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lpineda\Documents\JOSÉ LUNA GÁLVEZ\Página Wb\Presentaciones\Ejecutivo\Agraria\"/>
    </mc:Choice>
  </mc:AlternateContent>
  <xr:revisionPtr revIDLastSave="0" documentId="8_{A6093D47-9976-45EB-85FD-D64B7870441A}" xr6:coauthVersionLast="47" xr6:coauthVersionMax="47" xr10:uidLastSave="{00000000-0000-0000-0000-000000000000}"/>
  <bookViews>
    <workbookView xWindow="-120" yWindow="-120" windowWidth="24240" windowHeight="13140" firstSheet="9" activeTab="13" xr2:uid="{00000000-000D-0000-FFFF-FFFF00000000}"/>
  </bookViews>
  <sheets>
    <sheet name="FMTO 01 - OPLA" sheetId="1" r:id="rId1"/>
    <sheet name="FMTO 02" sheetId="2" r:id="rId2"/>
    <sheet name="FMTO 03" sheetId="4" r:id="rId3"/>
    <sheet name="FMTO 04" sheetId="13" r:id="rId4"/>
    <sheet name="FMTO 05" sheetId="19" r:id="rId5"/>
    <sheet name="FMTO 06" sheetId="6" r:id="rId6"/>
    <sheet name="FMTO 07 - OGA (Alex)" sheetId="8" state="hidden" r:id="rId7"/>
    <sheet name="FMTO 08 - OGA (Alex)" sheetId="9" state="hidden" r:id="rId8"/>
    <sheet name="FMTO 07 - (ByS)" sheetId="14" r:id="rId9"/>
    <sheet name="FMTO 08 - (Consultorias)" sheetId="15" r:id="rId10"/>
    <sheet name="FMTO 09 - OGA (Alquiler)" sheetId="12" r:id="rId11"/>
    <sheet name="FMTO 10 - OGA (Contratos) " sheetId="7" r:id="rId12"/>
    <sheet name="FMTO 11" sheetId="18" r:id="rId13"/>
    <sheet name="FMTO 12" sheetId="16" r:id="rId14"/>
    <sheet name="FMTO 12 - FALTA" sheetId="10" state="hidden" r:id="rId15"/>
  </sheets>
  <definedNames>
    <definedName name="_xlnm._FilterDatabase" localSheetId="8" hidden="1">'FMTO 07 - (ByS)'!$A$6:$Y$6555</definedName>
    <definedName name="_xlnm._FilterDatabase" localSheetId="9" hidden="1">'FMTO 08 - (Consultorias)'!$A$5:$I$68</definedName>
    <definedName name="_xlnm._FilterDatabase" localSheetId="11" hidden="1">'FMTO 10 - OGA (Contratos) '!$A$6:$AB$102</definedName>
    <definedName name="_xlnm._FilterDatabase" localSheetId="12" hidden="1">'FMTO 11'!$A$4:$U$4</definedName>
    <definedName name="_xlnm.Print_Area" localSheetId="0">'FMTO 01 - OPLA'!$A$1:$S$49</definedName>
    <definedName name="_xlnm.Print_Area" localSheetId="4">'FMTO 05'!$A$1:$M$19</definedName>
    <definedName name="_xlnm.Print_Area" localSheetId="8">'FMTO 07 - (ByS)'!$A$1:$J$6881</definedName>
    <definedName name="_xlnm.Print_Area" localSheetId="11">'FMTO 10 - OGA (Contratos) '!$A$1:$W$103</definedName>
    <definedName name="_xlnm.Print_Area" localSheetId="12">'FMTO 11'!$A$1:$R$6400</definedName>
    <definedName name="azjhsjhajsh">#REF!</definedName>
    <definedName name="dd">#REF!</definedName>
    <definedName name="ddee">#REF!</definedName>
    <definedName name="DIRECREC">#REF!</definedName>
    <definedName name="DONAC">#REF!</definedName>
    <definedName name="dredd">#REF!</definedName>
    <definedName name="EE">#REF!</definedName>
    <definedName name="FFF">#REF!</definedName>
    <definedName name="FGG">#REF!</definedName>
    <definedName name="FHYGDFUHFD">#REF!</definedName>
    <definedName name="FORM">#REF!</definedName>
    <definedName name="formaide">#REF!</definedName>
    <definedName name="FS">#REF!</definedName>
    <definedName name="GBN">#REF!</definedName>
    <definedName name="GBV">#REF!</definedName>
    <definedName name="HDGJHSGJH">#REF!</definedName>
    <definedName name="LÑPÑ">#REF!</definedName>
    <definedName name="OSORIOO">#REF!</definedName>
    <definedName name="RECORD">#REF!</definedName>
    <definedName name="RECPUB">#REF!</definedName>
    <definedName name="recursos">#REF!</definedName>
    <definedName name="rrhh">#REF!</definedName>
    <definedName name="SDDSDS">#REF!</definedName>
    <definedName name="_xlnm.Print_Titles" localSheetId="0">'FMTO 01 - OPLA'!$1:$5</definedName>
    <definedName name="_xlnm.Print_Titles" localSheetId="1">'FMTO 02'!$1:$4</definedName>
    <definedName name="_xlnm.Print_Titles" localSheetId="3">'FMTO 04'!$1:$4</definedName>
    <definedName name="_xlnm.Print_Titles" localSheetId="8">'FMTO 07 - (ByS)'!$1:$6</definedName>
    <definedName name="_xlnm.Print_Titles" localSheetId="9">'FMTO 08 - (Consultorias)'!$1:$4</definedName>
    <definedName name="_xlnm.Print_Titles" localSheetId="10">'FMTO 09 - OGA (Alquiler)'!$1:$4</definedName>
    <definedName name="_xlnm.Print_Titles" localSheetId="11">'FMTO 10 - OGA (Contratos) '!$1:$6</definedName>
    <definedName name="_xlnm.Print_Titles" localSheetId="12">'FMTO 11'!$1:$4</definedName>
    <definedName name="_xlnm.Print_Titles" localSheetId="13">'FMTO 12'!$1:$4</definedName>
    <definedName name="VBN">#REF!</definedName>
    <definedName name="XPRINT">#REF!</definedName>
    <definedName name="XPRINT2">#REF!</definedName>
    <definedName name="XPRINT3">#REF!</definedName>
    <definedName name="XPRINT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1" i="2" l="1"/>
  <c r="O39" i="2"/>
  <c r="H16" i="19"/>
  <c r="G16" i="19"/>
  <c r="E16" i="19"/>
  <c r="I15" i="19"/>
  <c r="E15" i="19"/>
  <c r="I14" i="19"/>
  <c r="E14" i="19"/>
  <c r="I13" i="19"/>
  <c r="E13" i="19"/>
  <c r="I12" i="19"/>
  <c r="E12" i="19"/>
  <c r="I11" i="19"/>
  <c r="E11" i="19"/>
  <c r="I10" i="19"/>
  <c r="E10" i="19"/>
  <c r="I9" i="19"/>
  <c r="E9" i="19"/>
  <c r="I8" i="19"/>
  <c r="E8" i="19"/>
  <c r="I7" i="19"/>
  <c r="E7" i="19"/>
  <c r="I6" i="19"/>
  <c r="E6" i="19"/>
  <c r="I5" i="19"/>
  <c r="E5" i="19"/>
  <c r="I16" i="19" l="1"/>
  <c r="J16" i="19" s="1"/>
  <c r="H6" i="6" l="1"/>
  <c r="G6" i="6"/>
  <c r="I8" i="6"/>
  <c r="I7" i="6"/>
  <c r="I6" i="6"/>
  <c r="H10" i="6"/>
  <c r="H9" i="6"/>
  <c r="H8" i="6"/>
  <c r="H7" i="6"/>
  <c r="G7" i="6"/>
  <c r="M6396" i="18"/>
  <c r="M6395" i="18"/>
  <c r="M6394" i="18"/>
  <c r="M6393" i="18"/>
  <c r="M6392" i="18"/>
  <c r="M6391" i="18"/>
  <c r="M6390" i="18"/>
  <c r="M6389" i="18"/>
  <c r="M6387" i="18"/>
  <c r="M6386" i="18"/>
  <c r="M6385" i="18"/>
  <c r="M6384" i="18"/>
  <c r="M6383" i="18"/>
  <c r="M6382" i="18"/>
  <c r="M6381" i="18"/>
  <c r="M6380" i="18"/>
  <c r="M6378" i="18"/>
  <c r="M6377" i="18"/>
  <c r="M6376" i="18"/>
  <c r="M6375" i="18"/>
  <c r="M6374" i="18"/>
  <c r="M6373" i="18"/>
  <c r="M6371" i="18"/>
  <c r="M6370" i="18"/>
  <c r="M6369" i="18"/>
  <c r="M6368" i="18"/>
  <c r="M6367" i="18"/>
  <c r="M6366" i="18"/>
  <c r="M6365" i="18"/>
  <c r="M6364" i="18"/>
  <c r="M6363" i="18"/>
  <c r="M6362" i="18"/>
  <c r="M6361" i="18"/>
  <c r="M6360" i="18"/>
  <c r="M6359" i="18"/>
  <c r="M6358" i="18"/>
  <c r="M6357" i="18"/>
  <c r="M6356" i="18"/>
  <c r="M6354" i="18"/>
  <c r="M6353" i="18"/>
  <c r="M6352" i="18"/>
  <c r="M6351" i="18"/>
  <c r="M6350" i="18"/>
  <c r="M6349" i="18"/>
  <c r="M6348" i="18"/>
  <c r="M6347" i="18"/>
  <c r="M6346" i="18"/>
  <c r="M6344" i="18"/>
  <c r="M6343" i="18"/>
  <c r="M6342" i="18"/>
  <c r="M6341" i="18"/>
  <c r="M6340" i="18"/>
  <c r="M6339" i="18"/>
  <c r="M6338" i="18"/>
  <c r="M6337" i="18"/>
  <c r="M6336" i="18"/>
  <c r="M6335" i="18"/>
  <c r="M6334" i="18"/>
  <c r="M6333" i="18"/>
  <c r="M6332" i="18"/>
  <c r="M6331" i="18"/>
  <c r="M6330" i="18"/>
  <c r="M6329" i="18"/>
  <c r="M6328" i="18"/>
  <c r="M6327" i="18"/>
  <c r="M6326" i="18"/>
  <c r="M6325" i="18"/>
  <c r="M6324" i="18"/>
  <c r="M6323" i="18"/>
  <c r="M6322" i="18"/>
  <c r="M6321" i="18"/>
  <c r="M6320" i="18"/>
  <c r="M6319" i="18"/>
  <c r="M6318" i="18"/>
  <c r="M6317" i="18"/>
  <c r="M6316" i="18"/>
  <c r="M6315" i="18"/>
  <c r="M6314" i="18"/>
  <c r="M6313" i="18"/>
  <c r="M6312" i="18"/>
  <c r="M6311" i="18"/>
  <c r="M6310" i="18"/>
  <c r="M6309" i="18"/>
  <c r="M6308" i="18"/>
  <c r="M6307" i="18"/>
  <c r="M6306" i="18"/>
  <c r="M6305" i="18"/>
  <c r="M6304" i="18"/>
  <c r="M6303" i="18"/>
  <c r="M6302" i="18"/>
  <c r="M6301" i="18"/>
  <c r="M6300" i="18"/>
  <c r="M6299" i="18"/>
  <c r="M6298" i="18"/>
  <c r="M6297" i="18"/>
  <c r="M6296" i="18"/>
  <c r="M6295" i="18"/>
  <c r="M6294" i="18"/>
  <c r="M6293" i="18"/>
  <c r="M6292" i="18"/>
  <c r="M6291" i="18"/>
  <c r="M6290" i="18"/>
  <c r="M6289" i="18"/>
  <c r="M6288" i="18"/>
  <c r="M6287" i="18"/>
  <c r="M6286" i="18"/>
  <c r="M6284" i="18"/>
  <c r="M6283" i="18"/>
  <c r="M6282" i="18"/>
  <c r="M6281" i="18"/>
  <c r="M6280" i="18"/>
  <c r="M6279" i="18"/>
  <c r="M6278" i="18"/>
  <c r="M6276" i="18"/>
  <c r="M6275" i="18"/>
  <c r="M6274" i="18"/>
  <c r="M6273" i="18"/>
  <c r="M6272" i="18"/>
  <c r="M6271" i="18"/>
  <c r="M6270" i="18"/>
  <c r="M6269" i="18"/>
  <c r="M6268" i="18"/>
  <c r="M6267" i="18"/>
  <c r="M6266" i="18"/>
  <c r="M6265" i="18"/>
  <c r="M6264" i="18"/>
  <c r="M6263" i="18"/>
  <c r="M6262" i="18"/>
  <c r="M6261" i="18"/>
  <c r="M6260" i="18"/>
  <c r="M6259" i="18"/>
  <c r="M6258" i="18"/>
  <c r="M6257" i="18"/>
  <c r="M6256" i="18"/>
  <c r="M6255" i="18"/>
  <c r="M6253" i="18"/>
  <c r="M6251" i="18"/>
  <c r="M6250" i="18"/>
  <c r="M6249" i="18"/>
  <c r="M6248" i="18"/>
  <c r="M6247" i="18"/>
  <c r="M6246" i="18"/>
  <c r="M6245" i="18"/>
  <c r="M6244" i="18"/>
  <c r="M6243" i="18"/>
  <c r="M6242" i="18"/>
  <c r="M6241" i="18"/>
  <c r="M6240" i="18"/>
  <c r="M6239" i="18"/>
  <c r="M6238" i="18"/>
  <c r="M6237" i="18"/>
  <c r="M6236" i="18"/>
  <c r="M6235" i="18"/>
  <c r="M6234" i="18"/>
  <c r="M6233" i="18"/>
  <c r="M6231" i="18"/>
  <c r="M6230" i="18"/>
  <c r="M6229" i="18"/>
  <c r="M6228" i="18"/>
  <c r="M6227" i="18"/>
  <c r="M6226" i="18"/>
  <c r="M6225" i="18"/>
  <c r="M6224" i="18"/>
  <c r="M6223" i="18"/>
  <c r="M6222" i="18"/>
  <c r="M6221" i="18"/>
  <c r="M6220" i="18"/>
  <c r="M6218" i="18"/>
  <c r="M6217" i="18"/>
  <c r="M6216" i="18"/>
  <c r="M6215" i="18"/>
  <c r="M6214" i="18"/>
  <c r="M6213" i="18"/>
  <c r="M6212" i="18"/>
  <c r="M6211" i="18"/>
  <c r="M6210" i="18"/>
  <c r="M6209" i="18"/>
  <c r="M6208" i="18"/>
  <c r="M6207" i="18"/>
  <c r="M6206" i="18"/>
  <c r="M6205" i="18"/>
  <c r="M6204" i="18"/>
  <c r="M6203" i="18"/>
  <c r="M6202" i="18"/>
  <c r="M6201" i="18"/>
  <c r="M6200" i="18"/>
  <c r="M6199" i="18"/>
  <c r="M6198" i="18"/>
  <c r="M6197" i="18"/>
  <c r="M6196" i="18"/>
  <c r="M6195" i="18"/>
  <c r="M6194" i="18"/>
  <c r="M6193" i="18"/>
  <c r="M6192" i="18"/>
  <c r="M6191" i="18"/>
  <c r="M6190" i="18"/>
  <c r="M6189" i="18"/>
  <c r="M6187" i="18"/>
  <c r="M6186" i="18"/>
  <c r="M6185" i="18"/>
  <c r="M6184" i="18"/>
  <c r="M6183" i="18"/>
  <c r="M6182" i="18"/>
  <c r="M6181" i="18"/>
  <c r="M6180" i="18"/>
  <c r="M6179" i="18"/>
  <c r="M6178" i="18"/>
  <c r="M6177" i="18"/>
  <c r="M6176" i="18"/>
  <c r="M6175" i="18"/>
  <c r="M6174" i="18"/>
  <c r="M6173" i="18"/>
  <c r="M6172" i="18"/>
  <c r="M6171" i="18"/>
  <c r="M6170" i="18"/>
  <c r="M6169" i="18"/>
  <c r="M6168" i="18"/>
  <c r="M6167" i="18"/>
  <c r="M6166" i="18"/>
  <c r="M6165" i="18"/>
  <c r="M6164" i="18"/>
  <c r="M6163" i="18"/>
  <c r="M6162" i="18"/>
  <c r="M6161" i="18"/>
  <c r="M6160" i="18"/>
  <c r="M6159" i="18"/>
  <c r="M6158" i="18"/>
  <c r="M6157" i="18"/>
  <c r="M6156" i="18"/>
  <c r="M6155" i="18"/>
  <c r="M6154" i="18"/>
  <c r="M6153" i="18"/>
  <c r="M6152" i="18"/>
  <c r="M6151" i="18"/>
  <c r="M6149" i="18"/>
  <c r="M6148" i="18"/>
  <c r="M6147" i="18"/>
  <c r="M6146" i="18"/>
  <c r="M6145" i="18"/>
  <c r="M6144" i="18"/>
  <c r="M6142" i="18"/>
  <c r="M6141" i="18"/>
  <c r="M6140" i="18"/>
  <c r="M6139" i="18"/>
  <c r="M6138" i="18"/>
  <c r="M6137" i="18"/>
  <c r="M6136" i="18"/>
  <c r="M6135" i="18"/>
  <c r="M6134" i="18"/>
  <c r="M6133" i="18"/>
  <c r="M6132" i="18"/>
  <c r="M6131" i="18"/>
  <c r="M6130" i="18"/>
  <c r="M6129" i="18"/>
  <c r="M6127" i="18"/>
  <c r="M6126" i="18"/>
  <c r="M6125" i="18"/>
  <c r="M6124" i="18"/>
  <c r="M6123" i="18"/>
  <c r="M6122" i="18"/>
  <c r="M6121" i="18"/>
  <c r="M6120" i="18"/>
  <c r="M6119" i="18"/>
  <c r="M6118" i="18"/>
  <c r="M6117" i="18"/>
  <c r="M6116" i="18"/>
  <c r="M6115" i="18"/>
  <c r="M6113" i="18"/>
  <c r="M6112" i="18"/>
  <c r="M6111" i="18"/>
  <c r="M6110" i="18"/>
  <c r="M6109" i="18"/>
  <c r="M6108" i="18"/>
  <c r="M6107" i="18"/>
  <c r="M6106" i="18"/>
  <c r="M6105" i="18"/>
  <c r="M6104" i="18"/>
  <c r="M6103" i="18"/>
  <c r="M6102" i="18"/>
  <c r="M6101" i="18"/>
  <c r="M6100" i="18"/>
  <c r="M6099" i="18"/>
  <c r="M6098" i="18"/>
  <c r="M6097" i="18"/>
  <c r="M6096" i="18"/>
  <c r="M6095" i="18"/>
  <c r="M6094" i="18"/>
  <c r="M6093" i="18"/>
  <c r="M6092" i="18"/>
  <c r="M6091" i="18"/>
  <c r="M6090" i="18"/>
  <c r="M6089" i="18"/>
  <c r="M6088" i="18"/>
  <c r="M6087" i="18"/>
  <c r="M6086" i="18"/>
  <c r="M6085" i="18"/>
  <c r="M6084" i="18"/>
  <c r="M6083" i="18"/>
  <c r="M6082" i="18"/>
  <c r="M6081" i="18"/>
  <c r="M6080" i="18"/>
  <c r="M6079" i="18"/>
  <c r="M6078" i="18"/>
  <c r="M6077" i="18"/>
  <c r="M6076" i="18"/>
  <c r="M6074" i="18"/>
  <c r="M6073" i="18"/>
  <c r="M6072" i="18"/>
  <c r="M6071" i="18"/>
  <c r="M6070" i="18"/>
  <c r="M6069" i="18"/>
  <c r="M6068" i="18"/>
  <c r="M6067" i="18"/>
  <c r="M6066" i="18"/>
  <c r="M6065" i="18"/>
  <c r="M6064" i="18"/>
  <c r="M6063" i="18"/>
  <c r="M6062" i="18"/>
  <c r="M6061" i="18"/>
  <c r="M6060" i="18"/>
  <c r="M6059" i="18"/>
  <c r="M6058" i="18"/>
  <c r="M6057" i="18"/>
  <c r="M6056" i="18"/>
  <c r="M6055" i="18"/>
  <c r="M6054" i="18"/>
  <c r="M6053" i="18"/>
  <c r="M6052" i="18"/>
  <c r="M6051" i="18"/>
  <c r="M6050" i="18"/>
  <c r="M6049" i="18"/>
  <c r="M6048" i="18"/>
  <c r="M6046" i="18"/>
  <c r="M6045" i="18"/>
  <c r="M6044" i="18"/>
  <c r="M6043" i="18"/>
  <c r="M6042" i="18"/>
  <c r="M6041" i="18"/>
  <c r="M6040" i="18"/>
  <c r="M6038" i="18"/>
  <c r="M6037" i="18"/>
  <c r="M6036" i="18"/>
  <c r="M6035" i="18"/>
  <c r="M6034" i="18"/>
  <c r="M6033" i="18"/>
  <c r="M6032" i="18"/>
  <c r="M6031" i="18"/>
  <c r="M6030" i="18"/>
  <c r="M6029" i="18"/>
  <c r="M6027" i="18"/>
  <c r="M6026" i="18"/>
  <c r="M6025" i="18"/>
  <c r="M6024" i="18"/>
  <c r="M6023" i="18"/>
  <c r="M6022" i="18"/>
  <c r="M6021" i="18"/>
  <c r="M6020" i="18"/>
  <c r="M6018" i="18"/>
  <c r="M6017" i="18"/>
  <c r="M6016" i="18"/>
  <c r="M6015" i="18"/>
  <c r="M6014" i="18"/>
  <c r="M6013" i="18"/>
  <c r="M6012" i="18"/>
  <c r="M6011" i="18"/>
  <c r="M6010" i="18"/>
  <c r="M6009" i="18"/>
  <c r="M6008" i="18"/>
  <c r="M6007" i="18"/>
  <c r="M6006" i="18"/>
  <c r="M6005" i="18"/>
  <c r="M6004" i="18"/>
  <c r="M6003" i="18"/>
  <c r="M6002" i="18"/>
  <c r="M6001" i="18"/>
  <c r="M6000" i="18"/>
  <c r="M5999" i="18"/>
  <c r="M5998" i="18"/>
  <c r="M5997" i="18"/>
  <c r="M5996" i="18"/>
  <c r="M5995" i="18"/>
  <c r="M5994" i="18"/>
  <c r="M5993" i="18"/>
  <c r="M5992" i="18"/>
  <c r="M5991" i="18"/>
  <c r="M5990" i="18"/>
  <c r="M5989" i="18"/>
  <c r="M5988" i="18"/>
  <c r="M5987" i="18"/>
  <c r="M5986" i="18"/>
  <c r="M5985" i="18"/>
  <c r="M5984" i="18"/>
  <c r="M5983" i="18"/>
  <c r="M5982" i="18"/>
  <c r="M5981" i="18"/>
  <c r="M5980" i="18"/>
  <c r="M5979" i="18"/>
  <c r="M5978" i="18"/>
  <c r="M5977" i="18"/>
  <c r="M5976" i="18"/>
  <c r="M5975" i="18"/>
  <c r="M5974" i="18"/>
  <c r="M5973" i="18"/>
  <c r="M5972" i="18"/>
  <c r="M5970" i="18"/>
  <c r="M5969" i="18"/>
  <c r="M5968" i="18"/>
  <c r="M5967" i="18"/>
  <c r="M5966" i="18"/>
  <c r="M5965" i="18"/>
  <c r="M5964" i="18"/>
  <c r="M5963" i="18"/>
  <c r="M5962" i="18"/>
  <c r="M5961" i="18"/>
  <c r="M5960" i="18"/>
  <c r="M5959" i="18"/>
  <c r="M5958" i="18"/>
  <c r="M5957" i="18"/>
  <c r="M5955" i="18"/>
  <c r="M5953" i="18"/>
  <c r="M5952" i="18"/>
  <c r="M5951" i="18"/>
  <c r="M5950" i="18"/>
  <c r="M5949" i="18"/>
  <c r="M5948" i="18"/>
  <c r="M5947" i="18"/>
  <c r="M5946" i="18"/>
  <c r="M5945" i="18"/>
  <c r="M5944" i="18"/>
  <c r="M5943" i="18"/>
  <c r="M5942" i="18"/>
  <c r="M5941" i="18"/>
  <c r="M5940" i="18"/>
  <c r="M5939" i="18"/>
  <c r="M5938" i="18"/>
  <c r="M5937" i="18"/>
  <c r="M5936" i="18"/>
  <c r="M5935" i="18"/>
  <c r="M5934" i="18"/>
  <c r="M5933" i="18"/>
  <c r="M5932" i="18"/>
  <c r="M5931" i="18"/>
  <c r="M5930" i="18"/>
  <c r="M5929" i="18"/>
  <c r="M5928" i="18"/>
  <c r="M5927" i="18"/>
  <c r="M5926" i="18"/>
  <c r="M5925" i="18"/>
  <c r="M5924" i="18"/>
  <c r="M5923" i="18"/>
  <c r="M5922" i="18"/>
  <c r="M5921" i="18"/>
  <c r="M5920" i="18"/>
  <c r="M5919" i="18"/>
  <c r="M5918" i="18"/>
  <c r="M5917" i="18"/>
  <c r="M5916" i="18"/>
  <c r="M5915" i="18"/>
  <c r="M5914" i="18"/>
  <c r="M5913" i="18"/>
  <c r="M5912" i="18"/>
  <c r="M5911" i="18"/>
  <c r="M5910" i="18"/>
  <c r="M5909" i="18"/>
  <c r="M5908" i="18"/>
  <c r="M5907" i="18"/>
  <c r="M5906" i="18"/>
  <c r="M5905" i="18"/>
  <c r="M5904" i="18"/>
  <c r="M5903" i="18"/>
  <c r="M5902" i="18"/>
  <c r="M5901" i="18"/>
  <c r="M5900" i="18"/>
  <c r="M5899" i="18"/>
  <c r="M5898" i="18"/>
  <c r="M5897" i="18"/>
  <c r="M5896" i="18"/>
  <c r="M5895" i="18"/>
  <c r="M5894" i="18"/>
  <c r="M5893" i="18"/>
  <c r="M5892" i="18"/>
  <c r="M5891" i="18"/>
  <c r="M5890" i="18"/>
  <c r="M5889" i="18"/>
  <c r="M5888" i="18"/>
  <c r="M5887" i="18"/>
  <c r="M5886" i="18"/>
  <c r="M5885" i="18"/>
  <c r="M5884" i="18"/>
  <c r="M5883" i="18"/>
  <c r="M5882" i="18"/>
  <c r="M5881" i="18"/>
  <c r="M5880" i="18"/>
  <c r="M5879" i="18"/>
  <c r="M5878" i="18"/>
  <c r="M5877" i="18"/>
  <c r="M5876" i="18"/>
  <c r="M5874" i="18"/>
  <c r="M5873" i="18"/>
  <c r="M5872" i="18"/>
  <c r="M5871" i="18"/>
  <c r="M5870" i="18"/>
  <c r="M5869" i="18"/>
  <c r="M5868" i="18"/>
  <c r="M5867" i="18"/>
  <c r="M5866" i="18"/>
  <c r="M5865" i="18"/>
  <c r="M5864" i="18"/>
  <c r="M5863" i="18"/>
  <c r="M5862" i="18"/>
  <c r="M5861" i="18"/>
  <c r="M5860" i="18"/>
  <c r="M5859" i="18"/>
  <c r="M5858" i="18"/>
  <c r="M5857" i="18"/>
  <c r="M5856" i="18"/>
  <c r="M5855" i="18"/>
  <c r="M5854" i="18"/>
  <c r="M5853" i="18"/>
  <c r="M5852" i="18"/>
  <c r="M5851" i="18"/>
  <c r="M5850" i="18"/>
  <c r="M5849" i="18"/>
  <c r="M5848" i="18"/>
  <c r="M5847" i="18"/>
  <c r="M5846" i="18"/>
  <c r="M5845" i="18"/>
  <c r="M5844" i="18"/>
  <c r="M5843" i="18"/>
  <c r="M5842" i="18"/>
  <c r="M5841" i="18"/>
  <c r="M5840" i="18"/>
  <c r="M5839" i="18"/>
  <c r="M5838" i="18"/>
  <c r="M5837" i="18"/>
  <c r="M5836" i="18"/>
  <c r="M5835" i="18"/>
  <c r="M5831" i="18"/>
  <c r="M5830" i="18"/>
  <c r="M5829" i="18"/>
  <c r="M5828" i="18"/>
  <c r="M5827" i="18"/>
  <c r="M5826" i="18"/>
  <c r="M5825" i="18"/>
  <c r="M5824" i="18"/>
  <c r="M5823" i="18"/>
  <c r="M5822" i="18"/>
  <c r="M5821" i="18"/>
  <c r="M5820" i="18"/>
  <c r="M5819" i="18"/>
  <c r="M5818" i="18"/>
  <c r="M5817" i="18"/>
  <c r="M5815" i="18"/>
  <c r="M5814" i="18"/>
  <c r="M5813" i="18"/>
  <c r="M5812" i="18"/>
  <c r="M5811" i="18"/>
  <c r="M5810" i="18"/>
  <c r="M5809" i="18"/>
  <c r="M5808" i="18"/>
  <c r="M5807" i="18"/>
  <c r="M5806" i="18"/>
  <c r="M5805" i="18"/>
  <c r="M5804" i="18"/>
  <c r="M5803" i="18"/>
  <c r="M5802" i="18"/>
  <c r="M5801" i="18"/>
  <c r="M5800" i="18"/>
  <c r="M5799" i="18"/>
  <c r="M5798" i="18"/>
  <c r="M5797" i="18"/>
  <c r="M5796" i="18"/>
  <c r="M5795" i="18"/>
  <c r="M5794" i="18"/>
  <c r="M5793" i="18"/>
  <c r="M5791" i="18"/>
  <c r="M5790" i="18"/>
  <c r="M5789" i="18"/>
  <c r="M5788" i="18"/>
  <c r="M5787" i="18"/>
  <c r="M5786" i="18"/>
  <c r="M5785" i="18"/>
  <c r="M5784" i="18"/>
  <c r="M5783" i="18"/>
  <c r="M5782" i="18"/>
  <c r="M5781" i="18"/>
  <c r="M5780" i="18"/>
  <c r="M5779" i="18"/>
  <c r="M5778" i="18"/>
  <c r="M5777" i="18"/>
  <c r="M5776" i="18"/>
  <c r="M5775" i="18"/>
  <c r="M5774" i="18"/>
  <c r="M5773" i="18"/>
  <c r="M5772" i="18"/>
  <c r="M5771" i="18"/>
  <c r="M5770" i="18"/>
  <c r="M5769" i="18"/>
  <c r="M5768" i="18"/>
  <c r="M5767" i="18"/>
  <c r="M5766" i="18"/>
  <c r="M5765" i="18"/>
  <c r="M5764" i="18"/>
  <c r="M5763" i="18"/>
  <c r="M5762" i="18"/>
  <c r="M5761" i="18"/>
  <c r="M5759" i="18"/>
  <c r="M5758" i="18"/>
  <c r="M5757" i="18"/>
  <c r="M5756" i="18"/>
  <c r="M5755" i="18"/>
  <c r="M5754" i="18"/>
  <c r="M5753" i="18"/>
  <c r="M5752" i="18"/>
  <c r="M5751" i="18"/>
  <c r="M5750" i="18"/>
  <c r="M5749" i="18"/>
  <c r="M5748" i="18"/>
  <c r="P4261" i="18"/>
  <c r="P4260" i="18"/>
  <c r="P4259" i="18"/>
  <c r="P4258" i="18"/>
  <c r="P4257" i="18"/>
  <c r="P4256" i="18"/>
  <c r="P4255" i="18"/>
  <c r="P4254" i="18"/>
  <c r="P4253" i="18"/>
  <c r="P4252" i="18"/>
  <c r="P4251" i="18"/>
  <c r="P4250" i="18"/>
  <c r="P4249" i="18"/>
  <c r="P4248" i="18"/>
  <c r="P4247" i="18"/>
  <c r="P4246" i="18"/>
  <c r="P4245" i="18"/>
  <c r="P4243" i="18"/>
  <c r="P4242" i="18"/>
  <c r="P4239" i="18"/>
  <c r="P4238" i="18"/>
  <c r="P4237" i="18"/>
  <c r="P4236" i="18"/>
  <c r="P4235" i="18"/>
  <c r="P4234" i="18"/>
  <c r="P4233" i="18"/>
  <c r="P4232" i="18"/>
  <c r="P4231" i="18"/>
  <c r="P4230" i="18"/>
  <c r="P4229" i="18"/>
  <c r="P4228" i="18"/>
  <c r="P4227" i="18"/>
  <c r="P4226" i="18"/>
  <c r="P4225" i="18"/>
  <c r="P4224" i="18"/>
  <c r="P4223" i="18"/>
  <c r="P4222" i="18"/>
  <c r="P4221" i="18"/>
  <c r="P4220" i="18"/>
  <c r="P4219" i="18"/>
  <c r="P4218" i="18"/>
  <c r="P4217" i="18"/>
  <c r="P4216" i="18"/>
  <c r="P4215" i="18"/>
  <c r="P4214" i="18"/>
  <c r="P4213" i="18"/>
  <c r="P4212" i="18"/>
  <c r="P4211" i="18"/>
  <c r="P4210" i="18"/>
  <c r="P4209" i="18"/>
  <c r="P4208" i="18"/>
  <c r="P4207" i="18"/>
  <c r="P4206" i="18"/>
  <c r="P4205" i="18"/>
  <c r="P4204" i="18"/>
  <c r="P4203" i="18"/>
  <c r="P4202" i="18"/>
  <c r="P4201" i="18"/>
  <c r="P4200" i="18"/>
  <c r="P4199" i="18"/>
  <c r="P4198" i="18"/>
  <c r="P4197" i="18"/>
  <c r="P4196" i="18"/>
  <c r="P4195" i="18"/>
  <c r="P4194" i="18"/>
  <c r="P4193" i="18"/>
  <c r="P4192" i="18"/>
  <c r="P4191" i="18"/>
  <c r="P4190" i="18"/>
  <c r="P4189" i="18"/>
  <c r="P4188" i="18"/>
  <c r="P4187" i="18"/>
  <c r="P4186" i="18"/>
  <c r="P4185" i="18"/>
  <c r="P4184" i="18"/>
  <c r="P4183" i="18"/>
  <c r="P4182" i="18"/>
  <c r="P4181" i="18"/>
  <c r="P4180" i="18"/>
  <c r="P4179" i="18"/>
  <c r="M4179" i="18"/>
  <c r="P4178" i="18"/>
  <c r="M4178" i="18"/>
  <c r="P4177" i="18"/>
  <c r="P4176" i="18"/>
  <c r="P4175" i="18"/>
  <c r="P4174" i="18"/>
  <c r="P4173" i="18"/>
  <c r="P4172" i="18"/>
  <c r="P4171" i="18"/>
  <c r="P4170" i="18"/>
  <c r="P4169" i="18"/>
  <c r="P4168" i="18"/>
  <c r="P4167" i="18"/>
  <c r="P4166" i="18"/>
  <c r="P4165" i="18"/>
  <c r="P4164" i="18"/>
  <c r="P4163" i="18"/>
  <c r="P4162" i="18"/>
  <c r="P4161" i="18"/>
  <c r="P4160" i="18"/>
  <c r="P4159" i="18"/>
  <c r="P4158" i="18"/>
  <c r="P4157" i="18"/>
  <c r="P4156" i="18"/>
  <c r="P4155" i="18"/>
  <c r="P4154" i="18"/>
  <c r="P4153" i="18"/>
  <c r="P4152" i="18"/>
  <c r="P4151" i="18"/>
  <c r="P4150" i="18"/>
  <c r="P4149" i="18"/>
  <c r="P4148" i="18"/>
  <c r="P4147" i="18"/>
  <c r="P4146" i="18"/>
  <c r="P4145" i="18"/>
  <c r="P4144" i="18"/>
  <c r="P4143" i="18"/>
  <c r="P4142" i="18"/>
  <c r="P4141" i="18"/>
  <c r="P4140" i="18"/>
  <c r="P4139" i="18"/>
  <c r="P4138" i="18"/>
  <c r="P4137" i="18"/>
  <c r="P4136" i="18"/>
  <c r="P4135" i="18"/>
  <c r="P4134" i="18"/>
  <c r="P4133" i="18"/>
  <c r="P4132" i="18"/>
  <c r="P4131" i="18"/>
  <c r="P4130" i="18"/>
  <c r="P4129" i="18"/>
  <c r="P4128" i="18"/>
  <c r="P4127" i="18"/>
  <c r="P4126" i="18"/>
  <c r="P4125" i="18"/>
  <c r="P4124" i="18"/>
  <c r="P4123" i="18"/>
  <c r="P4122" i="18"/>
  <c r="P4121" i="18"/>
  <c r="P4120" i="18"/>
  <c r="P4119" i="18"/>
  <c r="P4107" i="18"/>
  <c r="P4106" i="18"/>
  <c r="P4105" i="18"/>
  <c r="P4104" i="18"/>
  <c r="P4103" i="18"/>
  <c r="P4102" i="18"/>
  <c r="P4101" i="18"/>
  <c r="P4099" i="18"/>
  <c r="P4097" i="18"/>
  <c r="P4096" i="18"/>
  <c r="P4095" i="18"/>
  <c r="P4094" i="18"/>
  <c r="P4093" i="18"/>
  <c r="P4092" i="18"/>
  <c r="P4091" i="18"/>
  <c r="P4090" i="18"/>
  <c r="P4089" i="18"/>
  <c r="P4088" i="18"/>
  <c r="P4087" i="18"/>
  <c r="P4086" i="18"/>
  <c r="P4085" i="18"/>
  <c r="P4084" i="18"/>
  <c r="P4083" i="18"/>
  <c r="P4082" i="18"/>
  <c r="P4081" i="18"/>
  <c r="P4080" i="18"/>
  <c r="P4079" i="18"/>
  <c r="P4078" i="18"/>
  <c r="P4077" i="18"/>
  <c r="P4076" i="18"/>
  <c r="P4075" i="18"/>
  <c r="P4074" i="18"/>
  <c r="P4073" i="18"/>
  <c r="P4072" i="18"/>
  <c r="P4071" i="18"/>
  <c r="P4070" i="18"/>
  <c r="P4069" i="18"/>
  <c r="P4068" i="18"/>
  <c r="P4067" i="18"/>
  <c r="P4066" i="18"/>
  <c r="P4065" i="18"/>
  <c r="P4064" i="18"/>
  <c r="P4063" i="18"/>
  <c r="P4062" i="18"/>
  <c r="P4061" i="18"/>
  <c r="P4060" i="18"/>
  <c r="P4059" i="18"/>
  <c r="P4058" i="18"/>
  <c r="P4057" i="18"/>
  <c r="P4056" i="18"/>
  <c r="P4055" i="18"/>
  <c r="M4055" i="18"/>
  <c r="P4054" i="18"/>
  <c r="P4053" i="18"/>
  <c r="M4052" i="18"/>
  <c r="P4051" i="18"/>
  <c r="P4050" i="18"/>
  <c r="P4049" i="18"/>
  <c r="P4048" i="18"/>
  <c r="P4047" i="18"/>
  <c r="P4046" i="18"/>
  <c r="P4044" i="18"/>
  <c r="P4043" i="18"/>
  <c r="P4042" i="18"/>
  <c r="P4041" i="18"/>
  <c r="P4040" i="18"/>
  <c r="P4039" i="18"/>
  <c r="P4038" i="18"/>
  <c r="P4036" i="18"/>
  <c r="P4035" i="18"/>
  <c r="P4034" i="18"/>
  <c r="M4034" i="18"/>
  <c r="P4033" i="18"/>
  <c r="P4032" i="18"/>
  <c r="P4031" i="18"/>
  <c r="P4030" i="18"/>
  <c r="P4029" i="18"/>
  <c r="P4028" i="18"/>
  <c r="P4027" i="18"/>
  <c r="P4026" i="18"/>
  <c r="P4025" i="18"/>
  <c r="P4024" i="18"/>
  <c r="P4023" i="18"/>
  <c r="P4022" i="18"/>
  <c r="P4021" i="18"/>
  <c r="P4020" i="18"/>
  <c r="P4019" i="18"/>
  <c r="P4018" i="18"/>
  <c r="P4017" i="18"/>
  <c r="P4016" i="18"/>
  <c r="P4015" i="18"/>
  <c r="M4015" i="18"/>
  <c r="P4014" i="18"/>
  <c r="P4013" i="18"/>
  <c r="P4012" i="18"/>
  <c r="P4011" i="18"/>
  <c r="P4010" i="18"/>
  <c r="P4009" i="18"/>
  <c r="P4008" i="18"/>
  <c r="P4007" i="18"/>
  <c r="P4006" i="18"/>
  <c r="P4005" i="18"/>
  <c r="P4004" i="18"/>
  <c r="P4003" i="18"/>
  <c r="P4002" i="18"/>
  <c r="P4001" i="18"/>
  <c r="P4000" i="18"/>
  <c r="P3999" i="18"/>
  <c r="P3998" i="18"/>
  <c r="P3997" i="18"/>
  <c r="P3996" i="18"/>
  <c r="P3995" i="18"/>
  <c r="P3994" i="18"/>
  <c r="P3993" i="18"/>
  <c r="P3992" i="18"/>
  <c r="P3991" i="18"/>
  <c r="P3990" i="18"/>
  <c r="P3989" i="18"/>
  <c r="M3989" i="18"/>
  <c r="P3988" i="18"/>
  <c r="P3987" i="18"/>
  <c r="P3986" i="18"/>
  <c r="P3985" i="18"/>
  <c r="P3984" i="18"/>
  <c r="P3983" i="18"/>
  <c r="P3980" i="18"/>
  <c r="P3979" i="18"/>
  <c r="P3978" i="18"/>
  <c r="P3977" i="18"/>
  <c r="P3976" i="18"/>
  <c r="P3975" i="18"/>
  <c r="P3974" i="18"/>
  <c r="P3973" i="18"/>
  <c r="P3972" i="18"/>
  <c r="P3971" i="18"/>
  <c r="P3970" i="18"/>
  <c r="P3969" i="18"/>
  <c r="P3968" i="18"/>
  <c r="P3967" i="18"/>
  <c r="P3966" i="18"/>
  <c r="P3965" i="18"/>
  <c r="P3964" i="18"/>
  <c r="P3963" i="18"/>
  <c r="P3962" i="18"/>
  <c r="P3961" i="18"/>
  <c r="P3960" i="18"/>
  <c r="P3959" i="18"/>
  <c r="P3958" i="18"/>
  <c r="P3957" i="18"/>
  <c r="P3956" i="18"/>
  <c r="P3955" i="18"/>
  <c r="P3954" i="18"/>
  <c r="P3953" i="18"/>
  <c r="P3952" i="18"/>
  <c r="P3951" i="18"/>
  <c r="P3950" i="18"/>
  <c r="P3949" i="18"/>
  <c r="P3948" i="18"/>
  <c r="P3947" i="18"/>
  <c r="P3946" i="18"/>
  <c r="P3945" i="18"/>
  <c r="P3944" i="18"/>
  <c r="P3943" i="18"/>
  <c r="P3942" i="18"/>
  <c r="P3941" i="18"/>
  <c r="P3940" i="18"/>
  <c r="P3939" i="18"/>
  <c r="P3938" i="18"/>
  <c r="P3937" i="18"/>
  <c r="P3936" i="18"/>
  <c r="P3935" i="18"/>
  <c r="M3935" i="18"/>
  <c r="N3934" i="18"/>
  <c r="P3933" i="18"/>
  <c r="M3933" i="18"/>
  <c r="P3932" i="18"/>
  <c r="P3931" i="18"/>
  <c r="P3930" i="18"/>
  <c r="P3929" i="18"/>
  <c r="P3928" i="18"/>
  <c r="P3927" i="18"/>
  <c r="P3926" i="18"/>
  <c r="P3925" i="18"/>
  <c r="P3924" i="18"/>
  <c r="P3923" i="18"/>
  <c r="P3922" i="18"/>
  <c r="P3921" i="18"/>
  <c r="P3920" i="18"/>
  <c r="P3919" i="18"/>
  <c r="P3918" i="18"/>
  <c r="P3917" i="18"/>
  <c r="P3916" i="18"/>
  <c r="P3915" i="18"/>
  <c r="P3914" i="18"/>
  <c r="P3913" i="18"/>
  <c r="P3912" i="18"/>
  <c r="P3911" i="18"/>
  <c r="P3910" i="18"/>
  <c r="P3909" i="18"/>
  <c r="P3908" i="18"/>
  <c r="N3907" i="18"/>
  <c r="P3906" i="18"/>
  <c r="P3905" i="18"/>
  <c r="P3904" i="18"/>
  <c r="P3903" i="18"/>
  <c r="P3902" i="18"/>
  <c r="P3901" i="18"/>
  <c r="P3900" i="18"/>
  <c r="N3900" i="18"/>
  <c r="P3899" i="18"/>
  <c r="P3898" i="18"/>
  <c r="P3897" i="18"/>
  <c r="P3896" i="18"/>
  <c r="P3895" i="18"/>
  <c r="P3894" i="18"/>
  <c r="P3893" i="18"/>
  <c r="P3892" i="18"/>
  <c r="P3891" i="18"/>
  <c r="P3890" i="18"/>
  <c r="P3889" i="18"/>
  <c r="P3888" i="18"/>
  <c r="P3887" i="18"/>
  <c r="P1938" i="18"/>
  <c r="M1938" i="18"/>
  <c r="P1937" i="18"/>
  <c r="M1937" i="18"/>
  <c r="P1936" i="18"/>
  <c r="M1936" i="18"/>
  <c r="P1935" i="18"/>
  <c r="M1935" i="18"/>
  <c r="P1934" i="18"/>
  <c r="P1933" i="18"/>
  <c r="M1933" i="18"/>
  <c r="P1932" i="18"/>
  <c r="M1932" i="18"/>
  <c r="P1931" i="18"/>
  <c r="M1931" i="18"/>
  <c r="P1930" i="18"/>
  <c r="P1929" i="18"/>
  <c r="M1929" i="18"/>
  <c r="P1928" i="18"/>
  <c r="M1928" i="18"/>
  <c r="P1927" i="18"/>
  <c r="M1927" i="18"/>
  <c r="P1926" i="18"/>
  <c r="M1926" i="18"/>
  <c r="P1925" i="18"/>
  <c r="M1925" i="18"/>
  <c r="P1924" i="18"/>
  <c r="M1924" i="18"/>
  <c r="P1923" i="18"/>
  <c r="M1923" i="18"/>
  <c r="P1922" i="18"/>
  <c r="M1922" i="18"/>
  <c r="P1921" i="18"/>
  <c r="M1921" i="18"/>
  <c r="P1920" i="18"/>
  <c r="M1920" i="18"/>
  <c r="P1919" i="18"/>
  <c r="M1919" i="18"/>
  <c r="P1918" i="18"/>
  <c r="P1917" i="18"/>
  <c r="M1917" i="18"/>
  <c r="P1916" i="18"/>
  <c r="M1916" i="18"/>
  <c r="P1915" i="18"/>
  <c r="P1914" i="18"/>
  <c r="M1914" i="18"/>
  <c r="P1913" i="18"/>
  <c r="M1913" i="18"/>
  <c r="P1912" i="18"/>
  <c r="M1912" i="18"/>
  <c r="P1911" i="18"/>
  <c r="P1910" i="18"/>
  <c r="M1910" i="18"/>
  <c r="P1909" i="18"/>
  <c r="M1909" i="18"/>
  <c r="P1908" i="18"/>
  <c r="M1908" i="18"/>
  <c r="P1907" i="18"/>
  <c r="M1907" i="18"/>
  <c r="P1906" i="18"/>
  <c r="M1906" i="18"/>
  <c r="P1905" i="18"/>
  <c r="M1905" i="18"/>
  <c r="P1904" i="18"/>
  <c r="M1904" i="18"/>
  <c r="P1903" i="18"/>
  <c r="M1903" i="18"/>
  <c r="P1902" i="18"/>
  <c r="M1902" i="18"/>
  <c r="P1901" i="18"/>
  <c r="M1901" i="18"/>
  <c r="P1900" i="18"/>
  <c r="M1900" i="18"/>
  <c r="P1899" i="18"/>
  <c r="M1899" i="18"/>
  <c r="P1898" i="18"/>
  <c r="M1898" i="18"/>
  <c r="P1897" i="18"/>
  <c r="M1897" i="18"/>
  <c r="P1896" i="18"/>
  <c r="M1896" i="18"/>
  <c r="P1895" i="18"/>
  <c r="M1895" i="18"/>
  <c r="P1894" i="18"/>
  <c r="M1894" i="18"/>
  <c r="P1893" i="18"/>
  <c r="M1893" i="18"/>
  <c r="P1892" i="18"/>
  <c r="M1892" i="18"/>
  <c r="P1891" i="18"/>
  <c r="M1891" i="18"/>
  <c r="P1890" i="18"/>
  <c r="M1890" i="18"/>
  <c r="P1889" i="18"/>
  <c r="M1889" i="18"/>
  <c r="P1888" i="18"/>
  <c r="M1888" i="18"/>
  <c r="P1887" i="18"/>
  <c r="M1887" i="18"/>
  <c r="P1886" i="18"/>
  <c r="M1886" i="18"/>
  <c r="P1885" i="18"/>
  <c r="M1885" i="18"/>
  <c r="P1884" i="18"/>
  <c r="M1884" i="18"/>
  <c r="P1883" i="18"/>
  <c r="M1883" i="18"/>
  <c r="P1882" i="18"/>
  <c r="M1882" i="18"/>
  <c r="P1881" i="18"/>
  <c r="M1881" i="18"/>
  <c r="P1880" i="18"/>
  <c r="M1880" i="18"/>
  <c r="P1879" i="18"/>
  <c r="M1879" i="18"/>
  <c r="P1878" i="18"/>
  <c r="M1878" i="18"/>
  <c r="P1877" i="18"/>
  <c r="M1877" i="18"/>
  <c r="P1876" i="18"/>
  <c r="M1876" i="18"/>
  <c r="P1875" i="18"/>
  <c r="M1875" i="18"/>
  <c r="P1874" i="18"/>
  <c r="M1874" i="18"/>
  <c r="P1873" i="18"/>
  <c r="M1873" i="18"/>
  <c r="P1872" i="18"/>
  <c r="M1872" i="18"/>
  <c r="P1871" i="18"/>
  <c r="M1871" i="18"/>
  <c r="P1870" i="18"/>
  <c r="M1870" i="18"/>
  <c r="P1869" i="18"/>
  <c r="M1869" i="18"/>
  <c r="P1868" i="18"/>
  <c r="M1868" i="18"/>
  <c r="P1867" i="18"/>
  <c r="P1866" i="18"/>
  <c r="M1866" i="18"/>
  <c r="P1865" i="18"/>
  <c r="M1865" i="18"/>
  <c r="P1864" i="18"/>
  <c r="M1864" i="18"/>
  <c r="P1863" i="18"/>
  <c r="M1863" i="18"/>
  <c r="P1862" i="18"/>
  <c r="M1862" i="18"/>
  <c r="P1861" i="18"/>
  <c r="M1861" i="18"/>
  <c r="P1860" i="18"/>
  <c r="M1860" i="18"/>
  <c r="P1859" i="18"/>
  <c r="M1859" i="18"/>
  <c r="P1858" i="18"/>
  <c r="M1858" i="18"/>
  <c r="P1857" i="18"/>
  <c r="M1857" i="18"/>
  <c r="P1856" i="18"/>
  <c r="M1856" i="18"/>
  <c r="P1855" i="18"/>
  <c r="M1855" i="18"/>
  <c r="P1854" i="18"/>
  <c r="M1854" i="18"/>
  <c r="P1853" i="18"/>
  <c r="M1853" i="18"/>
  <c r="P1852" i="18"/>
  <c r="M1852" i="18"/>
  <c r="P1851" i="18"/>
  <c r="M1851" i="18"/>
  <c r="P1850" i="18"/>
  <c r="M1850" i="18"/>
  <c r="P1849" i="18"/>
  <c r="M1849" i="18"/>
  <c r="P1848" i="18"/>
  <c r="M1848" i="18"/>
  <c r="P1847" i="18"/>
  <c r="P1846" i="18"/>
  <c r="M1846" i="18"/>
  <c r="P1845" i="18"/>
  <c r="M1845" i="18"/>
  <c r="P1844" i="18"/>
  <c r="M1844" i="18"/>
  <c r="P1843" i="18"/>
  <c r="M1843" i="18"/>
  <c r="P1842" i="18"/>
  <c r="M1842" i="18"/>
  <c r="P1841" i="18"/>
  <c r="M1841" i="18"/>
  <c r="P1840" i="18"/>
  <c r="M1840" i="18"/>
  <c r="P1839" i="18"/>
  <c r="M1839" i="18"/>
  <c r="P1838" i="18"/>
  <c r="M1838" i="18"/>
  <c r="P1837" i="18"/>
  <c r="M1837" i="18"/>
  <c r="P1836" i="18"/>
  <c r="M1836" i="18"/>
  <c r="P1835" i="18"/>
  <c r="M1835" i="18"/>
  <c r="P1834" i="18"/>
  <c r="M1834" i="18"/>
  <c r="P1833" i="18"/>
  <c r="M1833" i="18"/>
  <c r="P1832" i="18"/>
  <c r="M1832" i="18"/>
  <c r="P1831" i="18"/>
  <c r="M1831" i="18"/>
  <c r="P1830" i="18"/>
  <c r="M1830" i="18"/>
  <c r="P1829" i="18"/>
  <c r="M1829" i="18"/>
  <c r="P1828" i="18"/>
  <c r="M1828" i="18"/>
  <c r="P1827" i="18"/>
  <c r="M1827" i="18"/>
  <c r="P1826" i="18"/>
  <c r="M1826" i="18"/>
  <c r="P1825" i="18"/>
  <c r="M1825" i="18"/>
  <c r="P1824" i="18"/>
  <c r="M1824" i="18"/>
  <c r="P1823" i="18"/>
  <c r="M1823" i="18"/>
  <c r="P1822" i="18"/>
  <c r="M1822" i="18"/>
  <c r="P1821" i="18"/>
  <c r="M1821" i="18"/>
  <c r="P1820" i="18"/>
  <c r="M1820" i="18"/>
  <c r="P1819" i="18"/>
  <c r="M1819" i="18"/>
  <c r="P1818" i="18"/>
  <c r="M1818" i="18"/>
  <c r="P1817" i="18"/>
  <c r="M1817" i="18"/>
  <c r="P1816" i="18"/>
  <c r="M1816" i="18"/>
  <c r="P1815" i="18"/>
  <c r="M1815" i="18"/>
  <c r="P1814" i="18"/>
  <c r="M1814" i="18"/>
  <c r="P1813" i="18"/>
  <c r="M1813" i="18"/>
  <c r="P1812" i="18"/>
  <c r="M1812" i="18"/>
  <c r="P1811" i="18"/>
  <c r="M1811" i="18"/>
  <c r="P1810" i="18"/>
  <c r="M1810" i="18"/>
  <c r="P1809" i="18"/>
  <c r="M1809" i="18"/>
  <c r="P1808" i="18"/>
  <c r="M1808" i="18"/>
  <c r="P1796" i="18"/>
  <c r="M1796" i="18"/>
  <c r="P1795" i="18"/>
  <c r="M1795" i="18"/>
  <c r="P1794" i="18"/>
  <c r="M1794" i="18"/>
  <c r="P1793" i="18"/>
  <c r="M1793" i="18"/>
  <c r="P1792" i="18"/>
  <c r="M1792" i="18"/>
  <c r="P1791" i="18"/>
  <c r="M1791" i="18"/>
  <c r="P1790" i="18"/>
  <c r="M1790" i="18"/>
  <c r="P1789" i="18"/>
  <c r="M1789" i="18"/>
  <c r="P1788" i="18"/>
  <c r="M1788" i="18"/>
  <c r="P1787" i="18"/>
  <c r="M1787" i="18"/>
  <c r="P1786" i="18"/>
  <c r="M1786" i="18"/>
  <c r="P1785" i="18"/>
  <c r="M1785" i="18"/>
  <c r="P1784" i="18"/>
  <c r="M1784" i="18"/>
  <c r="P1783" i="18"/>
  <c r="M1783" i="18"/>
  <c r="P1782" i="18"/>
  <c r="M1782" i="18"/>
  <c r="P1781" i="18"/>
  <c r="M1781" i="18"/>
  <c r="P1780" i="18"/>
  <c r="M1780" i="18"/>
  <c r="P1779" i="18"/>
  <c r="M1779" i="18"/>
  <c r="P1778" i="18"/>
  <c r="M1778" i="18"/>
  <c r="P1777" i="18"/>
  <c r="M1777" i="18"/>
  <c r="P1776" i="18"/>
  <c r="M1776" i="18"/>
  <c r="P1775" i="18"/>
  <c r="M1775" i="18"/>
  <c r="P1774" i="18"/>
  <c r="M1774" i="18"/>
  <c r="P1773" i="18"/>
  <c r="M1773" i="18"/>
  <c r="P1772" i="18"/>
  <c r="M1772" i="18"/>
  <c r="P1771" i="18"/>
  <c r="M1771" i="18"/>
  <c r="P1770" i="18"/>
  <c r="M1770" i="18"/>
  <c r="P1769" i="18"/>
  <c r="M1769" i="18"/>
  <c r="P1768" i="18"/>
  <c r="M1768" i="18"/>
  <c r="P1767" i="18"/>
  <c r="M1767" i="18"/>
  <c r="P1766" i="18"/>
  <c r="M1766" i="18"/>
  <c r="P1765" i="18"/>
  <c r="M1765" i="18"/>
  <c r="P1764" i="18"/>
  <c r="M1764" i="18"/>
  <c r="P1763" i="18"/>
  <c r="M1763" i="18"/>
  <c r="M1762" i="18"/>
  <c r="P1761" i="18"/>
  <c r="M1761" i="18"/>
  <c r="M1760" i="18"/>
  <c r="P1759" i="18"/>
  <c r="M1759" i="18"/>
  <c r="P1758" i="18"/>
  <c r="M1758" i="18"/>
  <c r="P1757" i="18"/>
  <c r="M1757" i="18"/>
  <c r="P1756" i="18"/>
  <c r="M1756" i="18"/>
  <c r="P1755" i="18"/>
  <c r="M1755" i="18"/>
  <c r="P1754" i="18"/>
  <c r="M1754" i="18"/>
  <c r="P1753" i="18"/>
  <c r="M1753" i="18"/>
  <c r="P1752" i="18"/>
  <c r="M1752" i="18"/>
  <c r="P1751" i="18"/>
  <c r="M1751" i="18"/>
  <c r="P1750" i="18"/>
  <c r="M1750" i="18"/>
  <c r="P1749" i="18"/>
  <c r="M1749" i="18"/>
  <c r="P1748" i="18"/>
  <c r="M1748" i="18"/>
  <c r="P1747" i="18"/>
  <c r="M1747" i="18"/>
  <c r="P1746" i="18"/>
  <c r="M1746" i="18"/>
  <c r="P1745" i="18"/>
  <c r="M1745" i="18"/>
  <c r="M1744" i="18"/>
  <c r="P1743" i="18"/>
  <c r="M1743" i="18"/>
  <c r="P1742" i="18"/>
  <c r="M1742" i="18"/>
  <c r="P1741" i="18"/>
  <c r="M1741" i="18"/>
  <c r="P1740" i="18"/>
  <c r="M1740" i="18"/>
  <c r="P1739" i="18"/>
  <c r="M1739" i="18"/>
  <c r="P1738" i="18"/>
  <c r="M1738" i="18"/>
  <c r="M1737" i="18"/>
  <c r="P1736" i="18"/>
  <c r="M1736" i="18"/>
  <c r="P1735" i="18"/>
  <c r="M1735" i="18"/>
  <c r="P1734" i="18"/>
  <c r="M1734" i="18"/>
  <c r="P1733" i="18"/>
  <c r="M1733" i="18"/>
  <c r="P1732" i="18"/>
  <c r="M1732" i="18"/>
  <c r="P1731" i="18"/>
  <c r="M1731" i="18"/>
  <c r="P1730" i="18"/>
  <c r="M1730" i="18"/>
  <c r="P1729" i="18"/>
  <c r="M1729" i="18"/>
  <c r="P1728" i="18"/>
  <c r="M1728" i="18"/>
  <c r="P1727" i="18"/>
  <c r="M1727" i="18"/>
  <c r="P1726" i="18"/>
  <c r="M1726" i="18"/>
  <c r="P1725" i="18"/>
  <c r="M1725" i="18"/>
  <c r="M1724" i="18"/>
  <c r="P1723" i="18"/>
  <c r="M1723" i="18"/>
  <c r="M1722" i="18"/>
  <c r="P1721" i="18"/>
  <c r="M1721" i="18"/>
  <c r="P1720" i="18"/>
  <c r="M1720" i="18"/>
  <c r="P1719" i="18"/>
  <c r="M1719" i="18"/>
  <c r="P1718" i="18"/>
  <c r="M1718" i="18"/>
  <c r="M1717" i="18"/>
  <c r="P1716" i="18"/>
  <c r="M1716" i="18"/>
  <c r="P1715" i="18"/>
  <c r="M1715" i="18"/>
  <c r="P1714" i="18"/>
  <c r="M1714" i="18"/>
  <c r="P1713" i="18"/>
  <c r="M1713" i="18"/>
  <c r="P1712" i="18"/>
  <c r="M1712" i="18"/>
  <c r="P1711" i="18"/>
  <c r="M1711" i="18"/>
  <c r="P1710" i="18"/>
  <c r="M1710" i="18"/>
  <c r="P1709" i="18"/>
  <c r="M1709" i="18"/>
  <c r="P1708" i="18"/>
  <c r="M1708" i="18"/>
  <c r="P1707" i="18"/>
  <c r="M1707" i="18"/>
  <c r="P1706" i="18"/>
  <c r="M1706" i="18"/>
  <c r="P1705" i="18"/>
  <c r="M1705" i="18"/>
  <c r="P1704" i="18"/>
  <c r="M1704" i="18"/>
  <c r="P1703" i="18"/>
  <c r="M1703" i="18"/>
  <c r="P1702" i="18"/>
  <c r="M1702" i="18"/>
  <c r="P1701" i="18"/>
  <c r="M1701" i="18"/>
  <c r="P1700" i="18"/>
  <c r="M1700" i="18"/>
  <c r="P1699" i="18"/>
  <c r="M1699" i="18"/>
  <c r="P1698" i="18"/>
  <c r="M1698" i="18"/>
  <c r="P1697" i="18"/>
  <c r="M1697" i="18"/>
  <c r="P1696" i="18"/>
  <c r="M1696" i="18"/>
  <c r="P1695" i="18"/>
  <c r="M1695" i="18"/>
  <c r="P1694" i="18"/>
  <c r="M1694" i="18"/>
  <c r="P1693" i="18"/>
  <c r="M1693" i="18"/>
  <c r="P1692" i="18"/>
  <c r="M1692" i="18"/>
  <c r="P1691" i="18"/>
  <c r="M1691" i="18"/>
  <c r="P1690" i="18"/>
  <c r="M1690" i="18"/>
  <c r="P1689" i="18"/>
  <c r="M1689" i="18"/>
  <c r="P1688" i="18"/>
  <c r="M1688" i="18"/>
  <c r="P1687" i="18"/>
  <c r="M1687" i="18"/>
  <c r="P1686" i="18"/>
  <c r="M1686" i="18"/>
  <c r="P1685" i="18"/>
  <c r="M1685" i="18"/>
  <c r="P1684" i="18"/>
  <c r="M1684" i="18"/>
  <c r="P1563" i="18"/>
  <c r="M1563" i="18"/>
  <c r="P1562" i="18"/>
  <c r="M1562" i="18"/>
  <c r="P1561" i="18"/>
  <c r="M1561" i="18"/>
  <c r="P1560" i="18"/>
  <c r="M1560" i="18"/>
  <c r="P1559" i="18"/>
  <c r="M1559" i="18"/>
  <c r="P1558" i="18"/>
  <c r="M1558" i="18"/>
  <c r="P1557" i="18"/>
  <c r="M1557" i="18"/>
  <c r="P1556" i="18"/>
  <c r="M1556" i="18"/>
  <c r="P1555" i="18"/>
  <c r="M1555" i="18"/>
  <c r="P1554" i="18"/>
  <c r="M1554" i="18"/>
  <c r="P1553" i="18"/>
  <c r="M1553" i="18"/>
  <c r="P1552" i="18"/>
  <c r="M1552" i="18"/>
  <c r="P1551" i="18"/>
  <c r="M1551" i="18"/>
  <c r="P1550" i="18"/>
  <c r="M1550" i="18"/>
  <c r="P1549" i="18"/>
  <c r="M1549" i="18"/>
  <c r="P1548" i="18"/>
  <c r="M1548" i="18"/>
  <c r="P1547" i="18"/>
  <c r="M1547" i="18"/>
  <c r="P1546" i="18"/>
  <c r="M1546" i="18"/>
  <c r="P1545" i="18"/>
  <c r="M1545" i="18"/>
  <c r="P1544" i="18"/>
  <c r="M1544" i="18"/>
  <c r="P1543" i="18"/>
  <c r="M1543" i="18"/>
  <c r="P1542" i="18"/>
  <c r="M1542" i="18"/>
  <c r="P1541" i="18"/>
  <c r="M1541" i="18"/>
  <c r="P1540" i="18"/>
  <c r="M1540" i="18"/>
  <c r="P1539" i="18"/>
  <c r="M1539" i="18"/>
  <c r="P1538" i="18"/>
  <c r="M1538" i="18"/>
  <c r="P1537" i="18"/>
  <c r="M1537" i="18"/>
  <c r="P1536" i="18"/>
  <c r="M1536" i="18"/>
  <c r="P1535" i="18"/>
  <c r="M1535" i="18"/>
  <c r="P1534" i="18"/>
  <c r="M1534" i="18"/>
  <c r="P1533" i="18"/>
  <c r="M1533" i="18"/>
  <c r="P1532" i="18"/>
  <c r="M1532" i="18"/>
  <c r="P1531" i="18"/>
  <c r="M1531" i="18"/>
  <c r="P1530" i="18"/>
  <c r="M1530" i="18"/>
  <c r="P1529" i="18"/>
  <c r="M1529" i="18"/>
  <c r="P1528" i="18"/>
  <c r="M1528" i="18"/>
  <c r="P1527" i="18"/>
  <c r="M1527" i="18"/>
  <c r="P1526" i="18"/>
  <c r="M1526" i="18"/>
  <c r="P1525" i="18"/>
  <c r="M1525" i="18"/>
  <c r="P1524" i="18"/>
  <c r="M1524" i="18"/>
  <c r="P1523" i="18"/>
  <c r="M1523" i="18"/>
  <c r="P1522" i="18"/>
  <c r="M1522" i="18"/>
  <c r="P1521" i="18"/>
  <c r="M1521" i="18"/>
  <c r="P1520" i="18"/>
  <c r="M1520" i="18"/>
  <c r="P1519" i="18"/>
  <c r="M1519" i="18"/>
  <c r="P1518" i="18"/>
  <c r="M1518" i="18"/>
  <c r="P1517" i="18"/>
  <c r="M1517" i="18"/>
  <c r="P1516" i="18"/>
  <c r="M1516" i="18"/>
  <c r="P1515" i="18"/>
  <c r="M1515" i="18"/>
  <c r="P1514" i="18"/>
  <c r="M1514" i="18"/>
  <c r="P1513" i="18"/>
  <c r="M1513" i="18"/>
  <c r="P1512" i="18"/>
  <c r="M1512" i="18"/>
  <c r="P1511" i="18"/>
  <c r="M1511" i="18"/>
  <c r="P1510" i="18"/>
  <c r="M1510" i="18"/>
  <c r="P1509" i="18"/>
  <c r="M1509" i="18"/>
  <c r="P1508" i="18"/>
  <c r="M1508" i="18"/>
  <c r="P1507" i="18"/>
  <c r="M1507" i="18"/>
  <c r="P1506" i="18"/>
  <c r="M1506" i="18"/>
  <c r="P1505" i="18"/>
  <c r="M1505" i="18"/>
  <c r="P1504" i="18"/>
  <c r="M1504" i="18"/>
  <c r="P1503" i="18"/>
  <c r="M1503" i="18"/>
  <c r="P1502" i="18"/>
  <c r="M1502" i="18"/>
  <c r="P1501" i="18"/>
  <c r="M1501" i="18"/>
  <c r="P1500" i="18"/>
  <c r="M1500" i="18"/>
  <c r="P1499" i="18"/>
  <c r="M1499" i="18"/>
  <c r="P1498" i="18"/>
  <c r="M1498" i="18"/>
  <c r="P1497" i="18"/>
  <c r="M1497" i="18"/>
  <c r="P1496" i="18"/>
  <c r="M1496" i="18"/>
  <c r="P1495" i="18"/>
  <c r="M1495" i="18"/>
  <c r="P1494" i="18"/>
  <c r="M1494" i="18"/>
  <c r="P1493" i="18"/>
  <c r="M1493" i="18"/>
  <c r="P1492" i="18"/>
  <c r="M1492" i="18"/>
  <c r="P1491" i="18"/>
  <c r="M1491" i="18"/>
  <c r="P1490" i="18"/>
  <c r="M1490" i="18"/>
  <c r="P1489" i="18"/>
  <c r="M1489" i="18"/>
  <c r="P1488" i="18"/>
  <c r="M1488" i="18"/>
  <c r="P1487" i="18"/>
  <c r="M1487" i="18"/>
  <c r="P1486" i="18"/>
  <c r="M1486" i="18"/>
  <c r="P1485" i="18"/>
  <c r="M1485" i="18"/>
  <c r="P1484" i="18"/>
  <c r="M1484" i="18"/>
  <c r="P1483" i="18"/>
  <c r="M1483" i="18"/>
  <c r="P1482" i="18"/>
  <c r="M1482" i="18"/>
  <c r="P1481" i="18"/>
  <c r="M1481" i="18"/>
  <c r="P1480" i="18"/>
  <c r="M1480" i="18"/>
  <c r="P1479" i="18"/>
  <c r="M1479" i="18"/>
  <c r="P1478" i="18"/>
  <c r="M1478" i="18"/>
  <c r="P1477" i="18"/>
  <c r="M1477" i="18"/>
  <c r="P1476" i="18"/>
  <c r="M1476" i="18"/>
  <c r="P1475" i="18"/>
  <c r="M1475" i="18"/>
  <c r="P1474" i="18"/>
  <c r="M1474" i="18"/>
  <c r="P1473" i="18"/>
  <c r="M1473" i="18"/>
  <c r="P1472" i="18"/>
  <c r="M1472" i="18"/>
  <c r="P1471" i="18"/>
  <c r="M1471" i="18"/>
  <c r="P1470" i="18"/>
  <c r="M1470" i="18"/>
  <c r="P1469" i="18"/>
  <c r="M1469" i="18"/>
  <c r="P1468" i="18"/>
  <c r="M1468" i="18"/>
  <c r="P1467" i="18"/>
  <c r="M1467" i="18"/>
  <c r="P1466" i="18"/>
  <c r="M1466" i="18"/>
  <c r="P1465" i="18"/>
  <c r="M1465" i="18"/>
  <c r="P1464" i="18"/>
  <c r="M1464" i="18"/>
  <c r="P1463" i="18"/>
  <c r="M1463" i="18"/>
  <c r="P1462" i="18"/>
  <c r="M1462" i="18"/>
  <c r="P1461" i="18"/>
  <c r="M1461" i="18"/>
  <c r="P1460" i="18"/>
  <c r="M1460" i="18"/>
  <c r="P1459" i="18"/>
  <c r="M1459" i="18"/>
  <c r="P1458" i="18"/>
  <c r="M1458" i="18"/>
  <c r="P1457" i="18"/>
  <c r="M1457" i="18"/>
  <c r="P1456" i="18"/>
  <c r="M1456" i="18"/>
  <c r="P1455" i="18"/>
  <c r="M1455" i="18"/>
  <c r="P1454" i="18"/>
  <c r="M1454" i="18"/>
  <c r="P1453" i="18"/>
  <c r="M1453" i="18"/>
  <c r="P1452" i="18"/>
  <c r="M1452" i="18"/>
  <c r="P1451" i="18"/>
  <c r="M1451" i="18"/>
  <c r="P1450" i="18"/>
  <c r="M1450" i="18"/>
  <c r="P1449" i="18"/>
  <c r="M1449" i="18"/>
  <c r="P1448" i="18"/>
  <c r="M1448" i="18"/>
  <c r="P1447" i="18"/>
  <c r="M1447" i="18"/>
  <c r="P1446" i="18"/>
  <c r="M1446" i="18"/>
  <c r="P1445" i="18"/>
  <c r="M1445" i="18"/>
  <c r="P1444" i="18"/>
  <c r="M1444" i="18"/>
  <c r="P1443" i="18"/>
  <c r="M1443" i="18"/>
  <c r="P1442" i="18"/>
  <c r="M1442" i="18"/>
  <c r="P1441" i="18"/>
  <c r="M1441" i="18"/>
  <c r="P1440" i="18"/>
  <c r="M1440" i="18"/>
  <c r="P1439" i="18"/>
  <c r="M1439" i="18"/>
  <c r="P1438" i="18"/>
  <c r="M1438" i="18"/>
  <c r="P1437" i="18"/>
  <c r="M1437" i="18"/>
  <c r="P1436" i="18"/>
  <c r="M1436" i="18"/>
  <c r="P1435" i="18"/>
  <c r="M1435" i="18"/>
  <c r="P1434" i="18"/>
  <c r="M1434" i="18"/>
  <c r="P1433" i="18"/>
  <c r="M1433" i="18"/>
  <c r="P1432" i="18"/>
  <c r="M1432" i="18"/>
  <c r="P1431" i="18"/>
  <c r="M1431" i="18"/>
  <c r="P1430" i="18"/>
  <c r="M1430" i="18"/>
  <c r="P1429" i="18"/>
  <c r="M1429" i="18"/>
  <c r="P1428" i="18"/>
  <c r="M1428" i="18"/>
  <c r="P1427" i="18"/>
  <c r="M1427" i="18"/>
  <c r="P1426" i="18"/>
  <c r="M1426" i="18"/>
  <c r="P1425" i="18"/>
  <c r="M1425" i="18"/>
  <c r="P1420" i="18"/>
  <c r="P802" i="18"/>
  <c r="P799" i="18"/>
  <c r="M799" i="18"/>
  <c r="M797" i="18"/>
  <c r="M779" i="18"/>
  <c r="P773" i="18"/>
  <c r="P758" i="18"/>
  <c r="M757" i="18"/>
  <c r="M755" i="18"/>
  <c r="M754" i="18"/>
  <c r="P743" i="18"/>
  <c r="M743" i="18"/>
  <c r="P741" i="18"/>
  <c r="P740" i="18"/>
  <c r="M734" i="18"/>
  <c r="M718" i="18"/>
  <c r="M703" i="18"/>
  <c r="M697" i="18"/>
  <c r="P695" i="18"/>
  <c r="M672" i="18"/>
  <c r="H160" i="16"/>
  <c r="H168" i="16"/>
  <c r="H183" i="16" s="1"/>
  <c r="G183" i="16"/>
  <c r="G211" i="16"/>
  <c r="H211" i="16"/>
  <c r="G225" i="16"/>
  <c r="G234" i="16" s="1"/>
  <c r="H225" i="16"/>
  <c r="H234" i="16" s="1"/>
  <c r="G266" i="16"/>
  <c r="G575" i="16"/>
  <c r="H575" i="16"/>
  <c r="G648" i="16"/>
  <c r="H648" i="16"/>
  <c r="E6796" i="14" l="1"/>
  <c r="E6774" i="14"/>
  <c r="E6670" i="14"/>
  <c r="E6658" i="14"/>
  <c r="E6640" i="14"/>
  <c r="E6637" i="14"/>
  <c r="E6619" i="14"/>
  <c r="E6616" i="14"/>
  <c r="E6576" i="14"/>
  <c r="E6567" i="14"/>
  <c r="E6564" i="14"/>
  <c r="E6557" i="14"/>
  <c r="E6537" i="14"/>
  <c r="E6527" i="14"/>
  <c r="E6417" i="14"/>
  <c r="E6201" i="14"/>
  <c r="E6177" i="14"/>
  <c r="E5543" i="14"/>
  <c r="E5269" i="14"/>
  <c r="E5226" i="14"/>
  <c r="E4515" i="14"/>
  <c r="E3932" i="14"/>
  <c r="E3926" i="14"/>
  <c r="E3796" i="14"/>
  <c r="E3787" i="14"/>
  <c r="E3762" i="14"/>
  <c r="E3750" i="14"/>
  <c r="E3684" i="14"/>
  <c r="E3657" i="14"/>
  <c r="E3577" i="14"/>
  <c r="E3568" i="14"/>
  <c r="E3563" i="14"/>
  <c r="E3556" i="14"/>
  <c r="E3466" i="14"/>
  <c r="E3474" i="14"/>
  <c r="E3338" i="14"/>
  <c r="E3152" i="14"/>
  <c r="E3123" i="14"/>
  <c r="E2568" i="14"/>
  <c r="E2185" i="14"/>
  <c r="E2107" i="14"/>
  <c r="E1016" i="14"/>
  <c r="E1009" i="14"/>
  <c r="E703" i="14"/>
  <c r="E696" i="14"/>
  <c r="E664" i="14"/>
  <c r="E636" i="14"/>
  <c r="E570" i="14"/>
  <c r="E460" i="14"/>
  <c r="E361" i="14"/>
  <c r="E348" i="14"/>
  <c r="E334" i="14"/>
  <c r="E325" i="14"/>
  <c r="E206" i="14"/>
  <c r="E196" i="14"/>
  <c r="E3337" i="14" l="1"/>
  <c r="E3336" i="14" s="1"/>
  <c r="F5" i="15"/>
  <c r="D6" i="15"/>
  <c r="F6" i="15"/>
  <c r="G6" i="15"/>
  <c r="E8" i="15"/>
  <c r="E6" i="15" s="1"/>
  <c r="E5" i="15" s="1"/>
  <c r="E9" i="15"/>
  <c r="D11" i="15"/>
  <c r="E11" i="15"/>
  <c r="F11" i="15"/>
  <c r="G11" i="15"/>
  <c r="D17" i="15"/>
  <c r="D5" i="15" s="1"/>
  <c r="E17" i="15"/>
  <c r="F17" i="15"/>
  <c r="G17" i="15"/>
  <c r="D25" i="15"/>
  <c r="E25" i="15"/>
  <c r="F25" i="15"/>
  <c r="G25" i="15"/>
  <c r="D29" i="15"/>
  <c r="E29" i="15"/>
  <c r="F29" i="15"/>
  <c r="G29" i="15"/>
  <c r="D33" i="15"/>
  <c r="E33" i="15"/>
  <c r="F33" i="15"/>
  <c r="G36" i="15"/>
  <c r="G33" i="15" s="1"/>
  <c r="D37" i="15"/>
  <c r="E37" i="15"/>
  <c r="F37" i="15"/>
  <c r="G37" i="15"/>
  <c r="D43" i="15"/>
  <c r="E43" i="15"/>
  <c r="F43" i="15"/>
  <c r="G43" i="15"/>
  <c r="D46" i="15"/>
  <c r="E46" i="15"/>
  <c r="F46" i="15"/>
  <c r="G46" i="15"/>
  <c r="D48" i="15"/>
  <c r="F48" i="15"/>
  <c r="G48" i="15"/>
  <c r="D50" i="15"/>
  <c r="E50" i="15"/>
  <c r="G50" i="15"/>
  <c r="F52" i="15"/>
  <c r="F50" i="15" s="1"/>
  <c r="E53" i="15"/>
  <c r="E54" i="15"/>
  <c r="F55" i="15"/>
  <c r="F56" i="15"/>
  <c r="F57" i="15"/>
  <c r="E58" i="15"/>
  <c r="D59" i="15"/>
  <c r="E59" i="15"/>
  <c r="G59" i="15"/>
  <c r="F60" i="15"/>
  <c r="F59" i="15" s="1"/>
  <c r="D63" i="15"/>
  <c r="F63" i="15"/>
  <c r="E15" i="14"/>
  <c r="E9" i="14" s="1"/>
  <c r="E8" i="14" s="1"/>
  <c r="E7" i="14" s="1"/>
  <c r="I350" i="14"/>
  <c r="E6652" i="14"/>
  <c r="E6653" i="14"/>
  <c r="E6656" i="14"/>
  <c r="E6657" i="14"/>
  <c r="E6768" i="14"/>
  <c r="E6685" i="14" s="1"/>
  <c r="N339" i="12"/>
  <c r="O339" i="12"/>
  <c r="O26" i="1"/>
  <c r="J26" i="1"/>
  <c r="O25" i="1"/>
  <c r="J25" i="1"/>
  <c r="O24" i="1"/>
  <c r="J24" i="1"/>
  <c r="O23" i="1"/>
  <c r="J23" i="1"/>
  <c r="J22" i="1"/>
  <c r="J21" i="1"/>
  <c r="O20" i="1"/>
  <c r="J20" i="1"/>
  <c r="O19" i="1"/>
  <c r="J19" i="1"/>
  <c r="O18" i="1"/>
  <c r="J18" i="1"/>
  <c r="O17" i="1"/>
  <c r="J17" i="1"/>
  <c r="O16" i="1"/>
  <c r="J16" i="1"/>
  <c r="O11" i="1"/>
  <c r="L11" i="1"/>
  <c r="N10" i="1"/>
  <c r="M10" i="1"/>
  <c r="O10" i="1" s="1"/>
  <c r="L10" i="1"/>
  <c r="R9" i="1"/>
  <c r="M9" i="1"/>
  <c r="O9" i="1" s="1"/>
  <c r="L9" i="1"/>
  <c r="N8" i="1"/>
  <c r="M8" i="1"/>
  <c r="L8" i="1"/>
  <c r="L7" i="1"/>
  <c r="K7" i="1"/>
  <c r="R6" i="1"/>
  <c r="N6" i="1"/>
  <c r="O6" i="1" s="1"/>
  <c r="M6" i="1"/>
  <c r="E6651" i="14" l="1"/>
  <c r="E6416" i="14" s="1"/>
  <c r="E6415" i="14" s="1"/>
  <c r="G5" i="15"/>
  <c r="O8" i="1"/>
  <c r="W99" i="7"/>
  <c r="V99" i="7"/>
  <c r="S99" i="7"/>
  <c r="R99" i="7"/>
  <c r="M99" i="7"/>
  <c r="F99" i="7"/>
  <c r="M203" i="12" l="1"/>
  <c r="M339" i="12" s="1"/>
  <c r="J7" i="6" l="1"/>
  <c r="J8" i="6"/>
  <c r="J9" i="6"/>
  <c r="J10" i="6"/>
  <c r="J11" i="6"/>
  <c r="J12" i="6"/>
  <c r="J13" i="6"/>
  <c r="J14" i="6"/>
  <c r="J15" i="6"/>
  <c r="J16" i="6"/>
  <c r="J17" i="6"/>
  <c r="J18" i="6"/>
  <c r="J19" i="6"/>
  <c r="J20" i="6"/>
  <c r="J21" i="6"/>
  <c r="J22" i="6"/>
  <c r="J23" i="6"/>
  <c r="J24" i="6"/>
  <c r="J25" i="6"/>
  <c r="J26" i="6"/>
  <c r="J27" i="6"/>
  <c r="J6" i="6"/>
  <c r="H11" i="6"/>
  <c r="H12" i="6"/>
  <c r="H13" i="6"/>
  <c r="H14" i="6"/>
  <c r="H15" i="6"/>
  <c r="H16" i="6"/>
  <c r="H17" i="6"/>
  <c r="H18" i="6"/>
  <c r="H19" i="6"/>
  <c r="H20" i="6"/>
  <c r="H21" i="6"/>
  <c r="H22" i="6"/>
  <c r="H23" i="6"/>
  <c r="H24" i="6"/>
  <c r="H25" i="6"/>
  <c r="H26" i="6"/>
  <c r="H27" i="6"/>
  <c r="I9" i="6"/>
  <c r="I10" i="6"/>
  <c r="I11" i="6"/>
  <c r="I12" i="6"/>
  <c r="I13" i="6"/>
  <c r="I14" i="6"/>
  <c r="I15" i="6"/>
  <c r="I16" i="6"/>
  <c r="I17" i="6"/>
  <c r="I18" i="6"/>
  <c r="I19" i="6"/>
  <c r="I20" i="6"/>
  <c r="I21" i="6"/>
  <c r="I22" i="6"/>
  <c r="I23" i="6"/>
  <c r="I24" i="6"/>
  <c r="I25" i="6"/>
  <c r="I26" i="6"/>
  <c r="I27" i="6"/>
  <c r="G8" i="6"/>
  <c r="G9" i="6"/>
  <c r="G10" i="6"/>
  <c r="G11" i="6"/>
  <c r="G12" i="6"/>
  <c r="G13" i="6"/>
  <c r="G14" i="6"/>
  <c r="G15" i="6"/>
  <c r="G16" i="6"/>
  <c r="G17" i="6"/>
  <c r="G18" i="6"/>
  <c r="G19" i="6"/>
  <c r="G20" i="6"/>
  <c r="G21" i="6"/>
  <c r="G22" i="6"/>
  <c r="G23" i="6"/>
  <c r="G24" i="6"/>
  <c r="G25" i="6"/>
  <c r="G26" i="6"/>
  <c r="G27" i="6"/>
  <c r="Q30" i="13"/>
  <c r="Q31" i="13"/>
  <c r="Q29" i="13"/>
  <c r="Q26" i="13"/>
  <c r="Q27" i="13"/>
  <c r="Q25" i="13"/>
  <c r="Q22" i="13"/>
  <c r="Q23" i="13"/>
  <c r="Q21" i="13"/>
  <c r="Q18" i="13"/>
  <c r="Q19" i="13"/>
  <c r="Q17" i="13"/>
  <c r="Q14" i="13"/>
  <c r="Q15" i="13"/>
  <c r="Q13" i="13"/>
  <c r="Q10" i="13"/>
  <c r="Q11" i="13"/>
  <c r="Q9" i="13"/>
  <c r="Q6" i="13"/>
  <c r="Q7" i="13"/>
  <c r="Q5" i="13"/>
  <c r="D32" i="13"/>
  <c r="E32" i="13"/>
  <c r="F32" i="13"/>
  <c r="G32" i="13"/>
  <c r="H32" i="13"/>
  <c r="I32" i="13"/>
  <c r="J32" i="13"/>
  <c r="K32" i="13"/>
  <c r="L32" i="13"/>
  <c r="M32" i="13"/>
  <c r="N32" i="13"/>
  <c r="O32" i="13"/>
  <c r="P32" i="13"/>
  <c r="C32" i="13"/>
  <c r="D28" i="13"/>
  <c r="E28" i="13"/>
  <c r="F28" i="13"/>
  <c r="G28" i="13"/>
  <c r="H28" i="13"/>
  <c r="I28" i="13"/>
  <c r="J28" i="13"/>
  <c r="K28" i="13"/>
  <c r="L28" i="13"/>
  <c r="M28" i="13"/>
  <c r="N28" i="13"/>
  <c r="O28" i="13"/>
  <c r="P28" i="13"/>
  <c r="C28" i="13"/>
  <c r="D24" i="13"/>
  <c r="E24" i="13"/>
  <c r="F24" i="13"/>
  <c r="G24" i="13"/>
  <c r="H24" i="13"/>
  <c r="I24" i="13"/>
  <c r="J24" i="13"/>
  <c r="K24" i="13"/>
  <c r="L24" i="13"/>
  <c r="M24" i="13"/>
  <c r="N24" i="13"/>
  <c r="O24" i="13"/>
  <c r="P24" i="13"/>
  <c r="C24" i="13"/>
  <c r="D20" i="13"/>
  <c r="E20" i="13"/>
  <c r="F20" i="13"/>
  <c r="G20" i="13"/>
  <c r="H20" i="13"/>
  <c r="I20" i="13"/>
  <c r="J20" i="13"/>
  <c r="K20" i="13"/>
  <c r="L20" i="13"/>
  <c r="M20" i="13"/>
  <c r="N20" i="13"/>
  <c r="O20" i="13"/>
  <c r="P20" i="13"/>
  <c r="C20" i="13"/>
  <c r="D16" i="13"/>
  <c r="E16" i="13"/>
  <c r="F16" i="13"/>
  <c r="G16" i="13"/>
  <c r="H16" i="13"/>
  <c r="I16" i="13"/>
  <c r="J16" i="13"/>
  <c r="K16" i="13"/>
  <c r="L16" i="13"/>
  <c r="M16" i="13"/>
  <c r="N16" i="13"/>
  <c r="O16" i="13"/>
  <c r="P16" i="13"/>
  <c r="C16" i="13"/>
  <c r="D12" i="13"/>
  <c r="E12" i="13"/>
  <c r="F12" i="13"/>
  <c r="G12" i="13"/>
  <c r="H12" i="13"/>
  <c r="I12" i="13"/>
  <c r="J12" i="13"/>
  <c r="K12" i="13"/>
  <c r="L12" i="13"/>
  <c r="M12" i="13"/>
  <c r="N12" i="13"/>
  <c r="O12" i="13"/>
  <c r="P12" i="13"/>
  <c r="C12" i="13"/>
  <c r="D8" i="13"/>
  <c r="E8" i="13"/>
  <c r="F8" i="13"/>
  <c r="G8" i="13"/>
  <c r="H8" i="13"/>
  <c r="I8" i="13"/>
  <c r="J8" i="13"/>
  <c r="K8" i="13"/>
  <c r="L8" i="13"/>
  <c r="M8" i="13"/>
  <c r="N8" i="13"/>
  <c r="O8" i="13"/>
  <c r="P8" i="13"/>
  <c r="C8" i="13"/>
  <c r="N7" i="4"/>
  <c r="N9" i="4"/>
  <c r="N11" i="4"/>
  <c r="N13" i="4"/>
  <c r="N5" i="4"/>
  <c r="O6" i="2"/>
  <c r="O7" i="2"/>
  <c r="O8" i="2"/>
  <c r="O9" i="2"/>
  <c r="O10" i="2"/>
  <c r="O11" i="2"/>
  <c r="O12" i="2"/>
  <c r="O13" i="2"/>
  <c r="O14" i="2"/>
  <c r="O15" i="2"/>
  <c r="O16" i="2"/>
  <c r="O17" i="2"/>
  <c r="O18" i="2"/>
  <c r="O19" i="2"/>
  <c r="O20" i="2"/>
  <c r="O21" i="2"/>
  <c r="O22" i="2"/>
  <c r="O23" i="2"/>
  <c r="O24" i="2"/>
  <c r="O25" i="2"/>
  <c r="O26" i="2"/>
  <c r="O27" i="2"/>
  <c r="O28" i="2"/>
  <c r="O29" i="2"/>
  <c r="O30" i="2"/>
  <c r="O32" i="2"/>
  <c r="O33" i="2"/>
  <c r="O34" i="2"/>
  <c r="O35" i="2"/>
  <c r="O36" i="2"/>
  <c r="O37" i="2"/>
  <c r="O38" i="2"/>
  <c r="O40" i="2"/>
  <c r="O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Fatima Amoretti Arteaga</author>
  </authors>
  <commentList>
    <comment ref="D3" authorId="0" shapeId="0" xr:uid="{C0374463-13BB-45FA-880B-323436928512}">
      <text>
        <r>
          <rPr>
            <sz val="11"/>
            <color theme="1"/>
            <rFont val="Calibri"/>
            <family val="2"/>
            <scheme val="minor"/>
          </rPr>
          <t>======
ID#AAAAdyUIb1s
pcuba    (2022-09-05 23:04:07)
Nombre del Indicador</t>
        </r>
      </text>
    </comment>
    <comment ref="G16" authorId="1" shapeId="0" xr:uid="{B701924B-60D1-46A5-927A-EE369A4A56BD}">
      <text>
        <r>
          <rPr>
            <b/>
            <sz val="9"/>
            <color indexed="81"/>
            <rFont val="Tahoma"/>
            <family val="2"/>
          </rPr>
          <t>Fátima Amoretti Arteaga:</t>
        </r>
        <r>
          <rPr>
            <sz val="9"/>
            <color indexed="81"/>
            <rFont val="Tahoma"/>
            <family val="2"/>
          </rPr>
          <t xml:space="preserve">
Si el indicador en nuevo y nunca ha tenido resultados, Si el valor es ND se recomienda que el año también sea ND.
</t>
        </r>
      </text>
    </comment>
  </commentList>
</comments>
</file>

<file path=xl/sharedStrings.xml><?xml version="1.0" encoding="utf-8"?>
<sst xmlns="http://schemas.openxmlformats.org/spreadsheetml/2006/main" count="105412" uniqueCount="30125">
  <si>
    <t>PLIEGO O ENTIDAD DEL SECTOR</t>
  </si>
  <si>
    <t>Nombre del Indicador</t>
  </si>
  <si>
    <t>OES.01</t>
  </si>
  <si>
    <t>SECTOR o GOB. REGIONAL:</t>
  </si>
  <si>
    <t>GASTOS CORRIENTES</t>
  </si>
  <si>
    <t>GASTOS DE CAPITAL</t>
  </si>
  <si>
    <t>SERVICIO DE DEUDA</t>
  </si>
  <si>
    <t>TOTAL</t>
  </si>
  <si>
    <t>SUB TOTAL GASTOS CORRIENTES</t>
  </si>
  <si>
    <t>SUB TOTAL GASTOS DE CAPITAL</t>
  </si>
  <si>
    <t>11: Servicio de la Deuda</t>
  </si>
  <si>
    <t>SUB TOTAL SERVICIO DE DEUDA</t>
  </si>
  <si>
    <t>TOTAL GASTOS UNIDAD EJECUTORA / ENTIDAD PÚBLICA</t>
  </si>
  <si>
    <t>PART. %</t>
  </si>
  <si>
    <t>UNIDADES EJECUTORAS DEL PLIEGO</t>
  </si>
  <si>
    <t>n</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</si>
  <si>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</si>
  <si>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</si>
  <si>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</si>
  <si>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</si>
  <si>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</si>
  <si>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</si>
  <si>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</si>
  <si>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</si>
  <si>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</si>
  <si>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</si>
  <si>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</si>
  <si>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</si>
  <si>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</si>
  <si>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</si>
  <si>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</si>
  <si>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</si>
  <si>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</si>
  <si>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RECURSOS PUBLICOS</t>
  </si>
  <si>
    <t>RESERVA DE CONTINGENCIA</t>
  </si>
  <si>
    <t>PERSONAL Y OBLIGAC. SOC.</t>
  </si>
  <si>
    <t>PENSIONES Y PREST. SOC.</t>
  </si>
  <si>
    <t>BIENES Y SERVICIOS</t>
  </si>
  <si>
    <t>DONACIONES TRANSFER.</t>
  </si>
  <si>
    <t>OTROS GASTOS</t>
  </si>
  <si>
    <t>SUB TOTAL GASTO CTE</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</si>
  <si>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</si>
  <si>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</si>
  <si>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</si>
  <si>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</si>
  <si>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</si>
  <si>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</si>
  <si>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</si>
  <si>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</si>
  <si>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</si>
  <si>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</si>
  <si>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</si>
  <si>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</si>
  <si>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</si>
  <si>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</si>
  <si>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</si>
  <si>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</si>
  <si>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</si>
  <si>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</si>
  <si>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</si>
  <si>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</si>
  <si>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</si>
  <si>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</si>
  <si>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</si>
  <si>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</si>
  <si>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</si>
  <si>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</si>
  <si>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</si>
  <si>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</si>
  <si>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</si>
  <si>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PPTO 2021 (PIM)</t>
  </si>
  <si>
    <t>CONTRATO ADMINISTRATIVO DE SERVICIOS</t>
  </si>
  <si>
    <t>REPUESTOS Y ACCESORIOS</t>
  </si>
  <si>
    <t>SERVICIOS ADMINISTRATIVOS, FINANCIEROS Y DE SEGUROS</t>
  </si>
  <si>
    <t>SUMINISTROS MEDICOS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</si>
  <si>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</si>
  <si>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</si>
  <si>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</si>
  <si>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</si>
  <si>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</si>
  <si>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</si>
  <si>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</si>
  <si>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</si>
  <si>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SECTOR O GOB. REGIONAL:</t>
  </si>
  <si>
    <t>FECHA PROG. CONV.</t>
  </si>
  <si>
    <t>MONTO</t>
  </si>
  <si>
    <t>OBSERVACIONES</t>
  </si>
  <si>
    <t>CONSULTORIAS</t>
  </si>
  <si>
    <t>PERSONA NATURAL (DNI)</t>
  </si>
  <si>
    <t>EJECUCIÓN S/</t>
  </si>
  <si>
    <t xml:space="preserve">TOTAL </t>
  </si>
  <si>
    <t>UNIDAD EJECUTORA</t>
  </si>
  <si>
    <t>BANCO / INSTITUCIÓN FINANCIERA</t>
  </si>
  <si>
    <t>FECHA DE APERTURA</t>
  </si>
  <si>
    <t>MONEDA</t>
  </si>
  <si>
    <t>SALDO 2021 (*)</t>
  </si>
  <si>
    <t xml:space="preserve">       OFICIALES DE CRED. EXTERNO</t>
  </si>
  <si>
    <t xml:space="preserve">    - OTROS (ESPECIFIQUE)</t>
  </si>
  <si>
    <t>(*) Saldo al 31 de Diciembre de 2021</t>
  </si>
  <si>
    <t>CONTRATANTE</t>
  </si>
  <si>
    <t>CONTRATADO</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</si>
  <si>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</si>
  <si>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</si>
  <si>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</si>
  <si>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</si>
  <si>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</si>
  <si>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</si>
  <si>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</si>
  <si>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</si>
  <si>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</si>
  <si>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</si>
  <si>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</si>
  <si>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</si>
  <si>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FAG</t>
  </si>
  <si>
    <t>SNP</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</si>
  <si>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</si>
  <si>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</si>
  <si>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</si>
  <si>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</si>
  <si>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</si>
  <si>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</si>
  <si>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</si>
  <si>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</si>
  <si>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</si>
  <si>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</si>
  <si>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</si>
  <si>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</si>
  <si>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</si>
  <si>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</si>
  <si>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</si>
  <si>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</si>
  <si>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</si>
  <si>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</si>
  <si>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</si>
  <si>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</si>
  <si>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</si>
  <si>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</si>
  <si>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</si>
  <si>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</si>
  <si>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</si>
  <si>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</si>
  <si>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</si>
  <si>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</si>
  <si>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</si>
  <si>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</si>
  <si>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</si>
  <si>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</si>
  <si>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</si>
  <si>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</si>
  <si>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</si>
  <si>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</si>
  <si>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</si>
  <si>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</si>
  <si>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</si>
  <si>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</si>
  <si>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</si>
  <si>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</si>
  <si>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</si>
  <si>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</si>
  <si>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</si>
  <si>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</si>
  <si>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</si>
  <si>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</si>
  <si>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</si>
  <si>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</si>
  <si>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</si>
  <si>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</si>
  <si>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</si>
  <si>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</si>
  <si>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</si>
  <si>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</si>
  <si>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</si>
  <si>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</si>
  <si>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</si>
  <si>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</si>
  <si>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PLIEGOS DEL SECTOR o GOB. REGIONAL:</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</si>
  <si>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</si>
  <si>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</si>
  <si>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</si>
  <si>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</si>
  <si>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</si>
  <si>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</si>
  <si>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</si>
  <si>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</si>
  <si>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</si>
  <si>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POR PLIEGOS DEL SECTOR o GOB. REGIONAL:</t>
  </si>
  <si>
    <t>CUENTA N°</t>
  </si>
  <si>
    <t>DATOS DE LAS CUENTAS</t>
  </si>
  <si>
    <t>FUENTES DE FINANCIAMIENTO</t>
  </si>
  <si>
    <t>SALDO 2022 (**)</t>
  </si>
  <si>
    <t>(**) Saldo al 30 de Junio de 2022</t>
  </si>
  <si>
    <t>AÑO FISCAL 2021</t>
  </si>
  <si>
    <t>AÑO FISCAL 2022 (*)</t>
  </si>
  <si>
    <t>(*)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</si>
  <si>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</si>
  <si>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</si>
  <si>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</si>
  <si>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</si>
  <si>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</si>
  <si>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</si>
  <si>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</si>
  <si>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</si>
  <si>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</si>
  <si>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</si>
  <si>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</si>
  <si>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</si>
  <si>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</si>
  <si>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</si>
  <si>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</si>
  <si>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</si>
  <si>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</si>
  <si>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</si>
  <si>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</si>
  <si>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 xml:space="preserve">PIM </t>
  </si>
  <si>
    <t>Monto Asignado</t>
  </si>
  <si>
    <t>% ejecutado</t>
  </si>
  <si>
    <t>AÑO FISCAL 2023(**)</t>
  </si>
  <si>
    <t>(**) Proyectado</t>
  </si>
  <si>
    <t>Meses Estimado</t>
  </si>
  <si>
    <t>LOCACIÓN DE SERVICIOS RELACIONADAS AL ROL DE LA ENTIDAD</t>
  </si>
  <si>
    <t>1. PERSONAL Y OBLIGACIONES SOCIALES</t>
  </si>
  <si>
    <t>2. PENSIONES Y OTRAS PRESTACIONES SOCIALES</t>
  </si>
  <si>
    <t>3. BIENES Y SERVICIOS</t>
  </si>
  <si>
    <t>5. OTROS GASTOS</t>
  </si>
  <si>
    <t>6. ADQUISICION DE ACTIVOS NO FINANCIEROS</t>
  </si>
  <si>
    <t>7. ADQUISICION DE ACTIVOS FINANCIEROS</t>
  </si>
  <si>
    <t>SECTOR 13. AGRARIO Y DE RIEGO</t>
  </si>
  <si>
    <t>013. MINISTERIO DE DESARROLLO AGRARIO Y RIEGO</t>
  </si>
  <si>
    <t>001. MINISTERIO DE AGRICULTURA-ADMINISTRACION CENTRAL</t>
  </si>
  <si>
    <t>006. PROGRAMA SUBSECTORIAL DE IRRIGACION - PSI</t>
  </si>
  <si>
    <t>011. PROGRAMA DE DESARROLLO PRODUCTIVO AGRARIO RURAL - AGRORURAL</t>
  </si>
  <si>
    <t>012. PROGRAMA DE COMPENSACIONES PARA LA COMPETITIVIDAD</t>
  </si>
  <si>
    <t>014. BINACIONAL PUYANGO - TUMBES</t>
  </si>
  <si>
    <t>015. JEQUETEPEQUE - ZAÑA</t>
  </si>
  <si>
    <t>016. SIERRA CENTRO SUR</t>
  </si>
  <si>
    <t>017. BINACIONAL LAGO TITICACA</t>
  </si>
  <si>
    <t>018. BINACIONAL RÍO PUTUMAYO</t>
  </si>
  <si>
    <t>019. JAÉN - SAN IGNACIO - BAGUA</t>
  </si>
  <si>
    <t>020. ALTO HUALLAGA</t>
  </si>
  <si>
    <t>021. PICHIS PALCAZU</t>
  </si>
  <si>
    <t>022. PROYECTO ESPECIAL DE DESARROLLO DEL VALLE DE LOS RIOS APURIMAC, ENE Y MANTARO - PROVRAEM</t>
  </si>
  <si>
    <t>034. PROYECTO ESPECIAL DATEM DEL MARAÑON - ALTO AMAZONAS - LORETO - CONDORCANQUI - PEDAMAALC</t>
  </si>
  <si>
    <t>035. GESTION DE PROYECTOS SECTORIALES</t>
  </si>
  <si>
    <t>036. FONDO SIERRA AZUL</t>
  </si>
  <si>
    <t>018. SIERRA Y SELVA EXPORTADORA</t>
  </si>
  <si>
    <t>001. SIERRA Y SELVA EXPORTADORA</t>
  </si>
  <si>
    <t>160. SERVICIO NACIONAL DE SANIDAD AGRARIA - SENASA</t>
  </si>
  <si>
    <t>001. SERVICIO NACIONAL DE SANIDAD AGRARIA - SENASA</t>
  </si>
  <si>
    <t>002. PROGRAMA DE DESARROLLO DE SANIDAD AGROPECUARIA - PRODESA</t>
  </si>
  <si>
    <t>163. INSTITUTO NACIONAL DE INNOVACION AGRARIA</t>
  </si>
  <si>
    <t>001. SEDE CENTRAL</t>
  </si>
  <si>
    <t>013. ESTACION EXPERIMENTAL AGRARIA EL PORVENIR - SAN MARTIN</t>
  </si>
  <si>
    <t>014. ESTACION EXPERIMENTAL AGRARIA ILLPA - PUNO</t>
  </si>
  <si>
    <t>015. ESTACION EXPERIMENTAL AGRARIA PUCALLPA - UCAYALI</t>
  </si>
  <si>
    <t>016. ESTACION EXPERIMENTAL AGRARIA SANTA ANA - JUNIN</t>
  </si>
  <si>
    <t>017. ESTACION EXPERIMENTAL AGRARIA VISTA FLORIDA - LAMBAYEQUE</t>
  </si>
  <si>
    <t>018. ESTACION EXPERIMENTAL AGRARIA ANDENES - CUZCO</t>
  </si>
  <si>
    <t>164. AUTORIDAD NACIONAL DEL AGUA - ANA</t>
  </si>
  <si>
    <t>001. SEDE CENTRAL - AUTORIDAD NACIONAL DEL AGUA</t>
  </si>
  <si>
    <t>002. MODERNIZACION DE LA GESTION DE LOS RECURSOS HIDRICOS</t>
  </si>
  <si>
    <t>165. SERVICIO NACIONAL FORESTAL Y DE FAUNA SILVESTRE - SERFOR</t>
  </si>
  <si>
    <t>001. ADMINISTRACION CENTRAL - SERFOR</t>
  </si>
  <si>
    <t>Total general</t>
  </si>
  <si>
    <t>PLIEGOS DEL SECTOR</t>
  </si>
  <si>
    <t>3. RECURSOS POR OPERACIONES OFICIALES DE CREDITO</t>
  </si>
  <si>
    <t>GASTO DE CAPITAL 2023</t>
  </si>
  <si>
    <t>03. PLANEAMIENTO, GESTION Y RESERVA DE CONTINGENCIA</t>
  </si>
  <si>
    <t>05. ORDEN PUBLICO Y SEGURIDAD</t>
  </si>
  <si>
    <t>10. AGROPECUARIA</t>
  </si>
  <si>
    <t>17. AMBIENTE</t>
  </si>
  <si>
    <t>20. SALUD</t>
  </si>
  <si>
    <t>24. PREVISION SOCIAL</t>
  </si>
  <si>
    <t>Var. % (2022-2022)</t>
  </si>
  <si>
    <t>0039. MEJORA DE LA SANIDAD ANIMAL</t>
  </si>
  <si>
    <t>0040. MEJORA Y MANTENIMIENTO DE LA SANIDAD VEGETAL</t>
  </si>
  <si>
    <t>0041. MEJORA DE LA INOCUIDAD AGROALIMENTARIA</t>
  </si>
  <si>
    <t>0042. APROVECHAMIENTO DE LOS RECURSOS HIDRICOS PARA USO AGRARIO</t>
  </si>
  <si>
    <t>0068. REDUCCION DE VULNERABILIDAD Y ATENCION DE EMERGENCIAS POR DESASTRES</t>
  </si>
  <si>
    <t xml:space="preserve">0089. REDUCCION DE LA DEGRADACION DE LOS SUELOS AGRARIOS </t>
  </si>
  <si>
    <t>0121. MEJORA DE LA ARTICULACION DE PEQUEÑOS PRODUCTORES AL MERCADO</t>
  </si>
  <si>
    <t>0130. COMPETITIVIDAD Y APROVECHAMIENTO SOSTENIBLE DE LOS RECURSOS FORESTALES Y DE LA FAUNA SILVESTRE</t>
  </si>
  <si>
    <t>0137. DESARROLLO DE LA CIENCIA, TECNOLOGIA E INNOVACION TECNOLOGICA</t>
  </si>
  <si>
    <t>9001. ACCIONES CENTRALES</t>
  </si>
  <si>
    <t>9002. ASIGNACIONES PRESUPUESTARIAS QUE NO RESULTAN EN PRODUCTOS</t>
  </si>
  <si>
    <t>ALIMENTOS Y BEBIDAS</t>
  </si>
  <si>
    <t>ALQUILERES DE MUEBLES E INMUEBLES</t>
  </si>
  <si>
    <t>COMBUSTIBLES, CARBURANTES, LUBRICANTES Y AFINES</t>
  </si>
  <si>
    <t>COMPRA DE OTROS BIENES</t>
  </si>
  <si>
    <t>ENSERES</t>
  </si>
  <si>
    <t>MATERIALES Y  UTILES</t>
  </si>
  <si>
    <t>MATERIALES Y UTILES DE ENSEÑANZA</t>
  </si>
  <si>
    <t>MUNICIONES,  EXPLOSIVOS Y SIMILARES</t>
  </si>
  <si>
    <t>SERVICIO DE MANTENIMIENTO, ACONDICIONAMIENTO Y  REPARACIONES</t>
  </si>
  <si>
    <t>SERVICIOS BASICOS, COMUNICACIONES, PUBLICIDAD Y DIFUSION</t>
  </si>
  <si>
    <t>SERVICIOS DE LIMPIEZA, SEGURIDAD Y VIGILANCIA</t>
  </si>
  <si>
    <t>SERVICIOS PROFESIONALES Y TECNICOS</t>
  </si>
  <si>
    <t>SUMINISTROS PARA MANTENIMIENTO Y REPARACION</t>
  </si>
  <si>
    <t>SUMINISTROS PARA USO AGROPECUARIO, FORESTAL Y VETERINARIO</t>
  </si>
  <si>
    <t>VESTUARIOS Y TEXTILES</t>
  </si>
  <si>
    <t>VIAJES</t>
  </si>
  <si>
    <t>ADMINISTRACION CENTRAL</t>
  </si>
  <si>
    <t>INMOBILIARIA LUNA MEJICO S.A.C</t>
  </si>
  <si>
    <t xml:space="preserve">Partida N° 06003019 </t>
  </si>
  <si>
    <t>PROPIO DE TERCEROS</t>
  </si>
  <si>
    <t>N° 49007442</t>
  </si>
  <si>
    <t>5500 M2</t>
  </si>
  <si>
    <t>30/06/2022 AL 29/12/2022</t>
  </si>
  <si>
    <t>MENSUAL</t>
  </si>
  <si>
    <t>MARIA ESTHER HUAMANI ESCOBAR</t>
  </si>
  <si>
    <t>DNI N° 07718312</t>
  </si>
  <si>
    <t>N° 49000692</t>
  </si>
  <si>
    <t>911.01 M2</t>
  </si>
  <si>
    <t>07/05/2022 AL 06/11/2022</t>
  </si>
  <si>
    <t>C.E N° 00006218 - C.E N° 0006154</t>
  </si>
  <si>
    <t>N° 49062291</t>
  </si>
  <si>
    <t>2500 M2</t>
  </si>
  <si>
    <t>05/04/2022 AL 04/11/2022</t>
  </si>
  <si>
    <t>PLIEGOS</t>
  </si>
  <si>
    <t>006-956 PROGRAMA SUBSECTORIAL DE IRRIGACIONES</t>
  </si>
  <si>
    <t>INMOBILIARIA TRIBOÑA SAC</t>
  </si>
  <si>
    <t>PROPIO</t>
  </si>
  <si>
    <t>MENSUAL (ULTIMO DIA DEL MES)</t>
  </si>
  <si>
    <t>HUERTAS OLIVA PEDRO GUILLERMO</t>
  </si>
  <si>
    <t>LEON HERRERA JUAN CELESTINO</t>
  </si>
  <si>
    <t>VERA CARDENAS LUIS</t>
  </si>
  <si>
    <t>GUTIERREZ ROJAS MIGUEL ANGEL</t>
  </si>
  <si>
    <t>CHUCHON GOMEZ DANIEL SEVERO</t>
  </si>
  <si>
    <t>DURAN RODRIGUEZ ADRIAN</t>
  </si>
  <si>
    <t>CASTILLO ACUÑA ADOLFO</t>
  </si>
  <si>
    <t>CORONEL NEIRA JUAN JESUS</t>
  </si>
  <si>
    <t>DIAZ ARIAS PATRICIA SOLEDAD</t>
  </si>
  <si>
    <t>DAVALOS ROBLES LUIS GERMAN</t>
  </si>
  <si>
    <t>ESCORZA ROBLES MARIA CLEMENCIA</t>
  </si>
  <si>
    <t>PAUL OCTAVIO MERA IPARRAGUIRRE</t>
  </si>
  <si>
    <t xml:space="preserve">Sociedad Conyugal KIAU KUAN LOO LEE y SHUI PIN LI </t>
  </si>
  <si>
    <t>AGRORURAL</t>
  </si>
  <si>
    <t>ALFREDO PRADA PRADA</t>
  </si>
  <si>
    <t>BIEN PROPIO DE TERCEROS</t>
  </si>
  <si>
    <t>EN TRAMITE</t>
  </si>
  <si>
    <t>200 M2</t>
  </si>
  <si>
    <t>SI</t>
  </si>
  <si>
    <t>UZ APURIMAC</t>
  </si>
  <si>
    <t>ROSA AVELINA ZEGARRA RAMÍREZ</t>
  </si>
  <si>
    <t>06182978</t>
  </si>
  <si>
    <t>60 M2</t>
  </si>
  <si>
    <t>PEDRO PABLO  FÉLIX  REA</t>
  </si>
  <si>
    <t>80 M2</t>
  </si>
  <si>
    <t>NATIVIDO CCORAS OSORIO</t>
  </si>
  <si>
    <t>40 M2</t>
  </si>
  <si>
    <t>NO</t>
  </si>
  <si>
    <t>GARRO LOZANO TERESA</t>
  </si>
  <si>
    <t>AJENO</t>
  </si>
  <si>
    <t>P14165874</t>
  </si>
  <si>
    <t>400 M2</t>
  </si>
  <si>
    <t>-</t>
  </si>
  <si>
    <t>UZ LA LIBERTAD</t>
  </si>
  <si>
    <t>FUENTES DE SIALER CARMEN ELVIRA</t>
  </si>
  <si>
    <t>02200686</t>
  </si>
  <si>
    <t>180 M2</t>
  </si>
  <si>
    <t xml:space="preserve">MENSUAL </t>
  </si>
  <si>
    <t xml:space="preserve">UZ LAMBAYEQUE </t>
  </si>
  <si>
    <t>FLORES ANTACABANA LIDIA NATALY</t>
  </si>
  <si>
    <t>55 M2</t>
  </si>
  <si>
    <t>No</t>
  </si>
  <si>
    <t>DOS (2) ARMADAS A LOS 8 Y 4 MESES 31/08/2022</t>
  </si>
  <si>
    <t>UZ AREQUIPA</t>
  </si>
  <si>
    <t>YAULI PUMA AGUSTIN EDUARDO</t>
  </si>
  <si>
    <t>30 M2</t>
  </si>
  <si>
    <t>DOS (2) ARMADAS A LOS 8 Y 4 MESES</t>
  </si>
  <si>
    <t>RAMOS TORRES KARIN ELIZABETH</t>
  </si>
  <si>
    <t>32 M2</t>
  </si>
  <si>
    <t>DOS (2) ARMADAS A LOS 8 Y 4 MESES 15/12/2022</t>
  </si>
  <si>
    <t xml:space="preserve">COOPERATIVA AGRARIA LA ESPERANZA DE MAJES </t>
  </si>
  <si>
    <t>81 M2</t>
  </si>
  <si>
    <t xml:space="preserve">MENSUAL  FINAL DE CADA MES </t>
  </si>
  <si>
    <t xml:space="preserve">MEJIA VDA DE ESPINOZA FLORENCIA SIMONA      </t>
  </si>
  <si>
    <t>UZ LIMA</t>
  </si>
  <si>
    <t>FLORES VERANO FLOR ESPERANZA</t>
  </si>
  <si>
    <t xml:space="preserve">GONZALEZ REQUENA NOEMI   </t>
  </si>
  <si>
    <t xml:space="preserve">HUARINGA TELLO EDUARDO     </t>
  </si>
  <si>
    <t xml:space="preserve">SILVA LEGUIA  JESUS ALBERTO </t>
  </si>
  <si>
    <t>00471262</t>
  </si>
  <si>
    <t>148 M2</t>
  </si>
  <si>
    <t>UZ TACNA</t>
  </si>
  <si>
    <t xml:space="preserve">MAQUERA MAMANI FORTUNATO </t>
  </si>
  <si>
    <t>00661637</t>
  </si>
  <si>
    <t>155 M2</t>
  </si>
  <si>
    <t xml:space="preserve">ROMERO TELLERIA FLORA JUANA </t>
  </si>
  <si>
    <t>00474016</t>
  </si>
  <si>
    <t>165 M2</t>
  </si>
  <si>
    <t>ZUBIATE RUBIO HILDA ANTONIETA</t>
  </si>
  <si>
    <t>90 M2</t>
  </si>
  <si>
    <t>UZ AMAZONAS</t>
  </si>
  <si>
    <t>TARAZONA LOPEZ FLOR MARIA</t>
  </si>
  <si>
    <t>UZ ANACASH</t>
  </si>
  <si>
    <t>RAMOS CORTEZ EDWIN JESUS</t>
  </si>
  <si>
    <t>SANCHEZ ESPINOZA MARCIA JUSTA</t>
  </si>
  <si>
    <t>110 M2</t>
  </si>
  <si>
    <t>TRUJILLO ESPINOZA SONIA</t>
  </si>
  <si>
    <t>120 M2</t>
  </si>
  <si>
    <t>DIONISIO CRUZ DE SOSA FLOR GISELA</t>
  </si>
  <si>
    <t>225 M2</t>
  </si>
  <si>
    <t>03 MESES</t>
  </si>
  <si>
    <t>TRIMESTRAL</t>
  </si>
  <si>
    <t>UZ MOQUEGUA</t>
  </si>
  <si>
    <t xml:space="preserve">AGUILAR JULCAMANYAN SMITH DECIDE    </t>
  </si>
  <si>
    <t>40132256</t>
  </si>
  <si>
    <t>02007212</t>
  </si>
  <si>
    <t>300 M2</t>
  </si>
  <si>
    <t>UZ PIURA</t>
  </si>
  <si>
    <t>DEL 01/11/2020 AL 31/03/2021</t>
  </si>
  <si>
    <t>DEL 01/04/2021 AL 31/08/2021</t>
  </si>
  <si>
    <t>40132257</t>
  </si>
  <si>
    <t>02007213</t>
  </si>
  <si>
    <t>DEL 01/09/2021 AL 31/12/2021</t>
  </si>
  <si>
    <t>40132258</t>
  </si>
  <si>
    <t>02007214</t>
  </si>
  <si>
    <t>DEL 01/01/2022 AL 30/06/2022</t>
  </si>
  <si>
    <t>DEL 01/07/2022 AL 31/12/2022</t>
  </si>
  <si>
    <t>DEL 01/01/2023 AL 31/03/2022</t>
  </si>
  <si>
    <t>DEL 01/04/2023 AL 30/06/2023</t>
  </si>
  <si>
    <t>DEL 01/07/2023 AL 30/09/2023</t>
  </si>
  <si>
    <t>DEL 01/10/2023 AL 31/12/2023</t>
  </si>
  <si>
    <t xml:space="preserve">ECHEVARRIA LOZADA EMILIA MARISOL </t>
  </si>
  <si>
    <t>260 M2</t>
  </si>
  <si>
    <t>DEL 04/01/2021 AL 30/06/2021</t>
  </si>
  <si>
    <t>DEL 01/07/2021 AL 30/09/2021</t>
  </si>
  <si>
    <t>DEL 01/10/2021 AL 31/12/2021</t>
  </si>
  <si>
    <t>DEL 01/01/2022 AL 31/03/2022</t>
  </si>
  <si>
    <t>DEL 01/04/2022 AL 31/05/2022</t>
  </si>
  <si>
    <t>DEL 01/06/2022 AL 31/08/2022</t>
  </si>
  <si>
    <t>DEL 01/09/2022 AL 31/12/2022</t>
  </si>
  <si>
    <t>BENDEZU VILCAS RENE</t>
  </si>
  <si>
    <t>UZ HUANCAVELICA</t>
  </si>
  <si>
    <t>RISALVE MITMA OLINDA</t>
  </si>
  <si>
    <t>MONTES SANCHEZ VICTOR ALBERTO</t>
  </si>
  <si>
    <t>240 M2</t>
  </si>
  <si>
    <t>RISALVE MITMA VILMA</t>
  </si>
  <si>
    <t>140 M2</t>
  </si>
  <si>
    <t>LAZARO ORTIZ GIOVANA</t>
  </si>
  <si>
    <t>250 MS</t>
  </si>
  <si>
    <t>QUISPE TOSCANO STIWEN GRIMI</t>
  </si>
  <si>
    <t>100 M2</t>
  </si>
  <si>
    <t>HUILLCA JAIME ZORAIDA</t>
  </si>
  <si>
    <t>80M2</t>
  </si>
  <si>
    <t>INSTITUCION EDUCATIVA N° 22047</t>
  </si>
  <si>
    <t>MACHUCA PALOMINO ANA MARIA</t>
  </si>
  <si>
    <t>12 MS</t>
  </si>
  <si>
    <t>D'TRON S.A.C.</t>
  </si>
  <si>
    <t>200M2</t>
  </si>
  <si>
    <t>RETAMOZO RAMOS FRANCISCO</t>
  </si>
  <si>
    <t>BARZOLA SURICHAQUI YUDITH ELIDA</t>
  </si>
  <si>
    <t>250 M2</t>
  </si>
  <si>
    <t>MARTINEZ ESPINOZA TEOFILO</t>
  </si>
  <si>
    <t>CONISLLA ÑACARI NOEL AGUSTO</t>
  </si>
  <si>
    <t>ORDOÑEZ SANCHEZ MARYLUZ INES</t>
  </si>
  <si>
    <t>ARANDA HUINCHO HUGO</t>
  </si>
  <si>
    <t>04021211</t>
  </si>
  <si>
    <t>UZ PASCO</t>
  </si>
  <si>
    <t>DIRECCION REGIONAL AGRARIA PASCO</t>
  </si>
  <si>
    <t>20 M2</t>
  </si>
  <si>
    <t>ROSA MARIA CERRON HUAMAN</t>
  </si>
  <si>
    <t>04083334</t>
  </si>
  <si>
    <t>145 M2</t>
  </si>
  <si>
    <t>VASQUEZ VASQUEZ WILBER GONZALO</t>
  </si>
  <si>
    <t>170 M2</t>
  </si>
  <si>
    <t>UZ JUNIN</t>
  </si>
  <si>
    <t xml:space="preserve">LEOCADIO ASCONA MARURI </t>
  </si>
  <si>
    <t>MODESTO CHOQUEHUAYTA SUAREZ</t>
  </si>
  <si>
    <t xml:space="preserve">SOTO MIRANDA ROBERTO JULIAN </t>
  </si>
  <si>
    <t>199.10 M2</t>
  </si>
  <si>
    <t xml:space="preserve">OFICINA </t>
  </si>
  <si>
    <t>UZ CAJAMARCA</t>
  </si>
  <si>
    <t>CORTIJO CERNA MARIELA OVONNE</t>
  </si>
  <si>
    <t>187.47 M2</t>
  </si>
  <si>
    <t xml:space="preserve">VERASTEGUI TELLO ESCARLEN ODALIS </t>
  </si>
  <si>
    <t>130 M2</t>
  </si>
  <si>
    <t xml:space="preserve">ALVITES VERASTEGUI VIOLETA ESPERANZA </t>
  </si>
  <si>
    <t xml:space="preserve">MORALES VIVANCO HERBERT ANTONIO </t>
  </si>
  <si>
    <t>FRANCISCO ARMANDO SOLIS VELASQUEZ</t>
  </si>
  <si>
    <t xml:space="preserve">PERALTA CAMPO HUGO </t>
  </si>
  <si>
    <t>150 M2</t>
  </si>
  <si>
    <t xml:space="preserve">HERNANDEZ QUIROZ WALTER PASTOR </t>
  </si>
  <si>
    <t>76.5 M2</t>
  </si>
  <si>
    <t xml:space="preserve">BURGA MEJIA ALEJANDRO </t>
  </si>
  <si>
    <t>ESTACIO GARAY DIONICIO</t>
  </si>
  <si>
    <t>UZ HUANUCO</t>
  </si>
  <si>
    <t xml:space="preserve">ASTETE ESPINOZA PASCUALA </t>
  </si>
  <si>
    <t>ROSEL ESPINOZA MARIA ESTELA</t>
  </si>
  <si>
    <t>600 M2</t>
  </si>
  <si>
    <t>ZEVALLOS GARCIA JOSUE</t>
  </si>
  <si>
    <t>P39006833</t>
  </si>
  <si>
    <t>811 M2</t>
  </si>
  <si>
    <t>HILARIO PEREZ ANTONIO</t>
  </si>
  <si>
    <t>160 M2</t>
  </si>
  <si>
    <t>TARAZONA PRINCIPE ANTIDIO</t>
  </si>
  <si>
    <t>MUNICIPALIDAD PROVINCIAL DE HUACAYBAMBA</t>
  </si>
  <si>
    <t>40 m2</t>
  </si>
  <si>
    <t xml:space="preserve">NELI  ZOILA CERNA  HURTADO </t>
  </si>
  <si>
    <t>35 m2</t>
  </si>
  <si>
    <t xml:space="preserve">SALAS  GOMEZ JAVIER </t>
  </si>
  <si>
    <t>COZ  NOLBERTO WALTER JOSEPH</t>
  </si>
  <si>
    <t>BIBIANA COAQUIRA COAQUIRA</t>
  </si>
  <si>
    <t>150M2</t>
  </si>
  <si>
    <t>UZ PUNO</t>
  </si>
  <si>
    <t>RICARDINA MAMANI VILLAVICENCIO</t>
  </si>
  <si>
    <t>30M2</t>
  </si>
  <si>
    <t>MARIO ALEJANDRO QUISPE BUSTINZA</t>
  </si>
  <si>
    <t>15M2</t>
  </si>
  <si>
    <t>MARUJA CORONEL CASILLO</t>
  </si>
  <si>
    <t>01870143</t>
  </si>
  <si>
    <t>40M2</t>
  </si>
  <si>
    <t>DELIA ALATA MUÑOS</t>
  </si>
  <si>
    <t>JUAN FRANCISCO PAREDES FLORES</t>
  </si>
  <si>
    <t>01206981</t>
  </si>
  <si>
    <t>120M2</t>
  </si>
  <si>
    <t>LUCIA DIANA BETANZOS MACHACA</t>
  </si>
  <si>
    <t>400M2</t>
  </si>
  <si>
    <t xml:space="preserve">MIGUEL ANGEL CORAL PAREDES </t>
  </si>
  <si>
    <t>336 M2</t>
  </si>
  <si>
    <t xml:space="preserve">UZ MADRE DE DIOS </t>
  </si>
  <si>
    <t>INIA</t>
  </si>
  <si>
    <t>UZ CUSCO</t>
  </si>
  <si>
    <t>GERAGRI</t>
  </si>
  <si>
    <t>FEDERACIÓN DE CAMPESINOS DE PAUCARTAMBO.</t>
  </si>
  <si>
    <t>31.12.2022</t>
  </si>
  <si>
    <t>COMUNIDAD CAMPESINA DE HUANCARANI</t>
  </si>
  <si>
    <t xml:space="preserve">No cuenta con documentación </t>
  </si>
  <si>
    <t>172 M2</t>
  </si>
  <si>
    <t>Si</t>
  </si>
  <si>
    <t>HONORIO GONGORA AUCCA / MIRIAM PINTO BAZAN</t>
  </si>
  <si>
    <t>24362149 / 24363902</t>
  </si>
  <si>
    <t xml:space="preserve">150 M2 </t>
  </si>
  <si>
    <t>OFICINAS Y ALMACENES</t>
  </si>
  <si>
    <t>VICTOR MONROY CONDORI</t>
  </si>
  <si>
    <t>COCLA</t>
  </si>
  <si>
    <t>70 M2</t>
  </si>
  <si>
    <t>MUNICIPALIDAD PROVINCIAL DE ACOMAYO</t>
  </si>
  <si>
    <t>EVELIN ESCALANTE JERI</t>
  </si>
  <si>
    <t>50 M2</t>
  </si>
  <si>
    <t>ELIDA MAMANI ILLACHANCHI</t>
  </si>
  <si>
    <t>AGUEDO LAGUNA KATATA</t>
  </si>
  <si>
    <t>ELENA GALIANO DE CAHUANA</t>
  </si>
  <si>
    <t>AUGUSTA CONZA HUAYPAR</t>
  </si>
  <si>
    <t>239143/84</t>
  </si>
  <si>
    <t>OFICINAS, ALMACEN Y COCHERA</t>
  </si>
  <si>
    <t>VICTOR RAUL ALVARADO CUBA</t>
  </si>
  <si>
    <t>JOSEFINA MENDIVIL  QUISPE</t>
  </si>
  <si>
    <t>MUNICIPALIDAD PROVINCIAL DE QUISPICANCHI</t>
  </si>
  <si>
    <t>ROJAS GONZALES PERCY TEODOSIO</t>
  </si>
  <si>
    <t>36 M2</t>
  </si>
  <si>
    <t>UZ AYACUCHO</t>
  </si>
  <si>
    <t>DE LA CRUZ JERI MARIA MAGDALENA</t>
  </si>
  <si>
    <t xml:space="preserve">67 M2 </t>
  </si>
  <si>
    <t>QUISPE CAMARGO MAXIMA</t>
  </si>
  <si>
    <t>04628084</t>
  </si>
  <si>
    <t>WILFREDO WALTER RETAMOZO CCORAHUA</t>
  </si>
  <si>
    <t>104 M2</t>
  </si>
  <si>
    <t>VASQUEZ GOMEZ ANA MARIA</t>
  </si>
  <si>
    <t>LOS PORTALES</t>
  </si>
  <si>
    <t>P.E. 11008436</t>
  </si>
  <si>
    <t>2años 8meses</t>
  </si>
  <si>
    <t>12 cuotas x año</t>
  </si>
  <si>
    <t xml:space="preserve">SEDE CENTRAL </t>
  </si>
  <si>
    <t>FEDERICO NEMECIO CRUZ VASQUEZ</t>
  </si>
  <si>
    <t>DNI 18016502</t>
  </si>
  <si>
    <t>7000 M2</t>
  </si>
  <si>
    <t>7 años 9meses</t>
  </si>
  <si>
    <t>ANTONIO ARAKAKI SHIMOTO Y
EMILI ARAKAKI MATSUDA</t>
  </si>
  <si>
    <t>DNI 07746418
DNI 06350385</t>
  </si>
  <si>
    <t>LIMA</t>
  </si>
  <si>
    <t>CASMA</t>
  </si>
  <si>
    <t>AREQUIPA</t>
  </si>
  <si>
    <t>AYACUCHO</t>
  </si>
  <si>
    <t>CHICLAYO</t>
  </si>
  <si>
    <t>CAJAMARCA</t>
  </si>
  <si>
    <t>CUSCO</t>
  </si>
  <si>
    <t xml:space="preserve">TRUJILLO </t>
  </si>
  <si>
    <t>HUANCAYO</t>
  </si>
  <si>
    <t>013: MINISTERIO DE DESARROLLO AGRARIO Y RIEGO</t>
  </si>
  <si>
    <t>012: PROGRAMA DE COMPENSACIONES PARA LA COMPETITIVIDAD</t>
  </si>
  <si>
    <t>MIGUEL ANGEL ABAD FLORES</t>
  </si>
  <si>
    <t>33667275</t>
  </si>
  <si>
    <t>6 MESES</t>
  </si>
  <si>
    <t>RM SERVIGEN CORPORATION SAC</t>
  </si>
  <si>
    <t>12 MESES</t>
  </si>
  <si>
    <t>MAMANI CAJAVILCA ANTONIO</t>
  </si>
  <si>
    <t>02292969</t>
  </si>
  <si>
    <t>06136765</t>
  </si>
  <si>
    <t>JOSE LUIS VALERA ROMERO</t>
  </si>
  <si>
    <t>79154045</t>
  </si>
  <si>
    <t>CAMARA DE COMERCIO INDUSTRIA Y TURISMO DE LA PRODUCCIÓN DEL CUSCO</t>
  </si>
  <si>
    <t>11006602</t>
  </si>
  <si>
    <t>FLORES ARDILES MARIA CECILIA</t>
  </si>
  <si>
    <t>11252417</t>
  </si>
  <si>
    <t>FLORES HERRERA LUIS ARTURO</t>
  </si>
  <si>
    <t>02007084</t>
  </si>
  <si>
    <t>ARIAS QUISPE BENITO</t>
  </si>
  <si>
    <t>11123550</t>
  </si>
  <si>
    <t>2 MESES</t>
  </si>
  <si>
    <t>MUÑANTE ORE COPELLO RUTH ISABEL</t>
  </si>
  <si>
    <t>02004100</t>
  </si>
  <si>
    <t>OSORIO BORJA RODOLFO MIGUEL</t>
  </si>
  <si>
    <t>03025614</t>
  </si>
  <si>
    <t>CASTAÑEDA AGUILAR CESAR AUGUSTO</t>
  </si>
  <si>
    <t>16722475</t>
  </si>
  <si>
    <t>CODESE LAMBAYEQUE</t>
  </si>
  <si>
    <t>11000441</t>
  </si>
  <si>
    <t>BECERRA MACO YSMAEL - LORETO 2</t>
  </si>
  <si>
    <t>40732419</t>
  </si>
  <si>
    <t>ZUMAETA RUIZ LENY EMITH</t>
  </si>
  <si>
    <t>12019992</t>
  </si>
  <si>
    <t>MEDINA GUEVARA FELICITA</t>
  </si>
  <si>
    <t>40714630</t>
  </si>
  <si>
    <t>CAMARENA QUISPE ROLANDO JOSE</t>
  </si>
  <si>
    <t>11135316</t>
  </si>
  <si>
    <t>11020981</t>
  </si>
  <si>
    <t>SOSA MAQUERA DAYAN ELEAZAR</t>
  </si>
  <si>
    <t>OLIVOS PEÑA YRIS YUVANI</t>
  </si>
  <si>
    <t>11009529</t>
  </si>
  <si>
    <t>7 MESES</t>
  </si>
  <si>
    <t>TOMAYCONZA FERNANDEZ BACA MIGUEL ANGEL</t>
  </si>
  <si>
    <t>05000526</t>
  </si>
  <si>
    <t>ARCE CHOCANO LINO ANTONIO</t>
  </si>
  <si>
    <t>05013255</t>
  </si>
  <si>
    <t>11 MESES</t>
  </si>
  <si>
    <t>BENAVIDES ROSILLO ALBERTO</t>
  </si>
  <si>
    <t>11002179</t>
  </si>
  <si>
    <t>GUTIERREZ PALOMINO AMADOR PELEGRIN</t>
  </si>
  <si>
    <t>02001142</t>
  </si>
  <si>
    <t>JOSE BENJAMIN ROMERO VICENTE</t>
  </si>
  <si>
    <t>13009588</t>
  </si>
  <si>
    <t>ANA VANESSA SOSA VARONA</t>
  </si>
  <si>
    <t>90179187</t>
  </si>
  <si>
    <t>MEZA NEYRA ADAN</t>
  </si>
  <si>
    <t>11001730</t>
  </si>
  <si>
    <t>BACIGALUPPI SOLAR DE MONTENEGRO JUANITA MARA DEL ROSARIO</t>
  </si>
  <si>
    <t>07006315</t>
  </si>
  <si>
    <t>URIBE CARBAJAL ROSA MARIA</t>
  </si>
  <si>
    <t>46827740</t>
  </si>
  <si>
    <t>PORCARI MORAL JUAN MANUEL</t>
  </si>
  <si>
    <t>49000676</t>
  </si>
  <si>
    <t xml:space="preserve">MARQUINA MUÑOZ ZENAIDA    </t>
  </si>
  <si>
    <t>X</t>
  </si>
  <si>
    <t>GUTIERREZ HINOSTROSA MATILDE</t>
  </si>
  <si>
    <t xml:space="preserve">QUILLA MEDINA JUANA ELIZABETH   </t>
  </si>
  <si>
    <t>GONZALES VARGAS RINA</t>
  </si>
  <si>
    <t>LUCIA CONTRERAS VDA DE CHOQUE</t>
  </si>
  <si>
    <t>PROYECTO ESPECIAL BINACIONAL LAGO TITICACA</t>
  </si>
  <si>
    <t>REYES REYES OSWALDO ADELMO</t>
  </si>
  <si>
    <t>7 PISOS</t>
  </si>
  <si>
    <t>MENSUAL / 2DA QUINCENA</t>
  </si>
  <si>
    <t>MAMANI MAQUERA FELICIA AURORA</t>
  </si>
  <si>
    <t xml:space="preserve">  -</t>
  </si>
  <si>
    <t>018-1331: MINAG - BINACIONAL RIO PUTUMAYO</t>
  </si>
  <si>
    <t>BETSY TATIANA VARGAS GARCIA</t>
  </si>
  <si>
    <t>05399194</t>
  </si>
  <si>
    <t>MENSUAL 05 DE C/MES</t>
  </si>
  <si>
    <t>Davila Carrion Manuel Antonio</t>
  </si>
  <si>
    <t>019: JAÉN - SAN IGNACIO - BAGUA</t>
  </si>
  <si>
    <t>JAEMS LYALL ROBERTSON - NORA PIEDAD CACERES CANDAMO</t>
  </si>
  <si>
    <t>DNI 48288532 Y 07861467</t>
  </si>
  <si>
    <t>29 meses</t>
  </si>
  <si>
    <t>1593 PROVRAEM</t>
  </si>
  <si>
    <t>OBISPADO DE HUANCAVELICA</t>
  </si>
  <si>
    <t>S/R</t>
  </si>
  <si>
    <t>ALQUILADO</t>
  </si>
  <si>
    <t>S/P</t>
  </si>
  <si>
    <t>1594 PROVRAEM</t>
  </si>
  <si>
    <t>EGAR VELAPATIÑO</t>
  </si>
  <si>
    <t>035-1631: MINAGRI- GESTION DE PROYECTOS SECTORIALES</t>
  </si>
  <si>
    <r>
      <t>JORGE ALFREDO VALENCIA DE VILLENA (</t>
    </r>
    <r>
      <rPr>
        <b/>
        <sz val="9"/>
        <rFont val="Arial"/>
        <family val="2"/>
      </rPr>
      <t>Representante para la firma del contrato</t>
    </r>
    <r>
      <rPr>
        <sz val="9"/>
        <rFont val="Arial"/>
        <family val="2"/>
      </rPr>
      <t>)</t>
    </r>
  </si>
  <si>
    <t>14.05.2022 al 13.11.2022</t>
  </si>
  <si>
    <t>MENSUAL (13 DE CADA MES)</t>
  </si>
  <si>
    <t>NO CORRESPONDE PORQUE SE APLICARON POLITICAS DEL BID</t>
  </si>
  <si>
    <t>036-001634</t>
  </si>
  <si>
    <t>CORCUERA CESPEDES JOSE MARTIN</t>
  </si>
  <si>
    <t>TERCEROS</t>
  </si>
  <si>
    <t>CONSORCIO KARINA SUAREZ MACEDO IMPORT EXPORT BLACK&amp;WHITE FASHION EIRL</t>
  </si>
  <si>
    <t>SIERRA Y SELVA EXPORTADORA</t>
  </si>
  <si>
    <t>BUSTAMANTE OCAMPO ANILDA</t>
  </si>
  <si>
    <t>104m2</t>
  </si>
  <si>
    <t>LEON ALVARADO LEONCIO TITO</t>
  </si>
  <si>
    <t>90m2</t>
  </si>
  <si>
    <t>CM &amp; SAC CONTRATISTAS GENERALES</t>
  </si>
  <si>
    <t>60m2</t>
  </si>
  <si>
    <t>ANDIA LAURA LUDWING</t>
  </si>
  <si>
    <t>56m2</t>
  </si>
  <si>
    <t>RODRIGUEZ DE CERNA JOVA</t>
  </si>
  <si>
    <t>CHIHUANTITO ATAYUPANQUI JOSE</t>
  </si>
  <si>
    <t>70m2</t>
  </si>
  <si>
    <t>CCORA GOMEZ OLGA</t>
  </si>
  <si>
    <t>36m2</t>
  </si>
  <si>
    <t>100m2</t>
  </si>
  <si>
    <t>ESTRADA DE MELENDEZ EPIFANIA</t>
  </si>
  <si>
    <t>160m2</t>
  </si>
  <si>
    <t>PAREDES VILCHEZ HENRY LUIS</t>
  </si>
  <si>
    <t>JOSE ROLANDO CAMARENA QUISPE</t>
  </si>
  <si>
    <t>98m2</t>
  </si>
  <si>
    <t>DIONISIO CRUZ FLOR GISELA</t>
  </si>
  <si>
    <t>CAMINO DE GARCIA MARITZA</t>
  </si>
  <si>
    <t>TOMAYCONZA FERNANDEZ BACA LUIS</t>
  </si>
  <si>
    <t>162m2</t>
  </si>
  <si>
    <t>INMOBILIARIA SANA TRINIDAD</t>
  </si>
  <si>
    <t>1150m2</t>
  </si>
  <si>
    <t>ANDRES ALVARADO BRUZON</t>
  </si>
  <si>
    <t>250m2</t>
  </si>
  <si>
    <t>01. SENASA</t>
  </si>
  <si>
    <t>SANCHEZ DE LAMMA ROSSANA</t>
  </si>
  <si>
    <t>00238240</t>
  </si>
  <si>
    <t xml:space="preserve">BIEN PROPIO  </t>
  </si>
  <si>
    <t>VICTOR RAUL ATOCHE TALLEDO</t>
  </si>
  <si>
    <t>00212187</t>
  </si>
  <si>
    <t>BIEN PROPIO</t>
  </si>
  <si>
    <t>SEDE SENASA</t>
  </si>
  <si>
    <t>MUNICIPALIDAD DISTRITAL DE AGUAS VERDES</t>
  </si>
  <si>
    <t>PUESTO DE CONTROL</t>
  </si>
  <si>
    <t>BALDEON HUARICAPCHA ROBERTO CARLOS</t>
  </si>
  <si>
    <t>OFICINA</t>
  </si>
  <si>
    <t>ALVAREZ ARRIETA DAVID PABLO</t>
  </si>
  <si>
    <t>LAURENCIO YALLCO MARIELA</t>
  </si>
  <si>
    <t>TERCERO</t>
  </si>
  <si>
    <t>FIGUEROA ANCCASI GARY</t>
  </si>
  <si>
    <t>QUEVEDO BENDEZU LUIS HERMINIO</t>
  </si>
  <si>
    <t>SAONA ACEVEDO BETTY MARLENY</t>
  </si>
  <si>
    <t>PORTOCARRERO GRANDEZ LILIAN ELIANA</t>
  </si>
  <si>
    <t>SANTILLAN VELAYARCE DAVID</t>
  </si>
  <si>
    <t>FERNANDEZ DELGADO LUZMILA</t>
  </si>
  <si>
    <t>REYNA COLLAZOS BALDOMERO</t>
  </si>
  <si>
    <t>CABRERA RIOS WENCESLAO</t>
  </si>
  <si>
    <t>YEP GALLERES LIDIA MUYFA</t>
  </si>
  <si>
    <t>LEANDRO VASQUEZ VDA.DE LAZO YOLANDA MAURICIA</t>
  </si>
  <si>
    <t>VARGAS MENDOZA WALTER</t>
  </si>
  <si>
    <t>06889243</t>
  </si>
  <si>
    <t>GONZALES BRAVO PERCY RAYMUNDO</t>
  </si>
  <si>
    <t>ANUAL</t>
  </si>
  <si>
    <t>RENEE FLORABEL OTAROLA ESCURRA</t>
  </si>
  <si>
    <t>CADA 4 MESES</t>
  </si>
  <si>
    <t>ALBINO ANCCASI ROJAS</t>
  </si>
  <si>
    <t>CADA 2 MESES</t>
  </si>
  <si>
    <t>ARCHE MENDEZ  RENNE MARIA</t>
  </si>
  <si>
    <t>ALMACEN</t>
  </si>
  <si>
    <t xml:space="preserve">AUCCATOMA ARONI RSALVA </t>
  </si>
  <si>
    <t>QUISPE BETALLELUZ CRISTHIAN</t>
  </si>
  <si>
    <t>PCI</t>
  </si>
  <si>
    <t>NOLAZCO AHUANARI ELIZABETH TATIANA</t>
  </si>
  <si>
    <t>ESPACIO ACUÁTICO</t>
  </si>
  <si>
    <t>COMERCIALIZADORA DISTRIBUIDORA DISTRIMOTOR DE LA SELVA SAC</t>
  </si>
  <si>
    <t>S/15600.00</t>
  </si>
  <si>
    <t>NAVARRO CHARA SALOME LEONARDA</t>
  </si>
  <si>
    <t>04649483</t>
  </si>
  <si>
    <t>COMUNIDAD CAMPESINA TALAMOLLE</t>
  </si>
  <si>
    <t>MAMANI ESTEBA AGRIPINA</t>
  </si>
  <si>
    <t>RODRIGUEZ HUARANCA TANIA JOSEFA</t>
  </si>
  <si>
    <t>JARA NINA ELIAS SABINO</t>
  </si>
  <si>
    <t>GUERRERO ONTANEDA ROSARIO DE JESUS</t>
  </si>
  <si>
    <t>02802443</t>
  </si>
  <si>
    <t>ALFARO SANTUR VERONICA DE JESUS</t>
  </si>
  <si>
    <t>02609802</t>
  </si>
  <si>
    <t>GONZALES NARRO JASMINE JANETT</t>
  </si>
  <si>
    <t>SEMESTRAL</t>
  </si>
  <si>
    <t>DIRECCIÓN REGIONAL DE AGRICULTURA</t>
  </si>
  <si>
    <t>PALOMINO JURO RONY</t>
  </si>
  <si>
    <t>03 PISOS</t>
  </si>
  <si>
    <t>AGÜERO LEON VICTOR MANUEL</t>
  </si>
  <si>
    <t>01 PISO</t>
  </si>
  <si>
    <t>HERRERA PEDRAZA CARMEN ROSA</t>
  </si>
  <si>
    <t>COILA CUNO MARIO ROLANDO</t>
  </si>
  <si>
    <t>01319816</t>
  </si>
  <si>
    <t>VELASQUEZ LOPE AYDEE MARIELENA</t>
  </si>
  <si>
    <t>70928812</t>
  </si>
  <si>
    <t>INMOBILIARIA KORICANCHA</t>
  </si>
  <si>
    <t>BIEN AJENO</t>
  </si>
  <si>
    <t>APOLINARIO AGUILAR PILAR DOMITILA</t>
  </si>
  <si>
    <t>06837040</t>
  </si>
  <si>
    <t>HERRERA GONZALES, Antonio</t>
  </si>
  <si>
    <t>15619504</t>
  </si>
  <si>
    <t>VENCIDO</t>
  </si>
  <si>
    <t>LOPE DE CAMPOS VENANCIA SUSANA</t>
  </si>
  <si>
    <t>04052086</t>
  </si>
  <si>
    <t>VEGA AVENDAÑO ANGELA FLORA</t>
  </si>
  <si>
    <t>SILUPU LAVADO MILAGROS MIRIAM</t>
  </si>
  <si>
    <t>15748615</t>
  </si>
  <si>
    <t>RAMIREZ FERRER LUCILA</t>
  </si>
  <si>
    <t>SALDANI RANDOLF JOSE DOMINICO</t>
  </si>
  <si>
    <t>FRANCO PLAZA ELMER JESUS</t>
  </si>
  <si>
    <t>08268644</t>
  </si>
  <si>
    <t>MANAY CATALAN DE GALVEZ, JUDITH ANGELICA</t>
  </si>
  <si>
    <t>09075661</t>
  </si>
  <si>
    <t>3 pisos</t>
  </si>
  <si>
    <t>ALVARADO MACO FRANCISCA</t>
  </si>
  <si>
    <t>160. SENASA</t>
  </si>
  <si>
    <t>001</t>
  </si>
  <si>
    <t>CAROLINA SUZUKI HOSAKA</t>
  </si>
  <si>
    <t xml:space="preserve">BIEN PROPIO DE TERCEROS </t>
  </si>
  <si>
    <t>900 m²</t>
  </si>
  <si>
    <t xml:space="preserve">MENSUAL - ANTES DEL INICIO DE CADA MES </t>
  </si>
  <si>
    <t>MARIA LUISA DEL AGUILA DE SANCHEZ y CLEVER SANCHEZ GONZALES</t>
  </si>
  <si>
    <t>01074345
01074346</t>
  </si>
  <si>
    <t>299.25  m²</t>
  </si>
  <si>
    <t xml:space="preserve">MENSUAL- AL FINALIZAR EL MES </t>
  </si>
  <si>
    <t>RAFAEL VASQUEZ FLORES y MAGDA RENGIFO MENDOZA DE VASQUEZ</t>
  </si>
  <si>
    <t>22960619
22960618</t>
  </si>
  <si>
    <t>11001064</t>
  </si>
  <si>
    <t>254.50 m²</t>
  </si>
  <si>
    <t xml:space="preserve">MENSUAL - AL INICIO DE CADA MES </t>
  </si>
  <si>
    <t>GLORIA MARIA KROSS DE RIOS</t>
  </si>
  <si>
    <t>05001313</t>
  </si>
  <si>
    <t>615  m²</t>
  </si>
  <si>
    <t xml:space="preserve">TRIMESTRAL- ANTES DEL INICIO DEL MES </t>
  </si>
  <si>
    <t>LOURDES RAURAU GONGORA</t>
  </si>
  <si>
    <t>23997909</t>
  </si>
  <si>
    <t>11199627</t>
  </si>
  <si>
    <t>350 m²</t>
  </si>
  <si>
    <t>MENSUAL - AL FINALIZAR EL MES</t>
  </si>
  <si>
    <t>GUILLERMO DEL CARPIO ECHEGARAY</t>
  </si>
  <si>
    <t>24994731</t>
  </si>
  <si>
    <t>11000075</t>
  </si>
  <si>
    <t xml:space="preserve">205.5  m² </t>
  </si>
  <si>
    <t xml:space="preserve">MENSUAL- ANTES DEL INICIO DE CADA MES </t>
  </si>
  <si>
    <t>JORGE ALTAMIRANO BAUTISTA</t>
  </si>
  <si>
    <t>06719186</t>
  </si>
  <si>
    <t>4795659</t>
  </si>
  <si>
    <t>273.90 m²</t>
  </si>
  <si>
    <t xml:space="preserve">GISELLA ANN GONZALES LOPEZ </t>
  </si>
  <si>
    <t>32943932</t>
  </si>
  <si>
    <t>P09060995</t>
  </si>
  <si>
    <t>294 m²</t>
  </si>
  <si>
    <t xml:space="preserve">CUATRIMESTRAL - ANTES DEL INICIO DE CADA MES </t>
  </si>
  <si>
    <t>LUZ HERMITA SILVA POLO y ORESTES VICTORIANO ARAUJO ARAUJO</t>
  </si>
  <si>
    <t xml:space="preserve">288 m² </t>
  </si>
  <si>
    <t>JOSE ALONZO HELD BUENO</t>
  </si>
  <si>
    <t>242  m²</t>
  </si>
  <si>
    <t>GRACIANO QUININO RIMAC AGUILAR y JUSTA AUREA EVANGELISTA MATA</t>
  </si>
  <si>
    <t>00964125</t>
  </si>
  <si>
    <t>11003745</t>
  </si>
  <si>
    <t xml:space="preserve">200 m²  </t>
  </si>
  <si>
    <t>MARCELINO EUSEBIO COPA PARI</t>
  </si>
  <si>
    <t>00487423</t>
  </si>
  <si>
    <t>P20031074</t>
  </si>
  <si>
    <t xml:space="preserve">880 m²  </t>
  </si>
  <si>
    <t>GUZMÁN DOMINGO HUAMANÍ JIMÉNEZ y MAGDALENA HUAYHUA CHÁVEZ</t>
  </si>
  <si>
    <t>29646547</t>
  </si>
  <si>
    <t>P06114334</t>
  </si>
  <si>
    <t xml:space="preserve">229 m²  </t>
  </si>
  <si>
    <t>OSCAR ROLANDO RAMIREZ PALACIOS</t>
  </si>
  <si>
    <t>NANCY GISELLA CASTRO MONTOYA</t>
  </si>
  <si>
    <t>30418245</t>
  </si>
  <si>
    <t>P06171642</t>
  </si>
  <si>
    <t xml:space="preserve">150 m² </t>
  </si>
  <si>
    <t>MARIANELA BRAVO RODRÍGUEZ</t>
  </si>
  <si>
    <t>MAXIMILIANA CHACÓN DE CUBA</t>
  </si>
  <si>
    <t>CANDELARIA UBAQUI POZO DE PINTO</t>
  </si>
  <si>
    <t>07632902</t>
  </si>
  <si>
    <t>110185637</t>
  </si>
  <si>
    <t>WILDER ELBIO CHURA ANTICONA</t>
  </si>
  <si>
    <t>26723475</t>
  </si>
  <si>
    <t>P08026797</t>
  </si>
  <si>
    <t>318.06 m2</t>
  </si>
  <si>
    <t>JORGE LUIS ALEJOS REYNA</t>
  </si>
  <si>
    <t>163. INIA</t>
  </si>
  <si>
    <t>164. ANA</t>
  </si>
  <si>
    <t>165. SERFOR</t>
  </si>
  <si>
    <t>PLIEGO013. MIDAGRI</t>
  </si>
  <si>
    <t>MEJORAMIENTO DEL SERVICIO DE AGUA A NIVEL PARCELARIO CON UN SISTEMA DE RIEGO TECNIFICADO PARA EL GRUPO DE GESTION EMPRESARIAL TUAL SIEMPRE VERDE 01, CENTRO POBLADO TUAL DEL DISTRITO DE CAJAMARCA - PROVINCIA DE CAJAMARCA - DEPARTAMENTO DE CAJAMARCA</t>
  </si>
  <si>
    <t>LICITACIÓN PÚBLICA</t>
  </si>
  <si>
    <t>LLAVE EN MANO</t>
  </si>
  <si>
    <t>LP N° 03-2021-MIDAGRI-PSI-1</t>
  </si>
  <si>
    <t>H&amp;R Full Construcciones SRL (RUC 20534703270)</t>
  </si>
  <si>
    <t>---</t>
  </si>
  <si>
    <t>MEJORAMIENTO DEL SERVICIO DE AGUA A NIVEL PARCELARIO CON UN SISTEMA DE RIEGO TECNIFICADO PARA EL GRUPO DE GESTION EMPRESARIAL TUAL SIEMPRE VERDE 02, CENTRO POBLADO TUAL DEL DISTRITO DE CAJAMARCA - PROVINCIA DE CAJAMARCA - DEPARTAMENTO DE CAJAMARCA</t>
  </si>
  <si>
    <t>LP N° 05-2021-MIDAGRI-PSI-1</t>
  </si>
  <si>
    <t>Consorcio de Riego Cajamarca: Dahua Consultores SAC (RUC 20490262009), A-Cero Technology EIRL (RUC 20601565456), Baldárrago Ingenieros Consultores y Contratistas SRL (RUC 20574735417)</t>
  </si>
  <si>
    <t>En ejecución</t>
  </si>
  <si>
    <t>----</t>
  </si>
  <si>
    <t>31/04/2022</t>
  </si>
  <si>
    <t>INSTALACION DEL SISTEMA DE RIEGO  POR ASPERSION EN EL ANEXO DE RUIZ SEÑOR, DISTRITO DE CATILLUC-SAN MIGUEL-CAJAMARCA</t>
  </si>
  <si>
    <t>AS N° 015-2019-MIDAGRI-PSI-1</t>
  </si>
  <si>
    <t>Consorcio Fortaleza: Empresa Constructora y Consultora Ríos SRL (RUC 20542076624), Asociados Dilta SAC (RUC 20407916043), Grupo HIC (RUC 20542007738)</t>
  </si>
  <si>
    <t>1.MEJORAMIENTO DEL SERVICIO DE AGUA A NIVEL PARCELARIO CON UN SISTEMA DE RIEGO TECNIFICADO PARA EL GRUPO DE GESTIÓN 
EMPRESARIAL TUAL SIEMPRE VERDE 03, CENTRO POBLADO DE TUAL, DISTRITO DE CAJAMARCA – PROVINCIA DE CAJAMARCA –DEPARTAMENTO DE CAJAMARCA”, con código único de inversiones 
N° 2420218</t>
  </si>
  <si>
    <t>LPN°04-2021-MIDAGRI-PSI-01</t>
  </si>
  <si>
    <t>SOGU CYC E.I.R.L (RUC:20485988468)</t>
  </si>
  <si>
    <t>2.MEJORAMIENTO DEL SERVICIO DE AGUA A NIVEL 
PARCELARIO CON UN SISTEMA DE RIEGO TECNIFICADO PARA EL GRUPO DE GESTIÓN EMPRESARIAL ARCUYOC, SECTOR YANAMAYO HUANBOCANCHA CHICA, DISTRITO DE CAJAMARCA - PROVINCIA DE CAJAMARCA -DEPARTAMENTO DE CAJAMARCA" (Código único de inversiones N° 2406459)</t>
  </si>
  <si>
    <t>LPN°02-2021-MIDAGRI-PSI-02</t>
  </si>
  <si>
    <t>CONSORCIO YANAMAYO (RUC:20608435582)</t>
  </si>
  <si>
    <t>1 MEJORAMIENTO DEL SERVICIO DE AGUA A NIVEL PARCELARIO CON UN SISTEMA DE RIEGO TECNIFICADO PARA EL GRUPO DE GESTION EMPRESARIAL LOS TRES VALLES DE TAMBILLO NIÑO JESUS DE ÑEQUE - SANTA BARBARA - GUAYACONDO - DISTRITO DE TAMBILLO - PROVINCIA DE HUAMANGA - DEPARTAMENTO DE AYACUCHO</t>
  </si>
  <si>
    <t>LICITACION PUBLICA</t>
  </si>
  <si>
    <t>LP-SM-1-2021-PSI-1</t>
  </si>
  <si>
    <t>RUC: 20608064592
DENOMINACION: CONSORCIO CHOSICA</t>
  </si>
  <si>
    <t>-----</t>
  </si>
  <si>
    <t>2 INSTALACION DEL SISTEMA DE RIEGO TECNIFICADO POR ASPERSION PARA EL GRUPO DE GESTION EMPRESARIAL CUSIBAMBA, DISTRITO DE LOS MOROCHUCOS, PROVINCIA DE CANGALLO, REGION AYACUCHO</t>
  </si>
  <si>
    <t>ADJUDICACION SIMPLIFICADA</t>
  </si>
  <si>
    <t>AS-SM-03-2022-MIDAGRI-PSI-1</t>
  </si>
  <si>
    <t>RUC: 20534576146/20601292867
DENOMINACION: CONSORCIO WAR</t>
  </si>
  <si>
    <t>1.REHABILITACIÓN DE CANAL CHOLOQUE (PROGRESIVA 1+880-4+340), DISTRITO DE VIRU, PROVINCIA DE VIRU, DEPARTAMENTO DE LA LIBERTAD</t>
  </si>
  <si>
    <t>Procedimiento de Contratación Pública Especial para la Reconstrucción con Cambios- PEC-PROC</t>
  </si>
  <si>
    <t>CONCURSO OFERTA</t>
  </si>
  <si>
    <t>011-2021</t>
  </si>
  <si>
    <t>CONSORCIO ZELCOM - 20600370325</t>
  </si>
  <si>
    <t>NC</t>
  </si>
  <si>
    <t>2.REHABILITACION DE INFRAESTRUCTURA DE CAPTACION Y CONDUCCION CAO, SECTOR MAGDALENA ROMA- CAMPO- LARCO- FELIPE DE LOS REYES LA AGONIA EL PALMO, DISTRITO DE CASA GRANDE, PROVINCIA DE ASCOPE, DEPARTAMENTO DE LA LIBERTAD</t>
  </si>
  <si>
    <t>002-2020</t>
  </si>
  <si>
    <t>CONSORCIO CONSTRUYENDO 2021 - 20523386469</t>
  </si>
  <si>
    <t>3.REHABILITACIÓN DEL SERVICIO DE AGUA PARA RIEGO DEL CANAL EL ANTOJO, DISTRITO DE HUANDOVAL, PROVINCIA DE PALLASCA, DEPARTAMENTO DE ANCASH</t>
  </si>
  <si>
    <t>020-2021</t>
  </si>
  <si>
    <t>CONSORCIO PRADO
20554616357</t>
  </si>
  <si>
    <t>4.REHABILITACIÓN DEL CANAL PAMPA GRANDE CONDUCTO CERRADO DE C.A. CRUCE CON QUEBRADA MONTERÍA EN EL SECTOR PAMPAGRANDE (PROGRESIVA 1+002.89-1+152.89) Y REHABILITACIÓN DE CAMINO DE VIGILANCIA Y VÍAS DE ACCESO DEL RESERVORIO TINAJONES EN EL VALLE CHANCAY, DISTRITO DE CHONGOYAPE, PROVINCIA DE CHICLAYO, DEPARTAMENTO DE LAMBAYEQUE</t>
  </si>
  <si>
    <t>010-2021</t>
  </si>
  <si>
    <t>CONSORCIO HIDRAULICO DEL NORTE
20604547017</t>
  </si>
  <si>
    <t>5 (*).REHABILITACIÓN DEL SERVICIO DE AGUA PARA RIEGO EN EL SECTOR CASCAJAL IZQUIERDO, DISTRITO DE CHIMBOTE, PROVINCIA DEL SANTA, DEPARTAMENTO DE ANCASH</t>
  </si>
  <si>
    <t>CONTRATA</t>
  </si>
  <si>
    <t>024-2021</t>
  </si>
  <si>
    <t>CONTRATISTAS MINERO LIBRA S.A.C.
20533615521</t>
  </si>
  <si>
    <t xml:space="preserve">SUSPENSIÓN DE PLAZO </t>
  </si>
  <si>
    <t>6.MEJORAMIENTO Y AMPLIACION DEL CANAL LATERAL TAIME DEL SISTEMA DE RIEGO AVISADO - VALLE LA CONQUISTA</t>
  </si>
  <si>
    <t>Licitación Pública</t>
  </si>
  <si>
    <t>6-2021-MIDAGRI-PSI-1</t>
  </si>
  <si>
    <t>CONSORCIO ECOANDE
20527152616</t>
  </si>
  <si>
    <t>7.REHABILITACIÓN DEL SERVICIO DE AGUA PARA RIEGO DEL CANAL PAREDES REYES, LOCALIDAD DE CASCAJAL  - DSITRITO DE CHIMBOTE, PROVINCIA DE SANTA, DEPARTAMENTO DE ANCASH</t>
  </si>
  <si>
    <t xml:space="preserve">PEC-PROC-5-2022-MIDAGRI-PSI-2
</t>
  </si>
  <si>
    <t xml:space="preserve">CONSORCIO JHIRE (CASTILLO DORADO ERIL, JHIRE CONSULTORES SAC, CONSTRUCTORA LEVAR EIEL, CORPORACION LUSAC)
</t>
  </si>
  <si>
    <t xml:space="preserve">8.REHABILITACIÓN DEL SERVICIO DE AGUA PARA RIEGO DEL CANAL TABLAZO, SECTOR PARTIDOR, DISTRITO DE TAMBOGRANDE, PROVINCIA DE PIURA, DEPARTAMENTO DE PIURA </t>
  </si>
  <si>
    <t xml:space="preserve">PEC-PROC-7-2022-MIDAGRI-PSI-1
</t>
  </si>
  <si>
    <t>POR DEFINIRSE</t>
  </si>
  <si>
    <t>9.REHABILITACIÓN DEL SERVICIO DE AGUA PARA RIEGO DEL CANAL QUIROZ, DISTRITO DE PAIMAS, PROVINCIA DE AYABACA ,DEPARTAMENTO  DE PIURA</t>
  </si>
  <si>
    <t xml:space="preserve">PEC-NCPD-PROC-14-2020-MIDAGRI-PSI-2
</t>
  </si>
  <si>
    <t xml:space="preserve">CONSORCIO TRES CRUCES  (Constructora Montecarlo SAC y ESEICO SUCURSAL PERU)
</t>
  </si>
  <si>
    <t>10.REHABILITACIÓN DEL SERVICIO DE AGUA PARA RIEGO DEL CANAL MAGDALENA, LA VARIANTE, ESTIAJE, CD ANTIGUO PACORA Y JAYANCA, DISTRITOS DE PITIPO, JAYANCA Y PACORA, PROVINCIA DE FERREÑAFE Y LAMBAYEQUE, DEPARTAMENTO DE LAMBAYEQUE</t>
  </si>
  <si>
    <t xml:space="preserve">PEC-PROC-8-2022-MIDAGRI-PSI-2
</t>
  </si>
  <si>
    <t>006 PSI</t>
  </si>
  <si>
    <t>011 AGRORURAL</t>
  </si>
  <si>
    <t>CONTRATACIÓN DE LA EJECUCIÓN DE LA OBRA:“REHABILITACIÓN DEL DREN LAVANDERO, DISTRITO DE SANTA, PROVINCIA DE SANTA, DEPARTAMENTO DE ANCASH, CÓDIGO ARCC N° 891</t>
  </si>
  <si>
    <t>EJECUCIÓN DE LA OBRA- REHABILITACIÓN DEL DREN PROGRESO, DISTRITO DE CHIMBOTE, PROVINCIA DE SANTA, DEPARTAMENTO DE ANCASH, CODIGO ARCC No. 896</t>
  </si>
  <si>
    <t>CONTRATACIÓN DE LA EJECUCIÓN DE LA OBRA: REHABILITACION DEL DREN CASCAJAL BAJO, DISTRITO DE CHIMBOTE, PROVINCIA DE SANTA, DEPARTAMENTO DE ANCASH, CODIGO ARCC N° 890</t>
  </si>
  <si>
    <t>EJECUCION DE LA OBRA "MEJORAMIENTO DEL SERVICIO DE AGUA DEL SISTEMA DE RIEGO DE LA MICROCUENCA TACCACCA EN LAS COMUNIDADES DE HUAYHUAHUASI, OQUEBAMBA Y TOTORA ALTA, DISTRITO DE COPORAQUE, PROVINCIA DE ESPINAR, REGION CUSCO"</t>
  </si>
  <si>
    <t>CONTRATACIÓN DE LA EJECUCIÓN DE LA OBRA: “MEJORAMIENTO DEL SISTEMA DE RIEGO DE LACOMUNIDAD CAMPESINA DE OCORURO, DISTRITO DE OCORURO - ESPINAR - CUSCO”— CUI 2304007</t>
  </si>
  <si>
    <t>EJECUCIÓN DE OBRA: “MEJORAMIENTO Y AMPLIACION DEL SERVICIO DE AGUA PARA RIEGO EN LA COMUNIDAD DE CCOCHAPATA DEL DISTRITO DE TUPAC AMARU - PROVINCIA DE CANAS- DEPARTAMENTO DE CUSCO”— CUI 2445424</t>
  </si>
  <si>
    <t>“Contratación de la ejecución del saldo de Obra: Mejoramiento y Ampliación del Canal de Riego Huarmiragra-Andahuaylla, distrito Tomayquichua, provincia de Ambo, Huánuco – CUI Nº 2197075"</t>
  </si>
  <si>
    <t>Contratación de la Ejecución de la Obra: Rehabilitación del Dren la Mora, Distrito de Chimbote, provincia de Santa, Departamento de Ancash.</t>
  </si>
  <si>
    <t>ARCC 891</t>
  </si>
  <si>
    <t>ARCC 896</t>
  </si>
  <si>
    <t>ARCC 890</t>
  </si>
  <si>
    <t>CUI 2445424</t>
  </si>
  <si>
    <t>CUI 2304007</t>
  </si>
  <si>
    <t>CUI 2197075</t>
  </si>
  <si>
    <t>CUI 2482787</t>
  </si>
  <si>
    <t>PROCEDIMIENTO ESPECIAL DE CONTRATACIÓN</t>
  </si>
  <si>
    <t>PROCEDIMIENTO ESPECIAL DE CONTRATACIÓN-NUEVA CONVOCATORIA POR DESIERTO</t>
  </si>
  <si>
    <t>No corresponde</t>
  </si>
  <si>
    <t>006 - 2021</t>
  </si>
  <si>
    <t>002 - 2021</t>
  </si>
  <si>
    <t>005-2021</t>
  </si>
  <si>
    <t>008-2021</t>
  </si>
  <si>
    <t>009-2021</t>
  </si>
  <si>
    <t>012-2022</t>
  </si>
  <si>
    <t>077-2022</t>
  </si>
  <si>
    <t>S/1,063,590.12</t>
  </si>
  <si>
    <t>S/1,256,551.79</t>
  </si>
  <si>
    <t>S/1,036,526.44</t>
  </si>
  <si>
    <t>S/9,392,416.12</t>
  </si>
  <si>
    <t>S/19,476,659.50</t>
  </si>
  <si>
    <t>S/3,263,723.53</t>
  </si>
  <si>
    <t>S/1,142,023.63</t>
  </si>
  <si>
    <t>S/1,454,531.07</t>
  </si>
  <si>
    <t>CONSORCIO DREN LAVANDERO (COPARCO SAC - RUC 20604554269-OPERADOR TRIBUTARIO)</t>
  </si>
  <si>
    <t>CONSORCIO LINGH (LINGH CONTRATISTAS GENERALES SAC -RUC 20521271575-OPERADOR TRIBUTARIO)</t>
  </si>
  <si>
    <t>CONSORCIO CASCAJAL (RUC 20601260221 - YAHVE JIREH INGENIERIA Y CONSTRUCCION SAC -OPERADOR TRIBUTARIO)</t>
  </si>
  <si>
    <t>CONSORCIO LIBERTADORES (20452698413 - HYDROCONSULTING INGENIEROS ASOCIADOS S.R.L.OPERADOR TRIBUTARIO)</t>
  </si>
  <si>
    <t>CONSORCIO OCORURO-CONT 040-2022 LP 9-2021\CONTROL DE PAGO CONSORCIO OCORURO.xls</t>
  </si>
  <si>
    <t>CONSORCIO LIBERTAD (GRUPO CONSTRUCTOR HAZ Y HNOS LA SRL RUC 20571505488-OPERADOR TRIBUTARIO)</t>
  </si>
  <si>
    <t>SOGU CONSTRUCTORA-HUARMIRAGRA</t>
  </si>
  <si>
    <t>SOGU CONSTRUCTORA Y CONSULTORA EIRL(RUC 20485988468)</t>
  </si>
  <si>
    <t>14/10/222</t>
  </si>
  <si>
    <t xml:space="preserve"> -</t>
  </si>
  <si>
    <t>01/06/222</t>
  </si>
  <si>
    <t>En proceso</t>
  </si>
  <si>
    <t>En gestión</t>
  </si>
  <si>
    <t>S/127,949.53</t>
  </si>
  <si>
    <t>S/2,795,280.28</t>
  </si>
  <si>
    <t>S/1,316,481.69</t>
  </si>
  <si>
    <t>S/390,487.43</t>
  </si>
  <si>
    <t>S/145,453.11</t>
  </si>
  <si>
    <t>S/908,576.91</t>
  </si>
  <si>
    <t>S/5,309,924.04</t>
  </si>
  <si>
    <t>S/7,909,348.56</t>
  </si>
  <si>
    <t>S/1,947,241.84</t>
  </si>
  <si>
    <t>S/751,536.20</t>
  </si>
  <si>
    <t>S/1,309,077.96</t>
  </si>
  <si>
    <t>S/4,082,492.08</t>
  </si>
  <si>
    <t>S/11,567,310.89</t>
  </si>
  <si>
    <t>CREACION DEFENSA RIBEREÑA MARGEN IZQUIERDA DEL RIO ZARUMILLA ¿ TRAMO COMPRENDIDO ENTRE PUEBLO NUEVO Y LA BOCATOMA LA PALMA ¿ PAPAYAL ¿ ZARUMILLA - TUMBES</t>
  </si>
  <si>
    <t>Procedimiento Especial de Contratacion</t>
  </si>
  <si>
    <t>Contrata
D.S 071-2018-PCM</t>
  </si>
  <si>
    <t>PEC-PROC-1-2021-MIDAGRI-DVDAFIR-1</t>
  </si>
  <si>
    <t>29.12.2021</t>
  </si>
  <si>
    <t>07.07.2021</t>
  </si>
  <si>
    <t>31.10.2022</t>
  </si>
  <si>
    <t>17.12.2022</t>
  </si>
  <si>
    <t>15.05.2022</t>
  </si>
  <si>
    <t xml:space="preserve">1 OBRA MEJORAMIENTO Y AMPLIACION DE VIVERO FRUTICOLA DEL CENTRO EXPERIMENTAL TUMPIS, EN EL DISTRITO DE PAPAYAL PROVINCIA DE ZARUMILLA Y DEPARTAMENTO DE TUMBES </t>
  </si>
  <si>
    <t>Contrata</t>
  </si>
  <si>
    <t>LP-SM-1-2022-MIDAGRI-DVDAFIR-1</t>
  </si>
  <si>
    <t>14.07.2022</t>
  </si>
  <si>
    <t>17.11.2022</t>
  </si>
  <si>
    <t>30.01.2023</t>
  </si>
  <si>
    <t>2 OBRA CREACIÓN DEFENSA RIBEREÑA MARGEN IZQUIERDA DEL RIO ZARUMILLA - TRAMO COMPRENDIDO ENTRE PUEBLO NUEVO Y LA BOCATOMA LA PALMA - PAPAYAL - ZARUMILLA ¿ TUMBES</t>
  </si>
  <si>
    <t>PEC-PROC-2-2022-MIDAGRI-DVDAFIR-1</t>
  </si>
  <si>
    <t>26.07.2022</t>
  </si>
  <si>
    <t>20.07.2023</t>
  </si>
  <si>
    <t>20.08.2023</t>
  </si>
  <si>
    <t>20.10.2023</t>
  </si>
  <si>
    <t>AMPLIACION DEL SERVICIO DE AGUA PARA RIEGO SECTOR ARENA LA PALMA DEL DISTRITO DE PAMPAS DE HOSPITAL - PROVINCIA DE TUMBES - DEPARTAMENTO DE TUMBES</t>
  </si>
  <si>
    <t>Adjudicación Simplificada</t>
  </si>
  <si>
    <t>LP N° 0001-2023</t>
  </si>
  <si>
    <t>AMPLIACION DEL SERVICIO DE AGUA PARA RIEGO IRRIGACION HUAQUILLAS BARRIO SAN JOSE DISTRITO DE TUMBES - PROVINCIA DE TUMBES - DEPARTAMENTO DE TUMBES</t>
  </si>
  <si>
    <t>LP N° 0002-2023</t>
  </si>
  <si>
    <t>MEJORAMIENTO DEL PROCESO PRODUCTIVO Y MANEJO POST COSECHA DEL CULTIVO DE CACAO EN EL DEPARTAMENTO DE TUMBES DISTRITO DE TUMBES - PROVINCIA DE TUMBES - DEPARTAMENTO DE TUMBES</t>
  </si>
  <si>
    <t>014. PUYANGO TUMBES</t>
  </si>
  <si>
    <t>CONTRATACION PARA LA EJECUCION DE LA OBRA CONSTRUCCION SISTEMA DE DRENAJE AGRICOLA IGLESIA VIEJA SAN ISIDRO SUB SECTOR SANTA ROSA VALLE JEQUETEPEQUE.</t>
  </si>
  <si>
    <t>POR CONTRATA</t>
  </si>
  <si>
    <t>20477530665
ODISEAS PERUS SAC</t>
  </si>
  <si>
    <t>(****)</t>
  </si>
  <si>
    <t>015. JEQUETEPEQUE ZAÑA</t>
  </si>
  <si>
    <t>2 CONTRATACION PARA LA EJECUCION DE OBRA: INSTALACION DEL SISTEMA DE RIEGO EN LOS SECTORES DE COYPA, AYUSBAMBA, COLQUEURO Y URBES, DISTRITO DE PACCARITAMBO-PARURO-CUSCO.</t>
  </si>
  <si>
    <t>LP-SM-3-2022-MIDAGRI-PESCS-C-1</t>
  </si>
  <si>
    <t>SIN MODALIDAD</t>
  </si>
  <si>
    <t>3-2022-MIDAGRI-PESCS-C-1</t>
  </si>
  <si>
    <t>EN PROCESO</t>
  </si>
  <si>
    <t>CONSORCIO URBES : 20604675198 - CONSTRUCTORA HUAYNAROQUE J P SOCIEDAD ANÓNIMA CERRADA - CONSTRUCTORA HUAYNAROQUE J P S.A.C. y 20571505488 - GRUPO CONSTRUCTOR HAZ Y HNOS LA S.R.L.</t>
  </si>
  <si>
    <t>POR DEFINIR</t>
  </si>
  <si>
    <t>NINGUNA</t>
  </si>
  <si>
    <t>MEJORAMIENTO DE LOS SERVICIOS DE PROTECCIÓN DE LAS RIVERAS DEL RIO CRUCERO EN JILA SAN GERONIMO, JILA CENTRAL, JILA HUANCASAYANI Y SANTA CRUZ MACHARIRI, DISTRITO DE ASILLO - AZANGARO - PUNO</t>
  </si>
  <si>
    <t>LP-SM-1-2021-MIDAGRI-PEBLT-1</t>
  </si>
  <si>
    <t>20607916960 - CONSORCIO SANTA CRUZ DE MACHARIRI</t>
  </si>
  <si>
    <t xml:space="preserve"> - </t>
  </si>
  <si>
    <t>INSTALACIÓN Y MEJORAMIENTO DEL SISTEMA DE RIEGO SUCRE, DISTRITO DE LLALLI-MELGAR-PUNO</t>
  </si>
  <si>
    <t>LP-SM-2-2021-MIDAGRI-PEBLT-1</t>
  </si>
  <si>
    <t>20607964158 - CONSORCIO HACIENDA SUCRE</t>
  </si>
  <si>
    <t>MEJORAMIENTO DEL SISTEMA DE RIEGO MENOR LLALLIMAYO A NIVEL DE LATERALES DEL DISTRITO DE LLALLI, PROVINCIA DE MELGAR, REGION - PUNO</t>
  </si>
  <si>
    <t>AS-SM-17-2021-MIDAGRI-PEBLT-1</t>
  </si>
  <si>
    <t>20363693963 - CORPORACION INCA S.A.C.</t>
  </si>
  <si>
    <t>017. LAGO TITICACA</t>
  </si>
  <si>
    <t>3. MEJORAMIENTO DE INFRAESTRUCTURA DE RIEGO DE LA COMISION DE REGANTES SAN PEDRO DE PERICO, DISTRITO DE CHIRINOS - SAN IGNACIO - CAJAMARCA (****)</t>
  </si>
  <si>
    <t>4. CREACION INSTALACIÓN DEL SERVICIO DE AGUA PARA RIEGO SECTOR AMILAN COLAGUAL JAÉN CAJAMARCA COLAGUAY DEL DISTRITO DE POMAHUACA - PROVINCIA DE JAEN - DEPARTAMENTO DE CAJAMARCA</t>
  </si>
  <si>
    <t>019. JAEN SAN IGNACIO BAGUA</t>
  </si>
  <si>
    <t>1. CREACION SERVICIOS DE PROTECCIÓN DE ÁREAS AGRÍCOLAS DEL CENTRO POBLADO LA FLORIDA Y COMUNIDAD NATIVA ESCORMESH, MARGEN IZQUIERDA Y MARGEN DERECHA DEL RIO YURINAKI. CENTRO POBLADO DE LA FLORIDA - DISTRITO DE PERENE - PROVINCIA DE CHANCHAMAYO - REGIÓN JUNIN</t>
  </si>
  <si>
    <t>ADMINISTRACION INDIRECTA</t>
  </si>
  <si>
    <t>1 CREACIÓN DEL  SERVICIO DE AGUA DEL SISTEMA DE RIEGO, EN LA MARGEN DERECHA DEL RIO SHANUSI, SECTOR  INDEPENDENCIA NUEVO JAEN, SUNIPLAYA, TUPAC AMARU Y LA FLORIDA, DISTRITO DE YURIMAGUAS, PROVINCIA DE ALTO AMAZONAS, REGION LORETO</t>
  </si>
  <si>
    <t>OBRA</t>
  </si>
  <si>
    <t>CONSORCIO BEHER (BEHER CONTRATISTAS GENERALES S.A.C., con RUC N° 20528350462, BERAKA 0915 S.A.C., con RUC N° 20399273146)</t>
  </si>
  <si>
    <t>034. PEDAMAALC</t>
  </si>
  <si>
    <t>1 CONSTRUCCIÓN DEL CENTRO DE OPERACIONES BAÑOS DEL INCA - CAJAMARCA</t>
  </si>
  <si>
    <t>Comparacion de precios</t>
  </si>
  <si>
    <t>s/m</t>
  </si>
  <si>
    <t>CONSORCIO SAUCE (20311227913 - 20496159811)</t>
  </si>
  <si>
    <t>en liquidacion</t>
  </si>
  <si>
    <t>2 AMPLIACIÓN DEL LABORATORIO DE RESIDUOS TOXICOS – LA MOLINA</t>
  </si>
  <si>
    <t>006-2021</t>
  </si>
  <si>
    <t>AJN INVERSIONES SAC</t>
  </si>
  <si>
    <t>3 CONSTRUCCION DEL LABORATORIO DE CRIANZA DE INSECTOS BENÉFICOS Y HOSPEDEROS ATE</t>
  </si>
  <si>
    <t>003-2021</t>
  </si>
  <si>
    <t>CONSORCIO MULTIPROYECTOS (20510862440 - 20352429709)</t>
  </si>
  <si>
    <t>4 Construcción del Centro de operaciones de Moscas de la Fruta Zona Industrial - Piura</t>
  </si>
  <si>
    <t>Licitacion Publica Nacional</t>
  </si>
  <si>
    <t>007-2022</t>
  </si>
  <si>
    <t>CONSTRUCTORA SAN JORGE EIRL</t>
  </si>
  <si>
    <t>5 Construcción de la Sede para Vigilancia sanitaria Tumbes</t>
  </si>
  <si>
    <t>007-2023</t>
  </si>
  <si>
    <t>6 Ampliación y remodelación del centro de producción de moscas de la fruta Piura</t>
  </si>
  <si>
    <t>010-2022</t>
  </si>
  <si>
    <t>CONSTRUCCIONES Y SERVICIOS GENERALES MAREL SCRL</t>
  </si>
  <si>
    <t>7 Construcción de la Sede para Vigilancia sanitaria Chachapoyas - Amazonas.</t>
  </si>
  <si>
    <t>011-2022</t>
  </si>
  <si>
    <t>CONOSRCIO T&amp;D (20487499685 - 20480791305)</t>
  </si>
  <si>
    <t>8 Construcción de la Sede para Vigilancia sanitaria y Zona de tratamiento tipo II Juan Guerra - San Martin</t>
  </si>
  <si>
    <t>CONSTRUCTORA INMOBILIARIA RIO HUALLAGA SAC.</t>
  </si>
  <si>
    <t>9 Construcción del Centro de operaciones de Moscas de la Fruta Calca - Cusco</t>
  </si>
  <si>
    <t>20-2022</t>
  </si>
  <si>
    <t>1. CONSTRUCCION DE CERCO PERIMÉTRICO; EN EL(LA) EEA AMAZONAS EN LA LOCALIDAD HUARANGOPAMPA, DISTRITO DE EL MILAGRO, PROVINCIA UTCUBAMBA, DEPARTAMENTO AMAZONAS</t>
  </si>
  <si>
    <t>AS</t>
  </si>
  <si>
    <t>AS 01-2021-INIA</t>
  </si>
  <si>
    <t xml:space="preserve">20392307045 - CONSTRUCTORA MARAÑÓN SCRL </t>
  </si>
  <si>
    <t>2. MEJORAMIENTO DE LA DISPONIBILIDAD Y ACCESO DEL MATERIAL GENETICO MEDIANTE EL USO DE TECNICAS DE BIOTECNOLOGIA REPRODUCTIVA EN GANADO BOVINO TROPICAL EN LAS REGIONES DE SAN MARTIN, LORETO Y UCAYALI.</t>
  </si>
  <si>
    <t>LP</t>
  </si>
  <si>
    <t>LP 02-2021-INIA</t>
  </si>
  <si>
    <t xml:space="preserve">20450326713 - ENGINEERING BUILD SAC </t>
  </si>
  <si>
    <t>3. MEJORAMIENTO DE LA DISPONIBILIDAD, ACCESO Y USO DE SEMILLAS DE CALIDAD DE PAPA, MAÍZ AMILÁCEO, LEGUMINOSAS DE GRANO Y CEREALES, EN LAS REGIONES DE JUNÍN, AYACUCHO, CUSCO Y PUNO 4 DEPARTAMENTOS</t>
  </si>
  <si>
    <t>LP 01-2021-INIA</t>
  </si>
  <si>
    <t xml:space="preserve">CONSORCIO MAJA PROJECT
20510645261 - AJANI S.A.C. 
20508703911 - MATH CONSTRUCCIÓN Y CONSULTORIA  S.A.C. </t>
  </si>
  <si>
    <t>211,192.71 (04 adicionales, 04 deductivos, 01 reducción de prestación)</t>
  </si>
  <si>
    <t>menor al 15%</t>
  </si>
  <si>
    <t>4. MEJORAMIENTO DE LA DISPONIBILIDAD, ACCESO Y USO DE SEMILLAS DE CALIDAD DE PAPA, MAÍZ AMILÁCEO, LEGUMINOSAS DE GRANO Y CEREALES, EN LAS REGIONES DE JUNÍN, AYACUCHO, CUSCO Y PUNO 4 DEPARTAMENTOS</t>
  </si>
  <si>
    <t>AS 25-2021-INIA</t>
  </si>
  <si>
    <t>CONSORCIO NUEVO HORIZONTE 
20495865747 - SERVICIOS GENERALES JUVASA E.I.R.L. 
20600068904 - KAME QUALITY S.A.C.</t>
  </si>
  <si>
    <t>2857.87 REDUCCIÓN DE PRESTACIÓN</t>
  </si>
  <si>
    <t>5. MEJORAMIENTO DE LA DISPONIBILIDAD, ACCESO Y USO DE SEMILLAS DE CALIDAD DE PAPA, MAÍZ AMILÁCEO, LEGUMINOSAS DE GRANO Y CEREALES, EN LAS REGIONES DE JUNÍN, AYACUCHO, CUSCO Y PUNO 4 DEPARTAMENTOS</t>
  </si>
  <si>
    <t>AS 29-2021-INIA</t>
  </si>
  <si>
    <t xml:space="preserve">CONSORCIO VIRGO 
20601230560 - INVERSIONES Y PROYECTOS UCAYALI S.A.C. 
20481447489 - MULTISERVICIOS ESQUIVEL E.I.R.L. </t>
  </si>
  <si>
    <t>20.24% RESPECTO PRESUPUESTO VIGENTE</t>
  </si>
  <si>
    <t>6. MEJORAMIENTO DE LA DISPONIBILIDAD, ACCESO Y USO DE SEMILLAS DE CALIDAD DE PAPA, MAÍZ AMILÁCEO, LEGUMINOSAS DE GRANO Y CEREALES, EN LAS REGIONES DE JUNÍN, AYACUCHO, CUSCO Y PUNO 4 DEPARTAMENTOS</t>
  </si>
  <si>
    <t>AS 02-2022-INIA</t>
  </si>
  <si>
    <t>20538084761 - CONSTRUCTORA ARQUITRABE SAC</t>
  </si>
  <si>
    <t>7. MEJORAMIENTO DE LA DISPONIBILIDAD, ACCESO Y USO DE SEMILLAS DE CALIDAD DE PAPA, MAÍZ AMILÁCEO, LEGUMINOSAS DE GRANO Y CEREALES, EN LAS REGIONES DE JUNÍN, AYACUCHO, CUSCO Y PUNO 4 DEPARTAMENTOS</t>
  </si>
  <si>
    <t>AS 01-2022-INIA</t>
  </si>
  <si>
    <t>20489466741 - INVERSIONES HILARIO SAC</t>
  </si>
  <si>
    <t>8. MEJORAMIENTO DE LA DISPONIBILIDAD, ACCESO Y USO DE SEMILLAS DE CALIDAD DE PAPA, MAÍZ AMILÁCEO, LEGUMINOSAS DE GRANO Y CEREALES, EN LAS REGIONES DE JUNÍN, AYACUCHO, CUSCO Y PUNO 4 DEPARTAMENTOS</t>
  </si>
  <si>
    <t>AS 04-2022-INIA</t>
  </si>
  <si>
    <t xml:space="preserve">CONSORCIO NORTE 
20603194676  - GREBO CONSTRUCCION Y SERVICIOS SAC 
20489661951 - GONZALES EIRL </t>
  </si>
  <si>
    <t>9. MEJORAMIENTO DE LA DISPONIBILIDAD, ACCESO Y USO DE SEMILLAS DE CALIDAD DE PAPA, MAÍZ AMILÁCEO, LEGUMINOSAS DE GRANO Y CEREALES, EN LAS REGIONES DE JUNÍN, AYACUCHO, CUSCO Y PUNO 4 DEPARTAMENTOS</t>
  </si>
  <si>
    <t>AS 03-2022-INIA</t>
  </si>
  <si>
    <t xml:space="preserve">CONSORCIO SAN ANTONIO 
20601927811 - IMPERIO PEÑA SAC 
20445349322 - CONTINENTAL CONSTRUCTORA Y SERVICIOS GENERALES SAC </t>
  </si>
  <si>
    <t>10. MEJORAMIENTO DE LA DISPONIBILIDAD DE MATERIAL GENÉTICO DE GANADO BOVINO CON ALTO VALOR A NIVEL NACIONAL. 7 DEPARTAMENTOS</t>
  </si>
  <si>
    <t>LP 04-2022-INIA</t>
  </si>
  <si>
    <t>20103349932 - LUIS IBAÑEZ CUADRA S.A.</t>
  </si>
  <si>
    <t>N° 028-2022-INIA</t>
  </si>
  <si>
    <t>1. MEJORAMIENTO DEL SERVICIO DE APOYO AL USO SOSTENIBLE DE LA VICUÑA (VICUGNA VICUGNA) EN CUATRO COMUNIDADES CAMPESINAS DEL DEPARTAMENTO DE JUNIN</t>
  </si>
  <si>
    <t>SUMA ALZADA</t>
  </si>
  <si>
    <t>2. MEJORAMIENTO DEL SERVICIO DE RECUPERACIÓN DEL CÓNDOR ANDINO (VULTUR GRYPHUS) EN EL PERÚ</t>
  </si>
  <si>
    <t>ADJUDICACIÓN SIMPLIFICADA</t>
  </si>
  <si>
    <t>3. RECUPERACION DE ECOSISTEMAS DEGRADADOS EN LAS COMUNIDADES CAMPESINAS DE PISCOPAMPA, RÍO BLANCO Y TUHUALLQUE, PISCOPAMPA, TUHUALLQUI Y RIO BLANCO DEL DISTRITO DE PAMPACOLCA - PROVINCIA DE CASTILLA - DEPARTAMENTO DE AREQUIPA</t>
  </si>
  <si>
    <t>4 .MEJORAMIENTO Y AMPLIACIÓN DEL ORDENAMIENTO FORESTAL EN 09 DEPARTAMENTOS (PROGRAMA KfW)</t>
  </si>
  <si>
    <t>SECTOR AGRARIO Y DE RIEGO</t>
  </si>
  <si>
    <t>Objetivo Estratégico Sectorial
(Código)</t>
  </si>
  <si>
    <t>Objetivo Estratégico Institucional
(Código y Enunciado)</t>
  </si>
  <si>
    <t>Línea Base</t>
  </si>
  <si>
    <t>Resultado obtenido 1/</t>
  </si>
  <si>
    <t>Monto Asignado
2/</t>
  </si>
  <si>
    <t>OES.02</t>
  </si>
  <si>
    <t>OEI 01. Mejorar las capacidades productivas, comerciales y empresariales de los productores agrarios familiares.</t>
  </si>
  <si>
    <t>Porcentaje de productores/as agrarios familiares atendidos con servicios de capacitación y asistencia técnica implementadas por el MIDAGRI, para el desarrollo de sus capacidades productivas, empresariales y comerciales.</t>
  </si>
  <si>
    <t>0.37%</t>
  </si>
  <si>
    <t>OEI. 02. Mejorar el manejo sostenible de los recursos naturales agrarios con los productores agrarios familiares.</t>
  </si>
  <si>
    <t>Número de hectáreas agropecuarias y forestales acondicionadas con prácticas de manejo y conservación de suelos.</t>
  </si>
  <si>
    <t>Número</t>
  </si>
  <si>
    <t>528,4</t>
  </si>
  <si>
    <t>OEI. 03. Mejorar el uso del recurso hídrico para fines agrarios por los productores agrarios familiares.</t>
  </si>
  <si>
    <t>Número de hectáreas agrícolas bajo riego con infraestructura atendidas por el MIDAGRI</t>
  </si>
  <si>
    <t>22,15%</t>
  </si>
  <si>
    <t>OEI. 04. Mecanismos aprobados para la gestión del riesgo de desastres y defensa nacional en el Sector Agrario y de Riego.</t>
  </si>
  <si>
    <t>Porcentaje de hectáreas de uso agrario protegidas ante fenómenos naturales y de cambio climático.</t>
  </si>
  <si>
    <t>131,58%</t>
  </si>
  <si>
    <t>OEI. 05. Promover la formalización de la propiedad agraria en los gobiernos regionales</t>
  </si>
  <si>
    <t>Número de títulos de propiedad rural inscritos, promovidos por el MIDAGRI.</t>
  </si>
  <si>
    <t>46,62%</t>
  </si>
  <si>
    <t>OES.01/
OES. 02</t>
  </si>
  <si>
    <t>OEI. 06. Fortalecer la gestión institucional</t>
  </si>
  <si>
    <t>Índice de gestión institucional.</t>
  </si>
  <si>
    <t>Índice</t>
  </si>
  <si>
    <t>N/D</t>
  </si>
  <si>
    <t>ND</t>
  </si>
  <si>
    <t>OEI 1</t>
  </si>
  <si>
    <t>OEI 1: Mejorar las condiciones habilitantes para el aprovechamiento competitivo y sostenible de los recursos forestales y de la fauna silvestre en beneficio de la población</t>
  </si>
  <si>
    <t>% del área total de bosques sujeta a un plan de manejo formal</t>
  </si>
  <si>
    <t>% de cumplimiento de las metas de superficie de plantaciones forestales</t>
  </si>
  <si>
    <t>OEI 2: Disminuir el riesgo frente a los desastres y el cambio climático para beneficio de la población</t>
  </si>
  <si>
    <t>Tasa de variación de la superficie de cobertura forestal impactada por incendios</t>
  </si>
  <si>
    <t>OEI 2</t>
  </si>
  <si>
    <t>OEI 3: Fortalecer la gestión institucional.</t>
  </si>
  <si>
    <t>% de avance del Plan para implementar la Política Nacional de Modernización de la Gestión Pública del Estado en el SERFOR</t>
  </si>
  <si>
    <t>0180: SIERRA Y SELVA EXPORTADORA</t>
  </si>
  <si>
    <t>OEI.02</t>
  </si>
  <si>
    <t xml:space="preserve">OEI. 01 
Mejorar la articulación al mercado nacional e internacional de los pequeños y medianos productores agropecuarios organizados de la Sierra y Selva del Perú. </t>
  </si>
  <si>
    <t xml:space="preserve">Porcentaje de incremento de las ventas nacionales de organizaciones agropecuarias de la Sierra y Selva del Perú atendidas por la entidad. </t>
  </si>
  <si>
    <t>Porcentaje</t>
  </si>
  <si>
    <t>N.D.</t>
  </si>
  <si>
    <t>Porcentaje de incremento de las ventas internacionales (exportación) de organizaciones agropecuarias de la Sierra y Selva del Perú atendidas por la entidad.</t>
  </si>
  <si>
    <t>Porcentaje de organizaciones agropecuarias de la Sierra y Selva del Perú atendidas por la entidad que han cumplido los objetivos de sus planes de articulación comercial.</t>
  </si>
  <si>
    <t>OEI 02. Fortalecer la gestión institucional con enfoque a resultados</t>
  </si>
  <si>
    <t>Índice de efectividad de la gestión institucional de la entidad propuestas.</t>
  </si>
  <si>
    <t>índice</t>
  </si>
  <si>
    <t>OEI 03 Implementar la gestión de riesgo ante desastres en la entidad</t>
  </si>
  <si>
    <t>Número de mecanismos de Gestión de Riesgo de Desastres implementados.</t>
  </si>
  <si>
    <t>164: AUTORIDAD NACIONAL DEL AGUA</t>
  </si>
  <si>
    <t>OEI.01: Promover la Planificación de los Recursos Hídricos para los actores de cuenca.</t>
  </si>
  <si>
    <t>Porcentaje de Cuencas Hidrográficas con Plan de Gestión de Recursos Hídricos aprobados</t>
  </si>
  <si>
    <t>77,200,949 (i)</t>
  </si>
  <si>
    <t>--</t>
  </si>
  <si>
    <t>OEI.02: Promover la sostenibilidad y recuperación de las fuentes naturales de agua y sus bienes asociados para la población.</t>
  </si>
  <si>
    <t>Porcentaje de cuencas hidrográficas evaluadas en cantidad</t>
  </si>
  <si>
    <t>8,996,347 (ii)</t>
  </si>
  <si>
    <t>OEI.03: Incrementar la seguridad jurídica del uso de los recursos hídricos para el usuario multisectorial del agua.</t>
  </si>
  <si>
    <t>Porcentaje de usuarios con licencias de uso de agua formalizados</t>
  </si>
  <si>
    <t>OEI.04: Asegurar información oportuna y confiable de los recursos hídricos y sus bienes asociados para la población.</t>
  </si>
  <si>
    <t>Porcentaje de cuencas hidrográficas con información de recursos hídricos sistematizada</t>
  </si>
  <si>
    <t>OEI.05: Fortalecer la Gestión Institucional.</t>
  </si>
  <si>
    <t>Porcentaje de Usuarios externos con expedientes TUPA atendidos</t>
  </si>
  <si>
    <t>OEI.06: Promover la gestión de riesgos de desastres para los actores de cuenca.</t>
  </si>
  <si>
    <t>Número de Intervenciones para la gestión de riesgos de desastres efectuados.</t>
  </si>
  <si>
    <t>OEI. 02</t>
  </si>
  <si>
    <t>OEI. 01 Mejorar las condiciones sanitarias en la producción animal y vegetal y procesamiento primario de alimentos agropecuarios y piensos de los productores agrarios y actores de la cadena agroalimentaria.</t>
  </si>
  <si>
    <t>Porcentaje de productores agropecuarios que acceden a los servicios sanitarios y fitosanitarios.</t>
  </si>
  <si>
    <t>OEI. 02 Fortalecer la gestión institucional.</t>
  </si>
  <si>
    <t>Porcentaje de procesos misionales integrados e implementados.</t>
  </si>
  <si>
    <t>OEI. 03 Implementar la gestión de riesgos de desastre de la entidad.</t>
  </si>
  <si>
    <t>Unidad</t>
  </si>
  <si>
    <t>PLIEGO 163. INSTITUTO NACIONAL DE INNOVACION AGRARIA - INIA</t>
  </si>
  <si>
    <t>OEI.01 Promover la Innovación Agraria para los integrantes del Sistema Nacional de Innovación Agraria.</t>
  </si>
  <si>
    <t>Número de acuerdos de la Comisión Nacional para la Innovación y Capacitación en el Agro (CONICA) aprobados</t>
  </si>
  <si>
    <t>32.117.616</t>
  </si>
  <si>
    <t>30.277.958</t>
  </si>
  <si>
    <t>64,4%</t>
  </si>
  <si>
    <t>25.151.888</t>
  </si>
  <si>
    <t>OEI.02 Fomentar las actividades de Investigación y Desarrollo (I+D) para el sector agrario.</t>
  </si>
  <si>
    <t>Número de actividades de investigación y desarrollo con información disponible para los integrantes del Sistema Nacional de Innovación Agraria</t>
  </si>
  <si>
    <t>43.347.359</t>
  </si>
  <si>
    <t>40.328.021</t>
  </si>
  <si>
    <t>53,4%</t>
  </si>
  <si>
    <t>81.811.477</t>
  </si>
  <si>
    <t>OEI.03 Gestionar los recursos genéticos de la agrobiodiversidad para el sector agrario.</t>
  </si>
  <si>
    <t>Porcentaje de colecciones del germoplasma INIA utilizadas sosteniblemente en resguardo de la seguridad alimentaria y la agrobiodiversidad</t>
  </si>
  <si>
    <t>79,10%</t>
  </si>
  <si>
    <t>6.849.977</t>
  </si>
  <si>
    <t>10.424.874</t>
  </si>
  <si>
    <t>64,9%</t>
  </si>
  <si>
    <t>42.023.279</t>
  </si>
  <si>
    <t>OEI.04 Promover la modernización de la Gestión Institucional.</t>
  </si>
  <si>
    <t>Porcentaje del plan de mejoras cumplido</t>
  </si>
  <si>
    <t>41.604.018</t>
  </si>
  <si>
    <t>34.339.282</t>
  </si>
  <si>
    <t>62,5%</t>
  </si>
  <si>
    <t>30.268.059</t>
  </si>
  <si>
    <t>OEI.05 Implementar medidas de prevención y reducción del riesgo de desastres de orden estructural y no estructural.</t>
  </si>
  <si>
    <t>Número de medidas de prevención y reducción del riesgo de desastres implementadas</t>
  </si>
  <si>
    <t>MIDAGRI</t>
  </si>
  <si>
    <t xml:space="preserve">1/ Resultados obtenidos al I semestre 2022. </t>
  </si>
  <si>
    <t xml:space="preserve">2/ PIM y ejecución al 31 de agosto. </t>
  </si>
  <si>
    <t>SERFOR:</t>
  </si>
  <si>
    <t xml:space="preserve"> (*) Proyección al 31/12/2022. Se gestionó la reducción al marco presupuestal ROOC. Se prevé gestionar un importe adicional al último trimestre 2022.</t>
  </si>
  <si>
    <t>ANA</t>
  </si>
  <si>
    <t>(i) En el 2021, se han elaborado 04 Planes de gestión de Recursos Hídricos de Cuenca (PGIRH en 10 cuencas). En el 2022, se vienen evaluando y revisando para su correspondiente aprobación</t>
  </si>
  <si>
    <t>(ii) En el 2021, se han elaborado los estudios preliminares de Disponibilidad Hídrica a nivel de cuenca hidrográfica</t>
  </si>
  <si>
    <t>SENASA</t>
  </si>
  <si>
    <t>1/ Mediciones Anuales se estima el mismo desempeño del año anterior</t>
  </si>
  <si>
    <t>HUAMÁN QUITO, SAMUEL GREGORIO</t>
  </si>
  <si>
    <t>ZUÑIGA VARILLAS, VÍCTOR RAÚL</t>
  </si>
  <si>
    <t>03822582</t>
  </si>
  <si>
    <t>MALDONADO CCOPA, ALFONSO</t>
  </si>
  <si>
    <t>04433659</t>
  </si>
  <si>
    <t>PEZO BOLÍVAR, AYDÉ</t>
  </si>
  <si>
    <t>23839032</t>
  </si>
  <si>
    <t>02038960</t>
  </si>
  <si>
    <t>ELVA CLAUDIA POMA TICAHUANCA</t>
  </si>
  <si>
    <t>00481939</t>
  </si>
  <si>
    <t>05009763</t>
  </si>
  <si>
    <t>DEBORA LUDIMI SARMIENTO HERRERA</t>
  </si>
  <si>
    <t>08568888</t>
  </si>
  <si>
    <t>11016696</t>
  </si>
  <si>
    <t>MARY ARAUJO DE NAVARRETE</t>
  </si>
  <si>
    <t>26730408</t>
  </si>
  <si>
    <t>11137626</t>
  </si>
  <si>
    <t>ROSA GRACIELA QUISPE CARDENAS</t>
  </si>
  <si>
    <t>43092856</t>
  </si>
  <si>
    <t>01802119</t>
  </si>
  <si>
    <t>1000 M2</t>
  </si>
  <si>
    <t>MALCA CABANILLAS DE RAMIREZ ROSA ANGELICA</t>
  </si>
  <si>
    <t>27960470</t>
  </si>
  <si>
    <t>11704228</t>
  </si>
  <si>
    <t>ASTETE CUADRADO JUAN CARLOS</t>
  </si>
  <si>
    <t>20030026</t>
  </si>
  <si>
    <t>11000450</t>
  </si>
  <si>
    <t>CABREJOS MIER Y TERAN WINNIE FARINA</t>
  </si>
  <si>
    <t>47360974</t>
  </si>
  <si>
    <t>ABDON CARLOS RAMIREZ CURIÑAUPA</t>
  </si>
  <si>
    <t>22101978</t>
  </si>
  <si>
    <t>11040832</t>
  </si>
  <si>
    <t>210 M2</t>
  </si>
  <si>
    <t>DIAZ RAMOS ISMAEL</t>
  </si>
  <si>
    <t>25004827</t>
  </si>
  <si>
    <t>11001023</t>
  </si>
  <si>
    <t>PALACIOS MAU ELDER JUDIT</t>
  </si>
  <si>
    <t>08804683</t>
  </si>
  <si>
    <t>11039326</t>
  </si>
  <si>
    <t>ARIAS DE ROSENTHAL DELFINA</t>
  </si>
  <si>
    <t>23920937</t>
  </si>
  <si>
    <t>02006</t>
  </si>
  <si>
    <t>MAMANI DE ROSPIGLIIOSI GEORGINA MARIA</t>
  </si>
  <si>
    <t>04623041</t>
  </si>
  <si>
    <t>P20040184</t>
  </si>
  <si>
    <t>FELIPE ARANA VASQUEZ, ANA MARIA PEREZ ARIAS</t>
  </si>
  <si>
    <t>70446012 / 21261086</t>
  </si>
  <si>
    <t>02002001</t>
  </si>
  <si>
    <t>CLAUDIA CECILIA TAMAYO LLERENA</t>
  </si>
  <si>
    <t>29296566</t>
  </si>
  <si>
    <t>01078937</t>
  </si>
  <si>
    <t>LUIS ANGEL GONZALES CLIMACO</t>
  </si>
  <si>
    <t>74729627</t>
  </si>
  <si>
    <t>P43003574</t>
  </si>
  <si>
    <t xml:space="preserve">COMUNIDAD CAMPESINA DE SANTA ROSA DE SACCO </t>
  </si>
  <si>
    <t>20121780187</t>
  </si>
  <si>
    <t>01289</t>
  </si>
  <si>
    <t>ESTHER CHIRINOS LANTARON DE GUZMAN</t>
  </si>
  <si>
    <t>31004891</t>
  </si>
  <si>
    <t>LOPEZ LEON NANCY GLADIS</t>
  </si>
  <si>
    <t>21298055</t>
  </si>
  <si>
    <t>ZOILA ROSA RIVERO JABILES DE MONJA</t>
  </si>
  <si>
    <t>16400764</t>
  </si>
  <si>
    <t>02188899</t>
  </si>
  <si>
    <t>JULIANA MARIA RAMIREZ VENTOCILLA</t>
  </si>
  <si>
    <t>15586645</t>
  </si>
  <si>
    <t>08029386</t>
  </si>
  <si>
    <t>CONSORCIO INVERSIONES ALDABAS - INMOBILIARIA BRICK - AALEO INVERSIONES</t>
  </si>
  <si>
    <t>20603678801</t>
  </si>
  <si>
    <t>4237.93 M2</t>
  </si>
  <si>
    <t>(*) = Al 30 de junio de 2022</t>
  </si>
  <si>
    <t>(**) = Proyectado</t>
  </si>
  <si>
    <t>VESTUARIO, ACCESORIOS Y PRENDAS DIVERSAS</t>
  </si>
  <si>
    <t>TRANSPORTE Y TRASLADO DE CARGA, BIENES Y MATERIALES</t>
  </si>
  <si>
    <t>TEXTILES Y ACABADOS TEXTILES</t>
  </si>
  <si>
    <t>SUMINISTROS DE USO ZOOTECNICO</t>
  </si>
  <si>
    <t>SUMINISTROS DE ACCESORIOS Y/O MATERIALES DE USO FORESTAL</t>
  </si>
  <si>
    <t>SUBVENCION ADICIONAL DE PRACTICAS PROFESIONALES</t>
  </si>
  <si>
    <t>SOPORTE TECNICO</t>
  </si>
  <si>
    <t>SOFTWARES</t>
  </si>
  <si>
    <t>SERVICIOS DIVERSOS</t>
  </si>
  <si>
    <t>SERVICIOS DE SEGURIDAD Y VIGILANCIA</t>
  </si>
  <si>
    <t>SERVICIOS DE LIMPIEZA E HIGIENE</t>
  </si>
  <si>
    <t>SERVICIOS DE ALIMENTACION DE CONSUMO HUMANO</t>
  </si>
  <si>
    <t>SERVICIO DE TELEFONIA MOVIL</t>
  </si>
  <si>
    <t>SERVICIO DE TELEFONIA FIJA</t>
  </si>
  <si>
    <t>SERVICIO DE SUMINISTRO DE ENERGIA ELECTRICA</t>
  </si>
  <si>
    <t>SERVICIO DE PUBLICIDAD</t>
  </si>
  <si>
    <t>SERVICIO DE INTERNET</t>
  </si>
  <si>
    <t>SERVICIO DE IMPRESIONES, ENCUADERNACION Y EMPASTADO</t>
  </si>
  <si>
    <t>SERVICIO DE AGUA Y DESAGUE</t>
  </si>
  <si>
    <t>SEMINARIOS ,TALLERES Y SIMILARES ORGANIZADOS POR LA  INSTITUCION</t>
  </si>
  <si>
    <t>SEGURO OBLIGATORIO ACCIDENTES DE TRANSITO (SOAT)</t>
  </si>
  <si>
    <t>SEGURO DE VIDA</t>
  </si>
  <si>
    <t>SEGURO DE VEHICULOS</t>
  </si>
  <si>
    <t>REALIZADO POR PERSONAS JURIDICAS</t>
  </si>
  <si>
    <t>PRODUCTOS QUIMICOS</t>
  </si>
  <si>
    <t>PASAJES Y GASTOS DE TRANSPORTE</t>
  </si>
  <si>
    <t>PARA TRANSPORTE TERRESTRE</t>
  </si>
  <si>
    <t>PARA TRANSPORTE AEREO</t>
  </si>
  <si>
    <t>PAPELERIA EN GENERAL, UTILES Y MATERIALES DE OFICINA</t>
  </si>
  <si>
    <t>OTROS SERVICIOS TECNICOS Y PROFESIONALES DESARROLLADOS POR PERSONAS NATURALES</t>
  </si>
  <si>
    <t>OTROS SERVICIOS TECNICOS Y PROFESIONALES DESARROLLADOS POR PERSONAS JURIDICAS</t>
  </si>
  <si>
    <t>OTROS SERVICIOS SIMILARES</t>
  </si>
  <si>
    <t>OTROS SERVICIOS DE INFORMATICA</t>
  </si>
  <si>
    <t>OTROS SERVICIOS DE COMUNICACION</t>
  </si>
  <si>
    <t>OTROS SEGUROS PERSONALES</t>
  </si>
  <si>
    <t>OTROS SEGUROS DE  BIENES MUEBLES E INMUEBLES</t>
  </si>
  <si>
    <t>OTROS PRODUCTOS SIMILARES</t>
  </si>
  <si>
    <t>OTROS MATERIALES DE MANTENIMIENTO</t>
  </si>
  <si>
    <t>OTROS BIENES</t>
  </si>
  <si>
    <t>OTROS ACCESORIOS Y REPUESTOS</t>
  </si>
  <si>
    <t>MOBILIARIO</t>
  </si>
  <si>
    <t>MATERIAL, INSUMOS, INSTRUMENTAL Y ACCESORIOS  MEDICOS, QUIRURGICOS, ODONTOLOGICOS Y DE LABORATORIO</t>
  </si>
  <si>
    <t>MAQUINAS Y EQUIPOS</t>
  </si>
  <si>
    <t>MAQUINARIAS, EQUIPOS Y MOBILIARIOS DE OTRAS INSTALACIONES</t>
  </si>
  <si>
    <t>LOCACION DE SERVICIOS REALIZADOS POR PERSONAS NATURALES RELACIONADAS AL ROL DE LA ENTIDAD</t>
  </si>
  <si>
    <t>HERRAMIENTAS</t>
  </si>
  <si>
    <t>GASTOS POR LA CONTRATACION DE SERVICIOS</t>
  </si>
  <si>
    <t>GASTOS POR LA COMPRA DE BIENES</t>
  </si>
  <si>
    <t>GASTOS NOTARIALES</t>
  </si>
  <si>
    <t>GASTO POR LA CONTRATACION DE SERVICIOS</t>
  </si>
  <si>
    <t>GASTO POR LA COMPRA DE BIENES</t>
  </si>
  <si>
    <t>FERTILIZANTES, INSECTICIDAS, FUNGICIDAS Y SIMILARES</t>
  </si>
  <si>
    <t>EQUIPOS E INSTRUMENTOS DE MEDICION</t>
  </si>
  <si>
    <t>EQUIPOS DE TELECOMUNICACIONES</t>
  </si>
  <si>
    <t>EQUIPOS DE COMUNICACIONES PARA REDES INFORMATICAS</t>
  </si>
  <si>
    <t>EQUIPOS COMPUTACIONALES Y PERIFERICOS</t>
  </si>
  <si>
    <t>EQUIPOS</t>
  </si>
  <si>
    <t>EQUIPO DE USO AGRICOLA Y PESQUERO</t>
  </si>
  <si>
    <t>ELECTRICIDAD, ILUMINACION Y ELECTRONICA</t>
  </si>
  <si>
    <t>ELECTRICIDAD Y ELECTRONICA</t>
  </si>
  <si>
    <t>ELABORACION DE EXPEDIENTES TECNICOS</t>
  </si>
  <si>
    <t>DIFUSIÓN EN EL DIARIO OFICIAL</t>
  </si>
  <si>
    <t>DE VEHICULOS</t>
  </si>
  <si>
    <t>DE SEGURIDAD</t>
  </si>
  <si>
    <t>DE OTROS BIENES Y ACTIVOS</t>
  </si>
  <si>
    <t>DE MAQUINARIAS Y EQUIPOS</t>
  </si>
  <si>
    <t>DE EDIFICIOS Y ESTRUCTURAS</t>
  </si>
  <si>
    <t>DE EDIFICACIONES, OFICINAS Y ESTRUCTURAS</t>
  </si>
  <si>
    <t>DE CONSTRUCCION Y MAQUINAS</t>
  </si>
  <si>
    <t>CORREOS Y SERVICIOS DE MENSAJERIA</t>
  </si>
  <si>
    <t>COMBUSTIBLES Y CARBURANTES</t>
  </si>
  <si>
    <t>CALZADO</t>
  </si>
  <si>
    <t>ASEO, LIMPIEZA Y TOCADOR</t>
  </si>
  <si>
    <t>ASEO,  LIMPIEZA Y COCINA</t>
  </si>
  <si>
    <t>ALIMENTOS Y BEBIDAS PARA CONSUMO HUMANO</t>
  </si>
  <si>
    <t>ALIMENTOS Y BEBIDAS PARA CONSUMO ANIMAL</t>
  </si>
  <si>
    <t>AIRE ACONDICIONADO Y REFRIGERACION</t>
  </si>
  <si>
    <t>AGROPECUARIO, GANADERO Y DE JARDINERIA</t>
  </si>
  <si>
    <t>PLIEGO 165 SERFOR</t>
  </si>
  <si>
    <t>CONTRATO N° 023-2022-ANA-OA</t>
  </si>
  <si>
    <t>EN EJECUCIÓN</t>
  </si>
  <si>
    <t>AVANT CLEANING SERVICES S.A.C./ RUC: 20603805373</t>
  </si>
  <si>
    <t>009-2022</t>
  </si>
  <si>
    <t>CONTRATACIONES CON EL ESTADO</t>
  </si>
  <si>
    <t xml:space="preserve">ADJUDICACIÓN SIMPLIFICADA </t>
  </si>
  <si>
    <t>SERVICIO DE LIMPIEZA Y MANTENIMIENTO DE OFICINAS DE LA AUTORIDAD ADMINISTRATIVA DEL AGUA CAÑETE FORTALEZA Y SUS ADMINISTRACIONES LOCALES DE AGUA</t>
  </si>
  <si>
    <t>CONTRATO N° 021-2022-ANA-OA</t>
  </si>
  <si>
    <t>SG SECURITY COMPANY S.A.C./ RUC: 20604553939</t>
  </si>
  <si>
    <t xml:space="preserve"> 008-2022</t>
  </si>
  <si>
    <t>SERVICIO DE SEGURIDAD Y VIGILANCIA PARA LA AUTORIDAD ADMINISTRATIVA DEL AGUA CHAPARRA CHINCHA</t>
  </si>
  <si>
    <t>CONTRATO N° 020-2022-ANA-OA</t>
  </si>
  <si>
    <t xml:space="preserve">INGENIERIA PREVENTIVA SOLUCION S.A.C./ RUC:20558243717 </t>
  </si>
  <si>
    <t>SERVICIO DE SEGURIDAD Y VIGILANCIA PARA LA AUTORIDAD ADMINISTRATIVA DEL AGUA CAPLINA OCOÑA</t>
  </si>
  <si>
    <t>CONTRATO N° 019-2022-ANA-OA</t>
  </si>
  <si>
    <t>RIMAC SEGUROS Y REASEGUROS/ RUC: 20100041953</t>
  </si>
  <si>
    <t xml:space="preserve">CONCURSO PÚBLICO </t>
  </si>
  <si>
    <t>SERVICIO DE PROGRAMA DE SEGUROS PARA EL MINISTERIO DE DESARROLLO AGRARIO Y RIEGO. ITEM 7 SEGURO DE VEHÍCULO AÉREO NO TRIPULADO – DRONE</t>
  </si>
  <si>
    <t>CONTRATO N°018-2022-ANA-OA</t>
  </si>
  <si>
    <t>SERVICIO DE PROGRAMA DE SEGUROS PARA EL MINISTERIO DE DESARROLLO AGRARIO Y RIEGO. ITEM 4 SEGURO DE RESPONSABILIDAD CIVIL</t>
  </si>
  <si>
    <t>CONTRATO N°017-2022-ANA-OA</t>
  </si>
  <si>
    <t xml:space="preserve">SERVICIO DE PROGRAMA DE SEGUROS PARA EL MINISTERIO DE DESARROLLO AGRARIO Y RIEGO. ITEM 3 SEGURO DE VEHICULOS </t>
  </si>
  <si>
    <t>CONTRATO N°016-2022-ANA-OA</t>
  </si>
  <si>
    <t>SERVICIO DE PROGRAMA DE SEGUROS PARA EL MINISTERIO DE DESARROLLO AGRARIO Y RIEGO. ITEM 2 SEGURO DE DESHONESTIDAD</t>
  </si>
  <si>
    <t>CONTRATO N°015-2022-ANA-OA</t>
  </si>
  <si>
    <t>LA POSITIVA SEGUROS Y REASEGUROS/ RUC: 20100210909</t>
  </si>
  <si>
    <t>SERVICIO DE PROGRAMA DE SEGUROS PARA EL MINISTERIO DE DESARROLLO AGRARIO Y RIEGO. ITEM 5 SEGURO DE CASCOS MARITIMOS</t>
  </si>
  <si>
    <t>CONTRATO N°014-2022-ANA-OA</t>
  </si>
  <si>
    <t>OCEVIPEVIP S.A.C. / RUC: 20605385436</t>
  </si>
  <si>
    <t xml:space="preserve"> 006-2022</t>
  </si>
  <si>
    <t>SERVICIO DE SEGURIDAD Y VIGILANCIA PARA LA AUTORIDAD ADMINISTRATIVA DEL AGUA PAMPAS APURIMAC</t>
  </si>
  <si>
    <t>CONTRATO N°013-2022-ANA-OA</t>
  </si>
  <si>
    <t>MAPFRE PERÚ COMPAÑÍA DE SEGUROS Y REASEGUROS S.A. / RUC: 20202380621</t>
  </si>
  <si>
    <t>CONCURSO PÚBLICO</t>
  </si>
  <si>
    <t>SERVICIO DE PROGRAMA DE SEGUROS PARA EL MINISTERIO DE DESARROLLO AGRARIO Y RIEGO. ITEM 1 SEGURO MULTIRIESGO</t>
  </si>
  <si>
    <t>O/S 396-2022</t>
  </si>
  <si>
    <t>RIMAC SEGUROS Y REASEGUROS / RUC: 20100041953</t>
  </si>
  <si>
    <t>001-2022</t>
  </si>
  <si>
    <t xml:space="preserve">CONTRATACIÓN DIRECTA </t>
  </si>
  <si>
    <t>SERVICIO DE SEGUROS PATRIMONIALES PARA LA AUTORIDAD NACIONAL DEL AGUA – SEGURO VEHICULAR</t>
  </si>
  <si>
    <t>CONTRATO N°012-2022-ANA-OA</t>
  </si>
  <si>
    <t>SERVICIOS CORPORATIVOS KAMELOT PERU S.A.C./ RUC: 20606306441</t>
  </si>
  <si>
    <t xml:space="preserve"> 003-2022</t>
  </si>
  <si>
    <t>SERVICIO DE SEGURIDAD Y VIGILANCIA PARA LA AUTORIDAD ADMINISTRATIVA DEL AGUA CAÑETE FORTALEZA Y SUS ADMINISTRACIONES LOCALES DE AGUA BARRANCA Y HUAURA</t>
  </si>
  <si>
    <t>CONTRATO N°011-2022-ANA-OA</t>
  </si>
  <si>
    <t>EMPRESA DE SEGURIDAD PRIVADA CALDERON &amp; VENTURA S.A.C. / RUC: 20602697062</t>
  </si>
  <si>
    <t>004-2022</t>
  </si>
  <si>
    <t>SERVICIO DE SEGURIDAD Y VIGILANCIA PARA LA ADMINISTRACIÓN LOCAL DE AGUA TARMA</t>
  </si>
  <si>
    <t>CONTRATO N°010-2022-ANA-OA</t>
  </si>
  <si>
    <t>CORPORACION VARUM S.A.C. / RUC: 20547563485</t>
  </si>
  <si>
    <t>003-2022</t>
  </si>
  <si>
    <t>SERVICIO DE SEGURIDAD Y VIGILANCIA DE LA SEDE CENTRAL DE LA AUTORIDAD NACIONAL DEL AGUA Y LOCALES ANEXOS</t>
  </si>
  <si>
    <t>CONTRATO N°009-2022-ANA-OA</t>
  </si>
  <si>
    <t>ZONA DE IMPACTO TOURS E.I.R.L. / RUC: 20545891078</t>
  </si>
  <si>
    <t>002-2022</t>
  </si>
  <si>
    <t>SERVICIO DE TRANSPORTE PARA EL TRASLADO DEL PERSONAL DE LA SEDE CENTRAL DE LA AUTORIDAD NACIONAL DEL AGUA</t>
  </si>
  <si>
    <t>CONTRATO N°008-2022-ANA-OA</t>
  </si>
  <si>
    <t>EMPRESA DE PROTECCION Y SEGURIDAD KUELAP S.A.C. / RUC: 20600701119</t>
  </si>
  <si>
    <t>CONTRATACIÓN DEL SERVICIO DE SEGURIDAD Y VIGILANCIA PARA EL CENTRO DE PROCESAMIENTO DE DATOS SECUNDARIOS DE LA AUTORIDAD NACIONAL DEL AGUA</t>
  </si>
  <si>
    <t>CONTRATO N°007-2022-ANA-OA</t>
  </si>
  <si>
    <t>SOFTLINE INTERNATIONAL PERÚ S.A.C. / RUC: 20543312232</t>
  </si>
  <si>
    <t>CONTRATACIÓN DEL SERVICIO DE RENOVACION DE LICENCIAMIENTO DE PLATAFORMA MICROSOFT PARA LA AUTORIDAD NACIONAL DEL AGUA</t>
  </si>
  <si>
    <t>CONTRATO N°006-2022-ANA-OA</t>
  </si>
  <si>
    <t>CONSORCIO DE LIMPIEZA Y SANEAMIENTO AMBIENTAL (ASEPCIA PERÚ S.A.C. y NEW SKYLINE SERVICIOS GENERALES S.A.C.) / RUC:20608345753</t>
  </si>
  <si>
    <t xml:space="preserve"> 007-2021</t>
  </si>
  <si>
    <t>CONTRATACIÓN DEL SERVICIO DE LIMPIEZA Y MANTENIMIENTO DE LAS OFICINAS DE LA SEDE CENTRAL DE LA AUTORIDAD NACIONAL DEL AGUA Y LOCALES ANEXOS</t>
  </si>
  <si>
    <t>CONTRATO N°005-2022-ANA-OA</t>
  </si>
  <si>
    <t>F.C.C. SEGURIDAD S.A.C. / RUC:20490929119</t>
  </si>
  <si>
    <t>021-2021</t>
  </si>
  <si>
    <t>ADJUDICACIÓN SIMPLIFICAD</t>
  </si>
  <si>
    <t>CONTRATACION DEL SERVICIO DE SEGURIDAD Y VIGILANCIA DE LA AAA MADRE DE DIOS</t>
  </si>
  <si>
    <t>CONTRATO N°003-2022-ANA-OA</t>
  </si>
  <si>
    <t>COMPAÑÍA DE PROTECCIÓN DETEKTA S.R.L./ RUC:20393670682</t>
  </si>
  <si>
    <t>SERVICIO DE SEGURIDAD Y VIGILANCIA PARA LA AUTORIDAD ADMINISTRATIVA DEL AGUA UCAYALI</t>
  </si>
  <si>
    <t>CONTRATO N°002-2022-ANA-OA</t>
  </si>
  <si>
    <t>AGENCIA PROSECURITY SERVICE S.A.C. / RUC:20490371550</t>
  </si>
  <si>
    <t>SERVICIO DE SEGURIDAD Y VIGILANCIA PARA LA AUTORIDAD ADMINISTRATIVA DEL AGUA URUBAMBA VILCANOTA Y SUS ADMINISTRACIONES LOCALES DE AGUA SICUANI Y LA CONVENCIÓN</t>
  </si>
  <si>
    <t>PLIEGO 164 ANA</t>
  </si>
  <si>
    <t>ADQUISICION DE MAQUINARIAS, EQUIPO Y MOBILIARIO DE OFICINA</t>
  </si>
  <si>
    <t xml:space="preserve"> ADQUISICION DE VEHICULOS</t>
  </si>
  <si>
    <t>ADQUISICION DE MAQUINARIA Y EQUIPO DIVERSOS</t>
  </si>
  <si>
    <t>ADQUISICION DE MAQUINARIAS, EQUIPO Y MOBILIARIO</t>
  </si>
  <si>
    <t>AQUISICION DE EQUIPOS E INSTRUMENTOS DE MEDICION</t>
  </si>
  <si>
    <t>ADQUISICION DE MOBILIARIO, EQUIPOS Y APARATOS MEDICOS</t>
  </si>
  <si>
    <t>ANIMALES REPRODUCTORES</t>
  </si>
  <si>
    <t>COSTO DE CONSTRUCCION POR CONTRATA</t>
  </si>
  <si>
    <t>SERVICIO DE CAPACITACION Y PERFECCIONAMIENTO</t>
  </si>
  <si>
    <t>SEGUROS DE  BIENES MUEBLES E INMUEBLES</t>
  </si>
  <si>
    <t>SEGUROS PERSONALES</t>
  </si>
  <si>
    <t>GASTOS POR IMPLEMENTACIÓN DE LA NEGOCIACIÓN COLECTIVA - NIVEL DESCENTRALIZADO POR ENTIDAD PÚBLICA</t>
  </si>
  <si>
    <t>SERVICIO DE ACONDICIONAMIENTO DE EDIFICACIONES, OFICINAS Y ESTRUCTURAS</t>
  </si>
  <si>
    <t>ADQUISICION DE FERTILIZANTES, INSECTICIDAS, FUNGICIDAS Y SIMILARES</t>
  </si>
  <si>
    <t>ADQUISICION DE MATERIAL BIOLOGICO</t>
  </si>
  <si>
    <t xml:space="preserve"> DIFUSIÓN EN EL DIARIO OFICIAL</t>
  </si>
  <si>
    <t>PASAJES Y GASTOS DE TRANSPORTES</t>
  </si>
  <si>
    <t>SERVICIOS DE SALUD</t>
  </si>
  <si>
    <t>SERVICIO DE VIGILANCIA</t>
  </si>
  <si>
    <t>TECNICOS INFORMATICOS Y OPERATIVOS</t>
  </si>
  <si>
    <t>OPERARIO MANO DE OBRA</t>
  </si>
  <si>
    <t>SERVICIO DE LIMPIEZA</t>
  </si>
  <si>
    <t xml:space="preserve">ESPECIALISTAS ADMINISTRATIVOS </t>
  </si>
  <si>
    <t>SERVICIOS DE CONDUCCION-CHOFERES</t>
  </si>
  <si>
    <t>SERVICIOS DE APOYOS EN  INVESTIGACIONS</t>
  </si>
  <si>
    <t>SERVICIOS DE APOYO ADMINISTRATIVOS</t>
  </si>
  <si>
    <t>SERVICIO DE MANO DE OBRA NO CALIFICADA EN LABORES AGRÍCOLAS</t>
  </si>
  <si>
    <t>ALQUILER DE MAQUINA COSECHADORA</t>
  </si>
  <si>
    <t>FERTILIZANTE SULFATO DE AMONIO 21% N + 24% S X 50 KG</t>
  </si>
  <si>
    <t>SERVICIO ESPECIALIZADO EN AGRONOMIA</t>
  </si>
  <si>
    <t>ALQUILER DE TRACTOR</t>
  </si>
  <si>
    <t>SERVICIO DE CONSUMO DE AGUA DE RIEGO</t>
  </si>
  <si>
    <t>SULFATO DE POTASIO X 50 KG</t>
  </si>
  <si>
    <t>FOSFATO MONOAMONICO X 50 KG</t>
  </si>
  <si>
    <t>FERTILIZANTE UREA 46% N X 50 KG</t>
  </si>
  <si>
    <t>SERVICIO DE GESTION Y SEGUIMIENTO DE CONVENIOS CON INSTITUCIONES</t>
  </si>
  <si>
    <t>SERVICIO ESPECIALIZADO EN LIQUIDACION DE PROYECTOS DE INVERSION</t>
  </si>
  <si>
    <t>SERVICIO DE REVISION DE INFORMES Y EXPEDIENTES TECNICOS</t>
  </si>
  <si>
    <t>SERVICIO DE FORMULACION DE PROYECTO</t>
  </si>
  <si>
    <t>SERVICIO DE ADMINISTRACION DE REDES</t>
  </si>
  <si>
    <t>SERVICIO DE IMPLEMENTACIÓN Y DESPLIEGUE DEL SISTEMA DE GESTIÓN DOCUMENTAL</t>
  </si>
  <si>
    <t>SERVICIO ESPECIALIZADO EN APLICACIONES WEB</t>
  </si>
  <si>
    <t>SERVICIO DE SOPORTE TECNICO DE SISTEMAS INFORMATICOS</t>
  </si>
  <si>
    <t>SERVICIO ESPECIALIZADO EN SISTEMAS INFORMATICOS</t>
  </si>
  <si>
    <t>SERVICIO ESPECIALIZADO EN TESORERIA</t>
  </si>
  <si>
    <t>SERVICIO DE ASISTENCIA TECNICA ADMINISTRATIVA</t>
  </si>
  <si>
    <t>SERVICIO ESPECIALIZADO EN ADMINISTRACION PUBLICA</t>
  </si>
  <si>
    <t>SERVICIOS DE SEGUIMIENTO FINANCIERO EN LA EJECUCIÓN DE PROYECTOS DE INVERSIÓN A CARGO DE LA DDTA</t>
  </si>
  <si>
    <t>SERVICIO DE ADQUISICION DE LICENCIA DE SOPORTE ORACLE</t>
  </si>
  <si>
    <t>CONTRATACION DE SERVICIO DE UN PROFESIONAL PARA LAS ACTIVIDADES DE TRANSFERENCIA TECNOLOGICA PA</t>
  </si>
  <si>
    <t>CONTRATACION DEL SERVICIO DE UN ESPECIALISTA EN EL CULTIVO DE CAFE EN LOS DISTRITOS DE LLOCHEGU</t>
  </si>
  <si>
    <t>CONTRATACION DE SERVICIO DE UN ESPECIALISTA EN EL CULTIVO DE CAFE EN LOS DISTRITOS DE AYNA SAN</t>
  </si>
  <si>
    <t>EQUIPOS COMPUTACIONALES Y PERIFERICOS - CAMARAS DE VIGILANCIA</t>
  </si>
  <si>
    <t>MOBILIARIO PARA OFICINA RACK ARCHIVEROS</t>
  </si>
  <si>
    <t>MAQUINAS Y EQUIPOS-COMPUTADORAS RENOVACION PARQUE INFORMATICO-FOTOCOPIADORA</t>
  </si>
  <si>
    <t>ADQUISICION TRANSPORTE- MONTACARGA</t>
  </si>
  <si>
    <t>SERVICIOS DIVERSOS INFORMES DE SANEAMIENTO DE PREDIOS COORDINACION AMBIENTAL</t>
  </si>
  <si>
    <t xml:space="preserve">OTROS SERVICIOS DE INFORMATICA-RENOVACION ORACLE </t>
  </si>
  <si>
    <t>REALIZADO POR PERSONAS NATURALES CAPACITACION</t>
  </si>
  <si>
    <t>REALIZADO POR PERSONAS JURIDICAS CAPACITACION</t>
  </si>
  <si>
    <t>SERVICIOS DE AUDITORIA</t>
  </si>
  <si>
    <t>SEGURO DE VIDA SCTR (SALUD PENSION)</t>
  </si>
  <si>
    <t>DE MAQUINARIAS Y EQUIPOS-MANTENIMIENTO DE IMPRESORA</t>
  </si>
  <si>
    <t>DE MAQUINARIAS Y EQUIPOS-MANTENIMIENTO DE UPS</t>
  </si>
  <si>
    <t>MANTENIMIENTO DE VEHICULOS</t>
  </si>
  <si>
    <t>CORREO ELECTRONICO EN LA NUBE Y SERVICIO DE VIDEOCONFERENCIA ZOOM</t>
  </si>
  <si>
    <t>VIATICOS Y ASIGNACIONES POR COMISION DE SERVICIO</t>
  </si>
  <si>
    <t>PARA VEHICULOS- ADQUISICION DE SUMINISTROS PARA REPARACION Y LLANTAS</t>
  </si>
  <si>
    <t>PARA EDIFICIOS Y ESTRUCTURAS-SUMINISTRO PARA MANTENIMIENTO</t>
  </si>
  <si>
    <t>DE SEGURIDAD- EQUIPOS DE PROTECCION PARA EEPS</t>
  </si>
  <si>
    <t>ASEO, LIMPIEZA Y TOCADOR- DESINFECTANTES</t>
  </si>
  <si>
    <t>PLIEGO 163 INIA</t>
  </si>
  <si>
    <t>CONCURSO PUBLICO</t>
  </si>
  <si>
    <t>SERVICIO DE RENOVACION Y ACTUALIZACION DE LOS SISTEMAS DE LICENCIA MICROSOFT</t>
  </si>
  <si>
    <t>CONTRATACION INTERNACIONAL</t>
  </si>
  <si>
    <t>SERVICIO DE MEMBRESIA  AL COMITE DE SANIDAD VEGETAL DEL CONO SUR - COSAVE</t>
  </si>
  <si>
    <t>PAGO ANUAL A LA OIE</t>
  </si>
  <si>
    <t>SIN PROCEDIMIENTO</t>
  </si>
  <si>
    <t>IMPUESTO POR DESADUANAJE POR GF 120 - (7 BLS)</t>
  </si>
  <si>
    <t>IMPUESTOS POR DESADUANAJE POR GF-120 - (6 BLS)</t>
  </si>
  <si>
    <t>PROGRAMA DE SEGUROS</t>
  </si>
  <si>
    <t>CONTRATACION DIRECTA</t>
  </si>
  <si>
    <t xml:space="preserve">SERVICIOS DE MANTENIMIENTO DE LOS EQUIPOS DE RAYOS X </t>
  </si>
  <si>
    <t>SEACE: SERVICIO DE INTERCONEXION DE LA RED NACIONAL DEL SENASA//CP N° 004-2019-SENASA</t>
  </si>
  <si>
    <t xml:space="preserve">Servicio de seguridad y vigilancia de SENASA </t>
  </si>
  <si>
    <t>ADQUISICION DE CERTIFICADOS FITOSANITARIOS CON SISTEMA DE SEGURIDAD</t>
  </si>
  <si>
    <t>ADQUISICION DE TRAMPAS PARA CONTROL DE MOSCA DE LA FRUTA -ITEM 01: BASE PEGANTE / LAMINILLA PARA TRAMPA JACKSON (X UNIDAD)</t>
  </si>
  <si>
    <t>ADQUISICION DE INSUMOS PARA CONTROL Y ERRADICACION DE MOSCA DE LA FRUTA.</t>
  </si>
  <si>
    <t xml:space="preserve">ADQUISICION DE VACUNAS SANIDAD ANIMAL </t>
  </si>
  <si>
    <t>ADQUISICIÓN DE INSECTICIDA -  GF 120 EN CILINDROS DE 208 LITROS PARA EL CONTROL  Y ERRADICACIÓN DE LA MOSCA DE LA FRUTA</t>
  </si>
  <si>
    <t>PLIEGO 160 SENASA</t>
  </si>
  <si>
    <t>PLIEGO 018 SSE</t>
  </si>
  <si>
    <t>10180324360 - CORCUERA CESPEDES JOSE MARTIN</t>
  </si>
  <si>
    <t>DIRECTA-PROC-2-2023-UEFSA-1</t>
  </si>
  <si>
    <t>DIRECTA</t>
  </si>
  <si>
    <t>SERVICIO DE ALQUILER DE LOCAL INSTITUCIONAL PARA LA UEFSA (OCT-DIC),JR. CORONEL ZEGARRA-ENE-SET</t>
  </si>
  <si>
    <t>10296083823 - KARINA SUAREZ MACEDO</t>
  </si>
  <si>
    <t>DIRECTA-PROC-1-2023-UEFSA-1</t>
  </si>
  <si>
    <t>SERVICIO DE ALQUILER DE LOCAL INSTITUCIONAL PARA LA UEFSA (SET-DIC) JR BRIGADIER PUMACAHUA-AGO-DIC</t>
  </si>
  <si>
    <t>20601928842 - CORPORACION SAGOTA S.A.C</t>
  </si>
  <si>
    <t>AS-SM-3-2022-UEFSA-1</t>
  </si>
  <si>
    <t>SERVICIO DE ALQUILER DE COMPUTADORAS DE ESCRITORIO PARA EL PERSONAL QUE LABORA EN LA UEFSA ENE-OCT</t>
  </si>
  <si>
    <t>20601123861 - CORPORACION LUCILA S.A.C.</t>
  </si>
  <si>
    <t>AS-SM-3-2021-UEFSA-1</t>
  </si>
  <si>
    <t>SERVICIO DE ALQUILER DE EQUIPOS MULTIFUNCIONALES PARA IMPRESIÓN, FOTOCOPIA Y ESCANEO DE DOCUMENTOS DE LA UNIDAD EJECUTORA FONDO SIERRA AZUL, SEGUN CONTRATO</t>
  </si>
  <si>
    <t>DIRECTA-PROC-4-2022-UEFSA-1</t>
  </si>
  <si>
    <t>SERVICIO DE ALQUILER DE LOCAL INSTITUCIONAL PARA LA UEFSA (ENERO-SETIEMBRE),JR. CORONEL ZEGARRA-ENE-SET</t>
  </si>
  <si>
    <t>DIRECTA-PROC-3-2022-UEFSA-1</t>
  </si>
  <si>
    <t>SERVICIO DE ALQUILER DE LOCAL INSTITUCIONAL PARA LA UEFSA (ENERO-AGO) JR BRIGADIER PUMACAHUA-ENE-AGO</t>
  </si>
  <si>
    <t>UNIDAD EJECUTORA: 036 UE FSA</t>
  </si>
  <si>
    <t>ADQUISICIÓN DE 22 LICENCIAS SOFTWARE ESRI ARCGIS DESKTOP VERSION Y 22 HERRAMIENTAS DE ANÁLISIS Y MODELAMIENTO ESPACIAL</t>
  </si>
  <si>
    <t>COMPARACION DE PRECION</t>
  </si>
  <si>
    <t>SERVICIO DE TRANSPORTE PARA EL TRASLADO Y ENTREGA DE BIENES EN GENERAL A LAS REGIONES DONDE INTERVIENE EL PROYECTO CATASTRO, TITULACIÓN Y REGISTRO DE TIERRAS RURALES EN EL PERÚ, TERCERA ETAPA - PTRT3 - GTS</t>
  </si>
  <si>
    <t>ALQUILER DE UN INMUEBLE PARA EL FUNCIONAMIENTO DE OFICINAS EN CONDICIONES ADECUADAS QUE PERMITAN ALBERGAR A LOS PROFESIONALES QUE CONFORMAN LOS GRUPOS DE TRABAJO SUPERVISADOS EN LA EJECUCIÓN DEL PROYECTO CATASTRO, TITULACIÓN Y REGISTRO DE TIERRAS RURALES EN EL PERÚ - PTRT3 REGIÓN PUNO</t>
  </si>
  <si>
    <t>SERVICIO DE ACONDICIONAMIENTO DE OFICINA PARA LOS GTS DEL GOBIERNO REGINAL SAN MARTÍN EN EL MARCO DEL PROYECTO PTRT3-GTS</t>
  </si>
  <si>
    <t>SERVICIO DE ACONDICIONAMIENTO DE OFICINA EN LA REGIÓN JUNÍN PARA EL DESARROLLO DE LAS ACTIVIDADES DE LOS GRUPOS DE TRABAJO SUPERVISADOS - GTS, EN EL MARCO DE LA EJECUCIÓN DEL PROYECTO PTRT3
SERVICIO</t>
  </si>
  <si>
    <t>ADQUISICIÓN DE MOBILIARIO (ESCRITORIO CON PORTA TECLADO Y CAJONERA) PARA LA IMPLEMENTACIÓN DE LOS GRUPOS DE TRABAJO SUPERVISADOS GTS DEL PROYECTO CATASTRO, TITULACIÓN Y REGISTRO DE TIERRAS RURALES EN EL PERÚ, TERCERA ETAPA PTRT3 GTS</t>
  </si>
  <si>
    <t>SERVICIO DE ACONDICIONAMIENTO DE OFICINA EN LA REGIÓN UCAYALI, EN EL MARCO DE LA EJECUCIÓN DEL PROYECTO PTRT3-GTS</t>
  </si>
  <si>
    <t>CONTRATACIÓN DEL SERVICIO DE ARRENDAMIENTO DE OFICINAS PARA EL FUNCIONAMIENTO DE LA UNIDAD EJECUTORA GESTIÓN DE PROYECTOS SECTORIALES</t>
  </si>
  <si>
    <t>CONTRATACIÓN DEL SERVICIO DE ACONDICIONAMIENTO DE OFICINA EN LA REGIÓN CAJAMARCA, EN EL MARCO DE LA EJECUCIÓN DEL PROYECTO PTRT3 GTS</t>
  </si>
  <si>
    <t xml:space="preserve"> 
CONTRATACIÓN DEL SERVICIO DE COORDINADOR GENERAL DEL PROYECTO MEJORAMIENTO DEL SISTEMA DE INFORMACIÓN ESTADÍSTICA AGRARIA Y DEL SERVICIO DE INFORMACIÓN AGRARIA PARA EL DESARROLLO RURAL DEL PERÚ PIADER</t>
  </si>
  <si>
    <t>UNIDAD EJECUTORA: 035 UE GPS</t>
  </si>
  <si>
    <t>AS N° 01-2023</t>
  </si>
  <si>
    <t>PROCESO DE SELECCIÓN</t>
  </si>
  <si>
    <t xml:space="preserve">21 2 CREACION SERVICIOS DE PROTECCIÓN DE ÁREAS AGRÍCOLAS DEL CENTRO POBLADO LA FLORIDA Y COMUNIDAD NATIVA ESCORMESH, MARGEN IZQUIERDA Y MARGEN DERECHA DEL RIO YURINAKI. CENTRO POBLADO DE LA FLORIDA - DISTRITO DE PERENE - PROVINCIA DE CHANCHAMAYO - REGIÓN JUNIN </t>
  </si>
  <si>
    <t>LP N° 01-2023</t>
  </si>
  <si>
    <t xml:space="preserve">201 CREACION SERVICIOS DE PROTECCIÓN DE ÁREAS AGRÍCOLAS DEL CENTRO POBLADO LA FLORIDA Y COMUNIDAD NATIVA ESCORMESH, MARGEN IZQUIERDA Y MARGEN DERECHA DEL RIO YURINAKI. CENTRO POBLADO DE LA FLORIDA - DISTRITO DE PERENE - PROVINCIA DE CHANCHAMAYO - REGIÓN JUNIN  </t>
  </si>
  <si>
    <t>UNIDAD EJECUTORA: 021 PE PICHIS PALCAZU</t>
  </si>
  <si>
    <t>ADQUISICION DE MADERA PARA LA OBRA:PARA LA OBRA CONSTRUCCION CANAL DE RIEGO LAS MERCEDES - LA VICTORIA- 07 DE OCTUBRE</t>
  </si>
  <si>
    <t>SUBASTA INVERSA ELECTRONIA</t>
  </si>
  <si>
    <t>ADQUISICION DE ACERO CORRUGADO PARA LA OBRA CONSTRUCCION CANAL DE RIEGO LAS MERCEDES - LA VICTORIA- 07 DE OCTUBRE</t>
  </si>
  <si>
    <t>ADQUISICION DE CEMENTO PORTLAND TIPO I X 42.5 KG.   PARA LA OBRA CONSTRUCCION CANAL DE RIEGO LAS MERCEDES - LA VICTORIA- 07 DE OCTUBRE</t>
  </si>
  <si>
    <t>ADQUISICION DE COMBUSTIBLE (DIESEL B5 S-50) PARA LA OBRA CONSTRUCCION CANAL DE RIEGO LAS MERCEDES - LA VICTORIA- 07 DE OCTUBRE</t>
  </si>
  <si>
    <t>ADQUISICION DE DIESEL B5 S-50 PARA LA OBRA: INSTALACION DEL SISTEMA DE RIEGO EN LA LOCALIDAD DE CAMOTE, DISTRITO DE MONZON, PROVINCIA DE HUAMALIES- HUANUCO</t>
  </si>
  <si>
    <t>COMPRA MENOR A 8 UIT</t>
  </si>
  <si>
    <t>ADJUDICACION SIN PROCEDIMIENTO</t>
  </si>
  <si>
    <t>ADQUISICION DE MADERA PARA LA OBRA: INSTALACION DEL SISTEMA DE RIEGO EN LA LOCALIDAD DE CAMOTE, DISTRITO DE MONZON, PROVINCIA DE HUAMALIES- HUANUCO</t>
  </si>
  <si>
    <t>ALQUILER DE RODILLO LISO VIBRATORIO AUTOPROPULSADO 10 TN, 100 - 135 HP  PARA LA OBRA: INSTALACION DEL SISTEMA DE RIEGO EN LA LOCALIDAD DE CAMOTE, DISTRITO DE MONZON, PROVINCIA DE HUAMALIES- HUANUCO.</t>
  </si>
  <si>
    <t>ALQUILER  DE 01 RETROEXCAVADORA   SOBRE LLANTAS DE 90 HP 1.5 YD3      PARA LA OBRA: INSTALACION DEL SISTEMA DE RIEGO EN LA LOCALIDAD DE CAMOTE, DISTRITO DE MONZON, PROVINCIA DE HUAMALIES- HUANUCO</t>
  </si>
  <si>
    <t>ADQUISICION DE ACERO CORRUGADO PARA LA OBRA  INSTALACION DEL SISTEMA DE RIEGO EN LA LOCALIDAD DE CAMOTE, DISTRITO DE MONZON, PROVINCIA DE HUAMALIES- HUANUCO</t>
  </si>
  <si>
    <t>ADQUISICION DE CEMENTO PORTLAND TIPO I X 42.5 KG.   PARA LA OBRA: INSTALACION DEL SISTEMA DE RIEGO EN LA LOCALIDAD DE CAMOTE, DISTRITO DE MONZON, PROVINCIA DE HUAMALIES- HUANUCO</t>
  </si>
  <si>
    <t>ADQUISICION DE COMBUSTIBLE (DIESEL B5 S-50) PARA USO DE LOS VEHICULOS OFICIALES EN LA GESTION DEL PROYECTO ESPECIAL ALTO HUALLAGA.</t>
  </si>
  <si>
    <t>ADQUISICION DE COMBUSTIBLE PARA EL PROYECTO: "RECUPERACION DE SUELOS DEGRADADOS MEDIANTE LA INSTALACION DE ESPECIES FORESTALES EN EL DISTRITO DE POLVORA , PROVINCIA DE TOCAHE- SAN MARTIN.</t>
  </si>
  <si>
    <t>ADQUISICION DE SEMILLAS PARA EL PROYECTO: "RECUPERACION DE SUELOS DEGRADADOS MEDIANTE LA INSTALACION DE ESPECIES FORESTALES EN EL DISTRITO DE POLVORA , PROVINCIA DE TOCAHE- SAN MARTIN.</t>
  </si>
  <si>
    <t>COMPARACION DE PRECIOS</t>
  </si>
  <si>
    <t>ADQUISICION DE AGROQUIMICOS PARA EL PROYECTO: "RECUPERACION DE SUELOS DEGRADADOS MEDIANTE LA INSTALACION DE ESPECIES FORESTALES EN EL DISTRITO DE POLVORA , PROVINCIA DE TOCAHE- SAN MARTIN.</t>
  </si>
  <si>
    <t>ADQUISICION DE DOLOMITA PARA EL PROYECTO RECUPERACION DE SUELOS DEGRADADOS MEDIANTE LA INSTALACION DE ESPECIES FORESTALES EN EL DISTRITO DE POLVORA , PROVINCIA DE TOCAHE- SAN MARTIN.</t>
  </si>
  <si>
    <t>ADQUISICION DE ROCA FOSFORICAL PARA EL PROYECTO RECUPERACION DE SUELOS DEGRADADOS MEDIANTE LA INSTALACION DE ESPECIES FORESTALES EN EL DISTRITO DE POLVORA , PROVINCIA DE TOCAHE- SAN MARTIN.</t>
  </si>
  <si>
    <t>ADQUISICION DE ABONO NATURAL PARA EL PROYECTO RECUPERACION DE SUELOS DEGRADADOS MEDIANTE LA INSTALACION DE ESPECIES FORESTALES EN EL DISTRITO DE POLVORA , PROVINCIA DE TOCAHE- SAN MARTIN.</t>
  </si>
  <si>
    <t>UNIDAD EJECUTORA: 020 PE ALTO HUALLAGA</t>
  </si>
  <si>
    <t xml:space="preserve">00-2023-MIDAGRI-PEJSIB-DE </t>
  </si>
  <si>
    <t>ADJUDICACION SIMIPLICADA</t>
  </si>
  <si>
    <t>SERVICIO DE CONTRATACION DE POLIZAS DE SEGUROS DE VEHICULOS TODO RIESGO Y MAQUINARIA TREC</t>
  </si>
  <si>
    <t>00-2023-MIDAGRI-PEJSIB-DE</t>
  </si>
  <si>
    <t>CONTRATACION DE POLIZAS SEGURO DE TODO RIESGO DE INCENDIO Y LINEAS ALIADAS PARA OBRAS CIVILES TERMINADAS</t>
  </si>
  <si>
    <t>UNIDAD EJECUTORA: 019 PE JAEN SAN IGNACIO BAGUA</t>
  </si>
  <si>
    <t>ADQUISICION DE GASOLINA PURA DE 84 OCTANOS PARA LA LOCALIDAD DE SOPLIN VARGAS</t>
  </si>
  <si>
    <t>ADQUISICIÓN DE 1,000 GALONES DE GASOLINA PURA PARA EL PI CACAO ROSA PANDURO - CUI N 2444474 - M</t>
  </si>
  <si>
    <t>ADQUISICION DE GASOLINA LUBRICADA (84 OCTANOS + ACEITE 2T) PARA LA LOCALIDAD DE SOPLIN VARGAS</t>
  </si>
  <si>
    <t>ADQUISICIÓN DE 1470 GALONES DE GASOLINA DE 84 OCT. PURA, PARA LA CONTINUIDAD DEL DESARROLLO DE</t>
  </si>
  <si>
    <t>ADQUISICIÓN DE 1430 GALONES DE GASOLINA DE 84 OCT. PURA, PARA LA CONTINUIDAD DEL DESARROLLO DE</t>
  </si>
  <si>
    <t>ADQUISICIÓN DE GASOLINA LUBRICADA (84 OCTANOS + ACEITE 2T) PARA LAS ACTIVIDADES DE ASISTENCIA T</t>
  </si>
  <si>
    <t>ADQUISICION DE MADERA PARA LA CONSTRUCCION DEL MODULO POST COSECHA EN LA CC.NN. 8 DE DICIEMBRE</t>
  </si>
  <si>
    <t>ADQUISICIÓN DE 750 GALONES DE GASOLINA PURA DE 84 OCTANOS PARA LA LOCALIDAD DE CANAÁN DE LA ESP</t>
  </si>
  <si>
    <t>ADQUISICIÓN DE DOLOMITA PARA LAS ACTIVIDADES PROGRAMADAS EN LAS LOCALIDADES INMERSAS AL PI "REF</t>
  </si>
  <si>
    <t>ADQUISICIÓN DE DOLOMITA PARA LAS ACTIVIDADES DE CAMPO EN LA LOCALIDADES INMERSAS AL PI "REFORES</t>
  </si>
  <si>
    <t>ADQUISICION DE INSUMOS AGRICOLAS PARA LA ACTIVIDADES DE ASISTENCIA TECNICA DEL PI CACAO ROSA PANDURO</t>
  </si>
  <si>
    <t xml:space="preserve"> ADQUISICIÓN DE 4,450 GALONES DE GASOLINA PURA DE 84 OCTANOS, PARA LAS ACTIVIDADES DEL PI FORES</t>
  </si>
  <si>
    <t>ADQUISICIÓN DE CARRETILLAS TIPO BUGGY PARA IMPLEMENTACIÓN PARA LA INSTALACION DE VIVEROS COMUNA</t>
  </si>
  <si>
    <t>ADQUISICIÓN DE ABONO ORGÁNICO (GALLINAZA) PARA EL PI "REFORESTACIÓN - BAJO AMAZONAS". C.U N° 24</t>
  </si>
  <si>
    <t>ADQUISICION DE SISTEMA OPERATIVO PARA SERVIDOR INCLUYE LICENCIA</t>
  </si>
  <si>
    <t>ADQUISICION DE LICENCIAS DE SISTEMA OPERTATIVO Y SUITE PARA LOS EQUIPOS DE LA ENTIDAD</t>
  </si>
  <si>
    <t>ADQUISICIÓN DE GASOLINA LUBRICADA DE 84 OCTANOS, PARA LAS ACTIVIDADES DE ASISTENCIA TÉCNICA DEL</t>
  </si>
  <si>
    <t>CONTRATACION DEL SERVICIO DE UN (01) EXTENSIONISTA FORESTAL PARA EL PI "MEJORAMIENTO DEL SERVICIO DE ASISTENCIA TECNICA FORESTAL MADERABLE EN MANEJO, APROVECHAMIENTO, PRODUCCION Y ARTICULACION COMERCIAL EN SEIS (06) COMUNIDADES DEL DISTRITO DE TENIENTE MANUEL CLAVERO, PROVINCIA DEL PUTUMAYO, LORETO"</t>
  </si>
  <si>
    <t>CONTRATACION DEL SERVICIO DE UN (01) COORDINADOR PARA EL PI "MEJORAMIENTO DEL SERVICIO DE ASISTENCIA TECNICA FORESTAL MADERABLE EN MANEJO, APROVECHAMIENTO, PRODUCCION Y ARTICULACION COMERCIAL EN SEIS (06) COMUNIDADES DEL DISTRITO DE TENIENTE MANUEL CLAVERO, PROVINCIA DEL PUTUMAYO, LORETO"</t>
  </si>
  <si>
    <t>CONTRATACION DEL SERVICIO DE UN (01) ESPECIALISTA EN PRODUCCION Y MANEJO DEL CULTIVO DE CACAO PARA EL PI"MEJORAMIENTO DEL SERVICIO DE ASISTENCIA TECNICA AGRICOLA DE TECNOLOGIA PRODUCTIVA Y ARTICULACION COMERCIAL DE CACAO FINO DE AROMA (THEOBROMA CACA</t>
  </si>
  <si>
    <t>CONTRATACION DEL SERVICIO DE UN (01) SUPERVISOR PARA EL PI "MEJORAMIENTO DEL SERVICIO DE ASISTENCIA TECNICA DE PRODUCCION AGRICOLA Y LA ARTICULACION COMERCIAL DE CACAO FINO DE AROMA (THEOBROMA CACAO) EN SEIS (6) COMUNIDADES DEL DISTRITO ROSA PANDURO, PROVINCIA PUTUMAYO, DEPARTAMENTO LORETO"</t>
  </si>
  <si>
    <t>CONTRATACION DEL SERVICIO DE UN (01) COORDINADOR GENERAL EN GESTION DE PROYECTOS PARA EL PI "MEJORAMIENTO DEL SERVICIO DE ASISTENCIA TECNICA DE PRODUCCION AGRICOLA Y LA ARTICULACION COMERCIAL DE CACAO FINO DE AROMA (THEOBROMA CACAO) EN SEIS (6) COMUNIDADES DEL DISTRITO ROSA PANDURO, PROVINCIA PUTUMA</t>
  </si>
  <si>
    <t>CONTRATACION DEL SERVICIO DE UN (01) SUPERVISOR DEL PROYECTO "MEJORAMIENTO DEL SERVICIO DE ASISTENCIA TECNICA DE TECNOLOGIA PRODUCTIVA Y ARTICULACION COMERCIAL DEL CACAO FINO DE AROMA (THEOBROMA CACAO) EN VEINTE (20) LOCALIDADES DEL DISTRITO TENIENTE MANUEL CALVERO, PROVINCIA PUTUMAYO, DEPARTAMENTO</t>
  </si>
  <si>
    <t xml:space="preserve"> CONTRATACION DEL SERVICIO DE UN (01) SUPERVISOR EXTERNO PARA EL PI ¿RECUPERACIÓN DEL SERVICIO DE CONTROL DE EROSIÓN DE SUELOS A TRAVÉS DE LA REFORESTACIÓN EN 13 LOCALIDADES DEL DISTRITO DE RAMÓN CASTILLA, PROVINCIA DE MARISCAL RAMÓN CASTILLA, LORETO¿</t>
  </si>
  <si>
    <t>CONTRATACION DEL SERVICIO DE UN (01) COORDINADOR PARA EL PI "MEJORAMIENTO DEL SERVICIO DE ASISTENCIA TECNICA PARA LA PRODUCCION AGRICOLA Y LA ARTICULACION COMERCIAL DE CACAO FINO DE AROMA (THEOBROMA CACAO) EN DOCE (12) COMUNIDADES DEL DISTRITO PUTUMAYO, PROVINCIA PUTUMAYO, DEPARTAMENTO LORETO"</t>
  </si>
  <si>
    <t>COMPARACIÓN DE PRECIOS</t>
  </si>
  <si>
    <t>ADQUISICION DE UNA (01) MAQUINA DE HIELO TIPO ESCAMA COMO EQUIPAMIENTO DEL LOCAL DE PROCESAMIENTO PESQUERO DEL PROYECTO ¿ESTABLECIMIENTO DE LA CADENA DE VALOR BINACIONAL DE PISCICULTURA EN EL RIO AMAZONAS¿</t>
  </si>
  <si>
    <t>CONTRATACIÓN DE UN (01) ESPECIALISTA EN INSTALACIÓN, MANEJO Y PRODUCCIÓN DEL CULTIVO DE CACAO PARA EL PI ¿MEJORAMIENTO DEL SERVICIO DE ASISTENCIA TÉCNICA DE PRODUCCIÓN AGRÍCOLA Y ARTICULACIÓN COMERCIAL DE CACAO FINO DE AROMA (THEOBROMA CACAO) PARA PRODUCTORES DE 6 COMUNIDADES DEL DISTRITO DE ROSA PANDURO, PROVINCIA DE PUTUMAYO, DEPARTAMENTO DE LORETO¿</t>
  </si>
  <si>
    <t>ADQUISICIÓN DE GASOLINA LUBRICADA (84 OCTANOS + ACEITE 2T) PARA LOCALIDAD DE SAN ANTONIO DE EL ESTRECHO, PROVINCIA DE PUTUMAYO, DEPARTAMENTO DE LORETO</t>
  </si>
  <si>
    <t>ADQUISICION DE UN MOTOR FUERA DE BORDA DE 150 ¿ 200 HP PARA EL PI ¿MEJORAMIENTO DEL SERVICIO DE ASISTENCIA TECNICA AGRICOLA DE TECNOLOGIA Y ARTICULACION COMERCIAL DE PRODUCTOS DERIVADOS DE YUCA (MANIHOT ESCULENTA) EN 7 LOCALIDADES DEL DISTRITO DE YAVARI, PROVINCIA DE MARISCAL RAMON CASTILLA, DEPARTA</t>
  </si>
  <si>
    <t>ARRENDAMIENTO DE LOCAL PARA FUNCIONAMIENTO DE ALMACÉN EN LA CIUDAD DE IQUITOS</t>
  </si>
  <si>
    <t>UNIDAD EJECUTORA: 018 PE RIO PUTUMAYO</t>
  </si>
  <si>
    <t>CONTRATACIÓN SERVICIOS DIVERSOS - OBRAS</t>
  </si>
  <si>
    <t>ADQUISICIÓN DE ACERO PARA VARIAS OBRAS 2022</t>
  </si>
  <si>
    <t>ADQUISICION DE TUBERIAS PARA VARIAS OBRAS 2022</t>
  </si>
  <si>
    <t>SIE</t>
  </si>
  <si>
    <t>CEMENTO PORTLAND TIPO I 42 5 KG PARA VARIAS OBRAS 2022</t>
  </si>
  <si>
    <t>ADQUISICIÓN DE AGREGADOS OBRAS VARIAS 2022</t>
  </si>
  <si>
    <t>SERVICIO DE ALQUILER DE MAQUINARIAS OBRAS VARIAS 2023</t>
  </si>
  <si>
    <t>CONTRATACIÓN SERVICIO DE MANTENIMIENTO Y LIMPIEZA LOCAL CENTRAL 2023</t>
  </si>
  <si>
    <t>CONTRATACION DEL SERVICIO DE SEGURIDAD Y VIGILANCIA PRIVADA PARA EL LOCAL DE LA SEDE CENTRAL DEL PESCS AÑO 2023</t>
  </si>
  <si>
    <t>UNIDAD EJECUTORA: 016 PE SIERRA CENTRO SUR</t>
  </si>
  <si>
    <t>Clasica</t>
  </si>
  <si>
    <t>Adjudicacion Simplificada</t>
  </si>
  <si>
    <t xml:space="preserve">2 SERVICIO DE VIGILANCIA DEL CENTRO EXPERIMENTAL TUMPIS Y ESTACION PUERTO EL CURA DEL PROYECTO ESPECIAL BINACIONAL PUYANGO TUMBES </t>
  </si>
  <si>
    <t>Subasta Inversa Electronica</t>
  </si>
  <si>
    <t>1 ADQUISICION DE COMBUSTIBLE GASOHOL DE 90 OCTANOS Y DIESEL B5</t>
  </si>
  <si>
    <t>UNIDAD EJECUTORA: 014 PE PUYANGO TUMBES</t>
  </si>
  <si>
    <t>PREVISION AÑO 2023</t>
  </si>
  <si>
    <t>SEACE</t>
  </si>
  <si>
    <t>SERVICIO DE ARRENDAMIENTO DE UN INMUEBLE PARA LAS OFICINAS ADMINISTRATIVAS</t>
  </si>
  <si>
    <t>SERVICIO DE SEGURIDAD Y VIGILANCIA PARA LA SEDE PRINCIPAL DEL PCC</t>
  </si>
  <si>
    <t xml:space="preserve">SERVICIO DE LIMPIEZA DE LOCAL DE LA SEDE </t>
  </si>
  <si>
    <t>SERVICIO DE CUENTA D CORREO ELECTRONICO Y HERRAMIENTAS COLABORATIVAS EN LA NUBE PARA EL PCC</t>
  </si>
  <si>
    <t>PAGO DEL 75% DEL MONTO DE CONTRATO</t>
  </si>
  <si>
    <t>CORPORACION JJ DAGUS S.A.C.</t>
  </si>
  <si>
    <t>PAGO DEL 40%SEGÚN CONTRATO N° 14-2022-MIDAGRI-PCC-UA</t>
  </si>
  <si>
    <t>TECNOWEB PERU S.A.C.</t>
  </si>
  <si>
    <t>UNIDAD EJECUTORA: 012 AGROIDEAS</t>
  </si>
  <si>
    <t>COMPRAS POR CATALOGO</t>
  </si>
  <si>
    <t>ACUERDO MARCO</t>
  </si>
  <si>
    <t>ADQUISICION DE MATERIALES DE OFICINA Y PAPELERIA EN GENERAL</t>
  </si>
  <si>
    <t>ADQUISICION DE INSUMOS Y REPUESTOS PARA IMPRESORAS MULTIFUNCIONALES</t>
  </si>
  <si>
    <t>CONTRATACIÓN DEL SERVICIO DE CORREO ELECTRÓNICO Y HERRAMIENTAS COLABORATIVAS EN LA NUBE</t>
  </si>
  <si>
    <t>SERVICIO DE MENSAJERÍA NIVEL NACIONAL</t>
  </si>
  <si>
    <t>SERVICIO DE ARRENDAMIENTO DE ESTACIONAMIENTOS PARA LAS UNIDADES AGRO RURAL</t>
  </si>
  <si>
    <t>SERVICIO DE ARRENDAMIENTO DE LOCAL PARA ARCHIVO PERIFERICO</t>
  </si>
  <si>
    <t>SERVICIO DE TELEFONIA FIJA, INTERNET Y SEGURDIAD PERIMETRAL</t>
  </si>
  <si>
    <t>159-2020-MIDAGRI-AGRO RURAL</t>
  </si>
  <si>
    <t>CONSURSO PUBLICO</t>
  </si>
  <si>
    <t>SERVICIO DE TELEFONIA MOVIL PARA AGRO RURAL</t>
  </si>
  <si>
    <t>20100041953 - RIMAC SEGUROS Y REASEGUROS</t>
  </si>
  <si>
    <t>049-2022-MIDAGRI-AGRO RURAL</t>
  </si>
  <si>
    <t>CONTRATACION DEL SERVICIO DE PROGRAMA DE SEGUROS PARA EL MINISTERIO DE DESARROLLO AGRARIO Y RIEGO- SEGURO DE VEHÍCULO AÉREO NO TRIPULADO- DRONE</t>
  </si>
  <si>
    <t>20600098633 - CRECER SEGUROS S.A. COMPAÑÍA DE SEGUROS</t>
  </si>
  <si>
    <t>066-2022-MIDAGRI-AGRO RURAL</t>
  </si>
  <si>
    <t>CONTRATACION DEL SERVICIO DE PROGRAMA DE SEGUROS PARA EL MINISTERIO DE DESARROLLO AGRARIO Y RIEGO- SEGURO SCTR PENSION</t>
  </si>
  <si>
    <t>058-2022-MIDAGRI-AGRO RURAL</t>
  </si>
  <si>
    <t>CONTRATACION DEL SERVICIO DE PROGRAMA DE SEGUROS PARA EL MINISTERIO DE DESARROLLO AGRARIO Y RIEGO- SEGURO SCTR SALUD</t>
  </si>
  <si>
    <t>20100210909 - LA POSITIVA SEGUROS Y REASEGUROS</t>
  </si>
  <si>
    <t>048-2022-MIDAGRI-AGRO RURAL</t>
  </si>
  <si>
    <t>CONTRATACION DEL SERVICIO DE PROGRAMA DE SEGUROS PARA EL MINISTERIO DE DESARROLLO AGRARIO Y RIEGO- SEGURO TRANSPORTE TERRESTRE</t>
  </si>
  <si>
    <t>20332970411 - PACIFICO COMPAÑIA DE SEGUROS Y REASEGUROS</t>
  </si>
  <si>
    <t>054-2022-MIDAGRI-AGRO RURAL</t>
  </si>
  <si>
    <t>CONTRATACION DEL SERVICIO DE PROGRAMA DE SEGUROS PARA EL MINISTERIO DE DESARROLLO AGRARIO Y RIEGO- SEGURO ACCIDENTES PERSONALES</t>
  </si>
  <si>
    <t>083-2022-MIDAGRI-AGRO RURAL</t>
  </si>
  <si>
    <t>CONTRATACION DEL SERVICIO DE PROGRAMA DE SEGUROS PARA EL MINISTERIO DE DESARROLLO AGRARIO Y RIEGO- SEGURO DE RESPONSABILIDAD CIVIL</t>
  </si>
  <si>
    <t>053-2022-MIDAGRI-AGRO RURAL</t>
  </si>
  <si>
    <t>CONTRATACION DEL SERVICIO DE PROGRAMA DE SEGUROS PARA EL MINISTERIO DE DESARROLLO AGRARIO Y RIEGO- SEGURO DE VEHÍCULOS</t>
  </si>
  <si>
    <t>082-2022-MIDAGRI-AGRO RURAL</t>
  </si>
  <si>
    <t>CONTRATACION DEL SERVICIO DE PROGRAMA DE SEGUROS PARA EL MINISTERIO DE DESARROLLO AGRARIO Y RIEGO- DESHONESTIDAD</t>
  </si>
  <si>
    <t>20202380621 - MAPFRE PERU COMPAÑIA DE SEGUROS Y REASEGUROS S.A.</t>
  </si>
  <si>
    <t>045-2022-MIDAGRI-AGRO RURAL</t>
  </si>
  <si>
    <t>CONTRATACION DEL SERVICIO DE PROGRAMA DE SEGUROS PARA EL MINISTERIO DE DESARROLLO AGRARIO Y RIEGO- SEGURO MULTIRIESGO</t>
  </si>
  <si>
    <t>046-2022-MIDAGRI-AGRO RURAL</t>
  </si>
  <si>
    <t>CONTRATACION DEL SERVICIO DE PROGRAMA DE SEGUROS PARA EL MINISTERIO DE DESARROLLO AGRARIO Y RIEGO- SEGURO VIDA LEY</t>
  </si>
  <si>
    <t>UNIDAD EJECUTORA: 011 AGRORURAL</t>
  </si>
  <si>
    <t>SERVICIO DE LIMPIEZA, MANTENIMIENTO Y FUMIGACIÓN DE LAS OFICINA E INSTALACIONES DE LA SEDE CENTRAL DEL PSI</t>
  </si>
  <si>
    <t>PAPEL BOND</t>
  </si>
  <si>
    <t>PROCESAMIENTO DE INFORMACION BACK UP</t>
  </si>
  <si>
    <t>INDUMENTARIA</t>
  </si>
  <si>
    <t>ALQUILER Y MANTENIMIENTO SEDE CENTRAL</t>
  </si>
  <si>
    <t>SERVICIO DE UNA SOLUCIÓN DE CORREO ELECTRÓNICO Y HERRAMIENTAS COLABORATIVAS EN LA NUBE</t>
  </si>
  <si>
    <t>CONTRATACIÓN DEL SERVICIO DE INTERNET DEDICADO PARA LA SEDE CENTRAL Y LAS UNIDADES DE GESTIÓN ZONAL DEL PSI</t>
  </si>
  <si>
    <t>SERVICIO DE TELEFONÍA IP PBX, RED DE DATOS Y RED DE ANEXOS EXTENDIDOS</t>
  </si>
  <si>
    <t>SERVICIO DE TELEFONÍA MÓVIL CON RED CORPORATIVA ILIMITADA</t>
  </si>
  <si>
    <t>UNIDAD EJECUTORA: 006 PSI</t>
  </si>
  <si>
    <t>ADJUDICACION SIN PROCESO</t>
  </si>
  <si>
    <t>OQM-ADQUIRIR LICENCIAMIENTO DE PLATAFORMA DE INTELIGENCIA DE NEGOCIO</t>
  </si>
  <si>
    <t xml:space="preserve">OQM-1,350 LICENCIAS DE SOFTWARE ANTIVIRUS </t>
  </si>
  <si>
    <t xml:space="preserve">JVR -ADQUIRIR UNA LICENCIA ILIMITADA DE CASILLA ELECTRÓNICAS </t>
  </si>
  <si>
    <t>ADQUISICIÓN DE EQUIPOS Y ACCESORIOS AUDIOVISUALES PARA LA OFICINA DE COMUNICACIONES E IMAGEN INSTITUCIONAL</t>
  </si>
  <si>
    <t>OQM - ADQUISICION DE EQUIPOS DE PROTECCION PERSONAL</t>
  </si>
  <si>
    <t>REQUERIMIENTO DE CONSUMIBLES PARA LOS EQUIPOS DE IMPRESIÓN DE LAS DISTINTAS UNIDADES ORGANICAS DEL MIDAGRI - CUT 9027-2022</t>
  </si>
  <si>
    <t>ADQUISICIÓN DE COMPONENTES DE SOFTWARE DE LA SOLUCIÓN DE TELEFONÍA IP SAMSUNG O EQUIVALENTE CUT N° 8220-2022 PC N° 137-2022</t>
  </si>
  <si>
    <t>ADQUISICION DE 18 MILLARES DE DIPTICOS INFORMATIVOS , PARA EL PIPSM. CUI 2472597- CUT 37198</t>
  </si>
  <si>
    <t>IBB - ADQUISICION DE EQUIPOS DE PROTECCION PERSONAL EN EL MIDAGRI - CUT 8852</t>
  </si>
  <si>
    <t>ADQUISICIÓN DE COMPONENTES DE SOFTWARE DE LA SOLUCIÓN DE TELEFONÍA  IP SAMSUNG O EQUIVALENTE</t>
  </si>
  <si>
    <t>ADQUISICIÓN DE DISCO DURO INTERNO CUT 13066-2022 PS 209 CCP 1093</t>
  </si>
  <si>
    <t>REQUERIMIENTO PARA LA ADQUISICIÓN DE SOFTWARE ANTIVIRUS (1,350 LICENCIAS) - CUT 32316</t>
  </si>
  <si>
    <t>Adquisición de indumentaria institucional SEFEAGRO</t>
  </si>
  <si>
    <t>ADQUISICION DE LUBRICANTES REFRIGERANTES, LIQUIDO DE FRENOS, AGUA PARA BATERIAS, TEFLÓN, AGUA PARA LIMPIA PARABRISAS, PARA LOS VEHÍCULOS DE MIDAGRI</t>
  </si>
  <si>
    <t>JAC - ADQUISICIÓN DE IMPRESORA MULTIFUNCIONAL PARA LA OGAJ - CUT 24118</t>
  </si>
  <si>
    <t>ADQUISICION DE MATERIALES DIVERSOS PARA LA IMPLEMENTACIÓN DE NUEVAS OFICINAS EN SEDE ALTA DIRECCIÓN DEL MIDAGRI.</t>
  </si>
  <si>
    <t>ADQUISICIÓN DE SEÑALÉTICAS DE SEGURIDAD TIPO AFICHE INFORMATIVO PARA LA PREVENCIÓN DE LA COVID-19, EN LAS SEDES DEL MINISTERIO DE DESARROLLO AGRARIO Y RIEGO.CUT: 9032-2022 PC: 112 CCP: 1196</t>
  </si>
  <si>
    <t>ADQUISICIÓN DE ÚTILES DE OFICINA PARA EL PROYECTO “MEJORAMIENTO DEL SERVICIO DE CATASTRO, TITULACIÓN Y REGISTRO DE PREDIOS RURALES EN 10 PROVINCIAS DEL DEPARTAMENTO DE SAN MARTÍN” PIPSM CUI 2472507. CUT 16639-2021</t>
  </si>
  <si>
    <t>ADQUISICION DE MATERIALES DIVERSOS PARA EL MANTENIMIENTO CORRECTIVO DE LAS SEDES MIDAGRI</t>
  </si>
  <si>
    <t>JAC - ADQUISICION DE EQUIPO MULTIFUNCIONAL PARA OGGP</t>
  </si>
  <si>
    <t>JVR- ADQUISICIÓN DE INDUMENTARIA INSTITUCIONAL - CUT 16921</t>
  </si>
  <si>
    <t>PUBLICACIONES OFICIALES EN EL DIARIO EL PERUANO</t>
  </si>
  <si>
    <t>TRASLADO PERSONAL - COMISION DE SERVICIO - PASAJES AEREOS  NACIONAL</t>
  </si>
  <si>
    <t>SERVICIO DE PAGO A PEAJE A CONCESIONARIO</t>
  </si>
  <si>
    <t>CONSULTORÍA PARA LA ELABORACIÓN DE LA ESTRATEGIA DE DESARROLLO DE CAPACIDADES</t>
  </si>
  <si>
    <t>CONSULTORÍA PARA EL DISEÑO ORGANIZACIONAL DE LOS COMITÉS DE GESTIÓN REGIONAL</t>
  </si>
  <si>
    <t>SERVICIO DE APOYO EN LIMPIEZA DE LOCAL</t>
  </si>
  <si>
    <t>MANTENIMIENTO PREVENTIVO DE PORTÓN</t>
  </si>
  <si>
    <t>SERVICIO DE DEFENSA JUDICIAL DE FUNCIONARIOS Y Y EX FUNCIONARIOS</t>
  </si>
  <si>
    <t>ALQUILER DE GPS DIFERENCIAL</t>
  </si>
  <si>
    <t>SERVICIO DE TELEFONÍA FIJA - LINEAS DIRECTAS</t>
  </si>
  <si>
    <t>SERVICIO DE PRODUCCION DE EVENTOS DE PROMOCION</t>
  </si>
  <si>
    <t>MANTENIMIENTO CORRECTIVO DE AMBIENTE</t>
  </si>
  <si>
    <t>MANTENIMIENTO CORRECTIVO DE VEHICULOS EN GENERAL</t>
  </si>
  <si>
    <t>ACONDICIONAMIENTO DE ALMACENES</t>
  </si>
  <si>
    <t>MANTENIMIENTO CORRECTIVO DE PUERTAS Y VENTANAS</t>
  </si>
  <si>
    <t>SERVICIO DE DESARROLLO DE ARQUITECTURA DE BASE DE DATOS</t>
  </si>
  <si>
    <t>SERVICIO DE MONITOREO Y SEGUIMIENTO DE PROYECTOS DE INVERSION PUBLICA</t>
  </si>
  <si>
    <t>SERVICIO DE SEGUIMIENTO Y MONITOREO DE LAS OBRAS</t>
  </si>
  <si>
    <t>SERVICIO DE HACKEO ÉTICO - ETICAL HACKING</t>
  </si>
  <si>
    <t>SERVICIO DE ANÁLISIS DE LABORATORIO PARA DIAGNÓSTICO MOLECULAR DEL COVID-19</t>
  </si>
  <si>
    <t>ALQUILER DE CAMIONETA</t>
  </si>
  <si>
    <t>SERVICIO DE ILUMINACION</t>
  </si>
  <si>
    <t>MANTENIMIENTO PREVENTIVO DE ENLACE DE FIBRA OPTICA</t>
  </si>
  <si>
    <t>MANTENIMIENTO CORRECTIVO DE EQUIPO DE COMPUTO</t>
  </si>
  <si>
    <t>RECARGA DE EXTINTORES</t>
  </si>
  <si>
    <t>LIMPIEZA Y SANITIZACIÓN DEL SISTEMA DE DATA CENTER</t>
  </si>
  <si>
    <t>INSTALACIÓN DE PUERTAS Y VENTANAS</t>
  </si>
  <si>
    <t>MANTENIMIENTO CORRECTIVO DE ASCENSORES</t>
  </si>
  <si>
    <t>MANTENIMIENTO CORRECTIVO DE FOTOCOPIADORA</t>
  </si>
  <si>
    <t>MANTENIMIENTO PREVENTIVO DE EQUIPOS DE COMPUTO</t>
  </si>
  <si>
    <t>MANTENIMIENTO CORRECTIVO DE EQUIPO DE ALARMA Y PROTECCIÓN</t>
  </si>
  <si>
    <t>SERVICIO DE ANÁLISIS DE LABORATORIO - PRUEBA RÁPIDA CUALITATIVA DE ANTÍGENO ESPECÍFICO PARA SARS-CoV2 (COVID-19) INMUNOENSAYO CROMATOGRÁFICO.</t>
  </si>
  <si>
    <t>ADJUDICACION SIN PROCESOS</t>
  </si>
  <si>
    <t>CONTRATACIÓN DEL SERVICIO DE SEGURIDAD Y VIGILANCIA PARA EL MINISTERIO DE DESARROLLO AGRARIO Y RIEGO – MIDAGRI</t>
  </si>
  <si>
    <t xml:space="preserve"> </t>
  </si>
  <si>
    <t>CONTRATACIÓN DIRECTA</t>
  </si>
  <si>
    <t>CONTRATACIÓN DEL SERVICIO DE RENOVACIÓN DEL SOPORTE TECNICO Y ACTUALIZACIÓN DE PRODUCTOS ORACLE O EQUIVALENTE.</t>
  </si>
  <si>
    <t>CONTRATACIÓN DEL SERVICIO DE TELEFONÍA MÓVIL CON SERVICIO DE RED PRIVADA PARA EL MINISTERIO DE DESARROLLO AGRARIO Y RIEGO</t>
  </si>
  <si>
    <t>CONTRATACIÓN DEL SERVICIO DE CORREO ELECTRÓNICO Y HERRAMIENTAS COLABORATIVAS EN LA NUBE PARA EL MIDAGRI</t>
  </si>
  <si>
    <t>20601726174 - XERTICA LAB SAC</t>
  </si>
  <si>
    <t>SERVICIO DE ALQUILER DE EQUIPOS DISPENSADORES DE AGUA PARA LAS SEDES DEL MISTERIO DE AGRICULTURA Y RIEGO</t>
  </si>
  <si>
    <t>SERVICIO DE FOTOCOPIADO ON SITE Y DIGITALIZACIÓN DE DOCUMENTOS PARA LAS SEDES DEL MINISTERIO DE AGRICULTURA Y RIEGO</t>
  </si>
  <si>
    <t>SERVICIO DE TELEFONÍA FIJA Y LARGA DISTANCIA NACIONAL E INTERNACIONAL PARA EL MINISTERIO DE DESARROLLO AGRARIO Y RIEGO</t>
  </si>
  <si>
    <t>SERVICIO DE ARRENDAMIENTO DE INMUEBLE PARA EL FUNCIONAMIENT DE AGRORURAL EN EL MARCO DEL PIP MEJORAMIENTO E IMPLEMENTACION DE LA NUEVA SEDE DEL MINISTERIO DE AGRICULTURA Y RIEGO</t>
  </si>
  <si>
    <t>SERVICIO  DE ARRENDAMIENTO DE UN INMUEBLE PARA LA DIRECCIÓN GENERAL DE INFRAESTRUCTURA AGRARIA Y RIEGO</t>
  </si>
  <si>
    <t>SERVICIO DE ARRENDAMIENTO DE UN BIEN INMUEBLE PARA LAS DIRECCIONES DESCENTRALIZADAS DEL MINISTERIO DE DESARROLLO AGRARIO Y RIEGO</t>
  </si>
  <si>
    <t>SERVICIO DE INTERNET E INTERCONEXION ENTRE LAS SEDES DEL MINISTERIO DE DESARROLLO AGRARIO Y RIEGO</t>
  </si>
  <si>
    <t>SUBASTA INVERSA ELECTRÓNICA</t>
  </si>
  <si>
    <t>ADQUISICIÓN DE COMBUSTIBLE DIESEL B5 S-50, GASOHOL 90 PLUS Y GASOHOL 97 PLUS PARA LA FLOTA VEHICULAR DEL MIDAGRI</t>
  </si>
  <si>
    <t>CONTRATACION DEL SERVICIO DE PROGRAMA DE SEGUROS PARA EL MINISTERIO DE DESARROLLO AGRARIO Y RIEGO- SEGURO SCTR PENSIÓN</t>
  </si>
  <si>
    <t>CONTRATACION DEL SERVICIO DE PROGRAMA DE SEGUROS PARA EL MINISTERIO DE DESARROLLO AGRARIO Y RIEGO- SEGURO FORMACIÓN LABORAL</t>
  </si>
  <si>
    <t>SERVICIO DE MENSAJERIA NACIONAL PARA EL MIDAGRI</t>
  </si>
  <si>
    <t>SERVICIO DE MONITOREO DE MEDIOS Y ANALISIS DE NOTICIAS RELACIONADAS AL MINISTERIO DE DESARROLLO AGRARIO Y RIEGO</t>
  </si>
  <si>
    <t>CONTRATACIÓN INTERNACIONAL</t>
  </si>
  <si>
    <t>SERVICIO PARA COFINANCIAR LA SUSCRIPCION ALLIANCE FOR COFFEE EXCELLECE  ACE PARA USAR LA MARCA REGISTRADA INTERNACIONALMENTE CUP OF EXCELLENCE - CONCURSO INTERNACIONAL DEL CAFE TAZA DE LA EXCELENCIA 2022</t>
  </si>
  <si>
    <t>SERVICIO DE PRODUCCION DE EVENTOS DE PROMOCION DE ARTICULACION COMERCIAL EN EL MARCO DEL SALON DEL CACAO Y CHOCOLATE 2022 EDICION LATINOAMERICA</t>
  </si>
  <si>
    <t>SERVICIO DE EMISIÓN DE TARJETAS ELECTRÓNICAS Y RECARGAS MENSUALES PARA LOS SERVIDORES DEL RÉGIMEN LABORAL DEL DECRETO LEGISLATIVO N 276 DEL MINISTERIO DE DESARROLLO AGRARIO Y RIEGO</t>
  </si>
  <si>
    <t>SERVICIO DE LIMPIEZA, MANTENIMIENTO, FUMIGACION, DESINFECCION Y CONSERVACIÓN DE AREAS VERDES PARA LOS LOCALES DEL MINISTERIO DE DESARROLLO AGRARIO Y RIEGO</t>
  </si>
  <si>
    <t>UNIDAD EJECUTORA: 001. ADM. CENTRAL</t>
  </si>
  <si>
    <t>PLIEGO 013. MIDAGRI</t>
  </si>
  <si>
    <t>VIGENTE</t>
  </si>
  <si>
    <t>ORDEN DE SERVICIO</t>
  </si>
  <si>
    <t>SERVICIO DE ASEO Y LIMPIEZA PARA LA SEDE CENTRAL DEL SERFOR</t>
  </si>
  <si>
    <t>CONTRATACION DEL SERVICIO ESPECIALIZADO EN MATERIA DE GESTION PÚBLICA PARA LA OGA</t>
  </si>
  <si>
    <t>CONTRATACIÓN DEL SERVICIO ESPECIALIZADO EN ADMINISTRACIÓN DE SISTEMAS DE INFORMACIÓN DEL SERFOR</t>
  </si>
  <si>
    <t xml:space="preserve">CONTRATACION DEL SERVICIO ESPECIALIZADO EN MATERIA DE DERECHO ADMINISTRATIVO Y LABORAL PARA LA OFICINA GENERAL DE ASESORIA JURIDICA </t>
  </si>
  <si>
    <t>CONCLUIDO</t>
  </si>
  <si>
    <t>SERVICIO DE PASAJE AÉREO INTERNACIONAL PARA LA PARTICIPACIÓN EN LA 5° REUNIÓN DE MINISTROS EN MATERIA FORESTAL / CHIANG MAI, THAILAND ON 23 - 25 AUGUST 2022.</t>
  </si>
  <si>
    <t>SERVICIO DE MANTENIMIENTO PARA AREAS COMUNES DE LA SEDE CENTRAL - SERFOR</t>
  </si>
  <si>
    <t>CONTRATACIÓN DE SERVICIO ESPECIALIZADO EN MATERIAL LEGAL DE DOCUMENTOS NORMATIVOS PARA LA GERENCIA GENERAL</t>
  </si>
  <si>
    <t>SERVICIO DE SEGUIMIENTO DE LA EJECUCIÓN PRESUPUESTARIA A NIVEL NACIONAL, DE LAS ADMINISTRACIONES TECNICAS FORESTALES Y DE FAUNA SILVESTRE</t>
  </si>
  <si>
    <t>SERVICIO DE PÚBLICACIÓN DE RESOLUCIONES DE DIRECCIÓN EJECUTIVA EN EL DIARIO OFICIAL EL PERUANO.</t>
  </si>
  <si>
    <t>SERVICIO PROFESIONAL ESPECIALIZADO PARA LA ACTUALIZACIÓN E IMPLEMENTACIÓN DE REGLAS DE CALIDAD TOPOLOGICAS A LA INFORMACION GEOGRAFICA DEL CATASTRO FORESTAL GENERADA POR LAS AUTORIDADES REGIONALES FORESTALES Y DE FAUNA SILVESTRE (LORETO, UC</t>
  </si>
  <si>
    <t>ORDEN DE COMPRA</t>
  </si>
  <si>
    <t>ADQUISICION DE MATERIALES DE COMUNICACION PARA EVENTOS INSTITUCIONALES</t>
  </si>
  <si>
    <t>ADQUISICION DE LICENCIA ANTIVIRUS</t>
  </si>
  <si>
    <t>SERVICIO DE SEGUIMIENTO Y ASISTENCIA DE ACTIVIDADES ADMINISTRATIVAS PARA LA GERENCIA GENERAL</t>
  </si>
  <si>
    <t>ADQUISICIÓN DE CÁMARA FOTOGRÁFICA DIGITAL PARA LA EJECUCIÓN DEL CENSO NACIONAL, EN EL MARCO DEL</t>
  </si>
  <si>
    <t>SERVICIO DE ASEO Y LIMPIEZA PARA LA SEDE CENTRAL - SERFOR</t>
  </si>
  <si>
    <t>ADQUISICIÓN DE ARTÍCULOS DE CAMPAMENTO PARA EL CENSO NACIONAL DEL CÓNDOR ANDINO, EN EL MARCO DE</t>
  </si>
  <si>
    <t>SERVICIO DE ALQUILER DE ESPACIO PARA LA PARTICIPACIÓN EN FERIA EXPOAMAZÓNICA AMAZONAS 2022</t>
  </si>
  <si>
    <t>SERVICIO DE CAPACITACIÓN PARA LA FORMACIÓN DE BRIGADISTAS FORESTALES Y BUENAS PRÁCTICAS AGROFOR</t>
  </si>
  <si>
    <t>CONTRATACIÓN DEL SERVICIO DE COORDINACIÓN NACIONAL PARA LA PLANIFICACIÓN Y EJECUCIÓN DEL CENSO</t>
  </si>
  <si>
    <t>CONTRATACIÓN DE SERVICIO PROFESIONAL ESPECIALIZADO PARA PROMOVER Y ACOMPAÑAR EL ACCESO AL PROGRAMA DE FINANCIAMIENTO DIRECTO PARA PLANTACIONES FORESTALES</t>
  </si>
  <si>
    <t>SERVICIO PROFESIONAL ESPECIALIZADO PARA LA IMPLEMENTACIÓN DE LA METODOLOGIA PARA LA ELABORACIÓN DE ESTUDIOS FORESTALES EN LOS GOBIERNOS REGIONALES DE AREQUIPA, HUANUCO Y UCAYALI EN EL MARCO DE LA ZONIFICACION FORESTAL</t>
  </si>
  <si>
    <t>Servicio para el desarrollo de propuesta normativa de reasignación de recursos, proyecciones de</t>
  </si>
  <si>
    <t>ADQUISICION DE INDUMENTARIA EN EL MARCO DE LA IMPLEMENTACIÓN DEL PROYECTO PARA LA “PREVENCIÓN Y</t>
  </si>
  <si>
    <t>ESPECIFICACIONES TECNICAS PARA LA ADQUISICIÓN DE IMPLEMENTOS PARA LA PREVENCIÓN Y RESPUESTA DE</t>
  </si>
  <si>
    <t>ADQUISICIÓN DE EQUIPOS PARA LA INSTALACION DE PARCELAS DEMOSTRATIVAS EN EL MARCO DE LA IMPLEMEN</t>
  </si>
  <si>
    <t>CONSULTOR INDEPENDIENTE PARA EL DESARROLLO DE UN MARCO CONCEPTUAL DE INTERVENCIÓN DEL SERFOR PA</t>
  </si>
  <si>
    <t>CONTRATACIÓN DEL SERVICIO DE PROGRAMACIÓN, SEGUIMIENTO Y CONTROL DE LA EJECUCIÓN FÍSICA Y FINAN</t>
  </si>
  <si>
    <t>CONSULTOR INDEPENDIENTE PARA LA MEJORA DE LA PLATAFORMA DE CAPACITACIÓN SERFOR EDUCA Y TRADUCCI</t>
  </si>
  <si>
    <t>CONTRATACIÓN DEL SERVICIO DE UN PROFESIONAL PARA ELABORAR EL ESTUDIO DE PRIORIZACIÓN DE INVERSIONES DE ESPECIES FORESTALES CON MAYOR POTENCIAL PARA PROGRAMAS DE PLANTACIONES A NIVEL NACIONAL</t>
  </si>
  <si>
    <t>CONSULTOR INDEPENDIENTE PARA LA PRODUCCIÓN DE VIDEOS INFORMATIVOS Y DE LOGROS PARA EL PROYECTO</t>
  </si>
  <si>
    <t>SERVICIO ESPECIALIZADO PARA EL DESARROLLO DE LA SECCIÓN DE INDUSTRIA Y COMERCIO DE PRODUCTOS FORESTALES EN EL SISTEMA DE INFORMACION Y REGISTRO (SIR) DEL COMPONENTE ESTADISTICO EN EL MARCO DEL SNIFFS</t>
  </si>
  <si>
    <t>ADQUISICION DE COMBUSTIBLE DIESEL B5 S50 PARA VEHÍCULOS DE OFICINA ADMINISTRATIVA DE LA ATFFS LAMBAYEQUE</t>
  </si>
  <si>
    <t>CONTRATACIÓN DEL SERVICIO ESPECIALIZADO PARA MEJORAS, MANTENIMIENTO Y PUESTA EN PRODUCCION DEL SISTEMA DE GESTION DCOUMENTAL - SGD.</t>
  </si>
  <si>
    <t>CATALOGO ELECTRONICO</t>
  </si>
  <si>
    <t>ADQUISICIÓN DE CPU PARA EL PUESTO DE CONTROL SANTA LUCÍA DE LA ATFFS PUNO DEL SERFOR, EN EL MARCO DEL PI 2510527</t>
  </si>
  <si>
    <t>SERVICIO DE LEVANTAMIENTO DE INFORMACIÓN EN CAMPO Y PROPUESTAS DE PROYECTO DE INVERSIÓN EN RECUPERACION DE ECOSISTEMA FORESTAL PARA LA DIRECCCION DE GESTION SOSTENIBLE DEL PATRIMONIO FORESTAL</t>
  </si>
  <si>
    <t>CONTRATACIÓN DEL SERVICIO DE SEGUROS PATRIMONIALES- PROCESO CORPORATIVO GRUPO MIDAGRI (AÑO 2022</t>
  </si>
  <si>
    <t>ADQUISICIÓN DE UNA (1) CAMIONETA 4X4, EN EL MARCO DEL PI 2510596 - PC CHONTACHACA</t>
  </si>
  <si>
    <t>CONSULTOR INDEPENDIENTE PARA LA AUTOMATIZACION EN LA GENERACION DE LAS ALERTAS DE INCENDIO FORE</t>
  </si>
  <si>
    <t>SERVICIO DE MANTENIMIENTO PREVENTIVO Y CORRECTIVO DE LOS EQUIPOS DE AIRE ACONDICIONADO DE LA SEDE CENTRAL DEL SERFOR</t>
  </si>
  <si>
    <t>CONVENIO</t>
  </si>
  <si>
    <t>.CONSULTOR INDEPENDIENTE COMO ESPECIALISTA EN CAPACITACIÓN EN PREVENCIÓN Y RESPUESTA DE INCEND</t>
  </si>
  <si>
    <t>SERVICIO DE SEGUIMIENTO Y MONITOREO A LOS ÓRGANOS DECONCENTRADOS Y UNIDADES FUNCIONALES DE ENLACE</t>
  </si>
  <si>
    <t>SERVICIO DE SEGUIMIENTO Y ASISTENCIA TÉCNICA PARA COORDINACIÓN DE ACCIONES ADMINISTRATIVAS PARA LA DIRECCIÓN EJECUTIVA</t>
  </si>
  <si>
    <t>Para  la Contratación del servicio de Seguro de Accidentes Personales del proceso corporativo d</t>
  </si>
  <si>
    <t>ADQUISICIÓN DE IMPRESORA MULTIFUNCIONAL PARA LA GESTIÓN DEL PROYECTO DEL PI 2509100 - CÓNDOR AN</t>
  </si>
  <si>
    <t>SERVICIO DE SUPERVISIÓN DE LA EJECUCIÓN DEL PROYECTO DE INVERSIÓN DEL PUESTO DE CONTROL SANTA L</t>
  </si>
  <si>
    <t>SERVICIO ESPECIALIZADO PARA MEJORAR LA PLATAFORMA DEL COMPONENTE ESTADÍSTICO Y SUS REPORTES EN EL MARCO DEL SNIFFS</t>
  </si>
  <si>
    <t>CONTRATACION DEL SERVICIO EN SEGUIMIENTO AL PRESUPUESTO PUBLICO DEL PLIEGO 165: SERFOR PARA LA OFICINA DE PRESUPUESTO DE LA OFICINA GENERAL DE PLANEAMIENTO Y PRESUPUESTO</t>
  </si>
  <si>
    <t>CONTRATACIÓN DE SERVICIO DE ENLACE DE COORDINACIÓN PARA LA UNIDAD FUNCIONAL DE LA REGIÓN LORETO</t>
  </si>
  <si>
    <t>SERVICIO DE IMPRESIÓN DE MATERIALES DE DIFUSIÓN PARA EL PROYECTO “PREVENCIÓN Y RESPUESTA A INCE</t>
  </si>
  <si>
    <t>CONTRATACIÓN DE SERVICIO DE ASISTENCIA TECNICA FORESTAL Y DE FAUNA SILVESTRE DE LA UNIDAD FUNCI</t>
  </si>
  <si>
    <t>CONTRATACIÓN DE UN (01) PROFESIONAL PARA EL FORTALECIMIENTO DE CAPACIDADES EN MANEJO FORESTAL Y ASISTENCIA TECNICA PARA LA GESTION DE TITULOS HABILITANTES A ESCALA BAJA EN LAS COMUNIDADES CAMPESINAS PUCA URCO Y EL SALVADOR DE PAVA, UBICADAS</t>
  </si>
  <si>
    <t>10456367882</t>
  </si>
  <si>
    <t>CONSULTOR INDEPENDIENTE PARA ASISTENCIA ADMINISTRATIVA PARA EL PROYECTO PREVENCIÓN Y RESPUESTA</t>
  </si>
  <si>
    <t>SERVICIO DE PUBLICACIÓN DE RESOLUCIONES DE DIRECCIÓN EJECUTIVA EN EL DIARIO OFICIAL EL PERUANO.</t>
  </si>
  <si>
    <t>CONTRATACIÓN DEL SERVICIO PARA LA FORMULACIÓN DE LINEAMIENTOS DIRIGIDOS A LAS DIRECCIONES DEL S</t>
  </si>
  <si>
    <t>ADQUISICIÓN DE LAPTOPS PARA EL PUESTO DE CONTROL CHONTACHACA DE LA ATFFS CUSCO EN EL MARCO DEL PI 2510596</t>
  </si>
  <si>
    <t>ADQUISICIÓN DE GPS EN EL MARCO DE LA IMPLEMENTACIÓN DEL PROYECTO PARA LA “PREVENCIÓN Y RESPUEST</t>
  </si>
  <si>
    <t>SERVICIO DESARROLLO DE PROPUESTAS DE PROYECTOS (NOTAS CONCEPTUALES) DE RESTAURACION PARA LA APLICACI</t>
  </si>
  <si>
    <t>SERVICIO DE COORDINACIÓN TÉCNICA PARA EL PROYECTO "MEJORAMIENTO Y AMPLIACIÓN DEL ORDENAMIENTO D</t>
  </si>
  <si>
    <t>CONTRATACIÓN DE SERVICIO DE ENLACE DE COORDINACIÓN PARA LA UNIDAD FUNCIONAL DE LA REGIÓN UCAYALI</t>
  </si>
  <si>
    <t>Contratación del servicio de implementación de un módulo prefabricado para el Puesto de Control</t>
  </si>
  <si>
    <t xml:space="preserve"> ADQUISICIÓN DE CPUS PARA EL PUESTO DE CONTROL CHONTACHACA DE LA ATFFS CUSCO EN EL MARCO DEL</t>
  </si>
  <si>
    <t>SERVICIO DE ELABORACIÓN DE FICHAS TECNICAS PARA PROYECTOS DE RESTAURACION PARA  LA DIRECCION DE GESTION SOSTENIBLE DEL PATRIMONIO FORESTAL</t>
  </si>
  <si>
    <t>CONTRATACIÓN DEL SERVICIO DE ASISTENCIA TÉCNICA PARA EL SEGUIMIENTO Y COORDINACIÓN DE LAS ACCIONES REFERIDAS A LA GESTION DE COOPERACION INTERNACIONAL</t>
  </si>
  <si>
    <t>ADQUISICION DE COMPUTADORAS DE ESCRITORIO (ESTACION DE TRABAJO) PARA LA IMPLEMENTACION DEL PI ORDEMI</t>
  </si>
  <si>
    <t>CONTRATACION DEL SERVICIO ESPECIALIZADO EN PROCESOS LOGISTICOS PARA LA OFICINA DE ABASTECIMIENTO</t>
  </si>
  <si>
    <t>ADQUISICIÓN DE LAPTOP PARA EL PUESTO DE CONTROL DE YURA DE LA ATFFS AREQUIPA</t>
  </si>
  <si>
    <t>CONTRATACION DEL SERVICIO DE ANALISIS E INDAGACION DE MERCADO DE LAS CONTRATACIONES MENORES O IGUALES A OCHO (08) UIT PARA LA OFICINA DE ABASTECIMIENTO</t>
  </si>
  <si>
    <t>CONTRATACIÓN DEL SERVICIO DE UN PROFESIONAL PARA LA ASISTENCIA TÉCNICA, REVISIÓN Y ELABORACIÓN DE ESTUDIOS DE PREINVERSION Y SE SEGUIMIENTO QUE CONTRIBUYAN A LA ADMINISTRACION EFICIENTE DE LA PROGRAMACION MULTIANUAL DE INVERSIONES DEL SERFO</t>
  </si>
  <si>
    <t>ADQUISICIÓN DE UNA (1) IMPRESORA MULTIFUNCIONAL PARA LA GESTION DEL PROGRAMA N°2332872</t>
  </si>
  <si>
    <t>CONTRATACIÓN DEL SERVICIO DE ASISTENCIA TÉCNICA EN GESTIÓN DE INSTRUMENTOS DE COOPERACIÓN TÉCNICA NACIONAL E INTERNACIONAL, SOLICITADO POR LA OFICINA DE COOPERACION INTERNACIONAL</t>
  </si>
  <si>
    <t>ADQUISICION DE PAPEL BOND PARA LAS ATFFS Y SEDE CENTRAL</t>
  </si>
  <si>
    <t>CONTRATACION DE CONSULTOR INDEPENDIENTE COMO INSTRUCTOR DEL CURSO DE MANEJO DE RESIDUOS SOLIDOS</t>
  </si>
  <si>
    <t>CONSULTOR INDEPENDIENTE PARA PRODUCCIÓN DE SPOTS DE RADIO Y SPOTS DE VIDEOS INFORMATIVOS Y DE S</t>
  </si>
  <si>
    <t>CONSULTOR INDEPENDIENTE PARA EL DISEÑO E IMPLEMENTACIÓN DE METODOLOGÍA PARA LA VALIDACIÓN DE MA</t>
  </si>
  <si>
    <t>SERVICIO DE SEGUIMIENTO Y REGISTRO DE PROYECTOS E INICIATIVAS DE RESTAURACIÓN  A NIVEL NACIONAL PARA LA DIRECCION DE GESTION SOSTENIBLE DEL PATRIMONIO FORESTAL</t>
  </si>
  <si>
    <t>SERVICIO DE ASISTENCIA TÉCNICA PARA LA VALIDACIÓN DE INFORMACIÓN GEOGRÁFICA EN EL MARCO DE LA E</t>
  </si>
  <si>
    <t>SERVICIO ESPECIALIZADO PARA BRINDAR ACOMPAÑAMIIENTO EN EL DESARROLLO DE CURSOS DE LA PLATAFORMA VIRTUAL "SERFOR-EDUCA"</t>
  </si>
  <si>
    <t>REQUERIMIENTO DE SERVICIO DE ESPECIALISTA PARA LA SISTEMATIZACIÓN Y CONSOLIDACIÓN DE DATOS DE EXPEDIENTES RELACIONADOS A INFORMES FINALES QUE RESULTAN COMO PARTE DE LAS AUTORIZACIONES DE INVESTIGACION CIENTIFICA</t>
  </si>
  <si>
    <t>SERVICIO DE MEJORAMIENTO DE AMBIENTES PARA TÓPICO Y ESPACIOS DE FAUNA EN EL CENTRO DEL CUSTODIA</t>
  </si>
  <si>
    <t>CONTRATACIÓN DE SERVICIO DE UN ABOGADO PARA LA REVISIÓN ANALISIS LEGAL DE DOCUMENTOS NORMATIVOS PARA LA GERENCIA GENERAL</t>
  </si>
  <si>
    <t>Servicio de contratación de un especialista en asesoría legal para el desarrollo de acciones pr</t>
  </si>
  <si>
    <t>Servicio de contratación de un especialista legal para los arreglos institucionales de la dispo</t>
  </si>
  <si>
    <t>ADQUISICIÓN DE INDUMENTARIA, EN EL MARCO DE LA GESTIÓN DEL PI 2452861 - ORDENAMIENTO</t>
  </si>
  <si>
    <t>CONTRATACIÓN DE UN (01) PROFESIONAL PARA EL FORTALECIMIENTO DE CAPACIDADES EN MANEJO FORESTAL Y ASISTENCIA TECNICA PARA LA GESTION DE TITULOS HABILITANTES A ESCALA BAJA EN LAS COMUNIDADES CAMPESINAS DE PISCO Y NUEVO LORETO UBICADAS EN LA CU</t>
  </si>
  <si>
    <t>CONTRATACION DE UN (01) PROFESIONAL PARA EL FORTALECIMIENTO DE CAPACIDADES EN MANEJO FORESTAL Y ASISTENCIA TECNICA PARA LA GESTION DE TITULOS HABILITANTES A ESCALA BAJA EN LAS COMUNIDADES CAMPESINAS DE SANTA MARIA Y SAMITO UBICADAS EN LA CU</t>
  </si>
  <si>
    <t>SERVICIO DE SOPORTE EN ARQUITECTURA PARA EL MONITOREO DE LA ELABORACIÓN DEL EXPEDIENTE TÉCNICO</t>
  </si>
  <si>
    <t>SERVICIO DE ESPECIALIZADO PARA EL MONITOREO DE LA ELABORACIÓN DEL EXPEDIENTE TÉCNICO DEL PI 254</t>
  </si>
  <si>
    <t>ADQUISICION DE TONERS PARA LAS ATFS Y LA SEDE CENTRAL DEL SERFOR</t>
  </si>
  <si>
    <t>CONTRATACIÓN DE UN (01) PROFESIONAL PARA EL FORTALECIMIENTO DE CAPACIDADES EN MANEJO FORESTAL Y ASISTENCIA TECNICA PARA LA GESTION DE TITULOS HABILITANTES A ESCALA BAJA EN LA COMUNIDAD CAMPESINA DE SAN JUAN DE UNGURUHUAL Y DIAMANTE AZUL UBI</t>
  </si>
  <si>
    <t>ADQUISICION DE UTILES DE OFICINA PARA LAS ATFS Y LA SEDE CENTRAL DE SERFOR</t>
  </si>
  <si>
    <t>CONTRATACIÓN DE UNA PERSONA NATURAL QUE PRESTE EL SERVICIO DE ELABORACIÓN DE LA PROGRAMACIÓN MULTIANUAL</t>
  </si>
  <si>
    <t>SERVICIO DE DIAGNÓSTICO DE LA SITUACIÓN ACTUAL DE LAS CONDICIONES TÉCNICAS DE LAS INSTITUCIONES CIENTIFICAS NACIONALES DEPOSITARIAS DE MATERIAL BIOLOGICO (ICNDMB) AUTORIZADAS POR EL SERFOR, QUE CUSTODIAN LAS COLECCIONES CIENTIFICAS DE FLORA</t>
  </si>
  <si>
    <t>ADQUISICIÓN DE MASCARILLAS KN95 FISH PARA EL PERSONAL DEL SERFOR</t>
  </si>
  <si>
    <t>Desarrollar el servicio de diseño e implementación de un sistema web para el registro y reporte</t>
  </si>
  <si>
    <t>SERVICIO DE MANTENIMIENTO PARA LAS ÁREAS COMUNES DE LA SEDE CENTRAL - SERFOR</t>
  </si>
  <si>
    <t>servicio especializado en levantamiento topográfico de tres predios (3) destinados al Programa</t>
  </si>
  <si>
    <t>SERVICIO ESPECIALIZADO EN AGRONEGOCIOS PARA LA ELABORACIÓN DE DIAGNOSTICO DE MODELOS DE GESTIÓN</t>
  </si>
  <si>
    <t>CONTRATACIÓN DEL SERVICIO ESPECIALIZADO EN CONTRATACIONES PARA LA IMPLEMENTACIÓN DE LA UNIDAD E</t>
  </si>
  <si>
    <t>SERVICIO ESPECIALIZADO PARA LA ELABORACIÓN DE ESTUDIO DE ANÁLISIS DE ALTERNATIVAS PARA LA IMPLE</t>
  </si>
  <si>
    <t>CONTRATACIÓN DE SERVICIO DE ENLACE DE COORDINACIÓN PARA LA UNIDAD FUNCIONAL DE LA REGIÓN SAN MARTIN</t>
  </si>
  <si>
    <t>SERVICIO DE ASISTENCIA TÉCNICA EN GESTIÓN AMBIENTAL EN EL MARCO DEL PROG 2332872..</t>
  </si>
  <si>
    <t>SERVICIO DE SUPERVISIÓN DE LA ELABORACIÓN DE LOS EXPEDIENTES TÉCNICOS PARA LA IMPLEMENTACIÓN DE</t>
  </si>
  <si>
    <t>SERVICIO ESPECIALIZADO EN AGRONOMÍA PARA EL MONITOREO DE LA EJECUCIÓN DEL COMPONENTE DE MEJORA</t>
  </si>
  <si>
    <t>SERVICIO DE GESTIÓN Y MONITOREO DE LA EJECUCIÓN DEL DEL PROYECTO "MEJORAMIENTO DEL SERVICIO DE</t>
  </si>
  <si>
    <t>SERVICIO DE GESTIÓN Y MONITOREO DE LA EJECUCIÓN DEL PROYECTO DE INVERSIÓN 2509100 - CÓNDOR ANDI</t>
  </si>
  <si>
    <t>CONTRATACIÓN DEL SERVICIO DE ASISTENCIA TÉCNICA EN ARQUITECTURA PARA LA ELABORACIÓN DE DOCUMENT</t>
  </si>
  <si>
    <t>CONTRATACION DEL SERVICIO ESPECIALIZADO EN LA APLICACIÓN DE NORMATIVIDAD DE CONTRATACIONES PARA OA</t>
  </si>
  <si>
    <t>CONTRATACION DEL SERVICIO DE GESTION DE PROCEDIMIENTOS DE SELECCION PARA LA OFICINA DE ABASTECIMIENTO</t>
  </si>
  <si>
    <t>SERVICIO DE UN ESPECIALISTA EN MONITOREO SATELITAL FORESTAL PARA LA DIRECCION GENERAL DE INFORMAC</t>
  </si>
  <si>
    <t>SERVICIO DE UN PROFESIONAL PARA EL SERVICIO DE SOPORTE ASISTENCIAL MEDICO DEL SERFOR</t>
  </si>
  <si>
    <t>CONTRATACIÓN DEL SERVICIO ESPECIALIZADO DE ANÁLISIS Y DESARROLLO DE APLICACIONES INFORMÁTICAS DEL SERFOR</t>
  </si>
  <si>
    <t>CONTRATACIÓN DEL SERVICIO DE ELABORACIÓN DE INFORMES DE SANEAMIIENTO FÍSICO LEGAL DE LOS PREDIO</t>
  </si>
  <si>
    <t>SERVICIO DE ASESORÍA EN PLANEAMIENTO Y PRESUPUESTO PARA IMPLEMENTACIÓN DE LA UNIDAD EJECUTORA 0</t>
  </si>
  <si>
    <t>CONTRATACIÓN DEL SERVICIO DE SEGUIMIENTO Y CONTROL DE LA IMPLEMENTACIÓN DE LA UNIDAD EJECUTORA</t>
  </si>
  <si>
    <t>CONTRATACION DEL SERVICIO ESPECIALIZADO DE EJECUCION DE LOS PROCEDIMIENTOS DE SELECCIÓN DE LAS CONTRATACIONES DEL ESTADO PARA LA OFICINA DE ABASTECIMIENTO</t>
  </si>
  <si>
    <t>SERVICIO DE REVISION Y ANALISIS DE DOCUMENTOS DE GESTION PARA LA OFICINA GENERAL DE ADMINISTRACION</t>
  </si>
  <si>
    <t>CONTRATACIÓN TEMPORAL DEL SERVICIO DE REVISIÓN LEGAL Y ELABORACIÓN DE DOCUMENTOS PARA LA OFICINA GENERAL DE ASESORIA JURIDICA</t>
  </si>
  <si>
    <t>SERVICIO DE ASISTENCIA TECNICA EN PRESUPUESTO Y GESTION DE RECURSOS HUMANOS PARA EL DESARROLLO DE LOS PROCESOS TÉCNICOS DEL SUBSISTEMA DE PLANIFICACION DE POLITICAS Y ORGANIZACION DEL TRABAJO EN LA OFICINA DE RECURSOS HUMANOS</t>
  </si>
  <si>
    <t>CONTRATAR LOS SERVICIO DE UN ESPECIALISTA EN LA ELABORACION DEL PROTOCOLO DE CAPACITACION Y ASISTENCIA TECNICA DEL SERVICIO NACIONAL FORESTAL Y DE FAUNA SILVESTRE</t>
  </si>
  <si>
    <t>SOPORTE LEGAL PARA LA ATFFS LIMA</t>
  </si>
  <si>
    <t>SERVICIO ESPECIALIZADO LEGAL EN MATERIA FORESTAL Y DE FAUNA SILVESTRE PARA LA ATFFS LIMA</t>
  </si>
  <si>
    <t>SERVICIO ESPECIALIZADO EN MATERIA LEGAL PARA LA OFICINA GENERAL DE ADMINISTRACION DEL SERFOR</t>
  </si>
  <si>
    <t>SERVICIO PROFESIONAL DE UN ESPECIALISTA EN LOS PROCESOS DEL SISTEMA ADMINISTRATIVO DE OFICINA DE RECURSOS HUMANOS</t>
  </si>
  <si>
    <t>SERVICIO DE ASISTENCIA TÉCNICA EN GESTIÓN FORESTAL Y FAUNA SILVESTRE PARA LA DIRECCIÓN EJECUTIVA</t>
  </si>
  <si>
    <t>SERVICIO DE COORDINACIÓN DE LA IMPLEMENTACIÓN DE LA UNIDAD EJECUTORA 003: FOMENTO Y GESTIÓN SOSTENIBLE DE LA PRODUCCIÓN FORESTAL EN EL PERÚ, EN EL MARCO DEL PROG 2332872</t>
  </si>
  <si>
    <t>.SERVICIO DE ASESORÍA TÉCNICA EN AGRONOMÍA PARA EL PI 2454392 PLANTACIONES.</t>
  </si>
  <si>
    <t>SERVICIO DE ASESORÍA ADMINISTRATIVA PARA IMPLEMENTACIÓN DE LA UNIDAD EJECUTORA 003: FOMENTO Y G</t>
  </si>
  <si>
    <t>SERVICIO DE COORDINACIÓN TÉCNICA PARA EL PI 2455355 – BOSQUES.</t>
  </si>
  <si>
    <t>Contratación de una persona natural que preste el Servicio Especializado en Presupuesto Publico</t>
  </si>
  <si>
    <t>ADQUISICIÓN DE COMBUSTIBLE DIESEL B5 S50 PARA LAS UNIDADES VEHICULARES PARA LA ATFFS LIMA</t>
  </si>
  <si>
    <t>SERVICIO DE ASISTENCIA TÉCNICA ADMINISTRATIVA PARA DIRECCIÓN EJECUTIVA</t>
  </si>
  <si>
    <t>SERVICIO DE ASISTENCIA TÉCNICA EN GESTIÓN FORESTAL Y FAUNA SILVESTRE PARA LA DIRECCIÓN EJECUTIVA DEL SERFOR</t>
  </si>
  <si>
    <t>SERVICIO DE TOMA DE INVENTARIO DE BIENES PATRIMONIALES Y DE EXISTENCIAS DE SERFOR- PERIODO 2021</t>
  </si>
  <si>
    <t>REQUERIMIENTO DE SERVICIO DE UN INGENIERO FORESTAL PARA LA ELABORACIÓN DE INFORMES TÉCNICOS DE</t>
  </si>
  <si>
    <t>REQUERIMIENTO DE SERVICIO DE UN ESPECIALISTA EN FAUNA SILVESTRE PARA LA ELABORACIÓN DE INFORMES</t>
  </si>
  <si>
    <t>ADQUISICION DE CINCO (05) TRITURADORA DE RESIDUOS SOLIDOS EN EL MARCO DE LA IMPLEMENTACIÓN DEL PROYECTO: PREVENCIÓN Y RESPUESTA A INCENDIOS FORESTALES EN BOSQUES TROPICALES Y PLANTACIÓN FORESTALES EN LA REPÚBLICA DE PERÚ.</t>
  </si>
  <si>
    <t>.CONSULTOR INDEPENDIENTE COMO ESPECIALISTA EN COMUNICACIONES PARA PROYECTO PREVENCIÓN Y RESPUE</t>
  </si>
  <si>
    <t>SERVICIO DE GESTIÓN SOCIAL Y SENSIBILIZACIÓN DE LAS ACCIONES PREPARATORIAS DEL PROGRAMA DE INVERSION</t>
  </si>
  <si>
    <t>CONSULTOR INDEPENDIENTE COMO ESPECIALISTA INTERCULTURAL PARA EL  PROYECTO PREVENCIÓN Y RESPUE</t>
  </si>
  <si>
    <t>CONTRATACIÓN DEL SERVICIO ESPECIALIZADO PARA ESTABLECER LA INTEGRACIÓN DEL SISTEMA DE INFORMACION  Y REGISTRO (SIR)</t>
  </si>
  <si>
    <t>.CONSULTOR INDEPENDIENTE COMO ESPECIALISTA EN GESTIÓN DE RESIDUOS SÓLIDOS AGRÍCOLAS Y FORESTALES, S</t>
  </si>
  <si>
    <t>CONTRATACION DEL SERVICIO ESPECIALIZADO EN MATERIA LEGAL PARA LA DIRECCION EJECUTIVA, SOLICITADO MEDIANTE PEDIDO DE SERVICIO N° 393-2022</t>
  </si>
  <si>
    <t>SERVICIO DE MENSAJERIA LOCAL Y NACIONAL PARA EL SERFOR - CONTRATO N° 49-2019</t>
  </si>
  <si>
    <t>CONSULTOR INDEPENDIENTE ESPECIALISTA EN SISTEMAS DE INFORMACIÓN GEOGRÁFICA  PARA PROYECTO OIMT</t>
  </si>
  <si>
    <t>CONSULTOR INDEPENDIENTE ESPECIALISTA EN TELEDETECCIÓN PARA PROYECTO PREVENCIÓN Y RESPUESTA A</t>
  </si>
  <si>
    <t>CONSULTOR INDEPENDIENTE ESPECIALISTA EN TELEDETECCIÓN PARA PROYECTO PREVENCIÓN Y RESPUESTA A INCENDIOS FORESTALES EN BOSQUES TROPICALES Y PLANTACIÓN FORESTALES EN LA REPÚBLICA DE PERÚ ENTRE EL OIMT Y EL SERFOR</t>
  </si>
  <si>
    <t>CONTRATACIÓN DE SERVICIO PROFESIONAL ESPECIALIZADO PARA LA ASISTENCIA A ORGANIZACIONES Y/O PROD</t>
  </si>
  <si>
    <t>SERVICIO DE TRASLADO DE PERSONAL AL PUESTO DE CONTROL FRONTERIZO SANTA ROSA DE LA ATFFS MOQUEGUA - TACNA</t>
  </si>
  <si>
    <t>CONSULTOR INDEPENDIENTE COMO OFICIAL DEL PROYECTO, RESPONSABLE DE IMPLEMENTAR ESTRATEGIAS Y A</t>
  </si>
  <si>
    <t>SERVICIO ESPECIALIZADO REFERIDO A CUMPLIR LAS TAREAS DE ASISTENTE ADMINISTRATIVO PARA EL PROYEC</t>
  </si>
  <si>
    <t>SERVICIO DE INTERCONEXION MEDIANTE LINEA DEDICADA ENTRE LA SEDE CENTRAL Y EL ARCHIVO</t>
  </si>
  <si>
    <t>SERVICIO DE COORDINACIÓN DE LAS ACCIONES PREPARATORIAS DEL PROGRAMA DE INVERSIÓN "FOMENTO Y GESTION SOSTENIBLE DE LA PRODUCCION FORESTAL EN EL PERU</t>
  </si>
  <si>
    <t>SERVICIO DE ASESORÍA TÉCNICA EN INGENIERÍA FORESTAL PARA LA VALIDACIÓN DE LOS TÉRMINOS DE REFER</t>
  </si>
  <si>
    <t>SERVICIO DE ASESORÍA TÉCNICA EN INGENIERÍA CIVIL PARA LA ELABORACIÓN DE LOS TÉRMINOS DE REFEREN</t>
  </si>
  <si>
    <t>POR EL REQUERIMIENTO DE COMBUSTIBLE DIÉSEL B5-S50 PARA LAS UNIDADES VEHICULARES MAYORES ASIGNAD</t>
  </si>
  <si>
    <t>ADQUISICIÓN DEL SUMINISTRO DE COMBUSTIBLE PETRÓLEO DIÉSEL B5 S50 PARA LA ATFFS AREQUIPA.</t>
  </si>
  <si>
    <t>SERVICIO DE TELEFONIA MOVIL PARA EL SERFOR</t>
  </si>
  <si>
    <t>Servicio de Colaboración y Mensajeria Electrónica en la Nube para el SERFOR.</t>
  </si>
  <si>
    <t>SERVICIO DE TRANSPORTE PARA EL SERFOR</t>
  </si>
  <si>
    <t>CONTRATACION DEL PROGRAMA DE SEGUROS DEL SERFOR - Seguro Vida Ley</t>
  </si>
  <si>
    <t>COMBUSTIBLE DIESEL B5 S50 PARA LOS VEHICULOS (CAMIONETAS) DE LA ATFFS-PIURA</t>
  </si>
  <si>
    <t>GENERACION DE ORDEN DE COMPRA PARA LA ATENCION DEL SUMINISTRO DE COMBUSTIBLE PETROLEO DIESEL B5</t>
  </si>
  <si>
    <t>CONTRATACIÓN DEL SERVICIO DE UN ESPECIALISTA EN SANEAMIENTO FÍSICO LEGAL DE LOS PREDIOS DESTINADOS AL PROGRAMA DE INVERSIÓN “FOMENTO Y GESTIÓN SOSTENIBLE DE LA PRODUCCIÓN FORESTAL EN EL PERÚ” (CUI 2332872)</t>
  </si>
  <si>
    <t>CONTRATACIÓN DE SERVICIOS DE UN ESPECIALISTA EN GOBIERNO Y GESTIÓN DE TECNOLOGÍAS DE LA INFORMACION</t>
  </si>
  <si>
    <t xml:space="preserve">CONTRATACIÓN DEL SERVICIO PARA LA CONSOLIDACIÓN Y SISTEMATIZACIÓN DE INFORMACIÓN ESTRATÉGICA RESPECTO A LAS ACTIVIDADES Y PROYECTOS QUE DESARROLLA EL SERFOR CON FONDOS DE LA COOPERACIÓN INTERNACIONAL </t>
  </si>
  <si>
    <t>CONTRATACIÓN DEL SERVICIO PARA LA SISTEMATIZACIÓN DE LA PARTICIPACIÓN DEL SERFOR EN LOS GABINETES BINACIONALES Y LA ELABORACIÓN DE UNA PROPUESTA DE DIRECTIVA PARA LA PARTICIPACIÓN INSTITUCIONAL EN LOS MISMOS</t>
  </si>
  <si>
    <t>CONTRATACIÓN DEL SERVICIO ESPECIALIZADO DE DESARROLLO Y MANTENIMIENTO DE APLICACIONES INFORMÁTICAS</t>
  </si>
  <si>
    <t>CONTRATACIÓN DEL SERVICIO DE UN PROFESIONAL PARA LA ELABORACIÓN DE UN (1) PROYECTO DE INVERSIÓN ORIENTADO AL MEJORAMIENTO DE LOS SERVICIOS DE APROVECHAMIENTO SOSTENIBLE DE LA VICUÑA EN EL DEPARTAMENTO DE CUSCO</t>
  </si>
  <si>
    <t>CONTRATACIÓN DEL SERVICIO DE UN PROFESIONAL PARA LA ELABORACIÓN DE UN (1) PROYECTO DE INVERSIÓN ORIENTADO A LA RECUPERACIÓN DE ECOSISTEMAS FORESTALES DEGRADADOS EN EL DEPARTAMENTO DE LAMBAYEQUE, ENMARCADO EN LA NORMATIVA DEL SISTEMA INVIERT</t>
  </si>
  <si>
    <t>CONTRATACIÓN DEL SERVICIO DE UN ARQUITECTO PARA EL DISEÑO ESPACIOS FISICOS DE LAS OFICINAS DEL PROGRAMA DE INVERSIÓN “FOMENTO Y GESTIÓN SOSTENIBLE DE LA PRODUCCIÓN FORESTAL EN EL PERÚ” (CUI 2332872)</t>
  </si>
  <si>
    <t>CONTRATACIÓN DEL SERVICIO DE SERVICIO DE GESTIÓN Y MONITOREO DE LAS ACCIONES PREPARATORIAS DEL PROGRAMA DE INVERSIÓN “FOMENTO Y GESTIÓN SOSTENIBLE DE LA PRODUCCIÓN FORESTAL EN EL PERÚ” (CUI 2332872)</t>
  </si>
  <si>
    <t>SERVICIO DE GESTIÓN Y MONITOREO DE LA EJECUCIÓN DEL PROYECTO DE INVERSIÓN 2510527- PC SANTA LUCÍA</t>
  </si>
  <si>
    <t>SERVICIO DE SUPERVISIÓN DE LA IMPLEMENTACIÓN DE UN MODULO PARA EL PUESTO DE CONTROL SANTA LUCÍA DE LA ATFFS PUNO, EN EL MARCO DEL PI 2510527- PC SANTA LUCÍA</t>
  </si>
  <si>
    <t>SERVICIO ESPECIALIZADO DE UN MÉDICO EN SALUD OCUPACIONAL PARA REALIZAR LA VIGILANCIA</t>
  </si>
  <si>
    <t>SERVICIO ESPECIALIZADO EN ADQUISICIONES Y PROCEDIMIENTOS DE SELECCIÓN PARA LA OFICINA DE ABASTE</t>
  </si>
  <si>
    <t>SERVICIO DE ELABORACION DE MATERIALES COMUNICACIONALES PARA LA CAMPAÑA DE INFORMACION Y SENCIBILIZACION REALCIONADA AL PROYECTO PREVENCION Y RESPUESTA A INCENDIOS FORESTALES</t>
  </si>
  <si>
    <t>SERVICIO ESPECIALIZADO EN GESTIÓN PÚBLICA EN MATERIA PRESUPUESTARIA Y PLANIFICACIÓN PARA LA OFICINA GENERAL DE PLANEAMIENTO Y PRESUPUESTO DEL SERFOR.</t>
  </si>
  <si>
    <t>CONTRATACIÓN DE UNA PERSONA NATURAL QUE PRESTE EL SERVICIO ESPECIALIZADO EN GESTIÓN PRESUPUESTARIA PARA LA OFICINA DE PRESUPUESTO</t>
  </si>
  <si>
    <t>SERVICIO ESPECIALIZADO EN GESTION PÚBLICA Y ASESORÍA LEGAL PARA LA OFICINA GENERAL DE ADMINISTRACION</t>
  </si>
  <si>
    <t>CONTRATACIÓN DE SERVICIO DE UN ESPECIALISTA EN GESTIÓN POR PROCESOS Y RIESGOS PARA LA IMPLEMENTACIÓN DE SISTEMA DE CONTROL INTERNO CORRESPONDIENTE AL AÑO 2022</t>
  </si>
  <si>
    <t>CONTRATACIÓN DEL SERVICIO COMPLEMENTARIO DE SEGUROS PATRIMONIALES DEL SERFOR</t>
  </si>
  <si>
    <t>SERVICIO ESPECIALIZADO EN GESTION DE LOS PROCEDIMIENTOS DE SELECCIÓN PARA LA OFICINA DE ABASTECIMIENTO</t>
  </si>
  <si>
    <t>SERVICIO ESPECIALIZADO EN GESTION EN CONTRATACIONES MENORES O IGUALES A OCHO (08) UITI</t>
  </si>
  <si>
    <t>SERVICIO DE SUMINISTRO DE ENERGÍA ELECTRICA PARA LAS OFICINAS DEL SERFOR</t>
  </si>
  <si>
    <t>CONTRATACIÓN TEMPORAL DEL SERVICIO ESPECIALIZADO EN MATERIAL LEGAL Y CONTRATACIONES DEL ESTADO PARA LA OFICINA GENERL DE ASESORIA JURIDICA.</t>
  </si>
  <si>
    <t>CONTRATACIÓN TEMPORAL DEL SERVICIO ESPECIALIZADO EN MATERIAL LEGAL Y GESTIÓN PÚBLICA PARA LA OFICINA GENERAL DE ASESORIA JURIDICA</t>
  </si>
  <si>
    <t>SERVICIO DE ENERGÍA ELÉCTRICA DE LAS ÁREAS COMUNES DE LA SEDE CENTRAL DEL SERFOR</t>
  </si>
  <si>
    <t>CONTRATACION DEL SERVICIO DE ESPECIALISTA FORESTAL Y FAUNA SILVESTRE PARA LA DIRECCION EJECUTIVA</t>
  </si>
  <si>
    <t>SERVICIO DE PÚBLICACIÓN DE RESOLUCIONES DE DIRECCIÓN EJECUTIVA EN EL DIARIO OFICIAL EL PERUANO</t>
  </si>
  <si>
    <t>SERVICIO DE AGUA Y DESAGUE DE LAS ÁREAS COMUNES DE LA SEDE CENTRAL DEL SERFOR.</t>
  </si>
  <si>
    <t>CONTRATACION DEL SERVICIO DE SEGUIMIENTO Y ASISTENCIA ADMINISTRATIVA  DE COORDINACIÓN PARA LA DIRECCIÓN EJECUTIVA</t>
  </si>
  <si>
    <t>SERVICIO DE ASEO Y LIMPIEZA PARA SERFOR</t>
  </si>
  <si>
    <t>SERVICIO DE SEGURIDAD PARA SERFOR</t>
  </si>
  <si>
    <t>CONTRATO N°004-2022-ANA-OA</t>
  </si>
  <si>
    <t>CULMINADO</t>
  </si>
  <si>
    <t>E. TRANSPORTES Y TURISMO RICAPA E.I.R.L. / RUC: 20510538855</t>
  </si>
  <si>
    <t>012-2021</t>
  </si>
  <si>
    <t>CONTRATACIÓN COMPLEMENTARIA DEL SERVICIO DE TRANSPORTE PARA EL TRASLADO DEL PERSONAL DE LA AUTORIDAD NACIONAL DEL AGUA</t>
  </si>
  <si>
    <t>CONTRATO N°001-2022-ANA-OA</t>
  </si>
  <si>
    <t>GRUPO GERENCIAL ASESORÍA Y SERVICIOS INTEGRALES S.R.L. / RUC:
20255162579</t>
  </si>
  <si>
    <t>006-2020</t>
  </si>
  <si>
    <t>CONTRATACIÓN COMPLEMENTARIA DEL “SERVICIO DE LIMPIEZA PARA LAS OFICINAS DE LA SEDE CENTRAL Y LOCALES ANEXOS DE LA AUTORIDAD NACIONAL DEL AGUA”</t>
  </si>
  <si>
    <t>20505818297-IMPORTADORA Y DISTRIBUIDORA UDENIO S.R.L.</t>
  </si>
  <si>
    <t>CA</t>
  </si>
  <si>
    <t>ASP</t>
  </si>
  <si>
    <t>CCMN-004059: REQUERIMIENTO DE COMPRA DE CÁMARAS FOTOGRÁFICAS - PROYECTO DE INVERSIÓN CON CUI N°2487112.</t>
  </si>
  <si>
    <t>10474659998-LEDESMA MERCADO JHONATAN</t>
  </si>
  <si>
    <t>CCMN-004039: SERVICIO DE UN ESPECIALISTA EN INFRAESTRUCTURA E INGENIERÍA DE PROYECTOS PARA LA SEDE CENTRAL E</t>
  </si>
  <si>
    <t>10442033205-BRAVO MORALES NINO FRANK</t>
  </si>
  <si>
    <t>CCMN-004030: PI 2449640 - SERVICIO ESPECIALIZADO EN METODOLOGÍA DE PROYECTOS DE INVESTIGACIÓN EEA PUCALLPA</t>
  </si>
  <si>
    <t>10448020521-DIAZ ORTEGA CHRISTIAN ANDERSON</t>
  </si>
  <si>
    <t>CCMN-004016: SERVICIO PARA EL ¿ACONDICIONAMIENTO DEL ÁREA DE INVESTIGACIÓN Y TRANSFERENCIA TECNOLÓGICA DE RE</t>
  </si>
  <si>
    <t>20274361531-GRAN HOTEL EL GOLF TRUJILLO S.A.</t>
  </si>
  <si>
    <t>CCMN-003975: SERVICIO DE ALQUILER DE SALA DE CAPACITACIÓN (EQUIPOS DE SONIDO,  MULTIMEDIA) Y COFFEE BREAK PA</t>
  </si>
  <si>
    <t>10455437470-SOTO HUACCHO GIOMAR HUMBERTO</t>
  </si>
  <si>
    <t>CCMN-003981: SERVICIO DE COORDINADOR ADMINISTRATIVO</t>
  </si>
  <si>
    <t>10084850841-ASTETE MONTEAGUDO LUIS ALBERTO</t>
  </si>
  <si>
    <t>CCMN-003948: SERVICIO DE UN ESPECIALISTA FORESTAL PARA LA ELABORACIÓN.DE ESTUDIOS SOCIOECONÓMICOS</t>
  </si>
  <si>
    <t>10452832700-SOLORZANO ACOSTA RICHARD ANDI</t>
  </si>
  <si>
    <t>CCMN-003934: REQUERIMIENTO DE SERVICIO DE UN ESPECIALISTA EN INVESTIGACIÓN Y TRANSFERENCIA TECNOLÓGICA EN MI</t>
  </si>
  <si>
    <t>10470880924-PIÑA DIAZ PETER CHRIS</t>
  </si>
  <si>
    <t>CCMN-003928: SERVICIO DE APOYO EN PROYECTOS DE INVESTIGACIÓN E INNOVACIÓN AGRARIA</t>
  </si>
  <si>
    <t>10410181067-VILLEGAS CARRASCO EDWIN RAUL</t>
  </si>
  <si>
    <t>CCMN-003927: SERVICIO DE APOYO EN PROYECTOS DE INVESTIGACIÓN E INNOVACIÓN AGRARIA EN PAPA</t>
  </si>
  <si>
    <t>10449695459-ELIAS DA SILVA ROSA ANGELICA</t>
  </si>
  <si>
    <t>CCMN-003923: CONTRATACIÓN DE SERVICIOS DE UN INVESTIGADOR PARA LA CONSERVACIÓN DE GERMOPLASMA DE LOS RECURSO</t>
  </si>
  <si>
    <t>10721637315-QUINTANA PALACIOS CRISTINA</t>
  </si>
  <si>
    <t>CCMN-003922: CONTRATACIÓN DE SERVICIOS DE UN PROFESIONAL PARA APOYO EN INVESTIGACIÓN PARA LA CONSERVACIÓN IN</t>
  </si>
  <si>
    <t>20331898008-LUZ DEL SUR S.A.A.</t>
  </si>
  <si>
    <t>CCMN-003921: SERVICIO DE ENERGIA ELECTRICA, PARA LA SEDE CENTRAL DEL INIA.</t>
  </si>
  <si>
    <t>20100152356-SERV AGUA POTAB Y ALCANT DE LIMA-SEDAPAL</t>
  </si>
  <si>
    <t>CCMN-003920: SERVICIO DE AGUA POTABLE, PARA LA SEDE CENTRAL DEL INIA.</t>
  </si>
  <si>
    <t>20604891672-NOR ORIENTE GROUP INGENIEROS S.R.L.</t>
  </si>
  <si>
    <t>CCMN-003917: SERVICIO DE MANTENIMIENTO  DE  LAS  ÁREAS  ADMINISTRATIVAS  Y PLATAFORMA DEL ÁREA DE SECADO EN</t>
  </si>
  <si>
    <t>10096730824-BARRANTES BRAVO CHRISTIAN ALFREDO</t>
  </si>
  <si>
    <t>CCMN-003915: SERVICIO DE UN PROFESIONAL RESPONSABLE DEL DESARROLLO DE INVESTIGACIONES Y ACTIVIDADES DE TRANS</t>
  </si>
  <si>
    <t>10473886265-MACHUCA GUEVARA JUANA INES</t>
  </si>
  <si>
    <t>CCMN-003911: CCMN 3911_INVESTIGADOR CON GRADO DE MAESTRIA_EL CHIRA_BANANO</t>
  </si>
  <si>
    <t>10405269843-VARGAS GUTIERREZ KRYSS ARACELY</t>
  </si>
  <si>
    <t>CCMN-003898: CCMN 3898_SERVICIO DE ESPECIALISTA EN EVALUACIÓN TÉCNICA DE PROYECTOS DE INVESTIGACIÓN</t>
  </si>
  <si>
    <t>10192550039-QUILCATE PAIRAZAMAN CARLOS ENRIQUE</t>
  </si>
  <si>
    <t>CCMN-003897: CCMN 3897_SERVICIO DE UN COORDINADOR PARA EL PI CON CUI N° 2432072.</t>
  </si>
  <si>
    <t>10467541779-MATEO PEREZ ERIKA LYZ VANESSA</t>
  </si>
  <si>
    <t>CCMN-003896: CCMN 3896_SERVICIO ESPECIALIZADO EN GECTIÓN Y EJECUCIÓN DE PROYECTOS, EN EL MARCO DEL</t>
  </si>
  <si>
    <t>20603229496-INTELMEC SOLUCIONES INTEGRALES E.I.R.L.</t>
  </si>
  <si>
    <t>CCMN-003892: SERVICIO PARA EL ACONDICIONAMIENTO DEL AMBIENTE DEL ÁREA DE INVESTIGACIÓN Y TRANSFERENCIA TECNO</t>
  </si>
  <si>
    <t>10466015356-DUARTE GUARDIA SANDRA</t>
  </si>
  <si>
    <t>CCMN-003886: SERVICIO DE ESPECIALISTA PARA LA GESTIÓN Y COORDINACIÓN DE INVESTIGACIÓN Y TRANSFERENCIA TECNOL</t>
  </si>
  <si>
    <t>10711159563-ORREGO VASQUEZ FERNANDO JAVIER</t>
  </si>
  <si>
    <t>CCMN-003877: SERVICIO DE UN ASISTENTE DE INVESTIGACIÓN PARA EL PN DE CUYES</t>
  </si>
  <si>
    <t>10095354195-SANTOS GUEUDET ROBERTO FACUNDO</t>
  </si>
  <si>
    <t>CCMN-003849: SERVICIO DE COORDINADOR DEL PROYECTO DE LA DGIA.</t>
  </si>
  <si>
    <t>10107019214-CHAU FERNANDEZ JOSE MARTIN</t>
  </si>
  <si>
    <t>CCMN-003842: CCMN 3842_POR LOS SERVICIOS DE UN ESPECIALISTA PARA LA UPR</t>
  </si>
  <si>
    <t>10199341052-CAMARENA LUJAN JULIO CESAR</t>
  </si>
  <si>
    <t>CCMN-003831: SERVICIO ESPECIALIZADO EN MEDICINA OCUPACIONAL</t>
  </si>
  <si>
    <t>10462000061-RODAS PALOMINO ELIAS</t>
  </si>
  <si>
    <t>CCMN-003739: SERVICIO DE UN ESPECIALISTA EN GESTIÓN Y OPERATIVIDAD DEL LABORATORIO DE SUELOS, AGUAS Y FOLIAR</t>
  </si>
  <si>
    <t>20602807151-TECHNOLOGICAL CAPITAL COMPANY S.A.C.</t>
  </si>
  <si>
    <t>CCMN-003778: CCMN 3778_CONTRATACIÓN DEL SERVICIO DE SUSCRIPCIÓN ANUAL DEL SOFTWARE 4IDENTITY DE FIRMA DIGITAL</t>
  </si>
  <si>
    <t>10464966442-ACUÑA LEIVA ALEX YONY</t>
  </si>
  <si>
    <t>CCMN-003779: CCMN 3779_SERVICIO PARA LA ELABORACIÓN DEL PLAN DE INVESTIGACIÓN EN GANADERÍA BOVINA PARA EL</t>
  </si>
  <si>
    <t>10482635747-TABOADA MITMA VICTOR HUGO</t>
  </si>
  <si>
    <t>CCMN-003763: CCMN 3763_SERVICIO PARA EL SEGUIMIENTO DE ACTIVIDADES DEL PROGRAMA PRESUPUESTAL 121 Y LA DIRECCIÓN</t>
  </si>
  <si>
    <t>10468930469-JUSTINO PINEDO MAIKOL</t>
  </si>
  <si>
    <t>CCMN-003762: CCMN 3762_PI 2449640 - SERVICIO ESPECIALIZADO DE PROCESAMIENTO DE DATOS E INFORMACIÓN AGRARIA</t>
  </si>
  <si>
    <t>10470770266-TAIPE CORONACION DIEGO BLADEMIR</t>
  </si>
  <si>
    <t>CCMN-003753: HERRAMIENTAS_CANAAN_CHIRIMOYO_PROAGROBIO</t>
  </si>
  <si>
    <t>10702141431-SANCHEZ MONTOYA ANIBAL BILLI GRAHAN</t>
  </si>
  <si>
    <t>CCMN-003749: PI 2449640 SERVICIO ESPECIALIZADO EN INGENIERIA CIVIL</t>
  </si>
  <si>
    <t>10001151369-ROJAS LLANQUE JUAN CARLOS</t>
  </si>
  <si>
    <t>CCMN-003746: CCMN 2746-SERVICIO DE INVESTIGACIÓN EN EL CULTIVO DE PLÁTANO Y BANANO ORGÁNICO, CONTRIBUYE A LA</t>
  </si>
  <si>
    <t>10097260341-TORRES GUTARRA JAVIER HUMBERTO</t>
  </si>
  <si>
    <t>CCMN-003745: SERVICIO ESPECIALIZADO EN TEMAS LEGALES ADMINISTRATIVOS</t>
  </si>
  <si>
    <t>20456619208-FEED ANIMAL S.R.L.</t>
  </si>
  <si>
    <t>CCMN-003737: CCMN 3737_ADQUISICIÓN DE TORTA DE SOYA, EN EL MARCO DEL PI 2432072</t>
  </si>
  <si>
    <t>20600338405-AMAZON GROUP SD INGENIEROS E.I.R.L.</t>
  </si>
  <si>
    <t>CCMN-003736: SERVICIO DE MANTENIMIENTO DEL SISTEMA DE RIEGO TECNIFICADO EN EL VIVERO DEL CENTRO EXPERIMENTAL</t>
  </si>
  <si>
    <t>10103204246-ROJAS MEZA MARIA ELENA</t>
  </si>
  <si>
    <t>CCMN-003723: CCMN 3723_SERVICIO DE SUPERVISOR DEL PROYECTO CUI N° 2532404</t>
  </si>
  <si>
    <t>10459963354-RAMIREZ ROJAS MAX AUGUSTO</t>
  </si>
  <si>
    <t>CCMN-003722: ESPECIALISTA PARA APOYO EN LA GEOREFERENCIACIÓN DE PREDIOS E INFRAESTRUCTURAS UBICADOS EN LAS 2</t>
  </si>
  <si>
    <t>20518364481-TECFRESH SOCIEDAD ANÓNIMA CERRADA-TECFRESH S.A.C.</t>
  </si>
  <si>
    <t>CCMN-003720: ADQUISICIÓN DE MEDIDOR DE RADIACIÓN SOLAR (CEPTÓMETRO)  - PROYECTO DE INVERSIÓN CON CUI N° 2487</t>
  </si>
  <si>
    <t>10422316049-PEREZ DIAZ KARINA JANETH</t>
  </si>
  <si>
    <t>CCMN-003693: PI 2449640 - INSTALACIÓN DE LETREROS DE SEÑALIZACIÓN - SEÑALETICA EN PARCELAS DE INVESTIGACIÓN</t>
  </si>
  <si>
    <t>10412858293-GONZALES APARICIO GONZALO WLADIMIR</t>
  </si>
  <si>
    <t>CCMN-003661: CCMN 3661_SERVICIO DE APOYO EN LA INVESTIGACIÓN CIENTÍFICA PARA EL GENOTIPADO DE MUESTRAS DE ADN DE</t>
  </si>
  <si>
    <t>10718056930-SAAVEDRA TAFUR ROISER ABEL</t>
  </si>
  <si>
    <t>CCMN-003668: SERVICIO DE INGENIERÍA DE PROYECTOS PARA EL PI CUI N°2361771</t>
  </si>
  <si>
    <t>10419429207-LOPEZ MORI LEIDY LEO</t>
  </si>
  <si>
    <t>CCMN-003662: CCMN 3662_SERVICIO DE ASISTENCIA TÉCNICA PARA LA SUPERVISIÓN DE LA OBRA 'MEJORAMIENTO E</t>
  </si>
  <si>
    <t>10024117362-CANIHUA ROJAS JORGE</t>
  </si>
  <si>
    <t>CCMN-003660: CONTRATACIÓN DE UN ESPECIALISTA EN SERVICIOS TECNOLÓGICOS AGRARIOS Y ANÁLISIS DE MUESTRAS DE SU</t>
  </si>
  <si>
    <t>20603724519-FERSOP E.I.R.L.</t>
  </si>
  <si>
    <t>CCMN-003656: SERVICIO DE INSTALACIÓN Y REPARACIÓN DE EQUIPOS DE AIRE ACONDICIONADO - PROYECTO DE INVERSIÓN C</t>
  </si>
  <si>
    <t>10008655036-HUAMAN YAURIVILCA HECTOR</t>
  </si>
  <si>
    <t>CCMN-003648: CONTRATACION DE UN ESPECIALISTA EN COORDINACION DE PROYECTOS DE INVESTIGACION, CON CARGO AL PP</t>
  </si>
  <si>
    <t>10292259650-NUÑEZ PEREZ HERBERT JESUS</t>
  </si>
  <si>
    <t>CCMN-003636: CCMN 3636_SERVICIO DE ASISTENCIA TÉCNICA EN MEJORAMIENTO GENÉTICO Y REPRODUCCIÓN ANIMAL PARA LA EE</t>
  </si>
  <si>
    <t>10095999463-PALACIOS VEGA EDUARDO PAUL</t>
  </si>
  <si>
    <t>CCMN-003626: CCMN 3626_POR LOS SERVICIOS DE UN ESPECIALISTA PARA LA UPR</t>
  </si>
  <si>
    <t>10405871284-LEON TRINIDAD SILVIA ELIANA</t>
  </si>
  <si>
    <t>CCMN-003633: CCMN 3633_SERVICIO ESPECIALIZADO EN BIOTECNOLOGIA REPRODUCTIVA DE GANADO BOVINO, EN EL MARCO DEL PI</t>
  </si>
  <si>
    <t>10465686681-ROSALES REQUEJO JUAN JOSE ANGEL</t>
  </si>
  <si>
    <t>CCMN-003619: CCMN 3619_POR LOS SERVICIOS DE UN ESPECIALISTA PARA LA UPR</t>
  </si>
  <si>
    <t>10068113968-SUASNABAR LOPEZ TANIA</t>
  </si>
  <si>
    <t>CCMN-003611: SERVICIO DE UN ESPECIALISTA EN GESTIÓN PÚBLICA Y DERECHO.ADMINISTRATIVO PARA LA GESTIÓN DE LA</t>
  </si>
  <si>
    <t>10474702133-CORDOVA CAMPOS JOSE STALYN</t>
  </si>
  <si>
    <t>CCMN-003609: ESPECIALISTA EN PRODUCCIÓN DE SEMILLAS Y TRANSFERENCIA DE TECNOLOGIA, PARA LA ESTACIÓN EXPERIME</t>
  </si>
  <si>
    <t>10013203691-MENDOZA COARI PAUL PASCUAL</t>
  </si>
  <si>
    <t>CCMN-003608: CCMN 3608_SERVICIO DE COORDINACIÓN Y MONITOREO DE PROYECTOS DE INVESTIGACIÓN E INNOVACIÓN PARA LA</t>
  </si>
  <si>
    <t>10467483353-PIZARRO CARCAUSTO SAMUEL EDWIN</t>
  </si>
  <si>
    <t>CCMN-003606: CCMN 3606_SERVICIO ESPECIALIZADO EN PROCESAMIENTO DE DATOS E INFORMACIÓN AGRARIA - EEA SANTA</t>
  </si>
  <si>
    <t>10714682861-TORRES CHUQUILLANQUI JUAN LUIS</t>
  </si>
  <si>
    <t>CCMN-003605: CCMN 3605_ASISTENTE ADMINISTRATIVO_PROAGROBIO</t>
  </si>
  <si>
    <t>10440601184-NAVARRO PINCHE JOHNNY MITCHEL</t>
  </si>
  <si>
    <t>CCMN-003600: MANTENIMIENTO DE INFRAESTRUCTURA DE AMBIENTES .DE  LA  OFICINA  DE  PLANIFICACIÓN,  PRODUCCIÓN</t>
  </si>
  <si>
    <t>10470033075-TABOADA PAZ SAMMY JOSEPH</t>
  </si>
  <si>
    <t>CCMN-003597: SERVICIO DE DIVISIÓN Y ACONDICIONAMIENTO DE CORRALES PARA LOS BOVINOS DE LA RAZA MONTBELIARDE E</t>
  </si>
  <si>
    <t>10401978327-ARAGON MENDIETA DAVID FIDEL</t>
  </si>
  <si>
    <t>CCMN-003590: SERVICIO DE UN ESPECIALISTA EN ANALISIS ECONÓMICO Y GESTIÓN EMPRESARIAL EN EL AESPA.</t>
  </si>
  <si>
    <t>10402035272-PORRAS JORGE SOLEDAD ALICIA</t>
  </si>
  <si>
    <t>CCMN-003588: SERVICIO DE UN ESPECIALISTA TECNICO DE PROPIEDAD INTELECTUAL DEL PROYECTO DE LA DGIA.</t>
  </si>
  <si>
    <t>20147897406-UNIVERSIDAD NACIONAL AGRARIA LA MOLINA</t>
  </si>
  <si>
    <t>CCMN-003582: COMPRA DE ALIMENTO BALANCEADO PARA CUYES</t>
  </si>
  <si>
    <t>10412492647-KUO CARREÑO CINTHIA ALLISON</t>
  </si>
  <si>
    <t>CCMN-003577: SERVICIO DE UN ESPECIALISTA LEGAL EN PROPIEDAD INTELECTUAL DEL PROYECTO DE LA DGIA</t>
  </si>
  <si>
    <t>10437557212-CARDENAS GALVEZ EDUARDO ANDRONI</t>
  </si>
  <si>
    <t>CCMN-003566: SERVICIO DE ANÁLISIS Y ELABORACIÓN DE EXPEDIENTES Y/O SOLICITUDES ACREDITACIÓN ANTICIPADA PARA</t>
  </si>
  <si>
    <t>10729340419-VICHARRA BRAVO STEFANY SHIRLEY</t>
  </si>
  <si>
    <t>CCMN-003565: CONTRATACIÓN DEL SERVICIO DEL SEGUIMIENTO Y COORDINACIÓN ADMINISTRATIVA PARA EL PI CON CUI N° 2</t>
  </si>
  <si>
    <t>10434018515-NOLASCO LOZANO EMILY GISELLA NINFA</t>
  </si>
  <si>
    <t>CCMN-003572: CCMN 3572_CONTRATACIÓN DE PRFESIONAL PARA SEGUIMIENTO Y COORDINACIÓN DE ACTIVIDADES TÉCNICAS</t>
  </si>
  <si>
    <t>20131373075-SERVICIO NACIONAL DE SANIDAD AGRARIA</t>
  </si>
  <si>
    <t>CCMN-003564: CCMN 3564_SERVICIO DE DESCARTE DE ENFERMEDADES DE LA EEA DONODO, EN EL MARCO DEL PI</t>
  </si>
  <si>
    <t>10421841671-GUTIERREZ RIVAS MARKO SAUL</t>
  </si>
  <si>
    <t>CCMN-003547: CCMN 3547_ASISTENTE ADMINISTRATIVO_PROAGROBIO</t>
  </si>
  <si>
    <t>20603529261-GRUPO OZONO PERU E.I.R.L</t>
  </si>
  <si>
    <t>CCMN-003543: ADQUISICIÓN DE MATERIALES DE VIDRIO PARA EL PI CON CUI N° 2487112</t>
  </si>
  <si>
    <t>10407571385-LLANO GUILLEN GLADYS</t>
  </si>
  <si>
    <t>CCMN-003529: REALIZACIÓN DE TRABAJOS PUNTUALES Y ESPECIFICOS, PARA LA OFICINA DE LA GERENCIA GENERAL</t>
  </si>
  <si>
    <t>CONTRATO SUSCRITO</t>
  </si>
  <si>
    <t>20606256486-FIMAV PERU E.I.R.L</t>
  </si>
  <si>
    <t>CM</t>
  </si>
  <si>
    <t>CCMN-003484: ADQUISICION DE MONITORES CON PROCESADOR INTEGRADO PARA EL PI N°2491159 GANADERIA ALTO ANDINA.</t>
  </si>
  <si>
    <t>20346949318-DMS PERU SAC</t>
  </si>
  <si>
    <t>CCMN-003524: TABLET CON SCANNER PARA CODIGO QR</t>
  </si>
  <si>
    <t>10467896712-VERA DIAZ ELVIS</t>
  </si>
  <si>
    <t>CCMN-003522: CCMN 3522:_PI 2449640 - SERVICIO ESPECIALIZADO DE APOYO EN LA INVESTIGACIÓN CIENTÍFICA - EEA VISTA</t>
  </si>
  <si>
    <t>10705618769-BARBOZA CASTILLO ELGAR</t>
  </si>
  <si>
    <t>CCMN-003521: CCMN 3521_PI 2449640 - SERVICIO ESPECIALIZADO EN METODOLOGÍA DE PROYECTOS DE INVESTIGACIÓN - SEDE L</t>
  </si>
  <si>
    <t>10267306571-CHAVEZ CABRERA ALEXANDER</t>
  </si>
  <si>
    <t>CCMN-003518: CCMN 3518_SERVICIO DE COORDINACIÓN NACIONAL DEL PROYECTO DE INVERSIÓN 2361771</t>
  </si>
  <si>
    <t>10106439325-TICA OSCO REYNALDO</t>
  </si>
  <si>
    <t>CCMN-003511: CCMN 3511_CONTRATACIÓN DE UN (01) PROFESIONAL EN TEMAS DE PRESUPUESTO PARA LA SEDE CENTRAL DEL PILIE</t>
  </si>
  <si>
    <t>10199192791-TOVAR YACHACHI JAIME</t>
  </si>
  <si>
    <t>CCMN-003510: CCMN 3510_CONTRATACIÓN DE UN TÉCNICO EN PRESUPUESTO PARA EL SEGUIMIENTO Y MONITOREO DE LA EJECUCIÓN</t>
  </si>
  <si>
    <t>10408517937-ARENAS CORNEJO LUIS ANTONIO</t>
  </si>
  <si>
    <t>CCMN-003509: CCMN 3509_CONTRATACIÓN DE UN ANALISTA I ESPECIALIZADO EN EL MÓDULO SIAF ¿ CLIENTE ¿PLIEGO¿ Y EN EL</t>
  </si>
  <si>
    <t>17468670925-GUZMAN MOYA BILD JESUS</t>
  </si>
  <si>
    <t>CCMN-003508: CCMN 3508_CONTRATACIÓN DE UN ANALISTA II ESPECIALIZADO EN MÓDULO SIAF - CLIENTE ¿EJECUTORA¿</t>
  </si>
  <si>
    <t>10061767326-ZEGARRA ALATA GABY LILY</t>
  </si>
  <si>
    <t>CCMN-003497: REALIZAR GESTIONES Y ATENDER LOS REQUERIMIENTOS DEL ÓRGANO DE CONTROL INSTITUCIONAL -OCI (CARTA</t>
  </si>
  <si>
    <t>10444944442-PUCHOC RIOS MAX GERSON</t>
  </si>
  <si>
    <t>CCMN-003492: SERVICIO DE ESPECIALISTA EN EL ARCHIVO CENTRAL</t>
  </si>
  <si>
    <t>08/08/2022</t>
  </si>
  <si>
    <t>20/05/2021</t>
  </si>
  <si>
    <t>10166207512-ISIQUE LUMBRE WILSON THOMAS</t>
  </si>
  <si>
    <t>CCMN-003483: PRESTACION ADICIONAL N°02 DEL SERVICIO DE CONSULTORIA DE SUPERVISION DE OBRA  POR EL ADICIONAL</t>
  </si>
  <si>
    <t>10040818974-VIDAL TRINIDAD SEVERO JAIME</t>
  </si>
  <si>
    <t>CCMN-003489: CCMN 3489_'SERVICIO DE UN ESPECIALISTA EN SEGUIMIENTO A INVERSIONES DE LAS UNIDADES EJECUTORAS DE</t>
  </si>
  <si>
    <t>20479858200-AGROVETERINARIA EL GANADERO SRL</t>
  </si>
  <si>
    <t>CCMN-003288: ADQUISICIÓN DE ABONO ORGANICO PARA EL DESARROLLO DE ACTIVIDADESDE INVESTIGACIÓN Y PRODUCCIÓN EN</t>
  </si>
  <si>
    <t>10311731861-TITO MACOTE ALBERTO</t>
  </si>
  <si>
    <t>CCMN-003462: ADQUISICION DE EQUIPO DE TRILLADORA DE GRANOS PARA EEA CHUMBIBAMBA</t>
  </si>
  <si>
    <t>10443801893-LOAYZA RAMIREZ CARLOS ALBERTO ELIAS</t>
  </si>
  <si>
    <t>CCMN-003454: ESPECIALISTA CONTABLE TRIBUTARIO PARA DECLARACION DE IMPUESTOS Y OTRAS FUNCIONES SEGUN TDR</t>
  </si>
  <si>
    <t>10476755986-SEGURA SALAZAR CESAR ERNESTO</t>
  </si>
  <si>
    <t>CCMN-003453: ESPECIALISTA CONTABLE PARA INTEGRACION Y OTRAS FUNCIONES SEGUN TDR</t>
  </si>
  <si>
    <t>CCMN-003446: ADQUISICIÓN DE INSUMOS PARA DETERMINAR CARBÓN ORGÁNICO- PI CON CUI N° 2487112</t>
  </si>
  <si>
    <t>20211325276-JUNTA DE USUARIOS DEL SECTOR HIDRAULICO RIMAC</t>
  </si>
  <si>
    <t>CCMN-003428: PAGO A LA JUNTA DE USUARIOS DEL ECTOR HIDRAULICO RIMAC</t>
  </si>
  <si>
    <t>20600779282-B &amp; C CONSTRUCTORA BURGA S.A.C.</t>
  </si>
  <si>
    <t>CCMN-003413: SERVICIO DE DOTACION DE SEÑALÉTICA PARA LA EEA DONOSO_PROAGROBIO</t>
  </si>
  <si>
    <t>20539061501-AGROCENTRO N&amp;B SOCIEDAD COMERCIAL DE RESPONSABILIDAD LIMITADA</t>
  </si>
  <si>
    <t>CCMN-003412: MOTOSIERRA _PROAGROBIO</t>
  </si>
  <si>
    <t>20178285336-REACTIVOS PARA ANALISIS S.A.C.</t>
  </si>
  <si>
    <t>CCMN-003386: ADQUISICIÓN DE ESPECTROFOTÓMETRO UV-VIS - PROYECTO DE INVERSIÓN CON CUI N°2487112</t>
  </si>
  <si>
    <t>20601858879-REAGENTS PERU E.I.R.L.</t>
  </si>
  <si>
    <t>CCMN-003388: ADQUISICIÓN DE PERÓXIDO DE HIDRÓGENO  PARA DETERMINAR CLASES DE TEXTURA - PI CON CUI N°2487112</t>
  </si>
  <si>
    <t>CCMN-003381: ADQUISICIÓN DE COMPUTADORA TODO EN UNO PARA EL PROYECTO DE INVERSIÓN.</t>
  </si>
  <si>
    <t>10704804666-TORRES MAMANI EDITA YOLA</t>
  </si>
  <si>
    <t>CCMN-003374: CCMN 3374_SERVICIO DE APOYO EN PROYECTOS DE INVESTIGACION PARA LA EEA ILLPA DEL PI GANADERIA ALT</t>
  </si>
  <si>
    <t>10417585104-VELAYARCE ZAVALA JUAN CARLOS</t>
  </si>
  <si>
    <t>CCMN-003368: FONDECYT PASTURAS - ADQUISICION DE MATERIALES DE LABORATORIO - PASTURAS</t>
  </si>
  <si>
    <t>10200290301-MALPARTIDA CABRERA CARLOS MIGUEL</t>
  </si>
  <si>
    <t>CCMN-003361: SERVICIO DE UN ESPECIALISTA EN ELABORACIÓN DE ESTUDIOS.SOCIOECONÓMICOS Y ADOPCIÓN TECNOLÓGICA</t>
  </si>
  <si>
    <t>10055893051-RACCHUMI GARCIA ALFREDO</t>
  </si>
  <si>
    <t>CCMN-003355: ESPECIALISTA EN PRODUCCIÓN DE SEMILLAS Y PLANTONES PARA LA EEA SAN RAMÓN</t>
  </si>
  <si>
    <t>20556675512-ANALISTA QUIMICO S.A.C.</t>
  </si>
  <si>
    <t>CCMN-003174: ADQUISICIÓN DE CABEZAL DE MARTILLO PARA MUESTREO DE SUELO EN EL MARCO DEL PI CON CUI N° 2487112</t>
  </si>
  <si>
    <t>20421367605-ORBES AGRICOLA S.A.C</t>
  </si>
  <si>
    <t>CCMN-003358: SERVICIO DE INSTALACION DE RIEGO TECNIFICADO EN LA EEA INIA DONOSO HUARAL PROYECTO CUI 2532404</t>
  </si>
  <si>
    <t>10455131354-LAZO TORREBLANCA EMELY ELIZABETH</t>
  </si>
  <si>
    <t>CCMN-003345: CCMN 3345_SERVICIO DE EDICIÓN Y PUBLICACIÓN TÉCNICA DE MANUALES / GUÍAS / CATÁLOGOS / ENTRE</t>
  </si>
  <si>
    <t>10031255967-VELASQUEZ GUERRERO JULIAN</t>
  </si>
  <si>
    <t>CCMN-003334: CCMN 3334_SERVICIO DE INVESTIGACIÓN Y CAPACITACION TECNOLOGÍA EN LOS CULTIVOS DE CAFÉ Y CACAO EN EL</t>
  </si>
  <si>
    <t>10267105885-VILELA PORTAL MOISES</t>
  </si>
  <si>
    <t>CCMN-003332: CCMN 3332_SERVICIO DE UN GESTOR EN LA REGION CAJAMARCA, EN EL MARCO DEL PI 2432072 - PROMEG.</t>
  </si>
  <si>
    <t>10456730332-RUIZ LEYVA WEDUIN YOEL</t>
  </si>
  <si>
    <t>CCMN-003300: SERVICIO DE UN ESPECIALISTA EN INVESTIGACIÓN Y TRANSFERENCIA TECNOLÓGICA PARA LA EEA BAÑOS DEL</t>
  </si>
  <si>
    <t>10472855234-CASTRO DE LA CRUZ JIMY KIDT</t>
  </si>
  <si>
    <t>CCMN-003298: SERVICIO DE REVISIÓN Y VALIDACIÓN DE INFORMACIÓN PARA EL DOCUMENTO EQUIVALENTE DEL PROYECTO DE</t>
  </si>
  <si>
    <t>10423155758-AREVALO MERCADO LUIS CARLOS</t>
  </si>
  <si>
    <t>CCMN-003292: SERVICIO ESPECIALIZADO EN DISEÑO GRÁFICO EN EL MARCO DEL PROYECTO DE INVERSIÓN CON CUI N°248711</t>
  </si>
  <si>
    <t>10230118049-CARBAJAL LLOSA CARLOS MIGUEL</t>
  </si>
  <si>
    <t>CCMN-003308: SERVICIO DE UN  ESPECIALISTA EN SISTEMAS DE INFORMACIÓN GEOGRÁFICA Y MAPEO DIGITAL DE SUELOS EN</t>
  </si>
  <si>
    <t>CCMN-003277: ADICIONAL DEL SERVICIO DE SUPERVISION DE OBRA DEL PI CON CUI N°2465754.</t>
  </si>
  <si>
    <t>20605456121-COMERCIALIZADORA Y DISTRIBUIDORA ALONSO S.R.L.</t>
  </si>
  <si>
    <t>CCMN-003254: ADQUISICION DE MATERIALES</t>
  </si>
  <si>
    <t>20294560204-PROMOTORA GENESIS S.A.C.</t>
  </si>
  <si>
    <t>CCMN-003272: MOTOFURGONETA</t>
  </si>
  <si>
    <t>10200460885-YALLI HUAMANI TEODORO BILL</t>
  </si>
  <si>
    <t>CCMN-003251: SERVICIO DE APOYO EN ASISTENCIA TÉCNICA ADMINISTRATIVA PARA LA DIRECCIÓN GENERAL DE LA DSME</t>
  </si>
  <si>
    <t>10471648855-CARDENAS RENGIFO GLORIA PATRICIA</t>
  </si>
  <si>
    <t>CCMN-003233: CCMN 3233_PI 2449640 - SERVICIO ESPECIALIZADO EN TECNOLOGÍA DE PLANTACIONES FORESTALES - EEA</t>
  </si>
  <si>
    <t>10440203081-PAREDES ESPINOSA RICHARD</t>
  </si>
  <si>
    <t>CCMN-003223: CONTRATACION DE SERVICIO DE UN ESPECIALISTA EN SISTEMATIZACION DE INFORMACION Y REDACCION DE AR</t>
  </si>
  <si>
    <t>10446492492-ABARCA PIÑAN VICTOR ENOC</t>
  </si>
  <si>
    <t>CCMN-003222: CONTRATACION DE SERVICIO DE UN ESPECIALISTA EN EL CULTIVO DE CAFE EN LOS DISTRITOS DE ANCO Y KI</t>
  </si>
  <si>
    <t>10402612831-ZAVALETA RUIZ JULIA MARCIA</t>
  </si>
  <si>
    <t>CCMN-003225: CCMN 3225_CONTRATACIÓN DE SERVICIOS DE UN ESPECIALISTA EN TECNOLOGÍAS DE LA INFORMACIÓN PAR.LA</t>
  </si>
  <si>
    <t>10410541772-GIL PINEDA DONNY</t>
  </si>
  <si>
    <t>CCMN-003212: SERVICIO DE UN ESPECIALISTA EN ANALISIS Y DISEÑO DE SISTEMAS DE INFORMACIÓN - PI 2487990</t>
  </si>
  <si>
    <t>10266146006-ESCOBAL VALENCIA FERNANDO</t>
  </si>
  <si>
    <t>CCMN-003191: CCMN 3191_SERVICIO DE MONITOREO Y COORDINACIÓN DE LA EJECUCIÓN DE PROYECTOS DE INVERSIÓN</t>
  </si>
  <si>
    <t>10401826519-OSPINO VICUÑA CESAR</t>
  </si>
  <si>
    <t>CCMN-003185: SERVICIO DE GESTOR DE LA INFORMACIÓN PARA EL PROYECTO DE INVERSIÓN.</t>
  </si>
  <si>
    <t>10165103691-SIGÜEÑAS SAAVEDRA SEGUNDO MANUEL</t>
  </si>
  <si>
    <t>CCMN-003184: SERVICIO DE UN ESPECIALISTA EN PROTECCION DE OBTENCIONES VEGETALES DEL PROYECTO DE LA DGIA</t>
  </si>
  <si>
    <t>10415831981-OTTOS DIAZ ELVIS</t>
  </si>
  <si>
    <t>CCMN-003173: SERVICIO DE UN ESPECIALISTA EN ANÁLISIS DE MUESTRAS DE SUELOS, AGUAS Y FOLIARES PARA LA EEA PIC</t>
  </si>
  <si>
    <t>10099919073-MORALES HUAMANI YANI AURELIA</t>
  </si>
  <si>
    <t>CCMN-003172: SERVICIO DE UN ESPECIALISTA PARA EL PROCESO DE ACREDITACIÓN DE LOS LABORATORIOS DE SUELOS Y AGU</t>
  </si>
  <si>
    <t>10461762013-ORTIZ DONGO LUIS FELIPE</t>
  </si>
  <si>
    <t>CCMN-003170: SERVICIO DE ESPECIALISTA EN INVESTIGACIÓN Y TRANSFERENCIA TECNOLÓGICA AGRARIA PARA LA VALORIZAC</t>
  </si>
  <si>
    <t>10723919466-FLORES MARQUEZ RICARDO</t>
  </si>
  <si>
    <t>CCMN-003169: SERVICIO DE UN ESPECIALISTA EN INVESTIGACIÓN Y TRANSFERENCIA TECNOLÓGICA PARA LA GESTIÓN INTEGR</t>
  </si>
  <si>
    <t>10444878792-PEREZ PORRAS WENDY ELIZABETH</t>
  </si>
  <si>
    <t>CCMN-003168: SERVICIO DE UN  ESPECIALISTA EN INVESTIGACIÓN Y TRANSFERENCIA TECNOLÓGICA PARA LA GESTIÓN DEL C</t>
  </si>
  <si>
    <t>10728796231-HUAMAN HUAMANI VALERIA LUCIA</t>
  </si>
  <si>
    <t>CCMN-003167: SERVICIO DE UN AUXILIAR ADMINISTRATIVO EN EL PROYECTO DE INVERSIÓN CON CUI N°2487112</t>
  </si>
  <si>
    <t>10740893471-SAMANIEGO PUENTE JULIO CESAR</t>
  </si>
  <si>
    <t>CCMN-003166: SERVICIO DE UN  EXTENSIONISTA EN PRODUCTIVIDAD AGROPECUARIA NACIONAL EN EL MARCO DEL PROYECTO D</t>
  </si>
  <si>
    <t>CCMN-003161: ADQUISICION DE ANILLOS PARA MUESTREO DE SUELO EN EL MARCO DEL PI CON CUI Nº 2487112</t>
  </si>
  <si>
    <t>10410388770-SANTUR PARDO MANUEL FRANCISCO</t>
  </si>
  <si>
    <t>CCMN-003159: PI 2449640 - COMPUTADORAS DE ESCRITORIO</t>
  </si>
  <si>
    <t>10282732446-HUAMAN QUISPE CESAR</t>
  </si>
  <si>
    <t>CCMN-003152: SERVICIO DE CONSULTORÍA PARA SUPERVISIÓN DE LA OBRA CONSTRUCCIÓN D.PLANTA DE ACONDICIONAMIENTO</t>
  </si>
  <si>
    <t>20526266171-GILBERT BILL GATES EMPRESA INDIVIDUAL DE RESPONSABILIDAD LIMITADA</t>
  </si>
  <si>
    <t>CCMN-003150: SERVICIO DE MANTENIMIENTO  Y  ACONDICIONAMIENTO  DE  MEDIO DEL CUERPO DEL TINGLADO DE CITRICOS</t>
  </si>
  <si>
    <t>10458814711-ISLA BARDALEZ RODOLFO FERNANDO</t>
  </si>
  <si>
    <t>CCMN-003149: SERVICIO DE MANTENIMIENTO Y REHABILITACION DE LOS AMBIENTES DE LABORATORIO DE SUELOS Y FOLIARES</t>
  </si>
  <si>
    <t>10457690415-SALVATIERRA VASQUEZ EVELYN YANIRA</t>
  </si>
  <si>
    <t>CCMN-003142: COORDINACION AMBIENTAL PARA EL INIA</t>
  </si>
  <si>
    <t>10438256941-CALDERON FLORES GUILLERMO</t>
  </si>
  <si>
    <t>CCMN-003137: CCMN 3137_SERVICIO ESPECIALIZADO EN PROGRAMACION DE BIENES Y SERVICIOS PARA LA UNIDAD DE</t>
  </si>
  <si>
    <t>10099496105-CALDERON PAREDES LUIS ENRIQUE</t>
  </si>
  <si>
    <t>CCMN-003127: CCMN 3127_DISEÑO GRÁFICO DE MANUALES / GUÍAS / CATÁLOGOS - PROAGROBIO</t>
  </si>
  <si>
    <t>20472896297-ADV INTEGRADORES E.I.R.L.</t>
  </si>
  <si>
    <t>CCMN-003118: PROYECTOR MULTIMEDIA_PROAGROBIO</t>
  </si>
  <si>
    <t>CCMN-003109: PI 2449640 - CÁMARAS FOTOGRÁFICAS PROFESIONALES</t>
  </si>
  <si>
    <t>20600163796-REEMP ASOCIADOS SOCIEDAD COMERCIAL DE RESPONSABILIDAD LIMITADA</t>
  </si>
  <si>
    <t>CCMN-003107: SERVICIO DE MANTENIMIENTO Y REHABILITACION DE ALMACEN GENERAL DE CENTRO EXPERIMENTAL QUISCA EN</t>
  </si>
  <si>
    <t>10334309261-MURGA VALDERRAMA NILTON LUIS</t>
  </si>
  <si>
    <t>CCMN-003077: SERVICIO PARA ELABORACIÓN DE UN PLAN DE INVESTIGACIÓN DE LA GANADERIA CAPRINA EN EL PERÚ EN EL</t>
  </si>
  <si>
    <t>10700358599-ARRASCUE TINEO LILY YESENIA</t>
  </si>
  <si>
    <t>CCMN-003062: PI 2449640 SERVICIO ESPECIALIZADO EN INGENIERIA Y ARQUITECTURA PARA PROYECTOS DE INVERSION PUBL</t>
  </si>
  <si>
    <t>10432024224-ESPIRITU NATIVIDAD JIMMY EDWARD</t>
  </si>
  <si>
    <t>CCMN-003013: SERVICIO DE UN ESPECIALISTA EN ANÁLISIS DE MUESTRAS DE SUELOS, AGUAS Y FOLIARES PARA LA SEDE CE</t>
  </si>
  <si>
    <t>10071917865-PACHECO CONCEPCION JOSE DARIO</t>
  </si>
  <si>
    <t>CCMN-003035: ADQUISICIÓN DE MAQUINARIAS DE CAMPO PARA EL PI CON CUI N° 2487112</t>
  </si>
  <si>
    <t>08/11/2021</t>
  </si>
  <si>
    <t>21/07/2021</t>
  </si>
  <si>
    <t>20601230560-INVERSIONES Y PROYECTOS UCAYALI S.A.C.</t>
  </si>
  <si>
    <t>CONTRATO 038-2021- CONSTRUCCION DE PLANTA DE ACONDCIONAMIENTO Y ALMACENAMIENTO</t>
  </si>
  <si>
    <t>20507123466-ANALISIS DE CICLOS TERMICOS S.A.C</t>
  </si>
  <si>
    <t>CCMN-003041: ADQUISICION DE EQUIPO DE REFRIGERACION PARA CONSERVACION IN VITRO DE LA SDRG APNOP.</t>
  </si>
  <si>
    <t>10428456268-GUTIERREZ CCONISLLA IVAN ULISES</t>
  </si>
  <si>
    <t>CCMN-003038: SERVICIO DE ACONDICIONAMIENTO DE ÁREA DE ESTACIONAMIENTO DE MAQUINARIA AGRICOLA Y VEHICULOS DE</t>
  </si>
  <si>
    <t>20600365542-EMPRESA DE BIENES Y SERVICIOS AVANTE E.I.R.L.</t>
  </si>
  <si>
    <t>CCMN-003037: SERVICIO DE MEJORAMIENTO DE CÁSAÑ DE PASTORES DE CAMÉLIDOS SUDAMERICANOS EN EL CE QUIMSACHATA D</t>
  </si>
  <si>
    <t>10088421324-CURO MAQUEN HECTOR ENRIQUE</t>
  </si>
  <si>
    <t>CCMN-003030: SERVICIO DE ESPECIALISTA EN CONTRATACIONES PÚBLICAS EN EL MARCO DEL PROYECTO DE INVERSIÓN CON C</t>
  </si>
  <si>
    <t>10094293753-GUERRERO LOPEZ EDGAR MANUEL</t>
  </si>
  <si>
    <t>CCMN-003029: CCMN 3029_'SERVICIO DE UN ESPECIALISTA EN INVERSIÓN PÚBLICA PARA LA ATENCIÓN DE DOCUMENTOS Y OPINION</t>
  </si>
  <si>
    <t>10200056561-PEREZ GUTARRA WILSON GUSTAVO</t>
  </si>
  <si>
    <t>CCMN-003028: CCMN 3028_'SERVICIO DE UN ESPECIALISTA EN SEGUIMIENTO A INVERSIONES DE LAS UNIDADES EJECUTORAS</t>
  </si>
  <si>
    <t>10201215221-VERA VILCHEZ JESUS EMILIO</t>
  </si>
  <si>
    <t>CCMN-003015: SERVICIO DE UN ESPECIALISTA EN INVESTIGACIÓN Y TRANSFERENCIA TECNOLÓGICA CON ÉNFASIS EN ALTERNA</t>
  </si>
  <si>
    <t>10706752230-SAMANIEGO VIVANCO TOMAS DANIEL</t>
  </si>
  <si>
    <t>CCMN-003014: SERVICIO DE UN  ESPECIALISTA EN INVESTIGACIÓN Y TRANSFERENCIA TECNOLÓGICA CON ÉNFASIS EN REQUER</t>
  </si>
  <si>
    <t>10455524259-DOMINGUEZ PEÑA JOSE EDILBERTO</t>
  </si>
  <si>
    <t>CCMN-003012: SERVICIO DE UN ASISTENTE TÉCNICO PARA LA EEA LOS CEDROS, EN EL MARCO DEL PROYECTO CON CUI N° 25</t>
  </si>
  <si>
    <t>20606261251-INGENIERIA TEC S.A.C.</t>
  </si>
  <si>
    <t>CCMN-003003: SERVICIO DE MANTENIMIENTO CORRECTIVO Y CONFIGURACION DE LA CENTRAL TELEFÓNICA DEL INIA</t>
  </si>
  <si>
    <t>CCMN-002956: ADQUISICION DE EQUIPO DE ARADO DE 4 DISCOS PARA EEA CHUMBIBAMBA</t>
  </si>
  <si>
    <t>20605571396-INVERSIONES BONZUL S.A.C.</t>
  </si>
  <si>
    <t>CCMN-002995: PI 2449640 ADQUISICION DE MESAS DE METAL PARA INVERNADERO</t>
  </si>
  <si>
    <t>20100340438-REPRODATA S.A.C.</t>
  </si>
  <si>
    <t>CCMN-002996: PI 2449640 - SOFTWARE (INC. LICENCIA) DE PROCESAMIENTO DE IMÁGENES PARA DRONE</t>
  </si>
  <si>
    <t>10703970317-OYOLO CENTENO JERSSON</t>
  </si>
  <si>
    <t>CCMN-003002: CCMN 3002_SERVICIO DE UN ASISTENTE TÉCNICO PARA LA EEA DONOSO, EN EL MARCO DEL PROYECTO CON</t>
  </si>
  <si>
    <t>20600811283-MULTISERVICIOS ZION EIRL</t>
  </si>
  <si>
    <t>CCMN-003000: CCMN 3000_MOTOBOMBAS_EEA´S_PROAGROBIO</t>
  </si>
  <si>
    <t>10446543259-SOTO JERI JONELL</t>
  </si>
  <si>
    <t>CCMN-002991: REQUERIMIENTO DE CONTRATACION DE UN PROFESIONAL PARA APOYO EN PROYECTOS DE INVESTIGACION DE LA</t>
  </si>
  <si>
    <t>20601710308-CORPORACION REYSANA BIENESTAR S.R.L.</t>
  </si>
  <si>
    <t>CCMN-002988: UTILES DE ESCRITORIO_PROAGROBIO</t>
  </si>
  <si>
    <t>10463534158-CHUQUIMIA VALDEZ DIXIE SZOCHOVA</t>
  </si>
  <si>
    <t>CCMN-002984: SERVICIO DE UN ESPECIALISTA EN ANÁLISIS DE MUESTRAS DE SUELOS, AGUAS Y FOLIARES PARA LA EEA EL</t>
  </si>
  <si>
    <t>10438050901-GOYZUETA HANCCO WASHINGTON WALTER</t>
  </si>
  <si>
    <t>CCMN-002983: SERVICIO DE UN ESPECIALISTA EN EXTENSIÓN AGRARIA EN SUELOS Y AGUAS PARA LA EEA AREQUIPA PARA EL</t>
  </si>
  <si>
    <t>CCMN-002982: SERVICIO PARA EL 'ACONDICIONAMIENTO DEL ÁREA DE PRODUCCIÓN EN LOMBRICULTURA Y BIODIGESTORES DEL</t>
  </si>
  <si>
    <t>20338570041-LINDE PERU S.R.L.</t>
  </si>
  <si>
    <t>CCMN-002958: ADQ GAS HELIO</t>
  </si>
  <si>
    <t>10200553433-NESTARES IPARRAGUIRRE RUTH ISABEL</t>
  </si>
  <si>
    <t>CCMN-002980: SERVICIO DE APOYO TÉCNICO PARA LA GESTIÓN DEL PROYECTO DE INVERSIÓN CON CUI N° 2487112</t>
  </si>
  <si>
    <t>20373753654-GLOBAL QUALITY SRL</t>
  </si>
  <si>
    <t>CCMN-002976: CONTRATAR LOS SERVICIOS DE UNA PERSONA NATURAL O JURIDICA PARA REALIZAR GESTIONES DE SANEAMIENT</t>
  </si>
  <si>
    <t>20119205949-EMP.REG.SERV.PUB.ELECT.ELECTROSUR S.A.</t>
  </si>
  <si>
    <t>CCMN-002975: FACTURACION DEL CONSUMO DE ENERGIA ELECTRICA PARA LA ESTACION EXPERIMENTAL AGRARIA TACNA</t>
  </si>
  <si>
    <t>20605710698-TRAMA ESTUDIO E.I.R.L.</t>
  </si>
  <si>
    <t>CCMN-002953: SERVICIO DE ACONDICIONAMIENTO DE BASES Y.PORTON DE INGRESO PRINCIPAL EN EL.ANEXO SAN JUAN DE</t>
  </si>
  <si>
    <t>10445435428-SALDAÑA SERRANO CARLA LIZET</t>
  </si>
  <si>
    <t>CCMN-002966: PI 2449640 - SERVICIO DE APOYO EN LABORATORIO DE BIOLOGÍA MOLECULAR Y GENÉTICA-SEDE CENTRAL</t>
  </si>
  <si>
    <t>10740576378-FIGUEROA VENEGAS DEYANIRA ANTONELLA</t>
  </si>
  <si>
    <t>CCMN-002964: PI 2449640 - SERVICIO DE APOYO EN PROYECTOS DE INVESTIGACIÓN -  EEA SANTA ANA</t>
  </si>
  <si>
    <t>10444150756-SALAZAR CORONEL WILIAN</t>
  </si>
  <si>
    <t>CCMN-002963: PI 2449640 - SERVICIO DE COORDINACIÓN EN GESTIÓN DE INVESTIGACIÓN-SEDE CENTRAL</t>
  </si>
  <si>
    <t>10432315661-SARAVIA NAVARRO DAVID</t>
  </si>
  <si>
    <t>CCMN-002962: PI 2449640 - SERVICIO ESPECIALIZADO DE APOYO EN LA INVESTIGACIÓN CIENTÍFICA-SEDE CENTRAL</t>
  </si>
  <si>
    <t>10461879832-CHUMBIMUNE VIVANCO SHEYLA YANETT</t>
  </si>
  <si>
    <t>CCMN-002961: PI 2449640 - SERVICIO DE ESPECIALISTA FORESTAL - SEDE CENTRAL.</t>
  </si>
  <si>
    <t>10467706123-VALQUI VALQUI LAMBERTO</t>
  </si>
  <si>
    <t>CCMN-002960: PI 2449640 - SERVICIO ESPECIALIZADO EN METODOLOGÍA DE PROYECTOS DE INVESTIGACIÓN-SEDE CENTRAL</t>
  </si>
  <si>
    <t>10239974452-COAGUILA ARREDONDO CARLOS</t>
  </si>
  <si>
    <t>CCMN-002951: SERVICIO DE MANTENIMIENTO Y MEJORAMIENTO DEL ESTABLO DEL CENTRO EXPERIMENTAL PILLCOPATA EN LA E</t>
  </si>
  <si>
    <t>CCMN-002923: ADQUISICIÓN DE CILINDROS Y GAS ACETILENO PARA EL PROYECTO DE INVERSIÓN CON CUI Nº 2487112</t>
  </si>
  <si>
    <t>20569171955-TELLA CORP S.A.C.</t>
  </si>
  <si>
    <t>CCMN-002945: ADQUISICION DE INDUMENTARIA, PARA EL PI PROAGROBIO / PI 2480490.</t>
  </si>
  <si>
    <t>10451097917-SALCEDO MAYTA SELIMA MILAGROS</t>
  </si>
  <si>
    <t>CCMN-002937: CCMN 2937_ ESPECIALISTA EN INVESTIGACIÓN Y TRANSFERENCIA TECNOLÓGICA CON ÉNFASIS EN EL MANE</t>
  </si>
  <si>
    <t>10800968319-SANABRIA QUISPE SAMUEL</t>
  </si>
  <si>
    <t>CCMN-002936: CCMN 2936_ESPECIALISTA EN INVESTIGACIÓN Y TRANSFERENCIA TECNOLÓGICA CON ÉNFASIS EN EL MANE</t>
  </si>
  <si>
    <t>10452378367-AREVALO ARANDA YURI GANDHI</t>
  </si>
  <si>
    <t>SERVICIO DE UN ESPECIALISTA EN INVESTIGACIÓN Y TRANSFERENCIA TECNOLÓGICA CON ÉNFASIS EN LA EVALUACIÓN DEL IMPACTO AMBIENTAL DE AGROQUÍMICOS EN SUELOS AGRÍCOLAS Y AGUA PARA RIEGO PARA LA EEA EL PORVENIR</t>
  </si>
  <si>
    <t>10287156869-VELASQUE LLANCCE FERMIN</t>
  </si>
  <si>
    <t>CCMN-002926: SERVICIO DE TECNICO AGROPECUARIO PARA TRABAJOS DE PRODUCCION DE PLANTONES Y MANEJO DE PLANTACIO</t>
  </si>
  <si>
    <t>10435427869-CORREDOR ARIZAPANA FLOR ANITA</t>
  </si>
  <si>
    <t>CCMN-002922: CCMN 2922_SERVICIO DE APOYO EN PROYECTOS DE INVESTIGACIÓN - SEDE CENTRAL</t>
  </si>
  <si>
    <t>10442444698-CJACYA SOLIS RAUL</t>
  </si>
  <si>
    <t>CCMN-002918: SERVICIO DE UN ESPECIALISTA EN LA AGIA DE LA EEA AREQUIPA</t>
  </si>
  <si>
    <t>10718608169-DURAN GOMEZ MOISES RODRIGO</t>
  </si>
  <si>
    <t>CCMN-002917: CCMN 2917_SERVICIO ESPECIALIZADO DE PROCESAMIENTO DE DATOS E INFORMACIÓN AGRARIA-EEA VISTA F</t>
  </si>
  <si>
    <t>20550435668-EBC GROUP S.A.C.</t>
  </si>
  <si>
    <t>CCMN-002913: SERVICIO DE INTERNET</t>
  </si>
  <si>
    <t>10458137353-PALOMINO PACCUA LUZ ANGELICA</t>
  </si>
  <si>
    <t>CCMN-002911: CCMN 2911_ESPECIALISTA EN INVESTIGACIÓN Y TRANSFERENCIA TECNOLÓGICA CON ÉNFASIS EN CALIDAD</t>
  </si>
  <si>
    <t>10040673585-CORNEJO HERRERA JOSE MANUEL</t>
  </si>
  <si>
    <t>CCMN-002910: INVESTIGADOR CON GRADO DE MAESTRIA_PICHANAKI_CAFÉ</t>
  </si>
  <si>
    <t>10466875053-QUINTANILLA ROSAS JOSE EMANUEL</t>
  </si>
  <si>
    <t>CCMN-002909: CCMN 2909_ ESPECIALISTA EN INVESTIGACIÓN Y TRANSFERENCIA TECNOLÓGICA CON ÉNFASIS EN MANEJO</t>
  </si>
  <si>
    <t>10479948785-AGUILAR BRIONES ROSEL</t>
  </si>
  <si>
    <t>CCMN-002908: CCMN 2908_ESPECIALISTA EN INVESTIGACIÓN Y TRANSFERENCIA TECNOLÓGICA CON ÉNFASIS EN EL MANE</t>
  </si>
  <si>
    <t>10282717943-MENDOZA DAVALOS KATIA</t>
  </si>
  <si>
    <t>CCMN-002907: CCMN 2907_ ESPECIALISTA EN ANÁLISIS DE MUESTRAS DE SUELOS, AGUAS Y FOLIARES PARA LA EEA CAN</t>
  </si>
  <si>
    <t>10424288948-ALEJANDRO MENDEZ LIDIANA RENE</t>
  </si>
  <si>
    <t>CCMN-002906: CCMN 2906_ESPECIALISTA EN ANÁLISIS DE MUESTRAS DE SUELOS, AGUAS Y FOLIARES PARA LA EEA SAN</t>
  </si>
  <si>
    <t>10436501558-BRIONES MONTERO GUILLERMO MARTIN</t>
  </si>
  <si>
    <t>CCMN-002905: CCMN 2905_ ESPECIALISTA EN ANÁLISIS DE MUESTRAS DE SUELOS, AGUAS Y FOLIARES PARA LA EEA ARE</t>
  </si>
  <si>
    <t>10294250480-CERVANTES PERALTA MARIETA ELIANA</t>
  </si>
  <si>
    <t>CCMN-002904: CCMN 2904_ESPECIALISTA EN ANÁLISIS DE MUESTRAS DE SUELOS, AGUAS Y FOLIARES PARA LA EEA BAÑ</t>
  </si>
  <si>
    <t>20553665869-DHLCTRONICS SOCIEDAD ANONIMA CERRADA - DHLCTRONICS S.A.C.</t>
  </si>
  <si>
    <t>CCMN-002903: ADQUISICIÓN DE LÁMPARAS DE CÁTODO HUECO PARA EL PROYECTO DE INVERSIÓN CON CUI Nº 2487112</t>
  </si>
  <si>
    <t>20409356142-ROBELL CONTRATISTAS Y CONSULTORES E.I.R.L.</t>
  </si>
  <si>
    <t>CCMN-002902: SERVICIO DE MANTENIMIENTO DE CANALES DE RIEGO Y COMPUERTAS PARA LA GESTION DEL AGUA EN LA EEA L</t>
  </si>
  <si>
    <t>10454928691-PACHECO ARENAS ERIKA SAMAMTHA</t>
  </si>
  <si>
    <t>CCMN-002894: INVESTIGADOR CON GRADO DE MAESTRIA_ILLPA_QUINUA</t>
  </si>
  <si>
    <t>10467291756-MENDEZ FARROÑAN SANDRA JOHANA</t>
  </si>
  <si>
    <t>CCMN-002893: ASISTENTE DE INVESTIGACION_VISTA FLORIDA_ALGODON DE COSTA_PROAGROBIO</t>
  </si>
  <si>
    <t>10713275196-LEON MENDOZA LUIS HUMBERTO</t>
  </si>
  <si>
    <t>CCMN-002895: INVESTIGADOR CON GRADO DE MAESTRIA_TACNA_OLIVO</t>
  </si>
  <si>
    <t>10740616361-YAPO CARDENAS FIORELLA MILAGROS</t>
  </si>
  <si>
    <t>CCMN-002892: ASISTENTE DE INVESTIGACION_AREQUIPA_ROCOTO</t>
  </si>
  <si>
    <t>10722762164-VEGA RAMOS WALTER</t>
  </si>
  <si>
    <t>CCMN-002891: ASISTENTE DE INVESTIGACION_CHUMBIBAMBA_PLANTAS AROMATICAS Y MEDICINALES</t>
  </si>
  <si>
    <t>10447528598-SUAREZ PEÑA ERICK ANTONIO</t>
  </si>
  <si>
    <t>CCMN-002889: INVESTIGADOR CON GRADO DE MAESTRIA_LOS CEDROS_BANANO</t>
  </si>
  <si>
    <t>10443775647-DADTHER HUAMAN HANS ADAMS</t>
  </si>
  <si>
    <t>CCMN-002888: INVESTIGADOR CON GRADO DE MAESTRIA_CHINCHA_PALLAR_PROAGROBIO</t>
  </si>
  <si>
    <t>10482521768-HUALLPA HUAMANI RUDY</t>
  </si>
  <si>
    <t>CCMN-002881: CONTRATACION DE CONDUCTOR DE VEHICULOS PARA EL PI N° 2276656-VRAEM, EN LA EEA PERLA DEL VRAEM.</t>
  </si>
  <si>
    <t>20119661286-JUNTA DE USUARIOS DEL SECTOR HIDRAULICO CHANCAY - HUARAL</t>
  </si>
  <si>
    <t>CCMN-002879: SERVICIO DE AGUA DE REGADIO, PARA LA EEA DONOSO-HUARAL.</t>
  </si>
  <si>
    <t>CCMN-002876: FLUORIMETRO PORTATIL_PROAGROBIO</t>
  </si>
  <si>
    <t>10432741457-VASQUEZ GARCIA JHEINER</t>
  </si>
  <si>
    <t>CCMN-002861: INVESTIGADOR CON GRADO DE MAESTRIA_AMAZONAS_LEGUMINOSAS ANDINAS</t>
  </si>
  <si>
    <t>10436901751-ESCALANTE ORTIZ LUCIA EMPERATRIZ</t>
  </si>
  <si>
    <t>CCMN-002860: CCMN 2860_INVESTIGADOR CON GRADO DE MAESTRIA_BAÑOS DEL INCA_KIWICHA</t>
  </si>
  <si>
    <t>10725234738-LINDO SEMINARIO DAVID ENRIQUE</t>
  </si>
  <si>
    <t>CCMN-002858: CCMN 2858_INVESTIGADOR CON GRADO DE MAESTRIA_VISTA FLORIDA_ALGODON DE COSTA</t>
  </si>
  <si>
    <t>10472241902-CHUQUIZUTA DEL CASTILLO BADYS</t>
  </si>
  <si>
    <t>CCMN-002852: CCMN 2852_INVESTIGADOR CON GRADO DE MAESTRIA_SAN ROQUE_CAMU CAMU</t>
  </si>
  <si>
    <t>10477676842-ZUNIGA BERNAL MARY</t>
  </si>
  <si>
    <t>CCMN-002846: ASISTENTE DE INVESTIGACION_ANDENES_OCA_PROAGROBIO</t>
  </si>
  <si>
    <t>10074595664-MAS MELENDEZ MAGALY</t>
  </si>
  <si>
    <t>CCMN-002844: SERVICIO DE MONITOREO Y ASISTENCIA TECNICA DE EJECUCIÓN DE OBRA</t>
  </si>
  <si>
    <t>10463545541-BUSTAMANTE ATALAYA IRMA YANE</t>
  </si>
  <si>
    <t>CCMN-002843: SERVICIO DE MANTENIMIENTO  DE  INFRAESTRUCTURA  E IMPLEMENTACION DE ALMACEN DE SEMILLA DE MEJOR</t>
  </si>
  <si>
    <t>10414990750-JAUREGUI BARDALEZ DANIEL</t>
  </si>
  <si>
    <t>CCMN-002842: SERVICIO DE MANTENIMIENTO Y REHABILITACION DEL AREA DE ACONDICIONAMIENTO DE SEMILLAS EN LA EEA</t>
  </si>
  <si>
    <t>20449477651-CORPORACION PACIFICO INGENIEROS SOCIEDAD COMERCIAL DE RESPONSABILIDAD LIMITADA</t>
  </si>
  <si>
    <t>CCMN-002841: SERVICIO DE MEJORAMIENTO Y REHABILITACION DEL MODULO DE ACONDICIONAMIENTO DE SEMILLAS EN LA EEA</t>
  </si>
  <si>
    <t>20604310971-H Y K CONSULTORIA Y CONSTRUCCION EMPRESA INDIVIDUAL DE RESPONSABILIDAD LIMITADA</t>
  </si>
  <si>
    <t>CCMN-002840: SERVICIO DE MEJORAMIENTO  DEL  MÓDULO  DE  CRIANZA  DE REPRODUCTORES DE CUYES EN LA EEA MOQUEGU</t>
  </si>
  <si>
    <t>14/09/2022</t>
  </si>
  <si>
    <t>16/06/2022</t>
  </si>
  <si>
    <t>20557098403-INNOVACION GANADERA S.A.C.</t>
  </si>
  <si>
    <t>CCMN-002765: ADQUISICIÓN DE MATERIAL GENÉTICO DE CAPRINOS DE LAS RAZAS ALPINA Y MURCIANO GRANADINA PARA EL P</t>
  </si>
  <si>
    <t>10075388468-RUIZ MARTEL CANDY JANICE</t>
  </si>
  <si>
    <t>CCMN-002837: CONTRATACIÓN DE LOS SERVICIOS DE UN PROFESIONAL PARA EL LABORATORIO DE INVESTIGACIÓN NUTRICIONA</t>
  </si>
  <si>
    <t>CCMN-002831: CCMN 2831_SERVICIO ESPECIALIZADO EN GESTIÓN DE PROYECTOS DE INVESTIGACIÓN CIENTIFICA PARA</t>
  </si>
  <si>
    <t>10725817121-ALHUAY QUISPE JOEL JONATHAN</t>
  </si>
  <si>
    <t>CCMN-002828: SERVICIO DE UN ESPECIALISTA EN BIBLIOTECNOLOGIA Y SERVICIO DE INFORMACIÓN DIGITAL PARA EL COMPO</t>
  </si>
  <si>
    <t>20518754514-CONSULTEC.NET SOCIEDAD COMERCIAL DE RESPONSABILIDAD LIMITADA - CONSULTEC .NET S.R.L.</t>
  </si>
  <si>
    <t>CCMN-002825: SERVICIO DE MANTENIMIENTO DE OFICINAS Y LABORATORIOS DE INVESTIGACION EN LA EEA PICHANAKI</t>
  </si>
  <si>
    <t>20565311906-EQUIBIO J &amp; J E.I.R.L.</t>
  </si>
  <si>
    <t>CCMN-002821: SERVICIO DE ACONDICIONAMIENTO DE LABORATORIO DE CUARTO DE CONSERVACION IN VITRO DE LA SDRG. APN</t>
  </si>
  <si>
    <t>10479925734-COCHAS ESCANDON JUANITA MELISSA</t>
  </si>
  <si>
    <t>CCMN-002819: ASIST. INVEST.-EEA EL PORVENIR- ACHIOTE_PROAGROBIO</t>
  </si>
  <si>
    <t>10723850369-DIAZ NIEVES CAROL PAOLA</t>
  </si>
  <si>
    <t>CCMN-002817: CCMN 2817_SERVICIO DE ASISTENTE ADMINISTRATIVO PARA EL PI GANADERIA ALTO ANDINA.</t>
  </si>
  <si>
    <t>CCMN-002796: ADQUISICION DE EQUIPO DE SURCADOR SEMIPESADA PARA EEA SAN RAMON</t>
  </si>
  <si>
    <t>10206691315-GRANADOS BENITO FREDY MELCER</t>
  </si>
  <si>
    <t>CCMN-002816: CCMN 2816_SERVICIO DE INTERVENCIÓN ESPECIALIZADA  EN ACTIVIDADES AGRICOLAS EN EL ÁREA DE</t>
  </si>
  <si>
    <t>10421004892-TORRES CHACON ROSMERY</t>
  </si>
  <si>
    <t>CCMN-002803: CCMN 2803_ASISTENTE DE INVESTIGACION_CELM_PASSIFLORA_PROAGROBIO</t>
  </si>
  <si>
    <t>10230094999-ZEVALLOS HUAROTTO JOHN ROBERTH</t>
  </si>
  <si>
    <t>CCMN-002798: SERVICIO DE UN ESPECIALISTA EN LOGÍSTICA EN EL MARCO DEL PROYECTO CON CUI N°2506684</t>
  </si>
  <si>
    <t>10157632928-HUASUPOMA SALINAS ERIKA JULISSA</t>
  </si>
  <si>
    <t>CCMN-002797: CCMN 2797_POR EFECTUAR TRABAJOS ESPECIFICOS EN LA OFICNA DE ASEOSRIA  JURIDICA,</t>
  </si>
  <si>
    <t>10182090463-URCIA BARAHONA NANCY JANETH</t>
  </si>
  <si>
    <t>CCMN-002795: CCMN 2795_SERVICIO DE ASISTENTE ADMINISTRATIVO PARA EL PI N° 2361771 - SEMILLAS</t>
  </si>
  <si>
    <t>CCMN-002762: ADQUISICION DE EQUIPO DE MOTOBOMBA DE 6' DE SALIIDA PARA EEA  SAN RAMON</t>
  </si>
  <si>
    <t>10702767097-ALEJOS ASENCIO CAROL SILVIA</t>
  </si>
  <si>
    <t>CCMN-002792: CCMN 2792_SERVICIO DE APOYO EN PROYECTOS DE INVESTIGACIÓN DEL PI N° 2361771 - SEMILLAS</t>
  </si>
  <si>
    <t>26/08/2022</t>
  </si>
  <si>
    <t>12/07/2022</t>
  </si>
  <si>
    <t>20502797230-DIVEIMPORT S.A.</t>
  </si>
  <si>
    <t>ADQUISICIÓN DE SEIS (06) MINIBUSES PARA EL PROYECTO DE INVERSIÓN CON CUI N° 2487112.</t>
  </si>
  <si>
    <t>10011497778-DIAZ CHUQUIZUTA HENRY</t>
  </si>
  <si>
    <t>CCMN-002786: CCMN 2786_SERVICIO DE UN ESPECIALISTA EN INVESTIGACION Y TRANSFERENCIA TECNOLOGICA AGRARIA CON</t>
  </si>
  <si>
    <t>10447914048-LEON QUESADA CYNTHIA PATRICIA</t>
  </si>
  <si>
    <t>CCMN-002781: CCMN 2781_POR EFECTUAR TRABAJOS ESPECIFICOS EN LA OFICINA DE ASESORIA JURIDICA.</t>
  </si>
  <si>
    <t>10403494505-RIOS HIDALGO JORGE FIODOR</t>
  </si>
  <si>
    <t>CCMN-002779: CCMN 2779_POR EFECTUAR TRABAJOS ESPECIFICOS EN LA OFICINA DE ASESORIA JURIDICA</t>
  </si>
  <si>
    <t>20600394836-MULTISERVICIOS DE INGENIERIA Y GENERALES E &amp; F S.A.C.</t>
  </si>
  <si>
    <t>CCMN-002778: SERVICIO DE REHABILITACIÓN Y .MEJORAMIENTO DEL MÓDULO DE .PRODUCCIÓN DE REPRODUCTORES DE .CU</t>
  </si>
  <si>
    <t>10101434279-BACA REGALADO MIRIAM LILI</t>
  </si>
  <si>
    <t>CCMN-002777: CCMN 2777_SERVICIOS PRESTADOS EN LA UNIDAD DE TESORERIA.PARA LOS MESES DE MAYO,JUNIO</t>
  </si>
  <si>
    <t>20416626970-INDUSTRIAS CIENTIFICAS S.R.L</t>
  </si>
  <si>
    <t>CCMN-002774: ADQUISICIÓN DE BALANZA ANALITICA DE PRECISION PARA EL PROYECTO DE INVERSIÓN CON CUI N° 2487112</t>
  </si>
  <si>
    <t>10020343112-TICONA VARGAS TOMAS</t>
  </si>
  <si>
    <t>CCMN-002766: SERVICIO DE CONSULTORÍA PARA SUPERVISIÓN DE LA OBRA CONSTRUCCIÓN D.PLANTA DE ACONDICIONAMIENTO</t>
  </si>
  <si>
    <t>CCMN-002763: SERVICIO ESPECIALIZADO EN MEDICINA OCUPACIONAL</t>
  </si>
  <si>
    <t>20501430235-MADPA REPRESENTACIONES S.R.L.</t>
  </si>
  <si>
    <t>CCMN-002759: ADQUISICION DE PESAS PATRON X 4 PIEZAS PARA PARA EL PROYECTO DE INVERSIÓN CON CUI Nº 2487112..</t>
  </si>
  <si>
    <t>10766692023-NIETO CASTILLO CHARLES ANTHONY</t>
  </si>
  <si>
    <t>CCMN-002624: CCMN 2624_ADQUISICION DE INSUMOS PARA ALIMENTACIÓN DEL NÚCLEO GENÉTICO REGIONAL DE GANADO</t>
  </si>
  <si>
    <t>20538327922-ALDECOR BUSINESS E.I.R.L</t>
  </si>
  <si>
    <t>CCMN-002754: SERVICIO DE ACONDICIONAMIENTO DEL ÁREA DE INVESTIGACIÓN Y TRANSFERENCIA TECNOLÓGICA DE RESIDUOS</t>
  </si>
  <si>
    <t>24/10/2022</t>
  </si>
  <si>
    <t>27/06/2022</t>
  </si>
  <si>
    <t>20100329205-H.W.KESSEL S.A.C.</t>
  </si>
  <si>
    <t>CCMN-002752: PI 2449640 - CÁMARA DE GERMINACIÓN DE SEMILLAS</t>
  </si>
  <si>
    <t>CCMN-002740: SERVICIO DE MANTENIMIENTO Y ACONDICIONAMIENTO DE CAMARA FRIA EN LA EEA SAN RAMON .</t>
  </si>
  <si>
    <t>10444429351-FLORES TAIPE DIANA</t>
  </si>
  <si>
    <t>CCMN-002738: CONTRATACION DE ASISTENTE ADMINISTRATIVO PARA EL PI N° 2276656-VRAEM, EN LA EEA PERLA DEL VRAEM</t>
  </si>
  <si>
    <t>10730721116-GUTIERREZ TELLO MILLY LORENA</t>
  </si>
  <si>
    <t>CCMN-002737: CONTRATACION DE PROFESIONAL PARA REALIZAR EL SERVICIO DE GESTION ADMINISTRATIVA PARA EL PROYECT</t>
  </si>
  <si>
    <t>CCMN-002734: SERVICIO DE COORDINADOR LEGAL PARA LA OFICINA DE ADMINISTRACIÓN</t>
  </si>
  <si>
    <t>20101259014-FUNDACION PARA EL DESARROLLO AGRARIO</t>
  </si>
  <si>
    <t>CCMN-002728: CCMN 2728_CONTRACCIÓN TIENE POR FINALIDAD TOMAR EL SERVICIO PARA EL PROCESAMIENTO DE MUESTRAS</t>
  </si>
  <si>
    <t>CCMN-002706: SERVICIO DE UN COORDINADOR PARA EL PI CON CUI N° 2432072.</t>
  </si>
  <si>
    <t>10074848775-PORTOCARRERO GILES RUBEN YVAN</t>
  </si>
  <si>
    <t>CCMN-002702: CCMN 2702_SERVICIO DE UN EXTENSIONISTA EN VALORIZACION DE RESIDUOS SOLIDOS ORGANICOS PARA LA SEDE</t>
  </si>
  <si>
    <t>10440724260-CCOLLA CCOLLA WILFREDO</t>
  </si>
  <si>
    <t>CCMN-002697: SERVICIO DE CONSULTORÍA PARA SUPERVISIÓN DE LA OBRA CONSTRUCCIÓN D.PLANTA DE ACONDICIONAMIENTO</t>
  </si>
  <si>
    <t>20604180750-ACP &amp; DEL AGUILA INGENIERIA S.A.C.</t>
  </si>
  <si>
    <t>CCMN-002696: CONTRATAR LOS SERVICIOS DE UNA PERSONA NATURAL O JURIDICA PARA REALIZAR GESTIONES ADMINISTRATIV</t>
  </si>
  <si>
    <t>10287159515-RUIZ PEREZ LUCIO</t>
  </si>
  <si>
    <t>CCMN-002689: SERVICIO DE MANTENIMIENTO Y REMODELACION DEL AREA DE RUSTIFICACION DE PLATNOAS, CAMARA TERMICA</t>
  </si>
  <si>
    <t>10475409235-CCORIMANYA OSCCO JAVIER</t>
  </si>
  <si>
    <t>CCMN-002688: SERVICIO DE MANTENIMIENTO DE LA SALA DE TRANSFERENCIA Y CENTRO DE FORMACION DE PRODUCTORES AGRO</t>
  </si>
  <si>
    <t>CCMN-002687: SERVICIO DE COORDINADOR DEL PROYECTO DE LA DGIA.</t>
  </si>
  <si>
    <t>10452670637-AYBAR MENDOZA CRISTINA EYLIN</t>
  </si>
  <si>
    <t>CCMN-002686: CCMN 2686_PI 2449640 - SERVICIO DE ASISTENTE ADMINISTRATIVO Y LOGÍSTICO</t>
  </si>
  <si>
    <t>10430897476-RODRIGUEZ FELIPA WILFREDO ERIC</t>
  </si>
  <si>
    <t>CCMN-002685: CCMN 2685_SERVICIO DE GESTION ADMINISTRATIVA PARA LA SUBDIRECCION DE INVESTIGACION Y ESTUDIOS</t>
  </si>
  <si>
    <t>20600881478-MULTISERVICIOS AGROPECUARIOS CUSCO EMPRESA INDIVIDUAL DE RESPONSABILIDAD LIMITADA</t>
  </si>
  <si>
    <t>CCMN-002682: INSUMOS_ANDENES_TUBEROSAS_PROAGROBIO</t>
  </si>
  <si>
    <t>20487963543-VIELSO CONTRATISTAS GENERALES SOCIEDAD ANONIMA CERRADA</t>
  </si>
  <si>
    <t>01-2021-INIA</t>
  </si>
  <si>
    <t>OM</t>
  </si>
  <si>
    <t/>
  </si>
  <si>
    <t>REAJUSTE DE VALORIZACIONES DE CONTRATO DE OBRA N° 01-2021-INIA</t>
  </si>
  <si>
    <t>CCMN-002681: ADQUISICIÓN DE GAS ARGÓN PARA EL FUNCIONAMIENTO DE LOS EQUIPOS DE ICP-MS EN EL MARCO DEL PROYEC</t>
  </si>
  <si>
    <t>20494039681-SERVICIOS GENERALES MAIB E.I.R.L</t>
  </si>
  <si>
    <t>CCMN-002673: SERVICIO DE MANTENIMIENTO  Y  REHABILITACIÓN  DE  RIEGO TECNIFICADO  DE  ÁREAS  AGRÍCOLAS  Y  L</t>
  </si>
  <si>
    <t>20600924991-CONSTRUCTORA AMELKI E.I.R.L.</t>
  </si>
  <si>
    <t>O2-2021-INIA</t>
  </si>
  <si>
    <t>LIQUIDACIÓN DE CONTRATO DE OBRA N 02-2021-INIA</t>
  </si>
  <si>
    <t>20100041953-RIMAC SEGUROS Y REASEGUROS</t>
  </si>
  <si>
    <t>CCMN-002666: SEGUROS VEHICULOS PROMEG TROPICAL</t>
  </si>
  <si>
    <t>10420288013-TICONA NUÑEZ JOYCE LENNA</t>
  </si>
  <si>
    <t>CCMN-002664: SERVICIO DE UN ESPECIALISTA LEGAL EN ACCESO DE RECURSOS GENETICOS DEL SNIA.</t>
  </si>
  <si>
    <t>10462001024-QUISPE TORRES DIEGO RAFAEL</t>
  </si>
  <si>
    <t>CCMN-002662: CCMN 2662_SERVICIO DE UN ESPECIALISTA EN SUPERVISION, MONITOREO Y GESTION DE  ACTIVIDADES</t>
  </si>
  <si>
    <t>CCMN-002661: MATERIALES DE VIDRIO</t>
  </si>
  <si>
    <t>10738573442-LOZANO ARCE EMERSON EGIDIO</t>
  </si>
  <si>
    <t>CCMN-002652: PI 2449640 SERVICIO ESPECIALIZADO EN PROCESO DE CONTRATACION Y EJECUCION DE PAGO DE SERVICIOS</t>
  </si>
  <si>
    <t>20607921513-CORPORACION GROUP LUDARCO E.I.R.L.</t>
  </si>
  <si>
    <t>CCMN-002647: SERVICIO DE MANTENIMIENTO DEL SISTEMA ELÉCTRICO Y SANITARIO DEL AREA DE ADMINISTRACION EN LA EE</t>
  </si>
  <si>
    <t>10005202766-COILA RAMIREZ RAUL ROGER</t>
  </si>
  <si>
    <t>CCMN-002646: SERVICIO DE MANTENIMIENTO DE ACONDICIONAMIENTO DE LA SALA DE INVESTIGACIÓN EN PROCESAMIENTO DE</t>
  </si>
  <si>
    <t>CCMN-002642: CCMN 2642_IMPRESORAS TERMICAS_PROAGROBIO</t>
  </si>
  <si>
    <t>20543075354-BIODIZ S.A.C.</t>
  </si>
  <si>
    <t>CCMN-002637: ADQUISICION DE MATERIALES DE LABORATORIO</t>
  </si>
  <si>
    <t>CCMN-002634: ADQUISICION DE NITRATO DE PLATA PARA EL PROYECTO DE INVERSIÓN CON CUI N° 2487112</t>
  </si>
  <si>
    <t>20606241691-REMOLQUES ML E.I.R.L.</t>
  </si>
  <si>
    <t>CCMN-002628: ADQUISICION DE REMOLQUE PARA EEA EL CHIRA</t>
  </si>
  <si>
    <t>CCMN-002600: SEGUROS MULTIRIESGO</t>
  </si>
  <si>
    <t>20604037361-VAYU ADVERTISING &amp; COMMUNICATIONS S.A.C.</t>
  </si>
  <si>
    <t>CCMN-002608: ADQUISICION DE MERCHANDISING, PARA EL PI 2480490 PROAGROBIO</t>
  </si>
  <si>
    <t>10463891147-HUERTA PORTAL JOEL ABDUL</t>
  </si>
  <si>
    <t>CCMN-002597: CCMN 2597_SERVICIO DE UN ESPECIALISTA EN ELABORACIÓN DE ESTUDIOS DE IMPACTO AMBIENTAL EN LA</t>
  </si>
  <si>
    <t>10433808865-CHUMBE NOLASCO LENIN DIMITRIV</t>
  </si>
  <si>
    <t>CCMN-002575: CONTRATACIÓN DE SERVICIOS DE UN ASISTENTE DE INVESTIGACIÓN PARA EL ÁREA DE MICROORGANISMOS DE L</t>
  </si>
  <si>
    <t>CCMN-002593: REALIZAR GESTIONES Y ATENDER LOS REQUERIMIENTOS DEL ÓRGANO DE CONTROL INSTITUCIONAL -OCI (CARTA</t>
  </si>
  <si>
    <t>20536630954-F.P. TECNOLOGI &amp; SYSTEM S.A.C</t>
  </si>
  <si>
    <t>CCMN-002584: PI 2449640 - FOTOCOPIADORA MULTIFUNCIONAL</t>
  </si>
  <si>
    <t>20607095567-GREENBEE E.I.R.L.</t>
  </si>
  <si>
    <t>CCMN-002586: CCMN 2586_PI 2449640 - SERVICIO DE ANALISIS Y ELABORACION DE INFORMES TECNICO</t>
  </si>
  <si>
    <t>20538404188-PERUVIAN TECH SOCIEDAD ANONIMA CERRADA-PERUVIAN TECH S.A.C.</t>
  </si>
  <si>
    <t>CCMN-002580: CONTRATACIÓN DE SERVICIOS DE GENOTIPADO POR SECUENCIAMIENTO (GBS) PARA LA SUBDIRECCIÓN DE BIOTE</t>
  </si>
  <si>
    <t>10459844860-CABREJO SANCHEZ CYNTHIA PATRICIA</t>
  </si>
  <si>
    <t>CCMN-002577: CCMN 2577_SERVICIO DE UN ESPECIALISTA EN INVESTIGACIÓN Y TRANSFERENCIA DE TECNOLOGÍA PARA LA EEA</t>
  </si>
  <si>
    <t>10408795872-DELGADO DIAZ CARLOS ALBERTO</t>
  </si>
  <si>
    <t>CCMN-002572: SERVICIO DE UN EXTENSIONISTA EN SUELOS Y AGUAS PARA LA EEA BAÑOS DEL INCA - PI CON CUI Nº 24871</t>
  </si>
  <si>
    <t>CCMN-002564: ADQUISICION DE DISPENSADORES AUTOMÁTICOS PARA EL PI CON CUI N° 2487112</t>
  </si>
  <si>
    <t>10470521835-NUÑEZ TICLIAHUANCA ESDWIN OBERTI</t>
  </si>
  <si>
    <t>CCMN-002571: CCMN 2571_SERVICIO DE ASISTENTE DE INVESTIGACIÓN EN EL MARCO DEL PROYECTO DE INVERSION C</t>
  </si>
  <si>
    <t>10433343307-LECHUGA CONDORI JAVIER</t>
  </si>
  <si>
    <t>CCMN-002570: CCMN 2570_SERVICIO DE ASISTENTE ADMINISTRATIVO Y FINANCIERO PARA LA DIRECCION GENERAL DE LA DD</t>
  </si>
  <si>
    <t>CCMN-002569: CCMN 2569_SERVICIO DE COORDINADOR NACIONAL DE PROYECTO EN MARCO DEL PROYECTO CUI</t>
  </si>
  <si>
    <t>10091515780-DULANTO BEJARANO JOSE ANTONIO</t>
  </si>
  <si>
    <t>CCMN-002567: SERVICIO DE UN ESPECIALISTA EN ELABORACIÓN DE ESTUDIOS DE.TENDENCIAS DE MERCADO Y ADOPCIÓN TECNOLOG</t>
  </si>
  <si>
    <t>20602600191-ECONI PERU S.A.C.</t>
  </si>
  <si>
    <t>CCMN-002566: ADQUISICION DE TRITURADORAS DE RESIDUO PARA EL PROYECTO DE INVERSION CON CUI N° 2487112</t>
  </si>
  <si>
    <t>10460322770-ESPINOZA SANCHEZ MIGUEL ANGEL</t>
  </si>
  <si>
    <t>CCMN-002562: SERVICIO DE MANTENIMIENTO DE RECUPERACION Y PROTECCION DE MUROS INTERIORES Y EXTERIORES DEL GAL</t>
  </si>
  <si>
    <t>20541474812-MINAS &amp; LABORATORIOS INTERNACIONAL S.R.L.</t>
  </si>
  <si>
    <t>CCMN-002554: ADQUISICIÓN DE CALENTADORES TIPO PLANCHA DE LABORATORIO (PLANCHA DE CALENTAMIENTO - HOT PLATE)</t>
  </si>
  <si>
    <t>20101420753-REPARACIONES ELECTRONICAS ESPECIALIZADAS SOCIEDAD COMERCIAL DE RESPONSABILIDAD LIMITADA-RELES S.R.L.</t>
  </si>
  <si>
    <t>CCMN-002552: CCMN 2552_REFRACTOMETRO_PROAGROBIO</t>
  </si>
  <si>
    <t>10062571123-CALDERON CARRANZA MARIO ALBERTO</t>
  </si>
  <si>
    <t>CCMN-002549: CCMN 2549_SERVICIO DE UN ESPECIALISTA EN ELABORACIÓN DE ESTUDIOS DE TENDENCIAS DE MERCADO EN</t>
  </si>
  <si>
    <t>20531670982-INVERSIONES HAREB S.A.C.</t>
  </si>
  <si>
    <t>CCMN-002547: SERVICIO DE MANTENIMIENTO DEL ALMACÉN GENERAL DE SEMILLAS EN LA EEA EL CHIRA.</t>
  </si>
  <si>
    <t>10757608192-SANTOS PELAEZ JULIO CESAR</t>
  </si>
  <si>
    <t>CCMN-002534: CCMN 2534_ASISTENTE DE INVESTIGACIÓN EN EL MARCO DEL PROYECTO DE INVERSION CON CUI N° - EEA AMAZO</t>
  </si>
  <si>
    <t>10086089063-CABELLO CORAL JULIO ANTONIO</t>
  </si>
  <si>
    <t>CCMN-002532: CCMN 2532_ADQUIRIR ACCESORIO BASE PARA OBSERVACIÓN EN ALTO.CONTRASTE PARA ESTEREOMICROSCOPIO</t>
  </si>
  <si>
    <t>10465698450-LLIHUA QUISPE LIZ JULIETA</t>
  </si>
  <si>
    <t>CCMN-002529: CCMN 2529_SERVICIO DE ASISTENTE EN INVESTIGACIÓN DE LABORATORIO EN EL MARCO DEL PROYECTO DE INV</t>
  </si>
  <si>
    <t>10436191613-GUTIERREZ CALLE SAVINA ALEJANDRA</t>
  </si>
  <si>
    <t>CCMN-002527: ASISTENTE DE INVESTIGACIÓN MOLECULAR- CAFÉ_PROAGROBIO</t>
  </si>
  <si>
    <t>10267042191-MARIN ALIAGA PERCY</t>
  </si>
  <si>
    <t>CCMN-002513: SERVICIO DE CONSULTORÍA PARA SUPERVISIÓN DE LA OBRA CONSTRUCCIÓN DE.PLANTA DE ACONDICIONAMIENT</t>
  </si>
  <si>
    <t>10448410558-ARROYO HUAMAN YUDIHT</t>
  </si>
  <si>
    <t>CCMN-002508: CCMN 2508_SERVICIO DE ADMINISTRATIVO PARA LA GESTION ADMINISTRATIVA Y FINANCIERA EN EL MARCO DEL</t>
  </si>
  <si>
    <t>CCMN-002496: CCMN 2496_SERVICIO DE SUPERVISIÓN DE EJECUCION DEL PROYECTO DE INVERSIÓN 2361771.</t>
  </si>
  <si>
    <t>20601005264-GRUPO LC PERU SOCIEDAD ANONIMA CERRADA</t>
  </si>
  <si>
    <t>569-2022</t>
  </si>
  <si>
    <t>CCMN-002495: PI 2449640 - LAPTOPS</t>
  </si>
  <si>
    <t>10466260954-TEMOCHE SOCOLA VICTOR ALEXANDER</t>
  </si>
  <si>
    <t>CCMN-002494: CCMN 2494_SERVICIO DE UN ESPECIALISTA EN INVESTIGACIÓN Y TRANSFERENCIA DE TECNOLOGÍA PARA LA EEA</t>
  </si>
  <si>
    <t>10726545931-RODRIGUEZ VALDEZ DIANA ELIZABETH</t>
  </si>
  <si>
    <t>CCMN-002472: SERVICIO DE UN ESPECIALISTA DE GESTIÓN EN LA DGIA</t>
  </si>
  <si>
    <t>10027862018-ESCOBAR ROBLEDO HECTOR MANUEL</t>
  </si>
  <si>
    <t>CCMN-002467: CCMN 2467_SERVICIO DE UN ASISTENTE TÉCNICO PARA LA EEA EL CHIRA, EN EL MARCO DEL PROYECTO CON CUI N</t>
  </si>
  <si>
    <t>10464272564-GODOY PADILLA DAVID JOSE</t>
  </si>
  <si>
    <t>CCMN-002466: CCMN 2466_SERVICIO DE ASISTENTE DE INVESTIGACIÓN EN EL MARCO DEL PROYECTO CON CUI N</t>
  </si>
  <si>
    <t>10403349351-RAMIREZ VERGARA RAUL OMAR</t>
  </si>
  <si>
    <t>CCMN-002465: CCMN 2465_SERVICIO DE UN ESPECIALISTA EN INVESTIGACIÓN Y TRANSFERENCIA DE TECNOLOGÍA PARA LA EEA</t>
  </si>
  <si>
    <t>10457573893-VALENTIN CHAVEZ ALEXSANDRA LEONELA</t>
  </si>
  <si>
    <t>CCMN-002464: CCMN 2464_SERVICIO DE GESTIÓN Y SEGUIMIENTO A LA EJECUCIÓN DEL PROYECTO CON CUI N</t>
  </si>
  <si>
    <t>20487695433-MULTISERVICIOS ALRE EMPRESA INDIVIDUAL DE RESPONSABILIDAD LIMITADA</t>
  </si>
  <si>
    <t>CCMN-002462: ADQ DE FERTILIZANTES AGROQUIMICOS</t>
  </si>
  <si>
    <t>20531390866-INVERSIONES SANTA TERESITA EIRL</t>
  </si>
  <si>
    <t>CCMN-002461: ADQ DE FERTILIZANTES AGROQUIMICOS</t>
  </si>
  <si>
    <t>10443738768-PAREJA ABARCA GRAHAM</t>
  </si>
  <si>
    <t>CCMN-002460: SERVICIO DE UN ESPECIALISTAI EN INFORMÁTICA /SISTEMAS /TECNOLOGÍAS DE INFORMACIÓN DEL COMPONENTE 2</t>
  </si>
  <si>
    <t>10481521411-MEZONES ALARCON IRIS</t>
  </si>
  <si>
    <t>CCMN-002450: SERVICIO DE UN ESPECIALISTA EN INVESTIGACIÓN Y TRANSFERENCIA TECNOLÓGICA AGRARIA PARA LA EEA VI</t>
  </si>
  <si>
    <t>CCMN-002440: CMN 2440_ADQUISICIÓN DE REACTIVOS E INSUMOS PARA LA PRODUCCIÓN DE PAJILLAS DE SEMEN Y EMBRIONES</t>
  </si>
  <si>
    <t>20516809524-MEDIO AMBIENTE SALUD Y EDUCACION REPRESENTACIONES S.A.C - MASED REPRESENTACIONES S.A.C</t>
  </si>
  <si>
    <t>10107901049-OCAÑA REYES JIMMY ALCIDES</t>
  </si>
  <si>
    <t>CCMN-002439: SERVICIO DE ESPECIALISTA PARA LA COORDINACIÓN DE PROYECTOS DE INVESTIGACIÓN CON ÉNFASIS DE ESTR</t>
  </si>
  <si>
    <t>10406142243-GUTIERREZ TANG MARCO ANTONIO</t>
  </si>
  <si>
    <t>CCMN-002438: SERVICIO DE ESPECIALISTA PARA LA COORDINACIÓN DE PROYECTOS DE INVESTIGACIÓN CON ÉNFASIS EN IDEN</t>
  </si>
  <si>
    <t>16/05/2024</t>
  </si>
  <si>
    <t>12/05/2022</t>
  </si>
  <si>
    <t>CP</t>
  </si>
  <si>
    <t>SEGURO VIDA LEY</t>
  </si>
  <si>
    <t>14/06/2024</t>
  </si>
  <si>
    <t>08/06/2022</t>
  </si>
  <si>
    <t>20600098633-CRECER SEGUROS S.A. COMPAÑIA DE SEGUROS</t>
  </si>
  <si>
    <t>CCMN-002432: POLIZA DE SEGUROS DE RIESGOS HUMANOS - SEGURO COMPLEMENTARIO DE TRABAJO DE RIESGO PENSIÓN</t>
  </si>
  <si>
    <t>07/06/2024</t>
  </si>
  <si>
    <t>30/05/2022</t>
  </si>
  <si>
    <t>20332970411-PACIFICO COMPAÑIA DE SEGUROS Y REASEGUROS</t>
  </si>
  <si>
    <t>CCMN-002430: POLIZA DE SEGUROS DE RIESGOS HUMANOS - ACCIDENTES PERSONALES</t>
  </si>
  <si>
    <t>31/05/2024</t>
  </si>
  <si>
    <t>CCMN-002427: CONTRATAR POLIZAS DE SEGURO PATRIMONIAL</t>
  </si>
  <si>
    <t>09/06/2024</t>
  </si>
  <si>
    <t>09/06/2022</t>
  </si>
  <si>
    <t>CCMN-002424: CONTRATAR POLIZAS DE SEGURO PATRIMONIAL</t>
  </si>
  <si>
    <t>10738257036-TOLEDO CHOQUEHUANCA JOSE JESUS MARTIN</t>
  </si>
  <si>
    <t>CCMN-002416: SERVICIOS DE UN ESPECIALISTA EN SUPERVISION Y MONITOREO DE ACTIVIDADES PRODUCTIVAS EN VIVEROS E</t>
  </si>
  <si>
    <t>10477950367-YACTAYO COYUTUPA PIERO MOISES</t>
  </si>
  <si>
    <t>CCMN-002412: SERVICIO DE UN ESPECIALISTA TECNICO EN ACCESO A RECURSOS GENÉTICOS.</t>
  </si>
  <si>
    <t>10257462281-CERRATE FERNANDEZ DANIEL MARTIN</t>
  </si>
  <si>
    <t>CCMN-002411: SERVICIO DE UN ESPECIALISTA EN ELABORACIÓN DE ESTUDIOS DE TENDENCIAS DE MERCADO EN MAÍZ AMARILLO</t>
  </si>
  <si>
    <t>10735026556-ORCONI QUISPE ROCIO MABEL</t>
  </si>
  <si>
    <t>CCMN-002405: SERVICIO DE ASISTENTE ADMINISTRATIVO EN EL MARCO DEL PROYECTO DE INVERSION CON CUI N° 2506684</t>
  </si>
  <si>
    <t>20606379278-INGENIERIA B &amp; K S.R.L.</t>
  </si>
  <si>
    <t>CCMN-002375: CONTRATACION DE UN SERVICIO PARA LA ELABORACIÓN DEL PLAN NACIONAL DE INVESTIGACIÓN EN GANADERÍA</t>
  </si>
  <si>
    <t>10470600026-CHAVEZ JALK ANTONY</t>
  </si>
  <si>
    <t>CCMN-002392: SERVICIO DE ESPECIALISTA EN PRODUCCIÓN DE SEMILLAS TROPICALES EN LA EEA.AMAZONAS</t>
  </si>
  <si>
    <t>10461397846-LASTRA PAUCAR SPHYROS ROOMEL-LUCIANO</t>
  </si>
  <si>
    <t>CCMN-002394: INVESTIGADOR PARA LA EEA PERLA DEL VRAEM_CACAO_PROAGROBIO</t>
  </si>
  <si>
    <t>10407185531-ROBLES CELESTINO JORGE RICHARD</t>
  </si>
  <si>
    <t>CCMN-002388: CONTRATACION DE CONSULTORÍA DE OBRA PARA LA ELABORACIÓN DE EXPEDIENTE TÉCNICO EN MARCO DEL PROY</t>
  </si>
  <si>
    <t>10168040372-BARDALES ESCALANTE WILLIAM</t>
  </si>
  <si>
    <t>CCMN-002338: SERVICIO PARA LA ELABORACIÓN DEL PLAN NACIONAL DE INVESTIGACIÓN EN GANADERÍA OVINA PARA EL PI N</t>
  </si>
  <si>
    <t>CCMN-002360: SERVICIO DE UN PROFESIONAL PARA COORDINADOR DE INVESTIGACIÓN Y TRANSFERENCIA DE TECNOLOGIA EN E</t>
  </si>
  <si>
    <t>10413356429-VIVAR DIAZ FROYLAIN VIKTORIA</t>
  </si>
  <si>
    <t>CCMN-002356: CONTRATAR LOS SERVICIOS DE UN PROFESIONAL PARA SERVICIO DE APOYO TÉCNICO EN CONTRATACIONES DE B</t>
  </si>
  <si>
    <t>10441157890-SANCHEZ ATENCIA NIMER</t>
  </si>
  <si>
    <t>CCMN-002348: ADQUISICION DE EQUIPO DE TRANSFORMADOR DE 160 KVA  PARA EEA</t>
  </si>
  <si>
    <t>10460939831-DEL AGUILA RODRIGUEZ RAFAEL ARISTIDES</t>
  </si>
  <si>
    <t>CCMN-002349: SERVICIO DE MANTENIMIENTO DE SALA DE TRANSFERENCIA DE TECNOLOGIA Y SERVICIOS HIGIENICOS EN LA E</t>
  </si>
  <si>
    <t>CCMN-002347: REALIZACIÓN DE TRABAJOS PUNTUALES Y ESPECIFICOS, PARA LA OFICINA DE LA GERENCIA GENERAL.</t>
  </si>
  <si>
    <t>10455352539-LOPEZ ACARO JEAMS CARLITOS</t>
  </si>
  <si>
    <t>CCMN-002339: DIFUSION DE LA INVESTIGACION_PROAGROBIO</t>
  </si>
  <si>
    <t>10729060238-VASQUEZ OROYA JHAIR</t>
  </si>
  <si>
    <t>CCMN-002337: CONTRATACIÓN DE UN ASISTENTE DE INVESTIGACIÓN PARA EL ÁREA DE PREMEJORAMIENTO DE LA SDRG. APNOP</t>
  </si>
  <si>
    <t>10709176825-ORE AQUINO ZOILA LUZ</t>
  </si>
  <si>
    <t>CCMN-002334: PI 2449640 - SERVICIO ESPECIALIZADO DE APOYO EN LA INVESTIGACIÓN CIENTÍFICA Y TRABAJO DE CAMPO</t>
  </si>
  <si>
    <t>10415413721-HALANOCA LAREDO JAIME</t>
  </si>
  <si>
    <t>CCMN-002332: CONTRATAR LOS SERVICIOS DE UNA PERSONA NATURAL O JURIDICA PARA SANEAMIENTO DE PREDIOS EEA. DONO</t>
  </si>
  <si>
    <t>28/04/2022</t>
  </si>
  <si>
    <t>20518517814-GRAFICA GECER S.A.C.</t>
  </si>
  <si>
    <t>CCMN-002330: IMPRESION DE MANUALES TECNICOS_PROAGROBIO.</t>
  </si>
  <si>
    <t>19/12/2022</t>
  </si>
  <si>
    <t>23/06/2022</t>
  </si>
  <si>
    <t>20609566788-</t>
  </si>
  <si>
    <t>SUPERVISIÓN DE LA OBRA PI 2432072</t>
  </si>
  <si>
    <t>05/12/2022</t>
  </si>
  <si>
    <t>20103349932-LUIS IBAÑEZ CUADRA S.A.</t>
  </si>
  <si>
    <t>EJECUCIÓN DE LA OBRA: MEJORAMIENTO  E  IMPLEMENTACIÓN  DE  LAS  INSTALACIONES  DEL  NÚCLEO  GENÉTICO CENTRAL EEA-DONOSO.</t>
  </si>
  <si>
    <t>EJECUCIÓN DE LA OBRA; MEJORAMIENTO  E  IMPLEMENTACIÓN  DE  LAS  INSTALACIONES  DEL  NÚCLEO  GENÉTICO CENTRAL EEA-DONOSO.</t>
  </si>
  <si>
    <t>10470947905-ZUTA CUENCA IVAN DIMAS</t>
  </si>
  <si>
    <t>CCMN-002327: ASISTENTE ADMINISTRATIVO_PROAGROBIO.COMPONENTE GESTION</t>
  </si>
  <si>
    <t>10258516741-MACHUCA OLAYA GLORIA ELIZABETH</t>
  </si>
  <si>
    <t>CCMN-002326: ASISTENTE ADMINISTRATIVO_PROAGROBIO</t>
  </si>
  <si>
    <t>10449799254-CAMPOS CEDANO JOHNNY CARLOS</t>
  </si>
  <si>
    <t>CCMN-002325: INVESTIGADOR PARA LA EEA SAN RAMON_LEGUMINOSAS TROPICALES_PROAGROBIO</t>
  </si>
  <si>
    <t>10718380940-VELÁSQUEZ LEVEAÚ FABIAN CAMILO</t>
  </si>
  <si>
    <t>CCMN-002324: SUPERVISOR_PROAGROBIO</t>
  </si>
  <si>
    <t>10167984563-SANCHEZ VASQUEZ RENAN HAROLD</t>
  </si>
  <si>
    <t>CCMN-002318: SERVICIO DE APOYO ADMINISTRATIVO PARA EL PI N°2491159.</t>
  </si>
  <si>
    <t>05/08/2022</t>
  </si>
  <si>
    <t>15/06/2022</t>
  </si>
  <si>
    <t>CCMN-002322: ACONDICIONAMIENTO DE AREA_LOS CEDROS_BANANO_PROAGROBIO</t>
  </si>
  <si>
    <t>20/05/2022</t>
  </si>
  <si>
    <t>20515017489-PROYECTOS PESACON SAC</t>
  </si>
  <si>
    <t>CCMN-002320: ADQUISICIÓN DE DIGESTORES (EQUIPOS DE DIGESTIÓN Y DESTILACIÓN KJELDAHL), PARA EL PROYECTO DE I</t>
  </si>
  <si>
    <t>06/09/2022</t>
  </si>
  <si>
    <t>06/06/2022</t>
  </si>
  <si>
    <t>CCMN-002319: ESTEREOSCOPIO</t>
  </si>
  <si>
    <t>10429191446-MENDOZA PANDURO YIMMY PERCY</t>
  </si>
  <si>
    <t>CCMN-002310: ESPECIALISTA EN MANEJO DE VIVEROS Y CULTIVOS TROPICALES PARA LA ESTACIÓN .EXPERIMENTAL AGRARIA</t>
  </si>
  <si>
    <t>10404519889-OLIVOS ROJAS HUGO FEDERICO</t>
  </si>
  <si>
    <t>CCMN-002309: SERVICIOS DE UN ESPECIALISTA EN  PRODUCCIÓN  PECUARIA PARA EEA EL CHIRA</t>
  </si>
  <si>
    <t>10434008706-VILELA PINGO JOSE LUIS</t>
  </si>
  <si>
    <t>CCMN-002308: SERVICIOS DE UN ESPECIALISTA EN  PRODUCCIÓN  AGRÍCOLA PARA EEA EL CHIRA</t>
  </si>
  <si>
    <t>10426300341-SUAREZ SERRANO YENNY</t>
  </si>
  <si>
    <t>CCMN-002307: SERVICIO DE UN ESPECIALISTA EN MANEJO DE VIVEROS Y TRANSFERENCIA DE TECNOLOGIA DE LA .ESTACIÓN</t>
  </si>
  <si>
    <t>10086835733-FERRER NORIEGA JOSE ENRIQUE</t>
  </si>
  <si>
    <t>CCMN-002304: SERVICIO DE UN ESPECIALISTA EN COORDINACIÓN PARA LA RED DE LABORATORIOS DE SUELOS, AGUAS Y FOLI</t>
  </si>
  <si>
    <t>20100312736-MERCANTIL S A</t>
  </si>
  <si>
    <t>CCMN-002302: ADQUISICIÓN DE MEDIDOR MULTIPARAMÉTRICO Y SOLUCIONES TAMPÓN Y ESTÁNDAR PARA EL PROYECTO DE INVE</t>
  </si>
  <si>
    <t>20404135377-LA CASITA DE LA COMPUTADORA S.R.LTDA.</t>
  </si>
  <si>
    <t>CCMN-002301: ADQUIRIR EQUIPOS COMPUTACIONALES PARA LA EEA EL.PORVENIR, CON EL FIN DE CUMPLIR CON LAS ACTIVI</t>
  </si>
  <si>
    <t>CCMN-002282: ADQUISICIÓN DE AGITADORES DE TEXTURA PARA EL PROYECTO DE INVERSIÓN CON CUI N° 2487112</t>
  </si>
  <si>
    <t>18/12/2022</t>
  </si>
  <si>
    <t>19/08/2022</t>
  </si>
  <si>
    <t>20100042500-CIMATEC SAC</t>
  </si>
  <si>
    <t>CCMN-002272: ADQUISICIÓN DE CABINAS EXTRACTORAS DE GASES - PROYECTO DE INVERSIÓN CON CUI N° 2487112</t>
  </si>
  <si>
    <t>CCMN-002275: ADQUISICION DE EQUIPO DE RESTRA  DE 18 DISCOS PARA EEA VIRU</t>
  </si>
  <si>
    <t>10703091941-QUISPE HUINCHO MIRIAM ROCIO</t>
  </si>
  <si>
    <t>CCMN-002266: SERVICIO DE UN ESPECIALISTA EN EXTENSIÓN AGRARIA EN SUELOS Y AGUAS PARA LA EEA.SANTA ANA EN EL</t>
  </si>
  <si>
    <t>CCMN-002251: BALANZA ANALITICA_PROAGROBIO</t>
  </si>
  <si>
    <t>CCMN-002243: CONTRATACIÓN DE UN SERVICIO DE ACONDICIONAMIENTO DEL ÁREA DE TERNERAJE DE LA EEA BAÑOS DEL INCA</t>
  </si>
  <si>
    <t>CCMN-002194: AUTOCLAVES_PROAGROBIO</t>
  </si>
  <si>
    <t>10416420501-GUEVARA SAMANAMUD JULIO MICHAEL</t>
  </si>
  <si>
    <t>CCMN-002218: ADQUISICION DE MOLINO DE MARTILLO (MOLINO DE MARTILLO PARA SUELO) PARA EL PROYECTO DE INVERSIÓN</t>
  </si>
  <si>
    <t>20607244571-SERVICIOS GENERALES E INDUSTRIAL ALVAREZ EMPRESA INDIVIDUAL DE RESPONSABILIDAD LIMITADA</t>
  </si>
  <si>
    <t>CCMN-002219: SERVICIOS DE MANTENIMIENTO DE AMBIENTES ADMINISTRATIVOS EN LA EEA EL CHIRA</t>
  </si>
  <si>
    <t>CCMN-002213: ADQUISICIÓN DE ESPECTROFOTÓMETROS UV-VIS (UV-VISIBLE) PARA LA EEA PICHANAKI PARA EL PI CON CUI</t>
  </si>
  <si>
    <t>CCMN-002201: DESTILADORES DE AGUA_PROAGROBIO</t>
  </si>
  <si>
    <t>CCMN-002197: MOTOGUADAÑAS_PROAGROBIO</t>
  </si>
  <si>
    <t>CCMN-002193: ESTUFAS_PROAGROBIO</t>
  </si>
  <si>
    <t>CCMN-002181: SERVICIO DE MANTENIMIENTO Y MEJORAMIENTO DEL ALMACEN Y EQUIPOS AGRICOLAS EN LA EEA SAN BERNARDO</t>
  </si>
  <si>
    <t>10004886688-GUERRERO TAFUR LORENZO</t>
  </si>
  <si>
    <t>CCMN-002177: SERVICIO DE ESPECIALISTA EN FRUTALES PARA REALIZAR ACTIVIDADES DE CAPACITACION Y TRANSFERENCIA</t>
  </si>
  <si>
    <t>04/04/2022</t>
  </si>
  <si>
    <t>14/12/2021</t>
  </si>
  <si>
    <t>10285959077-CABANILLAS VALENZUELA WILLAM EBERTH</t>
  </si>
  <si>
    <t>CCMN-002169: EXPEDIENTE TECNICO - CONSULTORIA DE OBRA - PROAGROBIO</t>
  </si>
  <si>
    <t>20543032621-CORPORACION SEGURIMAX S.A.C.</t>
  </si>
  <si>
    <t>CCMN-002155: PI 2449640 -  CÁMARA RGB - EEA VISTA FLORIDA</t>
  </si>
  <si>
    <t>10453758520-VILCHEZ PALOMINO DIOLIZA</t>
  </si>
  <si>
    <t>CCMN-002166: CONTRATACIÓN DEL SERVICIO DE ASISTENTE DE INVESTIGACIÓN PARA LA CONSERVACIÓN IN SITU DE LOS REC</t>
  </si>
  <si>
    <t>10734468938-PARADA MALVAS JHAYRO NAHÚN</t>
  </si>
  <si>
    <t>CCMN-002165: SERVICIO DE UN EXTENSIONISTA EN SUELOS Y AGUAS PARA LA EEA HUARI PARA EL PROYECTO DE INVERSION</t>
  </si>
  <si>
    <t>CCMN-002159: SERVICIO DE UN ESPECIALISTA EN COORDINACIÓN DE INVESTIGACIÓN Y TRANSFERENCIA TECNOLÓGICA PARA L</t>
  </si>
  <si>
    <t>20519865476-OK COMPUTER E.I.R.L.</t>
  </si>
  <si>
    <t>CCMN-002150: ADQUISICIÓN DE COMPUTADORAS PERSONALES PORTÁTILES PARA LA SEDE CENTRAL EN MARCO DEL PROYECTO DE</t>
  </si>
  <si>
    <t>20523208102-SOLUCIONES INSTRUMENTALES S.A.C.</t>
  </si>
  <si>
    <t>CCMN-002113: ADQUISICIÓN DE PURIFICADORES DE AGUA PARA EL PROYECTO DE INVERSIÓN CON CUI N° 2487112</t>
  </si>
  <si>
    <t>10450330146-GARCIA DAVILA ADRIAN</t>
  </si>
  <si>
    <t>CCMN-002131: ADQUISICIÓN DE FERTILIZANTES Y AGROQUÍMICOS PARA LA EEA SAN RAMÓN</t>
  </si>
  <si>
    <t>CCMN-002128: SERVICIO PARA EL ACONDICIONAMIENTO EN LAS INSTALACIONES DEL ÁREA DE SECADO DE SUELOS DE LA EEA</t>
  </si>
  <si>
    <t>10224221644-PALOMINO RUBIN ELVIS ANTONIO</t>
  </si>
  <si>
    <t>CCMN-002123: SERVICIO PARA EL 'ACONDICIONAMIENTO DE AMBIENTE DE SECADO DE MUESTRAS EN EL LABORATORIO DE SUEL</t>
  </si>
  <si>
    <t>10727097509-RENGIFO SANTA MARÍA MIGUEL ANGEL</t>
  </si>
  <si>
    <t>CCMN-002122: SERVICIO DE UN EXTENSIONISTA EN SUELOS Y AGUAS PARA LA EEA EL PORVENIR PARA EL PROYECTO DE INVE</t>
  </si>
  <si>
    <t>10282441930-CUADROS RODRIGUEZ DANTE DESIDERIO</t>
  </si>
  <si>
    <t>CCMN-002121: SERVICIO DE UN EXTENSIONISTA EN SUELOS Y AGUAS PARA LA EEA CANAÁN PARA EL PROYECTO DE INVERSIÓN</t>
  </si>
  <si>
    <t>20600950348-INGENIERIA Y CONSTRUCCIONES JV E.I.R.L.</t>
  </si>
  <si>
    <t>CCMN-002119: PI 2449640 - ACONDICIONAMIENTO Y REMODELACIÓN DE INSTALACIONES EN GENERAL</t>
  </si>
  <si>
    <t>10427128381-CARRILLO MUÑOZ KARINA</t>
  </si>
  <si>
    <t>CCMN-002112: SERVICIO DE GESTOR DE LA INNOVACIÓN AGRARIA DE LA REGIÓN PIURA DEL PROYECTO DE INVERSIÓN.</t>
  </si>
  <si>
    <t>10415471977-VIDARTE BRAVO WAGNER DANIEL</t>
  </si>
  <si>
    <t>CCMN-002101: SUPERVISOR DE EXPEDIENTE TECNICO.COMPONENTE EXPEDIENTE TECNICO</t>
  </si>
  <si>
    <t>10474604549-FUENTES ESPINOZA JEAN PAUL FRANCISCO</t>
  </si>
  <si>
    <t>CCMN-002096: SERVICIO ESPECIALIZADO EN PROCEDIMIENTOS ADMINISTRATIVOS DISCIPLINARIOS</t>
  </si>
  <si>
    <t>20100016681-IMPORTACIONES HIRAOKA S.A.C.</t>
  </si>
  <si>
    <t>CCMN-002094: REFRIGERADORAS</t>
  </si>
  <si>
    <t>10700490071-FLORES ZAPATA GILSON JOEL</t>
  </si>
  <si>
    <t>CCMN-002093: INSUMOS LOS CEDROS_BANANO</t>
  </si>
  <si>
    <t>10467706158-VALQUI VALQUI LEANDRO</t>
  </si>
  <si>
    <t>CCMN-002081: REQUERIMIENTO DE SERVICIOS DE APOYO EN PROYECTOS DE DE LOS PROGRAMAS PARA EL PP121. SEGUN TDR.</t>
  </si>
  <si>
    <t>20604372209-3A INDUSTRIAL S.A.C.</t>
  </si>
  <si>
    <t>CCMN-002040: CONTRACCIÓN TIENE POR FINALIDAD ADQUIRIR UN CONGELADOR SEMIAUTOMÁTICO DE PAJILLAS DE SEMEN, PAR</t>
  </si>
  <si>
    <t>CCMN-002072: CONTRATAR LOS SERVICIOS DE UNA PERSONA NATURAL O JURIDICA PARA SANEAMIENTO DE PREDIOS EEA. CHIN</t>
  </si>
  <si>
    <t>20600360389-MASKHAY PERU S.A.C.</t>
  </si>
  <si>
    <t>CCMN-002067: SERVICIO DE LICENCIA PARA EL ANÁLISIS E INVESTIGACIÓN DE PATENTES-AIVTA</t>
  </si>
  <si>
    <t>CCMN-001976: ADQUISICIÓN DE LÁMPARAS PARA EQUIPO ESPECTROFOTÓMETRO DE ABSORCIÓN ATÓMICA CON HORNO DE GRAFITO</t>
  </si>
  <si>
    <t>16/03/2022</t>
  </si>
  <si>
    <t>06/05/2021</t>
  </si>
  <si>
    <t>20607834874-CONSORCIO MAJA PROJECT</t>
  </si>
  <si>
    <t>2DO ADICIONAL DE OBRA DEL PI CUI 2465754</t>
  </si>
  <si>
    <t>CCMN-002036: SERVICIO DE MEJORAMIENTO E IMPLEMENTACIÓN DE LA UNIDAD DE INVESTIGACIÓN Y GENERACIÓN DE BIOFERT</t>
  </si>
  <si>
    <t>20603760248-IBERICA AMAZON E.I.R.L.</t>
  </si>
  <si>
    <t>CCMN-002035: SERVICIO DE MANTENIMIENTO DE LA OFICINA DE  LA UNIDAD DE TRANSFERENCIA DE TECNOLOGIA Y DOCUMENT</t>
  </si>
  <si>
    <t>CCMN-002023: 'SERVICIO DE UN ESPECIALISTA EN ASISTENCIA TÉCNICA PARA LA APLICACIÓN DE LAS FASES DEL CICLO DE</t>
  </si>
  <si>
    <t>10422373522-ZAPATA GOTELLI SONIA VERONICA</t>
  </si>
  <si>
    <t>CCMN-002017: SERVICIO DE UN ESPECIALISTA EN GESTIÓN DE POLÍTICAS.PÚBLICAS PARA LA INNOVACIÓN EN LA DGIA.</t>
  </si>
  <si>
    <t>23/07/2022</t>
  </si>
  <si>
    <t>04/05/2022</t>
  </si>
  <si>
    <t>20603237120-EQUIPOS ANALITICOS Y TECNOLOGIA DE INFORMACION S.A.C. - EQUANTI S.A.C.</t>
  </si>
  <si>
    <t>CCMN-002007: ADQUISICIÓN DE ESPECTRÓMETROS DE EMISIÓN ATÓMICA PARA EL PROYECTO DE INVERSIÓN CON CUI N° 24871</t>
  </si>
  <si>
    <t>10044346929-COPA VIZCARRA SERGIO WALDYR</t>
  </si>
  <si>
    <t>CCMN-002005: SERVICIO DE ESPECIALISTA EN INNOVACION AGRICOLA - PRODUCCION DE SEMILLAS</t>
  </si>
  <si>
    <t>20494017793-ABACO INGENIEROS &amp; ASOCIADOS S.A.C. - ABACO INGENIEROS S.A.C.</t>
  </si>
  <si>
    <t>CCMN-001999: CONTRACCIÓN  DE SERVICIO DE MECANIZACIÓN DE 20 HA PARA LA INSTALACIÓN DE PASTOS MEJORADOS, CON</t>
  </si>
  <si>
    <t>20606197242-INVERSIONES Y LOGISTICA EN GENERAL THIAGO S.A.C.</t>
  </si>
  <si>
    <t>CCMN-001988: ADQUISICION ALIMENTO CONCENTRADO PARA LA ALIMENTACIÓN DEL NÚCLEO GENÉTICO DE GANADO BOVINOS EN</t>
  </si>
  <si>
    <t>10266637484-DAZA VILLALOBOS LIDONILA</t>
  </si>
  <si>
    <t>CCMN-001986: SERVICIO DE GESTOR DE LA INNOVACIÓN AGRARIA DE LA REGIÓN SAN MARTIÍN DEL PROYECTO DE INVERSIÓN.</t>
  </si>
  <si>
    <t>10465320279-AUBERT CARREÑO ROBERTO FERNANDO</t>
  </si>
  <si>
    <t>CCMN-001977: SERVICIO DE GESTOR DE LA INNOVACIÓN AGRARIA DE LA REGIÓN CUSCO DEL PROYECTO DE INVERSIÓN.</t>
  </si>
  <si>
    <t>10105862933-RONCEROS PIZARRO LUIS ALONSO</t>
  </si>
  <si>
    <t>CCMN-001974: SERVICIO DE UN ESPECIALISTA LEGAL DEL PROYECTO DE INVERSIÓN,</t>
  </si>
  <si>
    <t>CCMN-001917: LAPTOPS</t>
  </si>
  <si>
    <t>20504931995-GRUPO V &amp; ARQ S.A.C.</t>
  </si>
  <si>
    <t>CCMN-001963: SERVICIO DE MANTENIMIENTO DE LA RED DE ALUMBRADO E IMPLEMENTACIÓN DEL SISTEMA ELÉCTRICO EN LA E</t>
  </si>
  <si>
    <t>10181791913-MORA GONZALES JOSE LUIS</t>
  </si>
  <si>
    <t>CCMN-001958: SERVICIO DE UN ESPECIALISTA EN PRODUCCIÓN AGRÍCOLA PARA LA ESTACIÓN EXPERIMENTAL .AGRARIA VIRÚ</t>
  </si>
  <si>
    <t>10182156529-HERRERA MEJIA JOZEX FRANSHELYS</t>
  </si>
  <si>
    <t>CCMN-001957: SERVICIOS DE UN ESPECIALISTA EN PRODUCCIÓN PECUARIA PARA LA ESTACIÓN EXPERIMENTAL .AGRARIA VIR</t>
  </si>
  <si>
    <t>CCMN-001949: PI 2449640 - SERVICIO ESPECIALIZADO DE PROCESAMIENTO DE DATOS E INFORMACIÓN AGRARIA - SEDE CENT</t>
  </si>
  <si>
    <t>23/03/2023</t>
  </si>
  <si>
    <t>24/03/2022</t>
  </si>
  <si>
    <t>20182246078-SISTEMAS ORACLE DEL PERU S.R.L.</t>
  </si>
  <si>
    <t>CD</t>
  </si>
  <si>
    <t>CCMN-001947: SERVICIO DE ADQUISICION DE LICENCIA DE SOPORTE ORACLE</t>
  </si>
  <si>
    <t>10455318365-CUBAS LEIVA MAGALI BEATRIZ</t>
  </si>
  <si>
    <t>CCMN-001941: SERVICIO DE UN TÉCNICO DE LABORATORIO PARA LA EEA BAÑOS DEL INCA EN EL PI CON CUI N° 2487112</t>
  </si>
  <si>
    <t>10099023029-ACUÑA ANCA MARLENE</t>
  </si>
  <si>
    <t>CCMN-001940: SERVICIO DE UN ESPECIALISTA EN MÉTODOS DE ACREDITACIÓN DE LABORATORIOS DE SUELOS Y AGUAS EN EL</t>
  </si>
  <si>
    <t>10464350867-SALVADOR AMAYA ZAIRA INGRID DJANIRA</t>
  </si>
  <si>
    <t>CCMN-001939: SERVICIO DE UN ESPECIALISTA EN LABORATOTORIO PARA LA EEA VISTA FLORIDA PARA EL PI CON CUI N° 24</t>
  </si>
  <si>
    <t>10417152607-PEREZ VEGA ERICA VANESSA</t>
  </si>
  <si>
    <t>CCMN-001938: SERVICIO DE UN ESPECIALISTA EN LABORATORIO PARA LA EEA DONOSO EN EL PROYECTO DE INVERSIÓN CON C</t>
  </si>
  <si>
    <t>10417590604-ORTEGA CHURA JOHN JANDER</t>
  </si>
  <si>
    <t>CCMN-001934: CONTRATACIÓN DE UN SERVICIO DE ACONDICIONAMIENTO DEL ESTABLO PARA BOVINOS DE LA EEA ILLPA-PUNO,</t>
  </si>
  <si>
    <t>10467901317-ALARCON CORDERO NADIA SOLEDAD</t>
  </si>
  <si>
    <t>CCMN-001931: SERVICIO DE UN TÉCNICO EN LABORATORIO PARA LA SEDE CENTRAL PARA EL PI CON CUI N° 2487112</t>
  </si>
  <si>
    <t>20505857781-DECDATA S.A.C.</t>
  </si>
  <si>
    <t>CCMN-001926: IMPRESORA MULTIFUNCIONAL</t>
  </si>
  <si>
    <t>10706161649-ORE HASHIMOTO MIDORI MARGARITA</t>
  </si>
  <si>
    <t>CCMN-001915: SERVICIO DE APOYO ADMINISTRATIVO PARA EL PI SEMILLAS.</t>
  </si>
  <si>
    <t>CCMN-001904: ADQUISICION DE INDUMENTARIA PARA LA SDIEE - PI 2449640</t>
  </si>
  <si>
    <t>20603818041-MULTINEGOCIOS 360 S.A.C.</t>
  </si>
  <si>
    <t>CCMN-001903: ADQUISICIÓN DE ALIMENTO BALANCEADO PARA RECEPTORAS, EN EL MARCO DEL PI 2432072</t>
  </si>
  <si>
    <t>19/04/2022</t>
  </si>
  <si>
    <t>20606100613-TOP MOTORS S.A.C.</t>
  </si>
  <si>
    <t>CCMN-001902: MOTOCICLETAS.COMPONENTE 2</t>
  </si>
  <si>
    <t>CCMN-001871: PI 2449640 - EQUIPOS DE COMPUTO DE ESCRITORIO</t>
  </si>
  <si>
    <t>13/01/2023</t>
  </si>
  <si>
    <t>23/03/2022</t>
  </si>
  <si>
    <t>10435617137-ARIAS RICALDI JOAB NAZARIO</t>
  </si>
  <si>
    <t>CCMN-001845: CONTRATACION DE SERVICIO DE UN PROFESIONAL PARA LAS ACTIVIDADES DE TRANSFERENCIA TECNOLOGICA PA</t>
  </si>
  <si>
    <t>10415241785-AYALA SALCEDO WENCESLAO</t>
  </si>
  <si>
    <t>CCMN-001844: CONTRATACION DEL SERVICIO DE UN ESPECIALISTA EN EL CULTIVO DE CAFE EN LOS DISTRITOS DE LLOCHEGU</t>
  </si>
  <si>
    <t>18/01/2023</t>
  </si>
  <si>
    <t>10465129889-CARRERA ROJO RONALD PIO</t>
  </si>
  <si>
    <t>CCMN-001842: CONTRATACION DE SERVICIO DE UN ESPECIALISTA EN EL CULTIVO DE CAFE EN LOS DISTRITOS DE AYNA SAN</t>
  </si>
  <si>
    <t>CCMN-001839: SERVICIO DE MANTENIMIENTO DE ADAPTABILIDAD DE COBERTURA Y SISTEMA DE RIEGO DE VIVEROS EN LA EEA</t>
  </si>
  <si>
    <t>CCMN-001801: CONTRATACIÓN DE PERSONAL DE SERVICIO EN EL MARCO DEL FONDO FORESTAL</t>
  </si>
  <si>
    <t>20450417514-ESTACION DE SERVICIOS R &amp; S E.I.R.L.</t>
  </si>
  <si>
    <t>CCMN-001799: ADQUIRIR COMBUSTIBLE, CON EL FIN DE CUMPLIR CON LAS ACTIVIDADES EN EL MARCO DEL PROYECTO CON CU</t>
  </si>
  <si>
    <t>20448583989-GRUPO H INGENIEROS EMPRESA INDIVIDUAL DE RESPONSABILIDAD LIMITADA</t>
  </si>
  <si>
    <t>CCMN-001795: SERVICIO DE MANTENIMIENTO DE LAS INSTALACIONES DE LA RED ELÉCTRICA EN M.T. Y B.T. DE LA EEA ILL</t>
  </si>
  <si>
    <t>CCMN-001787: SERVICIOS DE INGENIERIA PARA EL PROYECTO DE INVERSIÓN CUI N°2361771.</t>
  </si>
  <si>
    <t>07/07/2022</t>
  </si>
  <si>
    <t>23/05/2022</t>
  </si>
  <si>
    <t>CCMN-001779: ADQUISICION DE TRES (03) VEHICULOS AEREOS NO TRIPULADO - DRONE</t>
  </si>
  <si>
    <t>30/06/2022</t>
  </si>
  <si>
    <t>20601541166-SEGURITIC TECH DATA E.I.R.L.</t>
  </si>
  <si>
    <t>CCMN-001780: PI 2449640 ADQUISCION DE TRES (03) CAMARAS MULTIESPECTRALES</t>
  </si>
  <si>
    <t>10702309111-PILLACA PAREJA NOEMI ANTONIETA</t>
  </si>
  <si>
    <t>CCMN-001753: CONTRATACION DE APOYO ADMINISTRATIVO PARA ACTIVIDADES DE ALMACEN PARA EL PI N° 2276656-VRAEM, E</t>
  </si>
  <si>
    <t>10465042473-CAYETANO TERREL PAOLO ANDREE</t>
  </si>
  <si>
    <t>CCMN-001751: SERVICIO DE UN ESPECIALISTA EN VIGILANCIA TECNOLÓGICA PARA EL PROYECTO DE INVERSIÓN.</t>
  </si>
  <si>
    <t>CCMN-001725: ADQUISICION DE HORNO MUFLA  PARA EL PROYECTO DE INVERSIÓN CUI Nº 2487112</t>
  </si>
  <si>
    <t>20607752312-MS KREA S.A.C.</t>
  </si>
  <si>
    <t>CCMN-001726: SERVICIO PARA EL ACONDICIONAMIENTO DEL SISTEMA ELÉCTRICO Y ABASTECIMIENTO DE AGUA PARA LOS AMBI</t>
  </si>
  <si>
    <t>CCMN-001701: CONTRATACIÓN DEL SERVICIO DE SEGUIMIENTO Y EVALUACION DEL AVANCE DE EJECUCION FISICA EN MATERIA</t>
  </si>
  <si>
    <t>05/09/2022</t>
  </si>
  <si>
    <t>03/06/2022</t>
  </si>
  <si>
    <t>20100144922-GRUPO PANA S.A.</t>
  </si>
  <si>
    <t>CCMN-001688: PI 2449640 ADQUISICION DE TRES (03) CAMIONETAS 4X4 PICK UP</t>
  </si>
  <si>
    <t>CCMN-001672: ADQUISICION DE BOMBA DE VACIO CON ACCESORIOS PARA FILTRADO Y DETERMINACIÓN DE PH EN SUELOS EN E</t>
  </si>
  <si>
    <t>CCMN-001659: MOTOASPERSORA.COMPONENTE II.</t>
  </si>
  <si>
    <t>CCMN-001657: SERVICIO DE UN ESPECIALISTA LEGAL EN PROPIEDAD INTELECTUAL DEL PROYECTO DE LA DGIA</t>
  </si>
  <si>
    <t>CCMN-001656: SERVICIO DE UN ESPECIALISTA TECNICO DE PROPIEDAD INTELECTUAL DEL PROYECTO DE LA DGIA.</t>
  </si>
  <si>
    <t>10437183045-MIO TORREJON ABNER FERNANDO</t>
  </si>
  <si>
    <t>CCMN-001655: SERVICIO DE UN ESPECIALISTA EN DISEÑO PARA EL PROYECTO DE LA DGIA.</t>
  </si>
  <si>
    <t>CCMN-001597: PI 2449640 - EQUIPOS DE CÓMPUTO ESTACION DE TRABAJO</t>
  </si>
  <si>
    <t>10079525320-CORCUERA MALCA MARIO ALBERTO</t>
  </si>
  <si>
    <t>CCMN-001639: SERVICIO DE EDICION DE TEXTO Y CORRECIÓN DE ESTILO PARA EL PROYECTO DE LA DGIA.</t>
  </si>
  <si>
    <t>20600591011-JML SERVICE GENERAL PERU S.A.C.</t>
  </si>
  <si>
    <t>CCMN-001633: SERVICIO DE MANTENIMIENTO Y REHABILITACIÓN DE MÓDULO DE PRODUCCIÓN E INVESTIGACIÓN DE CUYES EEA</t>
  </si>
  <si>
    <t>CCMN-001632: SERVICIO DE MANTENIMIENTO Y MEJORAMIENTO DEL MÓDULO DE INVESTIGACIÓN DE CUYES EN LA EEA BAÑOS D</t>
  </si>
  <si>
    <t>20551805477-TECNOLOGIA INFORMATICA Y CONSULTORIA S.A.C.</t>
  </si>
  <si>
    <t>CCMN-001615: COMPUTADORAS ESTACIONARIAS.COMPONENTE II</t>
  </si>
  <si>
    <t>10336656236-CONSTANTINO VALLEJOS SEGUNDO BERNARDO</t>
  </si>
  <si>
    <t>CCMN-001612: SERVICIO DE APOYO EN PROYECTOS DEL PP121 PARA LA EEA AMAZONAS. SEGUN TERMINOS DE REFERENCIA</t>
  </si>
  <si>
    <t>20562647440-AGROINVERSIONES THIAGO E.I.R.L.</t>
  </si>
  <si>
    <t>CCMN-001610: ADQUISICION DE FERTILIZANTES PARA LA EEA SANTA ANA DEL PI SEMILLAS.</t>
  </si>
  <si>
    <t>20502445805-WARI SERVICE SOCIEDAD ANONIMA CERRADA-WARI SERVICE S.A.C</t>
  </si>
  <si>
    <t>CCMN-001562: REQUERIMIENTO DE COMBUSTIBLE : DIESEL,  PARA LA EEA CHUMBIBAMBA</t>
  </si>
  <si>
    <t>20604055181-BIOCIENCIA S.A.C.</t>
  </si>
  <si>
    <t>CCMN-001596: ADQUISICION DE LIBROS MUNSELL SOIL COLOR BOOK PARA EL PROYECTO DE INVERSION CON CUI Nº2487112</t>
  </si>
  <si>
    <t>CCMN-001589: SERVICIO DE UN ESPECIALISTA LEGAL EN ACCESO DE RECURSOS GENETICOS DEL SNIA.</t>
  </si>
  <si>
    <t>10725157491-PINEDO FLORES MARLET TERESA</t>
  </si>
  <si>
    <t>CCMN-001574: MANTENIMIENTO E IMPLEMENTACIÓN DE AMBIENTES DE LA PLANTA PROCESADORA DE SEMILLAS EN LA EEA SAN</t>
  </si>
  <si>
    <t>20603194676-GREBO CONSTRUCCIÓN Y SERVICIOS S.A.C. - GREBO S.A.C.</t>
  </si>
  <si>
    <t>CCMN-001573: MANTENIMIENTO Y REHABILITACION DE VIVERO FRUTICOLA EN LA EEA.CANCHAN. ¨</t>
  </si>
  <si>
    <t>10420389995-IBARRA APAZA WALTER JESUS</t>
  </si>
  <si>
    <t>CCMN-001566: SERVICIO DE PERSONAL DE APOYO TÉCNICO PARA LA REGIÓN PUNO, EN EL MARCO DEL PI 2432072.</t>
  </si>
  <si>
    <t>10414592746-MAMANI MAMANI GERARDO CORNELIO</t>
  </si>
  <si>
    <t>CCMN-001565: SERVICIO DE UN ESPECIALISTA EN GENÉTICA , EN EL MARCO DEL PI 2432072.</t>
  </si>
  <si>
    <t>10419359799-RAMIREZ PAREDES JUAN ANGEL</t>
  </si>
  <si>
    <t>CCMN-001564: SERVICIO DE PERSONAL DE APOYO EN BIOTECNOLOGIA REPRODUCTIVA PARA LA REGIÓN PASCO, EN EL MARCO D</t>
  </si>
  <si>
    <t>10092395711-MENDOZA LEIVA CESAR JORGE</t>
  </si>
  <si>
    <t>CCMN-001563: SERVICIO DE UN GESTOR REGIONAL DE NÚCLEO GENETICO EN LA REGIÓN AYACUCHO, EN EL MARCO DEL PI 243</t>
  </si>
  <si>
    <t>10427468190-ECHEVARRIA ANYOSA ISABEL CRISTINA</t>
  </si>
  <si>
    <t>CCMN-001561: SERVICIO DE UN ESPECIALISTA EN AREGA</t>
  </si>
  <si>
    <t>10443537126-SEVILLA CARPIO AMIRO ANTONIO</t>
  </si>
  <si>
    <t>CCMN-001548: SERVICIO DE UN TÉCNICO EN LABORATORIO PARA LA EEA VISTA FLORIDA EN EL MARCO DEL PROYECTO DE INV</t>
  </si>
  <si>
    <t>CCMN-001541: ADQUISICIÓN DE ALIMENTO BALANCEADO PARA DONADORAS, EN EL MARCO DEL PI 2432072</t>
  </si>
  <si>
    <t>20600624548-CORPORACION CASAVERDE-ROCA EMPRESA INDIVIDUAL DE RESPONSABILIDAD LIMITADA</t>
  </si>
  <si>
    <t>CCMN-001538: ADQUISICION DE COMBUSTIBLE PARA EL PI N° 2276656-VRAEM</t>
  </si>
  <si>
    <t>20608784722-EMPRESA DE SERVICIOS Y VENTAS GENERALES ZAFIRO MOTOR'S S.A.C.</t>
  </si>
  <si>
    <t>CCMN-001537: CONTRATACION DEL SERVICIO DE MANTENIMIENTO CORRECTIVO DE 03 VEHICULOS: 02 CAMIONETAS (EGV-611 Y</t>
  </si>
  <si>
    <t>CCMN-001539: SERVICIO DE MANTENIMIENTO  DEL  SISTEMA  DE  RIEGO TECNIFICADO  DEL  VIVERO  FRUTICOLA  EEA DONOSO</t>
  </si>
  <si>
    <t>10720795588-FLORES LOAYZA JEYSON ROY</t>
  </si>
  <si>
    <t>CCMN-001525: SERVICIOS DE UN ESPECIALISTA EN PRODUCCION PECUARIA PARA LA EEA CHUMBIBAMBA.</t>
  </si>
  <si>
    <t>10478827771-SEGURA PORTOCARRERO GLENI TATIANA</t>
  </si>
  <si>
    <t>CCMN-001524: SERVICIO ESPECIALIZADO EN COLECCIÓN, PROCESAMIENTO Y PRODUCCIÓN DE PAJILLAS DE SEMEN Y EMBRIONES</t>
  </si>
  <si>
    <t>10452365389-LEVEAU VILLACORTA CAYO</t>
  </si>
  <si>
    <t>CCMN-001520: SERVICIOS ESPECIALIZADOS PARA REALIZAR LA PRODUCCION Y  TRANSFERENCIA DE EMBRIONES DE GANADO BOVINO</t>
  </si>
  <si>
    <t>10095306981-PEÑA GUEVARA ULISES RAUL</t>
  </si>
  <si>
    <t>CCMN-001517: ESPECIALISTA EN COMUNICACIÓN DEL PROYECTO DE LA DGIA</t>
  </si>
  <si>
    <t>CCMN-001499: PI 2449640 SERVICIO DE APOYO EN INVESTIGACION Y TRABAJOS DE CAMPO</t>
  </si>
  <si>
    <t>CCMN-001508: PI 2449640 - SERVICIO DE IMPRESIÓN EN GENERAL</t>
  </si>
  <si>
    <t>07/09/2022</t>
  </si>
  <si>
    <t>13/04/2022</t>
  </si>
  <si>
    <t>'CONSTRUCCIÓN DE PLANTA DE ACONDICIONAMIENTO Y ALMACÉN DE SEMILLA DE CEREALES Y LEGUMINOSAS DE GRANO ¿ EEA ILLPA ¿ PUNO</t>
  </si>
  <si>
    <t>CCMN-001502: SERVICIO DE INVESTIGACIÓN Y TRANSFERENCIA DE TECNOLOGÍA EN LOS CULTIVOS DE CAFÉ Y CACAO</t>
  </si>
  <si>
    <t>CCMN-001501: SERVICIO DE INVESTIGACIÓN EN EL CULTIVO DE PLÁTANO Y BANANO ORGÁNICO, CONTRIBUYE A LA INVESTIGA</t>
  </si>
  <si>
    <t>10721054182-VARGAS CISNEROS SANDRA MARILIA</t>
  </si>
  <si>
    <t>CCMN-001485: SERVICIO DE UN ESPECIALISTA EN SISTEMAS EN AIVTA</t>
  </si>
  <si>
    <t>10721197072-OLIVAREZ RIVERA EVELYN LISSETE</t>
  </si>
  <si>
    <t>CCMN-001484: SERVICIO DE UN ESPECIALISTA PARA EL REGISTRO DE INFORMACIÓN EN AIVTA</t>
  </si>
  <si>
    <t>04/08/2022</t>
  </si>
  <si>
    <t>06/08/2021</t>
  </si>
  <si>
    <t>10420153436-AMPUERO TRIGOSO GUSTAVO</t>
  </si>
  <si>
    <t>CCMN-001476: SERVICIO DE CORDINANACION PARA EL PI CUI 2338934</t>
  </si>
  <si>
    <t>10420464351-FERNANDEZ HUAYTALLA ELIZABETH</t>
  </si>
  <si>
    <t>CCMN-001466: COORDINADOR DEL PROYECTO.COMPONENTE GESTION</t>
  </si>
  <si>
    <t>20101550533-SOLO DEL PERU S.A.C.</t>
  </si>
  <si>
    <t>CCMN-001454: ADQUISICION DE MOTOPULVERIZADOR PARA LAS EEAS DEL PI N°2361771 - SEMILLAS.</t>
  </si>
  <si>
    <t>10462874567-LATINEZ CALLEGARI EVARISTO DANIEL</t>
  </si>
  <si>
    <t>CCMN-001451: CONTRATACION DE SERVICIO DE UN PORFESIONAL ESPECIALIZADO EN AUDIOVISUALES PARA EL PI SEMILLAS.</t>
  </si>
  <si>
    <t>CCMN-001449: SERVICIO DE UN ESPECIALISTA PARA LA ELABORACIÓN DE LA PROPUESTA DE REGLAMENTO DE LA LEY 31368,</t>
  </si>
  <si>
    <t>10477356953-SOPLA LAPIZ HENRY</t>
  </si>
  <si>
    <t>CCMN-001436: SERVICIOS DE UN ESPECIALISTA EN PRODUCCIÓN PECUARIA PARA LA ESTACIÓN EXPERIMENTAL AGRARIA AMAZO</t>
  </si>
  <si>
    <t>10412578371-HOTUYA CHOQUE JOHANA</t>
  </si>
  <si>
    <t>CCMN-001435: SERVICIO DE UN ESPECIALISTA PRODUCCIÓN AGRÍCOLA, PARA LA EEA TACNA.</t>
  </si>
  <si>
    <t>10618117885-ROMAN PEÑA ALCIDES</t>
  </si>
  <si>
    <t>CCMN-001433: SERVICIOS DE UN ESPECIALISTA EN PRODUCCIÓN DE SEMILLAS DE CULTIVOS ANDINOS PARA LA ESTACIÓN EXP</t>
  </si>
  <si>
    <t>10071080868-BARRERA ROJAS CIRO EBENEZER</t>
  </si>
  <si>
    <t>CCMN-001430: SERVICIO DE UN ESPECIALISTA EN AGRONOMÍA EN AESPA.</t>
  </si>
  <si>
    <t>CCMN-001427: SERVICIO DE UN PROFESIONAL COMO ESPECIALISTA EN INVESTIGACIÓN, TRANSFERENCIA DE TECNOLOGIA Y PR</t>
  </si>
  <si>
    <t>10478292622-ARIAS TUCO JANETH</t>
  </si>
  <si>
    <t>CCMN-001425: SERVICIO DE UN ESPECIALISTA EN PRODUCCIÓN PECUARIA PARA LA EEA TACNA.</t>
  </si>
  <si>
    <t>10407835048-MAUTINO SANTILLAN EDWILIO EDWARD</t>
  </si>
  <si>
    <t>CCMN-001424: ESPECIALISTA EN PRODUCCIÓN AGRÍCOLA PARA LA ESTACIÓN EXPERIMENTAL AGRARIA CANCHÁN ¿ HUÁNUCO.</t>
  </si>
  <si>
    <t>10803796161-INOCENTE SEBASTIAN ELDER EDGAR</t>
  </si>
  <si>
    <t>CCMN-001423: SERVICIOS DE UN ESPECIALISTA EN PRODUCCIÓN PECUARIA PARA LA ESTACIÓN EXPERIMENTAL AGRARIA CANCH</t>
  </si>
  <si>
    <t>20202380621-MAPFRE PERU COMPAÑIA DE SEGUROS Y REASEGUROS S.A.</t>
  </si>
  <si>
    <t>CCMN-001422: SEGURO VEHICULAR.COMPONENTE GESTION</t>
  </si>
  <si>
    <t>20100004080-FESEPSA S.A</t>
  </si>
  <si>
    <t>CCMN-001419: VERNIERS 30 CM.COMPONENTE II</t>
  </si>
  <si>
    <t>24/09/2022</t>
  </si>
  <si>
    <t>26/05/2022</t>
  </si>
  <si>
    <t>20601927811-IMPERIO PEÑA S.A.C.</t>
  </si>
  <si>
    <t>'CONSTRUCCIÓN DE PLANTA DE ACONDICIONAMIENTO Y ALMACÉN DE SEMILLA DE CEREALES Y LEGUMINOSAS DE GRANO EEA CHUMBIBAMBA  APURIMAC</t>
  </si>
  <si>
    <t>11/08/2022</t>
  </si>
  <si>
    <t>11/04/2022</t>
  </si>
  <si>
    <t>20538084761-CONSTRUCTORA ARQUITRABE SAC</t>
  </si>
  <si>
    <t>CONSTRUCCIÓN DE PLANTA DE ACONDICIONAMIENTO Y ALMACÉN DE SEMILLA DE CEREALES Y LEGUMINOSAS DE GRANO  EEA CANAÁN  AYACUCHO</t>
  </si>
  <si>
    <t>17/08/2022</t>
  </si>
  <si>
    <t>08/04/2022</t>
  </si>
  <si>
    <t>20489466741-INVERSIONES HILARIO S.A.C.</t>
  </si>
  <si>
    <t>CONSTRUCCIÓN DE PLANTA DE ACONDICIONAMIENTO Y ALMACÉN DE SEMILLA DE CEREALES Y LEGUMINOSAS DE GRANO EEA ANDENES  CUSCO</t>
  </si>
  <si>
    <t>10706088976-RODRIGUEZ DELZO EDINSO ELVIS</t>
  </si>
  <si>
    <t>CCMN-001397: SERVICIO DE UN ESPECIALISTA EN LA AGIA DE LA EEA PERLA DEL VRAEM</t>
  </si>
  <si>
    <t>CCMN-001381: SERVICIO DE UN ESPECIALISTA PARA EL PROCESO DE ACREDITACIÓN DE LOS LABORATORIOS DE SUELOS Y.AG</t>
  </si>
  <si>
    <t>20606124890-INVERSIONES MAICOL Y NAYELI E.I.R.L.</t>
  </si>
  <si>
    <t>CCMN-001379: REQUERIMIENTO POR ADQUISICIÓN DE FERTILIZANTES, HERBICIDAS, INSECTICIDAS, FUNGICIDAS PARA LA EE</t>
  </si>
  <si>
    <t>CCMN-001372: SERVICIO DE ASISTENTE DE INVESTIGACION</t>
  </si>
  <si>
    <t>CCMN-001365: CONTRATACIÓN DE PROFESIONAL PARA SERVICIO DE APOYO EN PROYECTOS DE INVESTIGACIÓN E INNOVACIÓN A</t>
  </si>
  <si>
    <t>CCMN-001364: CONTRATACIÓN DE PROFESIONAL PARA SERVICIO DE APOYO EN PROYECTOS DE INVESTIGACIÓN E INNOVACIÓN A</t>
  </si>
  <si>
    <t>10442166698-QUISPE AVILA EVERTON</t>
  </si>
  <si>
    <t>CCMN-001359: CONTRATACION DE TECNICO DE CAMPO EN EL DISTRITO DE SANTA ROSA PARA EL PI N° 2276656-VRAEM, EN L</t>
  </si>
  <si>
    <t>CCMN-001356: ADQUISICIÓN DE SULFATO DE AMONIO, EN EL MARCO DEL PI 2432072</t>
  </si>
  <si>
    <t>CCMN-001355: ADQUISICIÓN DE FERTILIZANTE NPK 20 - 20 - 20, EN EL MARCO DEL PI 2432072</t>
  </si>
  <si>
    <t>20603624425-ESTACIÓN ATOCONGO S.A.C.</t>
  </si>
  <si>
    <t>CCMN-001353: ADQUISICIÓN DE COMBUSTIBLE, EN EL MARCO DEL PI 2432072</t>
  </si>
  <si>
    <t>20539289781-CELTEX INGENIEROS S.A.C.</t>
  </si>
  <si>
    <t>CCMN-001346: IMPLEMENTACIÓN DE SEÑALÉTICAS EDUCATIVAS PARA TRASFERENCIA DE TECNOLOGÍA EN EL CENTRO EXPERIMEN</t>
  </si>
  <si>
    <t>CCMN-001342: SERVICIO DE COORDINACIÓN Y MONITOREO DE PROYECTOS DE INVESTIGACIÓN E INNOVACIÓN PARA LA EEA ILL</t>
  </si>
  <si>
    <t>CCMN-001329: CONTRATACIÓN DE UN SERVICIO ESPECIALIZADO EN BIOTECNOLOGÍA REPRODUCTIVA DE GANADO BOVINO, EN EL</t>
  </si>
  <si>
    <t>10731245997-GUEVARA ARTEAGA WILLIAM ELEODORO</t>
  </si>
  <si>
    <t>CCMN-001324: SERVICIO DE ESPECIALISTA EN INGENIERIA Y ARQUITECTURA PARA REVISIÓN Y ACTUALIZACIÓN DE EXPEDIEN</t>
  </si>
  <si>
    <t>10466202814-VASQUEZ DAMIANO WILDO ARTURO</t>
  </si>
  <si>
    <t>CCMN-001313: SERVICIO DE APOYO EN PROYECTOS DE INVESTIGACIÓN AGRARIO PARA LA EEA CHUMBIBAMBA.</t>
  </si>
  <si>
    <t>10455839586-ARBAIZA BARNECHEA MARTIN DANIEL</t>
  </si>
  <si>
    <t>CCMN-001296: CONTRATACIÓN TIENE POR FINALIDAD CONTAR CON LOS SERVICIOS ESPECIALIZADOS EN PROYECTOS DE INVERS</t>
  </si>
  <si>
    <t>10412675741-VELASQUE HUAMAN FREDY</t>
  </si>
  <si>
    <t>CCMN-001290: SERVICIO DE INTERVENCIÓN ESPECIALIZADA EN ACTIVIDADES AGRÍCOLAS EN EL ÁREA DE SEMILLAS</t>
  </si>
  <si>
    <t>CCMN-001279: SERVICIO DE COORDINADOR DEL PROYECTO DE LA DGIA.</t>
  </si>
  <si>
    <t>10277272771-SALAZAR FLORES JOSE LUIS</t>
  </si>
  <si>
    <t>CCMN-001277: CONTRATACIÓN DE UN SERVICIO DE UN GESTOR PARA LA REGION LIMA, EN EL MARCO DEL PI 2432072</t>
  </si>
  <si>
    <t>10/09/2021</t>
  </si>
  <si>
    <t>05/05/2021</t>
  </si>
  <si>
    <t>20450326713-ENGINEERING BUILD S.A.C</t>
  </si>
  <si>
    <t>VALORIZACIÓN N° 08 DE LA OBRA, ¿CONSTRUCCIÓN DE LABORATORIO DE BIOTECNOLOGÍA ANIMAL</t>
  </si>
  <si>
    <t>20138563201-LA ENSENADA S.R.L.</t>
  </si>
  <si>
    <t>CCMN-001272: ADQUISICIÓN DE POTENCIÓMETROS DE MESA PARA LABORATORIO PARA EL PI N°2361771, EN LA EEA ANDENES,</t>
  </si>
  <si>
    <t>CONTRATO N° 26, SUPERVISION DE OBRA DDTA</t>
  </si>
  <si>
    <t>CONTRATO N° 17 , EJECUCION DE OBRA DDTA</t>
  </si>
  <si>
    <t>10285290487-SANCHEZ TORRES RAUL</t>
  </si>
  <si>
    <t>CCMN-001265: CONTRATACION DE TECNICO DE CAMPO EN EL DISTRITO DE PICHARI PARA EL PI N° 2276656-VRAEM, EN LA E</t>
  </si>
  <si>
    <t>CCMN-001262: ADQUISICIÓN DE SISTEMA DE DIGESTIÓN POR MICROONDAS (HOTBLOCK) PARA EL PROYECTO DE INVERSIÓN CON</t>
  </si>
  <si>
    <t>CCMN-001261: ADQUISICIÓN DE MOLINOS PARA SUELOS PARA EL PROYECTO DE INVERSIÓN CON CUI N° 2487112</t>
  </si>
  <si>
    <t>CCMN-001259: CONTRATACION DE SERVICIO DE ESPECIALISTA EN APOYO EN PROYECTO DE INVESTIGACION CON CARGO AL PP</t>
  </si>
  <si>
    <t>10444325220-ARCE QUISPE WAGNER</t>
  </si>
  <si>
    <t>CCMN-001255: CONTRATACION DE TECNICO AGROPECUARIO PARA ACTIVIDADES AGRICOLAS EN LA PLANTA PROCESADORA DE ABO</t>
  </si>
  <si>
    <t>10338139131-CURIHUAMAN ILIQUIN WILSON</t>
  </si>
  <si>
    <t>CCMN-001250: SERVICIO DE APOYO EN TRABAJOS DE CAMPO PARA LOS PROGRAMAS DE INVESTIGACION DEL PP121 EN LA EEA</t>
  </si>
  <si>
    <t>10286010151-QUISPE ALCAYAURE ZENON</t>
  </si>
  <si>
    <t>CCMN-001240: CONTRATACION DE TECNICO DE CAMPO EN EL DISTRITO DE SIVIA PARA EL PI N° 2276656-VRAEM, EN LA EEA</t>
  </si>
  <si>
    <t>10453283149-DURAN BORDA DAVID</t>
  </si>
  <si>
    <t>CCMN-001239: CONTRATACION DE TECNICO DE CAMPO EN EL DISTRITO DE ANCO PARA EL PI N° 2276656-VRAEM, EN LA EEA</t>
  </si>
  <si>
    <t>10283140542-PEREZ PUJAICO NIREN MAIK</t>
  </si>
  <si>
    <t>CCMN-001238: CONTRATACION DE TECNICO DE CAMPO EN EL DISTRITO DE KIMBIRI PARA EL PI N° 2276656-VRAEM, EN LA E</t>
  </si>
  <si>
    <t>10458302257-GARCIA RAMOS YONNY</t>
  </si>
  <si>
    <t>CCMN-001237: CONTRATACION DE TECNICO DE CAMPO EN EL DISTRITO DE AYNA PARA EL PI N° 2276656-VRAEM, EN LA EEA</t>
  </si>
  <si>
    <t>10473924957-ARONE MARTINEZ NILTON MAURO</t>
  </si>
  <si>
    <t>CCMN-001236: CONTRATACION DE TECNICO DE CAMPO EN EL DISTRITO DE LLOCHEGUA PARA EL PI N° 2276656-VRAEM, EN LA</t>
  </si>
  <si>
    <t>CCMN-001221: SERVICIO ESPECIALIZADO EN PROYECTOS DE INVERSIONES PARA EL PI SEMILLAS.</t>
  </si>
  <si>
    <t>CCMN-001220: SERVICIO DE ESPECIALISTA EN INGENIERIA Y ARQUITECTURA PARA REVISIÓN Y ACTUALIZACIÓN DE EXPEDIEN</t>
  </si>
  <si>
    <t>10093974366-VEGA COLONIO LOURDES DEL ROCIO</t>
  </si>
  <si>
    <t>CCMN-001184: SERVICIO DE APOYO AUXILIAR EN LABORATORIO PARA EL PI N°2361771 - SEMILLAS.</t>
  </si>
  <si>
    <t>10091776516-CHAVEZ ROMERO LUPE TERESA</t>
  </si>
  <si>
    <t>CCMN-001183: SERVICIO DE APOYO TECNICO EN LABORATORIO PARA EL PI N°2361771 - SEMILLAS.</t>
  </si>
  <si>
    <t>CCMN-001216: SERVICIO DE APOYO EN ASISTENCIA TÉCNICA ADMINISTRATIVA PARA LA DIRECCIÓN GENERAL DE LA DSME</t>
  </si>
  <si>
    <t>10090778205-MEDINA VICUÑA MIGUEL ANGEL</t>
  </si>
  <si>
    <t>CCMN-001209: CONTRATAR LOS SERVICIOS DE UNA PERSONA NATURAL PARA REALIZAR ACTIVIDADES ADMINISTRATIVAS EN LA</t>
  </si>
  <si>
    <t>10801403943-VARGAS SICHA EDGAR JOSE</t>
  </si>
  <si>
    <t>CCMN-001208: CONTRATAR LOS SERVICIOS DE UNA PERSONA NATURAL PARA REALIZAR ACTIVIDADES ADMINISTRATIVAS EN LA</t>
  </si>
  <si>
    <t>10459365350-SAMANAMUD CURTO ANGELO FRANCISCO</t>
  </si>
  <si>
    <t>CCMN-001195: CONTRATACION DE SERVICIOS DE UN PROFESIONAL PARA APOYO EN ACTIVIDADES DE INVESTIGACION DEL AREA</t>
  </si>
  <si>
    <t>CCMN-001190: SERVICIO DE UN ESPECIALISTA EN ELABORACIÓN DE ESTUDIOS DE TENDENCIAS DE MERCADO EN ALFALFA, YUC</t>
  </si>
  <si>
    <t>CCMN-001189: INVESTIGADOR-EEA AMAZONAS-LEGUMINOSAS ANDINAS</t>
  </si>
  <si>
    <t>CCMN-001188: SERVICIO DE ENCAUSAMIENTO DE AGUAS SUPERFICIALES EXTERNAS E INTERNAS Y MANTENIMIENTO DE PONTONE</t>
  </si>
  <si>
    <t>20601446741-INGENIERÍA PETR S.R.L.</t>
  </si>
  <si>
    <t>CCMN-001187: SERVICIO DE MANTENIMIENTO DE LA ENTRADA PRINCIPAL Y TRATAMIENTO DE ÄREAS VERDES EN LA EEA- AMAZ</t>
  </si>
  <si>
    <t>CCMN-001186: INVESTIGADOR-EEA LOS CEDROS-BANANO-TUMBES</t>
  </si>
  <si>
    <t>10198571313-GIRON AGUILAR RITA CAROLINA</t>
  </si>
  <si>
    <t>CCMN-001185: INVESTIGADOR-EEA SANTA ANA-TARWI-JUNIN</t>
  </si>
  <si>
    <t>20100017491-TELEFONICA DEL PERU SAA</t>
  </si>
  <si>
    <t>CCMN-001134: SERVICIO DE TELEFONÍA FIJA</t>
  </si>
  <si>
    <t>20106897914-ENTEL PERU S.A.</t>
  </si>
  <si>
    <t>CCMN-001133: SERVICIO DE TELEFONÍA MÓVIL</t>
  </si>
  <si>
    <t>20421780472-GTD PERÚ S.A</t>
  </si>
  <si>
    <t>CCMN-001132: SERVICIO DE INTERNET PARA LA SEDE CENTRAL.</t>
  </si>
  <si>
    <t>CCMN-001182: SERVICIO DE GESTOR DE LA INNOVACIÓN AGRARA EN LA EEA  AMAZONAS</t>
  </si>
  <si>
    <t>CCMN-001181: ADMINISTRADOR DEL PROYECTO .COMPONENTE GESTION</t>
  </si>
  <si>
    <t>CCMN-001175: INGESTIGADOR - EEA PICHANAKI - JUNIN -CAFE</t>
  </si>
  <si>
    <t>CCMN-001174: INVESTIGADOR-EEA TACNA-OLIVO</t>
  </si>
  <si>
    <t>10476151584-MENDEZ MARCA MARILUZ</t>
  </si>
  <si>
    <t>CCMN-001172: CONTRATACION DE APOYO SECRETARIAL PARA EL PI N° 2276656-VRAEM, EN LA EEA PERLA DEL VRAEM.</t>
  </si>
  <si>
    <t>10093404497-CASARETTO CASTAGNINO DUILIO</t>
  </si>
  <si>
    <t>CCMN-001166: CONTRATAR LOS SERVICIOS DE UNA PERSONA NATURAL PARA REALIZAR ACTIVIDADES ADMINISTRATIVAS DE APO</t>
  </si>
  <si>
    <t>10700796537-SANTIAGO PASHANASTE CAROL MATILDE</t>
  </si>
  <si>
    <t>CCMN-001160: SERVICIO DE APOYO ADMINISTRATIVO PARA EL PI N° 2276656-VRAEM, EN LA SEDE CENTRAL DEL INIA.</t>
  </si>
  <si>
    <t>10778027475-PALOMINO MUCHA AMER</t>
  </si>
  <si>
    <t>CCMN-001155: CONTRATACION DE GUARDIANIA NOCTURNA PARA EL PI N° 2276656-VRAEM, EN LA EEA PERLA DEL VRAEM.</t>
  </si>
  <si>
    <t>10702910558-MIGUEL RODRIGUEZ HELSON YURI</t>
  </si>
  <si>
    <t>CCMN-001154: CONTRATACION DE GUARDIANIA DIURNA PARA EL PI N° 2276656-VRAEM, EN LA EEA PERLA DEL VRAEM.</t>
  </si>
  <si>
    <t>CCMN-001150: INVESTIGADOR-EEA CHINCHA-PALLAR</t>
  </si>
  <si>
    <t>CCMN-001148: INVESTIGADOR-EEA SAN ROQUE-CAMU CAMU</t>
  </si>
  <si>
    <t>CCMN-001147: INVESTIGADOR-EEA VISTA FLORIDA-ALGODON</t>
  </si>
  <si>
    <t>CCMN-001145: INVESTIGADOR- EEA ILLPA</t>
  </si>
  <si>
    <t>20514606774-C &amp; M SERVICENTROS SOCIEDAD ANONIMA CERRADA</t>
  </si>
  <si>
    <t>CCMN-001128: COMBUSTIBLE DIESEL B5S50 PARA LA SEDE CENTRAL</t>
  </si>
  <si>
    <t>CCMN-001141: PARA EFECTUAR TRABAJO ESPECIFICO EN ADMINISTRACIÓN PÚBLICA PARA LA GERENCIA GENERAL</t>
  </si>
  <si>
    <t>10434834592-HUAMAN LIZANA DARWIN</t>
  </si>
  <si>
    <t>CCMN-001131: REQUERIMIENTO DE UN ASISTENTE TECNICO, PARA LA DGIA/SDPTA/AGIA EEA CHUMBIBAMBA.</t>
  </si>
  <si>
    <t>10153544200-MAGALLANES CONDORI LUCY AMPARITO</t>
  </si>
  <si>
    <t>CCMN-001127: ASISTENTE ADMINISTRATIVO.COMPONENTE GESTION</t>
  </si>
  <si>
    <t>CCMN-001125: ASISTENTE ADMINISTRATIVO.COMPONENTE GESTION</t>
  </si>
  <si>
    <t>CCMN-001126: ASISTENTE ADMINISTRATIVO.COMPONENTE GESTION</t>
  </si>
  <si>
    <t>10459834775-RUCABADO MIRANDA ANA LAURA</t>
  </si>
  <si>
    <t>CCMN-001118: CONTRATACIÓN DE SERVICIOS DE UN ASISTENTE DE INVESTIGACIÓN ÁREA DEL BANCO DE SEMILLAS DE LA SDR</t>
  </si>
  <si>
    <t>10402044310-VALENCIA RAMIREZ MARIA ESTHER</t>
  </si>
  <si>
    <t>CCMN-001115: SERVICIO ESPECIALIZADO EN EL SUBSISTEMA DE GESTION DE LA COMPENSACION</t>
  </si>
  <si>
    <t>10423624669-MAMANI ESPINOZA IRIS ANGELICA</t>
  </si>
  <si>
    <t>CCMN-001114: SERVICIO ESPECIALIZADO EN RECURSOS HUMANOS EN EL SUBISTEMA DE GESTION DE LA COMPENSACION</t>
  </si>
  <si>
    <t>10729173440-ZAVALETA VILCHEZ DIOMAR</t>
  </si>
  <si>
    <t>CCMN-001109: CONTRATACIÓN TIENE POR FINALIDAD CONTAR CON EL SERVICIOS ESPECIALIZADOS EN PROYECTOS DE INVERSI</t>
  </si>
  <si>
    <t>CCMN-001102: POR LOS SERVICIOS DE UN ESPECIALISTA EN MODERNIZACION PARA LA UPR</t>
  </si>
  <si>
    <t>CCMN-001101: POR LOS SERVICIOS DE UN PROFESIONAL EN LA UPR PARA ATENDER  Y DAR CUMPLIMIENTO A LAS DISPOSICIO</t>
  </si>
  <si>
    <t>CCMN-001097: SERVICIO ESPECIALIZADO EN TEMAS LEGALES ADMINISTRATIVOS</t>
  </si>
  <si>
    <t>CCMN-001100: SERVICIO DE UN ESPECIALISTA EN ANALISIS ECONÓMICO Y GESTIÓN EMPRESARIAL EN EL AESPA.</t>
  </si>
  <si>
    <t>10204207661-RODRIGUEZ ANDRADE JOSE VICTOR</t>
  </si>
  <si>
    <t>CCMN-001095: SERVICIO ESPECIALIZADO PARA LA ELABORACIÓN DEL ESTUDIO DENOMINADO¿PROPUESTA DE CONSOLIDAC. Y SOSTENI</t>
  </si>
  <si>
    <t>CCMN-001094: SERVICIO DE UN ESPECIALISTA EN PROTECCIÓN DE OBTENCIONES VEGETALES DEL SNIA PARA EL PROYECTO DE DGIA</t>
  </si>
  <si>
    <t>10456834600-ISASI ABRISQUETA BRISETTE VERONICA</t>
  </si>
  <si>
    <t>CCMN-001093: SERVICIO DE APOYO ADMINISTRATIVO PARA EL PROYECTO DE LA DGIA.</t>
  </si>
  <si>
    <t>10200545830-VILLEGAS ARCE MARIA TERESA</t>
  </si>
  <si>
    <t>CCMN-001092: SERVICIO DE ASISTENTE ADMINISTRATIVO DEL PROYECTO DE LA DGIA.</t>
  </si>
  <si>
    <t>CCMN-001090: CONTRATACIÓN DE UN SERVICIO DE ASISTENCIA TÉCNICA PARA LA SUPERVISIÓN DE LA OBRA 'MEJORAMIENTO</t>
  </si>
  <si>
    <t>10439046932-CCAICO PARIONA ANDRES</t>
  </si>
  <si>
    <t>CCMN-001088: CONTRATACIÓN DE UN SERVICIO DE PERSONAL TÉCNICO ELECTRICISTA PARA EL MANEJO DE LA PLANTA DE NIT</t>
  </si>
  <si>
    <t>10485712700-FRANCIA GARCIA ENRIQUE JUNIOR</t>
  </si>
  <si>
    <t>CCMN-001087: CONTRATACIÓN DE UN SERVICIO DE OPERACION Y CONDUCCIÓN DE UN TRACTOR, EN EL MARCO DEL PI 2432072</t>
  </si>
  <si>
    <t>10440483041-MARCELO GOTUZZO DANIEL</t>
  </si>
  <si>
    <t>CCMN-001086: SERVICIO EN GESTIÓN EN CALIDAD EN SDRIA.</t>
  </si>
  <si>
    <t>10093386529-PEREZ RISCO CARMEN INES</t>
  </si>
  <si>
    <t>CCMN-001084: SERVICIO DE ASISTENCIA TECNICA LÓGISTICA PARA EL PROYECTO DE LA DGIA.</t>
  </si>
  <si>
    <t>CCMN-001081: SERVICIO ESPECIALIZADO EN GESTION DE PROYECTOS - SDIEE</t>
  </si>
  <si>
    <t>10067882160-PUYO CARHUARICRA MARIA ANGELICA</t>
  </si>
  <si>
    <t>CCMN-001065: PI 2449640 - SERVICIO SECRETARIAL</t>
  </si>
  <si>
    <t>13/06/2022</t>
  </si>
  <si>
    <t>08/06/2021</t>
  </si>
  <si>
    <t>CCMN-001074: SERVICIO DE UN COORDINADOR DE PROYECTO, EN EL MARCO DEL PI 2432072.</t>
  </si>
  <si>
    <t>10700966319-OSORIO ORELLANA SANDRA</t>
  </si>
  <si>
    <t>CCMN-001075: CONTRATACIÓN DE UN SERVICIO DE ASISTENTE EN GESTION Y EJECUCION DE PROYECTOS, EN EL MARCO DEL P</t>
  </si>
  <si>
    <t>CCMN-001076: SERVICIO ESPECIALIZADO EN GESTION Y EJECUCIÓN DE PROYECTOS, EN EL MARCO DEL PI 2432072.</t>
  </si>
  <si>
    <t>CCMN-001077: SERVICIO DE ESPECIALISTA EN CONTRATACIONES DE BIENES, SERVICIOS EN GENERAL U OBRAS DEL PROYECTO</t>
  </si>
  <si>
    <t>10464377668-DULANTO BAHAMONDE LUZ ELENA</t>
  </si>
  <si>
    <t>CCMN-001073: REQUERIMIENTO DE UN PERSONAL PARA PRESTAR SERVICIO DE APOYO ADMINISTRATIVO A LA SDPA.</t>
  </si>
  <si>
    <t>10472861404-MUCHCCO ROJAS JHON KEVIN</t>
  </si>
  <si>
    <t>CCMN-001071: 'CONTRATACIÓN DE LOS SERVICIOS DE UN ESPECIALISTA EN PROGRAMACIÓN Y SOPORTE TÉCNICO E INFORMÁTI</t>
  </si>
  <si>
    <t>10716626208-VIVANCO ZARAVIA GIOVANNI ALDAIR FERNANDO</t>
  </si>
  <si>
    <t>CCMN-001070: 'CONTRATACIÓN DE LOS SERVICIOS DE UN TÉCNICO EN INFORMÁTICA'</t>
  </si>
  <si>
    <t>10447611053-VEGA ALARCON AMADEO CHRISTOPHER</t>
  </si>
  <si>
    <t>CCMN-001069: 'CONTRATACIÓN DE LOS SERVICIOS DE UN ESPECIALISTA EN WEBMASTER'</t>
  </si>
  <si>
    <t>10438406919-SOTOMAYOR TUERO JUAN CARLOS</t>
  </si>
  <si>
    <t>CCMN-001068: 'CONTRATACIÓN DE SERVICIOS DE UN ESPECIALISTA EN ADMINISTRACIÓN DE REDES Y COMUNICACIONES'</t>
  </si>
  <si>
    <t>10707802702-QUEZADA ASCENCIO DANIEL YSMAEL</t>
  </si>
  <si>
    <t>CCMN-001067: 'CONTRATACIÓN DE LOS SERVICIOS DE UN ESPECIALISTA EN SOPORTE A LOS USUARIOS DEL SISTEMA DE GEST</t>
  </si>
  <si>
    <t>20103795631-EMP REG DE SERV PUBLICO DE ELECTRICIDAD</t>
  </si>
  <si>
    <t>CCMN-001062: PARA EL SERVICIO DE ENERGIA ELECTRICA, PARA LA EEA SAN ROQUE.</t>
  </si>
  <si>
    <t>CCMN-001056: SERVICIO ESPECIALIZADO EN MEDICINA OCUPACIONAL</t>
  </si>
  <si>
    <t>10456362546-GUIA SOTO RICK NILTON</t>
  </si>
  <si>
    <t>CCMN-001050: APOYO ADMINISTRATIVO EN TEMAS DE RECURSOS HUMANOS</t>
  </si>
  <si>
    <t>CCMN-001049: POR EFECTUAR TRABAJO ESPECIFICOS EN LA OFCINA DE LA GERENCIA GENERAL.</t>
  </si>
  <si>
    <t>CCMN-001047: CONTRATACIÓN DE UN (01) PROFESIONAL EN TEMAS DE PRESUPUESTO PARA LA SEDE CENTRAL DEL PILIEGO 16</t>
  </si>
  <si>
    <t>CCMN-001046: CONTRATACIÓN DE UN TÉCNICO EN PRESUPUESTO PARA EL SEGUIMIENTO Y MONITOREO DE LA EJECUCIÓN PRESU</t>
  </si>
  <si>
    <t>CCMN-001045: CONTRATACIÓN DE UN ANALISTA I ESPECIALIZADO EN EL MÓDULO SIAF ¿ CLIENTE ¿PLIEGO¿ Y EN EL MÓDULO</t>
  </si>
  <si>
    <t>CCMN-001044: CONTRATACIÓN DE UN ANALISTA II ESPECIALIZADO EN MÓDULO SIAF - CLIENTE ¿EJECUTORA¿ Y EN EL MÓDUL</t>
  </si>
  <si>
    <t>CCMN-001042: SERVICIO ESPECIALIZADO EN PROCESOS LOGÍSTICOS PARA EL PI SEMILLAS.</t>
  </si>
  <si>
    <t>10409601001-LAVERIANO GALVAN DIANA YANET</t>
  </si>
  <si>
    <t>CCMN-001038: APOYO EN LA ASISTENCIA TÉCNICA PARA EL CONTROL Y MONITOREO DE ACTIVIDADES PREVENTIVAS DE CONTAG</t>
  </si>
  <si>
    <t>10465038743-CARRASCO CHALCO JACKELYN ANDREE</t>
  </si>
  <si>
    <t>CCMN-001036: SERVICIO DE APOYO ADMINISTRATIVO Y SECRETARIAL PARA LA SUBDIRECCIÓN DE LA DSME</t>
  </si>
  <si>
    <t>CCMN-001034: SERVICIO DE UN ESPECIALISTA PARA EL MONITOREO Y SEGUIMIENTO DE ACTIVIDADES EN LOS LABORATORIOS</t>
  </si>
  <si>
    <t>CCMN-001027: ESPECIALISTA CONTABLE TRIBUTARIO PARA DECLARACION DE IMPUESTOS Y OTRAS FUNCIONES SEGUN TDR</t>
  </si>
  <si>
    <t>CCMN-001026: ESPECIALISTA CONTABLE PARA INTEGRACION Y OTRAS FUNCIONES SEGUN TDR</t>
  </si>
  <si>
    <t>CCMN-001025: POR EFECTUAR TRABAJOS ESPECIFICOS EN LA OFICINA DE ASESORIA JURIDICA</t>
  </si>
  <si>
    <t>CCMN-001024: POR EFECTUAR TRABAJOS ESPECIFIFICOS EN LA OFICINA DE ASESORIA JURIDIA.</t>
  </si>
  <si>
    <t>CCMN-001023: POR EFECTUAR TRABAJOS ESPECIFICOS EN LA OFICINA DE ASESORIA JURIDICA.</t>
  </si>
  <si>
    <t>10705426681-QUISPE EVANGELISTA JORDY AUGUSTO</t>
  </si>
  <si>
    <t>CCMN-001018: SERVICIO DE APOYO EN ELECTRICIDAD, ILUMINACION Y ELECTRONICA</t>
  </si>
  <si>
    <t>10740606714-CHACON ASENJO RAUL FERNANDO</t>
  </si>
  <si>
    <t>CCMN-001017: SERVICIO DE APOYO ADMINISTRATIVO EN LA UNIDAD DE ABASTECIMIENTO DE LA SEDE CENTRAL DEL INIA</t>
  </si>
  <si>
    <t>10432235080-GONZALES CARRERA JOSE LUIS</t>
  </si>
  <si>
    <t>CCMN-001012: SERVICIO ESPECIALIZADO DE APOYO ADMINISTRATIVO EN TEMAS DE ALMACEN PARA LA SEDE CENTRAL DEL INI</t>
  </si>
  <si>
    <t>CCMN-001020: SERVICIO DE COORDINADOR LEGAL PARA LA OA</t>
  </si>
  <si>
    <t>CCMN-001019: SERVICIO EN GESTION AMBIENTAL</t>
  </si>
  <si>
    <t>CCMN-001004: SERVICIO DE ENERGIA ELECTRICA, PARA LA SEDE CENTRAL DEL INIA.</t>
  </si>
  <si>
    <t>CCMN-001003: SERVICIO DE ENERGIA ELECTRICA, PARA LA SEDE CENTRAL DEL INIA.</t>
  </si>
  <si>
    <t>CCMN-001002: SERVICIO DE AGUA POTABLE, PARA LA SEDE CENTRAL DEL INIA.</t>
  </si>
  <si>
    <t>CCMN-001001: SERVICIO DE AGUA POTABLE, PARA LA SEDE CENTRAL DEL INIA.</t>
  </si>
  <si>
    <t>05.08.2022</t>
  </si>
  <si>
    <t>EN EJEUCICON</t>
  </si>
  <si>
    <t>MERCANTL S.A./ 20100312736</t>
  </si>
  <si>
    <t>13-2022</t>
  </si>
  <si>
    <t>PROCEDIMIENTO</t>
  </si>
  <si>
    <t>COMPARACION PRECIOS</t>
  </si>
  <si>
    <t>ADQUISICION DE TUBOS PARA CENTRIFUGA</t>
  </si>
  <si>
    <t>RALEON CORPORATION SRL / 20601508363</t>
  </si>
  <si>
    <t>110-2021</t>
  </si>
  <si>
    <t>ADQUISICION DE POLOS PROMOCIONALES AZUL NOCHE</t>
  </si>
  <si>
    <t>15.04.2022</t>
  </si>
  <si>
    <t>EJECUTADO</t>
  </si>
  <si>
    <t>SIGNO VIAL SAC /20492999157</t>
  </si>
  <si>
    <t>05-2022</t>
  </si>
  <si>
    <t>ADQUISICION DE CILINDROS DE SEGURIDAD VIAL</t>
  </si>
  <si>
    <t>09.03.2022</t>
  </si>
  <si>
    <t>PERUSEL SAC /20601986222</t>
  </si>
  <si>
    <t>94-2022</t>
  </si>
  <si>
    <t>ADQUISICION DE HERRAMIENTAS DE CAMPO - LOTE 2</t>
  </si>
  <si>
    <t>HERRAMAS EIRL / 20602910114</t>
  </si>
  <si>
    <t>ROSARIO MIRTHA ROJAS BRUNO /10200610852</t>
  </si>
  <si>
    <t>ADQUISICION DE HERRAMIENTAS DE CAMPO - LOTES 1 y 4</t>
  </si>
  <si>
    <t>31.05.2022</t>
  </si>
  <si>
    <t>BACKSTORE S.A.C. /20547411464</t>
  </si>
  <si>
    <t>03-2022</t>
  </si>
  <si>
    <t>ADQUISICIÓN DE CORREA DE SEGURIDAD - ARTÍCULO N° 1: ARNES INTEGRAL CON LINEA DE VIDA</t>
  </si>
  <si>
    <t>GRUPO SUMINISTROS &amp; PACKING S.A.C. – GRUPO SUMIPACK S.A.C. /20518622952</t>
  </si>
  <si>
    <t>07-2022</t>
  </si>
  <si>
    <t>ADQUISICIÓN DE CAJAS DE POLIESTIRENO EXPANDIDO – ART. 1 Y ART. 2</t>
  </si>
  <si>
    <t>25.05.2022</t>
  </si>
  <si>
    <t>KA’LINSON PERU S.A.C. /20424084418</t>
  </si>
  <si>
    <t>24-2022</t>
  </si>
  <si>
    <t>LPN</t>
  </si>
  <si>
    <t>ADQUISICIÓN DE MÁSCARAS, CARTUCHOS Y LENTES</t>
  </si>
  <si>
    <t>29.04.2022</t>
  </si>
  <si>
    <t>INVERSIONES MILDAZA S.C.R.L. /20507870016</t>
  </si>
  <si>
    <t>91-2021</t>
  </si>
  <si>
    <t>ADQUISICIÓN DE BOTÍN DE CUERO CON PLANTA DE POLIURETANO ANTIDESLIZANTE (PAR)</t>
  </si>
  <si>
    <t>CORPORACION SINAPSYS S.A.C /20606088630</t>
  </si>
  <si>
    <t>20-2021</t>
  </si>
  <si>
    <t>LPN B</t>
  </si>
  <si>
    <t>ADQUISICION DE ESTEREO MICROSCOPIO Y BALANZA DE PRECISION – ART. N° 1: ESTEREO MICROSCOPIO CON CÁMARA Y ÓPTICA PLAN ACROMÁTICA</t>
  </si>
  <si>
    <t>20.04.2022</t>
  </si>
  <si>
    <t>H.W. KESSEL S.A.C. /20100329205</t>
  </si>
  <si>
    <t>97-2021</t>
  </si>
  <si>
    <t>ADQUISICION DE ESTEREO MICROSCOPIO Y BALANZA DE PRECISION – ART. N° 2: BALANZA DE PRECISION DIGITAL 6.2 KG CAPACIDAD/ SENSIBILIDAD 0,1G</t>
  </si>
  <si>
    <t>FADISUR S.A.C. /20517393704</t>
  </si>
  <si>
    <t>06-2022</t>
  </si>
  <si>
    <t>ADQUISICIÓN DE TOLDOS FIJOS DE LONA POLIESTER PLASTIFICADO CON ESTRUCTURA METALICA</t>
  </si>
  <si>
    <t>13.04.2022</t>
  </si>
  <si>
    <t>ASOCIACION DE PEQUEÑOS AGRICULTORES DE OTUZCO  /20481161917</t>
  </si>
  <si>
    <t>95-2021</t>
  </si>
  <si>
    <t>ADQUISICIÓN DE TRIGO ENTERO (POR KILO)</t>
  </si>
  <si>
    <t>16.03.2022</t>
  </si>
  <si>
    <t>EN EJECUCION</t>
  </si>
  <si>
    <t>CORTEVA AGRISCIENCE LLC /L0556213581</t>
  </si>
  <si>
    <t>01-2022</t>
  </si>
  <si>
    <t>ADQUISICIÓN DE 2045 CILINDROS DEL INSUMO GF-120</t>
  </si>
  <si>
    <t>04.03.2022</t>
  </si>
  <si>
    <t>REACTIVOS PARA ANALISIS S.A.C.  /20178285336</t>
  </si>
  <si>
    <t>101-2021</t>
  </si>
  <si>
    <t>ADQUISICIÓN DE EQUIPO PURIFICADOR DE ACIDOS</t>
  </si>
  <si>
    <t>29.02.2022</t>
  </si>
  <si>
    <t>FURSYS S.A. /20269863626</t>
  </si>
  <si>
    <t>28-2021</t>
  </si>
  <si>
    <t>ADQUISICIÓN DE MOBILIARIO PARA LA SEDE CAJAMARCA</t>
  </si>
  <si>
    <t>12.02.2022</t>
  </si>
  <si>
    <t>PERUVIAN SEALS S.C.R.L. /20509190560</t>
  </si>
  <si>
    <t>73-2021</t>
  </si>
  <si>
    <t>ADQUISICIÓN DE PRECINTOS DE SEGURIDAD PLÁSTICO</t>
  </si>
  <si>
    <t>28.01.2022</t>
  </si>
  <si>
    <t xml:space="preserve"> INVERSIONES Y SERVICIOS GENERALES MATEO S.A.C./ 20393022508</t>
  </si>
  <si>
    <t>18-2021</t>
  </si>
  <si>
    <t>ADQUISICIÓN DE ARETE DE IDENTIFICACIÓN DE PLÁSTICO</t>
  </si>
  <si>
    <t>18.01.2022</t>
  </si>
  <si>
    <t>PROYECTOS PESACON S.A.C.  /20515017489</t>
  </si>
  <si>
    <t>15-2021</t>
  </si>
  <si>
    <t>ADQUISICIÓN DE CABINAS EXTRACTORAS DE LABORATORIO</t>
  </si>
  <si>
    <t>06.01.2022</t>
  </si>
  <si>
    <t>A1 DEL PERU MULTINDUSTRIAS SAC /20604698970</t>
  </si>
  <si>
    <t>22-2021</t>
  </si>
  <si>
    <t xml:space="preserve">ADQUISICIÓN DE INSUMOS DE CAMPO PARA ERRADICACION DE MOSCA DE LA FRUTA ARTICULO 2 y 7 </t>
  </si>
  <si>
    <t>MOVA PUBLICIDAD SAC / 20565701011</t>
  </si>
  <si>
    <t>13. CONTRATACIÓN DEL SERVICIO DE PRODUCCION  DE SPOT TELEVISIVOS</t>
  </si>
  <si>
    <t>MAPFRE PERU COMPAÑÍA DE SEGUROS Y REASEGUROS / 20202380621</t>
  </si>
  <si>
    <t xml:space="preserve">´03 </t>
  </si>
  <si>
    <t>12. PÓLIZA DE SEGUROS DE BIENES PATRIMONIALES DEL PRODESA</t>
  </si>
  <si>
    <t>NEXUS ADUANAS PERU SAC / 20545334462</t>
  </si>
  <si>
    <t>´05</t>
  </si>
  <si>
    <t>11. SERVICIO DE DESADUANAJE PARA LA IMPORTACIÓN DE 2045 CILINDROS GF-120</t>
  </si>
  <si>
    <t>OPERADOR LOGISTICO TORRES SAC / 20523109899</t>
  </si>
  <si>
    <t xml:space="preserve">´04 </t>
  </si>
  <si>
    <t>10. CONTRATACION DEL SERVICIO DE COURIER A NIVEL NACIONAL</t>
  </si>
  <si>
    <t>12/01/2022</t>
  </si>
  <si>
    <t>COMPROMISO</t>
  </si>
  <si>
    <t>10800554581VIRGILIOVASQUEZ INFANTE</t>
  </si>
  <si>
    <t>00001</t>
  </si>
  <si>
    <t>VRAE-COMPRA SIMPLE, SERVICIO DE PINTADO A TODO COSTO EN LAS INSTALACIONES DEL SENASA VRAE (CTD-SAN MIGUEL &amp; PICHARI, PUESTOS DE CONTROLES SACHARACCAY &amp; MACHENTE, SEDE PRINCIPAL) PAGO PARCIAL:M-A-M-J-J</t>
  </si>
  <si>
    <t>02/05/2022</t>
  </si>
  <si>
    <t>20511520186INMOBILIARIA KORICANCHA S.A.</t>
  </si>
  <si>
    <t>D.E. SENASA LIMA CALLAO: SERVICIO SIMPLE / ALQUILER DEL LOCAL PARA EL CTD AEREO DEL MES DE MAYO HASTA SETIEMBRE.</t>
  </si>
  <si>
    <t>10082686440FRANCO PLAZA ELMER JESUS</t>
  </si>
  <si>
    <t>01725</t>
  </si>
  <si>
    <t>D.E. SENASA LIMA CALLAO: SERVICIO SIMPLE / ALQUILER DE LOCAL DE LA SEDE MERCADO DE FRUTAS DEL MES DE MAYO HASTA DICIEMBRE.</t>
  </si>
  <si>
    <t>10040520860LOPE DE CAMPOS VENANCIA SUSANA</t>
  </si>
  <si>
    <t>01723</t>
  </si>
  <si>
    <t>D.E. SENASA LIMA CALLAO: SERVICIO SIMPLE / ALQUILER DEL LOCAL DE ARCHIVO DEL MES DE MAYO HASTA DICIEMBRE.</t>
  </si>
  <si>
    <t>01/04/2022</t>
  </si>
  <si>
    <t>GIRADO</t>
  </si>
  <si>
    <t>10157425281SALDANI RANDOLF JOSE DOMINICO</t>
  </si>
  <si>
    <t>D.E. SENASA LIMA CALLAO: SERVICIO SIMPLE / ALQUILER DE LOCAL DE LA SEDE DE LURIN.</t>
  </si>
  <si>
    <t>28/06/2022</t>
  </si>
  <si>
    <t>20131191040CORPORACION DE SERVICENTROS S.A.C.</t>
  </si>
  <si>
    <t>00055</t>
  </si>
  <si>
    <t>D.E. LIMA CALLAO: COMPRA SIMPLE/ADQUISICION DE DIESEL PARA CTD AEREO DEL CALLAO</t>
  </si>
  <si>
    <t>22/06/2022</t>
  </si>
  <si>
    <t>20544142772UNIVERSO COMERCIAL DEL PERU S.A.C.</t>
  </si>
  <si>
    <t>00054</t>
  </si>
  <si>
    <t>D.E. LIMA CALLAO: COMPRA SIMPLE/ADQUISICION DE BOLSAS PARA BASURA</t>
  </si>
  <si>
    <t>20601904421LATIN INTI E.I.R.L.</t>
  </si>
  <si>
    <t>00053</t>
  </si>
  <si>
    <t>D.E. LIMA CALLAO: ACUERDO MARCO/ADQUISICION DE TONER XEROX 106R02732</t>
  </si>
  <si>
    <t>24/05/2022</t>
  </si>
  <si>
    <t>20601047412G &amp; M COMPANY SYSTEM E.I.R.L.</t>
  </si>
  <si>
    <t>00049</t>
  </si>
  <si>
    <t>D.E. LIMA CALLAO: ACUERDO MARCO/ADQUISICION DE TONER XEROX VERSALINK B400/B405</t>
  </si>
  <si>
    <t>20125412875COMERCIAL GIOVA S.A.</t>
  </si>
  <si>
    <t>00048</t>
  </si>
  <si>
    <t>D.E. LIMA CALLAO: ACUERDO MARCO/ADQUISICION DE PAPEL BOND DE 80°</t>
  </si>
  <si>
    <t>10/03/2022</t>
  </si>
  <si>
    <t>20501830098TRANSPORTE CASSA EIRL</t>
  </si>
  <si>
    <t>00027</t>
  </si>
  <si>
    <t>D.E. LIMA CALLAO: COMPRA SIMPLE/ADQUISICION DE DIESEL CTD HUARAL</t>
  </si>
  <si>
    <t>08/03/2022</t>
  </si>
  <si>
    <t>20100032458GRIFOSA S.A.C.</t>
  </si>
  <si>
    <t>00024</t>
  </si>
  <si>
    <t>D.E. LIMA CALLAO: COMPRA SIMPLE/SUMINISTRO DE PETROLEO SEDE MALA</t>
  </si>
  <si>
    <t>07/03/2022</t>
  </si>
  <si>
    <t>20408147523GRIFO BARRANCA VIP S.A.C.</t>
  </si>
  <si>
    <t>00022</t>
  </si>
  <si>
    <t>D.E. LIMA CALLAO: COMPRA SIMPLE/SUMINISTRO DE DIESEL CTD BARRANCA</t>
  </si>
  <si>
    <t>16/02/2022</t>
  </si>
  <si>
    <t>20491305119AUTOPASA E.I.R.L.</t>
  </si>
  <si>
    <t>00016</t>
  </si>
  <si>
    <t>D.E. LIMA CALLAO: COMPRA SIMPLE/SUMINISTRO DE GASOHOL CTD CAÑETE</t>
  </si>
  <si>
    <t>00015</t>
  </si>
  <si>
    <t>D.E. LIMA CALLAO: COMPRA SIMPLE/SUMINISTRO DE DIESEL CTD CAÑETE</t>
  </si>
  <si>
    <t>07/02/2022</t>
  </si>
  <si>
    <t>00008</t>
  </si>
  <si>
    <t>D.E. LIMA CALLAO: COMPRA SIMPLE/SUMINISTRO DE DIESEL PARA CTD ATE, AEREO Y MARITIMO</t>
  </si>
  <si>
    <t>04/07/2022</t>
  </si>
  <si>
    <t>20186782179EMPRESA RIOS E.I.R.L.</t>
  </si>
  <si>
    <t>00613</t>
  </si>
  <si>
    <t>SERVICIO DE TRANSPORTE Y TRASLADO DE PERSONAL DE LA SEDE TACNA AL PCF SANTA ROSA DE LA D.E.TACNA (JULIO A DICIEMBRE DEL 2022)</t>
  </si>
  <si>
    <t>20602025234SEGURIDAD Y VIGILANCIA TACNA S.R.L. - SEVITAC S.R.L.</t>
  </si>
  <si>
    <t>SERVICIO DE VIGILANCIA PRIVADA PARA LA DIRECCIÓN EJECUTIVA SENASA TACNA</t>
  </si>
  <si>
    <t>01/09/2022</t>
  </si>
  <si>
    <t>D</t>
  </si>
  <si>
    <t>20449314868ESTACION DE SERVICIOS TEXA'S SAC</t>
  </si>
  <si>
    <t>SUBASTA INVERSA ELECTRONICA</t>
  </si>
  <si>
    <t>ADQUISICIÓN DE SUMINISTRO GASOHOL 90 PARA LA FLOTA DE VEHICULAR DE LA D.E. SENASA TACNA (SET - DIC)</t>
  </si>
  <si>
    <t>ADQUISICION DE SUMINISTRO DIESEL B5-S-50 PARA LA FLOTA DE VEHICULOS DE LA D.E. SENASA TACNA (SET - DIC)</t>
  </si>
  <si>
    <t>04/03/2022</t>
  </si>
  <si>
    <t>20560001861CORPORACION WATCHMAN S.R.L.</t>
  </si>
  <si>
    <t>00429</t>
  </si>
  <si>
    <t>SERVICIO DE VIGILANCIA NOCTURNA PARA LA SEDE MOQUEGUA</t>
  </si>
  <si>
    <t>25/05/2022</t>
  </si>
  <si>
    <t xml:space="preserve">20230397709SERVICENTRO JOMAFRI S.C.R.L.                                </t>
  </si>
  <si>
    <t>PUNO COMPRA SIMPLE: ADQUISICION DE COMBUSTIBLE PARA EL CUMPLIMIENTO DE LAS DIFERENTES ACTIVIDADES DEL SENASA - PUNO.</t>
  </si>
  <si>
    <t>20558228831ELECTROMATIC INDUSTRIAL S.R.L.</t>
  </si>
  <si>
    <t>00517</t>
  </si>
  <si>
    <t>SERVICIO DE MANTENIMIENTO CORRECTIVO GRUPOS GENERADORES MODASA MM8  MODASA MLS 20 PUESTO DE CONTROL PAMPAS CAÑAHUAS</t>
  </si>
  <si>
    <t>20/06/2022</t>
  </si>
  <si>
    <t>20220963463LUBRICENTRO AUTOMOTRIZ EL PEDREGAL E.I.R.L.</t>
  </si>
  <si>
    <t>MANTENIMIENTO PREVENTIVO Y CORRECTIVO DE CAMIONETAS CTD - IRRIGACION MAJES (CAYLLOMA) Y CTD- CHALA (CARAVELI)</t>
  </si>
  <si>
    <t>20539477600SALUD OCUPACIONAL INTEGRAL SAN GABRIEL SOCIEDAD ANONIMA CERRADA</t>
  </si>
  <si>
    <t>00499</t>
  </si>
  <si>
    <t>SERVICIO DE ELABORACIÓN DE EXAMENES OCUPACIONALES - SEDE AREQUIPA</t>
  </si>
  <si>
    <t>20100188628SOCIEDAD ELECTRICA DEL SUR OESTE S A</t>
  </si>
  <si>
    <t>00237</t>
  </si>
  <si>
    <t>SERVICIO DE ENERGIA ELECTRICA PARA SEDE AREQUIPA, CTD CHALA, CTD MAJES, PC IMATA, PC CHIGUATA, PC SIBAYO (ENERO-SETIEMBRE)</t>
  </si>
  <si>
    <t>20100211034SEDAPAR S.A.</t>
  </si>
  <si>
    <t>00236</t>
  </si>
  <si>
    <t>SERVICIO DE AGUA POTABLE PARA SEDE AREQUIPA (ENERO-SETIEMBRE)</t>
  </si>
  <si>
    <t>03/02/2022</t>
  </si>
  <si>
    <t>10296580941BELTRAN RANILLA HENRY SALOMON</t>
  </si>
  <si>
    <t>00232</t>
  </si>
  <si>
    <t>SERVICIO DE ALQUILER DE MOVILIDAD PARA TRASLADO DE PERSONAL  NEWCASTLE AREQUIPA</t>
  </si>
  <si>
    <t>21/06/2022</t>
  </si>
  <si>
    <t>20370508659GRIFO J.H.P.  EIRLTDA</t>
  </si>
  <si>
    <t>00064</t>
  </si>
  <si>
    <t>ADQUISICIÓN DE PETROLEO DIESEL B5 S-50 PARA SEDE AREQUIPA - COMPLEMENTARIO DE SIE-001-2021-SENASA AREQUIPA</t>
  </si>
  <si>
    <t>12/04/2022</t>
  </si>
  <si>
    <t>20602439322INVERSIONES TIGO S.R.L.</t>
  </si>
  <si>
    <t>00043</t>
  </si>
  <si>
    <t>ADQUISICION DE SOMBREROS  DE CAMPO AREQUIPA</t>
  </si>
  <si>
    <t>00032</t>
  </si>
  <si>
    <t>ADQUISICIÓN DE GASOHOL 90 PLUS PARA SEDE AREQUIPA</t>
  </si>
  <si>
    <t>DEVENGADO</t>
  </si>
  <si>
    <t>00031</t>
  </si>
  <si>
    <t>ADQUISICIÓN DE PETROLEO DIESEL B5 S-50 PARA SEDE AREQUIPA</t>
  </si>
  <si>
    <t>19/01/2022</t>
  </si>
  <si>
    <t>10090756619MANAY CATALAN DE GALVEZ JUDITH ANGELICA</t>
  </si>
  <si>
    <t>MADRE DE DIOS, Pago por servicio de alquiler de inmueble para el funcionamiento de la Dirección SENASA-MDD CONTRAT.DIREC. 001-2021</t>
  </si>
  <si>
    <t>01/07/2022</t>
  </si>
  <si>
    <t>10238253859MOSCOSO DE OLIVERA, LUZ MARINA</t>
  </si>
  <si>
    <t>00077</t>
  </si>
  <si>
    <t>Cusco - Alquiler de local para el funcionamiento de la sede de la Direcciòn Ejecutiva Cusco en los meses de julio a diciembre.</t>
  </si>
  <si>
    <t>21/02/2022</t>
  </si>
  <si>
    <t>20527002304ARGENSA EXPRESS E.I.R.LTDA.</t>
  </si>
  <si>
    <t>00028</t>
  </si>
  <si>
    <t>Cusco - Servicio de envio y recepción de correspondencia, paquetes, cajas a las diferentes localidades del país.</t>
  </si>
  <si>
    <t>10/01/2022</t>
  </si>
  <si>
    <t>00002</t>
  </si>
  <si>
    <t>Cusco -  Servicio de alquiler de local para el funcionamiento de la sede de la .D.E Cusco de enero a junio 2022.</t>
  </si>
  <si>
    <t>20103795631EMP. REG. DE SERV. PUBLICO DE ELECTRICIDAD DEL ORIENTE S.A.</t>
  </si>
  <si>
    <t>00039</t>
  </si>
  <si>
    <t xml:space="preserve">Pago de servicio de energía eléctrica_x000D_
</t>
  </si>
  <si>
    <t>20603218427INVERSIONES SHARIS S,A,C</t>
  </si>
  <si>
    <t>00019</t>
  </si>
  <si>
    <t>Adquisición de gasolina de 90 octanos para las áreas técnicas</t>
  </si>
  <si>
    <t>10/02/2022</t>
  </si>
  <si>
    <t>SERVICIO DE ENERGIA ELECTRICA AÑO 2022 PARA LA SEDE PRINCIPAL DE LA D.E. SENASA SAN MARTIN</t>
  </si>
  <si>
    <t>20604553939SG SECURITY COMPANY S.A.C.</t>
  </si>
  <si>
    <t>SERVICIO DE SEGURIDAD Y VIGILANCIA PRIVADA EN D.E. ICA (X MES)</t>
  </si>
  <si>
    <t>10417130051AGUADO DE LA CRUZ JULIO CESAR</t>
  </si>
  <si>
    <t>00770</t>
  </si>
  <si>
    <t>ICA-COMPRA SIMPLE/ SERVICIO DE ALQUILER DE MOVILIDAD POR CAMPAÑA DE VACUNACION CONTRA NEWCASTLE</t>
  </si>
  <si>
    <t>01/01/2022</t>
  </si>
  <si>
    <t>CONTRATACIÓN DEL SERVICIO DE SEGURIDAD Y VIGILANCIA PARA LA DIRECCIÓN EJECUTIVA ICA</t>
  </si>
  <si>
    <t>18/07/2022</t>
  </si>
  <si>
    <t>10729789378MUÑANTE ZEVALLOS CESAR ALBERTO</t>
  </si>
  <si>
    <t>00130</t>
  </si>
  <si>
    <t>ICA-COMPRA SIMPLE / ADQUISICION DE CASCOS DE MOTOCICLETAS PARA EL AREA DE MOSCAS DE LA FRUTA</t>
  </si>
  <si>
    <t>20452453909GRIFO SUBTANJALLA SRL</t>
  </si>
  <si>
    <t>ADQUISICIÓN DE PETROLEO B5 -S-50 - ICA</t>
  </si>
  <si>
    <t>20494793521ESTACION EL OVALO EIRL</t>
  </si>
  <si>
    <t>ADQUISICION DE GASOHOL 90 PARA LA SEDE DE ICA</t>
  </si>
  <si>
    <t>02/09/2022</t>
  </si>
  <si>
    <t xml:space="preserve">20129646099ELECTROCENTRO S.A </t>
  </si>
  <si>
    <t>00066</t>
  </si>
  <si>
    <t>HUÁNUCO - PAGO DEL CONSUMO DE ENERGÍA ELÉCTRICA, POR SERVICIO TEMPORAL Y DEFINITIVO DE JULIO A DICIEMBRE 2022.</t>
  </si>
  <si>
    <t>22/04/2022</t>
  </si>
  <si>
    <t>20605447920CR SEGURITY S.R.L.</t>
  </si>
  <si>
    <t>HUÁNUCO - IDENTIFICADOR DEL CONTRATO: 001995-00778786-02105387</t>
  </si>
  <si>
    <t>00010</t>
  </si>
  <si>
    <t>PASCO, SUMINISTRO DE ENERGIA ELECTRICA EN LOS CTDs YANAHUANCA, VILLA RICA Y OXAPAMPA, D.E. PASCO, DURANTE LOS MESES DE ENERO A DICIEMBRE 2022</t>
  </si>
  <si>
    <t>21/03/2022</t>
  </si>
  <si>
    <t>20406989730DIRECCION REGIONAL AGRARIA ANCASH</t>
  </si>
  <si>
    <t>00634</t>
  </si>
  <si>
    <t>D.E. ANCASH. CONTRATACION DIRECTA SERVICIO GUARDIANIA  EN  HUARMEY Y CHIMBOTE, CONVENIO CON DIRECCION REGIONAL AGRARIA ANCASH, PERIODO MARZO - DICIEMBRE 2022.</t>
  </si>
  <si>
    <t>06/04/2022</t>
  </si>
  <si>
    <t>20602197701CORP CENTER INC S.A.</t>
  </si>
  <si>
    <t>00025</t>
  </si>
  <si>
    <t>D.E. ANCASH. COMPRA SIMPLE ADQUISICION BIENES Y MATERIALES</t>
  </si>
  <si>
    <t>25/03/2022</t>
  </si>
  <si>
    <t>10406789972TREJO COLONIA CELIA NOEMI</t>
  </si>
  <si>
    <t>00020</t>
  </si>
  <si>
    <t>D.E. ANCASH. ACUERDO MARCO. ADQUISICION LLANTAS PARA CAMIONETA.</t>
  </si>
  <si>
    <t>20477318526CORPORACION BIOAGRO PERU S.A.C.</t>
  </si>
  <si>
    <t>00056</t>
  </si>
  <si>
    <t>LA LIBERTAD, COMPRA DE INSUMOS AGRICOLAS, PARA EL CONTROL DE PLAGAS.</t>
  </si>
  <si>
    <t>21/07/2022</t>
  </si>
  <si>
    <t>20607053422MULTISERVICIOS CAMPO VERDE S.A.C</t>
  </si>
  <si>
    <t>00013</t>
  </si>
  <si>
    <t>AMAZONAS - ADQUISICION DE INSUMOS SEGUN LO PROGRAMADO EN EL RNP 0911 (ING. RICARDO SOLANO)</t>
  </si>
  <si>
    <t>20600845749GESTION TOTAL 2G S.A.C.</t>
  </si>
  <si>
    <t>00125</t>
  </si>
  <si>
    <t>CAJAMARCA: SERVICIO DE MANTENIMIENTO AMBIENTES DEL LOCAL DE LA DIRECCION SENASA CAJAMARCA</t>
  </si>
  <si>
    <t>20602343350PROTECCION RESGUARDO CONTROL SAC</t>
  </si>
  <si>
    <t>SERVICIO DE SEGURIDAD Y VIGILANCIA PRIVADA EN D.E. LAMBAYEQUE (X MES)</t>
  </si>
  <si>
    <t>20154477536PROYECTO ESPECIAL CHIRA PIURA</t>
  </si>
  <si>
    <t>00200</t>
  </si>
  <si>
    <t>PIURA: PAGO POR MANTENIMIENTO DE ÁREAS COMUNES DE ACUERDO A CONVENIO DE AFECTACIÓN EN USO DEL LOCAL CON EL PECH Y SENASA - ENERO - DICIEMBRE</t>
  </si>
  <si>
    <t>20102708394ELECTRONOROESTE S.A.</t>
  </si>
  <si>
    <t>00094</t>
  </si>
  <si>
    <t>PIURA: SUMINISTRO DE ENERGIA ELECTRICA EN CTD, OFICINAS DE ATENCIÒN, PCI , PCE- MES DE ENERO A DICIEMBRE</t>
  </si>
  <si>
    <t>20602353690AGROTECNICA OMAGRO E.I.R.L.</t>
  </si>
  <si>
    <t>00073</t>
  </si>
  <si>
    <t>PIURA-COMPRA SIMPLE: ADQUISICIÓN DE INSUMOS PARA BACTERICERA</t>
  </si>
  <si>
    <t>03/08/2022</t>
  </si>
  <si>
    <t>20175642341ESTACION DE SERVICIOS SAN JOSE S.A.C.</t>
  </si>
  <si>
    <t>ADQUISICIÓN DE SUMINISTRO DE DIESEL B5- S-50 PARA UNIDADES VEHICULARES DE LA DIRECCIÓN EJECUTIVA SENASA PIURA</t>
  </si>
  <si>
    <t>20526276486ESTACION DE SERVICIO Y GASOCENTRO MIRAFLORES S.C.R.L.</t>
  </si>
  <si>
    <t>PIURA-COMPRA SIMPLE: SUMINISTRO DE DIESELS- VIGILANCIA Y CUARENTENA FOC R4T- RNP 007 Y 008</t>
  </si>
  <si>
    <t>22/08/2022</t>
  </si>
  <si>
    <t>20413815071LO JUSTO S.A.C.</t>
  </si>
  <si>
    <t>00477</t>
  </si>
  <si>
    <t>SERVICIO DE CALIBRACIÓN DE MATERIALES VOLUMETRICAS</t>
  </si>
  <si>
    <t>20481777942INVERSIONES COMERCIALES SUDAMERICANA S.R.L.</t>
  </si>
  <si>
    <t>SERVICIO DE TRANSPORTE DE INSECTICIDA  BIOLOGICO GF120 A NIVEL NACIONAL</t>
  </si>
  <si>
    <t>20331138542SERVICIOS EN INGENIERIA Y RADIACIONES S.A.C.</t>
  </si>
  <si>
    <t>00475</t>
  </si>
  <si>
    <t>SEACE: SERVICIO DE MANTENIMIENTO DE IRRADIADOR DE CO-60 TIPO II - LIMA</t>
  </si>
  <si>
    <t>20100017491TELEFONICA DEL PERU S.A.A</t>
  </si>
  <si>
    <t>00454</t>
  </si>
  <si>
    <t>SEACE: CONTRATO N°033-2022-SENASA // CONTRATACION COMPLEMENTARIA PARA EL SERVICIO DE INTERCONEXION DE LA RED NACIONAL DE SENASA-INTERNET</t>
  </si>
  <si>
    <t>10476524003BARRENECHEA SARA-LAFOSSE DIEGO</t>
  </si>
  <si>
    <t>00443</t>
  </si>
  <si>
    <t>SERVICIO DE REVISIÓN Y CHEQUEO MÉDICO A LOS TRABAJADORES DEL SENASA</t>
  </si>
  <si>
    <t xml:space="preserve">20131312955SUNAT - SUPERINTENDENCIA NACIONAL DE ADUANAS Y DE ADMINISTRACIÓN TRIBUTARIA </t>
  </si>
  <si>
    <t>00440</t>
  </si>
  <si>
    <t>PAGO DE IMPUESTO ADUANERO POR DESADUANAJE DE SPINOSAD FORMULADO EN CEBO CONCENTRADO GF120</t>
  </si>
  <si>
    <t>L0000002941MARSTON BOOK SERVICES LIMITED</t>
  </si>
  <si>
    <t>SUSCRIPCIONES ANUALES A BASE DE DATOS CONTRATACIÓN INTERNACIONAL INTER-PROC-7-2022-SENASA CENTRAL</t>
  </si>
  <si>
    <t>01/08/2022</t>
  </si>
  <si>
    <t>20543312232SOFTLINE INTERNATIONAL PERU S.A.C.</t>
  </si>
  <si>
    <t>03-2022-SENASA</t>
  </si>
  <si>
    <t>SERVICIO DE RENOVACION Y ACTUALIZACION DE LOS SISTEMAS DE LICENCIA MICROSOFT O EQUIVALENTE</t>
  </si>
  <si>
    <t>20606296992SCIENTIFIC SUPPLIES LAB EIRL</t>
  </si>
  <si>
    <t>MANTENIMIENTO DE CABINAS DE BIOSEGURIDAD EN LABORATORIOS DE NIVEL CENTRAL Y SUB DIRECCIÓN DE CONTROL BIOLOGICO</t>
  </si>
  <si>
    <t>19/07/2022</t>
  </si>
  <si>
    <t>20600841310VREND NETWORKS E.I.R.L. VREND E.I.R.L.</t>
  </si>
  <si>
    <t>00414</t>
  </si>
  <si>
    <t>SERVICIO DE CONFIGURACION, SOPORTE Y LEVANTAMIENTO DE INFORMACION DE LOS EQUIPOS DE COMUNICACIÓN DEL SENASA</t>
  </si>
  <si>
    <t>15/07/2022</t>
  </si>
  <si>
    <t>20605378006VILAB PERU SAC</t>
  </si>
  <si>
    <t>00406</t>
  </si>
  <si>
    <t>SERVICIO DE MANTENIMIENTO DE ULTRACONGELADORAS DE LOS LABORATORIOS DE LA UCDSA Y UCDSV</t>
  </si>
  <si>
    <t>08/07/2022</t>
  </si>
  <si>
    <t>20604425051ECOBIT S.A.C.</t>
  </si>
  <si>
    <t>00353</t>
  </si>
  <si>
    <t>SERVICIO DE MANTENIMIENTO DE CAMPANAS EXTRACTORAS DE LABORATORIOS UCDSA, UCDSV Y SUB DIRECCIÓN CONTROL BIOLÓGICO</t>
  </si>
  <si>
    <t>05/07/2022</t>
  </si>
  <si>
    <t>00308</t>
  </si>
  <si>
    <t>17/06/2022</t>
  </si>
  <si>
    <t>00286</t>
  </si>
  <si>
    <t>SERVICIO DE TELEFONIA FIJA COMPROMETIDO DESDE JULIO HASTA DICIEMBRE</t>
  </si>
  <si>
    <t>20503671698ITEE INSTALACIONES ELECTROMECANICAS E.I.R.L.</t>
  </si>
  <si>
    <t>00285</t>
  </si>
  <si>
    <t>SERVICIO DE MANTENIMIENTO DE EQUIPOS DE AIRE ACONDICIONADO DE PRECISIÓN</t>
  </si>
  <si>
    <t>14/06/2022</t>
  </si>
  <si>
    <t>10091761896ZAVALA COSTA JAIME</t>
  </si>
  <si>
    <t>00281</t>
  </si>
  <si>
    <t xml:space="preserve">Representar al SENASA en el proceso arbitral del Proyecto de convenio 2021-2022. </t>
  </si>
  <si>
    <t>10/06/2022</t>
  </si>
  <si>
    <t>20517207331PROTECTA S.A. COMPAÑIA DE SEGUROS</t>
  </si>
  <si>
    <t>00280</t>
  </si>
  <si>
    <t>CD N°012-2021-SENASA //  CONTRATACION DE SEGUROS DE RIESGOS HUMANOS: VIDA LEY</t>
  </si>
  <si>
    <t>02/06/2022</t>
  </si>
  <si>
    <t>INT10089674INSTITUTO INTERAMERICANO DE COOPERACION PARA LA AGRICULTURA</t>
  </si>
  <si>
    <t>SERVICIO DE MEMBRESIA COSAVE</t>
  </si>
  <si>
    <t>27/05/2022</t>
  </si>
  <si>
    <t>10099492177IZQUIETA CARBAJAL EMILIO GIOVANI</t>
  </si>
  <si>
    <t>00254</t>
  </si>
  <si>
    <t>SERVICIO DE DESARROLLO DE SISTEMA DE INFORMACIÓN PARA LA GESTIÓN DE SEMILLAS</t>
  </si>
  <si>
    <t>18/05/2022</t>
  </si>
  <si>
    <t>20495870589ANDREE &amp; MIGUEL SERVIS SOCIEDAD COMERCIAL DE RESPONSABILIDAD LIMITADA</t>
  </si>
  <si>
    <t>00239</t>
  </si>
  <si>
    <t>SERVICIO DE DESARROLLO DEL SISTEMA DE INFORMACIÓN PARA LA GESTIÓN DE LA PRODUCCIÓN ORGÁNICA - SICPO</t>
  </si>
  <si>
    <t>16/05/2022</t>
  </si>
  <si>
    <t>20605498061GSYSTEMLA S.A.C.</t>
  </si>
  <si>
    <t>00235</t>
  </si>
  <si>
    <t>SERVICIOS INFORMATICOS ESPECIALISADA EN SOFTWARE MODULO DEL POOL DE CONDUCTORES</t>
  </si>
  <si>
    <t>13/05/2022</t>
  </si>
  <si>
    <t>20523470761SANITAS PERU S.A. - EPS</t>
  </si>
  <si>
    <t>003-2022-SENASA</t>
  </si>
  <si>
    <t>CONTRATACION DEL SEGURO SCTR SALUD PARA EL SENASA</t>
  </si>
  <si>
    <t>11/05/2022</t>
  </si>
  <si>
    <t>20602428479Z &amp; G ELECTRONICS S.A.C.</t>
  </si>
  <si>
    <t>00231</t>
  </si>
  <si>
    <t>SERVICIO DE MANTENIMIENTO DE UPS DEL DATA CENTER PRINCIPAL Y SITE DE CONTINGENCIA</t>
  </si>
  <si>
    <t>20341841357LATAM AIRLINES PERU S.A</t>
  </si>
  <si>
    <t>00229</t>
  </si>
  <si>
    <t>Adquisición de boletos aéreos nacionales (o.s 2881-2022)</t>
  </si>
  <si>
    <t>10/05/2022</t>
  </si>
  <si>
    <t>12-2021-SENASA</t>
  </si>
  <si>
    <t>SEACE: CD N°012-2021// CONTRATO N° 037-2021-SENASA //  CONTRATACION DE SEGUROS DE RIESGOS HUMANOS: VIDA LEY</t>
  </si>
  <si>
    <t>CD N° 012-2021-SENASA // CONTRATO N° 038-2021-SENASA // CONTRATACION DE SEGUROS DE RIESGOS HUMANOS: SCTR PENSION</t>
  </si>
  <si>
    <t>00223</t>
  </si>
  <si>
    <t>SERVICIO DE REVISIÓN Y CHEQUEO MEDICO A LOS TRABAJADORES DEL SENASA</t>
  </si>
  <si>
    <t>06/05/2022</t>
  </si>
  <si>
    <t>20502719948CONVEXUS COMUNICACIONES REDES Y SISTEMAS SAC</t>
  </si>
  <si>
    <t>013-2022-SENASA</t>
  </si>
  <si>
    <t>RENOVACION DE LICENCIA PARA SEGURIDAD DE CORREO ELECTRONICO MARCA CISCO O EQUIVALENTE</t>
  </si>
  <si>
    <t>00210</t>
  </si>
  <si>
    <t>SERVICIO DE TELEFONIA FIJA COMPROMETIDO PARA MAYO Y JUNIO</t>
  </si>
  <si>
    <t>21/04/2022</t>
  </si>
  <si>
    <t>20523109899OPERADOR LOGISTICO TORRES S.A.C.</t>
  </si>
  <si>
    <t>00197</t>
  </si>
  <si>
    <t>SERVICIO DE TRANSPORTE Y DISTRIBUCION DE INSECTICIDA BIOLOGICO DE LA LIBERTAD A VARIAS DDEE DEL SENASA REQUERIDO POR LA SUBDIRECCION DE MOSCAS DE LA FRUTA Y PROYECTOS FITOSANITARIOS</t>
  </si>
  <si>
    <t>31/03/2022</t>
  </si>
  <si>
    <t>20418896915MAPFRE PERU COMPAÑIA DE SEGUROS Y REASEGUROS S.A.</t>
  </si>
  <si>
    <t>00136</t>
  </si>
  <si>
    <t>SEGURO OBLIGATORIO DE ACCIDENTES DE TRANSITO - SOAT - MARZO</t>
  </si>
  <si>
    <t>00129</t>
  </si>
  <si>
    <t>CD N° 012-2021-SENASA // CONTRATACION DE SEGUROS DE RIESGOS HUMANOS: VIDA LEY</t>
  </si>
  <si>
    <t>17/03/2022</t>
  </si>
  <si>
    <t>20602482163LIDCOVE S.A.C.</t>
  </si>
  <si>
    <t>SERVICIO DE ACONDICIONAMIENTO, DESMONTAJE E INSTALACIÓN DE VENTANAS</t>
  </si>
  <si>
    <t>20492979041FALCON SYSTEMS S.A.C.</t>
  </si>
  <si>
    <t>00122</t>
  </si>
  <si>
    <t>Renovación de softwares para diseño gráfico y edición de videos</t>
  </si>
  <si>
    <t>CD N° 012-2021-SENASA // CONTRATACION DE SEGUROS DE RIESGOS HUMANOS: SCTR SALUD</t>
  </si>
  <si>
    <t>00119</t>
  </si>
  <si>
    <t>CD N° 012-2022-SENASA // CONTRATAO N° 038-2021-SENASA // CONTRATACION DE SEGUROS DE RIESGOS HUMANOS:  SCTR PENSION</t>
  </si>
  <si>
    <t>11/03/2022</t>
  </si>
  <si>
    <t>02-2022-SENASA</t>
  </si>
  <si>
    <t>SEGURO COMPLEMENTARIO DE TRABAJO DE RIESGO SALUD Para SENASA</t>
  </si>
  <si>
    <t>09/03/2022</t>
  </si>
  <si>
    <t>20182246078SISTEMAS ORACLE DEL PERU S.R.L.</t>
  </si>
  <si>
    <t>01-2022-SENASA</t>
  </si>
  <si>
    <t>SERVICIO DE RENOVACIÓN DEL SOPORTE Y ACTUALIZACION DE LICENCIAS ORACLE O EQUIVALENTE</t>
  </si>
  <si>
    <t>20332970411PACIFICO COMPAÑIA DE SEGUROS Y REASEGUROS</t>
  </si>
  <si>
    <t>00109</t>
  </si>
  <si>
    <t>SIE N° 001-2021-SENASA // SEGURO OBLIGATORIO DE ACCIDENTES DE TRANSITO - SOAT MESES DE ENERO Y FEBRERO 2022</t>
  </si>
  <si>
    <t>01/03/2022</t>
  </si>
  <si>
    <t xml:space="preserve">L0000004561ORGANIZACION MUNDIAL DE SANIDAD ANIMAL -OIE </t>
  </si>
  <si>
    <t>28/02/2022</t>
  </si>
  <si>
    <t>20517342891SOFT &amp; NET SOLUTIONS S.A.C.</t>
  </si>
  <si>
    <t>00103</t>
  </si>
  <si>
    <t>Soporte y Mantenimiento a la Plataforma de Firma Electrónica</t>
  </si>
  <si>
    <t>25/02/2022</t>
  </si>
  <si>
    <t>00102</t>
  </si>
  <si>
    <t>SERVICIO DE TELEFONIA FIJA COMPROMETIDO PARA MARZO Y ABRIL</t>
  </si>
  <si>
    <t>23/02/2022</t>
  </si>
  <si>
    <t>00101</t>
  </si>
  <si>
    <t xml:space="preserve">AS N° 003-2021-SENASA // CONTRATO N° 010-2021-SENASA // MANTENIMIENTO DE IRRADIADOR DEL CPMF </t>
  </si>
  <si>
    <t>CONTRATACION DIRECTA N° 012-2021-SENASA // CONTRATO N° 045-2021-SENASA // SEGURO SCTR SALUD</t>
  </si>
  <si>
    <t>CONTRATACION DIRECTA N° 012-2021-SENASA // CONTRATO N° 037-2021-SENASA // SEGURO VIDA LEY</t>
  </si>
  <si>
    <t>CONTRATACION DIRECTA N° 012-2021-SENASA // CONTRATO N° 038-2021-SENASA // SEGURO SCTR PENSION</t>
  </si>
  <si>
    <t>17/02/2022</t>
  </si>
  <si>
    <t>SEACE: CONTRATACION DE SERVICIO DE TRANSPORTE DE CARGA A NIVEL NACIONAL PROVENIENTE DE CP N° 01-2021</t>
  </si>
  <si>
    <t>20566205085MAXTECH S.A.C.</t>
  </si>
  <si>
    <t>009-2021-SENASA</t>
  </si>
  <si>
    <t>SEACE: CONTRATACION DIRECTA N° 009-2021-SENASA // MANTENIMIENTO DE EQUIPOS DE RAYOS X SMITHS DETECTION</t>
  </si>
  <si>
    <t>20513908904UNLIMITED SYSTEMS S.A.C.</t>
  </si>
  <si>
    <t>008-2021-SENASA</t>
  </si>
  <si>
    <t>SEACE: CONTRATACION DIRECTA N° 008-2021-SENASA // SERVICIO DE MANTENIMEINTO DE EQUIPOS DE RAYOS X RAPISCAN</t>
  </si>
  <si>
    <t>11/02/2022</t>
  </si>
  <si>
    <t>00081</t>
  </si>
  <si>
    <t>SEACE: ADICIONAL POR EL SERVICIO DE INTERCONEXION DE LA RED NACIONAL DEL SENASA HASTA EL 14/07/2022</t>
  </si>
  <si>
    <t>00080</t>
  </si>
  <si>
    <t>SEACE: CP N° 004-2019-SENASA // SERVICIO DE INTERCONEXION DE LA RED NACIONAL DEL SENASA HASTA EL 14/07/2022</t>
  </si>
  <si>
    <t>00079</t>
  </si>
  <si>
    <t>SEACE: CP N° 003-2020-SENASA // SERVICIO DE TELEFONIA MOVIL PARA EL SENASA A NIVEL NACIONAL</t>
  </si>
  <si>
    <t>20502828216DISPENSERS &amp; WATER SUPPLY S.A.C.</t>
  </si>
  <si>
    <t>00070</t>
  </si>
  <si>
    <t>Servicio de alquiler de dispensadores de agua purificda para SENASA</t>
  </si>
  <si>
    <t>21/01/2022</t>
  </si>
  <si>
    <t>20100041953RIMAC SEGUROS Y REASEGUROS</t>
  </si>
  <si>
    <t>00057</t>
  </si>
  <si>
    <t>SEACE: CONTRATACION COMPLEMENTARIA DE SEGUROS PATRIMONIALES: VEHICULAR</t>
  </si>
  <si>
    <t>SEACE: CONTRATACION COMPLEMENTARIA DE SEGUROS PATRIMONIALES: CASCOS</t>
  </si>
  <si>
    <t>SEACE: CONTRATACION COMPLEMENTARIA DE SEGUROS PATRIMONIALES: DESHONESTIDAD</t>
  </si>
  <si>
    <t>SEACE: CONTRATACION COMPLEMENTARIA DE SEGUROS PATRIMONIALES: MULTIRIESGO</t>
  </si>
  <si>
    <t>00051</t>
  </si>
  <si>
    <t>18/01/2022</t>
  </si>
  <si>
    <t>20131365722MUNICIPALIDAD DE LA MOLINA</t>
  </si>
  <si>
    <t>00042</t>
  </si>
  <si>
    <t>PAGO DE ARBITRIOS 2022 DE LA MUNICIPALIDAD DE LA MOLINA</t>
  </si>
  <si>
    <t>00040</t>
  </si>
  <si>
    <t>SERVICIO DE TELEFONIA FIJA A NIVEL NACIONAL COMPROMETIDO PARA ENERO Y FEBRERO</t>
  </si>
  <si>
    <t>14/01/2022</t>
  </si>
  <si>
    <t>20522737063A-SERVICES  E.I.R.L.</t>
  </si>
  <si>
    <t>SERVICIO DE RECARGA DE LIQUIDO DEL SISTEMA DESODORIZADOR PARA BAÑOS SEDE CENTRAL Y LABORATORIOS</t>
  </si>
  <si>
    <t>11/01/2022</t>
  </si>
  <si>
    <t>00006</t>
  </si>
  <si>
    <t>SEACE: SERVICIO DE INTERCONEXION DE LA RED NACIONAL DEL SENASA HASTA EL 14/07/2022</t>
  </si>
  <si>
    <t>00005</t>
  </si>
  <si>
    <t>SEACE: SERVICIO DE TELEFONIA MOVIL PARA EL SENASA A NIVEL NACIONAL</t>
  </si>
  <si>
    <t>20602975071CORPORACION SEGURIDAD BEREAN S.A.C.</t>
  </si>
  <si>
    <t>00003</t>
  </si>
  <si>
    <t>Servicio de seguridad y vigilancia de SENASA: Del mes de enero hasta agosto 2022</t>
  </si>
  <si>
    <t>06/01/2022</t>
  </si>
  <si>
    <t>20331898008LUZ DEL SUR S.A.A</t>
  </si>
  <si>
    <t>SERVICIO DE ENERGIA ELECTRICA COMPROMETIDO DESDE ENERO HASTA DICIEMBRE</t>
  </si>
  <si>
    <t>20100152356SERV AGUA POTAB Y ALCANT DE LIMA-SEDAPAL</t>
  </si>
  <si>
    <t>SERVICIO DE AGUA POTABLE Y ALCANTARILLADO COMPROMETIDO DESDE ENERO HASTA DICIEMBRE</t>
  </si>
  <si>
    <t>20160056062BELOMED S.R.L.</t>
  </si>
  <si>
    <t>ADQUISICIÓN DE ULTRACONGELADORA VERTICAL</t>
  </si>
  <si>
    <t>20600044991GROUP SISIS LABORATORY S.R.L.</t>
  </si>
  <si>
    <t>00666</t>
  </si>
  <si>
    <t>ADQUISICION DE ATRAYENTE ALIMENTICIO PARA DROSOPHILA SUZUKII PARA LA UBG 429 SISTEMA DE VIGILANCIA FITOSANITARIA</t>
  </si>
  <si>
    <t>08-2022-SENASA</t>
  </si>
  <si>
    <t>SOLUCIÓN DE VIRTUALIZACIÓN DE APLICACIONES/EMULADOR CITRIX O EQUIVALENTE</t>
  </si>
  <si>
    <t xml:space="preserve">20600421329GRUPO JESMAR S.A.C </t>
  </si>
  <si>
    <t>00662</t>
  </si>
  <si>
    <t>ADQUISICION DE BIENES PARA LA SARVF RNP1577</t>
  </si>
  <si>
    <t>20502919793J.B. GRAFIC E.I.R.L.</t>
  </si>
  <si>
    <t>00659</t>
  </si>
  <si>
    <t>ADQUISICION DE BLOCKS Y FORMATOS LEY PARA EL SISTEMA DE SEMILLAS</t>
  </si>
  <si>
    <t>31/08/2022</t>
  </si>
  <si>
    <t xml:space="preserve">ADQUISICIÓN DE  MONITORES </t>
  </si>
  <si>
    <t>25/08/2022</t>
  </si>
  <si>
    <t>20138563201LA ENSENADA S.R.L.</t>
  </si>
  <si>
    <t>00639</t>
  </si>
  <si>
    <t>Adquisición de Kits anemia, elisa para el área de Bacteriología y Virología-Laboratorio de sanidad animal - RNP 1024</t>
  </si>
  <si>
    <t>24/08/2022</t>
  </si>
  <si>
    <t>20556666441LOGICCAS E.I.R.L.</t>
  </si>
  <si>
    <t>00637</t>
  </si>
  <si>
    <t>ADQUISICIÓN DE AGUJA PARA TUBO AL VACÍO 20 G X 1" (X 100 UNIDADES)</t>
  </si>
  <si>
    <t>23/08/2022</t>
  </si>
  <si>
    <t>INT10085381USDA - APHIS</t>
  </si>
  <si>
    <t>CI N° 011-2022-ADQUISICIÓN DE INSUMOS APHIS - USDA (ANTÍGENOS: DE INFLUENZA AVIAR, DE DURINA Y DE MUERMO)</t>
  </si>
  <si>
    <t>20600530535OTECH CONSULTING S.A.C.</t>
  </si>
  <si>
    <t>05-2022-SENASA</t>
  </si>
  <si>
    <t>SEACE: ADQUISICIÓN DE SOLUCIÓN ESPECIALIZADA PARA EL PROYECTO DE VENTANILLA ÚNICA ¿ BPM 2.0</t>
  </si>
  <si>
    <t>20516809524MEDIO AMBIENTE SALUD Y EDUCACION REPRESENTACIONES S.A.C - MASED REPRESENTACIONES</t>
  </si>
  <si>
    <t>00623</t>
  </si>
  <si>
    <t>Adquisición de primers y set de sondas para el área de Biología Molecular-LSA</t>
  </si>
  <si>
    <t>20609331781DSCIENCE GLOBAL INTERNATIONAL S.A.C.</t>
  </si>
  <si>
    <t>00622</t>
  </si>
  <si>
    <t>Adquisición de cajas cooler, escurridor, homogenización, placa de 96 pocillos, reack, tubos y uniformes para el área de Biología Molecular y Bacteriología-LSA</t>
  </si>
  <si>
    <t>16/08/2022</t>
  </si>
  <si>
    <t>20538137716CARISO CORPORACIONES SAC</t>
  </si>
  <si>
    <t>00619</t>
  </si>
  <si>
    <t>ADQUISICION DE CASILLEROS DE METAL (LOCKER) PARA LA UBG 477</t>
  </si>
  <si>
    <t>12/08/2022</t>
  </si>
  <si>
    <t>20100421195QUIMICA SERVICE S.R.L.</t>
  </si>
  <si>
    <t>00611</t>
  </si>
  <si>
    <t>ADQUISICIÓN DE KIT RT - PCR EN TIEMPO REAL, DE UN PASO PARA TAQMAN</t>
  </si>
  <si>
    <t>10/08/2022</t>
  </si>
  <si>
    <t>04-2022-SENASA</t>
  </si>
  <si>
    <t>ADQUISICIÓN DE EQUIPOS DE SEGURIDAD DE RED - FIREWALL</t>
  </si>
  <si>
    <t>09/08/2022</t>
  </si>
  <si>
    <t>00600</t>
  </si>
  <si>
    <t>ADQUISICION DE TUBO AL VACIO CON TAPA X 10 ML (CAJA X 100 UN)</t>
  </si>
  <si>
    <t>20512253769KS INTERNATIONAL GROUP SAC</t>
  </si>
  <si>
    <t>ADQUISICIÓN DE DISCOS DUROS SOLIDOS</t>
  </si>
  <si>
    <t>02/08/2022</t>
  </si>
  <si>
    <t>20308272878INVERSIONES Y CONFECCIONES ORTIZ S.R.L. - INVER-CONORT S.R.L.</t>
  </si>
  <si>
    <t>00576</t>
  </si>
  <si>
    <t>Adquisición de sombrero para el personal de campo</t>
  </si>
  <si>
    <t>25/07/2022</t>
  </si>
  <si>
    <t>20335884885ANROPLASTIC S.A.</t>
  </si>
  <si>
    <t>00561</t>
  </si>
  <si>
    <t>ADQUISICION DE JAULA DE CAMPO DE PVC OCTOGONAL PARA LA UBG PROCCIÓN DE MOSCA DE LA FRUTA ESTÉRILES</t>
  </si>
  <si>
    <t>22/07/2022</t>
  </si>
  <si>
    <t>20100312736MERCANTIL S.A.</t>
  </si>
  <si>
    <t>00558</t>
  </si>
  <si>
    <t>ADQUISICION DE BOMBA DE LIBERACION DE EQUIPO MARCA WATERS - RNP 1026</t>
  </si>
  <si>
    <t>20/07/2022</t>
  </si>
  <si>
    <t>ADQUISICION DE TRAMPA PARA CAPTURA MASIVA DE MOSCA DE LA FRUTA PARA LA UBG 427 CONTROL Y ERRADICACION DE MOSCA</t>
  </si>
  <si>
    <t>20419136906PACHECO TRADING S.A.C.</t>
  </si>
  <si>
    <t>00535</t>
  </si>
  <si>
    <t>ADQUISICION DE AZUCAR RUBIA CONSUMO ANIMAL PARA LA UBG PRODUCCIÓN DE MOSCAS DE LA FRUTA ESTÉRILES</t>
  </si>
  <si>
    <t>20100459672AROMAS DEL PERU SA</t>
  </si>
  <si>
    <t>00534</t>
  </si>
  <si>
    <t>ADQUISICION DE NIPAGIN PARA LA UBG PRODUCCIÓN DE MOSCAS DE LA FRUTA ESTERILES</t>
  </si>
  <si>
    <t>14/07/2022</t>
  </si>
  <si>
    <t>20603237120EQUIPOS ANALÍTICOS Y TECNOLOGÍA DE INFORMACIÓN S.A.C.</t>
  </si>
  <si>
    <t>ADQUISICION DE AMPLIACIÓN DE MEMORIAS RAM PARA PLATAFORMA DE _x000D_
VIRTUALIZACIÓN DE SERVIDORES</t>
  </si>
  <si>
    <t>11/07/2022</t>
  </si>
  <si>
    <t>20601328624MODAS &amp; STYLOS IVET S.A.C.</t>
  </si>
  <si>
    <t>ADQUISICIÓN DE UNIFORME DE CAMPO PARA EL PERSONAL DEL SENASA A NIVEL NACIONAL-ITEM 1: CASACA VERDE PARA CAMPO</t>
  </si>
  <si>
    <t>20602639364GREEN PROJECT SOLUTIONS PERU SOCIEDAD ANÓNIMA CERRADA</t>
  </si>
  <si>
    <t>ADQUISICIÓN DE UNIFORME DE CAMPO PARA EL PERSONAL DEL SENASA A NIVEL NACIONAL-ITEM 03: POLO MANGA LARGA</t>
  </si>
  <si>
    <t>ADQUISICIÓN DE KIT PCR EN TIEMPO REAL PARA SALMONELLA PARA LOS ENSAYOS MICROBIOLÓGICOS DE ALIMENTOS PRIMARIOS</t>
  </si>
  <si>
    <t>06/07/2022</t>
  </si>
  <si>
    <t>20515799258TOTALVET S.A.C.</t>
  </si>
  <si>
    <t xml:space="preserve"> LP 002-2022 ADQUISICION DE VACUNA ANTIRRÁBICA PARA CAMPAÑA DE VACUNACIÓN Y ATENCIÓN DE BROTES CONTRA LA RABIA DE LOS HERBÍVOROS EN EL PERÚ</t>
  </si>
  <si>
    <t>20555098759CORPORACION MAUCARI S.A.C.</t>
  </si>
  <si>
    <t>ADQUISICIÓN DE UNIFORME DE CAMPO PARA EL PERSONAL DEL SENASA A NIVEL NACIONAL-ITEM 02 CHALECO VERDE</t>
  </si>
  <si>
    <t>20608431552BELL´S TONG E.I.R.L.</t>
  </si>
  <si>
    <t>ADQUISICIÓN DE PASTA VAMPIRICIDA AL 3%</t>
  </si>
  <si>
    <t>20523951603LABORATORIOS SIEGFRIED S.A.C.</t>
  </si>
  <si>
    <t>ADQUISICIÓN DE PROTECTOR SOLAR Y REPELENTE</t>
  </si>
  <si>
    <t>20607298450INDUSTRIAL SOLUTIONS GROUP S.A.C.</t>
  </si>
  <si>
    <t>00469</t>
  </si>
  <si>
    <t>ADQUISICIÓN DE MATERIALES PARA MANTENIMIENTO DE INFRAESTRUCTURA DE SANITARIOS</t>
  </si>
  <si>
    <t>00467</t>
  </si>
  <si>
    <t>Adquisición de gorro tipo jockey color verde</t>
  </si>
  <si>
    <t>Adquisición de placas de recuento para LSA y LMA</t>
  </si>
  <si>
    <t>00427</t>
  </si>
  <si>
    <t>ADQUISICION DE BIENES DE LABORATORIO ( TERMOCICLADOR )  IOARR REPOSICION DE EQUIPOS DE LABORATORIO</t>
  </si>
  <si>
    <t>20600970951BD INSTRUMENTS S.A.C.</t>
  </si>
  <si>
    <t>00425</t>
  </si>
  <si>
    <t>ADQUISICION DE BIENES DE LABORATORIO ( CABINA DE EXTRACCION DE GASES)</t>
  </si>
  <si>
    <t>20515017489PROYECTOS PESACON S.A.C.</t>
  </si>
  <si>
    <t>00423</t>
  </si>
  <si>
    <t>ADQUISICION DE BIENES DE LABORATORIO  PARA EL IOARR ( AGITADOR DE TUBOS )</t>
  </si>
  <si>
    <t>20600879431BIOTECNOLOGY LATINA S.R.L.</t>
  </si>
  <si>
    <t>00411</t>
  </si>
  <si>
    <t>ADQUISICIÓN DE BIENES -BIOLOGIA MOLECULAR</t>
  </si>
  <si>
    <t>20419385442UTILITARIOS MEDICOS S.A.C.</t>
  </si>
  <si>
    <t>ADQUISICION DE GUANTES DE NITRILO</t>
  </si>
  <si>
    <t>07/06/2022</t>
  </si>
  <si>
    <t>ADQUISICIÓN DE CERTIFICADOS PARA VACUNACIÓN CONTRA ÁNTRAX Y CARBUNCO</t>
  </si>
  <si>
    <t>ADQUISICIÓN DE COMPUTADORAS</t>
  </si>
  <si>
    <t>01/06/2022</t>
  </si>
  <si>
    <t>00381</t>
  </si>
  <si>
    <t>Adquisición kits de elisa laringo y gumboro para Patología aviar-LSA</t>
  </si>
  <si>
    <t>00379</t>
  </si>
  <si>
    <t>Adquisición kits de elisa para mycoplasma Patología aviar-LSA</t>
  </si>
  <si>
    <t>31/05/2022</t>
  </si>
  <si>
    <t>00376</t>
  </si>
  <si>
    <t>Adquisición kits de influenza aviar para Patología-LSA</t>
  </si>
  <si>
    <t>20603706685AGROINVERSIONES SEÑOR DE MURUHUAY S.A.C.</t>
  </si>
  <si>
    <t>ADQUISIICON DE SPINETORAM PARA LA UBG 427 CONTROL Y ERRADICACION DE MOSCA D ELA FRUTA</t>
  </si>
  <si>
    <t>19/05/2022</t>
  </si>
  <si>
    <t>10482970791CESPEDES PIZARRO ROCIO RAQUEL</t>
  </si>
  <si>
    <t>00329</t>
  </si>
  <si>
    <t>ADQUISICION DE TRAMPA PARA VIGILANCIA FITOSANITARIA UBG 429</t>
  </si>
  <si>
    <t>10200610852ROJAS BRUNO ROSARIO MIRTHA</t>
  </si>
  <si>
    <t>ADQUISICIÓN DE DESINFECTANTE VIRICIDA A BASE DE AGENTES OXIDANTES (X 5 KILOS)</t>
  </si>
  <si>
    <t>20553996032PERUANA DE PAPELES Y CARTONES S.A.C.</t>
  </si>
  <si>
    <t>00316</t>
  </si>
  <si>
    <t>ADQUISICION DE CAJAS DE CARTON PARA MOSCA DE LA FRUTA</t>
  </si>
  <si>
    <t>20608497171SERVICENTER PROYECTOS S.A.C.</t>
  </si>
  <si>
    <t>00300</t>
  </si>
  <si>
    <t>adquisicion de materiales para sistema de climatizacion</t>
  </si>
  <si>
    <t>00293</t>
  </si>
  <si>
    <t>Adquisición de kit de elisa bloqueo y para detección de antígeno para Virología-LSA</t>
  </si>
  <si>
    <t>00291</t>
  </si>
  <si>
    <t>Adquisición de kit elisa PRSS para Virología-LSA</t>
  </si>
  <si>
    <t>20101637221HORTUS S.A.</t>
  </si>
  <si>
    <t>00290</t>
  </si>
  <si>
    <t>ADQUISICION DE RODENTICIDA PARA ACCIONES DE LA UBG 460 CONTROL DE PLAGAS</t>
  </si>
  <si>
    <t>09/05/2022</t>
  </si>
  <si>
    <t>Adquisición de elisa, lengua azul, leucosis para Virología-LSA</t>
  </si>
  <si>
    <t>00279</t>
  </si>
  <si>
    <t>Adquisición de kit de anemia para Virología-LSA</t>
  </si>
  <si>
    <t>00275</t>
  </si>
  <si>
    <t>ADQUISICION DE COLUMNA DE PURIFICACION PARA DETECCION DE MULTIPLES MICROTOXINAS</t>
  </si>
  <si>
    <t>05/05/2022</t>
  </si>
  <si>
    <t>20603075391LEBLON TEXTILE S.A.C.</t>
  </si>
  <si>
    <t>ADQUISICION DE MASCASRILLAS DESCATABLES PARA LA DOTACION AL PERSONAL DEL SENASA</t>
  </si>
  <si>
    <t>03/05/2022</t>
  </si>
  <si>
    <t>00258</t>
  </si>
  <si>
    <t>Adquisición de kit de elisa para el área de Parasitología-LSA</t>
  </si>
  <si>
    <t>20605078410CORPORACION USALAB PERU E.I.R.L._x000D_</t>
  </si>
  <si>
    <t>00257</t>
  </si>
  <si>
    <t>ADQUISICION DE CRIOVIAL CON TAPA ROSCA Y SELLO O´RING DE 2ML (X 100 UNIDADES)</t>
  </si>
  <si>
    <t>00255</t>
  </si>
  <si>
    <t>Adquisición de babesia para el área de Parasitología-LSA</t>
  </si>
  <si>
    <t>29/04/2022</t>
  </si>
  <si>
    <t>20417494406SALMON CORP SAC</t>
  </si>
  <si>
    <t>ETIQUETAS DE CERTIFICACION DE SEMILLAS (14 CM X 8 CM)</t>
  </si>
  <si>
    <t>ADQUISICIÓN DE PLACAS DE RECUENTO: E COLI Y COLIFORMES</t>
  </si>
  <si>
    <t>27/04/2022</t>
  </si>
  <si>
    <t>00246</t>
  </si>
  <si>
    <t>ADQUISICION DE COLUMNA UPLC HSS T3 , 100A, 1.8 UM, 2.1 MM X 100 MM - RNP 266</t>
  </si>
  <si>
    <t>25/04/2022</t>
  </si>
  <si>
    <t>20100117526ENOTRIA S.A.</t>
  </si>
  <si>
    <t>ADQUISICIÓN DE ETIQUETA AUTOADHESIVA DE SEGURIDAD "INSPECCIONADO" CON LOGO PERSONALIZADO</t>
  </si>
  <si>
    <t>00234</t>
  </si>
  <si>
    <t>ADQUISICION DE CARTUCHO DE EXTRACION PARA REMOVER LIPIDOS 3ML/300MG</t>
  </si>
  <si>
    <t>20167884491PROSAC S.A.</t>
  </si>
  <si>
    <t>Adquisición de Guantes de Nitrilo (Azul)</t>
  </si>
  <si>
    <t>ADQUISICIÓN DE ANTIGENO PPD BOVINO PARA LA PRUEBA DIAGNOSTICA  DE TUBERCULOSIS BOVINA EN EL PAIS</t>
  </si>
  <si>
    <t>20100099447MERCK PERUANA S.A</t>
  </si>
  <si>
    <t>ADQUISICION DE ACETONITRILO HYPERGRADE PARA LC/MS ( X 2.5 LT.) - RNP 262</t>
  </si>
  <si>
    <t>20530897983PERU PRODUCTOS AGRICOLAS SAC</t>
  </si>
  <si>
    <t>00209</t>
  </si>
  <si>
    <t>ADQUISICION DE AGROQUIMICOS PARA LA UBG 427 CONTROL Y ERRADICACION DE MOSCA DE LA FRUTA</t>
  </si>
  <si>
    <t>00191</t>
  </si>
  <si>
    <t>ADQUISICION DE AGROQUIMICO PARA LA UBG 427 CONTROL Y ERRRADICACION DE MOSCA DE LA FRUTA</t>
  </si>
  <si>
    <t>00185</t>
  </si>
  <si>
    <t>ADQUISICION DE MATERIALES PARA MANTENIMIENTO DE INFRAESTRUCTURA SANITARIA PARA SEDE CENTRAL Y ATE</t>
  </si>
  <si>
    <t>07/04/2022</t>
  </si>
  <si>
    <t>20550271029LA VOIX TRANSCRITE SAC</t>
  </si>
  <si>
    <t>00178</t>
  </si>
  <si>
    <t>Adquisición de Papel Higiénico</t>
  </si>
  <si>
    <t>20106026883FARMACOLOGICOS VETERINARIOS S.A.C</t>
  </si>
  <si>
    <t>ADQUISICIÓN DE VACUNA INACTIVADA CONTRA NEWCASTLE PARA LA PROTECCIÓN DE LAS AVES DE TRASPATIO</t>
  </si>
  <si>
    <t>00172</t>
  </si>
  <si>
    <t xml:space="preserve">ADQUISICIÓN DE PAPEL TOALLA </t>
  </si>
  <si>
    <t>20602245161MULTISERVICIOS ROCHA DAV S.A.C.</t>
  </si>
  <si>
    <t>ADQUISICION DE MASCARILLA DE TELA REUTILIZABLE PARA LOS SERVIDORES DEL SENASA</t>
  </si>
  <si>
    <t>05/04/2022</t>
  </si>
  <si>
    <t>00000000001DELTA DIAGNOSTICA LLC</t>
  </si>
  <si>
    <t xml:space="preserve">ADQUISICION DE KITS PARA PRUEBAS DE ELISA UCDSV_x000D_
</t>
  </si>
  <si>
    <t>20101142176SUMINISTROS DE LABORATORIO S.A.</t>
  </si>
  <si>
    <t>00167</t>
  </si>
  <si>
    <t>ADQUISICION DE ESTANDARES - RNP 247</t>
  </si>
  <si>
    <t>20556935794BIOMAXIN S.R.L.</t>
  </si>
  <si>
    <t>00166</t>
  </si>
  <si>
    <t>Adquisición de anticuerpos monoclonal-área de Patología-LSA</t>
  </si>
  <si>
    <t>20536167472LID PRODUCTOS PECUARIOS Y ADITIVOS SAC</t>
  </si>
  <si>
    <t>00163</t>
  </si>
  <si>
    <t>ADQUISICION DE AGUJA HIPODERMICA DESCARTABLE CON PUNTA DE METAL 20G X 1/4" (X 100 UNIDADES)</t>
  </si>
  <si>
    <t>20603652224CORPORATION MEDICAL SOLUTION SOCIEDAD ANONIMA CERRADA - CORPORATION MEDICAL SOLU</t>
  </si>
  <si>
    <t>ADQUISICIÓN DE ROPA DE PROTECCION PERSONAL DESCARTABLE (USAR Y TIRAR)</t>
  </si>
  <si>
    <t>ADQUISICIÓN DE VACUNA ANTIRRÁBICA PARA CAMPAÑA DE VACUNACIÓN Y ATENCIÓN DE BROTES CONTRA LA RABIA DE LOS HERBÍVOROS EN EL PERÚ</t>
  </si>
  <si>
    <t>20515560115WORLD SAFETY PERU S.R.L.</t>
  </si>
  <si>
    <t>00151</t>
  </si>
  <si>
    <t>Adquisición de Guantes de Nitrilo de 13"</t>
  </si>
  <si>
    <t>00150</t>
  </si>
  <si>
    <t>ADQUISICION DE ADSORBENTE OCTADECILSILANIZADO (C18)</t>
  </si>
  <si>
    <t>30/03/2022</t>
  </si>
  <si>
    <t>ADQUISICIÓN DE ACIDO NITRICO ULTRAPURO</t>
  </si>
  <si>
    <t>29/03/2022</t>
  </si>
  <si>
    <t>00135</t>
  </si>
  <si>
    <t>ADQUISICION DE CUTIMETRO TIPO PISTOLA CON RELOJ MECANICO</t>
  </si>
  <si>
    <t>00133</t>
  </si>
  <si>
    <t>ADQUISICION DE LUMINARIA HERMETICA LED PARA EL AREA DE MANTENIMIENTO</t>
  </si>
  <si>
    <t>20604374503AGRO TECNOLOGIAS NATURALES DEL PERU E.I.R.L.</t>
  </si>
  <si>
    <t>ADQUISICIÓN DE INSUMOS PARA EL CONTROL Y ERRADICACIÓN DE MOSCA DE LA FRUTA (TRIMEDLURE SÓLIDO Y PELLET DE LEVADURA)</t>
  </si>
  <si>
    <t>20537381338COMERCIALIZADORA AGROTECNOLOGICA S.A. COLTEC</t>
  </si>
  <si>
    <t>20606552719FENIX ADJ IMPORT E.I.R.L</t>
  </si>
  <si>
    <t>00120</t>
  </si>
  <si>
    <t>ADQUISICION DE FILTROS PARA EL AREA DE MANTENIMIENTO</t>
  </si>
  <si>
    <t xml:space="preserve">20545815215INVERSIONES YOLIED S.A.C </t>
  </si>
  <si>
    <t>00117</t>
  </si>
  <si>
    <t>ADQUISICION DE FEROMONAS Y DISOPENSADORES PARA LA UBG SISTEMA DE VIGILANCIA FITOSANITARIA</t>
  </si>
  <si>
    <t>00115</t>
  </si>
  <si>
    <t>ADQUISICION CONSOLIDADA DE ALCOHOL ETILICO DE 70° X 1 L</t>
  </si>
  <si>
    <t>18/03/2022</t>
  </si>
  <si>
    <t>00110</t>
  </si>
  <si>
    <t>ADQUISICION DE AGROQUIMICOS VARIOS PARA LA UBG 427 CONTROL Y ERRADICACION DE MOSCA DE LA FRUTA</t>
  </si>
  <si>
    <t>ADQUISICION DE FEROMONAS Y BASES PEGANTES PARA ACTIVIDADES DE LA UBG 429</t>
  </si>
  <si>
    <t>00105</t>
  </si>
  <si>
    <t>ADQUISICION DE CINTAS DE PLASTICO CON DISEÑO PARA LA UBG 427 Y 461</t>
  </si>
  <si>
    <t>adquisicion de formularios y actas de de inspeccion pecuaria</t>
  </si>
  <si>
    <t>20544948238CONSTRUCCIONES Y ESTRUCTURAS CIVILES DEL PERU E.I.R.L. - CONECI PERU E.I.R.L.</t>
  </si>
  <si>
    <t>ADQUISICION DE TRAMPA DE LUZ Y TRAMPA PARA STENOMA CATENIFER</t>
  </si>
  <si>
    <t>20100706602EMPRESA IMPORTADORA CONTINENTAL S.A.C.</t>
  </si>
  <si>
    <t>ADQUISICION DE TIMOL Y VASELINA</t>
  </si>
  <si>
    <t>20513273810PROLIMFE &amp; CIA SOCIEDAD ANONIMA CERRADA</t>
  </si>
  <si>
    <t>00086</t>
  </si>
  <si>
    <t>adquisicion de desinfectante amonio cuaternario de 5ta generacion para la unidad de Personal para ejecucion del plan covid -19</t>
  </si>
  <si>
    <t>20118383088COAGROVET E.I.R.L.</t>
  </si>
  <si>
    <t>00083</t>
  </si>
  <si>
    <t>ADQUISICION DE IVERMECTINA</t>
  </si>
  <si>
    <t>ADQUISICIÓN DE BIENES PARA BIOLOGIA MOLECULAR</t>
  </si>
  <si>
    <t>ADQUISICIÓN DE COMBUSTIBLE PARA TANQUE CISTERNA</t>
  </si>
  <si>
    <t>ADQUISICIÓN DE SONDAS TAQMAN</t>
  </si>
  <si>
    <t>00071</t>
  </si>
  <si>
    <t>ADQUISICIÓN DE BIENES PARA BIOLOGIA INHINIDOR, TRIS BASE, TRANSCRIPTASA , MARCADOR DE PESO Y MICROTUBOS.</t>
  </si>
  <si>
    <t>00069</t>
  </si>
  <si>
    <t>20526242409FETA SERVICIOS GENERALES E.I.R.L.</t>
  </si>
  <si>
    <t>ADQUISICION DE BASE PEGANTE LAMINILLA PARA TRAMPAS JACKSON (LP N° 03-2021-SENASA) ITEM N° 01</t>
  </si>
  <si>
    <t>00046</t>
  </si>
  <si>
    <t>adquisicion de guias almacenamiento y de trasnporte de alimentos</t>
  </si>
  <si>
    <t>00044</t>
  </si>
  <si>
    <t>adquisicion de certificados sanitarios para sanidad animal</t>
  </si>
  <si>
    <t>ADQUISICION DE MICROPIPETA MONOCANAL DE RANGO 10 - 100 UL (X UNIDAD)</t>
  </si>
  <si>
    <t>22/02/2022</t>
  </si>
  <si>
    <t>20603501129BUSINESS COMPANY HV SAC</t>
  </si>
  <si>
    <t>ADQUISICION DE CERTIFICADOS DE TRANSITO E INTERNO</t>
  </si>
  <si>
    <t>00000000000ORGANIZACION PANAMERICANA DE LA SALUD.</t>
  </si>
  <si>
    <t>ADQUISICIÓN DE REACTIVOS PANAFTOSA</t>
  </si>
  <si>
    <t>20513345748GERAL SERVICIOS E.I.R.L.</t>
  </si>
  <si>
    <t>ADQUISICION DE COMIDA PARA CANES DE ACUERDO AL CONVENIO INTERINSTIITUCIONAL SENASA-FAP</t>
  </si>
  <si>
    <t>20110169109MULTIVET S.R.L.</t>
  </si>
  <si>
    <t>00033</t>
  </si>
  <si>
    <t>ADQUISICION DE ANTÍGENO ROSA DE BENGALA</t>
  </si>
  <si>
    <t>20605027033GRUPO FERRETERIA EL AGUILA S.A.C.</t>
  </si>
  <si>
    <t>ADQUISICIÓN DE  AZUCAR RUBIA X 50 KG PARA CONSUMO ANIMAL - UCPMF</t>
  </si>
  <si>
    <t>15/02/2022</t>
  </si>
  <si>
    <t>00026</t>
  </si>
  <si>
    <t>ADQUISICION DE CERTIFICADOS ZOOSANITARIOS DE EXPORTACION PARA UBG CUARENTENA ANIMAL</t>
  </si>
  <si>
    <t>ADQUISICIÓN DE CAJAS DE CARTON MED. 42 X 48 X 68 cm C/DIVISIONES - UPCMF</t>
  </si>
  <si>
    <t>SEACE: ADQUISICIÓN DE ACETATO DE AMONIO (AA) PUTRESCINA (PT) TRIMETILAMINA - AS42-2021</t>
  </si>
  <si>
    <t>ADQUISICION DE TRAMPA MCPHAIL DE PLASTICO (TRAMPA LIQUIDA C/GANCHO) (LP N°03-2021-SENASA) ITEM N° 03</t>
  </si>
  <si>
    <t>ADQUISICION DE TRAMPA CAPTURA PARA INSECTOS TIPO JACKSON (LP N°03-2021-SENASA) ITEM N°02</t>
  </si>
  <si>
    <t>09/02/2022</t>
  </si>
  <si>
    <t>043-2021</t>
  </si>
  <si>
    <t>SEACE- Adquisición de Ropa de Protección Hidrofugante - AS-043-2021-SENASA</t>
  </si>
  <si>
    <t>00014</t>
  </si>
  <si>
    <t>KIT DE REPUESTOS PARA EQUIPO ANALIZADOR GENÉTICO SEQSTUDIO</t>
  </si>
  <si>
    <t>adquisicion de boletines de buenas practicas ganaderas y agricolas</t>
  </si>
  <si>
    <t>28/01/2022</t>
  </si>
  <si>
    <t>L0556213581CORTEVA AGRISCIENCE LLC</t>
  </si>
  <si>
    <t>ADQUISICIÓN DE SPINOSAD FORMULADO EN CEBO CONCENTRADO PARA EL CONTROL DE MOSCAS DE LA FRUTA (CILINDRO DE 208 LITROS) PARA EL CONTROL Y ERRADICACIÓN DE LA MOSCA DE LA FRUTA</t>
  </si>
  <si>
    <t>04/01/2022</t>
  </si>
  <si>
    <t>Adquisición de levadura seca inactiva para consumo animal -AS 18-2021-TERCERA CONVOCATORIA-ITEM 1</t>
  </si>
  <si>
    <t>2/09/2022</t>
  </si>
  <si>
    <t>ATENDIDO</t>
  </si>
  <si>
    <t>20600081919 - GL PROFESIONALES E.I.R.L.</t>
  </si>
  <si>
    <t>OS - 2619</t>
  </si>
  <si>
    <t>OGP - MAQ-ANC5 Q8: SERVICIO DE ALQUILER DE MAQUINARIA - CUI 2497963 - REGION ANCASH</t>
  </si>
  <si>
    <t>20571302960 - SERVICIOS GENERALES HERRAFI S.R.L.</t>
  </si>
  <si>
    <t>OS - 2620</t>
  </si>
  <si>
    <t>OGP - MOV-ANC5 Q14,Q15,Q18: SERVICIO DE MOVILIDAD DE PERSONAL - CUI 2497963 - REGION ANCASH</t>
  </si>
  <si>
    <t>1/09/2022</t>
  </si>
  <si>
    <t>10717000396 - BARRETO PUMACHARA JARUME JESSICA</t>
  </si>
  <si>
    <t>OS - 2580</t>
  </si>
  <si>
    <t>MAQ-APU11-Q18: SERVICIO DE ALQUILER DE MAQUINARIA Y EQUIPOS MENORES CUI 2499726-APURIMAC</t>
  </si>
  <si>
    <t>2/08/2022</t>
  </si>
  <si>
    <t>20603786301 - MUR TECNOLOGIA S.A.C.</t>
  </si>
  <si>
    <t>OS - 2362</t>
  </si>
  <si>
    <t>SERVICIO DE ALQUILER DE EQUIPOS DE ESCRITORIO - OPPS</t>
  </si>
  <si>
    <t>20600714555 - CONSTRUCTORA HILDA S.A.C.</t>
  </si>
  <si>
    <t>OS - 2520</t>
  </si>
  <si>
    <t>MAQ-LIM3-Q1: SERVICIO DE ALQUILER DE MAQUINARIA PARA LA ACTIVIDAD LIM3-2020-Q1 DEL CUI 2502189</t>
  </si>
  <si>
    <t>20571241219 - FAJEY SERVICIOS GENERALES S.A.C.</t>
  </si>
  <si>
    <t>OS - 2554</t>
  </si>
  <si>
    <t>MOV-ANC6: SERVICIO DE MOVILIDAD DE PERSONAL - ANC6-2020-Q1,Q2 CUI 2499115 REGION ANCASH</t>
  </si>
  <si>
    <t>20571192251 - CORPORACION E INVERSIONES RUJO S.R.L.</t>
  </si>
  <si>
    <t>OS - 2377</t>
  </si>
  <si>
    <t>MAQ-ANC6: SERVICIO DE ALQUILER DE MAQUINARIA - ANC6-2020-Q12 CUI 2499115 REGION ANCASH</t>
  </si>
  <si>
    <t>5/08/2022</t>
  </si>
  <si>
    <t>20534700416 - GREEN LINE E.I.R.L.</t>
  </si>
  <si>
    <t>OS - 2453</t>
  </si>
  <si>
    <t>FTE-AYA1: SERVICIO DE FLETE TERRESTRE PARA LA REGION AYACUCHO CUI 2515762</t>
  </si>
  <si>
    <t>1/08/2022</t>
  </si>
  <si>
    <t>20533660402 - INVERSIONES SEÑOR DE QOYLLORITI S.R.L.</t>
  </si>
  <si>
    <t>OS - 2349</t>
  </si>
  <si>
    <t>MOV-ANC1: SERVICIO DE MOVILIDAD PERSONAL - ANC1-2021-Q8,Q9,Q10 CUI 2522674 REGION ANCASH</t>
  </si>
  <si>
    <t>8/08/2022</t>
  </si>
  <si>
    <t>10711409993 - CJANAHUIRE FERNANDEZ RAFER</t>
  </si>
  <si>
    <t>OS - 2471</t>
  </si>
  <si>
    <t>MAQ-APU11-Q15: SERVICIO DE ALQUILER DE MAQUINARIA PARAEL CUI 2499726-APURIMAC</t>
  </si>
  <si>
    <t>9/08/2022</t>
  </si>
  <si>
    <t>10454239020 - ANCALLI HUAYHUARIMA FRANKLIN</t>
  </si>
  <si>
    <t>OS - 2501</t>
  </si>
  <si>
    <t>MOV-HCA6-Q2,Q3,Q4: SERVICIO DE MOVILIDAD PARA LA EJECUCIÓN DE LA OBRA: HCA6-2020-Q2, HCA6-2020-Q3, HCA6-2020-Q4, DEL CUI 2498227, HUANCAVELICA</t>
  </si>
  <si>
    <t>10285705946 - TORRES LOPEZ CLETO MARDONIO</t>
  </si>
  <si>
    <t>OS - 2538</t>
  </si>
  <si>
    <t>MAQ-AYA1: SERVICIO DE ALQUILER DE MAQUINARIA PARA LA REGION AYACUCHO CUI 2515762 AYA1-2021-Q4</t>
  </si>
  <si>
    <t>10232769713 - CENTENO VALENCIA HERMELINDA VIQUISINA</t>
  </si>
  <si>
    <t>OS - 2503</t>
  </si>
  <si>
    <t>MAQ-HCA6-Q4: CONTRATACIÓN DEL SERVICIO DE ALQUILER DE MAQUINARIA PARA LA ACT: HC6-2020-Q4, DEL CUI 2498227, HUANCAVELICA</t>
  </si>
  <si>
    <t>OS - 2502</t>
  </si>
  <si>
    <t>MAQ-HCA6-Q2: CONTRATACIÓN DEL SERVICIO DE ALQUILER DE MAQUINARIA PARA LA ACT: HC6-2020-Q2, DEL CUI 2498227, HUANCAVELICA</t>
  </si>
  <si>
    <t>20609350173 - R &amp; R CONSTRUCTION EMPRESA INDIVIDUAL DE RESPONSABILIDAD LIMITADA</t>
  </si>
  <si>
    <t>OS - 2010</t>
  </si>
  <si>
    <t>MAQ-APU13-Q8: SERVICIO DE ALQ DE MAQUINARIA Y/O EQ MENORES-CUI 2504908-APURIMAC</t>
  </si>
  <si>
    <t>OS - 2008</t>
  </si>
  <si>
    <t>MAQ-APU13-Q7: SERVICIO DE ALQ DE MAQUINARIA Y/O EQ MENORES-CUI 2504908-APURIMAC</t>
  </si>
  <si>
    <t>1/07/2022</t>
  </si>
  <si>
    <t>OS - 1804</t>
  </si>
  <si>
    <t>MAQ-APU13-Q1: SERVICIO DE ALQUILER DE MAQUINARIA Y EQUIPOS MENORES-2504908-APURIMAC</t>
  </si>
  <si>
    <t>OS - 1796</t>
  </si>
  <si>
    <t>MAQ-APU13-Q3: SERVICIO DE ALQUILER DE MAQUINARIA Y EQUIPOS MENORES-2504908-APURIMAC</t>
  </si>
  <si>
    <t>20607434370 - IMPORTACIONES KIYOSHI E.I.R.L.</t>
  </si>
  <si>
    <t>OS - 1816</t>
  </si>
  <si>
    <t>MOV-AYA2: SERVICIO DE MOVILIDAD PARA LA REGION AYACUCHO CUI 2516429 AYA2-2021-Q6, AYA2-2021-Q7, AYA2-2021-Q8</t>
  </si>
  <si>
    <t>6/07/2022</t>
  </si>
  <si>
    <t>20607376507 - CONSTRUCTORA CASTOR SARMON E.I.R.L.</t>
  </si>
  <si>
    <t>OS - 1954</t>
  </si>
  <si>
    <t>MAQ-APU11: SERVICIO DE ALQUILER DE MAQUINARIA Y EQUIPOS MENORES - APU11-202-Q11 CUI2499726 REGION APURIMAC</t>
  </si>
  <si>
    <t>OS - 1953</t>
  </si>
  <si>
    <t>MAQ-APU11: SERVICIO DE ALQUILER DE MAQUINARIA Y EQUIPOS MENORES - APU11-2022-Q10 CUI 2499726 REGION APURIMAC</t>
  </si>
  <si>
    <t>OS - 1952</t>
  </si>
  <si>
    <t>MAQ-APU11: SERVICIO DE ALQUILER DE MAQUINARIA Y EQUIPOS MENORES - APU11-2020-Q9 CUI 2499726 REGION APURIMAC</t>
  </si>
  <si>
    <t>4/07/2022</t>
  </si>
  <si>
    <t>20606158581 - INVERSIONES RAISSA E.I.R.L.</t>
  </si>
  <si>
    <t>OS - 1839</t>
  </si>
  <si>
    <t>MOV-HCA10 Q4,Q5,Q6: SERVICIO DE MOVILIDAD DE PERSONAL - CUI 2502641 - REGION HUANCAVELICA</t>
  </si>
  <si>
    <t>20605930469 - MULTISERVICIOS Y MAQUINARIA CORAL E.I.R.L.</t>
  </si>
  <si>
    <t>OS - 2138</t>
  </si>
  <si>
    <t>MAQ-LIM4-2020-Q3: SERVICIO DE ALQUILER DE MAQUINARIA PARA LA CUI 2502190 - REGIÓN LIMA</t>
  </si>
  <si>
    <t>5/07/2022</t>
  </si>
  <si>
    <t>20605628002 - CORPORACION PYMACT SOCIEDAD ANONIMA CERRADA - CORPORACION PYMACT S.A.C.</t>
  </si>
  <si>
    <t>OS - 1860</t>
  </si>
  <si>
    <t>MAQ-HCA10-Q8: CONTRATACIÓN DEL SERVICIO DE ALQUILER DE MAQUINARIA PARA LA ACT: HCA10-2020-Q8, DEL CUI 2502641, HUANCAVELICA</t>
  </si>
  <si>
    <t>OS - 1855</t>
  </si>
  <si>
    <t>MAQ-HCA10-Q7: CONTRATACIÓN DEL SERVICIO DE ALQUILER DE MAQUINARIA PARA LA ACT: HCA10-2020-Q7, DEL CUI 2502641, HUANCAVELICA</t>
  </si>
  <si>
    <t>OS - 1840</t>
  </si>
  <si>
    <t>MOV-HCA10 Q7,Q8,Q9: SERVICIO DE MOVILIDAD DE PERSONAL - CUI 2502641 - REGION HUANCAVELICA</t>
  </si>
  <si>
    <t>7/07/2022</t>
  </si>
  <si>
    <t>20603412151 - RODRICHT SAC</t>
  </si>
  <si>
    <t>OS - 1972</t>
  </si>
  <si>
    <t>MOV-AYA2: SERVICIO DE MOVILIDAD PARA LA REGION AYACUCHO CUI 2516429 AYA2-2021-Q4, AYA2-2021-Q5</t>
  </si>
  <si>
    <t>20602448470 - TOURS ETRAMQUI S.A.C.</t>
  </si>
  <si>
    <t>OS - 2196</t>
  </si>
  <si>
    <t>MAQ-HCA6-Q7: CONTRATACIÓN DEL SERVICIO DE ALQUILER DE MAQUINARIA, PARA LA ACT: HCA6-2020-Q7, DEL CUI 2498227, HUANCAVELICA</t>
  </si>
  <si>
    <t>20601234999 - INVERSIONES EL SCORPION HNOS EMPRESA INDIVIDUAL DE RESPONSABILIDAD LIMITADA</t>
  </si>
  <si>
    <t>OS - 1863</t>
  </si>
  <si>
    <t>MAQ-HCA10-Q4: CONTRATACIÓN DEL SERVICIO DE ALQUILER DE MAQUINARIA PARA LA ACT: HCA10-2020-Q4, DEL CUI 2502641, HUANCAVELICA</t>
  </si>
  <si>
    <t>OS - 1862</t>
  </si>
  <si>
    <t>MAQ-HCA10-Q6: CONTRATACIÓN DEL SERVICIO DE ALQUILER DE MAQUINARIA PARA LA ACT: HCA10-2020-Q6, DEL CUI 2502641, HUANCAVELICA</t>
  </si>
  <si>
    <t>OS - 1858</t>
  </si>
  <si>
    <t>MAQ-HCA10-Q5: CONTRATACIÓN DEL SERVICIO DE ALQUILER DE MAQUINARIA PARA LA ACT: HCA10-2020-Q5, DEL CUI 2502641, HUANCAVELICA</t>
  </si>
  <si>
    <t>20601165946 - SERVICIOS GENERALES NEDIAN S.A.C.</t>
  </si>
  <si>
    <t>OS - 1969</t>
  </si>
  <si>
    <t>MAQ-AYA2: SERVICIO DE ALQUILER DE MAQUINARIA PARA LA REGION AYACUCHO CUI 2516429 AYA2-2021-Q10</t>
  </si>
  <si>
    <t>20574706409 - INVERSIONES PEREZ ERPAFALU S.A.C.</t>
  </si>
  <si>
    <t>OS - 1838</t>
  </si>
  <si>
    <t>INS.GEO-AYA3: SERVICIO DE INSTALACION DE GEOSINTETICOS PARA LA REGION AYACUCHO CUI 2516344</t>
  </si>
  <si>
    <t>OS - 1836</t>
  </si>
  <si>
    <t>INS.GEO-AYA1: SERVICIO DE INSTALACION DE GEOSINTETICOS PARA LA REGION AYACUCHO CUI 2515762</t>
  </si>
  <si>
    <t>20571311101 - EKOME INGENIEROS E.I.R.L.</t>
  </si>
  <si>
    <t>OS - 1984</t>
  </si>
  <si>
    <t>27/07/2022</t>
  </si>
  <si>
    <t>20571168384 - HR CONTRATISTAS GENERALES S.R.L.</t>
  </si>
  <si>
    <t>OS - 2343</t>
  </si>
  <si>
    <t>MAQ-ANC1: SERVICIO DE ALQUILER DE MAQUINARIA - ANC1-2021-Q8,Q9,Q10 CUI 2522674 REGION ANCASH</t>
  </si>
  <si>
    <t>20568556616 - CORPORACIÓN TEMAPEL SOCIEDAD ANONIMA CERRADA</t>
  </si>
  <si>
    <t>OS - 1901</t>
  </si>
  <si>
    <t>MAQ-HCA10-Q10: CONTRATACIÓN DEL SERVICIO DE ALQUILER DE MAQUINARIA PARA LA ACT: HCA10-2020-Q10, DEL CUI 2502641,HUANCAVELICA</t>
  </si>
  <si>
    <t>OS - 1900</t>
  </si>
  <si>
    <t>MAQ-HCA10-Q3: CONTRATACIÓN DEL SERVICIO DE ALQUILER DE MAQUINARIA PARA LA ACT: HCA10-2020-Q3, DEL CUI 2502641, HUANCAVELICA</t>
  </si>
  <si>
    <t>OS - 1899</t>
  </si>
  <si>
    <t>MAQ-HCA10-Q11: CONTRATACIÓN DEL SERVICIO DE ALQUILER DE MAQUINARIA PARA LA ÁCT: HCA10-2020-Q11, DEL CUI 2502641, HUANCAVELICA</t>
  </si>
  <si>
    <t>OS - 1841</t>
  </si>
  <si>
    <t>MOV-HCA10 Q3,Q10,Q11: SERVICIO DE MOVILIDAD DE PERSONAL - CUI 2502641 - REGION HUANCAVELICA</t>
  </si>
  <si>
    <t>26/07/2022</t>
  </si>
  <si>
    <t>20551394663 - AGROINVERSIONES Y SERVICIOS S &amp; C S.A.C.</t>
  </si>
  <si>
    <t>OS - 2302</t>
  </si>
  <si>
    <t>FTE-LIM3-2020-Q1,Q4,Q3,Q5,Q6: SERVICIO DE FLETE TERRESTRE PARA EL CUI 2502189 - REGIÓN LIMA.</t>
  </si>
  <si>
    <t>20533933654 - MECNA CONTRATISTAS S.A.C</t>
  </si>
  <si>
    <t>OS - 2131</t>
  </si>
  <si>
    <t>MAQ-LIM4-Q7:SERVICIO DE ALQUILER DE MAQUINARIA PARA LA ACTIVIDAD LIM4-2020-Q7 DEL CUI 2502190 - LIMA</t>
  </si>
  <si>
    <t>OS - 2130</t>
  </si>
  <si>
    <t>MAQ-LIM4-Q9: SERVICIO DE ALQUILER DE MAQUINARIA PARA LA ACTIVIDAD LIM4-2020-Q9 DEL CUI 2502190</t>
  </si>
  <si>
    <t>OS - 2129</t>
  </si>
  <si>
    <t>MAQ-LIM4-Q8: SERVICIO DE ALQUILER DE MAQUINARIA PARA LA ACTIVIDAD LIM4-2020-Q8 DEL CUI 2502190</t>
  </si>
  <si>
    <t>OS - 1802</t>
  </si>
  <si>
    <t>MAQ-LIM4-2020-Q12: SERVICIO DE ALQUILER DE MAQUINARIA Y EQUIPOS MENORES PARA LA CUI 2502190</t>
  </si>
  <si>
    <t>20509798657 - LOPEZ FERNANDEZ INGENIEROS SOCIEDAD ANONIMA CERRADA LOFER INGENIEROS S.A.C.</t>
  </si>
  <si>
    <t>OS - 2264</t>
  </si>
  <si>
    <t>OS - 2193</t>
  </si>
  <si>
    <t>20487267474 - EMPRESA CONSTRUCTORA E INVERSIONES GENERALES J &amp; JS SOCIEDAD ANONIMA CERRADA</t>
  </si>
  <si>
    <t>OS - 2016</t>
  </si>
  <si>
    <t>MAQ-HCA10-Q1: CONTRATACIÓN DEL SERVICIO DE ALQUILER DE MAQUINARIA PARA LA ACT: HCA10-2020-Q1, DEL CUI 2502641, HUANCAVELICA</t>
  </si>
  <si>
    <t>OS - 2015</t>
  </si>
  <si>
    <t>MAQ-HCA10-Q2: CONTRATACIÓN DEL SERVICIO DE ALQUILER DE MAQUINARIA PARA LA ACT: HCA10-2020-Q2, DEL CUI 2502641, HUANCAVELICA</t>
  </si>
  <si>
    <t>20213832361 - MUNICIPALIDAD DISTRITAL DE SANTIAGO DE LUCANAMARCA</t>
  </si>
  <si>
    <t>OS - 2277</t>
  </si>
  <si>
    <t>MAQ-AYA1: SERVICIO DE ALQUILER DE MAQUINARIA PARA LA REGION AYACUCHO CUI 2515762 AYA1-2021-Q3</t>
  </si>
  <si>
    <t>10702318292 - PACHECO YAURI EDWARD MARCO</t>
  </si>
  <si>
    <t>OS - 1817</t>
  </si>
  <si>
    <t>MOV-AYA2: SERVICIO DE MOVILIDAD PARA LA REGION AYACUCHO CUI 2516429 AYA2-2021-Q1, AYA2-2021-Q2, AYA2-2021-Q3</t>
  </si>
  <si>
    <t>10701877352 - CONDORI HUAMANI DINA DIANA</t>
  </si>
  <si>
    <t>OS - 2163</t>
  </si>
  <si>
    <t>MAQ-APU11-Q11: SERVICIO DE ALQUILER DE MAQUINARIA Y EQUIPOS MENORES PARA EL CUI 2499726-APURIMAC</t>
  </si>
  <si>
    <t>OS - 2162</t>
  </si>
  <si>
    <t>MAQ-APU11-Q10: SERVICIO DE ALQUILER DE MAQUINARIA Y EQUIPOS MENORES PARA EL CUI 2499726-APURIMAC</t>
  </si>
  <si>
    <t>OS - 2161</t>
  </si>
  <si>
    <t>MAQ-APU11-Q9: SERV DE ALQUILER DE MAQUINARIA Y EQUIPOS MENORES PARA EL CUI 2499726</t>
  </si>
  <si>
    <t>10472635650 - GARCIA CAMPOS JUAN AUGUSTO</t>
  </si>
  <si>
    <t>OS - 2114</t>
  </si>
  <si>
    <t>FTE-LIM4-2020: SERVICIO DE FLETE TERRESTRE PARA LA ACTIVIDAD DEL CUI 2502190 - REGIÓN LIMA.</t>
  </si>
  <si>
    <t>8/07/2022</t>
  </si>
  <si>
    <t>10456031264 - HUAMAN LIZANA ARTEMIO</t>
  </si>
  <si>
    <t>OS - 2001</t>
  </si>
  <si>
    <t>RES-HCA10-Q7,Q8,Q9: CONTRATACIÓN DEL SERVICIO DE RESIDENTE DE OBRA PARA LA ACT: HCA10-2020-Q7, HCA10-2020-Q8, HCA10-2020-Q9, DEL CUI 2502641, HUANCAVELICA</t>
  </si>
  <si>
    <t>10444482767 - ESPINOZA AGUIRRE JHOSEPH</t>
  </si>
  <si>
    <t>OS - 2111</t>
  </si>
  <si>
    <t>RES-HCA6 Q2,Q3,Q4: SERVICIO DE RESIDENTE DE OBRA - CUI: 2498227 - REGION HUANCAVELICA</t>
  </si>
  <si>
    <t>10430997462 - ITURRIZAGA SULCA CRISTHIAM JOSHEP</t>
  </si>
  <si>
    <t>OS - 2000</t>
  </si>
  <si>
    <t>RES-HCA10-Q3,Q10,Q11: CONTRATACIÓN DEL SERVICIO DE RESIDENTE DE OBRA PARA LA ACT: HCA10-2020-Q3, HCA10-2020-Q10, HCA10-2020-Q11, DEL CUI 2502641, HUANCAVELICA</t>
  </si>
  <si>
    <t>10423884172 - LINO PIZARRO HANSES DALTON</t>
  </si>
  <si>
    <t>OS - 1993</t>
  </si>
  <si>
    <t>OGP - MAQ-ANC5-2020 Q5: SERVICIO DE ALQUILER DE MAQUINARIA - CUI 2497963 - REGION ANCASH</t>
  </si>
  <si>
    <t>OS - 1992</t>
  </si>
  <si>
    <t>OGP - MAQ-ANC5-2020 Q6: SERVICIO DE ALQUILER DE MAQUINARIA - CUI 2497963 - REGION ANCASH</t>
  </si>
  <si>
    <t>10423641288 - VELASQUEZ FLORES EMILIANO</t>
  </si>
  <si>
    <t>OS - 1889</t>
  </si>
  <si>
    <t>SERVICIO DE UN ESPECIALISTA DE INFRAESTRUCTURA DE RIEGO PARA SEGUIMIENTO Y MONITOREO D/PROYECTOS</t>
  </si>
  <si>
    <t>10420522636 - GAMARRA ASENCIOS CESAR RICHARD</t>
  </si>
  <si>
    <t>OS - 1800</t>
  </si>
  <si>
    <t>SERVICIO DE UN ESPECIALISTA EN SISTEMATIZACION Y ANALISIS PRESUPUESTAL, EN EL MARCO DE SEGUIMIENTO</t>
  </si>
  <si>
    <t>10414927292 - CALDERON CASTILLO MARIANELA ERICA</t>
  </si>
  <si>
    <t>OS - 1797</t>
  </si>
  <si>
    <t>SERVICIO PROFESIONAL EN GASTOS ADMINISTRATIVOS EN EL MARCO DE SEGUIMIENTO Y MONITOREO DE INVERSIONES</t>
  </si>
  <si>
    <t>10311896399 - PEREIRA AZURIN RICHARD</t>
  </si>
  <si>
    <t>OS - 1854</t>
  </si>
  <si>
    <t>MOV-APU11-Q9-Q10-Q11: SERVICIO DE MOVILIDAD DE PERSONAL PARA EL CUI 2499726-APURIMAC</t>
  </si>
  <si>
    <t>10311356700 - PUCA MONTES SARAGOSA</t>
  </si>
  <si>
    <t>OS - 1853</t>
  </si>
  <si>
    <t>MOV-APU11-Q12-Q15: SERVICIO DE MOVILIDAD DE PERSONAL PARA EL CUI 2499726-APURIMAC</t>
  </si>
  <si>
    <t>10238546601 - VEGA CUARESMA PEDRO DANNYUL</t>
  </si>
  <si>
    <t>OS - 1911</t>
  </si>
  <si>
    <t>MAQ-APU1-Q1: SERVICIO DE ALQ DE MAQUINARIA  CUI 2531840-APURIMAC</t>
  </si>
  <si>
    <t>10166372041 - OROSCO URCIA HECTOR MANUEL</t>
  </si>
  <si>
    <t>OS - 2106</t>
  </si>
  <si>
    <t>SUP-HCA6-Q2,Q3,Q4: SERVICIO DE SUPERVISOR DE OBRA PARA LAS ACT: HCA6-2020-Q2, HCA6-2020-Q3, HCA6-2020-Q4, DEL CUI 2498227, HUANCAVELICA</t>
  </si>
  <si>
    <t>10098074321 - BALDEON QUISPE WILFREDO CELESTINO</t>
  </si>
  <si>
    <t>OS - 1778</t>
  </si>
  <si>
    <t>SERVICIO DE ESPECIALISTA EN SISTEMA DE INFRAESTRUCTURA D/RIEGO PARA SEGUIMIENTO Y MONITOREO DE INVER</t>
  </si>
  <si>
    <t>10096771873 - QUISPE TINTAYA MIGUEL ANGEL</t>
  </si>
  <si>
    <t>OS - 2226</t>
  </si>
  <si>
    <t>SERVICIO DE SEGUIMIENTO EN SISTEMAS DE INFORMACION GEOGRAFICA Y AMBIENTAL REG. APUR-AYAC-JUN-HUANCAV</t>
  </si>
  <si>
    <t>10096375161 - MATOS CASTILLO NEIL EDWIN</t>
  </si>
  <si>
    <t>OS - 1777</t>
  </si>
  <si>
    <t>CONTRATACIÓN DE PROFESIONAL ESPECIALISTA D/INFRAESTRUCTURA D/RIEGO PARA SEGUIMIENTO Y MONITOREO PROY</t>
  </si>
  <si>
    <t>10096338967 - REYES SOTO CESAR ENRIQUE</t>
  </si>
  <si>
    <t>OS - 1781</t>
  </si>
  <si>
    <t>SERVICIO DE ESPECIALISTA EN SISTEMA DE INFRAESTRUCTURA D/RIEGO PARA SEGUIMIENTO Y MONITOREO  PROYECT</t>
  </si>
  <si>
    <t>10096007146 - BENITEZ URRUTIA VICTOR</t>
  </si>
  <si>
    <t>OS - 2158</t>
  </si>
  <si>
    <t>SERVICIO DE UN ESPECIALISTA EN SISTEMA DE INFRAESTRUCTURA DE RIEGO DE LOS PROYECTOS D/INVERSIONES</t>
  </si>
  <si>
    <t>10093377082 - OLIVERA GUERRERO MANUEL ANTONIO ENRIQUE</t>
  </si>
  <si>
    <t>OS - 1803</t>
  </si>
  <si>
    <t>SERVICIO PROFESIONAL ESPECIALISTA DE INFRAESTRUCTURA DE RIEGO PARA SEGUIMIENTO Y MONITOREO DE PROYEC</t>
  </si>
  <si>
    <t>10090911011 - PEREZ SOLIS FEDERICO ULISES</t>
  </si>
  <si>
    <t>OS - 1811</t>
  </si>
  <si>
    <t>SERVICIO DE UN ESPECIALISTA EN RESOLUCION DE CONFLICTOS DE LOS PROYECTOS DE INVERSION CUI 2229551</t>
  </si>
  <si>
    <t>10070708243 - EGAS RICALDE HUGO LUIS</t>
  </si>
  <si>
    <t>OS - 2017</t>
  </si>
  <si>
    <t>SERVICIO DE RESPONSABLE DE ACONDICIONAMIENTO DE OBRAS - REGIÓN HUANUCO CUI 2486061-2491320</t>
  </si>
  <si>
    <t>10060599039 - AGUILAR GIRALDO GUILLERMO CLEMENTE</t>
  </si>
  <si>
    <t>OS - 2168</t>
  </si>
  <si>
    <t>OGP - SUP-ANC5-Q2,Q3,Q4: SERVICIO DE SUPERVISOR DE OBRA - CUI 2497963 - REGION ANCASH</t>
  </si>
  <si>
    <t>OS - 1596</t>
  </si>
  <si>
    <t>MOV-APU13-Q1-Q2-Q3: SERVICIO DE MOVILIDAD DE PERSONAL  PARA EL CUI 2504908-APURIMAC</t>
  </si>
  <si>
    <t>OS - 1335</t>
  </si>
  <si>
    <t>MAQ-ARE2-Q3: SERVICIO DE ALQUILER DE MAQUINARIA PARA LA ACTIVIDAD ARE2-2019-Q3 DEL CUI 2452478</t>
  </si>
  <si>
    <t>OS - 1334</t>
  </si>
  <si>
    <t>MAQ-ARE2-Q4: SERVICIO DE ALQUILER DE MAQUINARIA PARA LA ACTIVIDAD ARE2-2019-Q4 DEL CUI 2452478</t>
  </si>
  <si>
    <t>20609121182 - CONSORCIO BARCO DORADO S.A.C.</t>
  </si>
  <si>
    <t>OS - 1501</t>
  </si>
  <si>
    <t>MOV-APU13-Q4-Q5-Q6:SERVICIO DE MOVILIDAD DE PERSONAL-CUI 2504908-APURIMAC</t>
  </si>
  <si>
    <t>20609052148 - CONSULTORES Y CONSTRATISTAS GENERALES VRAE S.R.L.</t>
  </si>
  <si>
    <t>OS - 1554</t>
  </si>
  <si>
    <t>MAQ-AYA1-Q15: SERVICIO DE ALQUILER DE MAQUINARIA PARA LA ACTIVIDAD AYA1-2021-Q15 DEL CUI 2515762</t>
  </si>
  <si>
    <t>20608920391 - GROUP AVAR SOCIEDAD ANONIMA CERRADA - G &amp; A S.A.C.</t>
  </si>
  <si>
    <t>OS - 1570</t>
  </si>
  <si>
    <t>OGP - ENS.LAB-ANC5: SERVICIO DE ENSAYO DE DENSIDAD DE CAMPO - CUI:2497963 - REGION ANCASH</t>
  </si>
  <si>
    <t>20608833006 - INVERSIONES Y CONSTRUCTORES CASANCA´S S.A.C.</t>
  </si>
  <si>
    <t>OS - 1286</t>
  </si>
  <si>
    <t>OGP - MAQ-ANC5 Q13: SERVICIO DE ALQUILER DE MAQUINARIA - CUI 2497963 - REGION ANCASH</t>
  </si>
  <si>
    <t>20607643483 - J &amp; MM CONTRATISTAS GENERALES</t>
  </si>
  <si>
    <t>OS - 1618</t>
  </si>
  <si>
    <t>MOV-AYA1: SERVICIO DE MOVILIDAD PARA LA REGION AYACUCHO CUI 2515762 AYA1-2021-Q10, AYA1-2021-Q11, AYA1-2021-Q12</t>
  </si>
  <si>
    <t>20607389889 - DYBEXO SOCIEDAD ANONIMA CERRADA</t>
  </si>
  <si>
    <t>OS - 1597</t>
  </si>
  <si>
    <t>MAQ-ANC1-Q7: Servicio de alquiler de maquinaria para la actividad Anc1-2021-Q7 del CUI 2522674</t>
  </si>
  <si>
    <t>OS - 1485</t>
  </si>
  <si>
    <t>MAQ-ANC1: SERVICIO DE ALQUILER DE MAQUINARIA - ANC1-2021-Q2  CUI 2522674 REGION ANCASH</t>
  </si>
  <si>
    <t>OS - 1484</t>
  </si>
  <si>
    <t>MAQ-ANC1: SERVICIO DE ALQUILER DE MAQUINARIA -  ANC1-2021-Q6  CUI 2522674 REGION ANCASH</t>
  </si>
  <si>
    <t>OS - 1483</t>
  </si>
  <si>
    <t>MAQ-ANC1: SERVICIO DE ALQUILER DE MAQUINARIA - ANC1-2021-Q4  CUI 2522674 REGION ANCASH</t>
  </si>
  <si>
    <t>OS - 1479</t>
  </si>
  <si>
    <t>MAQ-ANC1: SERVICIO DE ALQUILER DE MAQUINARIA - ANC1-2021-Q11 CUI 2522674 REGION ANCASH</t>
  </si>
  <si>
    <t>OS - 1470</t>
  </si>
  <si>
    <t>MAQ-ANC1: SERVICIO DE ALQUILER DE MAQUINARIA -  ANC1-2021-Q13  CUI 2522674 REGION ANCASH</t>
  </si>
  <si>
    <t>OS - 1469</t>
  </si>
  <si>
    <t>MAQ-ANC1: SERVICIO DE ALQUILER DE MAQUINARIA - ANC1-2021-Q12 CUI 2522674 REGION ANCASH</t>
  </si>
  <si>
    <t>OS - 1463</t>
  </si>
  <si>
    <t>MOV-ANC1: SERVICIO DE MOVILIDAD DE PERSONAL - ANC1-2021-Q19,Q20  CUI 2522674 REGION ANCASH</t>
  </si>
  <si>
    <t>OS - 1462</t>
  </si>
  <si>
    <t>MOV-ANC1: SERVICIO DE MOVILIDAD DE PERSONAL - ANC1-2021-Q2,Q4,Q11 CUI 2522674 REGION ANCASH</t>
  </si>
  <si>
    <t>OS - 1616</t>
  </si>
  <si>
    <t>MAQ-APU11-Q27: SERVICIO DE ALQUILER DE MAQUINARIA Y/O EQUIPOS MENORES-CUI 2499726-APURIMAC</t>
  </si>
  <si>
    <t>OS - 1615</t>
  </si>
  <si>
    <t>MAQ-APU11-Q26: SERVICIO DE ALQUILER DE MAQUINARIA Y/O EQUIPOS MENORES-CUI 2499726-APURIMAC</t>
  </si>
  <si>
    <t>20606444631 - JCD CONTRATISTAS GENERALES S.A.C</t>
  </si>
  <si>
    <t>OS - 1475</t>
  </si>
  <si>
    <t>MAQ-ANC1: SERVICIO DE ALQUILER DE MAQUINARIA - ANC1-2021-Q9  CUI 2522674 REGION ANCASH</t>
  </si>
  <si>
    <t>20606356120 - EMPRESA INTI T&amp;M INGENIEROS EIRL</t>
  </si>
  <si>
    <t>OS - 1556</t>
  </si>
  <si>
    <t>MOV-AYA3: SERVICIO DE MOVILIDAD PARA LA REGION AYACUCHO CUI 2516344 AYA3-2021-Q3, AYA3-2021-Q4, AYA3-2021-Q5</t>
  </si>
  <si>
    <t>20606095750 - V &amp; H ARQUITECTURA INGENIERIA Y CONSTRUCCION E.I.R.L.</t>
  </si>
  <si>
    <t>OS - 1761</t>
  </si>
  <si>
    <t>ENS.LAB-ANC1: SERVICIO DE ENSAYOS DE DENSIDAD PARA LA EJECUCIÓN DEL CUI 2522674 DE LA REGIÓN ANCASH</t>
  </si>
  <si>
    <t>20605673776 - CONTRATISTAS GENERALES DEL VALLE - VRAEM E.I.R.L.</t>
  </si>
  <si>
    <t>OS - 1377</t>
  </si>
  <si>
    <t>MAQ-AYA7: SERVICIO DE ALQUILER DE MAQUINARIA PARA LA REGION AYACUCHO CUI 2497404 AYA7-2020-Q6</t>
  </si>
  <si>
    <t>OS - 1376</t>
  </si>
  <si>
    <t>MAQ-AYA7: SERVICIO DE ALQUILER DE MAQUINARIA PARA LA REGION AYACUCHO CUI 2497404 AYA7-2020-Q7</t>
  </si>
  <si>
    <t>OS - 1373</t>
  </si>
  <si>
    <t>MAQ-AYA7: SERVICIO DE ALQUILER DE MAQUINARIA PARA LA REGION AYACUCHO CUI 2497404 AYA7-2020-Q8</t>
  </si>
  <si>
    <t>7/06/2022</t>
  </si>
  <si>
    <t>OS - 1208</t>
  </si>
  <si>
    <t>MOV-AYA7: SERVICIO DE MOVILIDAD DE PERSONAL PARA LA REGION AYACUCHO CUI 2497404 AYA7-2020-Q6, AYA7-2020-Q7, AYA7-2020-Q8</t>
  </si>
  <si>
    <t>20605544488 - COMPAÑIA B Y Z E.I.R.L.</t>
  </si>
  <si>
    <t>OS - 1209</t>
  </si>
  <si>
    <t>MOV-AYA4: SERVICIO DE MOVILIDAD DE PERSONAL PARA LA REGION AYACUCHO CUI 2523926 AYA4-2021-Q3, AYA4-2021-Q4</t>
  </si>
  <si>
    <t>20605178571 - CONSTRUCTORES Y CONSULTORES GESAM S.A.C.</t>
  </si>
  <si>
    <t>OS - 1420</t>
  </si>
  <si>
    <t>MOV-AYA: SERVICIO DE MOVILIDAD PARA LA COORDINACION REGIONAL AYACUCHO CUI 2516429, 2516344, 2515762</t>
  </si>
  <si>
    <t>8/06/2022</t>
  </si>
  <si>
    <t>20605037501 - GESTION Y PROYECTOS SOSTENIBLES DE FE E.I.R.L. - GYPSFE E.I.R.L.</t>
  </si>
  <si>
    <t>OS - 1214</t>
  </si>
  <si>
    <t>OGP - MOV-ANC5 F1,R1,Z1: SERVICIO DE MOVILIDAD DE PERSONAL - REGION ANCASH</t>
  </si>
  <si>
    <t>20604680884 - CORPORACION HM INGENIEROS S.A.C.</t>
  </si>
  <si>
    <t>OS - 1207</t>
  </si>
  <si>
    <t>MOV-AYA7: SERVICIO DE MOVILIDAD DE PERSONAL PARA LA REGION AYACUCHO CUI 2497404 AYA7-2020-Q9, AYA7-2020-Q10, AYA7-2020-Q11</t>
  </si>
  <si>
    <t>20604360499 - INVERSIONES JHAN POOL E.I.R.L.</t>
  </si>
  <si>
    <t>OS - 1303</t>
  </si>
  <si>
    <t>MAQ-APU7-Q4: SERVICIO DE ALQUILER DE MAQUINARIAS Y EQUIPOS MENORES PARA  APU7-2020-Q4-2502228-APURIM</t>
  </si>
  <si>
    <t>OS - 1301</t>
  </si>
  <si>
    <t>MAQ-APU7-Q1: SERVICIO DE ALQUILER DE MAQUINARIAS Y EQUIPOS MENORES PARA  APU7-2020-Q1-2502228-APURIM</t>
  </si>
  <si>
    <t>9/06/2022</t>
  </si>
  <si>
    <t>20604264287 - GERCONSER SOLUCIONES S.A.C.</t>
  </si>
  <si>
    <t>OS - 1261</t>
  </si>
  <si>
    <t>MAQ-APU10-Q4: SERVICIO DE ALQUILER DE MAQUINARIA Y EQ MENORES PARA LA APU10-2020-Q4-2502225-APURIMAC</t>
  </si>
  <si>
    <t>OS - 1259</t>
  </si>
  <si>
    <t>MAQ-APU10-Q2: SERVICIO DE ALQUILER DE MAQUINARIA Y EQ MENORES PARA APU10-2020-Q2-2502225-APURIMAC</t>
  </si>
  <si>
    <t>20604047260 - BARAK CONTRATISTAS GENERALES S.A.C.</t>
  </si>
  <si>
    <t>OS - 1311</t>
  </si>
  <si>
    <t>MOV-AYA7: SERVICIO DE MOVILIDAD DE PERSONAL PARA LA REGION AYACUCHO CUI 2497404 AYA7-2020-Q3, AYA7-2020-Q4, AYA7-2020-Q5</t>
  </si>
  <si>
    <t>20603887906 - PROYECT GENERAL LIN SOCIEDAD ANONIMA CERRADA - PROYECT GENERAL LIN S.A.C.</t>
  </si>
  <si>
    <t>OS - 1745</t>
  </si>
  <si>
    <t>ARE2-2019-Q1-SERVICIO DE ALQUILER DE MAQUINARIA PARA LA ACTIVIDAD - CUI 2452478- AREQUIPA</t>
  </si>
  <si>
    <t>20602720919 - INVERSIONES GENERALES MIA ANITA S.A.C.</t>
  </si>
  <si>
    <t>OS - 1605</t>
  </si>
  <si>
    <t>MAQ-LIM4-Q6: SERVICIO DE ALQUILER DE MAQUINARIA (RETROEXCAVADORA) LIM4-2020-Q6 DEL CUI 2502190</t>
  </si>
  <si>
    <t>20602567266 - MULTISERVICIOS Y SERVICIOS D &amp; J E.I.R.L.</t>
  </si>
  <si>
    <t>OS - 1601</t>
  </si>
  <si>
    <t>MOV-AYA1: SERVICIO DE MOVILIDAD PARA LA REGION AYACUCHO CUI 2515762 AYA1-2021-Q5, AYA1-2021-Q6, AYA1-2021-Q7</t>
  </si>
  <si>
    <t>OS - 1689</t>
  </si>
  <si>
    <t>MAQ-HUANC1-Q6: CONTRATACIÓN DEL SERVICIO DE ALQUILER DE MAQUINARIA, PARA LA ACT: HUANC1-2021-Q6, DEL CUI 2524192. HUANCAVELICA</t>
  </si>
  <si>
    <t>OS - 1688</t>
  </si>
  <si>
    <t>MAQ-HUANC1-Q7: CONTRATACIÓN DEL SERVICIO DE ALQUILER DE MAQUINARIA, PARA LA ACT: HUANC1-2021-Q7, DEL CUI 2524192, HUANCAVELICA</t>
  </si>
  <si>
    <t>OS - 1687</t>
  </si>
  <si>
    <t>MAQ-HUANC1-Q5: CONTRATACIÓN DEL SERVICIO DE ALQUILER DE MAQUINARIA, PARA LA ACT: HUANC1-2021-Q5, DEL CUI 2524192, HUANCAVELICA</t>
  </si>
  <si>
    <t>OS - 1686</t>
  </si>
  <si>
    <t>MAQ-HUANC1-Q2: CONTRATACIÓN DEL SERVICIO DE ALQUILER DE MAQUINARIA, PARA LA ACT: HUANC1-2021-Q2, DEL CUI 2524192, HUANCAVELICA</t>
  </si>
  <si>
    <t>20602146988 - XPRESS DABE IMPORT S.A.C.</t>
  </si>
  <si>
    <t>OS - 1221</t>
  </si>
  <si>
    <t>OGP - MOV-ANC5 Q16,Q17,Q21: SERVICIO DE MOVILIDAD DE PERSONAL - REGION ANCASH</t>
  </si>
  <si>
    <t>20601998638 - GLOBAL WH MAQUINARIAS SERVICIOS GENERALES SOCIEDAD ANONIMA CERRADA - GLOBAL WH MAQUINARIAS S.A.C.</t>
  </si>
  <si>
    <t>OS - 1337</t>
  </si>
  <si>
    <t>MAQ-ARE2-Q6: SERVICIO DE ALQUILER DE MAQUINARIA PARA LA ACTIVIDAD ARE2-2019-Q6 DEL CUI 2452478</t>
  </si>
  <si>
    <t>OS - 1336</t>
  </si>
  <si>
    <t>MAQ-ARE2-Q7: SERVICIO DE ALQUILER DE MAQUINARIA PARA LA ACTIVIDAD ARE2-2019-Q7 DEL CUI 2452478</t>
  </si>
  <si>
    <t>OS - 1666</t>
  </si>
  <si>
    <t>AS-SM-2-2021-UEFSA-1</t>
  </si>
  <si>
    <t>SERVICIO DE ALQUILER DE COMPUTADORAS PARA EL PERSONAL QUE LABORA EN LA UEFSA - SEGUN ADENDA N°001 PRESTACIÓN ADICIONAL AL CONTRATO Nº003-2021-UEFSA-DE</t>
  </si>
  <si>
    <t>20601506174 - HA SACYR E.I.R.L.</t>
  </si>
  <si>
    <t>OS - 1362</t>
  </si>
  <si>
    <t>MOV-PUN1-Q1, Q2 Y Q3:SERVICIO DE MOVILIDAD PARA LA EJECUCIÓN DE LA OBRA DEL CUI 2491340- REGION PUNO</t>
  </si>
  <si>
    <t>OS - 1361</t>
  </si>
  <si>
    <t>MOV-PUN1-Q4 Y Q5: SERVICIO DE MOVILIDAD PARA LA EJECUCIÓN DE LAS OBRAS DEL CUI 2491340 - REGION PUNO</t>
  </si>
  <si>
    <t>OS - 1333</t>
  </si>
  <si>
    <t>MAQ-PUN1-Q9: SERVICIO DE ALQUILER DE MAQUINARIA PARA LA ACTIVIDAD PUN1-2020-Q9 DEL CUI 2491340</t>
  </si>
  <si>
    <t>OS - 1332</t>
  </si>
  <si>
    <t>MAQ-PUN1-Q4: SERVICIO DE ALQUILER DE MAQUINARIA PARA LA ACTIVIDAD PUN1-2020-Q4 DEL CUI 2491340</t>
  </si>
  <si>
    <t>OS - 1331</t>
  </si>
  <si>
    <t>MAQ-PUN1-Q10: SERVICIO DE ALQUILER DE MAQUINARIA PARA LA ACTIVIDAD PUN1-2020-Q10 DEL CUI 2491340</t>
  </si>
  <si>
    <t>OS - 1329</t>
  </si>
  <si>
    <t>MAQ-PUN1-Q11: SERVICIO DE ALQUILER DE MAQUINARIA PARA LA ACTIVIDAD PUN1-2020-Q11 DEL CUI 2491340</t>
  </si>
  <si>
    <t>OS - 1327</t>
  </si>
  <si>
    <t>MAQ-PUN1-Q7: SERVICIO DE ALQUILER DE MAQUINARIA (RETROEXCAVADORA) PUN1-2020-Q7 CUI 2491340</t>
  </si>
  <si>
    <t>OS - 1326</t>
  </si>
  <si>
    <t>MAQ-PUN1-Q1: SERVICIO DE ALQUILER DE MAQUINARIA (RETROEXCAVADORA) PUN1-2020-Q1 CUI 2491340</t>
  </si>
  <si>
    <t>OS - 1243</t>
  </si>
  <si>
    <t>MAQ-PUN1-Q3: SERVICIO DE ALQUILER DE MAQUINARIA (RETROEXCAVADORA) PUN1-2020-Q3 CUI 2491340</t>
  </si>
  <si>
    <t>OS - 1242</t>
  </si>
  <si>
    <t>MAQ-PUN1-Q5: SERVICIO DE ALQUILER DE MAQUINARIA PARA LA ACTIVIDAD PUN1-2020-Q5 DEL CUI 2491340</t>
  </si>
  <si>
    <t>OS - 1241</t>
  </si>
  <si>
    <t>MAQ-PUN1-Q2: SERVICIO DE ALQUILER DE MAQUINARIA PARA LA ACTIVIDAD PUN1-2020-Q2 DEL CUI 2491340</t>
  </si>
  <si>
    <t>OS - 1239</t>
  </si>
  <si>
    <t>MAQ-PUN1-Q6: SERVICIO DE ALQUILER DE MAQUINARIA PARA LA ACTIVIDAD PUN1-2020-Q6 DEL CUI 2491340</t>
  </si>
  <si>
    <t>11/06/2022</t>
  </si>
  <si>
    <t>20601324041 - CONSULTORA CONSTRUCTORA CAMACHO EMPRESA INDIVIDUAL DE RESPONSABILIDAD LIMITADA - CAMACHO E.I.R.L</t>
  </si>
  <si>
    <t>OS - 1347</t>
  </si>
  <si>
    <t>MAQ-APU13-Q8: SERVICIO DE ALQUILER DE MAQUINARIA Y EQUIPOS MENORES-CUI 2504908-APURIMAC</t>
  </si>
  <si>
    <t>OS - 1346</t>
  </si>
  <si>
    <t>MAQ-APU13-Q7: SERVICIO DE ALQUILER DE MAQUINARIA Y EQUIPOS MENORES-CUI 2504908-APURIMAC</t>
  </si>
  <si>
    <t>20601317274 - CONSTRUYENDO EL DESARROLLO DE HUARI SUMACC S.A.C.</t>
  </si>
  <si>
    <t>OS - 1416</t>
  </si>
  <si>
    <t>MOV-LIM3-2020-Q1,Q2 Y Q4: SERVICIO DE MOVILIDAD DE PERSONAL PARA EL CUI 2502189 - REGION LIMA</t>
  </si>
  <si>
    <t>20600825390 - CORPORACION DYLAN S.R.L.</t>
  </si>
  <si>
    <t>OS - 1559</t>
  </si>
  <si>
    <t>MOV-AYA3: SERVICIO DE MOVILIDAD PARA LA REGION AYACUCHO CUI 2516344 AYA3-2021-Q1, AYA3-2021-Q2</t>
  </si>
  <si>
    <t>20600526210 - GRUPO INNOVA PERU CONSULTORA CONSTRUCTORA E INVERSIONES GENERALES E.I.R.L.</t>
  </si>
  <si>
    <t>OS - 1305</t>
  </si>
  <si>
    <t>MOV-APU7-Q1-Q4-Q5: SERVICIO DE MOVILIDAD DE PERSONAL CUI 2502228 -APURIMAC</t>
  </si>
  <si>
    <t>OS - 1497</t>
  </si>
  <si>
    <t>OGP - MAQ-ANC5 Q19: SERVICIO DE ALQUILER DE MAQUINARIA - CUI 2497963 - REGION ANCASH</t>
  </si>
  <si>
    <t>OS - 1496</t>
  </si>
  <si>
    <t>OGP - MAQ-ANC5 Q20: SERVICIO DE ALQUILER DE MAQUINARIA - CUI 2497963 - REGION ANCASH</t>
  </si>
  <si>
    <t>OS - 1397</t>
  </si>
  <si>
    <t>OGP - MAQ-ANC5 Q21: SERVICIO DE ALQUILER DE MAQUINARIA - CUI 2497963 - REGION ANCASH</t>
  </si>
  <si>
    <t>OS - 1396</t>
  </si>
  <si>
    <t>OGP - MAQ-ANC5 Q17: SERVICIO DE ALQUILER DE MAQUINARIA - CUI 2497963 - REGION ANCASH</t>
  </si>
  <si>
    <t>OS - 1395</t>
  </si>
  <si>
    <t>OGP - MAQ-ANC5 Q16: SERVICIO DE ALQUILER DE MAQUINARIA - CUI 2497963 - REGION ANCASH</t>
  </si>
  <si>
    <t>20600015444 - REPRESENTACIONES M&amp;D SHAVI E.I.R.L.</t>
  </si>
  <si>
    <t>OS - 1534</t>
  </si>
  <si>
    <t>MAQ-AYA1-Q5: SERVICIO DE ALQUILER DE MAQUINARIA PARA LA ACTIVIDAD AYA1-2021-Q5 DEL CUI 2515762</t>
  </si>
  <si>
    <t>OS - 1448</t>
  </si>
  <si>
    <t>SERVICIO DE ALQUILER DE MAQUINARIA PARA LA ACTIVIDAD ANC6-2020-Q9 DEL CUI 2499115 REGION ANCASH</t>
  </si>
  <si>
    <t>OS - 1447</t>
  </si>
  <si>
    <t>SERVICIO ALQUILER DE MAQUINARIA PARA LA ACTIVIDAD ANC6-2020-Q12 DEL CUI 2499115 REGION ANCASH</t>
  </si>
  <si>
    <t>OS - 1480</t>
  </si>
  <si>
    <t>MAQ-ANC1: SERVICIO DE ALQUILER DE MAQUINARIA - ANC1-2021-Q3  CUI 2522674  REGION ANCASH</t>
  </si>
  <si>
    <t>OS - 1476</t>
  </si>
  <si>
    <t>MAQ-ANC1: SERVICIO DE ALQUILER DE MAQUINARIA - ANC1-2021-Q1  CUI 2522674  REGION ANCASH</t>
  </si>
  <si>
    <t>OS - 1464</t>
  </si>
  <si>
    <t>MOV-ANC1: SERVICIO DE MOVILIDAD DE PERSONAL - ANC1-2021-Q1,Q3,Q5 CUI 2522674 REGION ANCASH</t>
  </si>
  <si>
    <t>20568671555 - INVERSIONES &amp; PROYECTOS FLORANDINA DEL PERU SOCIEDAD ANONIMA CERRADA</t>
  </si>
  <si>
    <t>OS - 1492</t>
  </si>
  <si>
    <t>MOV-LIM5-2020-Z1F1 Y Z2F2: SERVICIO DE MOVILIDAD PARA LA EJECUCIÓN DEL CUI 2501466 REGION LIMA</t>
  </si>
  <si>
    <t>OS - 1667</t>
  </si>
  <si>
    <t>MOV-JUN1-Q1,Q2,Q3: SERVICIO DE MOVILIDAD DE PERSONAL PARA LA ACTIVIDAD: JUN1-2021-Q1, JUN1-2021-Q2, JUN1-2021-Q3, DEL CUI 2531871, JUNIN</t>
  </si>
  <si>
    <t>20553171602 - MAQUINARIAS Y TRANSPORTES DE AGREGADOS RIVERA GOMEZ S.A.C.</t>
  </si>
  <si>
    <t>OS - 1418</t>
  </si>
  <si>
    <t>MOV-LIM3-2020-Q3, Q5 Y Q6: SERVICIO DE MOVILIDAD DE PERSONAL PARA EL CUI 2502189 - REGION LIMA</t>
  </si>
  <si>
    <t>20534840692 - CONSTRUCTORA RUKANAS S.A.C.</t>
  </si>
  <si>
    <t>OS - 1348</t>
  </si>
  <si>
    <t>MAQ-AYA4: SERVICIO DE ALQUILER DE MAQUINARIA PARA LA REGION AYACUCHO CUI 2523926 AYA4-2021-Q5</t>
  </si>
  <si>
    <t>20534780266 - ZURIEL CONTRATISTAS S.A.C</t>
  </si>
  <si>
    <t>OS - 1717</t>
  </si>
  <si>
    <t>MOV-HCA6-Q7,Q8,Q9: SERVICIO DE MOVILIDAD PARA LA EJECUCIÓN DE LA OBRA: HCA6-2020-Q7, HCA6-2020-Q8, HCA6-2020-Q9, DEL CUI 2498227, HUANCAVELICA</t>
  </si>
  <si>
    <t>20534237368 - INVERSIONES CONSULTORES Y CONSTRUCTORES ANBAT A &amp; B S.R.L.</t>
  </si>
  <si>
    <t>OS - 1684</t>
  </si>
  <si>
    <t>MOV-HCA6-Q1,Q5,Q6: SERVICIO DE MOVILIDAD PARA LA EJECUCIÓN DE LA OBRA: HCA6-2020-Q1, HCA6-2020-Q5, HCA6-2020-Q6, DEL CUI 2498227, HUANCAVELICA</t>
  </si>
  <si>
    <t>OS - 1460</t>
  </si>
  <si>
    <t>MOV-ANC1: SERVICIO DE MOVILIDAD DE PERSONAL - ANC1-2021-Q6,Q7  CUI 2522674 REGION ANCASH</t>
  </si>
  <si>
    <t>20531096836 - INGENIEROS CONSULTORES CHAVIN DE HUANTAR S.R.L.</t>
  </si>
  <si>
    <t>OS - 1399</t>
  </si>
  <si>
    <t>OS - 1398</t>
  </si>
  <si>
    <t>OGP - MAQ-ANC5 Q7: SERVICIO DE ALQUILER DE MAQUINARIA - CUI 2497963 - REGION ANCASH</t>
  </si>
  <si>
    <t>20530850910 - DIFEMA S.A.C.</t>
  </si>
  <si>
    <t>OS - 1519</t>
  </si>
  <si>
    <t>ANC2-Q1-Q2-Q5- SERVICIO DE MOVILIDAD DE PERSONAL PARA LA QOCHA  DEL CUI 2531865 - REGION ANCASH</t>
  </si>
  <si>
    <t>20528040781 - CH. PERU CONSULTORES &amp; EJECUTORES EMPRESA INDIVIDUAL DE RESPONSABILIDAD LIMITADA</t>
  </si>
  <si>
    <t>OS - 1345</t>
  </si>
  <si>
    <t>OS - 1344</t>
  </si>
  <si>
    <t>MAQ-APU13-Q3: SERVICIO DE ALQUILER DE MAQUINARIA Y EQUIPOS MENORES-CUI 2504908-APURIMAC</t>
  </si>
  <si>
    <t>20524740606 - CRONOS INVERSIONES &amp; SERVICIOS INDUSTRIALES S.A.C.</t>
  </si>
  <si>
    <t>OS - 1720</t>
  </si>
  <si>
    <t>INS.GEO-AYA7: SERVICIO DE INSTALACION DE GEOSINTETICOS PARA LA REGION AYACUCHO CUI 2497404 TRAMO I</t>
  </si>
  <si>
    <t>OS - 1719</t>
  </si>
  <si>
    <t>INS.GEO-AYA7: SERVICIO DE INSTALACION DE GEOSINTETICOS PARA LA REGION AYACUCHO CUI 2497404 TRAMO II</t>
  </si>
  <si>
    <t>20522900312 - INGENIEROS M Y M CONSTRUCTORES GENERALES DEL PERU SOCIEDAD ANONIMA CERRADA- IMYMCO PERU S.A.C.</t>
  </si>
  <si>
    <t>OS - 1427</t>
  </si>
  <si>
    <t>MOV-APU11: SERVICIO DE MOVILIDAD DE PERSONAL - APU11-2020-Q21,Q22,Q23 CUI 2499726 REGION APURIMAC</t>
  </si>
  <si>
    <t>20494735599 - JK CONTRATISTAS E INVERSIONES E.I.R.L.</t>
  </si>
  <si>
    <t>OS - 1668</t>
  </si>
  <si>
    <t>MOV-HUANC1-Q4,Q5,Q6: SERVICIO DE MOVILIDAD PARA LA EJECUCIÓN DE LA OBRA: HUANC1-2020-Q4, HUANC1-2020-Q5, HUANC1-2020-Q6, DEL CUI 2524192, HUANCAVELICA</t>
  </si>
  <si>
    <t>20494399891 - DELAY-INGENIEROS CONSULTORES Y CONTRATISTAS E.I.R.L.</t>
  </si>
  <si>
    <t>OS - 1573</t>
  </si>
  <si>
    <t>ENS.LAB-AYA7: SERVICIO DE ENSAYO DE DENSIDAD DE CAMPO PARA LA REGION AYACUCHO CUI 2497404, AYACUCHO</t>
  </si>
  <si>
    <t>20494370051 - REPRESENTACIONES ROBIN S.A.C</t>
  </si>
  <si>
    <t>OS - 1385</t>
  </si>
  <si>
    <t>MAQ-AYA7: SERVICIO DE ALQUILER DE RETROEXCAVADORA PARA LA REGION AYACUCHO CUI 2497404 AYA7-2020-Q4</t>
  </si>
  <si>
    <t>OS - 1384</t>
  </si>
  <si>
    <t>MAQ-AYA7: SERVICIO DE ALQUILER DE RETROEXCAVADORA PARA LA REGION AYACUCHO CUI 2497404 AYA7-2020-Q5</t>
  </si>
  <si>
    <t>OS - 1383</t>
  </si>
  <si>
    <t>MAQ-AYA7: SERVICIO DE ALQUILER DE RETROEXCAVADORA PARA LA REGION AYACUCHO CUI 2497404 AYA7-2020-Q11</t>
  </si>
  <si>
    <t>OS - 1381</t>
  </si>
  <si>
    <t>MAQ-AYA7: SERVICIO DE ALQUILER DE MAQUINARIA PARA LA REGION AYACUCHO CUI 2497404 AYA7-2020-Q2</t>
  </si>
  <si>
    <t>OS - 1379</t>
  </si>
  <si>
    <t>MAQ-AYA7: SERVICIO DE ALQUILER DE MAQUINARIA PARA LA REGION AYACUCHO CUI 2497404 AYA7-2020-Q12</t>
  </si>
  <si>
    <t>OS - 1378</t>
  </si>
  <si>
    <t>MAQ-AYA7: SERVICIO DE ALQUILER DE MAQUINARIA PARA LA REGION AYACUCHO CUI 2497404 AYA7-2020-Q3</t>
  </si>
  <si>
    <t>OS - 1375</t>
  </si>
  <si>
    <t>MAQ-AYA7: SERVICIO DE ALQUILER DE MAQUINARIA PARA LA REGION AYACUCHO CUI 2497404 AYA7-2020-Q1</t>
  </si>
  <si>
    <t>OS - 1374</t>
  </si>
  <si>
    <t>MAQ-AYA7: SERVICIO DE ALQUILER DE MAQUINARIA PARA LA REGION AYACUCHO CUI 2497404 AYA7-2020-Q9</t>
  </si>
  <si>
    <t>OS - 1372</t>
  </si>
  <si>
    <t>MAQ-AYA7: SERVICIO DE ALQUILER DE MAQUINARIA PARA LA REGION AYACUCHO CUI 2497404 AYA7-2020-Q10</t>
  </si>
  <si>
    <t>OS - 1371</t>
  </si>
  <si>
    <t>MAQ-AYA7: SERVICIO DE ALQUILER DE RETROEXCAVADORA PARA LA REGION AYACUCHO CUI 2497404 AYA7-2020-Q2</t>
  </si>
  <si>
    <t>OS - 1370</t>
  </si>
  <si>
    <t>MAQ-AYA7: SERVICIO DE ALQUILER DE MAQUINARIA PARA LA REGION AYACUCHO CUI 2497404 AYA7-2020-Q4</t>
  </si>
  <si>
    <t>20448498876 - COMPANY J&amp;P S.R.L.</t>
  </si>
  <si>
    <t>OS - 1366</t>
  </si>
  <si>
    <t>ARE2-Q1-Q2- SERVICIO DE MOVILIDAD PARA LA EJECUCIÓN DE LAS OBRAS ARE2-2019-Q1 DEL CUI 2452478.</t>
  </si>
  <si>
    <t>20364855151 - M.A.L.S. CONTRATISTAS GENERALES E.I.R.L</t>
  </si>
  <si>
    <t>OS - 1264</t>
  </si>
  <si>
    <t>OGP - MAQ-ANC5-Q11: SERVICIO DE ALQUILER DE MAQUINARIA - CUI 2497963 - REGION ANCASH</t>
  </si>
  <si>
    <t>OS - 1263</t>
  </si>
  <si>
    <t>OGP - MAQ-ANC5-Q9: SERVICIO DE ALQUILER DE MAQUINARIA - CUI 2497963 - REGION ANCASH</t>
  </si>
  <si>
    <t>OS - 1262</t>
  </si>
  <si>
    <t>OGP - MAQ-ANC5-Q10: SERVICIO DE ALQUILER DE MAQUINARIA - CUI 2497963 - REGION ANCASH</t>
  </si>
  <si>
    <t>10802811573 - BARRENO RODRIGO MANUEL</t>
  </si>
  <si>
    <t>OS - 1676</t>
  </si>
  <si>
    <t>SERVICIO DE PROFESIONAL DE UN ESPECIALISTA EN SISTEMA DE INFRAESTRUCTURA D/RIEGO DE LOS PROYECTOS</t>
  </si>
  <si>
    <t>10801534941 - CUADROS CALLA LEOPOLDO</t>
  </si>
  <si>
    <t>OS - 1614</t>
  </si>
  <si>
    <t>MOV-APU1-Q1-Q2-Q3: SERVICIO DE MOVILIDAD PARA LA EJECUCIÓN DE LA ACTIVIDAD  2531840-APURIMAC</t>
  </si>
  <si>
    <t>10749013775 - ZAVALETA RODRIGUEZ JANET ROCIO</t>
  </si>
  <si>
    <t>OS - 1459</t>
  </si>
  <si>
    <t>MOV-ANC1:SERVICIO DE MOVILIDAD DE PERSONAL - ANC1-2021-Q8,Q9,Q10 CUI 2522674 REGION ANCASH</t>
  </si>
  <si>
    <t>10741206884 - CABALLERO VALLEJOS SERGIO RICARDO</t>
  </si>
  <si>
    <t>OS - 1415</t>
  </si>
  <si>
    <t>MOV-LIM4-2020-Q7, Q8 Y Q9: SERVICIO DE MOVILIDAD DE PERSONAL PARA EL CUI 2502190 - REGION LIMA</t>
  </si>
  <si>
    <t>OS - 1394</t>
  </si>
  <si>
    <t>MAQ-APU11-Q23: SERVICIO DE ALQUILER DE MAQUINARIA Y EQUIPOS MENORES-CUI 2499726-APURIMAC</t>
  </si>
  <si>
    <t>OS - 1393</t>
  </si>
  <si>
    <t>MAQ-APU11-Q20: SERVICIO DE ALQUILER DE MAQUINARIA Y EQUIPOS MENORES-CUI 2499726-APURIMAC</t>
  </si>
  <si>
    <t>OS - 1392</t>
  </si>
  <si>
    <t>MAQ-APU11-Q19: SERVICIO DE ALQUILER DE MAQUINARIA Y EQUIPOS MENORES-CUI 2499726-APURIMAC</t>
  </si>
  <si>
    <t>OS - 1391</t>
  </si>
  <si>
    <t>MAQ-APU11-Q22: SERVICIO DE ALQUILER DE MAQUINARIA Y EQUIPOS MENORES P-CUI 2499726-APURIMAC</t>
  </si>
  <si>
    <t>OS - 1342</t>
  </si>
  <si>
    <t>MAQ-APU11-Q18: SERVICIO DE ALQUILER DE MAQUINARIA Y EQUIPOS MENORES-CUI 2499726-APURIMAC</t>
  </si>
  <si>
    <t>OS - 1341</t>
  </si>
  <si>
    <t>MAQ-APU11-Q21: SERVICIO DE ALQUILER DE MAQUINARIA Y EQUIPOS MENORES-CUI 2499726-APURIMAC</t>
  </si>
  <si>
    <t>OS - 1590</t>
  </si>
  <si>
    <t>MAQ-APU11-Q16: SERVICIO DE ALQUILER DE MAQUINARIA Y EQUIPOS MENORES-CUI 2499726-APURIMAC</t>
  </si>
  <si>
    <t>OS - 1589</t>
  </si>
  <si>
    <t>MAQ-APU11-Q14: SERVICIO DE ALQUILER DE MAQUINARIA Y EQUIPOS MENORES-2499726-APURIMAC</t>
  </si>
  <si>
    <t>OS - 1588</t>
  </si>
  <si>
    <t>MAQ-APU11-Q13: SERVICIO DE ALQUILER DE MAQUINARIA Y EQUIPOS MENORES CUI 2499726-APURIMAC</t>
  </si>
  <si>
    <t>10704130681 - TACURI PEÑA RONER</t>
  </si>
  <si>
    <t>OS - 1557</t>
  </si>
  <si>
    <t>MOV-AYA1: SERVICIO DE MOVILIDAD PARA LA REGION AYACUCHO CUI 2515762 AYA1-2021-Q1, AYA1-2021-Q2, AYA1-2021-Q3</t>
  </si>
  <si>
    <t>10701390275 - QUISPE RAMOS IARA ALEXANDRA SHEILA</t>
  </si>
  <si>
    <t>OS - 1524</t>
  </si>
  <si>
    <t>MOV-APU11-Q13-Q14-Q16: SERVICIO DE MOVILIDAD DE PERSONAL PARA CUI 2499726-APURIMAC</t>
  </si>
  <si>
    <t>10478435750 - CRUZ HUAMAN ALEX</t>
  </si>
  <si>
    <t>OS - 1446</t>
  </si>
  <si>
    <t>MAQ-APU11-Q2: SERVICIO DE ALQUILER DE MAQUINARIA Y EQUIPOS MENORES-CUI 2499726-APURIMAC</t>
  </si>
  <si>
    <t>OS - 1445</t>
  </si>
  <si>
    <t>MAQ-APU11-Q3: SERVICIO DE ALQUILER DE MAQUINARIA Y EQUIPOS MENORES-CUI 2499726-APURIMAC</t>
  </si>
  <si>
    <t>OS - 1443</t>
  </si>
  <si>
    <t>MAQ-APU11-Q6: SERVICIO DE ALQUILER DE MAQUINARIA Y EQUIPOS MENORES-CUI 2499726-APURIMAC</t>
  </si>
  <si>
    <t>OS - 1442</t>
  </si>
  <si>
    <t>MAQ-APU11-Q7: SERVICIO DE ALQUILER DE MAQUINARIA Y EQUIPOS MENORES-CUI 2499726-APURIMAC</t>
  </si>
  <si>
    <t>10478029204 - PENADILLO MEJIA KELLY MYRLA</t>
  </si>
  <si>
    <t>OS - 1682</t>
  </si>
  <si>
    <t>Servicio de profesional de un asistente de gestión administrativa, segun TDR</t>
  </si>
  <si>
    <t>10463959078 - VELASQUEZ BARRIONUEVO CARMEN LESLIE</t>
  </si>
  <si>
    <t>OS - 1368</t>
  </si>
  <si>
    <t>ARE2-Q5-Q6-Q7- SERVICIO DE MOVILIDAD PARA LA EJECUCIÓN DE LAS OBRAS  DEL CUI 2452478-AREQUIPA</t>
  </si>
  <si>
    <t>10457330427 - CARDENAS DEL RIO MARIALENA RAQUEL</t>
  </si>
  <si>
    <t>OS - 1664</t>
  </si>
  <si>
    <t>MOV-LIM4-Q11: SERVICIO DE MOVILIDAD DE PERSONAL PARA LA ACTIVIDAD LIM4-2020-Q11, Q12 Y Q13 DEL CUI 2502190</t>
  </si>
  <si>
    <t>10457132439 - CESPEDES CASTRO MARIELA</t>
  </si>
  <si>
    <t>OS - 1645</t>
  </si>
  <si>
    <t>MOV-AYA1: SERVICIO DE MOVILIDAD PARA LA REGION AYACUCHO CUI 2515762 AYA1-2021-Q16, AYA1-2021-Q17, AYA1-2021-Q18</t>
  </si>
  <si>
    <t>10454622486 - TORRES CHOCCA ENRIQUE</t>
  </si>
  <si>
    <t>OS - 1690</t>
  </si>
  <si>
    <t>MOV-HUANC1-Q1,Q2,Q3: SERVICIO DE MOVILIDAD PARA LA EJECUCIÓN DE LA OBRA: HUANC1-2020-Q1, HUANC1-2020-Q2, HUANC1-2020-Q3, DEL CUI 2524192, HUANCAVELICA</t>
  </si>
  <si>
    <t>10448063131 - RAPREY SANCHEZ EDGAR ENRIQUE</t>
  </si>
  <si>
    <t>OS - 1222</t>
  </si>
  <si>
    <t>OGP - MOV-ANC5 Q9,Q10,Q11: SERVICIO DE MOVILIDAD DE PERSONAL - REGION ANCASH</t>
  </si>
  <si>
    <t>10447969411 - OLARTE BREÑA IVAN MARINO</t>
  </si>
  <si>
    <t>OS - 1187</t>
  </si>
  <si>
    <t>SUP-HCA6-Q10,Q11: SERVICIO DE SUPERVISOR DE OBRA PARA LAS ACTIVIDADES: HCA6-2020-Q10, HCA6-2020-Q11, DEL CUI 2498227, REGION HUANCAVELICA</t>
  </si>
  <si>
    <t>10446722251 - ROJAS SUSANIBAR PABLO RODOLFO</t>
  </si>
  <si>
    <t>OS - 1417</t>
  </si>
  <si>
    <t>MOV-LIM4-2020-Q6 Y Q10: SERVICIO DE MOVILIDAD DE PERSONAL PARA EL CUI 2502190 - REGION LIMA</t>
  </si>
  <si>
    <t>OS - 1369</t>
  </si>
  <si>
    <t>LIM4-Q1-Q2 SERVICIO DE MOVILIDAD DE PERSONAL PARA LA QOCHA  DEL CUI 2502190 -LIMA</t>
  </si>
  <si>
    <t>10446187720 - COLUNCHE LINAREZ JOSE ALBINO</t>
  </si>
  <si>
    <t>OS - 1461</t>
  </si>
  <si>
    <t>MOV-ANC1: SERVICIO DE MOVILIDAD DE PERSONAL - ANC1-2021-Q12,Q13,Q14 CUI 2522674 REGION ANCASH</t>
  </si>
  <si>
    <t>10442750276 - SEGUNDO CHOQUE DENNIS</t>
  </si>
  <si>
    <t>OS - 1683</t>
  </si>
  <si>
    <t>MOV-APU1: SERVICIO DE MOVILIDAD - APU1-2021-Q6,Q7,Q8  CUI 2531840 REGION APURIMAC</t>
  </si>
  <si>
    <t>10438604664 - GOMEZ UTANI LUCIO</t>
  </si>
  <si>
    <t>OS - 1613</t>
  </si>
  <si>
    <t>MOV-APU11-Q2-Q3-Q4: SERVICIO DE MOVILIDAD PARA LA EJECUCIÓN DE LA ACTIVIDAD 2499726-APURIMAC</t>
  </si>
  <si>
    <t>10437760841 - ASTUHUAMAN MAYTA CINTHYA</t>
  </si>
  <si>
    <t>OS - 1558</t>
  </si>
  <si>
    <t>MOV-AYA3: SERVICIO DE MOVILIDAD PARA LA REGION AYACUCHO CUI 2516344 AYA3-2021-Q6, AYA3-2021-Q7</t>
  </si>
  <si>
    <t>10429502719 - GONZALES GARCIA LIZET</t>
  </si>
  <si>
    <t>OS - 1210</t>
  </si>
  <si>
    <t>MOV-AYA7: SERVICIO DE MOVILIDAD DE PERSONAL PARA LA REGION AYACUCHO CUI 2497404 AYA7-2020-Q1, AYA7-2020-Q2, AYA7-2020-Q12</t>
  </si>
  <si>
    <t>10425576033 - HUAMAN MEDINA JOEL NELSON</t>
  </si>
  <si>
    <t>OS - 1600</t>
  </si>
  <si>
    <t>MOV-AYA2: SERVICIO DE MOVILIDAD PARA LA REGION AYACUCHO CUI 2516429 AYA2-2021-Q9, AYA2-2021-Q10</t>
  </si>
  <si>
    <t>10424411642 - SALINAS URBANO DURAN</t>
  </si>
  <si>
    <t>OS - 1602</t>
  </si>
  <si>
    <t>MOV-AYA1: SERVICIO DE MOVILIDAD PARA LA REGION AYACUCHO CUI 2515762 AYA1-2021-Q13, AYA1-2021-Q14, AYA1-2021-Q15</t>
  </si>
  <si>
    <t>OS - 1752</t>
  </si>
  <si>
    <t>OGP - MAQ-ANC5,Q2: SERVICIO DE ALQUILER DE MAQUINARIA - CUI 2497963 - REGION ANCASH</t>
  </si>
  <si>
    <t>OS - 1751</t>
  </si>
  <si>
    <t>OGP - MAQ-ANC5,Q4: SERVICIO DE ALQUILER DE MAQUINARIA - CUI 2497963 - REGION ANCASH</t>
  </si>
  <si>
    <t>OS - 1218</t>
  </si>
  <si>
    <t>OGP - MOV-ANC5 Q2,Q3,Q4: SERVICIO DE MOVILIDAD DE PERSONAL - REGION ANCASH</t>
  </si>
  <si>
    <t>10421777247 - CONOVILCA TAPARA SILVIA</t>
  </si>
  <si>
    <t>OS - 1571</t>
  </si>
  <si>
    <t>MAQ-AYA1-Q15: SERVICIO DE ALQUILER DE MAQUINARIA PARA LA ACTIVIDAD AYA1-2021-Q15 DEL CUI 2515762, AYACUCHO</t>
  </si>
  <si>
    <t>OS - 1553</t>
  </si>
  <si>
    <t>MAQ-AYA3-Q7: SERVICIO DE ALQUILER DE MAQUINARIA PARA LA ACTIVIDAD AYA3-2021-Q7 DEL CUI 2516344</t>
  </si>
  <si>
    <t>OS - 1552</t>
  </si>
  <si>
    <t>MAQ-AYA3-Q1: SERVICIO DE ALQUILER DE MAQUINARIA PARA LA ACTIVIDAD AYA3-2021-Q1 DEL CUI 2516344</t>
  </si>
  <si>
    <t>OS - 1551</t>
  </si>
  <si>
    <t>MAQ-AYA3-Q2: SERVICIO DE ALQUILER DE MAQUINARIA PARA LA ACTIVIDAD AYA3-2021-Q2 DEL CUI 2516344</t>
  </si>
  <si>
    <t>OS - 1548</t>
  </si>
  <si>
    <t>MAQ-AYA1-Q14: SERVICIO DE ALQUILER DE MAQUINARIA PARA LA ACTIVIDAD AYA1-2021-Q14 DEL CUI 251576</t>
  </si>
  <si>
    <t>OS - 1547</t>
  </si>
  <si>
    <t>MAQ-AYA1-Q13: SERVICIO DE ALQUILER DE MAQUINARIA PARA LA ACTIVIDAD AYA1-2021-Q13 DEL CUI 251576</t>
  </si>
  <si>
    <t>OS - 1546</t>
  </si>
  <si>
    <t>MAQ-AYA1-Q11: SERVICIO DE ALQUILER DE MAQUINARIA PARA LA ACTIVIDAD AYA1-2021-Q11 DEL CUI 251576</t>
  </si>
  <si>
    <t>OS - 1545</t>
  </si>
  <si>
    <t>MAQ-AYA1-Q10: SERVICIO DE ALQUILER DE MAQUINARIA PARA LA ACTIVIDAD AYA1-2021-Q10 DEL CUI 251576</t>
  </si>
  <si>
    <t>OS - 1533</t>
  </si>
  <si>
    <t>MAQ-AYA3-Q5: SERVICIO DE ALQUILER DE MAQUINARIA PARA LA ACTIVIDAD AYA3-2021-Q5 DEL CUI 2516344, AYACUCHO</t>
  </si>
  <si>
    <t>OS - 1532</t>
  </si>
  <si>
    <t>MAQ-AYA3-Q6: SERVICIO DE ALQUILER DE MAQUINARIA PARA LA ACTIVIDAD AYA3-2021-Q6 DEL CUI 2516344, AYACUCHO</t>
  </si>
  <si>
    <t>OS - 1531</t>
  </si>
  <si>
    <t>MAQ-AYA3-Q4: SERVICIO DE ALQUILER DE MAQUINARIA PARA LA ACTIVIDAD AYA3-2021-Q4 DEL CUI 2516344, AYACUCHO</t>
  </si>
  <si>
    <t>OS - 1530</t>
  </si>
  <si>
    <t>MAQ-AYA3-Q3: SERVICIO DE ALQUILER DE MAQUINARIA PARA LA ACTIVIDAD AYA3-2021-Q3 DEL CUI 2516344, AYACUCHO</t>
  </si>
  <si>
    <t>10419451113 - PILA CHOQUEPUMA CARLOS ALFREDO</t>
  </si>
  <si>
    <t>OS - 1549</t>
  </si>
  <si>
    <t>MAQ-ARE2-Q1: SERVICIO DE ALQUILER DE MAQUINARIA PARA LA ACTIVIDAD ARE2-2019-Q1 DEL CUI 2452478</t>
  </si>
  <si>
    <t>10416630459 - QUITO ABAD LILIANA DELFINA</t>
  </si>
  <si>
    <t>OS - 1439</t>
  </si>
  <si>
    <t>OGP - MAQ-ANC5 Q18: SERVICIO DE ALQUILER DE MAQUINARIA - CUI 2497963 - REGION ANCASH</t>
  </si>
  <si>
    <t>OS - 1437</t>
  </si>
  <si>
    <t>OGP - MAQ-ANC5 Q14: SERVICIO DE ALQUILER DE MAQUINARIA - CUI 2497963 - REGION ANCASH</t>
  </si>
  <si>
    <t>OS - 1220</t>
  </si>
  <si>
    <t>OGP - MOV-ANC5 Q14,Q15,Q18: SERVICIO DE MOVILIDAD DE PERSONAL - REGION ANCASH</t>
  </si>
  <si>
    <t>10408283383 - SOTO SOTACURO JUAN ROGER</t>
  </si>
  <si>
    <t>OS - 1315</t>
  </si>
  <si>
    <t>RES-HCA6-Q10,Q11: SERVICIO DE RESIDENTE DE OBRA PARA LAS ACTIVIDADES: HCA6-2020-Q10, HCA6-2020-Q11 DEL CUI 2498227, HUANCAVELICA</t>
  </si>
  <si>
    <t>10406043792 - GUTIERREZ GUTIERREZ PATRICIA</t>
  </si>
  <si>
    <t>OS - 1196</t>
  </si>
  <si>
    <t>SERVICIO EN GESTION DE LA INVERSIONES PUBLICAS EN EL MARCO DEL INVIERTE.PE</t>
  </si>
  <si>
    <t>10401243327 - CHAVEZ BAÑOS JOSEFINA</t>
  </si>
  <si>
    <t>OS - 1192</t>
  </si>
  <si>
    <t>SERVICIO DE REGISTRO, SEGUIMIENTO Y GIRO DE OPERACIONES EN SIAF-SP- TESORERIA</t>
  </si>
  <si>
    <t>10326476744 - DAMIAN HUERTA CLODOALDO NOEL</t>
  </si>
  <si>
    <t>OS - 1300</t>
  </si>
  <si>
    <t>SERVICIO DE ALQUILER DE MAQUINARIA PARA ACTIVIDAD ANC6-2020-Q8 DEL CUI 2499115 REGION ANCASH</t>
  </si>
  <si>
    <t>OS - 1271</t>
  </si>
  <si>
    <t>MAQ-ANC7-Q1: SERVICIO DE ALQUILER DE MAQUINARIA PARA ANC7-2020-Q1 PARA EL CUI 2499304 - ANCASH</t>
  </si>
  <si>
    <t>OS - 1270</t>
  </si>
  <si>
    <t>MAQ-ANC7-Q2: SERVICIO DE ALQUILER DE MAQUINARIA PARA ANC7-2020-Q2 DEL CUI 2499304 ANCASH</t>
  </si>
  <si>
    <t>10311690553 - ANTAY ANCA ELENA</t>
  </si>
  <si>
    <t>OS - 1523</t>
  </si>
  <si>
    <t>MOV-APU10-Q2-Q4: SERVICIO DE MOVILIDAD DE PERSONAL PARA EL CUI 2502225-APURIMAC</t>
  </si>
  <si>
    <t>10283165081 - AQUINO SERPA CARLOS ENRIQUE</t>
  </si>
  <si>
    <t>OS - 1425</t>
  </si>
  <si>
    <t>MOV-APU11: SERVICIO DE MOVILIDAD DE PERSONAL APU11-2020-Q18,Q19,Q20 - CUI 2499726 REGION APURIMAC</t>
  </si>
  <si>
    <t>2/06/2022</t>
  </si>
  <si>
    <t>10283082739 - URBANO SANCHEZ JULIO</t>
  </si>
  <si>
    <t>OS - 1086</t>
  </si>
  <si>
    <t>SUP-AYA3: SERVICIO DE SUPERVISOR DE OBRA REGION AYACUCHO CUI 2516344 AYA3-2021-Q1, AYA3-2021-Q2</t>
  </si>
  <si>
    <t>10258329134 - AGUILAR HUERTAS JOSE LUIS</t>
  </si>
  <si>
    <t>OS - 1170</t>
  </si>
  <si>
    <t>CP:ANC,APU,ARE,AYA,JUN,HCA,LIM,PUN: SERVICIO DE COORDINACION DE PROYECTOS DE LA UNIDAD EJECUTOR</t>
  </si>
  <si>
    <t>10250162800 - CHOCCE PONCE BRAULIO</t>
  </si>
  <si>
    <t>OS - 1231</t>
  </si>
  <si>
    <t>MOV-AYA4: SERVICIO DE MOVILIDAD DE PERSONAL PARA LA REGION AYACUCHO CUI 2523926 AYA4-2021-Q1, AYA4-2021-Q2, AYA4-2021-Q5</t>
  </si>
  <si>
    <t>OS - 1729</t>
  </si>
  <si>
    <t>MAQ-HCA6-Q1: CONTRATACIÓN DEL SERVICIO DE ALQUILER DE MAQUINARIA, PARA LA EJECUCIÓN DE LA OBRA: HCA6-2020-Q1, DEL CUI 2498227, HUANCAVELICA</t>
  </si>
  <si>
    <t>OS - 1727</t>
  </si>
  <si>
    <t>MAQ-HCA6-Q12: CONTRATACIÓN DEL SERVICIO DE ALQUILER DE MAQUINARIA, PARA LA EJECUCIÓN DE LA OBRA: HCA6-2020-Q12, CUI 2498227, HUANCAVELICA</t>
  </si>
  <si>
    <t>OS - 1726</t>
  </si>
  <si>
    <t>MAQ-HCA6-Q5: CONTRATACIÓN DEL SERVICIO DE ALQUILER DE MAQUINARIA, PARA LA EJECUCIÓN DE LA OBRA: HCA6-2020-Q5, DEL CUI 2498227, HUANCAVELICA</t>
  </si>
  <si>
    <t>10181338534 - LLARO ESPINOZA WALTER AGUSTIN</t>
  </si>
  <si>
    <t>OS - 1319</t>
  </si>
  <si>
    <t>RES-ANC6-Q10: SERVICIO DE RESIDENTE DE OBRA - ANC6-2020-Q10 CUI 2499115 REGION ANCASH</t>
  </si>
  <si>
    <t>10161582188 - PEREZ CAPCHA, ERNAU DANNY</t>
  </si>
  <si>
    <t>OS - 1657</t>
  </si>
  <si>
    <t>MOV-LIM4-2020-Q3 Y Q4: SERVICIO DE MOVILIDAD DE PERSONAL PARA LA CUI 2502190 - REGION LIMA</t>
  </si>
  <si>
    <t>10104414490 - CABALLERO PALOMINO HECTOR</t>
  </si>
  <si>
    <t>OS - 1555</t>
  </si>
  <si>
    <t>MOV-AYA1: SERVICIO DE MOVILIDAD PARA LA REGION AYACUCHO CUI 2515762 AYA1-2021-Q8, AYA1-2021-Q9, AYA1-2021-Q19</t>
  </si>
  <si>
    <t>10095401606 - LOZANO BARTRA MARIA JESSICA</t>
  </si>
  <si>
    <t>OS - 1675</t>
  </si>
  <si>
    <t>SERVICIO DE ACTUALIZACIÓN DE LA PLATAFORMA WEB GIS DE LA UNIDAD EJECUTORA FONDO SIERRA AZUL</t>
  </si>
  <si>
    <t>1/06/2022</t>
  </si>
  <si>
    <t>10088845965 - PILLACA QUISPE JESUS</t>
  </si>
  <si>
    <t>OS - 1077</t>
  </si>
  <si>
    <t>RES-AYA1: SERVICIO DE RESIDENTE DE OBRA PARA LA REGION AYACUCHO CUI 2515762 AYA1-2021-Q13, AYA1-2021-Q14, AYA1-2021-Q15</t>
  </si>
  <si>
    <t>3/06/2022</t>
  </si>
  <si>
    <t>10082759471 - MORENO TARAZONA ALBERTO ALCIDES</t>
  </si>
  <si>
    <t>OS - 1132</t>
  </si>
  <si>
    <t>SERVICIO DE ASISTENCIA TECNICA DE ACTIVIDADES DE CONTROL DE ALMACENES EN EL MARCO DEL SISTEMA N</t>
  </si>
  <si>
    <t>10078113214 - MENDOZA SARMIENTO EDUARDO</t>
  </si>
  <si>
    <t>OS - 1197</t>
  </si>
  <si>
    <t>SERVICIO DE DESARROLLO DE ACTIVIDADES EN PLANEAMIENTO Y SEGUIMIENTO PARA LA UEFSA</t>
  </si>
  <si>
    <t>10077182565 - CHAVEZ RUBIO CAROLA DEL PILAR</t>
  </si>
  <si>
    <t>OS - 1674</t>
  </si>
  <si>
    <t>Servicio profesional asistente en seguimiento y control de inversiones, según TDR</t>
  </si>
  <si>
    <t>10074154340 - DIAZ SEMINARIO HERNAN ITALO</t>
  </si>
  <si>
    <t>OS - 1748</t>
  </si>
  <si>
    <t>SERVICIO  DE ASISTENCIA TECNICA ADMINISTRATIVA LEGAL PARA LA DIRECCION EJECUTIVA</t>
  </si>
  <si>
    <t>10021668210 - TUMI FIGUEROA ISABEL</t>
  </si>
  <si>
    <t>OS - 1587</t>
  </si>
  <si>
    <t>MOV-APU11-Q5-Q6-Q7: SERVICIO DE MOVILIDAD PARA LA EJECUCIÓN PARA EL CUI 2499726-APURIMAC</t>
  </si>
  <si>
    <t>10008455193 - PINEDO ESCALANTE RICARDO</t>
  </si>
  <si>
    <t>OS - 1099</t>
  </si>
  <si>
    <t>RES-LIM4-Q11:SERVICIO DE RESIDENTE DE OBRA PARA LA ACTIVIDAD LIM4-2020-Q11,Q12 Y Q13 DEL CUI 2502190</t>
  </si>
  <si>
    <t>20490365070 - QORICHUSEQ S.A.C-Q.S.A.C.</t>
  </si>
  <si>
    <t>OS - 938</t>
  </si>
  <si>
    <t>SERVICIO DE ALQUILER DE MAQUINARIA P/ EJECUCIÓN DE LAS OBRAS APU9-2020-Q4-Q5-Q6-Q7-Q8-Q9 CUI 2502187</t>
  </si>
  <si>
    <t>3/05/2022</t>
  </si>
  <si>
    <t>OS - 368</t>
  </si>
  <si>
    <t>SERVICIO DE ALQUILER DE MAQUINARIA PARA EL REINICIO DE EJECUCION DE LAS OBRAS REGION APURIMAC CUI 2502187 APU9-2020-Q4</t>
  </si>
  <si>
    <t>15233093359 - AYALA VALDIVIA MAK ROBERT</t>
  </si>
  <si>
    <t>OS - 880</t>
  </si>
  <si>
    <t>SUP-AYA1: SERVICIO DE SUPERVISOR DE OBRA PARA REGION AYACUCHO CUI 2515762 AYA1-2021-Q5, AYA1-2021-Q6, AYA1-2021-Q7</t>
  </si>
  <si>
    <t>17/05/2022</t>
  </si>
  <si>
    <t>10806702191 - ATAMARI QUISPE FREDY CLETO</t>
  </si>
  <si>
    <t>OS - 611</t>
  </si>
  <si>
    <t>RES-APU1-Q1-Q2-Q3: SERVICIO DE RESIDENCIA DE OBRA PARA APU1-2021-Q1-Q2-Q3 CUI 2531840-APURIMAC</t>
  </si>
  <si>
    <t>10800810740 - LUQUE MAMANI RAMIRO HOOVER</t>
  </si>
  <si>
    <t>OS - 624</t>
  </si>
  <si>
    <t>SUP-APU13-Q1-Q2-Q3: SERVICIO DE SUPERVISION DE OBRA PARA APU13-2020-Q1-Q2-Q3-CUI 2504908-APURIMAC</t>
  </si>
  <si>
    <t>10800288253 - VILCATOMA ROMERO JOSE CARLOS</t>
  </si>
  <si>
    <t>OS - 685</t>
  </si>
  <si>
    <t>SUP-APU7-Q2-Q3 SERVICIO DE SUPERVISION DE OBRA SUP-APU7-2020-Q2-Q3 DEL CUI 2502228-APURIMAC</t>
  </si>
  <si>
    <t>10768595238 - TINCO IPURRE LISS RUMELIA</t>
  </si>
  <si>
    <t>OS - 764</t>
  </si>
  <si>
    <t>RES-HUANC1-Q1,Q2,Q3: SERVICIO DE RESIDENTE DE OBRA PARA LAS ACTIVIDADES: HUANC1-2021-Q1, HUANC1-2021-Q2, HUANC1-2021-Q3, CUI 2524192, HUANCAVELICA</t>
  </si>
  <si>
    <t>10767289915 - RAMOS VILA ANGELO MOISES</t>
  </si>
  <si>
    <t>OS - 1057</t>
  </si>
  <si>
    <t>OA-EA:SERVICIO DE COORDINACIÓN EN TEMAS DE LOGISTICA Y PRESUPUESTO PARA LA OFICINA DE ADMINISTRACIÓN</t>
  </si>
  <si>
    <t>10754390544 - PEREZ CUBAS HELER SAMIR</t>
  </si>
  <si>
    <t>OS - 592</t>
  </si>
  <si>
    <t>RES-ANC6-Q3 Y Q4: SERVICIO DE RESIDENTE DE OBRA PARA LA QOCHA ANC6-2020-Q3 Y Q4 DEL CUI 2499115 DE LA REGIÓN ANCASH</t>
  </si>
  <si>
    <t>10730311007 - IPANAQUE ROMERO JORDAN HAROLD</t>
  </si>
  <si>
    <t>OS - 595</t>
  </si>
  <si>
    <t>RES-ANC1-Q12, 13 Y 14: SERVICIO DE RESIDENTE DE OBRA PARA LA QOCHA ANC1-2021-Q12, 13 Y 14 DEL CUI 2522674 DE LA REGION ANCASH</t>
  </si>
  <si>
    <t>10728659969 - CAMPON CHUQUI PATRICIA CERAFINA</t>
  </si>
  <si>
    <t>OS - 598</t>
  </si>
  <si>
    <t>RES-ANC7-Q1 Y Q2: SERVICIO DE RESIDENTE DE OBRA PARA LA QOCHA ANC7-2020-Q1 Y Q2 DEL CUI 2499304 DE LA REGIÓN ANCASH.</t>
  </si>
  <si>
    <t>10720476814 - HOYOS AGUILAR JOSUE WILDER MOISES</t>
  </si>
  <si>
    <t>OS - 593</t>
  </si>
  <si>
    <t>RES-ANC1-Q6 Y Q7: SERVICIO DE RESIDENTE DE OBRA PARA LA QOCHA ANC1-2021-Q6 Y Q7 DEL CUI 2522674 DE LA REGION ANCASH</t>
  </si>
  <si>
    <t>10719631512 - OVIEDO YUPANQUI GINO FRANKLIN</t>
  </si>
  <si>
    <t>OS - 705</t>
  </si>
  <si>
    <t>OGP - SUP-ANC5-Q16, Q17 Y Q21: SERVICIO DE SUPERVISOR DE OBRA - REGION ANCASH</t>
  </si>
  <si>
    <t>10704728722 - ANTUNEZ CARRANZA EDGAR LUIS</t>
  </si>
  <si>
    <t>OS - 721</t>
  </si>
  <si>
    <t>RES-ANC6-Q9-Q12-Q13: SERVICIO DE RESIDENTE DE OBRA PARA LA QOCHA ANC6-2020-Q9-Q12-Q13 DEL CUI 2499115 DE LA REGION ANCASH</t>
  </si>
  <si>
    <t>10703517841 - LOPEZ BENITES RAUL DIEGO</t>
  </si>
  <si>
    <t>OS - 720</t>
  </si>
  <si>
    <t>OGP - RES-ANC5-Q19 Y Q20: SERVICIO DE RESIDENTE DE OBRA</t>
  </si>
  <si>
    <t>10703176327 - APAZA GOMEZ YENY SARITA</t>
  </si>
  <si>
    <t>OS - 615</t>
  </si>
  <si>
    <t>RES-APU13-Q1-Q2-Q3: SERVICIO DE RESIDENCIA DE OBRA PARA APU13-2020-Q1-Q2-Q3-CUI 2504908-APURIMAC</t>
  </si>
  <si>
    <t>10702885651 - LEON HUALLPA EDGAR FREY</t>
  </si>
  <si>
    <t>OS - 614</t>
  </si>
  <si>
    <t>RES-APU13-Q7-Q8: SERVICIO DE RESIDENCIA DE OBRA PARA APU13-2020-Q7-Q8-CUI 2504908-APURIMAC</t>
  </si>
  <si>
    <t>10702699881 - PALOMINO BECERRA JEAN MARKO</t>
  </si>
  <si>
    <t>OS - 597</t>
  </si>
  <si>
    <t>RES-ANC1-Q15 Y Q16: SERVICIO DE RESIDENTE DE OBRA PARA LA QOCHA ANC1-2021-Q15 Y Q16 DEL CUI 2522674 DE LA REGION ANCASH</t>
  </si>
  <si>
    <t>10701061425 - CELESTINO HEREDIA JAKELINE ASTERIA</t>
  </si>
  <si>
    <t>OS - 954</t>
  </si>
  <si>
    <t>OGP - SUP-ANC8-Q2,Q3: SERVICIO DE SUPERVISOR DE OBRA - CUI 2499118 - REGION ANCASH</t>
  </si>
  <si>
    <t>10484168020 - LOYOLA ANGULO ENRIQUE JAVIER</t>
  </si>
  <si>
    <t>OS - 594</t>
  </si>
  <si>
    <t>RES-ANC1-Q19 Y Q 20: SERVICIO DE RESIDENTE DE OBRA PARA LA QOCHA ANC1-2021-Q19 Y Q20 DEL CUI 2522674 DE LA REGION ANCASH</t>
  </si>
  <si>
    <t>10475986593 - LOPEZ CASTILLO JHON ANTONY</t>
  </si>
  <si>
    <t>OS - 755</t>
  </si>
  <si>
    <t>RES-APU7-Q2-Q3: SERVICIO DE RESIDENCIA DE OBRA PARA LA ACTIVIDAD APU7-2020-Q2 -Q3- CUI 2502228-APURIMAC</t>
  </si>
  <si>
    <t>10475522406 - YAGUNO YUCRA KEVIN GREGORIO</t>
  </si>
  <si>
    <t>OS - 684</t>
  </si>
  <si>
    <t>RES-APU11-Q13-Q14-Q16 SERVICIO DE RESIDENTE DE OBRA - APU11-2020-Q13-Q14-Q16 - CUI 2499726-APURIMAC</t>
  </si>
  <si>
    <t>10474666323 - ESCALANTE LOPEZ CHRISTIAN EDGAR</t>
  </si>
  <si>
    <t>OS - 491</t>
  </si>
  <si>
    <t>SERVICIO DE ASISTENCIA TECNICA ADMINISTRATIVA PARA LA EJECUCION DE LAS INVERSIONES DE OPTIMIZAC</t>
  </si>
  <si>
    <t>10474549351 - NATIVIDAD TORIBIO PIERO ABRAHAN</t>
  </si>
  <si>
    <t>OS - 722</t>
  </si>
  <si>
    <t>OGP - RES-ANC5-Q2, Q3 Y Q4: SERVICIO DE RESIDENTE DE OBRA</t>
  </si>
  <si>
    <t>10473715240 - ARCE VEGA ANGEL JOSUE</t>
  </si>
  <si>
    <t>OS - 817</t>
  </si>
  <si>
    <t>OGP - RES-ANC5-Q1 Y Q12: SERVICIO DE RESIDENTE DE OBRA - CUI:2497963 - REGION ANCASH</t>
  </si>
  <si>
    <t>10472392889 - VERAMENDI SANTOS KENY WUAGNER</t>
  </si>
  <si>
    <t>OS - 719</t>
  </si>
  <si>
    <t>RES-ANC2-Q1-Q2-Q5: SERVICIO DE RESIDENTE DE OBRA PARA LA QOCHA ANC2-2021-Q1-Q2-Q5 DEL CUI 2531865 DE LA REGION ANCASH</t>
  </si>
  <si>
    <t>10469348992 - CHINCHAYAN PLASENCIA LUIS POOL</t>
  </si>
  <si>
    <t>OS - 702</t>
  </si>
  <si>
    <t>OGP - RES-ANC5-Q16, Q17, Q21: SERVICIO DE RESIDENTE DE OBRA - REGION ANCASH</t>
  </si>
  <si>
    <t>10468590064 - ALBERTO TOLEDO BERTHA MARILU</t>
  </si>
  <si>
    <t>OS - 480</t>
  </si>
  <si>
    <t>SERVICIO DE ASISTENTE TECNICA ADMINISTRATIVA  - REGION ANCASH (CUI 2522674 Y 2531865)</t>
  </si>
  <si>
    <t>10468442511 - MEDRANO LEON ANGELLO PIERO</t>
  </si>
  <si>
    <t>OS - 1055</t>
  </si>
  <si>
    <t>SERVICIO DE ANALISTA EN CONTRATACIONES DEL ESTADO PARA LA ETAPA DE EJECUCION DE LAS OBRAS DE OPTIMIZACION DE SIEMBRA Y COSECHA DE AGUA PARA LA OFICINA DE ADMINISTRACION - ABASTECIMIENTO</t>
  </si>
  <si>
    <t>9/05/2022</t>
  </si>
  <si>
    <t>10466893493 - GARCIA ARPITA YESENIA MAGALY</t>
  </si>
  <si>
    <t>OS - 448</t>
  </si>
  <si>
    <t>SERVICIO DE ASISTENCIA TECNICA  ADMINISTRATIVA  - REGION PUNO Y AREQUIPA.</t>
  </si>
  <si>
    <t>10465894216 - CORONEL RISCO SHIRLEY JANETT</t>
  </si>
  <si>
    <t>OS - 911</t>
  </si>
  <si>
    <t>SERVICIO DE ASISTENTE ADMINISTRATIVO DE OBRA - REGION ANCASH - CUI 2499115 - 2499304</t>
  </si>
  <si>
    <t>10465129285 - CHINO NAVINCHO MILVAR</t>
  </si>
  <si>
    <t>OS - 616</t>
  </si>
  <si>
    <t>RES-APU13-Q4-Q5-Q9: SERVICIO DE RESIDENCIA DE OBRA PARA  APU13-2020-Q4-Q5-Q6 CUI 2504908-APURIMAC</t>
  </si>
  <si>
    <t>10463351843 - RONALD ORTEGA SAYAGO</t>
  </si>
  <si>
    <t>OS - 436</t>
  </si>
  <si>
    <t>10463315880 - JANAMPA DURAND CIRO</t>
  </si>
  <si>
    <t>OS - 564</t>
  </si>
  <si>
    <t>SUP-AYA7: SERVICIO DE SUPERVISOR DE OBRA PARA REGION AYACUCHO CUI 2497404 AYA7-2020-Q6, AYA7-2020-Q7, AYA7-2020-Q8</t>
  </si>
  <si>
    <t>10459459354 - VEGA TARRILLO HENRY ERNESTO</t>
  </si>
  <si>
    <t>OS - 627</t>
  </si>
  <si>
    <t>RES-LIM4-Q3 Y Q4: SERVICIO DE RESIDENTE DE OBRA PARA LA ACTIVIDAD LIM4-2020-Q3 Y Q4 DEL CUI 2502190 LIMA</t>
  </si>
  <si>
    <t>10459327296 - CCOSI ARRAZOLA EDWIN MOISES</t>
  </si>
  <si>
    <t>OS - 682</t>
  </si>
  <si>
    <t>RES-APU11-Q5-Q6-Q7: SERVICIO DE RESIDENTE DE OBRA PARA  APU11-2020-Q5-Q6-Q7 CUI 2499726-APURIMAC</t>
  </si>
  <si>
    <t>OS - 585</t>
  </si>
  <si>
    <t>RES-JUN1-Q6,Q7,Q9: SERVICIO DE RESIDENTE DE OBRA PARA LAS ACTIVIDADES: JUN1-2021-Q6, JUN1-2021-Q7, JUN1-2021-Q9, DEL CUI 2531871, JUNIN</t>
  </si>
  <si>
    <t>10455028006 - ACUÑA FERNANDEZ FERMIN</t>
  </si>
  <si>
    <t>OS - 638</t>
  </si>
  <si>
    <t>RES-LIM4-Q6 Y Q10: SERVICIO DE RESIDENTE DE OBRA PARA LA ACTIVIDAD LIM4-2020-Q6 Y Q10 DEL CUI 2502190 LIMA</t>
  </si>
  <si>
    <t>10453110473 - HUERTA CANO MIGUEL ANGEL</t>
  </si>
  <si>
    <t>OS - 654</t>
  </si>
  <si>
    <t>RES-ANC6-Q10, Q11, Q14: SERVICIO DE RESIDENTE DE OBRA PARA LA QOCHA ANC6-2020-Q10, Q11, Q14 DEL CUI 2499115 DE LA REGION ANCASH</t>
  </si>
  <si>
    <t>10452306463 - BULLON FLORES JOSE CARLOS</t>
  </si>
  <si>
    <t>OS - 1052</t>
  </si>
  <si>
    <t>EA: SERVICIO DE ANALISTA EN ADQUISICIÓNES DEL ESTADO PARA LA OF DE ADM-ABASTECIMIENTO DE LA UEFSA</t>
  </si>
  <si>
    <t>10451143056 - ARANA ANGULO CARLOS ALFREDO</t>
  </si>
  <si>
    <t>OS - 450</t>
  </si>
  <si>
    <t>SERVICIO DE ASISTENCIA TECNICA  ADMINISTRATIVA  - REGION LIMA.</t>
  </si>
  <si>
    <t>10449908592 - SAFORA HERRERA RAUL ANDY</t>
  </si>
  <si>
    <t>OS - 596</t>
  </si>
  <si>
    <t>RES-ANC1-Q8, Q9 Y Q10: SERVICIO DE RESIDENTE DE OBRA PARA LA QOCHA ANC1-2021-Q8, Q9 Y Q10 DEL CUI 2522674 DE LA REGION ANCASH</t>
  </si>
  <si>
    <t>10448451491 - MELGAR HERRERA DAVID</t>
  </si>
  <si>
    <t>OS - 833</t>
  </si>
  <si>
    <t>RES-HCA6-Q7,Q8,Q9: SERVICIO DE RESIDENTE DE OBRA PARA LAS ACTIVIDADES: HCA6-2020-Q7, HCA6-2020-Q8, HCA6-2020-Q9, CUI 2498227, HUANCAVELICA</t>
  </si>
  <si>
    <t>10445994494 - LOPEZ DIAZ LUIS MIGUEL</t>
  </si>
  <si>
    <t>OS - 953</t>
  </si>
  <si>
    <t>OGP - SUP-ANC8-Q1,Q4: SERVICIO DE SUPERVISOR DE OBRA - CUI 2499118 - REGION ANCASH</t>
  </si>
  <si>
    <t>10445123485 - MORENO ROLDAN HENRY LUIS</t>
  </si>
  <si>
    <t>OS - 718</t>
  </si>
  <si>
    <t>RES-ANC1-Q1-Q3-Q5: SERVICIO DE RESIDENTE DE OBRA PARA LA QOCHA ANC1-2021-Q1-Q3-Q5 DEL CUI 2522674 DE LA REGION ANCASH</t>
  </si>
  <si>
    <t>10444649343 - JACOBO HIDALGO MANUEL LEONARD</t>
  </si>
  <si>
    <t>OS - 912</t>
  </si>
  <si>
    <t>OGP - RES-ANC8-Q2,Q3: SERVICIO DE RESIDENTE DE OBRA - CUI 2499118 - REGION ANCASH</t>
  </si>
  <si>
    <t>10444039251 - SIFUENTES CASTILLO TANIA MARGOT</t>
  </si>
  <si>
    <t>OS - 785</t>
  </si>
  <si>
    <t>RES-ANC1-Q2-Q4-Q11: SERVICIO DE RESIDENTE DE OBRA PARA LA QOCHA ANC1-2021-Q2-Q4-Q11 DEL CUI 2522674 DE LA REGION ANCASH</t>
  </si>
  <si>
    <t>10442639774 - MORI RABANAL ALLIEN MARIEL</t>
  </si>
  <si>
    <t>OS - 703</t>
  </si>
  <si>
    <t>OGP - RES-ANC5-Q9, Q10 Y Q11: SERVICIO DE RESIDENTE DE OBRA - REGION ANCASH</t>
  </si>
  <si>
    <t>10440748754 - SACCATOMA YANCCE GLADYS MARIELA</t>
  </si>
  <si>
    <t>OS - 454</t>
  </si>
  <si>
    <t>ASIS-JUN-HCO: SERVICIO DE ASISTENCIA TÉCNICA ADMINISTRATIVA, HUANC.CUI 2502641 - JUNIN CUI 2531871</t>
  </si>
  <si>
    <t>10439510892 - QUIHUI CHAVEZ OBILIO</t>
  </si>
  <si>
    <t>OS - 882</t>
  </si>
  <si>
    <t>SUP-AYA1: SERVICIO DE SUPERVISOR DE OBRA PARA REGION AYACUCHO CUI 2515762 AYA1-2021-Q16, AYA1-2021-Q17, AYA1-2021-Q18</t>
  </si>
  <si>
    <t>10438063299 - INTI QUIROZ PHAMELA BERNARDINA</t>
  </si>
  <si>
    <t>OS - 657</t>
  </si>
  <si>
    <t>SUP-ANC6-Q3, Q4: SERVICIO DE SUPERVISOR DE OBRA PARA LA QOCHA ANC6-2020-Q3, Q4 DEL CUI 2499115 DE LA REGION ANCASH</t>
  </si>
  <si>
    <t>5/05/2022</t>
  </si>
  <si>
    <t>10437298497 - TOVAR APARCO MAURA</t>
  </si>
  <si>
    <t>AS-SM-1-2022-UEFSA-1</t>
  </si>
  <si>
    <t>SERVICIO DE UN PROFESIONAL LIQUIDADOR TÈCNICO PARA LA LIQUIDACIÒN TÈCNICA DE PROYECTOS DE OPTIMIZACIÒN DE SIEMBRA Y COSECHA DE AGUA EN LA REGIÒN APURIMAC</t>
  </si>
  <si>
    <t>10437162455 - TELLO LLAMOJA VICTOR FELIX</t>
  </si>
  <si>
    <t>OS - 565</t>
  </si>
  <si>
    <t>RES-AYA7: SERVICIO DE RESIDENTE DE OBRA PARA REGION AYACUCHO CUI 2497404 AYA7-2020-Q6, AYA7-2020-Q7, AYA7-2020-Q8</t>
  </si>
  <si>
    <t>10435151499 - HUAMAN PILLACA JHON EDUARDO</t>
  </si>
  <si>
    <t>OS - 700</t>
  </si>
  <si>
    <t>RES-APU11-Q21-Q22-Q23: SERVICIO DE RESIDENTE DE OBRA APU11-2020-Q21-Q22-Q23-2499726-APURIMAC</t>
  </si>
  <si>
    <t>10434146289 - COAQUIRA CUEVA RUBEN ALEX</t>
  </si>
  <si>
    <t>OS - 512</t>
  </si>
  <si>
    <t>SUP-ARE2-Q5: SERVICIO DE SUPERVISOR DE OBRA PARA LA ACTIVIDAD ARE2-2019-Q5 DEL CUI 2452478 DE L</t>
  </si>
  <si>
    <t>10434025864 - MENDEZ RAYMUNDO ABRAHAM</t>
  </si>
  <si>
    <t>OS - 642</t>
  </si>
  <si>
    <t>RES-AYA4: SERVICIO DE RESIDENTE DE OBRA PARA REGION AYACUCHO CUI 2523926 AYA4-2021-Q1, AYA4-2021-Q2, AYA4-2021-Q5</t>
  </si>
  <si>
    <t>10432251964 - GANTU MARZANO CARLOS ALBERTO</t>
  </si>
  <si>
    <t>OS - 767</t>
  </si>
  <si>
    <t>OGP - SUP-ANC5-Q5 Y Q6: SERVICIO DE SUPERVISOR DE OBRA - REGION ANCASH</t>
  </si>
  <si>
    <t>10431241892 - FRANCO RODRIGUEZ LUIS HENRY</t>
  </si>
  <si>
    <t>OS - 786</t>
  </si>
  <si>
    <t>RES-APU10-Q2-Q4: SERVICIO DE RESIDENCIA DE OBRA PARA  APU10-2020-Q2-Q4-CUI 2502225-APURIMAC</t>
  </si>
  <si>
    <t>10431101748 - SANCHEZ SOLIS ERICK WAGNER</t>
  </si>
  <si>
    <t>OS - 656</t>
  </si>
  <si>
    <t>SUP-ANC6-Q1, Q2: SERVICIO DE SUPERVISOR DE OBRA PARA LA QOCHA ANC6-2020-Q1, Q2 DEL CUI 2499115 DE LA REGION ANCASH</t>
  </si>
  <si>
    <t>OS - 521</t>
  </si>
  <si>
    <t>RES-JUN1-Q8,Q11,Q13: SERVICIO DE RESIDENTE DE OBRA PARA LAS ACTIVIDADES: JUN1-2021-Q8, JUN1-2021-Q11, JUN1-2021-Q13, DEL CUI 2531871, JUNIN</t>
  </si>
  <si>
    <t>10429702688 - LUIS ESTEBAN VILCA LAGUNA</t>
  </si>
  <si>
    <t>OS - 514</t>
  </si>
  <si>
    <t>RES-PUN1-Q1: SERVICIO DE RESIDENTE DE OBRA PARA LA ACTIVIDAD PUN1-2020-Q1 DEL CUI 2491340 DE LA</t>
  </si>
  <si>
    <t>10428418650 - CARHUAS DE LA CRUZ YURI ALAN</t>
  </si>
  <si>
    <t>OS - 920</t>
  </si>
  <si>
    <t>SUP-AYA2: SERVICIO DE SUPERVISOR DE OBRA PARA REGION AYACUCHO CUI 2516429 AYA2-2021-Q6, AYA2-2021-Q7, AYA2-2021-Q8</t>
  </si>
  <si>
    <t>10428418498 - PERCY SULCA CARRASCO</t>
  </si>
  <si>
    <t>OS - 952</t>
  </si>
  <si>
    <t>SUP-AYA3: SERVICIO DE SUPERVISOR DE OBRA PARA REGION AYACUCHO CUI 2516344 AYA3-2021-Q6, AYA3-2021-Q7</t>
  </si>
  <si>
    <t>14/05/2022</t>
  </si>
  <si>
    <t>10427383496 - CONTRERAS HUANACUNI EDWAR LUIS</t>
  </si>
  <si>
    <t>OS - 533</t>
  </si>
  <si>
    <t>SERVICIO DE RESIDENTE DE OBRA PARA  ARE2-2019-Q1 Y ARE2-2019-Q2 DEL CUI 2452478 - AREQUIPA</t>
  </si>
  <si>
    <t>10427372702 - DE LA CRUZ VIVANCO JULIO ANGEL</t>
  </si>
  <si>
    <t>OS - 766</t>
  </si>
  <si>
    <t>RES-HUANC1-Q7,Q8: SERVICIO DE RESIDENTE DE OBRA PARA LAS ACTIVIDADES: HUANC1-2021-Q7, HUANC1-2021-Q8, DEL CUI 2524192, HUANCAVELICA</t>
  </si>
  <si>
    <t>10427370092 - EDMAN MANUEL ESPINOZA PECEROS</t>
  </si>
  <si>
    <t>OS - 688</t>
  </si>
  <si>
    <t>RES-APU11-Q12-Q15- SERVICIO DE RESIDENTE DE OBRA - APU11-2020-Q12-Q15-  CUI 2499726 - APURIMAC</t>
  </si>
  <si>
    <t>10427218339 - VARGAS ARAUJO PASCUAL</t>
  </si>
  <si>
    <t>OS - 566</t>
  </si>
  <si>
    <t>SUP-AYA7: SERVICIO DE SUPERVISOR DE OBRA PARA REGION AYACUCHO CUI 2497404 AYA7-2020-Q3, AYA7-2020-Q4, AYA7-2020-Q5</t>
  </si>
  <si>
    <t>10426401521 - GOMEZ PORTAL SERGIO</t>
  </si>
  <si>
    <t>OS - 884</t>
  </si>
  <si>
    <t>RES-AYA2: SERVICIO DE RESIDENTE DE OBRA PARA REGION AYACUCHO CUI 2516429 AYA2-2021-Q1, AYA2-2021-Q2, AYA2-2021-Q3</t>
  </si>
  <si>
    <t>10425284695 - MAMANI MAMANI JUAN CARLOS</t>
  </si>
  <si>
    <t>OS - 534</t>
  </si>
  <si>
    <t>SERVICIO DE SUPERVISOR DE OBRA PARA LA ACTIVIDAD ARE2-2019-Q1 ARE2-2019-Q2 DEL CUI 2452478 -AREQUIPA</t>
  </si>
  <si>
    <t>10424619936 - HUAMAN MUNAYLLA MIRTHA LILIANA</t>
  </si>
  <si>
    <t>OS - 563</t>
  </si>
  <si>
    <t>RES-AYA4: SERVICIO DE RESIDENTE DE OBRA PARA REGION AYACUCHO CUI 2523926 AYA4-2021-Q3, AYA4-2021-Q4</t>
  </si>
  <si>
    <t>10423495401 - RODRIGUEZ CCENTA RICHARD LUIS</t>
  </si>
  <si>
    <t>OS - 852</t>
  </si>
  <si>
    <t>SUP-AYA1: SERVICIO DE SUPERVISOR DE OBRA PARA REGION AYACUCHO CUI 2515762 AYA1-2021-Q13, AYA1-2021-Q14, AYA1-2021-Q15</t>
  </si>
  <si>
    <t>10423326617 - HUERTAS ARANGO LEONIDAS</t>
  </si>
  <si>
    <t>OS - 819</t>
  </si>
  <si>
    <t>RES-AYA2: SERVICIO DE RESIDENTE DE OBRA PARA REGION AYACUCHO CUI 2516429 AYA2-2021-Q9, AYA2-2021-Q10</t>
  </si>
  <si>
    <t>10422889324 - LIRA APAZA EMERSON JUAN</t>
  </si>
  <si>
    <t>OS - 516</t>
  </si>
  <si>
    <t>SUP-PUN1-Q10: SERVICIO DE SUPERVISOR DE OBRA PARA LA ACTIVIDAD PUN1-2020-Q10 DEL CUI 2491340 DE</t>
  </si>
  <si>
    <t>10422352258 - PALOMINO ARANGO YOUBERT YOEL</t>
  </si>
  <si>
    <t>OS - 797</t>
  </si>
  <si>
    <t>RES-AYA3: SERVICIO DE RESIDENTE DE OBRA PARA REGION AYACUCHO CUI 2516344 AYA3-2021-Q6, AYA3-2021-Q7</t>
  </si>
  <si>
    <t>10421644468 - MUÑUICO PAYE JULIO CESAR</t>
  </si>
  <si>
    <t>OS - 620</t>
  </si>
  <si>
    <t>RES-APU1-Q6-Q7-Q8: SERVICIO DE RESIDENCIA DE OBRA PARAAPU1-2021-Q6-Q7-Q8 CUI 2531840-APURIMAC</t>
  </si>
  <si>
    <t>10421322533 - PAMPA CHILLCCE JAIME RICHARD</t>
  </si>
  <si>
    <t>OS - 883</t>
  </si>
  <si>
    <t>RES-AYA2: SERVICIO DE RESIDENTE DE OBRA PARA REGION AYACUCHO CUI 2516429 AYA2-2021-Q4, AYA2-2021-Q5</t>
  </si>
  <si>
    <t>10420718808 - RODRIGUEZ VASQUEZ WILLIAM</t>
  </si>
  <si>
    <t>OS - 886</t>
  </si>
  <si>
    <t>RES-AYA1: SERVICIO DE RESIDENTE DE OBRA PARA REGION AYACUCHO CUI 2515762 AYA1-2021-Q16, AYA1-2021-Q17, AYA1-2021-Q18</t>
  </si>
  <si>
    <t>10420622631 - JORGE YUPANQUI VIRGILIO</t>
  </si>
  <si>
    <t>OS - 881</t>
  </si>
  <si>
    <t>SUP-AYA1: SERVICIO DE SUPERVISOR DE OBRA PARA REGION AYACUCHO CUI 2515762 AYA1-2021-Q10, AYA1-2021-Q11, AYA1-2021-Q12</t>
  </si>
  <si>
    <t>10420247511 - RONAL JULMER CHAMBILLA AROHUANCA</t>
  </si>
  <si>
    <t>OS - 681</t>
  </si>
  <si>
    <t>SERVICIO DE SUPERVISOR DE OBRA PARA LA ACTIVIDAD PUN1-2020-Q4 Y Q5 DEL CUI 2491340 PUNO</t>
  </si>
  <si>
    <t>10420200922 - MONZON LOPEZ JUAN CARLOS</t>
  </si>
  <si>
    <t>OS - 697</t>
  </si>
  <si>
    <t>SERVICIO DE SUPERVISOR DE OBRA PARA LA ACTIVIDAD PUN1-2020-Q8-Q9 DEL CUI 2491340 PUNO</t>
  </si>
  <si>
    <t>10419729871 - ÑAÑEZ HUARANCA KENY MIRNA</t>
  </si>
  <si>
    <t>OS - 578</t>
  </si>
  <si>
    <t>RES-HCA10-Q1,Q2: SERVICIO DE RESIDENTE DE OBRA PARA LAS ACTIVIDADES:HCA10-2020-Q1, HCA10-2020-Q2, DEL CUI 2502641, HUANCAVELICA</t>
  </si>
  <si>
    <t>10419523084 - TTIMPO TICONA NORMA OLINDA</t>
  </si>
  <si>
    <t>OS - 515</t>
  </si>
  <si>
    <t>RES-PUN1-Q8: SERVICIO DE RESIDENTE DE OBRA PARA LA ACTIVIDAD PUN1-2020-Q8 DEL CUI 2491340 DE LA</t>
  </si>
  <si>
    <t>10419039107 - FLORES ORE DAVID JAVIER</t>
  </si>
  <si>
    <t>OS - 913</t>
  </si>
  <si>
    <t>OGP - RES-ANC8-Q1,Q4: SERVICIO DE RESIDENTE DE OBRA - CUI 2499118 - REGION ANCASH</t>
  </si>
  <si>
    <t>10418926100 - ALARCON FLORES CELESTINO</t>
  </si>
  <si>
    <t>OS - 824</t>
  </si>
  <si>
    <t>RES-HCA6-Q1,Q5,Q6: SERVICIO DE RESIDENTE DE OBRA PARA LAS ACTIVIDADES: HCA6-2020-Q1, HCA6-2020-Q5, HCA6-2020-Q6, DEL CUI 2498227, HUANCAVELICA</t>
  </si>
  <si>
    <t>10418819907 - AMANQUI CALCINA RONALD WILNER</t>
  </si>
  <si>
    <t>OS - 535</t>
  </si>
  <si>
    <t>SERVICIO DE RESIDENTE DE OBRA PARA LA ACTIVIDAD PUN1-2020-Q4 PUN1-2020-Q5 DEL CUI 2491340 - PUNO</t>
  </si>
  <si>
    <t>10418675671 - QUISPE ARANDA ADAM SAUL</t>
  </si>
  <si>
    <t>OS - 459</t>
  </si>
  <si>
    <t>10418360343 - CONDORI CASTELLANOS JOHNNY JAVIER</t>
  </si>
  <si>
    <t>OS - 536</t>
  </si>
  <si>
    <t>SERV. DE SUPERVISOR DE OBRA PARA LA PUN1-2020-Q1 PUN1-2020-Q2 PUN1-2020-Q3 DEL CUI 2491340 - PUNO</t>
  </si>
  <si>
    <t>10417922640 - MENDOZA TORRES FRANKLIN CRISTIAN</t>
  </si>
  <si>
    <t>OS - 879</t>
  </si>
  <si>
    <t>RES-AYA1: SERVICIO DE RESIDENTE DE OBRA PARA REGION AYACUCHO CUI 2515762 AYA1-2021-Q8, AYA1-2021-Q9, AYA1-2021-Q19</t>
  </si>
  <si>
    <t>10417338727 - FLORES GUERRERO DANNY DANIEL</t>
  </si>
  <si>
    <t>OS - 590</t>
  </si>
  <si>
    <t>RES-HCA10-Q4,Q5,Q6: SERVICIO DE RESIDENTE DE OBRA PARA LAS ACTIVIDADES: HCA10-2020-Q4, HCA10-2020-Q5, HCA10-2020-Q6, DEL CUI 2502641, HUANCAVELICA</t>
  </si>
  <si>
    <t>10416312538 - CAYO VELASQUEZ DAVID</t>
  </si>
  <si>
    <t>OS - 628</t>
  </si>
  <si>
    <t>RES-PUN1-Q10 Y Q11: SERVICIO DE RESIDENTE DE OBRA PARA LA ACTIVIDAD PUN1-2020-Q10 Y Q11 DEL CUI 2491340 PUNO</t>
  </si>
  <si>
    <t>10416114230 - ALLCCAHUAMAN MATIAS MARTIN</t>
  </si>
  <si>
    <t>OS - 765</t>
  </si>
  <si>
    <t>RES-HUANC1-Q4,Q5,Q6: SERVICIO DE RESIDENTE DE OBRA PARA LAS ACTIVIDADES: HUANC1-2021-Q4, HUANC1-2021-Q5, HUANC1-2021-Q6, CUI 2524192, HUANCAVELICA</t>
  </si>
  <si>
    <t>10415956199 - MARISCAL PEÑAFIEL VICTOR EDUARDO</t>
  </si>
  <si>
    <t>OS - 631</t>
  </si>
  <si>
    <t>SUP-ANC1-Q8-Q9-Q10- SERVICIO DE SUPERVISOR DE OBRA -ANC1-2021-Q8-Q9-Q10- CUI 2522674 -ANCASH</t>
  </si>
  <si>
    <t>10413917129 - CERDA AYALA FIDEL</t>
  </si>
  <si>
    <t>OS - 854</t>
  </si>
  <si>
    <t>RES-AYA1: SERVICIO DE RESIDENTE DE OBRA PARA REGION AYACUCHO CUI 2515762 AYA1-2021-Q10, AYA1-2021-Q11, AYA1-2021-Q12</t>
  </si>
  <si>
    <t>10413753126 - CHANCO NAJARRO RONALD HELMER</t>
  </si>
  <si>
    <t>OS - 626</t>
  </si>
  <si>
    <t>SUP-APU11-Q9-Q10-Q11: SERVICIO DE SUPERVISION DE OBRA  APU11-2020-Q9-Q10-Q11-CUI 2499726-APURIMAC</t>
  </si>
  <si>
    <t>10413339613 - LAPA INGA RUBEN</t>
  </si>
  <si>
    <t>OS - 823</t>
  </si>
  <si>
    <t>RES-HCA6-Q12,Q13: SERVICIO DE RESIDENTE DE OBRA PARA LAS ACTIVIDADES: HCA6-2020-Q12, HCA6-2020-Q13, DEL CUI 2498227, HUANCAVELICA</t>
  </si>
  <si>
    <t>10412458864 - CATACHURA CCALLI  AMADEO</t>
  </si>
  <si>
    <t>OS - 629</t>
  </si>
  <si>
    <t>RES-ARE2-Q3 Y Q4: SERVICIO DE RESIDENTE DE OBRA PARA LA ACTIVIDAD ARE2-2019-Q3 Y Q4 DEL CUI 2452478 AREQUIPA</t>
  </si>
  <si>
    <t>10412385352 - GUTIERREZ AYALA DANIEL</t>
  </si>
  <si>
    <t>OS - 636</t>
  </si>
  <si>
    <t>SUP-ANC7-Q1-Q2 -SERVICIO DE SUPERVISOR DE OBRA - ANC7-2020-Q1-Q2-2499304-ANCASH</t>
  </si>
  <si>
    <t>10411338806 - CHANG FUENTES JAIME ALBERTO</t>
  </si>
  <si>
    <t>OS - 738</t>
  </si>
  <si>
    <t>SUP-APU11-Q21-Q22-Q23: SERVICIO DE SUPERVISION DE OBRA PARA APU11-2020-Q21-Q22-Q23-CUI 2499726-APURI</t>
  </si>
  <si>
    <t>10411143649 - SALCEDO HUAMAN ABIGAEL</t>
  </si>
  <si>
    <t>OS - 921</t>
  </si>
  <si>
    <t>SUP-AYA2: SUPERVISOR DE OBRA PARA REGION AYACUCHO CUI 2516429 AYA2-2021-Q1, AYA2-2021-Q2, AYA2-2021-Q3</t>
  </si>
  <si>
    <t>10410713786 - RUIZ OBANDO MARIA JESSICA</t>
  </si>
  <si>
    <t>OS - 438</t>
  </si>
  <si>
    <t>SERVICIO DE ASISTENCIA TECNCIA ADMINISTRATIVA PARA LA EJECUCION DE LAS INVERSIONES DE OPTIMIZAC</t>
  </si>
  <si>
    <t>10410618805 - LEON SILVERA MARISOL GUMERCINDA</t>
  </si>
  <si>
    <t>OS - 736</t>
  </si>
  <si>
    <t>RES-APU11-Q9-Q10-Q11: SERVICIO DE RESIDENTE DE OBRA APU11-2020-Q9-Q10-Q11-CUI 2499726-APURIMAC</t>
  </si>
  <si>
    <t>10410538551 - FIGUEROA JARAMILLO VICTOR ANGEL</t>
  </si>
  <si>
    <t>OS - 731</t>
  </si>
  <si>
    <t>OGP - SUP-ANC5-Q9, Q10 Y Q11: SERVICIO DE SUPERVISOR DE OBRA</t>
  </si>
  <si>
    <t>10410431896 - LOPEZ RIVERA CARMEN PILAR</t>
  </si>
  <si>
    <t>OS - 582</t>
  </si>
  <si>
    <t>RES-JUN1-Q1,Q2,Q3: SERVICIO DE RESIDENTE DE OBRA PARA LAS ACTIVIDADES: JUN1-2021-Q1, JUN1-2021-Q2, JUN1-2021-Q3, DEL CUI 2531871, JUNIN</t>
  </si>
  <si>
    <t>10410403361 - GUTIERREZ CORNEJO ALWIN MANUEL</t>
  </si>
  <si>
    <t>OS - 739</t>
  </si>
  <si>
    <t>SUP-APU11-Q26-Q27: SERVICIO DE SUPERVISION DE OBRA PARA  APU11-2020-Q26-Q27 -CUI 2499726-APURIMAC</t>
  </si>
  <si>
    <t>10410384430 - DEXTRE ROSAS DONATO ANTONIO</t>
  </si>
  <si>
    <t>OS - 655</t>
  </si>
  <si>
    <t>SUP-ANC6-Q10, Q11, Q14: SERVICIO DE SUPERVISOR DE OBRA PARA LA QOCHA ANC6-2020-Q10, Q11, Q14 DEL CUI 2499115 DE LA REGION ANCASH</t>
  </si>
  <si>
    <t>10410015833 - HUAMANYALLI SANCHEZ ULISES</t>
  </si>
  <si>
    <t>OS - 830</t>
  </si>
  <si>
    <t>SUP-HUANC1-Q4,Q5,Q6: SERVICIO DE SUPERVISOR DE OBRA PARA LAS ACTIVIDADES: HUANC1-2021-Q4, HUANC1-2022-Q5, HUANC1-2022-Q6, CUI 2524192, HUANCAVELICA</t>
  </si>
  <si>
    <t>10408325701 - SALAMANCA NINA EMERSON</t>
  </si>
  <si>
    <t>OS - 366</t>
  </si>
  <si>
    <t>COORD-PUN Y ARE: SERVICIO DE COORDINADOR REGIONAL - REGION PUNO Y AREQUIPA</t>
  </si>
  <si>
    <t>10407627411 - COVARRUBIAS PINTO SAMUEL</t>
  </si>
  <si>
    <t>OS - 699</t>
  </si>
  <si>
    <t>RES-APU11-Q24-Q25: SERVICIO DE RESIDENTE DE OBRA APU11-2020-Q24-Q25-2499726-APURIMAC</t>
  </si>
  <si>
    <t>10407509531 - BARRIENTOS CHOQUEHUANCA EDDY RAUL</t>
  </si>
  <si>
    <t>OS - 798</t>
  </si>
  <si>
    <t>SUP-HUANC1-Q1,Q2,Q3: SERVICIO DE SUPERVISOR DE OBRA PARA LAS ACTIVIDADES: HUANC1-2021-Q1, HUANC1-2022-Q2, HUANC1-2022-Q3, CUI 2524192, HUANCAVELICA</t>
  </si>
  <si>
    <t>10407358282 - CUADROS CONTRERAS GREGORIO NEMESIO</t>
  </si>
  <si>
    <t>OS - 639</t>
  </si>
  <si>
    <t>RES-AYA7: SERVICIO DE RESIDENTE DE OBRA PARA REGION AYACUCHO CUI 2497404 AYA7-2020-Q3, AYA7-2020-Q4, AYA7-2020-Q5</t>
  </si>
  <si>
    <t>10407146927 - HUERTA CARRANZA ALEJANDRO JESUS</t>
  </si>
  <si>
    <t>OS - 818</t>
  </si>
  <si>
    <t>OGP - SUP-ANC5-Q13 Y Q22: SERVICIO DE SUPERVISOR DE OBRA - CUI:2497963 - REGION ANCASH</t>
  </si>
  <si>
    <t>10407102741 - ZARABIA ROMERO FADER EDIZON</t>
  </si>
  <si>
    <t>OS - 687</t>
  </si>
  <si>
    <t>RES-APU7-Q1-Q4-Q5 SERVICIO DE RESIDENTE DE OBRA - APU7-2020-Q1-Q4-Q5 DEL CUI 2502228-APURIMAC</t>
  </si>
  <si>
    <t>10407091821 - LUNA PACORI JULIO CESAR</t>
  </si>
  <si>
    <t>OS - 513</t>
  </si>
  <si>
    <t>SUP-ARE2-Q3: SERVICIO DE SUPERVISOR DE OBRA PARA LA ACTIVIDAD ARE2-2019-Q3 DEL CUI 2452478 DE L</t>
  </si>
  <si>
    <t>10406515244 - ROCA DE LA CRUZ DORIS ANGELICA</t>
  </si>
  <si>
    <t>OS - 820</t>
  </si>
  <si>
    <t>SUP-AYA1: SERVICIO DE SUPERVISOR DE OBRA PARA REGION AYACUCHO CUI 2515762 AYA1-2021-Q8, AYA1-2021-Q9, AYA1-2021-Q19</t>
  </si>
  <si>
    <t>10405699511 - PACO CHOQUE RICHARD</t>
  </si>
  <si>
    <t>OS - 504</t>
  </si>
  <si>
    <t>RES-ARE2-Q5: SERVICIO DE RESIDENTE DE OBRA PARA LA ACTIVIDAD ARE2-2019-Q5 DEL CUI 2452478 DE LA</t>
  </si>
  <si>
    <t>10405499369 - ESCALANTE PALOMINO MAYVI YESENIA</t>
  </si>
  <si>
    <t>OS - 750</t>
  </si>
  <si>
    <t>SUP-AYA7-Q9: SERVICIO DE SUPERVISOR DE OBRA PARA LA ACTIVIDAD AYA7-2021-Q9 -Q10-Q11,DEL CUI 2497404</t>
  </si>
  <si>
    <t>10405433228 - GOMEZ PORTAL BERTHA</t>
  </si>
  <si>
    <t>OS - 612</t>
  </si>
  <si>
    <t>SUP-APU7-Q1-Q4-Q5: SERVICIO DE SUPERVISION DE OBRA PARA APU7-2020-Q1-Q4-Q5 DEL CUI 2502228-APURIMAC</t>
  </si>
  <si>
    <t>10403987994 - MANCCO SULCA JACK DENNIS</t>
  </si>
  <si>
    <t>OS - 885</t>
  </si>
  <si>
    <t>RES-AYA3: SERVICIO DE RESIDENTE DE OBRA PARA REGION AYACUCHO CUI 2516344 AYA3-2021-Q1, AYA3-2021-Q2</t>
  </si>
  <si>
    <t>10403515014 - LEON CERAS RICHARD EDWIN</t>
  </si>
  <si>
    <t>OS - 651</t>
  </si>
  <si>
    <t>RES-LIM3-Q1, Q2 Y Q4: SERVICIO DE RESIDENTE DE OBRA PARA LA ACTIVIDAD LIM3-2020-Q1, Q2 Y Q4 DEL CUI 2502189 LIMA</t>
  </si>
  <si>
    <t>10402720552 - OLIVERA GILIAN OLIVIA</t>
  </si>
  <si>
    <t>OS - 586</t>
  </si>
  <si>
    <t>RES-JUN1-Q10,Q12: SERVICIO DE RESIDENTE DE OBRA PARA LAS ACTIVIDADES: JUN1-2021-Q10, JUN1-2021-Q12, DEL CUI 2531871, JUNIN</t>
  </si>
  <si>
    <t>10400925645 - ROCHA ANDIA VICENTE</t>
  </si>
  <si>
    <t>OS - 825</t>
  </si>
  <si>
    <t>SUP-HCA6-Q7,Q8,Q9: SERVICIO DE SUPERVISOR DE OBRA PARA LAS ACTIVIDADES: HCA6-2020-Q7, HCA6-2020-Q8, HCA6-2020-Q9, DEL CUI 2498227, HUANCAVELICA</t>
  </si>
  <si>
    <t>10400702760 - MARTICORENA GRANADOS ROCIO MARICELA</t>
  </si>
  <si>
    <t>OS - 453</t>
  </si>
  <si>
    <t>ASIS-HCO: SERVICIO DE ASISTENCIA TÉCNICA ADMINISTRATIVA, CUI 2524192 - REGION HUANCAVELICA</t>
  </si>
  <si>
    <t>10400640586 - ANYACO CANDIA CAYO WAGNER</t>
  </si>
  <si>
    <t>OS - 829</t>
  </si>
  <si>
    <t>SUP-HCA6-Q1,Q5,Q6: SERVICIO DE SUPERVISOR DE OBRA PARA LAS ACTIVIDADES: HCA6-2020-Q1, HCA6-2020-Q5, HCA6-2020-Q6, CUI 2498227, HUANCAVELICA</t>
  </si>
  <si>
    <t>10400424093 - CARRASCO PACHECO JIMMY ELI</t>
  </si>
  <si>
    <t>OS - 583</t>
  </si>
  <si>
    <t>RES-JUN1-Q4,Q5: SERVICIO DE RESIDENTE DE OBRA PARA LAS ACTIVIDADES: JUN1-2021-Q4, JUN1-2021-Q5, DEL CUI 2531871, JUNIN</t>
  </si>
  <si>
    <t>10400304250 - YANAC CAMONES WALTER AMERICO</t>
  </si>
  <si>
    <t>OS - 891</t>
  </si>
  <si>
    <t>OGP - RES-ANC5-Q13 Y Q22: SERVICIO DE RESIDENTE DE OBRA - CUI:2497963 - REGION ANCASH</t>
  </si>
  <si>
    <t>10400108540 - ANCCASI YARANGA LIZ ROXANA</t>
  </si>
  <si>
    <t>OS - 573</t>
  </si>
  <si>
    <t>SUP-JUN1-Q4,Q5: SERVICIO DE SUPERVISOR DE OBRA PARA LAS ACTIVIDADES: JUN1-2021-Q4, JUN1-2021-Q5, DEL CUI 2531871, JUNIN</t>
  </si>
  <si>
    <t>10329311274 - SILVA BURGA JESSIKA JEANEATTE</t>
  </si>
  <si>
    <t>OS - 789</t>
  </si>
  <si>
    <t>SUP-ANC1-Q19-Q20: SERVICIO DE SUPERVISOR DE OBRA PARA LA QOCHA ANC1-2021-Q19-Q20 DEL CUI 2522674 DE LA REGION ANCASH</t>
  </si>
  <si>
    <t>10323890558 - RAMOS GONZALES MAXIMO BALENCY</t>
  </si>
  <si>
    <t>OS - 640</t>
  </si>
  <si>
    <t>SUP-LIM4-Q3 Y Q4: SERVICIO DE SUPERVISOR DE OBRA PARA LA ACTIVIDAD LIM4-2020-Q3 Y Q4 DEL CUI 2502190 LIMA</t>
  </si>
  <si>
    <t>10323875737 - GUERRERO TAMARIZ JAVIER ANDRES</t>
  </si>
  <si>
    <t>OS - 729</t>
  </si>
  <si>
    <t>OGP - SUP-ANC5-Q7 Y Q8: SERVICIO DE SUPERVISOR DE OBRA</t>
  </si>
  <si>
    <t>10320440349 - HUANCHACO GONZALES LEONCIO HERMINIO</t>
  </si>
  <si>
    <t>OS - 740</t>
  </si>
  <si>
    <t>RES-ANC6-Q6-Q7: SERVICIO DE RESIDENTE DE OBRA PARA LA QOCHA ANC6-2020-Q6-Q7 DEL CUI 2499115 DE LA REGION ANCASH</t>
  </si>
  <si>
    <t>10316741245 - NATIVIDAD CHAVEZ ELEODORO LUCIO</t>
  </si>
  <si>
    <t>OS - 742</t>
  </si>
  <si>
    <t>SUP-ANC1-Q2-Q4-Q11: SERVICIO DE SUPERVISOR DE OBRA PARA LA QOCHA ANC1-2021-Q2-Q4-Q11 DEL CUI 2522674 DE LA REGION ANCASH</t>
  </si>
  <si>
    <t>10316733714 - CABANILLAS MORENO LUZ MARIBEL</t>
  </si>
  <si>
    <t>OS - 993</t>
  </si>
  <si>
    <t>SUP-ANC5-Q14, Q15 Y Q18: SERVICIO DE SUPERVISOR DE OBRA CUI 2497963 ANCASH</t>
  </si>
  <si>
    <t>10316652200 - YAURI MUÑOZ LINCOLN EDINSON</t>
  </si>
  <si>
    <t>OS - 727</t>
  </si>
  <si>
    <t>SUP-ANC1-Q15-Q16: SERVICIO DE SUPERVISOR DE OBRA PARA LA QOCHA ANC1-2021-Q15-Q16 DEL CUI 2522674 DE LA REGION ANCASH</t>
  </si>
  <si>
    <t>10316646960 - GUILLEN SANCHEZ GUMERCINDO HERMILIO</t>
  </si>
  <si>
    <t>OS - 669</t>
  </si>
  <si>
    <t>SUP-ANC1-Q1, Q3, Q5: SERVICIO DE SUPERVISOR DE OBRA PARA LA QOCHA ANC1-2021-Q1, Q3, Q5 DEL CUI 2522674 DE LA REGION ANCASH</t>
  </si>
  <si>
    <t>10316623005 - ESPINOZA MOGOLLON NINO CHALO</t>
  </si>
  <si>
    <t>OS - 724</t>
  </si>
  <si>
    <t>OGP - RES-ANC5-Q14, Q15 Y Q18: SERVICIO DE RESIDENTE DE OBRA</t>
  </si>
  <si>
    <t>10316584697 - HENOSTROZA RODRIGUEZ JHONNY OMAR</t>
  </si>
  <si>
    <t>OS - 717</t>
  </si>
  <si>
    <t>SUP-ANC1-Q6-Q7: SERVICIO DE SUPERVISOR DE OBRA PARA LA QOCHA ANC1-2021-Q6-Q7 DEL CUI 2522674 DE LA REGION ANCASH</t>
  </si>
  <si>
    <t>10316548241 - LEON ANTUNEZ ALEKSEI JOVER</t>
  </si>
  <si>
    <t>OS - 857</t>
  </si>
  <si>
    <t>SUP-ANC2-Q3-Q4- SERVICIO DE SUPERVISOR DE OBRA - ANC2-2021-Q3-Q4- CUI 2531865- ANCASH</t>
  </si>
  <si>
    <t>4/05/2022</t>
  </si>
  <si>
    <t>10316399423 - QUIÑONES RONDAN RODRIGO TEODORO</t>
  </si>
  <si>
    <t>OS - 382</t>
  </si>
  <si>
    <t>COORD-ANC: SERVICIO DE COORDINADOR REGIONAL PARA LA REGION ANCASH CUI 2522674 Y 2531865</t>
  </si>
  <si>
    <t>10316288150 - MONTES  SALAZAR ERIK ALEJANDRO</t>
  </si>
  <si>
    <t>OS - 725</t>
  </si>
  <si>
    <t>SUP-ANC2-Q1-Q2-Q5: SERVICIO DE SUPERVISOR DE OBRA PARA LA QOCHA ANC2-2021-Q1-Q2-Q5 DEL CUI 2531865 DE LA REGION ANCASH</t>
  </si>
  <si>
    <t>10316176726 - SOLORZANO VIDAL LORGIO PONCIO</t>
  </si>
  <si>
    <t>OS - 635</t>
  </si>
  <si>
    <t>SUP-ANC6-Q9-Q12-Q13- SERVICIO DE SUPERVISOR DE OBRA - ANC6-2020-Q9-Q12-Q13 - 2499115 - ANCASH</t>
  </si>
  <si>
    <t>10316064511 - TORRE MALDONADO JULIAN ELIAS</t>
  </si>
  <si>
    <t>OS - 859</t>
  </si>
  <si>
    <t>OGP - SUP-ANC5-Q19 Y Q20: SERVICIO DE SUPERVISOR DE OBRA - CUI:2497963 - REGION ANCASH</t>
  </si>
  <si>
    <t>10316001128 - DE LA CRUZ LOPEZ ABEL MARCELO</t>
  </si>
  <si>
    <t>OS - 858</t>
  </si>
  <si>
    <t>RES-ANC2-Q3-Q4- SERVICIO DE RESIDENTE DE OBRA - ANC2-2021-Q3-Q4 - CUI 2531865- ANCASH</t>
  </si>
  <si>
    <t>10314813249 - LOAYZA YUPANQUI KARIN EDITH</t>
  </si>
  <si>
    <t>OS - 763</t>
  </si>
  <si>
    <t>SUP-HUANC1-Q7,Q8: SERVICIO DE SUPERVISOR DE OBRA PARA LAS ACTIVIDADES: HUANC1-2021-Q7, HUANC1-2021-Q8, CUI 2524192, HUANCAVELICA</t>
  </si>
  <si>
    <t>10311917639 - MENDOZA HUAMAN CARLOS ENRIQUE</t>
  </si>
  <si>
    <t>OS - 696</t>
  </si>
  <si>
    <t>RES-AYA7: SERVICIO DE RESIDENTE DE OBRA PARA REGION AYACUCHO CUI 2497404 AYA7-2020-Q1, AYA7-2020-Q2, AYA7-2020-Q12</t>
  </si>
  <si>
    <t>10311807981 - DAMIANO PACHECO WILBER</t>
  </si>
  <si>
    <t>OS - 853</t>
  </si>
  <si>
    <t>RES-AYA1: SERVICIO DE RESIDENTE DE OBRA PARA REGION AYACUCHO CUI 2515762 AYA1-2021-Q1, AYA1-2021-Q2, AYA1-2021-Q3</t>
  </si>
  <si>
    <t>10311779694 - PUGA CHACHAYMA FELIX</t>
  </si>
  <si>
    <t>OS - 644</t>
  </si>
  <si>
    <t>SUP-AYA4: SERVICIO DE SUPERVISOR DE OBRA PARA REGION AYACUCHO CUI 2523926 AYA4-2021-Q1, AYA4-2021-Q2, AYA4-2021-Q5</t>
  </si>
  <si>
    <t>10311741689 - ORELLANA PALOMINO RAUL</t>
  </si>
  <si>
    <t>OS - 701</t>
  </si>
  <si>
    <t>SUP-APU10-Q2-Q4: SERVICIO DE SUPERVISION DE OBRA PARAAPU10-2020-Q2-Q4- CUI 2502225-APURIMAC</t>
  </si>
  <si>
    <t>10310357508 - QUISPE CERVANTES JOEL</t>
  </si>
  <si>
    <t>OS - 661</t>
  </si>
  <si>
    <t>SUP-APU11-Q18-Q19-Q20: SERVICIO DE SUPERVISION DE OBRA PARA  APU11-2020-Q18-Q19-Q20-CUI 2499726-APUR</t>
  </si>
  <si>
    <t>ADENDA Nº01 PRORROGA AL CONTRATO N°001-2021 DEL SERVICIO DE ALQUILER DE LOCAL INSTITUCIONAL DE LA UNIDAD EJECUTORA FONDO SIERRA AZUL</t>
  </si>
  <si>
    <t>10295503896 - HUMPERI CCOPA ROSALIA MARILU</t>
  </si>
  <si>
    <t>OS - 659</t>
  </si>
  <si>
    <t>SUP-APU11-Q13-Q14-Q16: SERVICIO DE SUPERVISION OBRA PARA APU11-2020-Q13-Q14Q16-CUI 2499726-APURIMAC</t>
  </si>
  <si>
    <t>10283159588 - CALDERON GONZALEZ CESAR IVAN</t>
  </si>
  <si>
    <t>OS - 794</t>
  </si>
  <si>
    <t>RES-AYA3: SERVICIO DE RESIDENTE DE OBRA PARA REGION AYACUCHO CUI 2516344 AYA3-2021-Q3, AYA3-2021-Q4, AYA3-2021-Q5</t>
  </si>
  <si>
    <t>10283156023 - ESLAVA VERA NEYDA</t>
  </si>
  <si>
    <t>OS - 831</t>
  </si>
  <si>
    <t>SUP-HCA6-Q12,Q13: SERVICIO DE SUPERVISOR DE OBRA PARA LAS ACTIVIDADES: HCA6-2020-Q12, HCA6-2020-Q13, CUI 2498227, HUANCAVELICA</t>
  </si>
  <si>
    <t>10283151421 - ALARCON CALDERON ZOSIMO</t>
  </si>
  <si>
    <t>OS - 855</t>
  </si>
  <si>
    <t>SUP-AYA2: SERVICIO DE SUPERVISOR DE OBRA PARA REGION AYACUCHO CUI 2516429 AYA2-2021-Q4, AYA2-2021-Q5</t>
  </si>
  <si>
    <t>10283144475 - TAQUIRI QUISORUCO ELISEO</t>
  </si>
  <si>
    <t>OS - 367</t>
  </si>
  <si>
    <t>COORD-HCA: SERVICIO DE COORDINADOR REGIONAL PARA LA REGION HUANCAVELICA CUI 2524192, 2498227</t>
  </si>
  <si>
    <t>10283135387 - CRISOSTOMO ORE YURI LUDMIR</t>
  </si>
  <si>
    <t>OS - 800</t>
  </si>
  <si>
    <t>SUP-AYA3: SERVICIO DE SUPERVISOR DE OBRA PARA REGION AYACUCHO CUI 2516344 AYA3-2021-Q3, AYA3-2021-Q4, AYA3-2021-Q5</t>
  </si>
  <si>
    <t>10283068264 - HUAMAN CURO CRISOSTOMO</t>
  </si>
  <si>
    <t>OS - 964</t>
  </si>
  <si>
    <t>SUP-AYA2: SERVICIO DE SUPERVISOR DE OBRA PARA REGION AYACUCHO CUI 2516429 AYA2-2021-Q9, AYA2-2021-Q10</t>
  </si>
  <si>
    <t>10282962778 - MATTA SANTIVAÑEZ CARLOS ROBERTO</t>
  </si>
  <si>
    <t>OS - 487</t>
  </si>
  <si>
    <t>COORD-AYA: SERVICIO DE COORDINADOR REGIONAL - REGION AYACUCHO: CUI 2515762</t>
  </si>
  <si>
    <t>10282512756 - PARRA BELLO RAFAEL</t>
  </si>
  <si>
    <t>OS - 796</t>
  </si>
  <si>
    <t>SUP-AYA1: SERVICIO DE SUPERVISOR DE OBRA PARA REGION AYACUCHO CUI 2515762 AYA1-2021-Q1, AYA1-2021-Q2, AYA1-2021-Q3</t>
  </si>
  <si>
    <t>10257293055 - RAMIREZ RAMIREZ JULIO ANTONIO</t>
  </si>
  <si>
    <t>OS - 588</t>
  </si>
  <si>
    <t>SUP-HCA10-Q7,Q8,Q9: SERVICIO DE SUPERVISOR DE OBRA PARA LAS ACTIVIDADES: HCA10-2020-Q7, HCA10-2020-Q8, HCA10-2020-Q9, DEL CUI 2502641, HUANCAVELICA</t>
  </si>
  <si>
    <t>10255765189 - COTRINA MEJIA CESAR GUSTAVO</t>
  </si>
  <si>
    <t>OS - 674</t>
  </si>
  <si>
    <t>RES-LIM4-Q1 Y Q2: SERVICIO DE RESIDENTE DE OBRA PARA LA ACTIVIDAD LIM4-2020-Q1 Y Q2 CUI 2502190 LIMA</t>
  </si>
  <si>
    <t>10201093886 - CLEMENTE CANTARO SONIA</t>
  </si>
  <si>
    <t>OS - 458</t>
  </si>
  <si>
    <t>10200875228 - PALOMINO DEXTRE JORGE LUIS</t>
  </si>
  <si>
    <t>OS - 461</t>
  </si>
  <si>
    <t>SERVICIO DE ASISTENTE TECNICA ADMINISTRATIVA  - REGION ANCASH CUI 249915, 2499304.</t>
  </si>
  <si>
    <t>10200739588 - ALVARADO DE LA PEÑA KETTY NINOSKA</t>
  </si>
  <si>
    <t>OS - 571</t>
  </si>
  <si>
    <t>SUP-HCA10-Q4,Q5,Q6: SERVICIO DE SUPERVISOR DE OBRA PARA LAS ACTIVIDADES: .HCA10-2020-Q4, HCA10-2020-Q5, HCA10-2020-Q6, CUI 2502641, HUANCAVELICA</t>
  </si>
  <si>
    <t>10200153508 - PAREDES PACHECO JOEL ANGEL</t>
  </si>
  <si>
    <t>OS - 580</t>
  </si>
  <si>
    <t>SUP-JUN1-Q6,Q7,Q9: SERVICIO DE SUPERVISOR DE OBRA PARA LAS ACTIVIDADES: JUN1-2021-Q6, JUN1-2021-Q7, JUN1-2021-Q9, DEL CUI 2531871, JUNIN</t>
  </si>
  <si>
    <t>10200152129 - QUINTANILLA TELLO DUBBER FELIX</t>
  </si>
  <si>
    <t>OS - 660</t>
  </si>
  <si>
    <t>SUP-APU11-Q12-Q15: SERVICIO DE SUPERVISION DE OBRA PARA  APU11-2020-Q12-Q15 CUI 2499726-APURIMAC</t>
  </si>
  <si>
    <t>10199151130 - RODRIGUEZ RUIZ JOSE LUIS</t>
  </si>
  <si>
    <t>OS - 741</t>
  </si>
  <si>
    <t>RES-ANC6-Q5-Q8: SERVICIO DE RESIDENTE DE OBRA PARA LA QOCHA ANC6-2020-Q5-Q8 DEL CUI 2499115 DE LA REGION ANCASH</t>
  </si>
  <si>
    <t>10199146144 - YACHACHI QUISPE DEMETRIO SAUL</t>
  </si>
  <si>
    <t>OS - 572</t>
  </si>
  <si>
    <t>SUP-JUN1-Q1,Q2,Q3: SERVICIO DE SUPERVISOR DE OBRA PARA LAS ACTIVIDADES: JUN1-2021-Q1, JUN1-2021-Q2, JUN1-2021-Q3, DEL CUI 2531871, JUNIN</t>
  </si>
  <si>
    <t>10198300042 - BELTRAN CHAUPIN VICTOR MANUEL</t>
  </si>
  <si>
    <t>OS - 581</t>
  </si>
  <si>
    <t>SUP-JUN1-Q8,Q11,Q13: SERVICIO DE SUPERVISOR DE OBRA PARA LAS ACTIVIDADES: JUN1-2021-Q8, JUN1-2021-Q11, JUN1-2021-Q13, DEL CUI 2531871, JUNIN</t>
  </si>
  <si>
    <t>10198151161 - ESCOBAR GALVAN JUAN FRANCISCO</t>
  </si>
  <si>
    <t>OS - 522</t>
  </si>
  <si>
    <t>RES-HCA10-Q3,Q10,Q11: SERVICIO DE RESIDENTE DE OBRA PARA LAS ACTIVIDADES: HCA10-2020-Q3, HCA10-2020-Q10, HCA10-2020-Q11, DEL CUI 2502641, HUANCAVELICA</t>
  </si>
  <si>
    <t>10198125593 - RAVICHAGUA BEJARANO ISAIAS NESTOR</t>
  </si>
  <si>
    <t>OS - 737</t>
  </si>
  <si>
    <t>RES-APU11-Q26-Q27: SERVICIO DE RESIDENTE DE OBRA  APU11-2020-Q26-Q27- CUI 2499726-APURIMAC</t>
  </si>
  <si>
    <t>10181082718 - SAMANAMUD MORENO MARIA MAGDALENA</t>
  </si>
  <si>
    <t>OS - 634</t>
  </si>
  <si>
    <t>SUP-ANC1-Q19-Q20-SERVICIO DE SUPERVISOR DE OBRA-ANC1-2021-Q19-Q20-CUI 2522674- ANCASH</t>
  </si>
  <si>
    <t>10176231136 - SORALUZ CHONG JORGE CARLOS</t>
  </si>
  <si>
    <t>OS - 469</t>
  </si>
  <si>
    <t>AAO-HCA: SERVICIO DE ASISTENTE ADMINISTRATIVO DE OBRA - REGION HUANCAVELICA</t>
  </si>
  <si>
    <t>6/05/2022</t>
  </si>
  <si>
    <t>10175406081 - CAVERO SILVA LUIS ENRIQUE</t>
  </si>
  <si>
    <t>OS - 414</t>
  </si>
  <si>
    <t>COORD-APU: SERVICIO DE COORDINADOR REGIONAL - REGION APURIMAC-CUI 2499726-2504908-2531840</t>
  </si>
  <si>
    <t>10175333741 - BRAVO SOTERO HUMBERTO</t>
  </si>
  <si>
    <t>OS - 726</t>
  </si>
  <si>
    <t>SUP-ANC6-Q6-Q7: SERVICIO DE SUPERVISOR DE OBRA PARA LA QOCHA ANC6-2020-Q6-Q7 DEL CUI 2499115 DE LA REGION ANCASH</t>
  </si>
  <si>
    <t>10174507525 - CAMPODONICO MALDONADO MARTA LUISA</t>
  </si>
  <si>
    <t>OS - 416</t>
  </si>
  <si>
    <t>OGP - SERVICIO DE COORDINADOR REGIONAL - REGION ANCASH: CUI 2499115,2499304</t>
  </si>
  <si>
    <t>10167835142 - HEREDIA PEREZ JOSE YERCY</t>
  </si>
  <si>
    <t>OS - 576</t>
  </si>
  <si>
    <t>SUP-JUN1-Q10,Q12: SERVICIO DE SUPERVISOR DE OBRA PARA LAS ACTIVIDADES: JUN1-2021-Q10, JUN1-2021-Q12, DEL CUI 2531871, JUNIN</t>
  </si>
  <si>
    <t>10167436108 - CHAPA VALIENTE MARTIN EDMUNDO</t>
  </si>
  <si>
    <t>OS - 587</t>
  </si>
  <si>
    <t>RES-HCA10-Q7,Q8,Q9: SERVICIO DE RESIDENTE DE OBRA PARA LAS ACTIVIDADES: HCA10-2020-Q7, HCA10-2020-Q8, HCA10-2020-Q9, DEL CUI 2502641, HUANCAVELICA</t>
  </si>
  <si>
    <t>10166957597 - CAMPOS QUINTANA JORGE LUIS</t>
  </si>
  <si>
    <t>OS - 653</t>
  </si>
  <si>
    <t>COORD-HUANC1, HCA6: SERVICIO DE COORDINADOR REGIONAL - CUI 2524192 Y 2498227 - REGION HUANCAVELICA</t>
  </si>
  <si>
    <t>10166804561 - VENTURA DE LA CRUZ ANDRES</t>
  </si>
  <si>
    <t>OS - 497</t>
  </si>
  <si>
    <t>COORD-APU: SERVICIO DE COORDINADOR REGIONAL - REGION APURIMAC-CUI 2499726</t>
  </si>
  <si>
    <t>10165623709 - NUNEZ SIFUENTES ROMAN</t>
  </si>
  <si>
    <t>OS - 856</t>
  </si>
  <si>
    <t>SUP-ANC1-Q17- Q18 SERVICIO DE SUPERVISOR DE OBRA  - ANC1-2021-Q17 - Q18 - CUI 2522674- ANCASH</t>
  </si>
  <si>
    <t>10159478004 - BUSTAMANTE CAPCHA RICARDO</t>
  </si>
  <si>
    <t>OS - 646</t>
  </si>
  <si>
    <t>SUP-LIM3-Q1, Q2 Y Q4: SERVICIO DE SUPERVISOR DE OBRA PARA LA ACTIVIDAD LIM3-2020-Q1, Q2 Y Q4 DEL CUI 2502189 LIMA</t>
  </si>
  <si>
    <t>10106061811 - BAZAN PALOMINO DANIEL LEONARDO</t>
  </si>
  <si>
    <t>OS - 730</t>
  </si>
  <si>
    <t>OGP - SUP-ANC5-Q2, Q3 Y Q4: SERVICIO DE SUPERVISOR DE OBRA</t>
  </si>
  <si>
    <t>10104530279 - HILARIO CHAVEZ ROLANDO</t>
  </si>
  <si>
    <t>OS - 641</t>
  </si>
  <si>
    <t>SUP-LIM4-Q11, Q12 Y Q13: SERVICIO DE SUPERVISOR DE OBRA PARA LA ACTIVIDAD LIM4-2020-Q11, Q12 Y Q13 DEL CUI 2502190 LIMA</t>
  </si>
  <si>
    <t>10103934023 - ALEGRE COTRINA GABINO MARCELO</t>
  </si>
  <si>
    <t>OS - 916</t>
  </si>
  <si>
    <t>RES-ANC1-Q17-Q18: SERVICIO DE RESIDENTE DE OBRA PARA LA QOCHA ANC1-2021-Q17-Q18 DEL CUI 2522674 DE LA REGION ANCASH</t>
  </si>
  <si>
    <t>10103925997 - VASQUEZ IDROGO REINERIO</t>
  </si>
  <si>
    <t>OS - 650</t>
  </si>
  <si>
    <t>RES-LIM4-Q7, Q8 Y Q9: SERVICIO DE RESIDENTE DE OBRA PARA LA ACTIVIDAD LIM4-2020-Q7, Q8 Y Q9 DEL CUI 2502190 LIMA</t>
  </si>
  <si>
    <t>10103845241 - RAMIREZ GUZMAN GUSTAVO ADOLFO</t>
  </si>
  <si>
    <t>OS - 723</t>
  </si>
  <si>
    <t>OGP - RES-ANC5-Q5 Y Q6: SERVICIO DE RESIDENTE DE OBRA</t>
  </si>
  <si>
    <t>10102015156 - GUEVARA ORTIZ PERCY</t>
  </si>
  <si>
    <t>OS - 795</t>
  </si>
  <si>
    <t>RES-AYA1: SERVICIO DE RESIDENTE DE OBRA PARA REGION AYACUCHO CUI 2515762 AYA1-2021-Q5, AYA1-2021-Q6, AYA1-2021-Q7</t>
  </si>
  <si>
    <t>10101067926 - DE LA CRUZ RAMIREZ YONY</t>
  </si>
  <si>
    <t>OS - 643</t>
  </si>
  <si>
    <t>SUP-AYA7: SERVICIO DE SUPERVISOR DE OBRA PARA REGION AYACUCHO CUI 2497404 AYA7-2020-Q1, AYA7-2020-Q2, AYA7-2020-Q12</t>
  </si>
  <si>
    <t>10100849823 - CORREA ROMERO PAOLA KARIN</t>
  </si>
  <si>
    <t>OS - 1027</t>
  </si>
  <si>
    <t>CONTRATACION DEL SERVICIO DE COORDINADORA Y SEGUIMIENTO ADMINISTRATIVO DE LA DIRECCION EJECUTIVA</t>
  </si>
  <si>
    <t>10099709753 - SARMIENTO TUPAYUPANQUI ROSA</t>
  </si>
  <si>
    <t>OS - 647</t>
  </si>
  <si>
    <t>SUP-LIM3-Q3, Q5 Y Q6: SERVICIO DE SUPERVISOR DE OBRA PARA LA ACTIVIDAD LIM3-2020-Q3, Q5 Y Q6 DEL CUI 2502189 LIMA</t>
  </si>
  <si>
    <t>10099389147 - PERALTA TORRES ALFREDO</t>
  </si>
  <si>
    <t>OS - 799</t>
  </si>
  <si>
    <t>RES-AYA2: SERVICIO DE RESIDENTE DE OBRA PARA REGION AYACUCHO CUI 2516429 AYA2-2021-Q6, AYA2-2021-Q7, AYA2-2021-Q8</t>
  </si>
  <si>
    <t>10098363276 - JANAMPA QUISPE FELICIANA</t>
  </si>
  <si>
    <t>OS - 645</t>
  </si>
  <si>
    <t>SUP-LIM4-Q1 Y Q2: SERVICIO DE SUPERVISOR DE OBRA PARA LA ACTIVIDAD LIM4-2020-Q1 Y Q2 DEL CUI 2502190 LIMA</t>
  </si>
  <si>
    <t>10097665465 - CONDORI QUISPE DAVID CELESTINO</t>
  </si>
  <si>
    <t>OS - 860</t>
  </si>
  <si>
    <t>OGP - SUP-ANC5-Q1 Y Q12: SERVICIO DE SUPERVISOR DE OBRA - CUI:2497963 - REGION ANCASH</t>
  </si>
  <si>
    <t>10095926989 - JURADO MANDUJANO IVAN RICARDO</t>
  </si>
  <si>
    <t>OS - 625</t>
  </si>
  <si>
    <t>SUP-APU1-Q1-Q2-Q3: SERVICIO DE SUPERVISION DE OBRA PARA APU1-2021-Q1-Q2-Q3 CUI 2531840-APURIMAC</t>
  </si>
  <si>
    <t>10094923871 - ROSALES RAMOS NICANOR PEREGRINO</t>
  </si>
  <si>
    <t>OS - 591</t>
  </si>
  <si>
    <t>RES-ANC6-Q1 Y Q2: SERVICIO DE RESIDENTE DE OBRA PARA LA QOCHA ANC6-2020-Q1 Y Q2 DEL CUI 2499115 DE LA REGION ANCASH</t>
  </si>
  <si>
    <t>10092873370 - FIGUEROA ARANIBAR RODOLFO VALENTINO</t>
  </si>
  <si>
    <t>OS - 652</t>
  </si>
  <si>
    <t>RES-LIM3-Q3, Q5 Y Q6: SERVICIO DE RESIDENTE DE OBRA PARA LA ACTIVIDAD LIM3-2020-Q3, Q5 Y Q6 DEL CUI 2502189 LIMA</t>
  </si>
  <si>
    <t>10090696811 - PICON MONTOYA ARTURO</t>
  </si>
  <si>
    <t>OS - 827</t>
  </si>
  <si>
    <t>SERVICIO DE SUPERVISOR DE OBRA PARA LA ACTIVIDAD LIM4-2020-Q6,Q10 DEL CUI 2502190 DE LIMA</t>
  </si>
  <si>
    <t>10089680072 - VILCHEZ OCHOA GUILLERMO LORENZO</t>
  </si>
  <si>
    <t>OS - 470</t>
  </si>
  <si>
    <t>LIQ-CUS: SERVICIO DE ELABORACION DE LIQUIDACION DE OBRAS - REGION CUSCO</t>
  </si>
  <si>
    <t>10087305461 - CABREJOS VASQUEZ JAIME ALEJANDRO</t>
  </si>
  <si>
    <t>OS - 632</t>
  </si>
  <si>
    <t>SUP-ANC1-Q12-Q13-Q14-SERVICIO DE SUPERVISOR DE OBRA -ANC1-2021-Q12 -Q13-Q14- CUI 2522674 -ANCASH</t>
  </si>
  <si>
    <t>10086000445 - AQUIÑO ESPINOZA JOSE JESUS</t>
  </si>
  <si>
    <t>OS - 633</t>
  </si>
  <si>
    <t>SUP-ANC6-Q5- Q8SERVICIO DE SUPERVISOR DE OBRA-ANC6-2020-Q5-Q8- CUI 2499115-ANCASH</t>
  </si>
  <si>
    <t>10084621973 - LOYOLA LOPEZ HERNAN</t>
  </si>
  <si>
    <t>OS - 618</t>
  </si>
  <si>
    <t>SUP-APU1-Q6:Q7-Q8 SERVICIO DE SUPERVISION DE OBRA PARA APU1-2021-Q6-Q7-Q8- CUI 2531840-APURIMAC</t>
  </si>
  <si>
    <t>10081546831 - UTRILLA PRINCIPE JAIME GERONIMO</t>
  </si>
  <si>
    <t>OS - 837</t>
  </si>
  <si>
    <t>SUP-HCA10-Q1,Q2: SERVICIO DE SUPERVISOR DE OBRA PARA LAS ACTIVIDADES: HCA10-2020-Q1, HCA10-2020-Q2, DEL CUI 2502641, HUANCAVELICA</t>
  </si>
  <si>
    <t>10076449835 - CAISAN SAAVEDRA CESAR AUGUSTO</t>
  </si>
  <si>
    <t>OS - 861</t>
  </si>
  <si>
    <t>OGP - RES-ANC5-Q7 Y Q8: SERVICIO DE RESIDENTE DE OBRA - CUI:2497963 - REGION ANCASH</t>
  </si>
  <si>
    <t>10076367367 - QUISPE ALLCCA ODICIA</t>
  </si>
  <si>
    <t>OS - 637</t>
  </si>
  <si>
    <t>RES-AYA7: SERVICIO DE RESIDENTE DE OBRA PARA REGION AYACUCHO CUI 2497404 AYA7-2020-Q9, AYA7-2020-Q10, AYA7-2020-Q11</t>
  </si>
  <si>
    <t>10075943861 - LAZO PEREZ, CESAR JESUS</t>
  </si>
  <si>
    <t>OS - 749</t>
  </si>
  <si>
    <t>SUP-APU11-Q24-Q25: SERVICIO DE SUPERVISION DE OBRA PARA  APU11-2020-Q24-Q25-CUI 2499726-APURIMAC</t>
  </si>
  <si>
    <t>10074724880 - LOPEZ MEDINA PAUL FRANCISCO</t>
  </si>
  <si>
    <t>OS - 670</t>
  </si>
  <si>
    <t>SUP-AYA4: SERVICIO DE SUPERVISOR DE OBRA PARA REGION AYACUCHO CUI 2523926 AYA4-2021-Q3, AYA4-2021-Q4</t>
  </si>
  <si>
    <t>10074500213 - LUYO ALVARADO GLADYS ISABEL</t>
  </si>
  <si>
    <t>OS - 488</t>
  </si>
  <si>
    <t>COORD-AYA: SERVICIO DE COORDINADOR REGIONAL - REGION AYACUCHO-CUI 2523926-2497404</t>
  </si>
  <si>
    <t>OS - 432</t>
  </si>
  <si>
    <t>CONTRATACION DEL SERVICIO DE ASISTENCIA TECNICA ADMINISTRATIVA LEGAL PARA LA DIRECCION EJECUTIVA DE LA UEFSA</t>
  </si>
  <si>
    <t>10065864202 - PACHECO PEDROZA EDGAR LUIS</t>
  </si>
  <si>
    <t>OS - 579</t>
  </si>
  <si>
    <t>SUP-HCA10-Q3,Q10,Q11: SERVICIO DE SUPERVISOR DE OBRA PARA LAS ACTIVIDADES: HCA10-2020-Q3, HCA10-2020-Q10, HCA10-2020-Q11, DEL CUI  2502641, HUANCAVELICA</t>
  </si>
  <si>
    <t>10062128041 - ROJAS ROJAS AGUSTIN</t>
  </si>
  <si>
    <t>OS - 648</t>
  </si>
  <si>
    <t>SUP-LIM4-Q7, Q8 Y Q9: SERVICIO DE SUPERVISOR DE OBRA PARA LA ACTIVIDAD LIM4-2020-Q7, Q8 Y Q9 DEL CUI 2502190 LIMA</t>
  </si>
  <si>
    <t>10060458664 - RODAS CUBAS DANIEL SAUL</t>
  </si>
  <si>
    <t>OS - 383</t>
  </si>
  <si>
    <t>COORD-LIM: SERVICIO DE COORDINADOR REGIONAL PARA LA REGION LIMA</t>
  </si>
  <si>
    <t>10015531199 - QUISPE CHURA DOMINGO MARCELINO</t>
  </si>
  <si>
    <t>OS - 613</t>
  </si>
  <si>
    <t>RES-APU1-Q4-Q5: SERVICIO DE RESIDENCIA DE OBRA PARA APU1-2021-Q4-Q5-CUI 2531840-APURIMAC</t>
  </si>
  <si>
    <t>10015434452 - TORRES VARGAS EDWIN MANUEL</t>
  </si>
  <si>
    <t>OS - 621</t>
  </si>
  <si>
    <t>SUP-APU1-Q4-Q5: SERVICIO DE SUPERVISION DE OBRA PARA  APU1-2021-Q4-Q5 DEL CUI 2531840-APURIMAC</t>
  </si>
  <si>
    <t>10013448740 - PINO PUMA EDWIN</t>
  </si>
  <si>
    <t>OS - 617</t>
  </si>
  <si>
    <t>SUP-APU13-Q7-Q8: SERVICIO DE SUPERVISION DE OBRA PARA APU13-2020-Q7-Q8-CUI 2504908-APURIMAC</t>
  </si>
  <si>
    <t>10013272749 - RIVERA VILCASA ALFREDO</t>
  </si>
  <si>
    <t>OS - 622</t>
  </si>
  <si>
    <t>SUP-APU11-Q2-Q3-Q4: SERVICIO DE SUPERVISOR DE OBRA PARA APU11-2020-Q2-Q3-Q4  CUI 2499726-APURIMAC</t>
  </si>
  <si>
    <t>10013271181 - VALENCIA QUISPE NARDY</t>
  </si>
  <si>
    <t>OS - 623</t>
  </si>
  <si>
    <t>RES-APU11-Q2-Q3-Q4: SERVICIO DE RESIDENTE DE OBRA PARA  APU11-2020-Q2-Q3-Q4 DEL CUI 2499726-APURIMAC</t>
  </si>
  <si>
    <t>10013215427 - AGUILAR CHOQUE RUBEN DARIO</t>
  </si>
  <si>
    <t>OS - 983</t>
  </si>
  <si>
    <t>SUP-APU13-Q4-Q5-Q6: SERVICIO DE SUPERVISION DE OBRA PARA  APU13-2020-Q4-Q5-Q6- 2504908-APURIMAC</t>
  </si>
  <si>
    <t>10012687007 - LUNA AQUISE DAVIID ALFREDO</t>
  </si>
  <si>
    <t>OS - 619</t>
  </si>
  <si>
    <t>SUP-APU11-Q5-Q6-Q7: SERVICIO DE SUPERVISION DE OBRA PARA APU11-2020-Q5-Q6-Q7 CUI 2499726-APURIMAC</t>
  </si>
  <si>
    <t>10004507903 - HUERTA COPA GEODEN MARCO</t>
  </si>
  <si>
    <t>OS - 683</t>
  </si>
  <si>
    <t>RES-APU11-Q18-Q19-Q20: SERVICIO DE RESIDENTE DE OBRA PARA  APU11-2020-Q18-Q19 -Q20 -2499726-APURIMAC</t>
  </si>
  <si>
    <t>1/04/2022</t>
  </si>
  <si>
    <t>OS - 287</t>
  </si>
  <si>
    <t>SERVICIO EN GESTION DE LAS INVERSIONES PUBLICAS EN EL MARCO DEL INVIERTE.PE</t>
  </si>
  <si>
    <t>10104699311 - BADAJOS PILLACA CARLOS ALBERTO</t>
  </si>
  <si>
    <t>OS - 313</t>
  </si>
  <si>
    <t>SERVICIO DE SUPERVISOR DE OBRAS PARA LA REGION APURIMAC CUI 2502187</t>
  </si>
  <si>
    <t>10104287773 - ALZAMORA GRADOS LUIS ALBERTO</t>
  </si>
  <si>
    <t>OS - 355</t>
  </si>
  <si>
    <t>COORD-JUN/HCA: SERVICIO DE COORDINADOR REGIONAL PARA LA REGION JUNIN Y HUANCAVELICA CUI 2502641</t>
  </si>
  <si>
    <t>10103149733 - LAZARTE LEZAMA CESAR</t>
  </si>
  <si>
    <t>OS - 352</t>
  </si>
  <si>
    <t>COORD-ANC: SERVICIO DE COORDINADOR REGIONAL - REGION ANCASH</t>
  </si>
  <si>
    <t>2/03/2022</t>
  </si>
  <si>
    <t>OS - 186</t>
  </si>
  <si>
    <t>SERVICIO DE COORDINACIÓN PARA EL SEGUIMIENTO Y MONITOREO DE PROYECTOS DE INVERSIÓN PÚBLICA-OPPS</t>
  </si>
  <si>
    <t>4/03/2022</t>
  </si>
  <si>
    <t>10198340940 - INGA ZACARIAS ABELARDO TOMAS</t>
  </si>
  <si>
    <t>OS - 213</t>
  </si>
  <si>
    <t>SERVICIO ESPECIALIZADO EN LIQUIDACIÓN FINANCIERA DE LAS INVERSIONES DE OPTIMIZACIÓN DE SIEMBRA Y COSECHA DE AGUA - REGIÓN CUSCO, HUANCAVELICA Y PUNO</t>
  </si>
  <si>
    <t>3/03/2022</t>
  </si>
  <si>
    <t>10085927839 - PACHAS OCHOA MANUEL ASENCION</t>
  </si>
  <si>
    <t>OS - 195</t>
  </si>
  <si>
    <t>SERVICIO DE SEGUIMIENTO Y CONTROL DE PROYECTOS FINANCIADOS CON RECURSOS DEL FONDO SIERRA AZUL-OPPS</t>
  </si>
  <si>
    <t>10077669626 - LIZARBE FERNANDEZ MONICA RAQUEL</t>
  </si>
  <si>
    <t>OS - 214</t>
  </si>
  <si>
    <t>SERVICIO ESPECIALIZADO EN LIQUIDACIÓN FINANCIERA DE LAS INVERSIONES DE OPTIMIZACIÓN DE SIEMBRA Y COSECHA DE AGUA - REGIÓN CUSCO Y HUANCAVELICA</t>
  </si>
  <si>
    <t>OS - 283</t>
  </si>
  <si>
    <t>SERVICIO DE COORDINACION DE PROCESOS OPERATIVOS EN LA GESTION ADMINISTRATIVA PARA LA OFICINA DE ADMINISTRACION</t>
  </si>
  <si>
    <t>10003733039 - LACCA PUELL MIGUEL ANGEL</t>
  </si>
  <si>
    <t>OS - 189</t>
  </si>
  <si>
    <t>SERVICIO  DE ASESORIA LEGAL PARA LA DIRECCIÓN EJECUTIVA DE LA UEFSA</t>
  </si>
  <si>
    <t>1/02/2022</t>
  </si>
  <si>
    <t>OS - 96</t>
  </si>
  <si>
    <t>SERVICIO DE UN PROFESIONAL LIQUIDADOR TECNICO - REGION AYACUCHO</t>
  </si>
  <si>
    <t>OS - 142</t>
  </si>
  <si>
    <t>LT-CUS: SERVICIO DE UN PROFESIONAL LIQUIDADOR TÉCNICO - REGIÓN CUSCO Y PUNO</t>
  </si>
  <si>
    <t>OS - 144</t>
  </si>
  <si>
    <t>LT-PUN: SERVICIO DE UN PROFESIONAL LIQUIDADOR TÉCNICO - REGIÓN PUNO</t>
  </si>
  <si>
    <t>10283128267 - QUISPE PEREZ BERTHA</t>
  </si>
  <si>
    <t>OS - 155</t>
  </si>
  <si>
    <t>LT-HCA: SERVICIO DE LIQUIDADOR TECNICO REGION HUANCAVELICA</t>
  </si>
  <si>
    <t>2/02/2022</t>
  </si>
  <si>
    <t>10094181769 - HURTADO OCHOA JAVIER OSCAR</t>
  </si>
  <si>
    <t>OS - 102</t>
  </si>
  <si>
    <t>LT-PAS: SERVICIO DE UN PROFESIONAL LIQUIDADOR TÉCNICO - REGIÓN PASCO</t>
  </si>
  <si>
    <t>OS - 141</t>
  </si>
  <si>
    <t>LT-CAJ: SERVICIO DE UN PROFESIONAL LIQUIDADOR TÉCNICO - REGIÓN CAJAMARCA</t>
  </si>
  <si>
    <t>10073994832 - REYNALDO ROMERO ROSAS SOLEDA</t>
  </si>
  <si>
    <t>OS - 146</t>
  </si>
  <si>
    <t>LT-CUS: SERVICIO DE UN PROFESIONAL LIQUIDADOR TÉCNICO - REGIÓN CUSCO</t>
  </si>
  <si>
    <t>10067148105 - SILVA ARBILDO GUIDO OMAR</t>
  </si>
  <si>
    <t>OS - 135</t>
  </si>
  <si>
    <t>SERVICIO DE LIQUIDACIÓN FINANCIERA DE LAS INVERSIONES DE OPTIMIZACIÓN DE SYC DE AGUA REG APU-CUSC</t>
  </si>
  <si>
    <t>SERVICIO DE ALQUILER DE COMPUTADORAS DE ESCRITORIO PARA EL PERSONAL QUE LABORA EN LA UEFSA</t>
  </si>
  <si>
    <t>20522259064 - MEDIA COMMERCE PERU S.A.C.</t>
  </si>
  <si>
    <t>OS - 78</t>
  </si>
  <si>
    <t>SERVICIO DE INTERNET PARA LA UNIDAD EJECUTORA FONDO SIERRA AZUL.</t>
  </si>
  <si>
    <t>20458602132 - COPYLAND INVERSIONES S.A.</t>
  </si>
  <si>
    <t>AS-SM-1-2021-UEFSA-1</t>
  </si>
  <si>
    <t>SERVICIO DE ALQUILER DE EQUIPOS MULTIFUNCIONALES PARA FOTOCIPIADO, IMPRESIONES Y ESCANEO DE LA DOCUMENTACIÓN DE LAS OFICINAS DE LA UEFSA</t>
  </si>
  <si>
    <t>24/01/2022</t>
  </si>
  <si>
    <t>OS - 85</t>
  </si>
  <si>
    <t>SERV DE FORMULACION DE EXP TECNICOS DE LAS INVERSIONES DE OPTIMIZACION DE SYC DE AGUA-CAJAMARCA</t>
  </si>
  <si>
    <t>7/01/2022</t>
  </si>
  <si>
    <t>10442217179 - EDQUEN OLIVOS MARIA TERESA</t>
  </si>
  <si>
    <t>OS - 26</t>
  </si>
  <si>
    <t>SERVICIO DE COORDINADOR ADMINISTRATIVO PARA LA DIRECCION EJECUTIVA DE LA UNIDAD EJECUTORA FONDO SIERRA AZUL</t>
  </si>
  <si>
    <t>SERVICIO DE ALQUILER DE LOCAL INSTITUCIONAL PARA LA UEFSA (ENERO-ABRIL), SEGUN CONTRATO Nº001-2021-UEFSA-DE</t>
  </si>
  <si>
    <t>10240030051 - CAMERO VILLASANTE ROBERT</t>
  </si>
  <si>
    <t>OS - 57</t>
  </si>
  <si>
    <t>SERVICIO DE EVALUACION DE EXPEDIENTES TECNICOS - REGION CUSCO</t>
  </si>
  <si>
    <t>31/01/2022</t>
  </si>
  <si>
    <t>OS - 90</t>
  </si>
  <si>
    <t>SERVICIO DE LIQUIDACIÓN FINANCIERA DE LAS INVERSIONES DE OPTIMIZACIÓN DE SYC DE AGUA REG AYACUCHO</t>
  </si>
  <si>
    <t>OS - 92</t>
  </si>
  <si>
    <t>SERVICIO DE LIQUIDACIÓN FINANCIERA DE LAS INVERSIONES DE OPTIMIZACIÓN DE SYC DE AGUA REG PASCO</t>
  </si>
  <si>
    <t>SERVICIO DE ALQUILER DE LOCAL PARA OFICINAS ADMINISTRATIVAS DE LA UEFSA (ENERO-AGOSTO), SEGUN ADENDA Nº001 PRORROGA LA CONTRATO Nº002-2020-UEFSA-DE</t>
  </si>
  <si>
    <t>OS - 32</t>
  </si>
  <si>
    <t>SERVICIO DE PROFESIONAL PARA DESARROLLAR EL SEGUIMIENTO Y MONITOREO DE LAS INVERSIONES DE INFRAESTRUCTURA DE RIEGO FINANCIADOS CON RECURSOS DEL FONDO SIERRA AZUL Y LABORES DE GESTION EN PLANEAMIENTO INSTITUCIONAL</t>
  </si>
  <si>
    <t>OS - 91</t>
  </si>
  <si>
    <t>SERVICIO DE LIQUIDACIÓN FINANCIERA DE LAS INVERSIONES DE OPTIMIZACIÓN DE SYC DE AGUA -APURIMAC</t>
  </si>
  <si>
    <t>20608502816 - CONTRATISTAS Y CONSULTORES LOS ANDES S.R.L.</t>
  </si>
  <si>
    <t>OC - 1124</t>
  </si>
  <si>
    <t>AGR-AYA2: ADQUISICION DE AGREGADOS PARA LA REGION AYACUCHO CUI 2516429 AYA2-2021-Q4, AYA2-2021-Q5</t>
  </si>
  <si>
    <t>OC - 1123</t>
  </si>
  <si>
    <t>AGR-AYA2: ADQUISICION DE AGREGADOS PARA LA REGION AYACUCHO CUI 2516429 AYA2-2021-Q6, AYA2-2021-Q7, AYA2-2021-Q8</t>
  </si>
  <si>
    <t>OC - 1122</t>
  </si>
  <si>
    <t>AGR-AYA2: ADQUISICION DE AGREGADOS PARA LA REGION AYACUCHO CUI 2516429 AYA2-2021-Q1, AYA2-2021-Q2, AYA2-2021-Q3</t>
  </si>
  <si>
    <t>20607666726 - YAPA INVERSIONES S.A.</t>
  </si>
  <si>
    <t>OC - 1112</t>
  </si>
  <si>
    <t>OGP - MAT FER-ANC5: ADQUISICION DE MATERIAL DE FERRETERIA - CUI:2497963 - REGION ANCASH</t>
  </si>
  <si>
    <t>20607175234 - CONSTRUCTORA E INMOBILIARIA FUTURO SEGURO S.A.C</t>
  </si>
  <si>
    <t>OC - 1181</t>
  </si>
  <si>
    <t>CEM-LIM3-Q3: ADQUISICIÓN DE CEMENTO PARA LA ACTIVIDAD LIM3-2020-Q3,Q5,Q6 DEL CUI 2502189 - LIMA</t>
  </si>
  <si>
    <t>OC - 1180</t>
  </si>
  <si>
    <t>CEM-LIM4-Q1: ADQUISICIÓN DE CEMENTO PARA LA ACTIVIDAD LIM4-2020-Q1,Q2,Q3,Q4 DEL CUI 2502190 - LIMA</t>
  </si>
  <si>
    <t>OC - 1179</t>
  </si>
  <si>
    <t>CEM-LIM4-Q11: ADQUISICIÓN DE CEMENTO PARA LA ACTIVIDAD LIM4-2020-Q11,Q12,Q13 DEL CUI 2502190 - LIMA</t>
  </si>
  <si>
    <t>OC - 1178</t>
  </si>
  <si>
    <t>CEM-LIM4-Q6: ADQUISICIÓN DE CEMENTO PARA LA ACTIVIDAD LIM4-2020-Q6,Q7,Q8,Q9,Q10 DEL CUI 2502190-LIMA</t>
  </si>
  <si>
    <t>13/07/2022</t>
  </si>
  <si>
    <t>20606334002 - EMPRESA CONSTRUCTORA SUMARI S.A.C</t>
  </si>
  <si>
    <t>OC - 1201</t>
  </si>
  <si>
    <t>AGR-LIM4-Q11: ADQUISICION DE AGREGADOS PARA LA ACTIVIDAD LIM4-2020-Q11,Q12,Q13 DEL CUI 2502190- LIMA</t>
  </si>
  <si>
    <t>OC - 1161</t>
  </si>
  <si>
    <t>OGP - MAT.FER-ANC5:ADQUISICION DE MATERIALES DE FERRETERIA TRAMO I - CUI:2497963 - REGION ANCASH</t>
  </si>
  <si>
    <t>OC - 1102</t>
  </si>
  <si>
    <t>OGP - MAT.FER-ANC5: ADQUISICIÓN DE MATERIALES DE FERRTERIA (MALLA GANADERA) - CUI:2497963</t>
  </si>
  <si>
    <t>20605273727 - PROYECTOS E INVERSIONES GANADERAS S.A.C.</t>
  </si>
  <si>
    <t>OC - 1198</t>
  </si>
  <si>
    <t>OGP - MAD-ANC5: ADQUISICION DE MADERA (ROLLIZOS) - CUI: 2497963 - REGION ANCASH</t>
  </si>
  <si>
    <t>20604767751 - W.G.R E.I.R.L.</t>
  </si>
  <si>
    <t>OC - 1074</t>
  </si>
  <si>
    <t>AGR-JUN1-Q1,Q2,Q3: ADQUISICIÓN DE AGREGADOS PARA LA EJECUCIÓN DE LA ACTIVIDAD: JUN1-2020-Q1, JUN1-2020-Q2, JUN1-2020-Q3, DEL CUI 2531871, JUNIN</t>
  </si>
  <si>
    <t>20603536615 - FERRETOOLS PERU INGENIEROS &amp; ASOCIADOS SOCIEDAD ANONIMA CERRADA</t>
  </si>
  <si>
    <t>OC - 1115</t>
  </si>
  <si>
    <t>MAT.FER-LIM5: ADQUISICIÓN DE MATERIALES DE FERRETERIA PARA LA ACTIVIDAD DEL CUI 2501466- REGIÓN LIMA</t>
  </si>
  <si>
    <t>OC - 1089</t>
  </si>
  <si>
    <t>MAT.FER-LIM2: ADQUISICIÓN DE MATERIALES DE FERRETERIA PARA LA ACTIVIDAD DEL CUI 2501099- REGIÓN LIMA</t>
  </si>
  <si>
    <t>OC - 1088</t>
  </si>
  <si>
    <t>OC - 1183</t>
  </si>
  <si>
    <t>AGR-HCA6-Q7,Q8,Q9: ADQUISICIÓN DE AGREGADOS PARA LA EJECUCIÓN DE LA QOCHA: HCA6-2020-Q7, HCA6-2020-Q8, HCA6-2020-Q9, DEL CUI 2498227, HUANCAVELICA</t>
  </si>
  <si>
    <t>20574724563 - CONTRATISTAS GENERALES ROTVICH SAC</t>
  </si>
  <si>
    <t>OC - 1057</t>
  </si>
  <si>
    <t>MAT.FER-AYA2: ADQUISICION DE MATERIALES DE FERRETERIA PARA LA REGION AYACUCHO CUI 2516429 AYA2-2021-Q6, AYA2-2021-Q7, AYA2-2021-Q8</t>
  </si>
  <si>
    <t>20568695900 - FITOINVER S.A.</t>
  </si>
  <si>
    <t>OC - 1111</t>
  </si>
  <si>
    <t>MAD-HUANC1: ADQUISICIÓN DE TRIPLAY FENÓLICO PARA LA EJECUCIÓN DEL CUI 2524192 - REGIÓN HUANCAVELICA</t>
  </si>
  <si>
    <t>20568320922 - NEGOCIACIONES PERU WOODS E.I.R.L.</t>
  </si>
  <si>
    <t>OC - 1073</t>
  </si>
  <si>
    <t>MAT.FER-JUN1-Q1,Q2,Q3: ADQUISICIÓN DE MATERIALES DE FERRETERIA PARA LA ACT: JUN1-2021-Q1, JUN1-2021-Q2, JUN1-2021-Q3, DEL CUI 2531871, JUNIN</t>
  </si>
  <si>
    <t>OC - 1065</t>
  </si>
  <si>
    <t>MAT.FER-HCA10: ADQUISICIÓN DE CEMENTO PORTLAND TIPO I PARA LA EJECUCIÓN DEL CUI 2502641 - HUANCAVELICA</t>
  </si>
  <si>
    <t>20564381901 - COMUNIDAD CAMPESINA DE VIRUNDO</t>
  </si>
  <si>
    <t>OC - 1233</t>
  </si>
  <si>
    <t>AGR-APU13-Q4-Q5-Q6: ADQUISICION DE AGREGADOS PARA LA ACTIVIDAD EL CUI 2504908 - APURIMAC</t>
  </si>
  <si>
    <t>20541687131 - CORPORACION CONSTRUCTORA E INMOBILIARIA PALMA S.R.L.</t>
  </si>
  <si>
    <t>OC - 1188</t>
  </si>
  <si>
    <t>AGR-ANC1: ADQUISICIÓN DE AGREGADOS - ANC1-2021-Q20 CUI 2522674 REGION ANCASH</t>
  </si>
  <si>
    <t>OC - 1255</t>
  </si>
  <si>
    <t>GEO-HCA10-Q3,Q10,Q11: ADQUISICION DE GEOSINTETICOS PARA LA ACTIVIDAD: HCA10-2020-Q3, HCA10-2020-Q10, HCA10-2020-Q11, DEL CUI 2502641, HUANCAVELICA</t>
  </si>
  <si>
    <t>OC - 1234</t>
  </si>
  <si>
    <t>GEO-HCA10-Q1,Q2: ADQUISICION DE GEOSINTETICOS PARA LA ACTIVIDAD: HCA10-2020-Q1, HCA10-2020-Q2, DEL CUI 2502641, HUANCAVELICA</t>
  </si>
  <si>
    <t>OC - 1230</t>
  </si>
  <si>
    <t>GEO-HCA10-Q4,Q5,Q6: ADQUISICION DE GEOSINTETICOS PARA LA ACTIVIDAD: HCA10-2020-Q4, HCA10-2020-Q5, HCA10-2020-Q6, DEL CUI 2502641, HUANCAVELICA</t>
  </si>
  <si>
    <t>OC - 1228</t>
  </si>
  <si>
    <t>GEO-HCA10-Q7,Q8,Q9: ADQUISICION DE GEOSINTETICOS PARA LA ACTIVIDAD: HCA10-2020-Q7, HCA10-2020-Q8, HCA10-2020-Q9, DEL CUI 2502641, HUANCAVELICA</t>
  </si>
  <si>
    <t>20487091414 - CONTRATISTAS GENERALES JUNIOR SOCIEDAD ANONIMA CERRADA - J.GECON S.A.C</t>
  </si>
  <si>
    <t>OC - 1137</t>
  </si>
  <si>
    <t>MAT.FER-HUANC1-Q7,Q8: ADQUISICIÓN DE CEMENTO PORTLAND TIPO I PARA LA EJECUCIÓN DE LA ACTIVIDAD: HUANC1-2021-Q7, HUANC1-2021-Q8, DEL CUI 2524192, HUANCAVELICA</t>
  </si>
  <si>
    <t>OC - 1136</t>
  </si>
  <si>
    <t>MAT.FER-HCA6-Q7,Q8,Q9: ADQUISICIÓN DE CEMENTO PORTLAND TIPO I, PARA LA EJECUCION DE LA QOCHA: HCA6-2021-Q7, HCA6-2021-Q8, HCA6-2021-Q9, DEL CUI 2498227, HUANCAVELICA</t>
  </si>
  <si>
    <t>OC - 1134</t>
  </si>
  <si>
    <t>MAT.FER-HUANC1-Q1,Q2,Q3: ADQUISICIÓN DE CEMENTO PORTLAND TIPO I PARA LA EJECUCIÓN DE LA ACTIVIDAD: HUANC1-2021-Q1, HUANC1-2021-Q2, HUANC1-2021-Q3, CUI 2524192, HUANCAVELICA</t>
  </si>
  <si>
    <t>20443313142 - CONTRATISTAS VIRGEN DEL ROSARIO S.R.L.</t>
  </si>
  <si>
    <t>OC - 1216</t>
  </si>
  <si>
    <t>AGR-ANC1: ADQUISICIÓN DE AGREGADOS - ANC1-2021-Q17 CUI 2522674 REGION ANCASH</t>
  </si>
  <si>
    <t>OC - 1158</t>
  </si>
  <si>
    <t>AGR-ANC1-Q17: ADQUISICIÓN DE AGREGADOS PARA LA QOCHA ANC1-2021-Q17 DEL CUI 2522674 - ANCASH</t>
  </si>
  <si>
    <t>OC - 1056</t>
  </si>
  <si>
    <t>AGR-ANC1: ADQUISICIÓN DE AGREGADOS - ANC1-2021-Q15,Q16  CUI 2522674 REGION ANCASH</t>
  </si>
  <si>
    <t>20223740287 - FERRETERIA RITA EMP INDIV RESPON LTDA</t>
  </si>
  <si>
    <t>OC - 1206</t>
  </si>
  <si>
    <t>GEO-HCA6-Q1,Q5,Q6: ADQUISICION DE GEOSINTETICOS PARA LA ACTIVIDAD: HCA6-2021-Q1, HCA6-2021-Q5, HCA6-2021-Q6, DEL CUI 2498227, HUANCAVELICA</t>
  </si>
  <si>
    <t>OC - 1203</t>
  </si>
  <si>
    <t>GEO-HUANC1-Q2,Q5,Q6,Q7: ADQUISICION DE GEOSINTETICOS PARA LA ACTIVIDAD: HUANC1-2021-Q2, HUANC1-2021-Q5, HUANC1-2021-Q6, HUANC1-2021-Q7, DEL CUI 2524192, HUANCAVELICA</t>
  </si>
  <si>
    <t>OC - 1256</t>
  </si>
  <si>
    <t>AGR-AYA1: ADQUISICION DE AGREGADOS PARA LA REGION AYACUCHO CUI 2515762 AYA1-2021-Q1, AYA1-2021-Q2, AYA1-2021-Q3</t>
  </si>
  <si>
    <t>10709424292 - ATENCIO YACHAS BETZY SADHIT</t>
  </si>
  <si>
    <t>OC - 1254</t>
  </si>
  <si>
    <t>AGR-JUN1-Q4,Q5: ADQUISICIÓN DE AGREGADOS PARA LA EJECUCIÓN DE LA ACTI: JUN1-2020-Q4, JUN1-2020-Q5, DEL CUI 2531871, JUNIN</t>
  </si>
  <si>
    <t>OC - 1100</t>
  </si>
  <si>
    <t>AGR-APU1-Q6-Q7-Q8: ADQUISICION DE AGREGADOS PARA EL CUI 2531840 - APURIMAC</t>
  </si>
  <si>
    <t>10449952214 - LOPEZ TREJO FRANCO</t>
  </si>
  <si>
    <t>OC - 1175</t>
  </si>
  <si>
    <t>OGP - AGR-ANC5 Q1,Q12: ADQUISICION DE AGREGADOS - CUI 2497963 - REGION ANCASH</t>
  </si>
  <si>
    <t>10422022304 - HUAMAN CATALAN HERDDY</t>
  </si>
  <si>
    <t>OC - 1197</t>
  </si>
  <si>
    <t>AGR-APU1-Q1-Q2-Q3: ADQUISICION DE AGREGADOS PARA  EL CUI 2531840 - APURIMAC</t>
  </si>
  <si>
    <t>OC - 1083</t>
  </si>
  <si>
    <t>AGR-ANC6: ADQUISICIÓN DE AGREGADOS - ANC6-2020-Q10,Q11 CUI 2499115 REGION ANCASH</t>
  </si>
  <si>
    <t>10282916563 - PAREJA HUAMAN YOLANDA NOEMI</t>
  </si>
  <si>
    <t>OC - 1214</t>
  </si>
  <si>
    <t>MAT.FER-AYA2-Q2,Q3: ADQUISICIÓN DE CEMENTO PORTLAND TIPO I PARA EL CUI 2516429, AYACUCHO</t>
  </si>
  <si>
    <t>OC - 1213</t>
  </si>
  <si>
    <t>MAT.FER-AYA2-Q7,Q8: ADQUISICIÓN DE CEMENTO PORTLAND TIPO I PARA EL CUI 2516429, AYACUCHO</t>
  </si>
  <si>
    <t>OC - 1211</t>
  </si>
  <si>
    <t>MAT.FER-AYA2-Q4,Q5: ADQUISICIÓN DE CEMENTO PORTLAND TIPO I PARA EL CUI 2516429, AYACUCHO</t>
  </si>
  <si>
    <t>10081182197 - LINDO CAMPOVERDE SILVINO ALBERTO</t>
  </si>
  <si>
    <t>OC - 1099</t>
  </si>
  <si>
    <t>MAT.FER-LIM4-2020: ADQUISICION DE MATERIAL DE FERRETERIA PARA LA ACTIVIDAD DEL CUI 2502190 - LIMA</t>
  </si>
  <si>
    <t>20609550580 - EMISOL CONSTRUCCIONES S.A.C</t>
  </si>
  <si>
    <t>OC - 904</t>
  </si>
  <si>
    <t>EPP-AYA1: ADQUISICION DE IMPLEMENTOS DE PROTECCION PERSONAL PARA LA REGION AYACUCHO CUI 2515762</t>
  </si>
  <si>
    <t>OC - 844</t>
  </si>
  <si>
    <t>EPP-ANC1: ADQUISICIÓN DE EQUIPOS DE PROTECCIÓN PERSONAL - CUI 2522674  REGIÓN ANCASH</t>
  </si>
  <si>
    <t>OC - 809</t>
  </si>
  <si>
    <t>EPP-APU11: ADQUISICIÓN DE IMPLEMENTOS DE PROTECCIÓN PERSONAL PARA EL CUI 2499726 - REGION APURIMAC</t>
  </si>
  <si>
    <t>OC - 802</t>
  </si>
  <si>
    <t>OGP - EPP-ANC5: ADQUISICIÓN DE IMPLEMENTOS DE PROTECCIÓN PERSONAL - CUI 2497963 - REGION ANCASH</t>
  </si>
  <si>
    <t>20608905694 - AET DROBISER E.I.R.L</t>
  </si>
  <si>
    <t>OC - 854</t>
  </si>
  <si>
    <t>MAD-LIM4-2020: ADQUISICION DE MADERA PARA LA ACTIVIDAD DEL CUI 2502190 - REGION LIMA</t>
  </si>
  <si>
    <t>OC - 760</t>
  </si>
  <si>
    <t>MAD-LIM3: ADQUISICIÓN DE MADERA PARA ENCOFRADO PARA LA CUI 2502189 DE LA REGIÓN LIMA</t>
  </si>
  <si>
    <t>OC - 759</t>
  </si>
  <si>
    <t>MAD-LIM4: ADQUISICIÓN DE MADERA PARA ENCOFRADO PARA LA CUI 2502190 DE LA REGIÓN LIMA</t>
  </si>
  <si>
    <t>OC - 853</t>
  </si>
  <si>
    <t>AGR-AYA1: ADQUISICION DE AGREGADOS PARA LA REGION AYACUCHO CUI 2515762 AYA1-2021-Q10, AYA1-2021-Q11, AYA1-2021-Q12, AYA1-2021-Q13, AYA1-2021-Q14, AYA1-2021-Q15</t>
  </si>
  <si>
    <t>OC - 851</t>
  </si>
  <si>
    <t>AGR-AYA1: ADQUISICION DE AGREGADOS PARA LA REGION AYACUCHO CUI 2515762 AYA1-2021-Q16, AYA1-2021-Q17, AYA1-2021-Q18</t>
  </si>
  <si>
    <t>OC - 771</t>
  </si>
  <si>
    <t>MAT.FER-ANC1: ADQUISICION DE MATERIALES DE FERRETERIA PARA LA REGION ANCASH CUI 2522674</t>
  </si>
  <si>
    <t>OC - 719</t>
  </si>
  <si>
    <t>OGP - MAT.FER-ANC5: ADQUISICIÓN DE ACERO CORRUGADO - CUI 2497963 - REGIÓN ANCASH.</t>
  </si>
  <si>
    <t>20606402458 - COMERCIALIZADORA Y SERVICIOS GENERALES F &amp; M SOCIEDAD ANONIMA CERRADA</t>
  </si>
  <si>
    <t>OC - 653</t>
  </si>
  <si>
    <t>MAT.FER-AYA4: ADQUISICION DE CEMENTO PORTLAND TIPO I PARA LA REGION AYACUCHO CUI 2523926 AYA4-2021-Q1, AYA4-2021-Q2, AYA4-2021-Q5</t>
  </si>
  <si>
    <t>OC - 652</t>
  </si>
  <si>
    <t>MAT.FER-AYA7: ADQUISICION DE CEMENTO PORTLAND TIPO I PARA LA REGION AYACUCHO CUI 2497404 AYA7-2020-Q6, AYA7-2020-Q7, AYA7-2020-Q8, AYA7-2020-Q9, AYA7-2020-Q10, AYA7-2020-Q11</t>
  </si>
  <si>
    <t>OC - 651</t>
  </si>
  <si>
    <t>MAT.FER-AYA4: ADQUISICION DE CEMENTO PORTLAND TIPO I PARA LA REGION AYACUCHO CUI 2523926 AYA4-2021-Q3, AYA4-2021-Q4</t>
  </si>
  <si>
    <t>OC - 650</t>
  </si>
  <si>
    <t>MAT.FER-AYA7: ADQUISICION DE CEMENTO PORTLAND TIPO I PARA LA REGION AYACUCHO CUI 2497404 AYA7-2020-Q1, AYA7-2020-Q2, AYA7-2020-Q3, AYA7-2020-Q4, AYA7-2020-Q5, AYA7-2020-Q12</t>
  </si>
  <si>
    <t>20604239011 - REPRESENTACIONES EMICO E.I.R.L.</t>
  </si>
  <si>
    <t>OC - 899</t>
  </si>
  <si>
    <t>MAT.FER.APU1-Q4-Q5:ADQ MATERIAL DE FERRETERIA CUI 2531840-APURIMAC</t>
  </si>
  <si>
    <t>OC - 898</t>
  </si>
  <si>
    <t>MAT.FER.APU1-Q1-Q2-Q3:ADQ MATERIAL DE FERRETERIA CUI 2531840-APURIMAC</t>
  </si>
  <si>
    <t>OC - 897</t>
  </si>
  <si>
    <t>MAT.FER.APU13-Q4-Q5-Q6:ADQ MATERIAL DE FERRETERIA CUI 2504908-APURIMAC</t>
  </si>
  <si>
    <t>OC - 895</t>
  </si>
  <si>
    <t>MAT.FER.APU1-Q6-Q7-Q8:ADQ MATERIAL DE FERRETERIA CUI 2531840-APURIMAC</t>
  </si>
  <si>
    <t>OC - 818</t>
  </si>
  <si>
    <t>MAT.FER-ANC1: ADQUISICIÓN DE ADITIVOS - CUI 2522674 REGION ANCASH</t>
  </si>
  <si>
    <t>OC - 786</t>
  </si>
  <si>
    <t>OGP - MAT.FER-ANC5: ADQUISICION DE MATERIAL DE FERRETERIA (ADITIVOS) - CUI 2497963 - REGION ANCASH</t>
  </si>
  <si>
    <t>20601518237 - CONSORCIO DAPOL EMPRESA INDIVIDUAL DE RESPONSABILIDAD LIMITADA</t>
  </si>
  <si>
    <t>OC - 1038</t>
  </si>
  <si>
    <t>OC - 1037</t>
  </si>
  <si>
    <t>OC - 1036</t>
  </si>
  <si>
    <t>OC - 1035</t>
  </si>
  <si>
    <t>20600664612 - O &amp; B INGENIEROS CONSULTORES S.A.C.</t>
  </si>
  <si>
    <t>OC - 890</t>
  </si>
  <si>
    <t>GEO-APU11: ADQUISICION DE GEOSINTETICOS - PU11-2020-Q9,Q10,Q11 CUI 2499726 REGION APURIMAC</t>
  </si>
  <si>
    <t>OC - 880</t>
  </si>
  <si>
    <t>GEO-APU11-Q13-Q14: ADQUISICION DE GEOSINTETICOS PARA EL CUI 2499726 -APURIMAC</t>
  </si>
  <si>
    <t>OC - 878</t>
  </si>
  <si>
    <t>GEO-APU11-Q18-Q19: ADQUISICON DE GEOSINTETICOS PARA EL CUI 2499726 - APURIMAC</t>
  </si>
  <si>
    <t>OC - 729</t>
  </si>
  <si>
    <t>GEO-APU10-Q2-Q4: ADQUISICION DE GEOSINTETICOS PARA EL CUI 2502225-APURIMAC</t>
  </si>
  <si>
    <t>OC - 728</t>
  </si>
  <si>
    <t>GEO-APU7-Q1-Q4: ADQUISICION DE GEOSINTETICOS PARA  EL CUI 2502228 - APURIMAC</t>
  </si>
  <si>
    <t>OC - 727</t>
  </si>
  <si>
    <t>GEO-APU11-Q21-Q22-Q23: ADQUISICION DE GEOSINTETICOS PARA EL CUI 2499726 -APURIMAC</t>
  </si>
  <si>
    <t>OC - 724</t>
  </si>
  <si>
    <t>GEO-APU11-Q5-Q6-Q7: ADQUISICIÓN DE GEOSINTÉTICOS -CUI 2499726-APURIMAC</t>
  </si>
  <si>
    <t>OC - 723</t>
  </si>
  <si>
    <t>GEO-APU13-Q7-Q8: ADQUISICION DE GEOSINTETICOS-CUI 2504908-APURIMAC</t>
  </si>
  <si>
    <t>OC - 722</t>
  </si>
  <si>
    <t>GEO-APU13-Q1-Q2-Q3: ADQUISICION DE GEOSINTETICOS PARA CUI 2504908 -APURIMAC</t>
  </si>
  <si>
    <t>OC - 721</t>
  </si>
  <si>
    <t>GEO-APU11-Q2-Q3: ADQUISICIÓN DE GEOSINTÉTICOS PARA CUI 2499726 - APURIMAC</t>
  </si>
  <si>
    <t>OC - 1034</t>
  </si>
  <si>
    <t>MAT.FER-AYA2: ADQUISICION DE MATERIALES DE FERRETERIA PARA LA REGION AYACUCHO CUI 2516429 AYA2-2021-Q1, AYA2-2021-Q2, AYA2-2021-Q3</t>
  </si>
  <si>
    <t>OC - 1033</t>
  </si>
  <si>
    <t>MAT.FER-AYA1: ADQUISICION DE MATERIALES DE FERRETERIA PARA LA REGION AYACUCHO CUI 2515762 AYA1-2021-Q10, AYA1-2021-Q11, AYA1-2021-Q12, AYA1-2021-Q13, AYA1-2021-Q14, AYA1-2021-Q15, AYA1-2021-Q16, AYA1-2021-Q17, AYA1-2021-Q18</t>
  </si>
  <si>
    <t>OC - 1032</t>
  </si>
  <si>
    <t>MAT.FER-AYA2: ADQUISICION DE MATERIALES DE FERRETERIA PARA LA REGION AYACUCHO CUI 2516429 AYA2-2021-Q4, AYA2-2021-Q5</t>
  </si>
  <si>
    <t>OC - 751</t>
  </si>
  <si>
    <t>MAT.FER-AYA1: ADQUISICION DE MATERIALES DE FERRETERIA PARA LA REGION AYACUCHO CUI 2515762 AYA1-2021-Q1, AYA1-2021-Q2, AYA1-2021-Q3, AYA1-2021-Q5, AYA1-2021-Q6, AYA1-2021-Q7, AYA1-2021-Q8, AYA1-2021-Q9, AYA1-2021-Q19</t>
  </si>
  <si>
    <t>OC - 657</t>
  </si>
  <si>
    <t>MAT.FER-AYA7: ADQUISICION DE MATERIALES DE FERRETERIA PARA LA REGION AYACUCHO CUI 2497404</t>
  </si>
  <si>
    <t>OC - 656</t>
  </si>
  <si>
    <t>MAT.FER-AYA4: ADQUISICION DE MATERIALES DE FERRETERIA PARA LA REGION AYACUCHO CUI 2523926 AYA4-2021-Q3, AYA4-2021-Q4</t>
  </si>
  <si>
    <t>OC - 1007</t>
  </si>
  <si>
    <t>GEO-AYA1: ADQUISICION DE GEOSINTETICOS PARA LA REGION AYACUCHO CUI 2515762 AYA1-2021-Q10, AYA1-2021-Q11</t>
  </si>
  <si>
    <t>OC - 1006</t>
  </si>
  <si>
    <t>GEO-AYA1: ADQUISICION DE GEOSINTETICOS PARA LA REGION AYACUCHO CUI 2515762 AYA1-2021-Q13, AYA1-2021-Q14, AYA1-2021-Q15</t>
  </si>
  <si>
    <t>OC - 1004</t>
  </si>
  <si>
    <t>GEO-AYA1: ADQUISICION DE GEOSINTETICOS PARA LA REGION AYACUCHO CUI 2515762 AYA1-2021-Q8, AYA1-2021-Q9, AYA1-2021-Q19</t>
  </si>
  <si>
    <t>OC - 1003</t>
  </si>
  <si>
    <t>GEO-AYA2: ADQUISICION DE GEOSINTETICOS PARA LA REGION AYACUCHO CUI 2516429 AYA2-2021-Q9, AYA2-2021-Q10</t>
  </si>
  <si>
    <t>OC - 1002</t>
  </si>
  <si>
    <t>GEO-AYA3: ADQUISICION DE GEOSINTETICOS PARA LA REGION AYACUCHO CUI 2516344 AYA3-2021-Q1, AYA3-2021-Q2</t>
  </si>
  <si>
    <t>OC - 1001</t>
  </si>
  <si>
    <t>GEO-AYA3: ADQUISICION DE GEOSINTETICOS PARA LA REGION AYACUCHO CUI 2516344 AYA3-2021-Q3, AYA3-2021-Q4, AYA3-2021-Q5</t>
  </si>
  <si>
    <t>OC - 1000</t>
  </si>
  <si>
    <t>GEO-AYA3: ADQUISICION DE GEOSINTETICOS PARA LA REGION AYACUCHO CUI 2516344 AYA3-2021-Q6, AYA3-2021-Q7</t>
  </si>
  <si>
    <t>20568773714 - MASTERESPI S.A.C.</t>
  </si>
  <si>
    <t>OC - 857</t>
  </si>
  <si>
    <t>AGR-JUN1-Q4,Q5: ADQUISICIÓN DE AGREGADOS PARA LA EJECUCIÓN DE LA ACTIVIDAD: JUN1-2020-Q4, JUN1-2020-Q5, DEL CUI 2531871, JUNIN</t>
  </si>
  <si>
    <t>OC - 856</t>
  </si>
  <si>
    <t>OC - 1014</t>
  </si>
  <si>
    <t>ADQUISICION DE AGREGADOS (PIEDRA CHANCADA 1/2") PARA EJECUCION DEL CUI 2502189 REGION LIMA</t>
  </si>
  <si>
    <t>OC - 1013</t>
  </si>
  <si>
    <t>ADQUISICION DE AGREGADOS (ARENA GRUESA) PARA EJECUCION DEL CUI 2502189 REGION LIMA</t>
  </si>
  <si>
    <t>6/06/2022</t>
  </si>
  <si>
    <t>OC - 645</t>
  </si>
  <si>
    <t>AGR-AYA4: ADQUISICION DE AGREGADOS PARA LA REGION AYACUCHO CUI 2523926 AYA4-2021-Q3, AYA4-2021-Q4</t>
  </si>
  <si>
    <t>20534050705 - BC CONTRATISTAS GENERALES E.I.R.L.</t>
  </si>
  <si>
    <t>OC - 1044</t>
  </si>
  <si>
    <t>OGP - AGR-ANC8 Q2,Q3: ADQUISICION DE AGREGADOS - CUI 2499118 - REGION ANCASH</t>
  </si>
  <si>
    <t>OC - 993</t>
  </si>
  <si>
    <t>GEO-ANC1-Q11: ADQUISICIÓN DE GEOSINTETICOS CUI 2522674 - REGION ANCASH</t>
  </si>
  <si>
    <t>OC - 988</t>
  </si>
  <si>
    <t>GEO-ANC1: ADQUISICIÓN DE GEOSINTETICOS - ANC1-2021-Q9 CUI 2522674 REGION ANCASH</t>
  </si>
  <si>
    <t>OC - 950</t>
  </si>
  <si>
    <t>GEO-AYA7: ADQUISICION DE GEOSINTETICOS PARA LA REGION AYACUCHO CUI 2497404 AYA7-2020-Q5</t>
  </si>
  <si>
    <t>20522035034 - PATAS DE PALO PRODUCCIONES E.I.R.L.</t>
  </si>
  <si>
    <t>OC - 847</t>
  </si>
  <si>
    <t>OC - 846</t>
  </si>
  <si>
    <t>MAD-LIM4: ADQUISICIÓN DE MADERA PARA ENCOFRADO PARA LA EJECUCIÓN DEL CUI 2502190 PARA LA REGIÓN LIMA</t>
  </si>
  <si>
    <t>OC - 845</t>
  </si>
  <si>
    <t>MAD-LIM3: ADQUISICIÓN DE MADERA PARA ENCOFRADO PARA LA EJECUCIÓN DEL CUI 2502189 PARA LA REGIÓN LIMA</t>
  </si>
  <si>
    <t>20494754119 - MULTISERVICIOS Y MADERERA ANABEL EIRL</t>
  </si>
  <si>
    <t>OC - 641</t>
  </si>
  <si>
    <t>MAD-AYA7: ADQUISICION DE TRIPLAY FENOLICO PARA LA REGION AYACUCHO CUI 2497404</t>
  </si>
  <si>
    <t>20490040952 - NUTRIENTES DE EXPORTACION PERU SOCIEDAD ANONIMA CERRADA - NUTREX PERU S.A.C.</t>
  </si>
  <si>
    <t>OC - 620</t>
  </si>
  <si>
    <t>CEM-APU7-Q2-Q3-Q5: ADQ DE CEMENTO PORTLAND TIPO I PARA  APU7-2020-Q2-Q3-Q5  2502228-APUR</t>
  </si>
  <si>
    <t>10765998005 - EULOGIO CASTILLO MIGUEL ANGEL</t>
  </si>
  <si>
    <t>OC - 924</t>
  </si>
  <si>
    <t>MAD.ENC-AYA2: ADQUISICION DE TRIPLAY FENOLICO PARA LA REGION AYACUCHO CUI 2516429 AYA2-2021-Q1, AYA2-2021-Q2, AYA2-2021-Q3, AYA2-2021-Q4, AYA2-2021-Q5</t>
  </si>
  <si>
    <t>OC - 689</t>
  </si>
  <si>
    <t>MAD.ENC-AYA1: ADQUISICIÓN DE TRIPLAY FENOLICO PARA  EL CUI 2515762 REGIÓN AYACUCHO</t>
  </si>
  <si>
    <t>10739533941 - DIAZ AYMARA MARCO ANTONIO</t>
  </si>
  <si>
    <t>OC - 939</t>
  </si>
  <si>
    <t>CEM-APU1-Q6-Q7-Q8: ADQUISICIÓN DE CEMENTO PARA LA EJECUCIÓN DEL CUI 2531840-APURIMAC</t>
  </si>
  <si>
    <t>OC - 937</t>
  </si>
  <si>
    <t>CEM-APU13-Q4-Q5-Q6: ADQUISICIÓN DE CEMENTO PARA LA EJECUCIÓN DEL CUI 2504908-APURIMAC</t>
  </si>
  <si>
    <t>OC - 624</t>
  </si>
  <si>
    <t>CEM-APU1-Q6-Q7-Q8: ADQ DE CEMENTO PORTLAND TIPO I PARA  APU1-2021-Q6-Q7-Q8-CUI 2531840-APURIMAC</t>
  </si>
  <si>
    <t>OC - 621</t>
  </si>
  <si>
    <t>CEM-APU13-Q4-Q5-Q6: ADQ DE CEMENTO PORTLAND TIPO I PARA  APU13-2020-Q4-Q5-Q6 DEL CUI 2504908-APURIMA</t>
  </si>
  <si>
    <t>10734505663 - AMPUERO MENDOZA CLINTON</t>
  </si>
  <si>
    <t>OC - 805</t>
  </si>
  <si>
    <t>MAD-APU1-Q6-Q7: ADQUISICIÓN DE MADERA PARA ENCOFRADO  CUI 2531840-APURIMAC</t>
  </si>
  <si>
    <t>10700818671 - VILLANO SALAS SILVIA</t>
  </si>
  <si>
    <t>OC - 929</t>
  </si>
  <si>
    <t>OGP - GEO-ANC5-Q10,Q11: ADQUISICION DE GEOSINTETICOS - CUI 2497963 - REGION ANCASH</t>
  </si>
  <si>
    <t>OC - 928</t>
  </si>
  <si>
    <t>OGP - GEO-ANC5-Q16,Q17: ADQUISICION DE GEOSINTETICOS - CUI 2497963 - REGION ANCASH</t>
  </si>
  <si>
    <t>OC - 876</t>
  </si>
  <si>
    <t>ANC7-Q1- Q2-ADQUISICION DE GEOSINTETICOS PARA LA ACTIVIDAD - DEL CUI 2499304- REGION ANCASH</t>
  </si>
  <si>
    <t>OC - 875</t>
  </si>
  <si>
    <t>ANC6-Q9-Q12- ADQUISICION DE GEOSINTETICOS PARA LA ACTIVIDAD- DEL CUI 2499115- REGION ANCASH</t>
  </si>
  <si>
    <t>OC - 874</t>
  </si>
  <si>
    <t>ANC6-Q6-Q7 ADQUISICION DE GEOSINTETICOS PARA LA ACTIVIDAD - DEL CUI 2499115 - REGION ANCASH</t>
  </si>
  <si>
    <t>OC - 873</t>
  </si>
  <si>
    <t>ANC6-Q5-Q8-ADQUISICION DE GEOSINTETICOS PARA LA ACTIVIDAD - CUI 2499115 - REGION ANCASH</t>
  </si>
  <si>
    <t>OC - 869</t>
  </si>
  <si>
    <t>OGP - GEO-ANC5-Q5,Q6: ADQUISICION DE GEOSINTETICOS - CUI 2497963 - REGION ANCASH</t>
  </si>
  <si>
    <t>OC - 867</t>
  </si>
  <si>
    <t>OGP - GEO-ANC5-Q19,Q20: ADQUISICION DE GEOSINTETICOS - CUI 2497963 - REGION ANCASH</t>
  </si>
  <si>
    <t>OC - 866</t>
  </si>
  <si>
    <t>OGP - GEO-ANC5-Q14,Q15,Q18: ADQUISICION DE GEOSINTETICOS - CUI 2497963 - REGION ANCASH</t>
  </si>
  <si>
    <t>OC - 865</t>
  </si>
  <si>
    <t>OGP - GEO-ANC5-Q7,Q8: ADQUISICION DE GEOSINTETICOS - CUI 2497963 - REGION ANCASH</t>
  </si>
  <si>
    <t>OC - 732</t>
  </si>
  <si>
    <t>CAR-AYA1: ADQUISICION DE CARPINTERIA METALICA PARA LA REGION AYACUCHO CUI 2515762</t>
  </si>
  <si>
    <t>10431839704 - VILLANO SALAS BLADIMIR</t>
  </si>
  <si>
    <t>OC - 919</t>
  </si>
  <si>
    <t>GEO-PUN1-Q4: ADQUISICION DE GEOSINTETICOS PARA LA ACTIVIDAD PUN1-2020-Q4 DEL CUI 2491340 - PUNO</t>
  </si>
  <si>
    <t>OC - 907</t>
  </si>
  <si>
    <t>GEO-ARE2-Q3: ADQUISICON DE GEOSINTETICOS PARA LA ACTIVIDAD ARE2-2019-Q3 DEL CUI 2452478 - AREQUIPA</t>
  </si>
  <si>
    <t>10430692408 - GUTIERREZ ANDIA EDWIN PERCY</t>
  </si>
  <si>
    <t>OC - 1016</t>
  </si>
  <si>
    <t>MAT.FER-APU11-Q24-Q25: ADQUISICION DE MATERIAL DE FERRETERIA PARA EL CUI 2499726-APURIMAC</t>
  </si>
  <si>
    <t>OC - 705</t>
  </si>
  <si>
    <t>MAT.FER-APU7-Q2-Q3: ADQUISICION DE MATERIAL DE FERRETERIA PARA CUI 2502228-APURIMAC</t>
  </si>
  <si>
    <t>OC - 704</t>
  </si>
  <si>
    <t>MAT.FER-APU7-Q1-Q4-Q5: ADQUISICION DE MATERIAL DE FERRETERIA PARA LA ACTIVIDAD-2502228-APURIMAC</t>
  </si>
  <si>
    <t>10419506856 - CARI CCARI GUILLERMO AMANCIO</t>
  </si>
  <si>
    <t>OC - 967</t>
  </si>
  <si>
    <t>MAT.FER-ARE2: ADQUISICIÓN DE MATERIALES DE FERRETERIA PARA LA CUI 2452478 REGIÓN AREQUIPA</t>
  </si>
  <si>
    <t>OC - 821</t>
  </si>
  <si>
    <t>MAT.FER-PUN1: ADQUISICIÓN DE CEMENTO PORTLAND TIPO I Y ACERO PARA LA CUI 2491340 REGIÓN PUNO</t>
  </si>
  <si>
    <t>OC - 819</t>
  </si>
  <si>
    <t>MAT.FER-ARE2: ADQUISICIÓN DE CEMENTO PORTLAND TIPO I Y ACERO PARA LA CUI 2452478 REGIÓN AREQUIPA</t>
  </si>
  <si>
    <t>10415009963 - CRUZ MORENO PEDRO MANUEL</t>
  </si>
  <si>
    <t>OC - 835</t>
  </si>
  <si>
    <t>AGR-ANC2-Q1-Q2-Q5: ADQUISICIÓN DE AGREGADOS PARA LA QOCHA ANC2-2021-Q1, ANC2-2021-Q2, ANC2-2021-Q5 DEL CUI 2531865 - REGIÓN ANCASH</t>
  </si>
  <si>
    <t>10403966211 - FALCON PEREZ FREDY SERGIO</t>
  </si>
  <si>
    <t>OC - 770</t>
  </si>
  <si>
    <t>AGR-AYA7: ADQUISICION DE AGREGADOS PARA LA REGION AYACUCHO CUI 2497404 AYA7-2020-Q6, AYA7-2020-Q7, AYA7-2020-Q8, AYA7-2020-Q9, AYA7-2020-Q10, AYA7-2020-Q11</t>
  </si>
  <si>
    <t>OC - 769</t>
  </si>
  <si>
    <t>AGR-AYA7: ADQUISICION DE AGREGADOS PARA LA REGION AYACUCHO CUI 2497404 AYA7-2020-Q1, AYA7-2020-Q2, AYA7-2020-Q3, AYA7-2020-Q4, AYA7-2020-Q5, AYA7-2020-Q12</t>
  </si>
  <si>
    <t>10322929744 - GARRIDO GUARDIA VDA DE VILLAVICENCIO ANTONIETA ESTHER</t>
  </si>
  <si>
    <t>OC - 1045</t>
  </si>
  <si>
    <t>MAT.FER-ANC6: ADQUISICIÓN DE MATERIALES DE FERRTERIA - CUI 2499115 REGION ANCASH</t>
  </si>
  <si>
    <t>OC - 817</t>
  </si>
  <si>
    <t>MAD-ANC6: ADQUISICION DE TRIPLAY FENÓLICO PARA EL TRAMO II DEL CUI 2499115 DE LA REGIÓN ANCASH.</t>
  </si>
  <si>
    <t>OC - 754</t>
  </si>
  <si>
    <t>ANC6: ADQUISICIÓN DE MATERIAL DE FERRETERIA PARA EL TRAMO I DEL CUI 2499115 DE LA REGIÓN ANCASH</t>
  </si>
  <si>
    <t>OC - 753</t>
  </si>
  <si>
    <t>ANC6: ADQUISICION DE MADERA PARA ENCOFRADO PARA EL TRAMO II DEL CUI 2499115 DE LA REGIÓN ANCASH</t>
  </si>
  <si>
    <t>18/06/2022</t>
  </si>
  <si>
    <t>OC - 738</t>
  </si>
  <si>
    <t>MAD-ANC1: ADQUISICIÓN DE MADERA PARA ENCOFRADO DE LAS OBRAS CONEXAS A LOS DIQUES COMPONENTES DE CUI 2522674 - ANCASH</t>
  </si>
  <si>
    <t>OC - 736</t>
  </si>
  <si>
    <t>MAD-ANC6: ADQUISICION DE TRIPLAY FENÓLICO PARA EL TRAMO I DEL CUI 2499115 DE LA REGIÓN ANCASH.</t>
  </si>
  <si>
    <t>OC - 716</t>
  </si>
  <si>
    <t>ANC6-Q10-Q11 ADQUISICIÓN DE CEMENTO PORTLAND TIPO I PARA LA ACTIVIDAD  DEL CUI 2499115 - ANCASH</t>
  </si>
  <si>
    <t>OC - 715</t>
  </si>
  <si>
    <t>ANC6-Q9-Q12-Q13- ADQUISICIÓN DE CEMENTO PORTLAND TIPO I PARA LA ACTIVIDAD -CUI 2499115-ANCASH</t>
  </si>
  <si>
    <t>OC - 712</t>
  </si>
  <si>
    <t>MAT.FER-ANC6: ADQUISICIÓN DE CEMENTO PORTLAND TIPO I -  ANC6-2020-Q1,Q2  CUI 2499115 REGION ANCASH</t>
  </si>
  <si>
    <t>OC - 711</t>
  </si>
  <si>
    <t>MAT.FER-ANC6: ADQUISICIÓN DE CEMENTO PORTLAND TIPO I -  ANC6-2020-Q3,Q4 CUI 2499115 REGION ANCASH</t>
  </si>
  <si>
    <t>OC - 702</t>
  </si>
  <si>
    <t>OGP - MAT.FER-ANC5 Q1,Q2,Q3: ADQUISICIÓN DE CEMENTO - CUI 2497963 - REGION ANCASH</t>
  </si>
  <si>
    <t>OC - 701</t>
  </si>
  <si>
    <t>OGP - MAT.FER-ANC5 Q12,Q13,Q14,Q15,Q16,Q17: ADQUISICIÓN DE CEMENTO - CUI 249796 - REGION ANCASH</t>
  </si>
  <si>
    <t>OC - 700</t>
  </si>
  <si>
    <t>OGP - MAT.FER-ANC8 Q2,Q3: ADQUISICIÓN DE CEMENTO - CUI 2499118 - REGION ANCASH</t>
  </si>
  <si>
    <t>OC - 698</t>
  </si>
  <si>
    <t>OGP - MAT.FER-ANC5 Q18,Q19.Q20,Q21,Q22: ADQUISICIÓN DE CEMENTO - CUI 2497963 - REGION ANCASH</t>
  </si>
  <si>
    <t>OC - 697</t>
  </si>
  <si>
    <t>OGP - MAT.FER-ANC5 Q4,Q5,Q6,Q7,Q8,Q9,Q10,Q11,: ADQUISICIÓN DE CEMENTO - CUI 2497963 - REGION ANCASH</t>
  </si>
  <si>
    <t>OC - 676</t>
  </si>
  <si>
    <t>CEM-ANC1-Q17: ADQUISICIÓN DE CEMENTO PARA LA EJECUCIÓN DE LA ACTIVIDAD ANC1-2021-Q17 DEL CUI 2522674</t>
  </si>
  <si>
    <t>OC - 673</t>
  </si>
  <si>
    <t>CEM-ANC1-Q14: ADQUISICIÓN DE CEMENTO PARA LA EJECUCIÓN DE LA ACTIVIDAD ANC1-2021-Q14 DEL CUI 2522674</t>
  </si>
  <si>
    <t>OC - 660</t>
  </si>
  <si>
    <t>MAD-ANC6: ADQUISICION DE MADERA PARA ENCOFRADO - CUI 2499115 REGION ANCASH</t>
  </si>
  <si>
    <t>10316651653 - CHINCHAY MENACHO SANTOS TIBURCIO</t>
  </si>
  <si>
    <t>OC - 877</t>
  </si>
  <si>
    <t>OGP - CAR-ANC5: ADQUISICION DE CARPINTERIA METALICA - CUI 2497963 - REGION ANCASH</t>
  </si>
  <si>
    <t>OC - 731</t>
  </si>
  <si>
    <t>MAT.FER-AYA1: ADQUISICION DE CEMENTO PORTLAND TIPO I PARA LA REGION AYACUCHO CUI 2515762 AYA1-2021-Q17, AYA1-2021-Q18</t>
  </si>
  <si>
    <t>OC - 693</t>
  </si>
  <si>
    <t>MAT.FER-AYA1-Q1,Q2,Q3: ADQUISICIÓN DE CEMENTO PORTLAND TIPO I PARA LA ACTIVIDAD: AYA1-2021-Q1, AYA1-2021-Q2, AYA1-2021-Q3, DEL CUI 2515762, AYACUCHO</t>
  </si>
  <si>
    <t>OC - 692</t>
  </si>
  <si>
    <t>MAT.FER-AYA1-Q8,Q9,Q19,Q10,Q11,Q12: ADQUISICIÓN DE CEMENTO PORTLAND TIPO I PARA LA ACTIVIDAD: AYA1-2021-Q8, AYA1-2021-Q9, AYA1-2021-Q19, AYA1-2021-Q10, AYA1-2021-Q11, AYA1-2021-Q12, DEL CUI 2515762, AYACUCHO</t>
  </si>
  <si>
    <t>OC - 1041</t>
  </si>
  <si>
    <t>MAT.FER-LIM4-2020: ADQUISICION DE ADITIVOS PARA LA ACTIVIDAD DEL CUI 2502190 - REGION LIMA</t>
  </si>
  <si>
    <t>OC - 1040</t>
  </si>
  <si>
    <t>MAT.FER-LIM3-2020: ADQUISICION DE ADITIVOS PARA LA ACTIVIDAD DEL CUI 2502189 - REGION LIMA</t>
  </si>
  <si>
    <t>OC - 758</t>
  </si>
  <si>
    <t>MAT.FER-LIM3: ADQUISICIÓN DE MATERIALES DE FERRETERIA (CEMENTO) PARA LA EJECUCIÓN DEL CUI 2502189</t>
  </si>
  <si>
    <t>OC - 757</t>
  </si>
  <si>
    <t>MAT.FER-LIM4: ADQUISICIÓN DE MATERIALES DE FERRETERIA (CEMENTO) PARA LA EJECUCIÓN DEL CUI 2502190</t>
  </si>
  <si>
    <t>20608808311 - CORPORACION FERRETERA D'ALE E.I.R.L.</t>
  </si>
  <si>
    <t>OC - 178</t>
  </si>
  <si>
    <t>EPP-AYA1: ADQUISICION DE IMPLEMENTOS DE SEGURIDAD Y EQUIPOS DE PROTECCION PERSONAL (EPP) PARA LA REGION AYACUCHO CUI 2515762</t>
  </si>
  <si>
    <t>20608699776 - COMPACTO LOGISTICO S.A.C.</t>
  </si>
  <si>
    <t>OC - 38</t>
  </si>
  <si>
    <t>HER-ANC8: ADQUISICIÓN DE HERRAMIENTAS CUI 2499118, 2497963.- REGION ANCASH</t>
  </si>
  <si>
    <t>20608310453 - NEGOCIOS SAGUISUR EMPRESA INDIVIDUAL DE RESPONSABILIDAD LIMITADA</t>
  </si>
  <si>
    <t>OC - 191</t>
  </si>
  <si>
    <t>MAD-LIM5-LIM3-LIM4-LIM2:ADQ DE MADERA(TRIPLAY) CUI 2501466-2502189-2502190-2501099-LIMA</t>
  </si>
  <si>
    <t>OC - 160</t>
  </si>
  <si>
    <t>HER-APU7-APU11-APU10: ADQUISICIÓN DE HERRAMIENTAS PARA EL CUI 2502228-2497726-2502225 -  APURIMAC</t>
  </si>
  <si>
    <t>20607570869 - OREFER SOLUTIONS S.A.C.</t>
  </si>
  <si>
    <t>OC - 79</t>
  </si>
  <si>
    <t>HER-AYA1-AYA2-AYA3: ADQUISICIÓN DE HERRAMIENTAS PARA EL CUI 2515762-2516344-2516429 - AYACUCHO</t>
  </si>
  <si>
    <t>OC - 51</t>
  </si>
  <si>
    <t>HER-ANC1: ADQUISICIÓN DE HERRAMIENTAS PARA EL CUI 2522674, 2531865 DE LA REGIÓN ANCASH.</t>
  </si>
  <si>
    <t>20605370765 - COMPAÑÍA EL SOL NACIENTE EMPRESA INDIVIDUAL DE RESPONSABILIDAD LIMITADA - COELSOL E.I.R.L.</t>
  </si>
  <si>
    <t>OC - 187</t>
  </si>
  <si>
    <t>MAD-APU13-APU1: ADQUISICIÓN DE MADERA(TRIPLAY)-2504908-2531840-APURIMAC</t>
  </si>
  <si>
    <t>20603353049 - CORPORACION FERROANDINA PERU E.I.R.L.</t>
  </si>
  <si>
    <t>OC - 341</t>
  </si>
  <si>
    <t>EPP-ANC1: ADQUISICIÓN DE IMPLEMENTOS DE SEGURIDAD Y EQUIPOS DE PROTECCIÓN PERSONAL (EPP) PARA EL CUI 2522674 DE LA REGION ANCASH</t>
  </si>
  <si>
    <t>OC - 171</t>
  </si>
  <si>
    <t>OGP-EPP-ANC5: ADQUISICIÓN DE IMPLEMENTOS DE SEGURIDAD Y EQUIPOS DE PROTECCIÓN (EPP)-CUI:2497963</t>
  </si>
  <si>
    <t>20602748821 - M &amp; L NEGOFER SOCIEDAD ANONIMA CERRADA - M &amp; L NEGOFER S.A.C.</t>
  </si>
  <si>
    <t>OC - 501</t>
  </si>
  <si>
    <t>EQC-ANC1: Adquisición de equipos de control para el CUI 2522674 de la región Ancash.</t>
  </si>
  <si>
    <t>OC - 486</t>
  </si>
  <si>
    <t>EQC-APU11: ADQUISICION DE EQUIPOS DE CONTROL PARA EL CUI 2499726 - REGION APURIMAC</t>
  </si>
  <si>
    <t>OC - 472</t>
  </si>
  <si>
    <t>EQC-AYA1: ADQUISICION DE EQUIPOS DE CONTROL Y ACCESORIOS REGION AYACUCHO CUI 2515762</t>
  </si>
  <si>
    <t>OC - 464</t>
  </si>
  <si>
    <t>OGP - EQC-ANC5: ADQUISICION DE EQUIPOS DE CONTROL - CUI 249763 - REGION ANCASH.</t>
  </si>
  <si>
    <t>20600514378 - HYMER S.A.C.</t>
  </si>
  <si>
    <t>OC - 213</t>
  </si>
  <si>
    <t>EPP-APU11: ADQUISICIÓN DE IMPLEMENTOS DE SEGURIDAD Y EQUIPOS DE PROTECCIÓN (EPP)-2499726-APURIMAC</t>
  </si>
  <si>
    <t>20531029721 - MAGHU S.A.C.</t>
  </si>
  <si>
    <t>OC - 241</t>
  </si>
  <si>
    <t>OGP - MAT.FER-ANC5: ADQUISICIÓN DE MATERIALES DE FERRETERÍA - CUI 2497963 - REGIÓN ANCASH</t>
  </si>
  <si>
    <t>20523671074 - GEOSINTETICOS DEL SUR S.A.C.</t>
  </si>
  <si>
    <t>OC - 566</t>
  </si>
  <si>
    <t>TUB-APU11: ADQUISICION DE TUBERIA HDPE 160 MM PARA EL CUI 2499726 - REGION APURIMAC</t>
  </si>
  <si>
    <t>20490574582 - CONSTRUCTORA APU AM &amp; HP E.I.R.L.</t>
  </si>
  <si>
    <t>OC - 71</t>
  </si>
  <si>
    <t>AGR-APU12: ADQUISICION DE AGREGADOS PARA EL REINICIO DE LA EJECUCION DE LAS OBRAS REGION APURIMAC CUI 2505165 APU12-2020-Q10</t>
  </si>
  <si>
    <t>OC - 256</t>
  </si>
  <si>
    <t>ADQUISICIÓN DE AGREGADOS P/EJECUCIÓN DE ACTIVIDADES: APU9-2020-Q6, Q8, Q9 CUI 2502187</t>
  </si>
  <si>
    <t>OC - 6</t>
  </si>
  <si>
    <t>ADQUISICION DE AGREGADOS (HORMIGON) PARA EL REINICIO DE OBRAS REGION APURIMAC CUI 2502187 APU9-2020-Q4, APU9-2020-Q5 Y APU9-2020-Q7</t>
  </si>
  <si>
    <t>OC - 444</t>
  </si>
  <si>
    <t>CEM-APU9: SOLICITO AUTORIZACIÓN PARA LA ADQUISICIÓN DE CEMENTO CUI 2502187 REGION APURIMAC</t>
  </si>
  <si>
    <t>OC - 412</t>
  </si>
  <si>
    <t>ADQUISICIÓN DE MADERA P/ENCOFRADO P/EJECUCIÓN DE LAS OBRAS APU9-2020-Q4-Q5-Q6-Q7-Q8-Q9 CUI 2502187</t>
  </si>
  <si>
    <t>OC - 333</t>
  </si>
  <si>
    <t>MAT.FER-HCA6: ADQUISICIÓN DE MATERIALES DE FERRETERÍA PARA LA EJECUCIÓN DEL CUI 2498227 - REGIÓN HUANCAVELICA</t>
  </si>
  <si>
    <t>20365819999 - INDUSTRIAL LA FLORESTA EIRLTDA</t>
  </si>
  <si>
    <t>OC - 269</t>
  </si>
  <si>
    <t>MAD-APU11: ADQUISICION DE MADERA PARA EL CUI 2499726 - REGION APURIMAC</t>
  </si>
  <si>
    <t>OC - 190</t>
  </si>
  <si>
    <t>MAD-HCA10-HCA1-HCA6: ADQ DE MADERA(TRIPLAY) PARA CUI 2502641-2524192-2498227-HCVCA</t>
  </si>
  <si>
    <t>OC - 183</t>
  </si>
  <si>
    <t>MAD-PUN1: ADQ DE MADERA(TRIPLAY) CUI 2491340-PUNO</t>
  </si>
  <si>
    <t>OC - 105</t>
  </si>
  <si>
    <t>MAD.AYA2-AYA1-AYA3: ADQ DE MADERA (TRIPLAY) PARA CUI'S 2516429-2516344-2515762-AYACUCHO</t>
  </si>
  <si>
    <t>OC - 104</t>
  </si>
  <si>
    <t>MAD AYA7-AYA4: ADQ MADERA(TRIPLAY) CUI 2523926-24971404-AYACUCHO</t>
  </si>
  <si>
    <t>OC - 103</t>
  </si>
  <si>
    <t>MAD JUN1:ADQ DE MADERA(TRIPLAY) CUI 2531871-JUNIN</t>
  </si>
  <si>
    <t>OC - 60</t>
  </si>
  <si>
    <t>MAD-APU11: ADQUISICION DE MADERA (TRIPLAY) PARA EL CUI 2499726 - REGION APURIMAC</t>
  </si>
  <si>
    <t>OC - 270</t>
  </si>
  <si>
    <t>MAT.FER-APU11: ADQUISICIÓN DE MATERIAL DE FERRETERÍA PARA EL CUI 2499726 - REGION APURIMAC</t>
  </si>
  <si>
    <t>OC - 450</t>
  </si>
  <si>
    <t>OC - 364</t>
  </si>
  <si>
    <t>MAD-ANC6: ADQUISICIÓN DE MADERA PARA EL CUI 2499115 DE LA REGIÓN ANCASH.</t>
  </si>
  <si>
    <t>OC - 244</t>
  </si>
  <si>
    <t>OGP - MAD-ANC5: ADQUISICIÓN DE MADERA - CUI 2497963 - REGIÓN ANCASH</t>
  </si>
  <si>
    <t>10198358318 - EULOGIO FLORES CESAR CLAUDIO</t>
  </si>
  <si>
    <t>OC - 236</t>
  </si>
  <si>
    <t>MAD-ANC5-AN8: ADQ MADERA (TRIPLAY) CUI 2497963-2499118-ANCASH</t>
  </si>
  <si>
    <t>OC - 192</t>
  </si>
  <si>
    <t>MAD-ANC6-ANC7-ADQUISICIÓN DE MADERA(TRIPLAY) CUI 2499115-2499304-ANCASH</t>
  </si>
  <si>
    <t>10157254397 - MEZA TOLEDO CHRISTIAN RAMON ALEXANDER</t>
  </si>
  <si>
    <t>OC - 418</t>
  </si>
  <si>
    <t>EPP-LIM4: ADQUISICIÓN DE IMPLEMENTOS DE SEGURIDAD Y CUI 2502190 (EPP) PARA LA REGIÓN LIMA</t>
  </si>
  <si>
    <t>2/09/2022 00:00:00</t>
  </si>
  <si>
    <t>CANDELA CARBAJAL LIDIA VANESSA</t>
  </si>
  <si>
    <t>S/N</t>
  </si>
  <si>
    <t>SERVICIO ESPECIALIZADO EN COORDINACION LOGISTICA PARA LA JEFATURA DE LOGISTICA EN EL MARCO DEL PROYECTO PIADER.</t>
  </si>
  <si>
    <t>31/08/2022 00:00:00</t>
  </si>
  <si>
    <t>AÑAGUARI PALOMINO EDWARD</t>
  </si>
  <si>
    <t>SERVICIO ESPECIALIZADO DE ASISTECIA TECNICA A LAS LABOREES ADMINISTRATIVAS Y TECNICO OPERATIVAS</t>
  </si>
  <si>
    <t>22/08/2022 00:00:00</t>
  </si>
  <si>
    <t>TOLENTINO SORIANO MARIA ADITA</t>
  </si>
  <si>
    <t>SERVICIO DE COORDINACIÓN PARA EL COMPONENTE 2 - PROVISIÓN DE INFORMACIÓN A PRODUCTORES UTILIZAN</t>
  </si>
  <si>
    <t>17/08/2022 00:00:00</t>
  </si>
  <si>
    <t>VASQUEZ URDAY OSCAR ALVERTI</t>
  </si>
  <si>
    <t>SERVICIO DE TRANSPORTE PARA EL TRASLADO Y ENTREGA DE BIENES EN GENERAL A LAS REGIONES DONDE INT</t>
  </si>
  <si>
    <t>16/08/2022 00:00:00</t>
  </si>
  <si>
    <t>JAVIER RIMAY ROSARIO MARITZA</t>
  </si>
  <si>
    <t>SERVICIO DE UN SOPORTE TÉCNICO 2 PARA EL SERVICIO ESPECIALIZADO DE VALIDACIÓN Y REVISIÓN TÉCNICA DE LA BASE DE DATOS DEL PADRÓN DE PRODUCTORES AGRARIOS (PPA), EN EL MARCO A LA EJECUCIÓN DEL PROYECTO PIADER</t>
  </si>
  <si>
    <t>ROSALES CHINCHAY OSCAR RAUL</t>
  </si>
  <si>
    <t>SERVICIO DE UN SOPORTE TÉCNICO 1 PARA EL SERVICIO ESPECIALIZADO DE VALIDACIÓN Y REVISIÓN TÉCNICA DE LA BASE DE DATOS DEL PADRÓN DE PRODUCTORES AGRARIOS (PPA), EN EL MARCO A LA EJECUCIÓN DEL PROYECTO PIADER</t>
  </si>
  <si>
    <t>12/08/2022 00:00:00</t>
  </si>
  <si>
    <t>MIRANDA LYNCH NESTOR GUILLERMO</t>
  </si>
  <si>
    <t>159-JUN-CC-DIAG-TEC-DE-CAMPO-1.CONTRATAR UN (1) SERVICIO EN MATERIA TÉCNICA PARA EL DESLINDE D</t>
  </si>
  <si>
    <t>CHURA ARO HSORMAN LORENZO</t>
  </si>
  <si>
    <t>P115-CUS-PRI-DIAG-TEC-DE-CAMPO-1.CONTRATAR UN (1) SERVICIO EN MATERIA TÉCNICA PARA EL LEVANTAM</t>
  </si>
  <si>
    <t>10/08/2022 00:00:00</t>
  </si>
  <si>
    <t>MULTIVENTAS Y SERVICIOS GENERALES JHEGA S.R.L.</t>
  </si>
  <si>
    <t>CONTRATACION DEL SERVICIO DE ACONDICIONAMIENTO DE OFICINA PARA LOS GRUPOS DE TRABAJO Y SUPERVISION GTS DE LA AGENCIA AGRARIA DE ALTO AMAZONAS DE LA REGION LORETO, EN EL MARCO DEL PROY. CATASTROS, TITULACION Y REGISTRO DE TIERRAS RURALES EN</t>
  </si>
  <si>
    <t>9/08/2022 00:00:00</t>
  </si>
  <si>
    <t>BUSTINZA LOAYZA ELIZABETH DEL PILAR</t>
  </si>
  <si>
    <t>ALQUILER DE UN (01) INMUEBLE PARA EL FUNCIONAMIENTO DE OFICINAS EN CONDICIONES ADECUADAS QUE PERMITAN ALBERGAR A LOS PROFESIONALES QUE CONFORMAN LOS GRUPOS DE TRABAJO SUPERVISADOS EN EJEC. DEL PROY. CATASTRO, ETC REGION PUNO</t>
  </si>
  <si>
    <t>8/08/2022 00:00:00</t>
  </si>
  <si>
    <t>QUISPE SOTO EDWIN DANTE</t>
  </si>
  <si>
    <t>SERVICIO DE UN ESPECIALISTA PARA LA COORDINACIÓN DEL PADRÓN DE PRODUCTORES AGRARIOS (PPA) EN LAS 24 REGIONES DEL PAÍS, EN MARCO A LA EJECUCIÓN DEL PROYECTO PIADER</t>
  </si>
  <si>
    <t>5/08/2022 00:00:00</t>
  </si>
  <si>
    <t>NUREÑA PAREDES MARIA ELENA</t>
  </si>
  <si>
    <t>P135-HUA-PRI-CAMP-ARQ.CONTRATAR UN (1) EL SERVICIO PARA LA IDENTIFICACIÓN DE PATRIMONIO CULTUR</t>
  </si>
  <si>
    <t>3/08/2022 00:00:00</t>
  </si>
  <si>
    <t>SANCHEZ ALBORNOZ LUCY MARIBEL</t>
  </si>
  <si>
    <t>P145-HUA-PRI-GAB-ABG-CALIF-1.CONTRATAR UN (1) SERVICIO EN MATERIA LEGAL PARA EFECTUAR LA CALIF</t>
  </si>
  <si>
    <t>VILLAIZAN MEZA YENNI EVELYN</t>
  </si>
  <si>
    <t>P145-HUA-PRI-GAB-ABG-CALIF-2.CONTRATAR UN (1) SERVICIO EN MATERIA LEGAL PARA EFECTUAR LA CALIF</t>
  </si>
  <si>
    <t>2/08/2022 00:00:00</t>
  </si>
  <si>
    <t>CASARETTO CASTAGNINO DUILIO</t>
  </si>
  <si>
    <t>SERVICIO ESPECIALIZADO EN MATERIA LEGAL PARA LA COORDINACION GENERAL DEL PROYECTO PTRT3</t>
  </si>
  <si>
    <t>HUARACA MEJIA MARTIN RICHARD</t>
  </si>
  <si>
    <t xml:space="preserve"> SERVICIO DE MONITOREO A LAS ACTIVIDADES DEL COMPONENTE 3 RELACIONADAS AL FORTALECIMIENTO INSTITUCIONAL PARA CATASTRO, TITULACION Y REGISTRO DE TIERRAS RURALES A LOS GORE EN EL MARCO DE LA EJECUCION DEL PROYECTO PTRT3</t>
  </si>
  <si>
    <t>VILLANO TARRAGA AMERICO</t>
  </si>
  <si>
    <t>SERVICIO DE FOTOCOPIADO DE FORMATOS DE FORMALIZACIÓN Y TITULACIÓN DE PRI Y TÍTULOS DE PROPIEDAD PARA LA EJECUCIÓN DEL PROYECTO "CATASTRO, TITULACIÓN Y REGISTRO DE TIERRAS RURALES EN EL PERÚ, TERCERA ETAPA - PTRT3 - GTS - HUANUCO</t>
  </si>
  <si>
    <t>27/07/2022 00:00:00</t>
  </si>
  <si>
    <t>ESPINOZA PONTICIL NANCY</t>
  </si>
  <si>
    <t>P116-CUS-PRI-DIAG-ABG-DIAG-1.CONTRATAR UN (1) SERVICIO EN MATERIA LEGAL PARA LA ELABORACIÓN DE</t>
  </si>
  <si>
    <t>PASTOR TERREROS ADOLFO ROBERT</t>
  </si>
  <si>
    <t>P164-JUN-PRI-CAMP-TEC-DE-CAMPO-5.CONTRATAR UN (1) SERVICIO EN MATERIA TÉCNICA PARA EL EMPADRON</t>
  </si>
  <si>
    <t>CORPORACION TONGOD E.I.R.L.</t>
  </si>
  <si>
    <t>SERVICIO DE ACONDICIONAMIENTO DE OFICINA EN LA REGIÓN CAJAMARCA, EN EL MARCO DE LA EJECUCIÓN DE LA EJECUCION DEL PROYECTO PTRT3-GTS.</t>
  </si>
  <si>
    <t>20/07/2022 00:00:00</t>
  </si>
  <si>
    <t>MALLCO HUARCAYA RAFAEL</t>
  </si>
  <si>
    <t>P331-UCA-PRI-CAMP-ARQ.CONTRATAR UN (1) SERVICIO PARA LA IDENTIFICACIÓN DEL PATRIMONIO CULTURAL</t>
  </si>
  <si>
    <t>19/07/2022 00:00:00</t>
  </si>
  <si>
    <t>CAMARO GRAF S.A.C.</t>
  </si>
  <si>
    <t>CONTRATACION DEL SERVICIO DE IMPRESION DE DIPTICOS PARA EL PADRON DE PRODUCTORES AGRARIOS - PPA</t>
  </si>
  <si>
    <t>VILLANUEVA BAZAN LILIAN ROCIO</t>
  </si>
  <si>
    <t>CONTRATACIÓN DEL SERVICIO DE FOTOCOPIADO DE FORMATOS DE FORMALIZACION Y TITULACION DE PRI Y TITULOS DE PROPIEDAD PARA LA REGION CAJAMARCA EN EL MARCO DE LA EJECUCION DEL PROYECTO. PTRT3 - GTS.</t>
  </si>
  <si>
    <t>PANCA RAMOS OLGA</t>
  </si>
  <si>
    <t>SERVICIO DE FOTOCOPIADO DE FORMATOS REGION PUNO</t>
  </si>
  <si>
    <t>15/07/2022 00:00:00</t>
  </si>
  <si>
    <t>CASTILLO ALFARO JULLISA GIOVANNA</t>
  </si>
  <si>
    <t>SERVICIO ESPECIALIZADO EN CONTROL PREVIO Y CONTABILIDAD; EN LA REVISIÓN DE LOS EXPEDIENTES DE PAGO EN LA EJECUCIÓN DE LAS ACTIVIDADES PROGRAMADAS PARA EL DESARROLLO DE ACTIVIDADES DEL PADRÓN DE PRODUCTORES AGRARIOS (PPA) DE LAS REGIONES PUN</t>
  </si>
  <si>
    <t>ALMEYDA DIAZ JOSE LUIS</t>
  </si>
  <si>
    <t>CONTRATAR UN SERVICIO ESPECIALIZADO EN PRESUPUESTO PÚBLICO PARA EL SOPORTE DEL PROYECTO “CATAST</t>
  </si>
  <si>
    <t>DE LA CUBA MOHANNA SADITH</t>
  </si>
  <si>
    <t>CONTRATAR UN SERVICIO EN GESTIÓN LEGAL PARA EL MONITOREO Y SEGUIMIENTO DE LAS ACTIVIDADES EN EL</t>
  </si>
  <si>
    <t>14/07/2022 00:00:00</t>
  </si>
  <si>
    <t>PAREDES FURUYA CARMEN LUISA</t>
  </si>
  <si>
    <t>SERVICIO PARA REGISTRAR OPERACIONES DE INGRESOS Y GASTOS DE LOS DOCUMENTOS EMITIDOS,CONTROL DE RENDICIONES DE VIATICOS, ENCARGOS, REVISIONES Y DOCUMENTOS DEL SISTEMA DE TESORERIA RELACIONADOS AL PROYECTO PTRT3</t>
  </si>
  <si>
    <t>ROBLES MONTOYA JOSE HIGINIO</t>
  </si>
  <si>
    <t>SERVICIO ESPECIALIZADO PARA LA SUPERVISION Y COORDINACION DE LAS ACTIVIDADES DEL PROYECTO CATASTRO, TITULACION Y REGISTRO DE TIERRAS RURALES EN EL PERU TERCERA ETAPA -PTRT3-GTS ADSCRITO A LA DIRECCION EJECUTIVA</t>
  </si>
  <si>
    <t>OLMEDO USCA NELSON</t>
  </si>
  <si>
    <t>SERVICIO ESPECIALIZADO EN MONITOREO Y SEGUIMIENTO  DE LAS ACTIVIDADES  DE LOS GRUPOS DE TRABAJO SUPERVISADOS  DEL PROYECTO CATASTRO, TITULACION Y REGISTRO DE TIERRAS RURALES EN EL PERU TERCERA ETAPA -PTRT3-GTS</t>
  </si>
  <si>
    <t>13/07/2022 00:00:00</t>
  </si>
  <si>
    <t>SEGOVIA CHUMPITAZ JAVIER ULISES</t>
  </si>
  <si>
    <t>P79-CAJ-PRI-CAMP-TEC-DE-CAMPO-5.CONTRATAR UN (01) SERVICIO EN MATERIA TÉCNICA PARA EL EMPADRON</t>
  </si>
  <si>
    <t>ESTRAVER CASTRO WILFREDO CRUZ</t>
  </si>
  <si>
    <t>P79-CAJ-PRI-CAMP-TEC-DE-CAMPO-33.CONTRATAR UN (1) SERVICIO EN MATERIA TÉCNICA PARA EL EMPADRON</t>
  </si>
  <si>
    <t>12/07/2022 00:00:00</t>
  </si>
  <si>
    <t>SALAS MENDEZ BRYAM WOLLFGANT</t>
  </si>
  <si>
    <t>CONTRATACION DEL SERVICIO DE REVISION DE DOCUMENTACION SUSTENTATORIA Y REGISTRO DE LA FASE DE D</t>
  </si>
  <si>
    <t>ASCOY MAURICIO IVAN ARCANGEL</t>
  </si>
  <si>
    <t>P76-CAJ-PRI-CAMP-ABG-DE-CAMPO-3.CONTRATAR UN (01) SERVICIO EN MATERIA LEGAL PARA VERIFICAR Y E</t>
  </si>
  <si>
    <t>11/07/2022 00:00:00</t>
  </si>
  <si>
    <t>EVANGELISTA ROMERO GARY MANUEL</t>
  </si>
  <si>
    <t>SERVICIO ESPECIALIZADO EN SEGUIMIENTO Y MONITOREO A LAS ACTIVIDADES  DEL PROYECTO "CATASTRO, TITULACION Y REGISTRO DE TIERRAS RURALES EN EL PERU TERCERA ETAPA" PTRT3-GTS</t>
  </si>
  <si>
    <t>8/07/2022 00:00:00</t>
  </si>
  <si>
    <t>GONZALES CHICLAYO CARMEN ROSA</t>
  </si>
  <si>
    <t>SERVICIO EN MATERIA LEGAL PARA LA ELABORACIÓN DE INFORMES DE DIAGNÓSTICO FISICO LEGAL Y SOCIO AMBIENTAL DE PREDIOS RURALES INDIVIDUALES – PRI EN EL DEPARTAMENTO CAJAMARCA, EN LA PROVINCIA(S) CHOTA Y CUTERVO DE LAS UNIDADES TERRITORIALES DE</t>
  </si>
  <si>
    <t>SALDANA NUNEZ WILDER ARTUR</t>
  </si>
  <si>
    <t>SERVICIO ESPECIALIZADO EN CAD / GIS PARA RECOPILAR, PROCESAR Y ANALIZAR INFORMACIÓN DE LAS BASES GRÁFICAS CON FINES DE DIAGNÓSTICO FÍSICO LEGAL DE PREDIOS RURALES INDIVIDUALES – PRI EN EL DEPARTAMENTO CAJAMARCA, EN LA PROVINCIA(S) CUTERVO D</t>
  </si>
  <si>
    <t>MECHAN GONZALES JOSE MANUEL</t>
  </si>
  <si>
    <t>SERVICIO EN MATERIA LEGAL PARA ELABORACION DE INFORMES DE DIAGNOSTICO FISICO LEGAL Y SOCIO AMBIENTAL DE LAS COMUNIDADES NATIVAS DENOMINADAS PINTU YACU MACHUPICHU, KICHWA SUCSUYACU RUMI Y URMANA YACU BARRANQUITA, SECCION UBIVADAS EN LA PROVI</t>
  </si>
  <si>
    <t>GARCIA HOSPINAL SARA GLORIA</t>
  </si>
  <si>
    <t>SERVICIO EN MATERIA TECNICA PARA COORDINAR, MONITOREAR, Y EFECTUAR EL SEGUIMIENTO AL EQUIPO TECNICO ESPECIALIZADO EN ACTIVIDADES DE CAMPO EN LAS COMUNIDADES NATIVAS EN EL DEPARTAMENTO DE JUNIN, PROVINCIA CHANCHAMAYO Y SATIPO EN EL MARCO DEL</t>
  </si>
  <si>
    <t>GRAFICA GUERRA E.I.R.L.</t>
  </si>
  <si>
    <t>SERVICIO DE IMPRESION DE BANNER PUBLICITARIO PARA EL PADRON DE PRODUCTORES AGRARIOS-PPA</t>
  </si>
  <si>
    <t>7/07/2022 00:00:00</t>
  </si>
  <si>
    <t>ARIAS HUANACUNI KARINA TERESA</t>
  </si>
  <si>
    <t>SERVICIO ESPECIALIZADO EN SOPORTE EN LA GESTION DE PROCESOS PARA LAS ACTIVIDADES DE MONITOREO, CONTROL Y EVALUACION DE META FISICA Y FINANCIERA DE LAS ACTIVIDADES DE TITULACION DE LA REGION EN PUNO EN EL MARCO DE LA EJECUCION DEL PROYECTO P</t>
  </si>
  <si>
    <t>RUA MONTES JAVIER ALVINO</t>
  </si>
  <si>
    <t>SERVICIO PARA REALIZAR LA SISTEMATIZACION, ANALISIS Y EVALUACION DE LA DATA Y GEO INFORMACION ESTADISTICA DE LOS PROCESOS DE FORMALIZACION DE PREDIOS RURALES DURANTE LA EJECUCION DE LOS GRUPOS DE TRABAJO SUPERVISADOS GTS DEL PROYECTO PTRT3-</t>
  </si>
  <si>
    <t>TEJADA MEZA LUIS FERNANDO</t>
  </si>
  <si>
    <t>SERVICIO DE COORDINACION ADMINISTRATIVA EN EL MARCO DEL PROYECTO PTRT3-GTS</t>
  </si>
  <si>
    <t>BAZAN CABANILLAS CARLOS ALBERTO</t>
  </si>
  <si>
    <t>SERVICIO PARA EL DESARROLLO DE MODELOS QUE PERMITAN LA SINCRONIZACION ESCALONADA Y EJECUCION DISTRIBUIDA PARA LOGRAR RESULTADOS SATISFACTORIOS, EFICIENTES Y SOSTENIBLES EN EL MARCO DE LA EJECUCION DEL PROYECTO PTRT3</t>
  </si>
  <si>
    <t>PLAZOLLES CORNEJO ALDO MANUEL</t>
  </si>
  <si>
    <t>SERVICIO ESPECIALIZADO EN ARTICULACION INTERINSTITUCIONAL PARA LA COORDINACION CON ENTIDADES PUBLICAS, PRIVADAS Y/O SOCIEDAD CIVIL CON ENFOQUE DE GESTION POR RESULTADOS EN EL MARCO DE LA EJECUCION DEL PROYECTO PTRT3-GTS ADSCRITO A LA DIRECC</t>
  </si>
  <si>
    <t>5/07/2022 00:00:00</t>
  </si>
  <si>
    <t>HERENCIA MALPARTIDA ANA MARIA</t>
  </si>
  <si>
    <t xml:space="preserve"> SERVICIO ESPECIALIZADO EN EJECUCION CONTRACTUAL PARA EL SEGUIMIENTO DE LOS CONTRATOS ASIGNADOS EN EL MARCO DEL PROYECTO PTRT3 ADSCRITO A LA JEFATURA DE LOGISTICA</t>
  </si>
  <si>
    <t>HUARCAYA RAMOS YESENIA</t>
  </si>
  <si>
    <t>SERVICIO ESPECIALIZADO LEGAL PARA EVALUAR Y CALIFICAR LOS EXPEDIENTES DE FORMALIZACION Y TITULACION DE PREDIOS RURALES EN EL DEPARTAMENTO DE PUNO EN EL MARCO DEL PROYECTO PTRT3-GTS</t>
  </si>
  <si>
    <t>4/07/2022 00:00:00</t>
  </si>
  <si>
    <t>GUTIERREZ CARIAPAZA ALEX ROEL</t>
  </si>
  <si>
    <t>SERVICIO ESPECIALIZADO TECNICO PARA EJECUTAR, REVISAR Y OTORGAR CONFORMIDAD  A LA DOCUMENTACION TECNICA CONTENIDA EN LOS EXPEDIENTES GENERADOS EN EL PROCESO DE FORMALIZACION Y TITULACION DE PRI EN EL DEPARTAMENTO DE PUNO EN EL MARCO DEL PRO</t>
  </si>
  <si>
    <t>1/07/2022 00:00:00</t>
  </si>
  <si>
    <t>FLORES PALACIOS DAVID</t>
  </si>
  <si>
    <t>P274-PUN-PRI-GAB-ABG-CALIF-1.CONTRATAR EL SERVICIO ESPECIALIZADO LEGAL PARA REVISAR Y CALIFICA</t>
  </si>
  <si>
    <t>SARDON NINA JAIME EDWIN</t>
  </si>
  <si>
    <t>P273-PUN-PRI-GAB-ESP-CADGIS.CONTRATAR EL SERVICIO EN MATERIA TÉCNICA ESPECIALIZADA CAD GIS EN</t>
  </si>
  <si>
    <t>MAMANI CONDORI ARNALDO</t>
  </si>
  <si>
    <t>P278-PUN-PRI-GAB-ING-AGRONOMO-1.CONTRATAR EL SERVICIO ESPECIALIZADO TÉCNICO PARA REVISAR, EVAL</t>
  </si>
  <si>
    <t>USCAMAYTA AQUISE NEIL ROBERTO</t>
  </si>
  <si>
    <t>SERVICIO ESPECIALIZADO LEGAL PARA EJECUTAR, REVISAR Y OTORGAR CONFORMIDAD A LA DOCUMENTACION LEGAL CONTENIDA EN LOS EXPEDIENTES GENERADOS EN EL PROCESO DE FORMALIZACION Y TITULACION DE LOS PRI EN EL DEPARTAMENTO DE PUNO EN EL MARCO DEL PROY</t>
  </si>
  <si>
    <t>HUAYTA ALI CESAR ROMAO</t>
  </si>
  <si>
    <t>SERVICIO ESPECIALIZADO LEGAL PARA REVISAR, EVALUAR Y OTORGAR CONFORMIDAD A LA DOCUMENTACION LEGAL CONTENIDA EN LOS EXPEDIENTES GENERADOS EN EL PROCESO DE FORMALIZACION Y TITULACION DE LOS PRI EN EL DEPARTAMENTO DE PUNO EN EL MARCO DEL PROYE</t>
  </si>
  <si>
    <t>SERVICIO PARA EL TRASLADO DE ALCOHOL GEL 70° DE 1000ML PARA LA PROTECCIÓN CONTRA EL COVID-19 PARA EL REGISTRO DE PRODUCTORES EN EL PADRÓN DE PRODUCTORES AGRARIOS - PPA, EN EL MARCO A LA EJECUCIÓN DEL PROYECTO PIADER</t>
  </si>
  <si>
    <t>30/06/2022 00:00:00</t>
  </si>
  <si>
    <t>PAGADO</t>
  </si>
  <si>
    <t>SERVICIO ESPECIALIZADO EN COORDINACION LOGISTICA PARA LA JEFATURA DE LOGISTICA EN EL MARCO DEL</t>
  </si>
  <si>
    <t>MONO MEDIA S.A.C. - MOMED S.A.C.</t>
  </si>
  <si>
    <t>SERVICIO DE COMUNICACIÓN Y MENSAJERÍA (CLOUD COMPUTING) PARA LA UNIDAD EJECUTORA 1631: GESTIÓN</t>
  </si>
  <si>
    <t>28/06/2022 00:00:00</t>
  </si>
  <si>
    <t>JIMENEZ GARCES MARTO AMADOR</t>
  </si>
  <si>
    <t>P10-AMA-CN-DIAG-ABG-DIAG-1.CONTRATAR UN (1) SERVICIO EN MATERIA LEGAL PARA LA ELABORACIÓN DE I</t>
  </si>
  <si>
    <t>HUAMAN DEL CASTILLO ROGELIO ANTONIO</t>
  </si>
  <si>
    <t>P40-AMA-PRI-GAB-ABF-RSP-DE-SECT-1.CONTRATAR UN (1) SERVICIO EN MATERIA LEGAL PARA COORDINAR, M</t>
  </si>
  <si>
    <t>23/06/2022 00:00:00</t>
  </si>
  <si>
    <t>CHAVEZ DIAZ JULIAN JASMANY</t>
  </si>
  <si>
    <t>P79-CAJ-PRI-CAMP-TEC-DE-CAMPO-30.CONTRATAR UN (01) SERVICIO EN MATERIA TÉCNICA PARA EL EMPADRO</t>
  </si>
  <si>
    <t>NUÑEZ CORRALES RUBEN DARIO</t>
  </si>
  <si>
    <t>SERVICIO EN MATERIA TÉCNICA PARA LA ELABORACIÓN DE INFORMES DE DIAGNÓSTICO FÍSICO LEGAL Y SOCIO AMBIENTAL EN EL DEPARTAMENTO DE APURIMAC EN LAS PROVINCIAS DE COTABAMBAS, AYMARAES , CHINCHEROS  Y ANDAHUAYLAS PARA LAS UNIDADES TERRITORIALES D</t>
  </si>
  <si>
    <t>MULTISERVICIOS ALMAR S.R.L.</t>
  </si>
  <si>
    <t>SERVICIO DE ALQUILER DE CINCO (5) VEHÍCULOS PARA EL TRASLADO DEL PERSONAL QUE CONFORMAN LOS GRU</t>
  </si>
  <si>
    <t>22/06/2022 00:00:00</t>
  </si>
  <si>
    <t>DURAN VILLANUEVA JORGE LUIS</t>
  </si>
  <si>
    <t>SERVICIO EN MATERIA TÉCNICA PARA EL EMPADRONAMIENTO Y LEVANTAMIENTO CATASTRAL DE PRI EN EL DEPARTAMENTO HUÁNUCO, EN LA(S) PROVINCIA(S) HUÁNUCO, PACHITEA, UNIDADES TERRITORIALES DE TOMAY KICHWA, CHINCHOBAMBA, TAYAGASHA, PANAO, SECCIÓN 1, ÁRE</t>
  </si>
  <si>
    <t>21/06/2022 00:00:00</t>
  </si>
  <si>
    <t>CUTIPA MONZON MANUEL</t>
  </si>
  <si>
    <t>SERVICIO EN MATERIA LEGAL PARA LA ELABORACIÓN DE INFORMES DE DIAGNÓSTICO FISICO LEGAL Y SOCIO AMBIENTAL DE PREDIOS RURALES INDIVIDUALES – PRI EN EL DEPARTAMENTO CAJAMARCA, EN LA PROVINCIA(S) CUTERVO DE LAS UNIDADES TERRITORIALES DE CUJILLO,</t>
  </si>
  <si>
    <t>RODRIGUEZ ESTACIO JUAN ANTONIO</t>
  </si>
  <si>
    <t>SERVICIO MATERIA TÉCNICA PARA LA ELABORACIÓN DE INFORMES DE DIAGNÓSTICO FISICO LEGAL Y SOCIO AMBIENTAL DE COMUNIDADES CAMPESINAS – CC.CC. EN EL DEPARTAMENTO CAJAMARCA, PROVINCIA(S) CAJAMARCA DE LAS COMUNIDAD(ES) CAMPESINA(S) DE CHIRIGPUNTA,</t>
  </si>
  <si>
    <t>OPTICAL TECHNOLOGIES SAC</t>
  </si>
  <si>
    <t>SERVICIO DE INTERNET DEDICADO PARA LA UEGPS</t>
  </si>
  <si>
    <t>GONZALES QUISPE SEBASTIAN</t>
  </si>
  <si>
    <t>P99-CUS-CC-CAMP-TEC-DE-CAMPO-1.CONTRATAR UN (1) SERVICIO EN MATERIA TÉCNICA PARA EL DESLINDE D</t>
  </si>
  <si>
    <t>20/06/2022 00:00:00</t>
  </si>
  <si>
    <t>LLANOS YAURI MELVIN DANIEL</t>
  </si>
  <si>
    <t>P13-AMA-CN-DIAG-ING-DIAG-1.CONTRATAR UN (1) SERVICIO EN MATERIA TÉCNICA PARA LA ELABORACIÓN DE</t>
  </si>
  <si>
    <t>VELA LA MADRID RICARDO</t>
  </si>
  <si>
    <t>P12-AMA-CN-DIAG-TEC-DE-CAMPO-1.CONTRATAR UN (1) SERVICIO MATERIA TÉCNICA PARA EL LEVANTAMIENTO</t>
  </si>
  <si>
    <t>SILVA BARROS INES MAGALY</t>
  </si>
  <si>
    <t>P14-AMA-CN-DIAG-ESP-GIS-CAMPO-1.CONTRATAR UN (1) SERVICIO ESPECIALIZADO EN CAD / GIS PARA RECO</t>
  </si>
  <si>
    <t>14/06/2022 00:00:00</t>
  </si>
  <si>
    <t>TRINIDAD OCHOA MARIA VICTORIA</t>
  </si>
  <si>
    <t>SERVICIO DE CUANTIFICACIÓN DE LOS IMPACTOS SOCIALES Y/O DE CUALQUIER OTRA ÍNDOLE, QUE EL CONSOR</t>
  </si>
  <si>
    <t>MEJIA LEIVA LUIS</t>
  </si>
  <si>
    <t>EL SERVICIO EN MATERIA TÉCNICA PARA COORDINAR, MONITOREAR Y EFECTUAR EL SEGUIMIENTO AL EQUIPO TÉCNICO ESPECIALIZADO EN ACTIVIDADES DE CAMPO DE COMUNIDADES CAMPESINAS – CC.CC. EN EL DEPARTAMENTO CAJAMARCA, PROVINCIA(S) CONTUMAZA, COMUNIDAD(E</t>
  </si>
  <si>
    <t>GUTIERREZ HUANCA ABEL ROLANDO</t>
  </si>
  <si>
    <t>P272-PUN-PRI-GAB-ABG-RSP-DE-SECT-1.CONTRATAR UN (1) SERVICIO EN MATERIA LEGAL PARA COORDINAR,</t>
  </si>
  <si>
    <t>PAUCAR HUERTA ISAIAS</t>
  </si>
  <si>
    <t>P132-HUA-PRI-CAMP-TEC-DE-CAMPO-20.CONTRATAR UN (1) SERVICIO EN MATERIA TÉCNICA PARA EL EMPADRO</t>
  </si>
  <si>
    <t>SIFUENTES CHAVEZ EVERT</t>
  </si>
  <si>
    <t>P26-AMA-PRI-CTCUM-TEC-DE-CAMPO-MNJ-DE-GPS-1.CONTRATAR UN (1) SERVICIO EN MATERIA TÉCNICA PARA</t>
  </si>
  <si>
    <t>VIDAL Y SANCHEZ DANIEL ALEJANDRO</t>
  </si>
  <si>
    <t>P138-HUA-PRI-CAMP-ING-EN-CS-AGR-LDR-DE-ETE-Y-AMB-49.CONTRATAR UN (1) SERVICIO EN MATERIA TÉCNI</t>
  </si>
  <si>
    <t>PERALTA CABRERA SEGUNDO DANIEL</t>
  </si>
  <si>
    <t>P78-CAJ-PRI-CAMP-ING-EN-CS-AGR-LDR-DE-ETE-Y-AMB-1.CONTRATAR UN (01) SERVICIO MATERIA TÉCNICA P</t>
  </si>
  <si>
    <t>BENITES BALTODANO ROGER ARISTEDES</t>
  </si>
  <si>
    <t>P78-CAJ-PRI-CAMP-ING-EN-CS-AGR-LDR-DE-ETE-Y-AMB-2.CONTRATAR UN (01) SERVICIO MATERIA TÉCNICA P</t>
  </si>
  <si>
    <t>10/06/2022 00:00:00</t>
  </si>
  <si>
    <t>AVENTURA PERU 4X4 EMPRESA INDIVIDUAL DE RESPONSABILIDAD LIMITADA</t>
  </si>
  <si>
    <t>SERVICIO DE ALQUILER DE TRANSPORTE VEHICULAR PARA LA REGIÓN APURÍMAC EN EL MARCO DE LA EJECUCIÓ</t>
  </si>
  <si>
    <t>ROSAS SARDON GABRIELA KRYSTYNA</t>
  </si>
  <si>
    <t>P273-PUN-PRI-GAB-ESP-CADGIS-1.CONTRATAR UN (1) SERVICIO ESPECIALIZADO CAD GIS EN GABINETE PARA</t>
  </si>
  <si>
    <t>LOZANO CORVERA VICTOR ANDRES</t>
  </si>
  <si>
    <t>P78-CAJ-PRI-CAMP-ING-EN-CS-AGR-LDR-DE-ETE-Y-AMB-5.CONTRATAR UN (01) SERVICIO MATERIA TÉCNICA P</t>
  </si>
  <si>
    <t>ALVAREZ LLANTO CHRISTIAN</t>
  </si>
  <si>
    <t>P134-HUA-PRI-CAMP-ESP-GIS-CAMPO-38.CONTRATAR UN (1) SERVICIO EN MATERIA TÉCNICA PARA EL PROCES</t>
  </si>
  <si>
    <t>9/06/2022 00:00:00</t>
  </si>
  <si>
    <t>VILLAVICENCIO MALTESSE SUSANA RUTH</t>
  </si>
  <si>
    <t>SERVICIO DE UN/A ESPECIALISTA LEGAL PARA LA ATENCIÓN DE LOS PROCEDIMIENTOS ARBITRALES SUSCITADO</t>
  </si>
  <si>
    <t>RENGIFO VALQUI REISER ENRIQUE</t>
  </si>
  <si>
    <t>P183-LOR-CN-CAMP-ESP-CADGIS- 14.CONTRATAR UN (01) SERVICIO EN MATERIA TECNICA PARA EL PROCESAM</t>
  </si>
  <si>
    <t>CHUQUILIN GARCIA LUIS HUMBERTO</t>
  </si>
  <si>
    <t>SERVICIO DE ARTICULADOR TÉCNICO ENTE EL GORE CAJAMARCA Y EL PROYECTO PTRT3 - GTS PARA LAS COORD</t>
  </si>
  <si>
    <t>CROSSING PERU ADVENTURE SOCIEDAD COMERCIAL DE RESPONSABILIDAD LIMITADA CROSSPA S.R.L.</t>
  </si>
  <si>
    <t>SERVICIO DE ALQUILER DE TRANSPORTE VEHICULAR PARA LA REGIÓN CUSCO EN EL MARCO DE LA EJECUCIÓN DEL PROYECTO PTRT3</t>
  </si>
  <si>
    <t>VILLASANTE VALDERRAMA THALYA</t>
  </si>
  <si>
    <t>SERVICIO DE ESPECIALISTA EN PRESUPUESTO PARA EL PROYECTO  "CATASTRO, TITULACIÓN Y REGISTRO DE TIERRAS RURALES EN EL PERU PTRT3-GTS</t>
  </si>
  <si>
    <t>8/06/2022 00:00:00</t>
  </si>
  <si>
    <t>FIGUEROA MESTANZA JUAN MANUEL</t>
  </si>
  <si>
    <t>SERVICIO EN MATERIA TÉCNICA PARA EL MONITOREO Y SEGUIMIENTO EN TEMAS TÉCNICOS DE LOS GRUPOS DE</t>
  </si>
  <si>
    <t>6/06/2022 00:00:00</t>
  </si>
  <si>
    <t>ZARATE BELTRAN CARLOS JESUS</t>
  </si>
  <si>
    <t>P80-CAJ-PRI-CAMP-ESP-GIS-CAMPO-3.CONTRATAR UN (01) SERVICIO ESPECIALIZADO EN CAD GIS EN CAMPO</t>
  </si>
  <si>
    <t>3/06/2022 00:00:00</t>
  </si>
  <si>
    <t>SIFUENTES KANO KEVIN ENRIQUE</t>
  </si>
  <si>
    <t>CONTRATACIÓN DEL SERVICIO DE ASISTENCIA LOGÍSTICA PARA LA REVISIÓN Y GESTIÓN DE LAS CONTRATACIO</t>
  </si>
  <si>
    <t>LOPEZ LUJAN FLOR DE MARIA</t>
  </si>
  <si>
    <t>CONTRATACIÓN DEL SERVICIO DE ANÁLISIS EN CONTRATACIONES DE BIENES Y SERVICIOS PARA LA ATENCIÓN</t>
  </si>
  <si>
    <t>REATEGUI RENGIFO SUSANA DOLORES</t>
  </si>
  <si>
    <t>P187-LOR-CN-DIAG-ING-INFORMACION-PRELIMINAR-1.CONTRATAR UN (01) SERVICIO EN MATERIA TÉCNICA PA</t>
  </si>
  <si>
    <t>RUIZ MONTERO ANGHELO STEVE</t>
  </si>
  <si>
    <t>P198-LOR-PRI-CAMP-ING-EN-CS-AGR-LDR-DE-ETE-Y-AMB-1.CONTRATAR UN (01) SERVICIO EN MATERIA TECNI</t>
  </si>
  <si>
    <t>MENESES PALOMINO VIDAL</t>
  </si>
  <si>
    <t>P105-CUS-CN-CAMP-ING-EN-CS-AGR-LDR-DE-ETE-Y-AMB-1.CONTRATAR UN (1) SERVICIO EN MATERIA TÉCNICA</t>
  </si>
  <si>
    <t>2/06/2022 00:00:00</t>
  </si>
  <si>
    <t>VEGA QUISPE TEODORO VELEZ</t>
  </si>
  <si>
    <t>P264-PUN-PRI-CAMP-ING-EN-CS-AGR-LDR-DE-ETE-Y-AMB-7.CONTRATAR UN (1) SERVICIO EN MATERIA TÉCNIC</t>
  </si>
  <si>
    <t>CATACORA BALLADARES JUAN CARLOS</t>
  </si>
  <si>
    <t>P264-PUN-PRI-CAMP-ING-EN-CS-AGR-LDR-DE-ETE-Y-AMB-3.CONTRATAR UN (1) SERVICIO EN MATERIA TÉCNIC</t>
  </si>
  <si>
    <t>LARIJO COAQUIRA, TIRSO SILVIO</t>
  </si>
  <si>
    <t>P264-PUN-PRI-CAMP-ING-EN-CS-AGR-LDR-DE-ETE-Y-AMB-2.CONTRATAR UN (1) SERVICIO EN MATERIA TÉCNIC</t>
  </si>
  <si>
    <t>PALACIOS TOVAR ENMA ANGELICA</t>
  </si>
  <si>
    <t>SERVICIO DE ASESORÍA EN GESTIÓN GUBERNAMENTAL Y CONTROL INTERNO PARA LA UNIDAD EJECUTORA: UEGPS</t>
  </si>
  <si>
    <t>1/06/2022 00:00:00</t>
  </si>
  <si>
    <t>NEGRINI BERECHE GENARO NAZAR_x000D_</t>
  </si>
  <si>
    <t>CONTRATACIÓN DEL SERVICIO ESPECIALIZADO PARA ATENDER LOS REQUERIMIENTOS DE BIENES Y SERVICIOS P</t>
  </si>
  <si>
    <t>CHURATA NEYRA VASILI</t>
  </si>
  <si>
    <t>P257-PUN-CC-DIAG-ING-DIAG-1.CONTRATAR UN (1) SERVICIO EN MATERIA TÉCNICA PARA LA ELABORACIÓN D</t>
  </si>
  <si>
    <t>ZAPANA QUISCA ANTONIO ABAD</t>
  </si>
  <si>
    <t>P275-PUN-PRI-GAB-ING-RSP-DE-SECT-1.CONTRATAR UN (1) SERVICIO EN MATERIA TÉCNICA PARA COORDINAR</t>
  </si>
  <si>
    <t>ROMERO VASQUEZ JUAN LEONARDI</t>
  </si>
  <si>
    <t>SERVICIO DE SOPORTE TECNICO PARA EL PADRÓN DE PRODUCTORES AGRARIOS EN EL MARCO DEL PROYECTO PIA</t>
  </si>
  <si>
    <t>TORRES FLORES ANGEL SEGUNDO</t>
  </si>
  <si>
    <t>P290-SMT-CN-DIAG-ING-DIAG-2</t>
  </si>
  <si>
    <t>SABOGAL DIAZ LUIS ANTONY</t>
  </si>
  <si>
    <t>P309-SMT-PRI-DIAG-TEC-DE-CAMPO-1.CONTRATAR UN (1) SERVICIO EN MATERIA TÉCNICA PARA EL LEVANTAM</t>
  </si>
  <si>
    <t>LIVAQUE GARAY MARIA DEL ROSARIO</t>
  </si>
  <si>
    <t>SERVICIO ESPECIALIZADO PARA REALIZAR EL MONITOREO Y SEGUIMIENTO DEL PROYECTO "CATASTRO, TITULACIÓN Y REGISTRO DE TIERRAS RURALES EN EL PERÚ, TERCERA ETAPA - PTRT3-GTS".</t>
  </si>
  <si>
    <t>MERLO SALDAÑA EDGAR MANUEL</t>
  </si>
  <si>
    <t>P79-CAJ-PRI-CAMP-TEC-DE-CAMPO-15.CONTRATAR UN (01) SERVICIO EN MATERIA TÉCNICA PARA EL EMPADRO</t>
  </si>
  <si>
    <t>30/05/2022 00:00:00</t>
  </si>
  <si>
    <t>CCANSAYA PERALTA RUTH MERY</t>
  </si>
  <si>
    <t>SERVICIO EN MATERIA TÉCNICA PARA EL EMPADRONAMIENTO Y LEVANTAMIENTO CATASTRAL DE PREDIOS RURALES INDIVIDUALES – PRI DE LOS SECTORES MIRAFLORES Y PACCALLA CORRESPONDIENTES A LA SECCIÓN 1 DE LA UNIDAD TERRITORIAL COCOSANI, UBICADA EN EL DIST</t>
  </si>
  <si>
    <t>LLICA PALACIOS ALFREDO</t>
  </si>
  <si>
    <t>SERVICIO EN MATERIA TÉCNICA PARA EL EMPADRONAMIENTO Y LEVANTAMIENTO CATASTRAL DE PREDIOS RURALES INDIVIDUALES – PRI DEL SECTOR BARRIO SAN PEDRO CORRESPONDIENTE A LA SECCIÓN 1 DE LA UNIDAD TERRITORIAL LAJE MARCAJA, UBICADA EN EL DISTRITO DE</t>
  </si>
  <si>
    <t>PERALTA HURTADO MANFREDO ENRIQUE</t>
  </si>
  <si>
    <t>SERVICIO DE ARTICULACIÓN Y SEGUIMIENTO DE LAS ACTIVIDADES DESARROLLADAS DEL COMPONENTE 1 PARA LA IMPLEMENTACION DE LOS GRUPOS DE TRABAJO SUPERVISADOS GTS</t>
  </si>
  <si>
    <t>FUENTES DONAYRES JAVIER URBANO</t>
  </si>
  <si>
    <t>SERVICIO EN MATERIA TÉCNICA PARA EL MONITOREO Y SEGUIMIENTO DE LOS GRUPOS DE TRABAJO GTS N LAS REGIONES PUNO Y UCAYALI</t>
  </si>
  <si>
    <t>VELASQUEZ LLOCCLLA DEISY FLOR</t>
  </si>
  <si>
    <t>SERVICIO EN MATERIA LEGAL PARA EL MONITOREO Y SEGUIMIENTO DE LOS GRUPOS DE TRABAJOS SUPERVISADOS CONFORMADOS EN LA REGION DE PUNO</t>
  </si>
  <si>
    <t>27/05/2022 00:00:00</t>
  </si>
  <si>
    <t>FUKUDA LLERENA ARTURO</t>
  </si>
  <si>
    <t>SERVICIO ESPECIALIZADO EN CONTRATACIONES DEL ESTADO PARA LLEVAR A CABO LOS PROCESOS DE SELECCIÓN EN EL MARCO DEL PROYECTO PTRT3</t>
  </si>
  <si>
    <t>OLORTEGUI ROJAS JORGE CARLOS</t>
  </si>
  <si>
    <t>P184-LOR-CN-CAMP-TEC-DE-CAMPO- 36.CONTRATAR UN (01) SERVICIO EN MATERIA TECNICA PARA LA DEMARC</t>
  </si>
  <si>
    <t>GARCIA PEZO VLADIMIR</t>
  </si>
  <si>
    <t>P184-LOR-CN-CAMP-TEC-DE-CAMPO- 41.CONTRATAR UN (01) SERVICIO EN MATERIA TECNICA PARA LA DEMARC</t>
  </si>
  <si>
    <t>MANRIQUE ZEBALLOS ALONZO JESUS</t>
  </si>
  <si>
    <t>P264-PUN-PRI-CAMP-ING-EN-CS-AGR-LDR-DE-ETE-Y-AMB-4.CONTRATAR UN (1) SERVICIO EN MATERIA TÉCNIC</t>
  </si>
  <si>
    <t>ROMOACCA ÑAUPA FROILAN EXALTACION</t>
  </si>
  <si>
    <t>P-349-CUS-CN-CAMP-ING-FAJ-MAG-1.CONTRATAR UN (1) SERVICIO EN MATERIA TÉCNICA PARA DETERMINACIÓ</t>
  </si>
  <si>
    <t>ALE CALIZAYA WILFREDO JACINTO</t>
  </si>
  <si>
    <t>P255-PUN-CC-DIAG-ABG-DIAG-1.CONTRATAR UN (1) SERVICIO EN MATERIA LEGAL PARA LA ELABORACIÓN DE</t>
  </si>
  <si>
    <t>CALJARO CASTILLO ELMER</t>
  </si>
  <si>
    <t>P257-PUN-CC-DIAG-ING-DIAG-2.CONTRATAR UN (1) SERVICIO EN MATERIA TÉCNICA PARA LA ELABORACIÓN D</t>
  </si>
  <si>
    <t>26/05/2022 00:00:00</t>
  </si>
  <si>
    <t>AVILA CUBA EYLEEN</t>
  </si>
  <si>
    <t>P279-PUN-PRI-GAB-ABG-1.CONTRATAR UN (1) SERVICIO EN MATERIA LEGAL PARA EVALUAR, VERIFICAR Y BR</t>
  </si>
  <si>
    <t>YUCRA CHURA ANGEL FELIPE</t>
  </si>
  <si>
    <t>P263-PUN-PRI-CAMP-ESP-GIS-CAMPO-2.CONTRATAR UN (1) SERVICIO EN MATERIA TÉCNICA PARA EL PROCESA</t>
  </si>
  <si>
    <t>VASQUEZ SALAMANCA YORI EDISON</t>
  </si>
  <si>
    <t>P263-PUN-PRI-CAMP-ESP-GIS-CAMPO-6.CONTRATAR UN (1) SERVICIO EN MATERIA TÉCNICA PARA EL PROCESA</t>
  </si>
  <si>
    <t>SUCAPUCA MAMANI REYDER ORLANDO</t>
  </si>
  <si>
    <t>P263-PUN-PRI-CAMP-ESP-GIS-CAMPO-3.CONTRATAR UN (1) SERVICIO EN MATERIA TÉCNICA PARA EL PROCESA</t>
  </si>
  <si>
    <t>25/05/2022 00:00:00</t>
  </si>
  <si>
    <t>HOLGUIN FRISANCHO MARIA CELESTE</t>
  </si>
  <si>
    <t>P251-PUN-CC-CAMP-ABG-DE-CAMPO-2.CONTRATAR UN (1) SERVICIO EN MATERIA LEGAL PARA VERIFICAR Y EV</t>
  </si>
  <si>
    <t>JULCA NUÑEZ MARIA VIOLETA</t>
  </si>
  <si>
    <t>P352-LOR-CN-CAMP-ING-FAJ-MAG- 24.CONTRATAR UN (01) SERVICIO EN MATERIA TECNICA PARA DETERMINAC</t>
  </si>
  <si>
    <t>COAQUIRA QUISPE YESSICA</t>
  </si>
  <si>
    <t>P264-PUN-PRI-CAMP-ING-EN-CS-AGR-LDR-DE-ETE-Y-AMB-6.CONTRATAR UN (1) SERVICIO EN MATERIA TÉCNIC</t>
  </si>
  <si>
    <t>TARAZONA AGUIRRE HERTEZ MENDEL</t>
  </si>
  <si>
    <t>SERVICIO EN MATERIA TÉCNICA PARA COORDINAR, MONITOREAR Y EFECTUAR EL SEGUIMIENTO AL EQUIPO TÉCNICO ESPECIALIZADO EN ACTIVIDADES DE CAMPO EN EL DEPARTAMENTO HUÁNUCO, EN LA(S) PROVINCIA(S) PUERTO INCA, COMUNIDAD(ES) NATIVA(S) DE NUEVA ALIANZA</t>
  </si>
  <si>
    <t>VALENCIA DE VILLENA JORGE ALFREDO</t>
  </si>
  <si>
    <t>GARANTIA POR SERVICIO DE ARRENDAMIENTO DE OFICINAS PARA EL FUNCIONAMIENTO DE LA UEGPS</t>
  </si>
  <si>
    <t>SERVICIO DE ARRENDAMIENTO DE OFICINAS PARA EL FUNCIONAMIENTO DE LA UNIDAD EJECUTORA GESTIÓN DE PROYECTOS SECTORIALES</t>
  </si>
  <si>
    <t>APAZA TARQUI HELEN MADAI</t>
  </si>
  <si>
    <t>P251-PUN-CC-CAMP-ABG-DE-CAMPO-1.CONTRATAR UN (1) SERVICIO EN MATERIA LEGAL PARA VERIFICAR Y EV</t>
  </si>
  <si>
    <t>CHOQUE HUAYHUA JIMMY AUGUSTO</t>
  </si>
  <si>
    <t>P258-PUN-CC-GAB-ESP-CADGIS-1.CONTRATAR UN (1) SERVICIO ESPECIALIZADO CAD/GIS EN GABINETE PARA</t>
  </si>
  <si>
    <t>MAMANI QUINTO REINALDO</t>
  </si>
  <si>
    <t>P254-PUN-CC-DIAG-ESP-CADGIS-2.CONTRATAR UN (1) SERVICIO ESPECIALIZADOS EN CAD/GIS PARA RECOPIL</t>
  </si>
  <si>
    <t>MAMANI FUENTES JHONATAN DEYVIS</t>
  </si>
  <si>
    <t>P253-PUN-CC-DIAG-TEC-DE-CAMPO-1.CONTRATAR UN (1) SERVICIO EN MATERIA TÉCNICA PARA EL LEVANTAMI</t>
  </si>
  <si>
    <t>VELIZ RAMOS JORGE ERNESTO</t>
  </si>
  <si>
    <t>P260-PUN-PRI-CAMP-ABG-DE-CAMPO-3.CONTRATAR UN (1) SERVICIO EN MATERIA LEGAL PARA VERIFICAR Y E</t>
  </si>
  <si>
    <t>24/05/2022 00:00:00</t>
  </si>
  <si>
    <t>ESPINOZA AGUIRRE MARCO ANTONIO</t>
  </si>
  <si>
    <t>P132-HUA-PRI-CAMP-TEC-DE-CAMPO-33.CONTRATAR UN (1) SERVICIO EN MATERIA TÉCNICA PARA EL EMPADRO</t>
  </si>
  <si>
    <t>RIVERA CASAMAYOR JUAN GABRIEL</t>
  </si>
  <si>
    <t>SERVICIO ESPECIALIZADO EN SEGUIMIENTO Y MONITOREO DEL PLAN OPERATIVO ANUAL EN EL MARCO DEL PROY</t>
  </si>
  <si>
    <t>20/05/2022 00:00:00</t>
  </si>
  <si>
    <t>VARGAS FASABI JORGE AQUILES</t>
  </si>
  <si>
    <t>P196-LOR-CN-PEACUM-ING-ESP-EN-SUELOS- 32.CONTRATAR UN (01) SERVICIO EN MATERIA TÉCNICA PARA LA</t>
  </si>
  <si>
    <t>VIRGIL GARCIA RUBEN</t>
  </si>
  <si>
    <t>P191-LOR-CN-GAB-ING-RSP-DE-SECT- 34.CONTRATAR UN (01) SERVICIO EN MATERIA TECNICA PARA COORDIN</t>
  </si>
  <si>
    <t>TERAN PIÑA KENJY BRUNO</t>
  </si>
  <si>
    <t>P196-LOR-CN-PEACUM-ING-ESP-EN-SUELOS- 31.CONTRATAR UN (01) SERVICIO EN MATERIA TECNICA PARA LA</t>
  </si>
  <si>
    <t>MELENDEZ URBINA MARCO ANTONIO</t>
  </si>
  <si>
    <t>P180-LOR-CN-CAMP-ING-EN-CS-AGR-LDR-DE-ETE-Y-AMB- 29.CONTRATAR UN (01) SERVICIO EN MATERIA TECN</t>
  </si>
  <si>
    <t>SANCHEZ RIOS HUBERT</t>
  </si>
  <si>
    <t>P180-LOR-CN-CAMP-ING-EN-CS-AGR-LDR-DE-ETE-Y-AMB- 28.CONTRATAR UN (01) SERVICIO EN MATERIA TECN</t>
  </si>
  <si>
    <t>ELENO MACEDO JSEUS MARTIN</t>
  </si>
  <si>
    <t>P184-LOR-CN-CAMP-TEC-DE-CAMPO- 38.CONTRATAR UN (01) SERVICIO EN MATERIA TECNICA PARA LA DEMARC</t>
  </si>
  <si>
    <t>MAMANI JIMENEZ MAX OMAR</t>
  </si>
  <si>
    <t>CONTRATAR UN SERVICIO EN MATERIA TECNICA PARA EL EMPADRONAMIENTO Y LEVANTAMIENTO CATASTRAL DE PREDIOS RURALES INDIVIDUALES - PRI SECTOR APACHETA CORRESPONDIENTE A LA SECCION 1 DE LA UNIDAD TERRITORIAL LAJE MARCAJA, UBICADA EN EL DISTRITO DE</t>
  </si>
  <si>
    <t>LUMBA HUAMAN FANNY</t>
  </si>
  <si>
    <t>P79-CAJ-PRI-CAMP-TEC-DE-CAMPO-16.CONTRATAR UN (01) SERVICIO EN MATERIA TÉCNICA PARA EL EMPADRO</t>
  </si>
  <si>
    <t>PINEDO MAGIPO JAIME</t>
  </si>
  <si>
    <t>P184-LOR-CN-CAMP-TEC-DE-CAMPO- 40.CONTRATAR UN (01) SERVICIO EN MATERIA TECNICA PARA LA DEMARC</t>
  </si>
  <si>
    <t>ARROYO CORILLOCLLA EDWIN CESAR</t>
  </si>
  <si>
    <t>SERVICIO SERVICIO EN MATERIA TÉCNICA PARA EL EMPADRONAMIENTO Y LEVANTAMIENTO CATASTRAL DE PREDIOS RURALES INDIVIDUALES -PRI EN EL DEPARTAMENTO JUNÍN, EN LA PROVINCIA(S) DE SATIPO, UNIDAD TERRITORIAL MARANKIARI, SECCIÓN 5, ÁREA 5 EN EL MARCO</t>
  </si>
  <si>
    <t>CABRERA ZARABIA GERSON</t>
  </si>
  <si>
    <t>SERVICIO EN MATERIA TÉCNICA PARA EL EMPADRONAMIENTO Y LEVANTAMIENTO CATASTRAL DE PREDIOS RURALES INDIVIDUALES - PRI EN EL DEPARTAMENTO JUNÍN, EN LA PROVINCIA(S) DE HUANCAYO, UNIDADES TERRITORIAL DE YANABAMBA, SECCIÓN 2, ÁREA 2 EN EL MARCO D</t>
  </si>
  <si>
    <t>PEREZ DIAZ ANGEL RAUL</t>
  </si>
  <si>
    <t>P184-LOR-CN-CAMP-TEC-DE-CAMPO- 39.CONTRATAR UN (01) SERVICIO EN MATERIA TECNICA PARA LA DEMARC</t>
  </si>
  <si>
    <t>PEREZ AGUILAR BENJAMIN CERILO</t>
  </si>
  <si>
    <t>SERVICIO EN MATERIA TÉCNICA PARA EL EMPADRONAMIENTO Y LEVANTAMIENTO CATASTRAL DE PREDIOS RURALES INDIVIDUALES -PRI EN EL DEPARTAMENTO JUNÍN, EN LA PROVINCIA(S) DE SATIPO, UNIDAD TERRITORIAL MARIANKIARI, SECCIÓN 4, ÁREA 4 EN EL MARCO DE LA E</t>
  </si>
  <si>
    <t>MONTESINOS BARDALES KIPER</t>
  </si>
  <si>
    <t xml:space="preserve"> SERVICIO EN MATERIA TÉCNICA PARA COORDINAR, MONITOREAR Y EFECTUAR EL SEGUIMIENTO DEL PROCEDIMIENTO DE FORMALIZACIÓN Y TITULACIÓN DE PRI, COMUNIDADES NATIVAS -CC.NN. Y COMUNIDADES CAMPESINAS - CC.CC. EN EL DEPARTAMENTO JUNÍN, EN LA PROVINCI</t>
  </si>
  <si>
    <t>ORBE IÑAPI JOSE LUIS</t>
  </si>
  <si>
    <t>P184-LOR-CN-CAMP-TEC-DE-CAMPO- 37.CONTRATAR UN (01) SERVICIO EN MATERIA TECNICA PARA LA DEMARC</t>
  </si>
  <si>
    <t>ORTEGA JINCHUÑA LUIS HERRY</t>
  </si>
  <si>
    <t>SERVICIO EN MATERIA TÉCNICA PARA EL EMPADRONAMIENTO Y LEVANTAMIENTO CATASTRAL DE PREDIOS RURALES INDIVIDUALES – PRI DEL SECTOR COCOSANI CORRESPONDIENTE A LA SECCIÓN 1 DE LA UNIDAD TERRITORIAL COCOSANI, UBICADA EN EL DISTRITO ACORA DE LA PRO</t>
  </si>
  <si>
    <t>MONTES NUÑEZ JULIO CESAR</t>
  </si>
  <si>
    <t>P345-UCA-PRI-GAB-ABG-RSP-DE-SECT-1.CONTRATAR UN (1) SERVICIO EN MATERIA LEGAL Y PARA LA EVALUA</t>
  </si>
  <si>
    <t>SALAZAR GONZALES ELVIA MANUELA</t>
  </si>
  <si>
    <t>P91-CAJ-PRI-GAB-ABG-CALIF-5.CONTRATAR UN (01) SERVICIO EN MATERIA LEGAL PARA EFECTUAR LA CALIF</t>
  </si>
  <si>
    <t>18/05/2022 00:00:00</t>
  </si>
  <si>
    <t>LOYOLA AGUIRRE REY DAVID</t>
  </si>
  <si>
    <t>P132-HUA-PRI-CAMP-TEC-DE-CAMPO-32.CONTRATAR UN (1) SERVICIO EN MATERIA TÉCNICA PARA EL EMPADRO</t>
  </si>
  <si>
    <t>ANDRES VALDIVIA ROBERTO</t>
  </si>
  <si>
    <t>P132-HUA-PRI-CAMP-TEC-DE-CAMPO-23.CONTRATAR UN (1) SERVICIO EN MATERIA TÉCNICA PARA EL EMPADRO</t>
  </si>
  <si>
    <t>17/05/2022 00:00:00</t>
  </si>
  <si>
    <t>ROMAN QUISPE YEFRIN ROSMEL</t>
  </si>
  <si>
    <t>P259-PUN-PRI-CAMP-TEC-DE-CAMPO-32.CONTRATAR UN (1) SERVICIO EN MATERIA TÉCNICA PARA EL EMPADRO</t>
  </si>
  <si>
    <t>MACHACA LLANO ZAIDA MILAGROS</t>
  </si>
  <si>
    <t>P259-PUN-PRI-CAMP-TEC-DE-CAMPO-29.CONTRATAR UN (1) SERVICIO EN MATERIA TÉCNICA PARA EL EMPADRO</t>
  </si>
  <si>
    <t>ALEJO CALLE MARILUZ</t>
  </si>
  <si>
    <t>P259-PUN-PRI-CAMP-TEC-DE-CAMPO-30.CONTRATAR UN (1) SERVICIO EN MATERIA TÉCNICA PARA EL EMPADRO</t>
  </si>
  <si>
    <t>COTILLO YUCRA LISBETH PILAR</t>
  </si>
  <si>
    <t>P260-PUN-PRI-CAMP-ABG-DE-CAMPO-7.CONTRATAR UN (1) SERVICIO EN MATERIA LEGAL PARA VERIFICAR Y E</t>
  </si>
  <si>
    <t>16/05/2022 00:00:00</t>
  </si>
  <si>
    <t>ARONE VARGAS KARINA JAZMIN</t>
  </si>
  <si>
    <t>CONTRATAR EL SERVICIO DE ASISTENCIA  ADMINISTRATIVA PARA LA COORDINACION GENERAL Y LOS COMPONENTES</t>
  </si>
  <si>
    <t>QUISPE LOPEZ ADRIAN EDGAR</t>
  </si>
  <si>
    <t>P37-AMA-PRI-GAB-ING-RSP-DE-SECT-1.CONTRATAR UN (1) SERVICIO MATERIA TÉCNICA PARA COORDINAR, MO</t>
  </si>
  <si>
    <t>BOBADILLA SANCHEZ RICARDO</t>
  </si>
  <si>
    <t>P36-AMA-PRI-GAB-ESP-GIS-GAB-1.CONTRATAR UN (1) SERVICIO ESPECIALIZADO CAD/GIS EN GABINETE PARA</t>
  </si>
  <si>
    <t>SANCHEZ CALONGE ETHEL LUCIA</t>
  </si>
  <si>
    <t>P28-AMA-PRI-CTCUM-ESP-CADGIS-CTCUM-1.CONTRATAR UN (1) SERVICIO EN MATERIA TÉCNICA PARA EL LEVA</t>
  </si>
  <si>
    <t>JUSTANO FERNANDEZ HUGO FIDEL</t>
  </si>
  <si>
    <t>P27-AMA-PRI-CTCUM-ING-ESP-EN-SUELOS-1.CONTRATAR UN (1) SERVICIO EN MATERIA TÉCNICA PARA LA EVA</t>
  </si>
  <si>
    <t>MENDOZA SIFUENTES ANDERSON</t>
  </si>
  <si>
    <t>P33-AMA-PRI-DIAG-TEC-DE-CAMPO-1.CONTRATAR UN (1) SERVICIO EN MATERIA TÉCNICA PARA EL LEVANTAMI</t>
  </si>
  <si>
    <t>CUBAS BRAVO WILFREDO</t>
  </si>
  <si>
    <t>P31-AMA-PRI-DIAG-ING-DIAG-1.CONTRATAR UN (1) SERVICIO EN MATERIA TÉCNICA PARA LA ELABORACIÓN D</t>
  </si>
  <si>
    <t>PAISIG PEREZ SAMUEL</t>
  </si>
  <si>
    <t>P30-AMA-PRI-DIAG-ABG-DIAG-1.CONTRATAR UN (1) SERVICIO EN MATERIA LEGAL PARA LA ELABORACIÓN DE</t>
  </si>
  <si>
    <t>DAVILA MEZA  ALAN KEVIN</t>
  </si>
  <si>
    <t>P29-AMA-PRI-DIAG-ESP-GIS-CAMPO-1.CONTRATAR UN (1) SERVICIO ESPECIALIZADO EN CAD / GIS PARA REC</t>
  </si>
  <si>
    <t>15/05/2022 00:00:00</t>
  </si>
  <si>
    <t>CALLATA HERRERA JOSHIRO ARNOLD JHASMANI</t>
  </si>
  <si>
    <t>P253-PUN-CC-DIAG-TEC-DE-CAMPO-2.CONTRATAR UN (1) SERVICIO EN MATERIA TÉCNICA PARA EL LEVANTAMI</t>
  </si>
  <si>
    <t>CAHUANA HUAYAPA EDDY JESUALDO</t>
  </si>
  <si>
    <t>P279-PUN-PRI-GAB-ABG-2.CONTRATAR UN (1) SERVICIO EN MATERIA LEGAL PARA EVALUAR, VERIFICAR Y BR</t>
  </si>
  <si>
    <t>VELA TACORA RICHARD ALFREDO</t>
  </si>
  <si>
    <t>P250-PUN-CC-CAMP-ING-EN-CS-AGR-LDR-DE-ETE-Y-AMB-2.CONTRATAR UN (1) SERVICIO EN MATERIA TÉCNICA</t>
  </si>
  <si>
    <t>COAQUIRA CUEVA RUBEN ALEX</t>
  </si>
  <si>
    <t>P250-PUN-CC-CAMP-ING-EN-CS-AGR-LDR-DE-ETE-Y-AMB-1.CONTRATAR UN (1) SERVICIO EN MATERIA TÉCNICA</t>
  </si>
  <si>
    <t>QUISPE ENRIQUEZ NILMA YORELA</t>
  </si>
  <si>
    <t>P249-PUN-CC-CAMP-TEC-DE-CAMPO-2.CONTRATAR UN (1) SERVICIO EN MATERIA TÉCNICA PARA EL DESLINDE</t>
  </si>
  <si>
    <t>PORTOCARRERO PORTILLO SEGUNDO ALEJANDRO AUGUSTO</t>
  </si>
  <si>
    <t>P249-PUN-CC-CAMP-TEC-DE-CAMPO-1.CONTRATAR UN (1) SERVICIO EN MATERIA TÉCNICA PARA EL DESLINDE</t>
  </si>
  <si>
    <t>AYAMAMANI PACHARI HUMBERTO</t>
  </si>
  <si>
    <t>P255-PUN-CC-DIAG-ABG-DIAG-2.CONTRATAR UN (1) SERVICIO EN MATERIA LEGAL PARA LA ELABORACIÓN DE</t>
  </si>
  <si>
    <t>CCAHUANA HERRERA EVELYN</t>
  </si>
  <si>
    <t>P254-PUN-CC-DIAG-ESP-CADGIS-1.CONTRATAR UN (1) SERVICIO ESPECIALIZADOS EN CAD/GIS PARA RECOPIL</t>
  </si>
  <si>
    <t>13/05/2022 00:00:00</t>
  </si>
  <si>
    <t>CUTIPA QUISPE YESBETH</t>
  </si>
  <si>
    <t>P259-PUN-PRI-CAMP-TEC-DE-CAMPO-34.CONTRATAR UN (1) SERVICIO EN MATERIA TÉCNICA PARA EL EMPADRO</t>
  </si>
  <si>
    <t>FLORES RAMOS VLADIMIR ADOLPH</t>
  </si>
  <si>
    <t>P259-PUN-PRI-CAMP-TEC-DE-CAMPO-23.CONTRATAR UN (1) SERVICIO EN MATERIA TÉCNICA PARA EL EMPADRO</t>
  </si>
  <si>
    <t>TIÑA GOYZUETA JESSICA NILZA</t>
  </si>
  <si>
    <t>P259-PUN-PRI-CAMP-TEC-DE-CAMPO-24.CONTRATAR UN (1) SERVICIO EN MATERIA TÉCNICA PARA EL EMPADRO</t>
  </si>
  <si>
    <t>APAZA MARAVI RAY DEREK</t>
  </si>
  <si>
    <t>P260-PUN-PRI-CAMP-ABG-DE-CAMPO-1.CONTRATAR UN (1) SERVICIO EN MATERIA LEGAL PARA VERIFICAR Y E</t>
  </si>
  <si>
    <t>TITO ORMACHEA GINNA ROXANA</t>
  </si>
  <si>
    <t>P263-PUN-PRI-CAMP-ESP-GIS-CAMPO-1.CONTRATAR UN (1) SERVICIO EN MATERIA TÉCNICA PARA EL PROCESA</t>
  </si>
  <si>
    <t>MAMANI APAZA JAVIER</t>
  </si>
  <si>
    <t>P264-PUN-PRI-CAMP-ING-EN-CS-AGR-LDR-DE-ETE-Y-AMB-1.CONTRATAR UN (1) SERVICIO EN MATERIA TÉCNIC</t>
  </si>
  <si>
    <t>FLORES FLORES NILDA LADY</t>
  </si>
  <si>
    <t>SERVICIO EN MATERIA TÉCNICA PARA EL EMPADRONAMIENTO Y LEVANTAMIENTO CATASTRAL DE PREDIOS RURALES INDIVIDUALES – PRI DEL SECTOR CHIURAYA QUELLICANI  CORRESPONDIENTE A LA SECCIÓN 1 DE LA UNIDAD TERRITORIAL CHICO QUELLICANI, UBICADA EN EL DIST</t>
  </si>
  <si>
    <t>RAMOS CCALLI RIDER RUGGUIERI</t>
  </si>
  <si>
    <t>P263-PUN-PRI-CAMP-ESP-GIS-CAMPO-4.CONTRATAR UN (1) SERVICIO EN MATERIA TÉCNICA PARA EL PROCESA</t>
  </si>
  <si>
    <t>RUELAS ALVAREZ DEIVIS BLADIMIR</t>
  </si>
  <si>
    <t>P263-PUN-PRI-CAMP-ESP-GIS-CAMPO-5.CONTRATAR UN (1) SERVICIO EN MATERIA TÉCNICA PARA EL PROCESA</t>
  </si>
  <si>
    <t>VALDIVIA MAMANI WENDY CAROL</t>
  </si>
  <si>
    <t>P263-PUN-PRI-CAMP-ESP-GIS-CAMPO-7.CONTRATAR UN (1) SERVICIO EN MATERIA TÉCNICA PARA EL PROCESA</t>
  </si>
  <si>
    <t>ALANOCA MAMANI FREDY</t>
  </si>
  <si>
    <t>P259-PUN-PRI-CAMP-TEC-DE-CAMPO-22.CONTRATAR UN (1) SERVICIO EN MATERIA TÉCNICA PARA EL EMPADRO</t>
  </si>
  <si>
    <t>FLORES GARCIA LUZ MERCEDES DEL CARMEN</t>
  </si>
  <si>
    <t>P289-SMT-CN-DIAG-ESP-GIS-CAMPO-1.CONTRATAR UN (1) SERVICIO ESPECIALIZADO EN CAD / GIS PARA REC</t>
  </si>
  <si>
    <t>TUESTA GONZALES CARLA CAROL</t>
  </si>
  <si>
    <t>P310-SMT-PRI-DIAG-ESP-GIS-CAMPO-1.CONTRATAR UN (1) SERVICIO ESPECIALIZADO EN CAD / GIS PARA RE</t>
  </si>
  <si>
    <t>ARROYO TORRES ELIO</t>
  </si>
  <si>
    <t>SERVICIO EN MATERIA LEGAL PARA LA ELABORACIÓN DE INFORMES DE DIAGNÓSTICO FÍSICO LEGAL Y SOCIO AMBIENTAL DE COMUNIDADES CAMPESINAS – CC.CC. EN EL DEPARTAMENTO CAJAMARCA, PROVINCIA(S) CONTUMAZA Y SAN MIGUEL DE LAS COMUNIDAD(ES) CAMPESINA(S) D</t>
  </si>
  <si>
    <t>QUISPE BRINGAS ELMER SAMUEL</t>
  </si>
  <si>
    <t>P76-CAJ-PRI-CAMP-ABG-DE-CAMPO-5.CONTRATAR UN (01) SERVICIO EN MATERIA LEGAL PARA VERIFICAR Y E</t>
  </si>
  <si>
    <t>MAYURI ZAVALA JULIO EDELMIRO</t>
  </si>
  <si>
    <t>P76-CAJ-PRI-CAMP-ABG-DE-CAMPO-7.CONTRATAR UN (01) SERVICIO EN MATERIA LEGAL PARA VERIFICAR Y E</t>
  </si>
  <si>
    <t>TORRES HUARIPATA ALFREDO</t>
  </si>
  <si>
    <t>P96-CAJ-PRI-GAB-ING-RSP-DE-SECT-1.CONTRATAR UN (01) SERVICIO EN MATERIA TÉCNICA PARA COORDINAR</t>
  </si>
  <si>
    <t>SAAVEDRA GRANDEZ ORLANDO</t>
  </si>
  <si>
    <t>P291-SMT-CN-DIAG-TEC-DE-CAMPO-2.CONTRATAR UN (1) SERVICIO EN MATERIA TÉCNICA PARA EL LEVANTAMI</t>
  </si>
  <si>
    <t>DEL CASTILLO CHAVEZ HALDEN</t>
  </si>
  <si>
    <t>P291-SMT-CN-DIAG-TEC-DE-CAMPO-1.CONTRATAR UN (1) SERVICIO EN MATERIA TÉCNICA PARA EL LEVANTAMI</t>
  </si>
  <si>
    <t>ROJAS RODRIGUEZ CARLOS</t>
  </si>
  <si>
    <t>P290-SMT-CN-DIAG-ING-DIAG-1.CONTRATAR UN (1) SERVICIO EN MATERIA TÉCNICA PARA LA ELABORACIÓN D</t>
  </si>
  <si>
    <t>CARBAJAL MOGOLLON HENRY</t>
  </si>
  <si>
    <t>P289-SMT-CN-DIAG-ESP-GIS-CAMPO-2.CONTRATAR UN (1) SERVICIO ESPECIALIZADO EN CAD / GIS PARA REC</t>
  </si>
  <si>
    <t>CENEPO MOZOMBITE BASILIO</t>
  </si>
  <si>
    <t>P288-SMT-CN-DIAG-ABG-DIAG-2.CONTRATAR UN (1) SERVICIO EN MATERIA LEGAL PARA LA ELABORACIÓN DE</t>
  </si>
  <si>
    <t>DEL AGUILA AREVALO ITALO SEGUNDO</t>
  </si>
  <si>
    <t>P311-SMT-PRI-DIAG-ING-DIAG-1.CONTRATAR UN (1) SERVICIO EN MATERIA TÉCNICA PARA LA ELABORACIÓN</t>
  </si>
  <si>
    <t>SANCHEZ NAJAR EBOLI  AYLEN INES</t>
  </si>
  <si>
    <t>P308-SMT-PRI-DIAG-ABG-DIAG-1.CONTRATAR UN (1) SERVICIO EN MATERIA LEGAL PARA LA ELABORACIÓN DE</t>
  </si>
  <si>
    <t>AREVALO RAMIREZ CESAR ALEJANDRO</t>
  </si>
  <si>
    <t>P318-SMT-PRI-GAB-ABG-CALIF-1.CONTRATAR UN (1) SERVICIO EN MATERIA LEGAL PARA EFECTUAR LA CALIF</t>
  </si>
  <si>
    <t>GUERRERO NORIEGA, GRACE GRAY</t>
  </si>
  <si>
    <t>P316-SMT-PRI-GAB-ESP-GIS-GAB-1.CONTRATAR UN (1) SERVICIO ESPECIALIZADO CAD GIS GABINETE PARA L</t>
  </si>
  <si>
    <t>PEREZ FLORES DARVIN</t>
  </si>
  <si>
    <t>P312-SMT-PRI-GAB-ING-RSP-DE-SECT-1.CONTRATAR UN (1) SERVICIO EN MATERIA TÉCNICA PARA COORDINAR</t>
  </si>
  <si>
    <t>MOROCHO CUBAS JORGE JENRY</t>
  </si>
  <si>
    <t>P79-CAJ-PRI-CAMP-TEC-DE-CAMPO-9.CONTRATAR UN (01) SERVICIO EN MATERIA TÉCNICA PARA EL EMPADRON</t>
  </si>
  <si>
    <t>BARBOZA IDROGO RICHARD JHOEL</t>
  </si>
  <si>
    <t>P79-CAJ-PRI-CAMP-TEC-DE-CAMPO-7.CONTRATAR UN (01) SERVICIO EN MATERIA TÉCNICA PARA EL EMPADRON</t>
  </si>
  <si>
    <t>SEMPERTEGUI CAMPOS DORIS EDITH</t>
  </si>
  <si>
    <t>P79-CAJ-PRI-CAMP-TEC-DE-CAMPO-6.CONTRATAR UN (01) SERVICIO EN MATERIA TÉCNICA PARA EL EMPADRON</t>
  </si>
  <si>
    <t>ESCOVICH FLORES JUAN ALEJANDRO</t>
  </si>
  <si>
    <t>TANTA HUAMAN SANTOS</t>
  </si>
  <si>
    <t>P79-CAJ-PRI-CAMP-TEC-DE-CAMPO-49.CONTRATAR UN (01) SERVICIO EN MATERIA TÉCNICA PARA EL EMPADRO</t>
  </si>
  <si>
    <t>AVELINO VILLAVICENCIO IVAN HARVEY</t>
  </si>
  <si>
    <t>P79-CAJ-PRI-CAMP-TEC-DE-CAMPO-48.CONTRATAR UN (01) SERVICIO EN MATERIA TÉCNICA PARA EL EMPADRO</t>
  </si>
  <si>
    <t>MENDOZA SANCHEZ FREDDY MAURICIO</t>
  </si>
  <si>
    <t>P79-CAJ-PRI-CAMP-TEC-DE-CAMPO-47.CONTRATAR UN (01) SERVICIO EN MATERIA TÉCNICA PARA EL EMPADRO</t>
  </si>
  <si>
    <t>CHUGNAS VILLENA ISAIAS</t>
  </si>
  <si>
    <t>P79-CAJ-PRI-CAMP-TEC-DE-CAMPO-40.CONTRATAR UN (01) SERVICIO EN MATERIA TÉCNICA PARA EL EMPADRO</t>
  </si>
  <si>
    <t>VASQUEZ NIZAMA FIORELLA JANIXA</t>
  </si>
  <si>
    <t>P79-CAJ-PRI-CAMP-TEC-DE-CAMPO-39.CONTRATAR UN (01) SERVICIO EN MATERIA TÉCNICA PARA EL EMPADRO</t>
  </si>
  <si>
    <t>LOZANO ROMERO WILDER</t>
  </si>
  <si>
    <t>P79-CAJ-PRI-CAMP-TEC-DE-CAMPO-38.CONTRATAR UN (01) SERVICIO EN MATERIA TÉCNICA PARA EL EMPADRO</t>
  </si>
  <si>
    <t>VALERA MANTILLA PIERRE OMAR</t>
  </si>
  <si>
    <t>P79-CAJ-PRI-CAMP-TEC-DE-CAMPO-36.CONTRATAR UN (01) SERVICIO EN MATERIA TÉCNICA PARA EL EMPADRO</t>
  </si>
  <si>
    <t>VASQUEZ REGALADO ANALI</t>
  </si>
  <si>
    <t>P79-CAJ-PRI-CAMP-TEC-DE-CAMPO-35.CONTRATAR UN (01) SERVICIO EN MATERIA TÉCNICA PARA EL EMPADRO</t>
  </si>
  <si>
    <t>LOJE CASTREJON CARLOS ENRIQUE</t>
  </si>
  <si>
    <t>P79-CAJ-PRI-CAMP-TEC-DE-CAMPO-32.CONTRATAR UN (01) SERVICIO EN MATERIA TÉCNICA PARA EL EMPADRO</t>
  </si>
  <si>
    <t>MARTINEZ NECIOSUP ROGER</t>
  </si>
  <si>
    <t>P79-CAJ-PRI-CAMP-TEC-DE-CAMPO-31.CONTRATAR UN (01) SERVICIO EN MATERIA TÉCNICA PARA EL EMPADRO</t>
  </si>
  <si>
    <t>RAMOS ORTIZ JHONNY MILTON</t>
  </si>
  <si>
    <t>P79-CAJ-PRI-CAMP-TEC-DE-CAMPO-3.CONTRATAR UN (01) SERVICIO EN MATERIA TÉCNICA PARA EL EMPADRON</t>
  </si>
  <si>
    <t>MUÑOZ RONCAL SANTOS GUILLERMO</t>
  </si>
  <si>
    <t>P80-CAJ-PRI-CAMP-ESP-GIS-CAMPO-2.CONTRATAR UN (1) SERVICIO ESPECIALIZADO EN CAD GIS EN CAMPO P</t>
  </si>
  <si>
    <t>MORALES RUDAS ISAIAS</t>
  </si>
  <si>
    <t>P79-CAJ-PRI-CAMP-TEC-DE-CAMPO-29.CONTRATAR UN (01) SERVICIO EN MATERIA TÉCNICA PARA EL EMPADRO</t>
  </si>
  <si>
    <t>ESCALANTE POMA  ALDO PAUL</t>
  </si>
  <si>
    <t>P76-CAJ-PRI-CAMP-ABG-DE-CAMPO-4.CONTRATAR UN (01) SERVICIO EN MATERIA LEGAL PARA VERIFICAR Y E</t>
  </si>
  <si>
    <t>JULCA NIMBOMA JOSE WILSON</t>
  </si>
  <si>
    <t>P79-CAJ-PRI-CAMP-TEC-DE-CAMPO-28.CONTRATAR UN (01) SERVICIO EN MATERIA TÉCNICA PARA EL EMPADRO</t>
  </si>
  <si>
    <t>ANGULO CABANILLAS GABY ISABEL</t>
  </si>
  <si>
    <t>P91-CAJ-PRI-GAB-ABG-CALIF-4.CONTRATAR UN (01) SERVICIO EN MATERIA LEGAL PARA EFECTUAR LA CALIF</t>
  </si>
  <si>
    <t>LLICO LEAL SEGUNDO ALINDOR</t>
  </si>
  <si>
    <t>P76-CAJ-PRI-CAMP-ABG-DE-CAMPO-2.CONTRATAR UN (01) SERVICIO EN MATERIA LEGAL PARA VERIFICAR Y E</t>
  </si>
  <si>
    <t>ALVA TERRONES EDWIN JOSE MILER</t>
  </si>
  <si>
    <t>P86-CAJ-PRI-DIAG-TEC-DE-CAMPO-5.CONTRATAR UN (01) SERVICIO EN MATERIA TÉCNICA PARA EL LEVANTAM</t>
  </si>
  <si>
    <t>CONDE ARROYO JOSE MARTIN</t>
  </si>
  <si>
    <t>SERVICIO EN MATERIA TÉCNICA PARA LA ELABORACIÓN DE INFORMES DE DIAGNÓSTICO FISICO LEGAL Y SOCIO AMBIENTAL DE PREDIOS RURALES INDIVIDUALES – PRI EN EL DEPARTAMENTO CAJAMARCA, EN LA PROVINCIA(S) CHOTA Y CUTERVO DE LAS UNIDADES TERRITORIALES D</t>
  </si>
  <si>
    <t>PAJARES CHAVEZ WITMAN</t>
  </si>
  <si>
    <t>P76-CAJ-PRI-CAMP-ABG-DE-CAMPO-6.CONTRATAR UN (01) SERVICIO EN MATERIA LEGAL PARA VERIFICAR Y E</t>
  </si>
  <si>
    <t xml:space="preserve"> AZULA GONZALES ELVIRA</t>
  </si>
  <si>
    <t>SERVICIO EN MATERIA TÉCNICA PARA LA ELABORACIÓN DE INFORMES DE DIAGNÓSTICO FISICO LEGAL Y SOCIO AMBIENTAL DE PREDIOS RURALES INDIVIDUALES – PRI EN EL DEPARTAMENTO CAJAMARCA, PROVINCIA(S) CHOTA DE LAS UNIDADES TERRITORIALES DE CHADIN, PACCHA</t>
  </si>
  <si>
    <t>ALIAGA COLLANTES WALTER HOMERO</t>
  </si>
  <si>
    <t>P92-CAJ-PRI-GAB-ABG-RSP-DE-SECT-1.CONTRATAR UN (01) SERVICIO EN MATERIA LEGAL PARA COORDINAR,</t>
  </si>
  <si>
    <t>IDROGO ZAMORA HENRY AGUSTIN</t>
  </si>
  <si>
    <t>SERVICIO PARA LA IDENTIFICACION DE PATRIMONIO CULTURAL DE LA NACIÓN O ZONAS ARQUEOLOGICAS EN CAMPO EN EL DEPARTAMENTO CAJAMARCA, PROVINCIA(S) CAJAMARCA, CONTUMAZA, SAN MIGUEL Y SAN MARCOS DE LAS COMUNIDAD(ES) CAMPESINA(S) DE SAN BENITO, SOC</t>
  </si>
  <si>
    <t>BDA LOGISTIC S.A.C.</t>
  </si>
  <si>
    <t>SERVICIO DE TOMA DE INVENTARIO FISICO DE BIENES MUEBLES, VALORIZACION Y  CONCILIACION DE LOS AC</t>
  </si>
  <si>
    <t>RODRIGUEZ VERTIZ SELVA ESMERALDA</t>
  </si>
  <si>
    <t>CONTRATAR UN (01) SERVICIO EN MATERIA LEGAL PARA VERIFICAR Y EVALUAR DOCUMENTACION LEGAL OBTENIDA EN CAMPO, ASÍ COMO EL CONTROL DE CALIDAD DE LOS PROCEDIMIENTOS DE DEMARCACIÓN TERRITORIAL DE LAS COMUNIDADES NATIVAS DENOMINADAS UNIÓN ULLPACA</t>
  </si>
  <si>
    <t>VILLANUEVA RUITÓN ATILIO MIGUEL</t>
  </si>
  <si>
    <t>P79-CAJ-PRI-CAMP-TEC-DE-CAMPO-18.CONTRATAR UN (01) SERVICIO EN MATERIA TÉCNICA PARA EL EMPADRO</t>
  </si>
  <si>
    <t>DIAZ HUACCHA DANNY WILSON</t>
  </si>
  <si>
    <t>P78-CAJ-PRI-CAMP-ING-EN-CS-AGR-LDR-DE-ETE-Y-AMB-9.CONTRATAR UN (01) SERVICIO MATERIA TÉCNICA P</t>
  </si>
  <si>
    <t>BUSTAMANTE GARCIA TEODOMIRO AMADO</t>
  </si>
  <si>
    <t>P350-HUA-CN-CAMP-ING-FAJ-MAG-8.CONTRATAR UN (1) SERVICIO EN MATERIA TÉCNICA PARA DETERMINACIÓN</t>
  </si>
  <si>
    <t>DEL AGUILA RENGIFO GUSTAVO</t>
  </si>
  <si>
    <t>CONTRATAR UN (01) SERVICIO EN MATERIA LEGAL PARA COORDINAR, MONITOREAR Y EFECUTAR EL SEGUIMIENTO DEL PROCEDIMIENTO DE FORMALIZACION Y TITULACION DE PREDIOS RURALES INDIVIDUALES Y COMUNIDADES NATIVAS EN LA SECCIÓN 1, EN LA PROVINCIA(S) ALTO</t>
  </si>
  <si>
    <t>CHEGLIO PARIONA JORGE ENRIQUE</t>
  </si>
  <si>
    <t>CONTRATAR UN (01) SERVICIO EN MATERIA LEGAL PARA LA ELABORACION DE INFORMES DE DIAGNOSTICO FISICO LEGAL Y SOCIO AMBIENTAL DE PREDIOS RURALES INDIVIDUALES EN LA SECCIÓN 1, EN LA PROVINCIA(S) DATEM DEL MARAÑÓN Y ALTO AMAZONAS EN EL DEPARTAMEN</t>
  </si>
  <si>
    <t>VASQUEZ ACOSTA ROBER JAIR</t>
  </si>
  <si>
    <t>P190-LOR-CN-GAB-ESP-CADGIS- 16.CONTRATAR UN (01) SERVICIO SERVICIO ESPECIALIZADO EN CAD GIS PA</t>
  </si>
  <si>
    <t>JANAMPA VENTURA ESTEFANI KATERIN</t>
  </si>
  <si>
    <t>P183-LOR-CN-CAMP-ESP-CADGIS- 17.CONTRATAR UN (01) SERVICIO EN MATERIA TECNICA PARA EL PROCESAM</t>
  </si>
  <si>
    <t>SALDAÑA SALDAÑA VICTOR ALEX</t>
  </si>
  <si>
    <t>P79-CAJ-PRI-CAMP-TEC-DE-CAMPO-27.CONTRATAR UN (01) SERVICIO EN MATERIA TÉCNICA PARA EL EMPADRO</t>
  </si>
  <si>
    <t>CRUZADO BARBOZA WILLAN</t>
  </si>
  <si>
    <t>P79-CAJ-PRI-CAMP-TEC-DE-CAMPO-26.CONTRATAR UN (01) SERVICIO EN MATERIA TÉCNICA PARA EL EMPADRO</t>
  </si>
  <si>
    <t>CABRERA VALLEJOS EILA MARITZA</t>
  </si>
  <si>
    <t>P79-CAJ-PRI-CAMP-TEC-DE-CAMPO-25.CONTRATAR UN (01) SERVICIO EN MATERIA TÉCNICA PARA EL EMPADRO</t>
  </si>
  <si>
    <t>AGUILAR SANCHEZ ELIAS</t>
  </si>
  <si>
    <t>P79-CAJ-PRI-CAMP-TEC-DE-CAMPO-24.CONTRATAR UN (01) SERVICIO EN MATERIA TÉCNICA PARA EL EMPADRO</t>
  </si>
  <si>
    <t>VASQUEZ TANTALEAN TEODORO</t>
  </si>
  <si>
    <t>P79-CAJ-PRI-CAMP-TEC-DE-CAMPO-23.CONTRATAR UN (01) SERVICIO EN MATERIA TÉCNICA PARA EL EMPADRO</t>
  </si>
  <si>
    <t>SEMPERTEGUI LIVAQUE GILMER LUIS</t>
  </si>
  <si>
    <t>P79-CAJ-PRI-CAMP-TEC-DE-CAMPO-22.CONTRATAR UN (1) SERVICIO EN MATERIA TÉCNICA PARA EL EMPADRON</t>
  </si>
  <si>
    <t>CAMPOS HERRERA JOHN YOBER</t>
  </si>
  <si>
    <t>P79-CAJ-PRI-CAMP-TEC-DE-CAMPO-20.CONTRATAR UN (1) SERVICIO EN MATERIA TÉCNICA PARA EL EMPADRON</t>
  </si>
  <si>
    <t>BUENO SILVA CESAR WILTON</t>
  </si>
  <si>
    <t>P79-CAJ-PRI-CAMP-TEC-DE-CAMPO-19.CONTRATAR UN (01) SERVICIO EN MATERIA TÉCNICA PARA EL EMPADRO</t>
  </si>
  <si>
    <t>HERRERA EDQUEN WILDER</t>
  </si>
  <si>
    <t>P79-CAJ-PRI-CAMP-TEC-DE-CAMPO-17.CONTRATAR UN (01) SERVICIO EN MATERIA TÉCNICA PARA EL EMPADRO</t>
  </si>
  <si>
    <t>CABRERA CARUAJULCA MARTIN</t>
  </si>
  <si>
    <t>P79-CAJ-PRI-CAMP-TEC-DE-CAMPO-14.CONTRATAR UN (01) SERVICIO EN MATERIA TÉCNICA PARA EL EMPADRO</t>
  </si>
  <si>
    <t>COLUNCHE NUÑEZ ALBARINO</t>
  </si>
  <si>
    <t>P79-CAJ-PRI-CAMP-TEC-DE-CAMPO-13.CONTRATAR UN (01) SERVICIO EN MATERIA TÉCNICA PARA EL EMPADRO</t>
  </si>
  <si>
    <t>MUÑOZ OLIVA LLEIDY</t>
  </si>
  <si>
    <t>P79-CAJ-PRI-CAMP-TEC-DE-CAMPO-11.CONTRATAR UN (01) SERVICIO EN MATERIA TÉCNICA PARA EL EMPADRO</t>
  </si>
  <si>
    <t>RAMOS CORREA ELIAS</t>
  </si>
  <si>
    <t>P79-CAJ-PRI-CAMP-TEC-DE-CAMPO-10.CONTRATAR UN (01) SERVICIO EN MATERIA TÉCNICA PARA EL EMPADRO</t>
  </si>
  <si>
    <t>SOBERON ORTIZ YESSENIA</t>
  </si>
  <si>
    <t>P79-CAJ-PRI-CAMP-TEC-DE-CAMPO-1.CONTRATAR UN (01) SERVICIO EN MATERIA TÉCNICA PARA EL EMPADRON</t>
  </si>
  <si>
    <t>BENIQUE CABRERA DONATO</t>
  </si>
  <si>
    <t>P78-CAJ-PRI-CAMP-ING-EN-CS-AGR-LDR-DE-ETE-Y-AMB-8.CONTRATAR UN (01) SERVICIO MATERIA TÉCNICA P</t>
  </si>
  <si>
    <t>FERNANDEZ MEGO EDGAR MARCO</t>
  </si>
  <si>
    <t>P78-CAJ-PRI-CAMP-ING-EN-CS-AGR-LDR-DE-ETE-Y-AMB-7.CONTRATAR UN (01) SERVICIO MATERIA TÉCNICA P</t>
  </si>
  <si>
    <t>CHACON CAMPOS JAIME WILFREDO</t>
  </si>
  <si>
    <t>P78-CAJ-PRI-CAMP-ING-EN-CS-AGR-LDR-DE-ETE-Y-AMB-6.CONTRATAR UN (01) SERVICIO MATERIA TÉCNICA P</t>
  </si>
  <si>
    <t>SAAVEDRA ARANA DINO</t>
  </si>
  <si>
    <t>P78-CAJ-PRI-CAMP-ING-EN-CS-AGR-LDR-DE-ETE-Y-AMB-4.CONTRATAR UN (01) SERVICIO MATERIA TÉCNICA P</t>
  </si>
  <si>
    <t>SANCHEZ MONTOYA MANUEL YSIDORO</t>
  </si>
  <si>
    <t>P78-CAJ-PRI-CAMP-ING-EN-CS-AGR-LDR-DE-ETE-Y-AMB-3.CONTRATAR UN (01) SERVICIO MATERIA TÉCNICA P</t>
  </si>
  <si>
    <t>RABANAL ALIAGA SEGUNDO</t>
  </si>
  <si>
    <t>P78-CAJ-PRI-CAMP-ING-EN-CS-AGR-LDR-DE-ETE-Y-AMB-10.CONTRATAR UN (01) SERVICIO MATERIA TÉCNICA</t>
  </si>
  <si>
    <t>12/05/2022 00:00:00</t>
  </si>
  <si>
    <t>CENCIA ORDOÑEZ KATTY IVETT</t>
  </si>
  <si>
    <t>CONTRATAR UN (1) SERVICIO EN MATERIA TECNICA PARA COORDINAR, MONITOREAR Y EFECTUAR EL SEGUIMIENTO AL EQUIPO TECNICO ESPECIALIZADO EN ACTIVIDADES DE CAMPO EN EL DEPARTAMENTO JUNÍN, EN LA PROVINCIA(S) DE CONCEPCIÓN, JAUJA, YAULI, JUNÍN Y HUAN</t>
  </si>
  <si>
    <t>ARAUCO HABICH AYRTON DARY'LL</t>
  </si>
  <si>
    <t>CONTRATAR UN (01) SERVICIO ESPECIALIZADO GIS DE GABINETE PARA LA ADMINISTRACIÓN Y EJECUCIÓN DE LA BASE GRÁFICA Y BASE DE DATOS EN EL DEPARTAMENTO JUNÍN, SECCIÓN 1 EN EL MARCO DE LA EJECUCIÓN DEL PROYECTO "CATASTRO, TITULACIÓN Y REGISTRO DE</t>
  </si>
  <si>
    <t>CARTAGENA VALLEJO OCTAVIO</t>
  </si>
  <si>
    <t>CONTRATAR UN (01) SERVICIO EN MATERIA LEGAL PARA COORDINAR, MONITOREAR Y EFECTUAR EL SEGUIMIENTO DEL PROCEDIMIENTO DE FORMALIZACIÓN Y TITULACIÓN DE PREDIOS RURALES IINDIVIDUALES - PRI, COMUNIDADES NATIVAS - CC.NN. Y COMUNIDADES CAMPESINAS -</t>
  </si>
  <si>
    <t>CANCHUCAJA ACOSTA CYNDHY LEYDHY</t>
  </si>
  <si>
    <t>CONTRATAR UN (1) SERVICIO EN MATERIA LEGAL PARA VERIFICAR Y EVALUAR DOCUMENTACION LEGAL OBTENIDA EN CAMPO Y CONTROL DE CALIDAD DE LA FICHA CATASTRAL EN EL DEPARTAMENTO JUNÍN, EN LA PROVINCIA(S) DE CHANCHAMAYO Y SATIPO, PARA LAS COMUNIDAD(ES</t>
  </si>
  <si>
    <t>RIVERA POMAHUALI EDUARDO</t>
  </si>
  <si>
    <t>CONTRATAR UN (1) SERVICIO EN MATERIA TECNICA PARA LA DEMARCION TERRITORTIAL DE CC.NN . EN EL DEPARTAMENTO JUNIN, EN LA PROVINCIA(S) DE CHANCHAMAYO Y SATIPO, PARA LAS COMUNIDAD(ES) NATIVAS DE SAN MIGUEL, CENTRO MARIANKIARI, BAJO PICAFLOR, VI</t>
  </si>
  <si>
    <t>CALDERON LAZO MANUEL GONZALO</t>
  </si>
  <si>
    <t>CONTRATAR UN (1) SERVICIO PARA LA IDENTIFICACIÓN DEL PATRIMONIO CULTURAL DE LA NACIÓN O ZONAS ARQUEOLÓGICAS EN EL DEPARTAMENTO DE JUNÍN, EN LA PROVINCIA(S) DE HUANCAYO Y SATIPO, UNIDADES TERRITORIALES YANABAMBA Y MARIANKIARI, SECCIÓN 1-5, Á</t>
  </si>
  <si>
    <t>CENCIA DE LA CRUZ RAFAEL</t>
  </si>
  <si>
    <t>GOMEZ HERNANDEZ NATHALIE ELENA</t>
  </si>
  <si>
    <t>CONTRATAR UN (1) SERVICIO EN MATERIA TÉCNICA PARA EL EMPADRONAMIENTO Y LEVANTAMIENTO CATASTRAL DE PREDIOS RURALES INDIVIDUALES - PRI EN EL DEPARTAMENTO JUNÍN, EN LA PROVINCIA(S) DE HUANCAYO, UNIDAD TERRITORIAL YANABAMBA, SECCIÓN 1, ÁREA 1 E</t>
  </si>
  <si>
    <t>LARA QUISPE MARLENY</t>
  </si>
  <si>
    <t>CONTRATAR UN (01) SERVICIO EN MATERIA TÉCNICA PARA EL EMPADRONAMIENTO Y LEVANTAMIENTO CATASTRAL DE CC.CC. EN EL DEPARTAMENTO JUNÍN, PROVINCIA DE CONCEPCIÓN, JAUJA, YAULI, JUNÍN Y HUANCAYO, COMUNIDADES CAMPESINAS DE PICHJAPUQUIO, LA OROYA, A</t>
  </si>
  <si>
    <t>SALAZAR VALENZUELA ANDRES MELECIO</t>
  </si>
  <si>
    <t>SERVICIO EN MATERIA TÉCNICA PARA COORDINAR, MONITOREAR Y EFECTUAR EL SEGUIMIENTO AL EQUIPO TÉCNICO ESPECIALIZADO EN ACTIVIDADES DE CAMPO EN EL DEPARTAMENTO HUÁNUCO, EN LA(S) PROVINCIA(S) HUÁNUCO, PACHITEA, COMUNIDAD(ES) CAMPESINA(S) DE CHIN</t>
  </si>
  <si>
    <t>ZURITA CORDOVA CARLOS VIRGILIO</t>
  </si>
  <si>
    <t>CONTRATACIÓN DEL SERVICIO ESPECIALIZADO EN ADQUISICIONES Y CONTRATACIONES EN EL MARCO DE LA EJE</t>
  </si>
  <si>
    <t>PAREDES RUIZ SARITA ANA</t>
  </si>
  <si>
    <t>CONTRATACIÓN DEL SERVICIO ESPECIALIZADO EN TEMAS DE CONTRATACIONES PÚBLICAS PARA LA ATENCIÓN DE</t>
  </si>
  <si>
    <t>CHUQUIAURI CHUQUIYAURI ELING FELIX</t>
  </si>
  <si>
    <t>P132-HUA-PRI-CAMP-TEC-DE-CAMPO-31.CONTRATAR UN (1) SERVICIO EN MATERIA TÉCNICA PARA EL EMPADRO</t>
  </si>
  <si>
    <t>JUSTINIANO LEON DANJUN JUNIOR</t>
  </si>
  <si>
    <t>P132-HUA-PRI-CAMP-TEC-DE-CAMPO-29.CONTRATAR UN (1) SERVICIO EN MATERIA TÉCNICA PARA EL EMPADRO</t>
  </si>
  <si>
    <t>PONCE FERMIN HECTOR</t>
  </si>
  <si>
    <t>P132-HUA-PRI-CAMP-TEC-DE-CAMPO-26.CONTRATAR UN (1) SERVICIO EN MATERIA TÉCNICA PARA EL EMPADRO</t>
  </si>
  <si>
    <t>SOBRADO GOMEZ ROBERTO CARLOS</t>
  </si>
  <si>
    <t>P132-HUA-PRI-CAMP-TEC-DE-CAMPO-25.CONTRATAR UN (1) SERVICIO EN MATERIA TÉCNICA PARA EL EMPADRO</t>
  </si>
  <si>
    <t>QUINTO CARHUANCHO CARLOS EDUARDO</t>
  </si>
  <si>
    <t>P132-HUA-PRI-CAMP-TEC-DE-CAMPO-24.CONTRATAR UN (1) SERVICIO EN MATERIA TÉCNICA PARA EL EMPADRO</t>
  </si>
  <si>
    <t>VERASTEGUI LAZARTE EDUARDO MARTIN</t>
  </si>
  <si>
    <t>P136-HUA-PRI-CAMP-ABG-DE-CAMPO-42.CONTRATAR UN (1) SERVICIO EN MATERIA LEGAL PARA VERIFICAR Y</t>
  </si>
  <si>
    <t>PUCHUC SOLANO ROSELA YOLANDA</t>
  </si>
  <si>
    <t>P132-HUA-PRI-CAMP-TEC-DE-CAMPO-30.CONTRATAR UN (1) SERVICIO EN MATERIA TÉCNICA PARA EL EMPADRO</t>
  </si>
  <si>
    <t>TARAZONA ZARATE ELIAS FRANCISCO</t>
  </si>
  <si>
    <t>P136-HUA-PRI-CAMP-ABG-DE-CAMPO-39.CONTRATAR UN (1) SERVICIO EN MATERIA LEGAL PARA VERIFICAR Y</t>
  </si>
  <si>
    <t>KEDIN DELFIN EDUARDO CARHUA</t>
  </si>
  <si>
    <t>P132-HUA-PRI-CAMP-TEC-DE-CAMPO-22.CONTRATAR UN (1) SERVICIO EN MATERIA TÉCNICA PARA EL EMPADRO</t>
  </si>
  <si>
    <t>JARA MEZA ELIAS</t>
  </si>
  <si>
    <t>P132-HUA-PRI-CAMP-TEC-DE-CAMPO-21.CONTRATAR UN (1) SERVICIO EN MATERIA TÉCNICA PARA EL EMPADRO</t>
  </si>
  <si>
    <t>10/05/2022 00:00:00</t>
  </si>
  <si>
    <t>PAREDES EDQUEN HANIER</t>
  </si>
  <si>
    <t>SERVICIO ESPECIALIZADO EN CAD / GIS PARA RECOPILAR, PROCESAR Y ANALIZAR INFORMACIÓN DE LAS BASES GRÁFICAS CON FINES DE DIAGNÓSTICO FÍSICO LEGAL DE PREDIOS RURALES INDIVIDUALES – PRI EN EL DEPARTAMENTO CAJAMARCA, EN LA PROVINCIA(S) CHOTA Y C</t>
  </si>
  <si>
    <t>PAJARES GALLARDO MANUEL UVELSER</t>
  </si>
  <si>
    <t>CONTRATAR UN (01) SERVICIO EN MATERIA TÉCNICA PARA EL DESLINDE Y TITULACIÓN DE CC.CC. EN EL DEPARTAMENTO CAJAMARCA, PROVINCIA(S) SAN MARCOS Y CAJAMARCA DE LAS COMUNIDAD(ES) CAMPESINA(S) DE POMARONGO SHILLABAMBA Y CUSHUNGA, SECCIÓN 3, ÁREA 3</t>
  </si>
  <si>
    <t>VASQUEZ AZANERO AMADO</t>
  </si>
  <si>
    <t>CONTRATAR UN (01) SERVICIO EN MATERIA TÉCNICA PARA EL LEVANTAMIENTO TOPOGRÁFICO Y RECOPILACIÓN DE INFORMACIÓN CON EL FIN DE ELABORAR LOS DIAGNÓSTICOS FISICOS LEGALES Y SOCIO AMBIENTALES DE COMUNIDADES CAMPESINAS – CC.CC. EN EL DEPARTAMENTO</t>
  </si>
  <si>
    <t>INCIO SANCHEZ PAOLA KATHERINE</t>
  </si>
  <si>
    <t>CONTRATAR UN (01) SERVICIO EN MATERIA TÉCNICA PARA EL DESLINDE Y TITULACIÓN DE CC.CC. EN EL DEPARTAMENTO CAJAMARCA, PROVINCIA(S) SAN MARCOS DE LA COMUNIDAD(ES) CAMPESINAS DE SOCCHAGON, SECCIÓN 2, ÁREA 2 EN EL MARCO DE LA EJECUCIÓN DEL PROYE</t>
  </si>
  <si>
    <t>RODRIGUEZ VASQUEZ PATRICIA CONSUELO</t>
  </si>
  <si>
    <t>MORI HUARIPATA GREICI MARIELA</t>
  </si>
  <si>
    <t>MENDOZA SANTOS CARLOS EDUARDO</t>
  </si>
  <si>
    <t xml:space="preserve"> SERVICIO ESPECIALIZADO EN CAD / GIS PARA RECOPILAR, PROCESAR Y ANALIZAR INFORMACIÓN DE LAS BASES GRÁFICAS CON FINES DE DIAGNÓSTICO FÍSICO LEGAL DE PREDIOS RURALES INDIVIDUALES – PRI EN EL DEPARTAMENTO CAJAMARCA, EN LA PROVINCIA(S) CHOTA DE</t>
  </si>
  <si>
    <t>PLASENCIA ALCANTARA MARTIN EDWIN</t>
  </si>
  <si>
    <t>CONTRATAR UN (01) SERVICIO EN MATERIA TÉCNICA PARA EL DESLINDE Y TITULACIÓN DE CC.CC. EN EL DEPARTAMENTO CAJAMARCA, PROVINCIA(S) CONTUMAZA DE LA COMUNIDAD(ES) CAMPESINA(S) DE SAN BENITO, SECCIÓN 1, ÁREA 1 EN EL MARCO DE LA EJECUCIÓN DEL PRO</t>
  </si>
  <si>
    <t>VILCA AQUINO REINERIO</t>
  </si>
  <si>
    <t>CONTRATAR UN (01) SERVICIO EN MATERIA TÉCNICA PARA COORDINAR, MONITOREAR Y EFECTUAR EL SEGUIMIENTO AL EQUIPO TÉCNICO ESPECIALIZADO EN ACTIVIDADES DE CAMPO DE COMUNIDADES CAMPESINAS – CC.CC. EN EL DEPARTAMENTO CAJAMARCA, PROVINCIA(S) SAN MAR</t>
  </si>
  <si>
    <t>ABANTO TERRONES KAREN MICHELLY</t>
  </si>
  <si>
    <t>CONTRATAR UN (01) SERVICIO ESPECIALIZADO EN CAD / GIS PARA RECOPILAR, PROCESAR Y ANALIZAR INFORMACIÓN DE LAS BASES GRÁFICAS CON FINES DE DIAGNÓSTICO FÍSICO LEGAL DE COMUNIDADES CAMPESINAS – CC.CC. EN EL DEPARTAMENTO CAJAMARCA, PROVINCIA(S)</t>
  </si>
  <si>
    <t>PAREDES LOPEZ MANUEL JAIME</t>
  </si>
  <si>
    <t>SERVICIO DE CAD GIS EN GABINETE PARA LA ADMINISTRACION Y EJECUCION DE LA BASE GRAFICA Y BASE DE DATOS DE DEPARTAMENTO DE CAJAMARCA PROVINCIA DE SAN MIGUEL Y SAN MARCOS DE LAS UNIDADES TERRITORIALES DE CONCHAN</t>
  </si>
  <si>
    <t>VALDIVIA TAFUR OSMER</t>
  </si>
  <si>
    <t xml:space="preserve"> SERVICIO EN MATERIA TÉCNICA PARA EL LEVANTAMIENTO TOPOGRÁFICO Y RECOPILACIÓN DE INFORMACIÓN CON EL FIN DE ELABORAR LOS DIAGNÓSTICOS FISICOS LEGALES Y SOCIO AMBIENTALES DE PREDIOS RURALES INDIVIDUALES – PRI EN EL DEPARTAMENTO CAJAMARCA, PRO</t>
  </si>
  <si>
    <t>VILLEGAS OSORIO CESAR EDUARDO</t>
  </si>
  <si>
    <t>CONTRATAR UN (01) SERVICIO EN MATERIA LEGAL PARA VERIFICAR Y EVALUAR DOCUMENTACIÓN LEGAL OBTENIDA EN CAMPO Y CONTROL DE CALIDAD DEL DESLINDE Y TITULACIÓN DE CC.CC EN EL DEPARTAMENTO CAJAMARCA, PROVINCIA(S) SAN MARCOS DE LA COMUNIDAD(ES) CAM</t>
  </si>
  <si>
    <t>QUIROZ URRUNAGA RONALD WILLIAMS</t>
  </si>
  <si>
    <t>CRUZ RUIZ FANY YARCENIA</t>
  </si>
  <si>
    <t>CONTRATAR UN (01) SERVICIO EN MATERIA LEGAL PARA VERIFICAR Y EVALUAR DOCUMENTACIÓN LEGAL OBTENIDA EN CAMPO Y CONTROL DE CALIDAD DEL DESLINDE Y TITULACIÓN DE CC.CC EN EL DEPARTAMENTO CAJAMARCA, PROVINCIA(S) CONTUMAZA, COMUNIDAD(ES) CAMPESINA</t>
  </si>
  <si>
    <t>CERDAN ROJAS SEGUNDO ROBERTO</t>
  </si>
  <si>
    <t>SERVICIO EN MATERIA TÉCNICA PARA LA ELABORACIÓN DE INFORMES DE DIAGNÓSTICO FISICO LEGAL Y SOCIO AMBIENTAL DE PREDIOS RURALES INDIVIDUALES – PRI EN EL DEPARTAMENTO CAJAMARCA, EN LA PROVINCIA(S) CUTERVO DE LAS UNIDADES TERRITORIALES DE CUJILL</t>
  </si>
  <si>
    <t>ATAHUACHI APOMAYTA HELARD SMITH</t>
  </si>
  <si>
    <t>P259-PUN-PRI-CAMP-TEC-DE-CAMPO-31.CONTRATAR UN (1) SERVICIO EN MATERIA TÉCNICA PARA EL EMPADRO</t>
  </si>
  <si>
    <t>YUCRA CHOQUE JOEL ANDERSON</t>
  </si>
  <si>
    <t>P259-PUN-PRI-CAMP-TEC-DE-CAMPO-35.CONTRATAR UN (1) SERVICIO EN MATERIA TÉCNICA PARA EL EMPADRO</t>
  </si>
  <si>
    <t>MAMANI CONDORI GODOLFREDO</t>
  </si>
  <si>
    <t>P259-PUN-PRI-CAMP-TEC-DE-CAMPO-26.CONTRATAR UN (1) SERVICIO EN MATERIA TÉCNICA PARA EL EMPADRO</t>
  </si>
  <si>
    <t>HUAYAPA ANCCORI ANGEL GONZALO</t>
  </si>
  <si>
    <t>P260-PUN-PRI-CAMP-ABG-DE-CAMPO-2.CONTRATAR UN (1) SERVICIO EN MATERIA LEGAL PARA VERIFICAR Y E</t>
  </si>
  <si>
    <t>BAYLON SANCHEZ MORENO YURI</t>
  </si>
  <si>
    <t>P260-PUN-PRI-CAMP-ABG-DE-CAMPO-6.CONTRATAR UN (1) SERVICIO EN MATERIA LEGAL PARA VERIFICAR Y E</t>
  </si>
  <si>
    <t>CCOPA GORDILLO IVAN RAMIRO</t>
  </si>
  <si>
    <t>P260-PUN-PRI-CAMP-ABG-DE-CAMPO-4.CONTRATAR UN (1) SERVICIO EN MATERIA LEGAL PARA VERIFICAR Y E</t>
  </si>
  <si>
    <t>PAYEHUANCA QUISPE ZENAIDA</t>
  </si>
  <si>
    <t>SERVICIO EN MATERIA TÉCNICA PARA EL EMPADRONAMIENTO Y LEVANTAMIENTO CATASTRAL DE PREDIOS RURALES INDIVIDUALES – PRI DE LOS SECTORES ANTAPATA Y CANAJNATA CORRESPONDIENTES A LA SECCIÓN 1 DE LA UNIDAD TERRITORIAL HUARISANI, UBICADA EN EL DISTR</t>
  </si>
  <si>
    <t>JAPURA QUISPE PAOLA DEL PILAR</t>
  </si>
  <si>
    <t xml:space="preserve"> SERVICIO EN MATERIA TÉCNICA PARA EL EMPADRONAMIENTO Y LEVANTAMIENTO CATASTRAL DE PREDIOS RURALES INDIVIDUALES – PRI DEL SECTOR COLLINI CORRESPONDIENTE A LA SECCIÓN 1 DE LA UNIDAD TERRITORIAL COCOSANI, UBICADA EN EL DISTRITO ACORA DE LA PRO</t>
  </si>
  <si>
    <t>FLORES MAMANI YUDITH MARIBEL</t>
  </si>
  <si>
    <t>SERVICIO EN MATERIA TÉCNICA PARA EL EMPADRONAMIENTO Y LEVANTAMIENTO CATASTRAL DE PREDIOS RURALES INDIVIDUALES – PRI DEL SECTOR CAMATA CORRESPONDIENTE A LA SECCIÓN 1 DE LA UNIDAD TERRITORIAL COCOSANI, UBICADA EN EL DISTRITO ACORA DE LA PROVI</t>
  </si>
  <si>
    <t>ALVARADO LOPE JUAN</t>
  </si>
  <si>
    <t xml:space="preserve"> SERVICIO EN MATERIA TÉCNICA PARA EL EMPADRONAMIENTO Y LEVANTAMIENTO CATASTRAL DE PREDIOS RURALES INDIVIDUALES – PRI DEL SECTOR 26 DE JULIO CORRESPONDIENTE A LA SECCIÓN 1 DE LA UNIDAD TERRITORIAL COCOSANI, UBICADA EN EL DISTRITO ACORA DE LA</t>
  </si>
  <si>
    <t>MORALES CHURA JIULISSA</t>
  </si>
  <si>
    <t>SERVICIO EN MATERIA TÉCNICA PARA EL EMPADRONAMIENTO Y LEVANTAMIENTO CATASTRAL DE PREDIOS RURALES INDIVIDUALES – PRI DEL SECTOR PAMPOYO CORRESPONDIENTE A LA SECCIÓN 1 DE LA UNIDAD TERRITORIAL INCHUPALLA, UBICADA EN EL DISTRITO LLAVE DE LA PR</t>
  </si>
  <si>
    <t>CRUZ CHIQUE ALEX WILBERT</t>
  </si>
  <si>
    <t xml:space="preserve"> SERVICIO EN MATERIA TÉCNICA PARA EL EMPADRONAMIENTO Y LEVANTAMIENTO CATASTRAL DE PREDIOS RURALES INDIVIDUALES – PRI DEL SECTOR ANICHU CORRESPONDIENTE A LA SECCIÓN 1 DE LA UNIDAD TERRITORIAL INCHUPALLA, UBICADA EN EL DISTRITO LLAVE DE LA PR</t>
  </si>
  <si>
    <t>SONCCO CCARITA ROY</t>
  </si>
  <si>
    <t>SERVICIO EN MATERIA TÉCNICA PARA EL EMPADRONAMIENTO Y LEVANTAMIENTO CATASTRAL DE PREDIOS RURALES INDIVIDUALES – PRI DEL SECTOR ALQUIPA CORRESPONDIENTE A LA SECCIÓN 1 DE LA UNIDAD TERRITORIAL INCHUPALLA, UBICADA EN EL DISTRITO LLAVE DE LA PR</t>
  </si>
  <si>
    <t>MAMANI CUEVA ELIA ROSMERI</t>
  </si>
  <si>
    <t>SERVICIO EN MATERIA TÉCNICA PARA EL EMPADRONAMIENTO Y LEVANTAMIENTO CATASTRAL DE PREDIOS RURALES INDIVIDUALES – PRI DEL SECTOR INCHUPALLA CORRESPONDIENTE A LA SECCIÓN 1 DE LA UNIDAD TERRITORIAL INCHUPALLA, UBICADA EN EL DISTRITO LLAVE DE LA</t>
  </si>
  <si>
    <t>CALLO CALLO PERCY DAVID</t>
  </si>
  <si>
    <t>SERVICIO EN MATERIA TÉCNICA PARA EL EMPADRONAMIENTO Y LEVANTAMIENTO CATASTRAL DE PREDIOS RURALES INDIVIDUALES – PRI DEL SECTOR QUELLICANI CHICO  CORRESPONDIENTE A LA SECCIÓN 1 DE LA UNIDAD TERRITORIAL CHICO QUELLICANI, UBICADA EN EL DISTRIT</t>
  </si>
  <si>
    <t>CALIZAYA QUILCA PEDRO</t>
  </si>
  <si>
    <t>SERVICIO EN MATERIA TÉCNICA PARA EL EMPADRONAMIENTO Y LEVANTAMIENTO CATASTRAL DE PREDIOS RURALES INDIVIDUALES – PRI DE LOS SECTORES GARCIA Y SEGUNDO QUELLICANI CHICO  CORRESPONDIENTES A LA SECCIÓN 1 DE LA UNIDAD TERRITORIAL CHICO QUELLICANI</t>
  </si>
  <si>
    <t>ESCOBAR MOLINA KRISTEL YOHANA</t>
  </si>
  <si>
    <t>SERVICIO EN MATERIA TÉCNICA PARA EL EMPADRONAMIENTO Y LEVANTAMIENTO CATASTRAL DE PREDIOS RURALES INDIVIDUALES – PRI DEL SECTOR PATASCACHI CORRESPONDIENTE A LA SECCIÓN 1 DE LA UNIDAD TERRITORIAL LAJE MARCAJA, UBICADA EN EL DISTRITO DE UNICAC</t>
  </si>
  <si>
    <t>CHOQUEHUANCA ZAPANA VIDAL EDWIN</t>
  </si>
  <si>
    <t>SERVICIO EN MATERIA TÉCNICA PARA EL EMPADRONAMIENTO Y LEVANTAMIENTO CATASTRAL DE PREDIOS RURALES INDIVIDUALES – PRI DEL SECTOR MARCAJA CORRESPONDIENTE A LA SECCIÓN 1 DE LA UNIDAD TERRITORIAL LAJE MARCAJA, UBICADA EN EL DISTRITO DE UNICACHI</t>
  </si>
  <si>
    <t>NUÑEZ COILA ROYER JUVER</t>
  </si>
  <si>
    <t>SERVICIO EN MATERIA TÉCNICA PARA EL EMPADRONAMIENTO Y LEVANTAMIENTO CATASTRAL DE PREDIOS RURALES INDIVIDUALES – PRI DEL SECTOR LAJE CORRESPONDIENTE A LA SECCIÓN 1 DE LA UNIDAD TERRITORIAL LAJE MARCAJA, UBICADA EN EL DISTRITO DE UNICACHI DE</t>
  </si>
  <si>
    <t>RUIZ IDROGO IDELSO</t>
  </si>
  <si>
    <t>P76-CAJ-PRI-CAMP-ABG-DE-CAMPO-1.CONTRATAR UN (01) SERVICIO EN MATERIA LEGAL PARA VERIFICAR Y E</t>
  </si>
  <si>
    <t>BENITES REBAZA  ANA KATHARINA</t>
  </si>
  <si>
    <t>P80-CAJ-PRI-CAMP-ESP-GIS-CAMPO-5.CONTRATAR UN (01) SERVICIO ESPECIALIZADO EN CAD GIS EN CAMPO</t>
  </si>
  <si>
    <t>ZELADA CASTREJON GENMY HENRY</t>
  </si>
  <si>
    <t>P91-CAJ-PRI-GAB-ABG-CALIF-2.CONTRATAR UN (01) SERVICIO EN MATERIA LEGAL PARA EFECTUAR LA CALIF</t>
  </si>
  <si>
    <t>MARIN SALINAS CLINTON JESUS</t>
  </si>
  <si>
    <t>P150-HUA-PRI-GAB-ESP-GIS-GAB-55.CONTRATAR UN (1) SERVICIO ESPECIALIZADO GIS EN GABINETE PARA L</t>
  </si>
  <si>
    <t>CHAGUA LEON EDITH MARLENE</t>
  </si>
  <si>
    <t>P147-HUA-PRI-GAB-ABG-RSP-DE-SECT-53.CONTRATAR UN (1) SERVICIO EN MATERIA LEGAL PARA COORDINAR,</t>
  </si>
  <si>
    <t>ASTUQUIPAN JURADO HUGO JORGE</t>
  </si>
  <si>
    <t>P144-HUA-PRI-GAB-ING-RSP-DE-SECT-51.CONTRATAR UN (1) SERVICIO EN MATERIA TÉCNICA PARA COORDINA</t>
  </si>
  <si>
    <t>PELAYO BALBIN HUGO ALFREDO</t>
  </si>
  <si>
    <t>P141-HUA-PRI-DIAG-ESP-CADGIS-11.CONTRATAR UN (1) SERVICIO EN CAD GIS PARA RECOPILAR, PROCESAR</t>
  </si>
  <si>
    <t>PAUCARMAYTA CUENTAS DANTE</t>
  </si>
  <si>
    <t>SERVICIO EN MATERIA TÉCNICA PARA VERIFICAR, EVALUAR DOCUMENTACIÓN TÉCNICA OBTENIDA EN CAMPO, CONTROL DE CALIDAD DE LA FICHA CATASTRAL EN EL DEPARTAMENTO CUSCO, EN LA(S) PROVINCIA(S) DE URUBAMBA, ANTRA, CALCA, COMUNIDAD(ES) CAMPESINAS(S) DE</t>
  </si>
  <si>
    <t>ZELA GALIANO IVAN FRITZ</t>
  </si>
  <si>
    <t>SERVICIO EN MATERIA TÉCNICA PARA LA ELABORACIÓN DE INFORMES DE DIAGNÓSTICO FÍSICO LEGAL, SOCIO AMBIENTAL EN EL DEPARTAMENTO CUSCO, EN LA(S) PROVINCIA(S) DE URUBAMBA, ANTRA, CALCA, COMUNIDAD(ES) CAMPESINAS(S) DE MARAS AYLLU, CHICHUBAMBA SAYH</t>
  </si>
  <si>
    <t>SIKOS LUZA ORLANDO</t>
  </si>
  <si>
    <t>SERVICIO EN MATERIA TÉCNICA PARA VERIFICAR, EVALUAR DOCUMENTACIÓN TÉCNICA OBTENIDA EN CAMPO, CONTROL DE CALIDAD DE LA FICHA CATASTRAL EN EL DEPARTAMENTO CUSCO, EN LA(S) PROVINCIA(S) DE PARURO, ACOMAYO, QUISPICANCHI, PAUCARTAMBO, COMUNIDAD(E</t>
  </si>
  <si>
    <t>FLORES BENAVENTE DEYSI YESICKA</t>
  </si>
  <si>
    <t>CONTRATAR UN (1) SERVICIO PARA EL LEVANTAMIENTO CATASTRAL DE LOS PUNTOS DE REFERENCIA DADOS POR EL INGENIERO ESPECIALISTA EN SUELOS DE CC.NN. MEDIANTE EL USO DE EQUIPO GNSS EN LOS PROCESOS DE CTCUM O PEACUM DE CC.NN. BAJO UN SISTEMA DE REFE</t>
  </si>
  <si>
    <t>BONETT LAZARTE LUZ EDNEY</t>
  </si>
  <si>
    <t>P104-CUS-CC-DIAG-ABG-DIAG-1.CONTRATAR UN (1) SERVICIO EN MATERIA LEGAL PARA LA ELABORACIÓN DE</t>
  </si>
  <si>
    <t>FERNANDEZ SUTTA MANUEL</t>
  </si>
  <si>
    <t>P100-CUS-CC-CAMP-ING-EN-CS-AGR-LDR-DE-ETE-Y-AMB-1.CONTRATAR UN (1) SERVICIO EN MATERIA TÉCNICA</t>
  </si>
  <si>
    <t>CHIENDA VENERO CHRISTIAN ALBERTO</t>
  </si>
  <si>
    <t>CONTRATAR UN (1) SERVICIO EN MATERIA LEGAL PARA VERIFICAR, EVALUAR DOCUMENTACIÓN LEGAL OBTENIDA EN CAMPO, CONTROL DE CALIDAD DE LA FICHA CATASTRAL EN EL DEPARTAMENTO CUSCO, EN LA(S) PROVINCIA(S) DE LA CONVENCIÓN, COMUNIDAD(ES) NATIVA(S) DE</t>
  </si>
  <si>
    <t>BARRIENTOS ALVAREZ ELENA ROSA</t>
  </si>
  <si>
    <t>CONTRATAR UN (1) SERVICIO EN MATERIA LEGAL PARA LA ELABORACIÓN DE INFORMES DE DIAGNOSTICO FISICO LEGAL, SOCIO AMBIENTAL EN EL DEPARTAMENTO CUSCO, EN LA(S) PROVINCIA(S) DE PARURO, ACOMAYO, QUISPICANCHI, PAUCARTAMBO, COMUNIDAD(ES) CAMPESINA(S</t>
  </si>
  <si>
    <t>LOZANO PULLA JOSE ANTONIO</t>
  </si>
  <si>
    <t>CONTRATAR (1) SERVICIO EN MATERIA TÉCNICA PARA COORDINAR, MONITOREAR, EFECTUAR EL SEGUIMIENTO DEL PROCEDIMIENTO DE FORMALIZACIÓN, TITULACIÓN DE PRI EN EL DEPARTAMENTO DE CUSCO, EN LA(S) PROVINCIA(S) QUISPICANCHI, LA CONVENCIÓN, CALCA, UNIDA</t>
  </si>
  <si>
    <t>MAYHUA MEZA WILSON</t>
  </si>
  <si>
    <t>P101-CUS-CC-CAMP-ABG-DE-CAMPO-1.CONTRATAR UN (1) SERVICIO EN MATERIA LEGAL PARA VERIFICAR, EVA</t>
  </si>
  <si>
    <t>MANTILLA HUARIPATA OSWALDO</t>
  </si>
  <si>
    <t>P103-CUS-CC-DIAG-ING-DIAG-2.CONTRATAR UN (1) SERVICIO EN MATERIA TÉCNICA PARA LA ELABORACIÓN D</t>
  </si>
  <si>
    <t>NINANTAY ESCALANTE INGRITH</t>
  </si>
  <si>
    <t>P122-CUS-PRI-GAB-ABG-RSP-DE-SECT-1.CONTRATAR UN (1) SERVICIO EN MATERIA LEGAL PARA COORDINAR,</t>
  </si>
  <si>
    <t>LARA ESCOBAR VIVIAN MILUSCA</t>
  </si>
  <si>
    <t>P107-CUS-CN-CAMP-TEC-DE-CAMPO-1.CONTRATAR UN (1) SERVICIO EN MATERIA TÉCNICA PARA LA DEMARCACI</t>
  </si>
  <si>
    <t>ALFARO ALOSILLA LEWIS</t>
  </si>
  <si>
    <t>SERVICIO EN MATERIA LEGAL PARA LA ELABORACIÓN DE INFORMES DE DIAGNÓSTICO FÍSICO LEGAL Y SOCIO AMBIENTAL EN EL DEPARTAMENTO APURÍMAC, EN LA PROVINCIA DE COTABAMBAS, PARA LAS COMUNIDADES CAMPESINAS DE PATARIO, SAN MARTIN Y PALCCARO DE LA SECC</t>
  </si>
  <si>
    <t>SOTO MIRANDA EUCLIDES</t>
  </si>
  <si>
    <t>SERVICIO EN MATERIA TÉCNICA PARA COORDINAR, MONITOREAR Y EFECTUAR EL SEGUIMIENTO DEL PROCEDIMIENTO DE FORMALIZACIÓN Y TITULACIÓN DE PRI EN EL DEPARTAMENTO APURÍMAC EN LAS PROVINCIAS DE COTABAMBAS, AYMARAES, ABANCAY Y ANDAHUAYLAS PARA LAS UN</t>
  </si>
  <si>
    <t>SORIA PAREJA GREYS KELLY</t>
  </si>
  <si>
    <t>SERVICIO EN MATERIA LEGAL PARA COORDINAR, MONITOREAR Y EFECTUAR EL SEGUIMIENTO DEL PROCEDIMIENTO DE FORMALIZACIÓN Y TITULACIÓN DE PRI Y CC.CC EN EL DEPARTAMENTO APURÍMAC EN LAS PROVINCIAS DE COTABAMBAS, AYMARAES, ABANCAY Y ANDAHUAYLAS PARA</t>
  </si>
  <si>
    <t>ZANABRIA CCORAHUA TOMAS</t>
  </si>
  <si>
    <t>SERVICIO EN MATERIA TÉCNICA PARA EL LEVANTAMIENTO TOPOGRÁFICO Y RECOPILACIÓN DE INFORMACIÓN CON EL FIN DE ELABORAR LOS DIAGNÓSTICOS FÍSICOS LEGALES Y SOCIO AMBIENTALES DE PROPIEDAD RURAL EN EL DEPARTAMENTO APURÍMAC EN LAS PROVINCIAS DE COTA</t>
  </si>
  <si>
    <t>YUPANQUI NAVARRO JOSE ADRIAN</t>
  </si>
  <si>
    <t>SERVICIO EN MATERIA LEGAL PARA LA ELABORACIÓN DE INFORMES DE DIAGNÓSTICO FÍSICO LEGAL Y SOCIO AMBIENTAL EN EL DEPARTAMENTO APURÍMAC EN LAS PROVINCIAS DE COTABAMBAS, AYMARAES, CHINCHEROS Y ANDAHUAYLAS PARA LAS UNIDADES TERRITORIALES DE TAPAI</t>
  </si>
  <si>
    <t>MACOTE HUAMAN LOURDES LORENA</t>
  </si>
  <si>
    <t>SERVICIO EN MATERIA TÉCNICA PARA EL LEVANTAMIENTO TOPOGRÁFICO Y RECOPILACIÓN DE INFORMACIÓN CON EL FIN DE ELABORAR LOS DIAGNÓSTICOS FÍSICOS LEGALES Y SOCIO AMBIENTALES DE PROPIEDAD RURAL EN EL DEPARTAMENTO DE APURÍMAC, EN LAS PROVINCIAS DE</t>
  </si>
  <si>
    <t>VILLANUEVA FERNANDEZ JUAN NATIVIDAD</t>
  </si>
  <si>
    <t>SERVICIO EN MATERIA TÉCNICA PARA EL LEVANTAMIENTO TOPOGRÁFICO Y RECOPILACIÓN DE INFORMACIÓN CON EL FIN DE ELABORAR LOS DIAGNÓSTICOS FÍSICOS LEGALES Y SOCIO AMBIENTALES DE PROPIEDAD RURAL EN EL DEPARTAMENTO APURÍMAC, EN LA PROVINCIA DE COTAB</t>
  </si>
  <si>
    <t>GOMEZ CHOSEC ZENON WILFREDO</t>
  </si>
  <si>
    <t>SERVICIO EN MATERIA TÉCNICA PARA LA ELABORACIÓN DE INFORMES DE DIAGNÓSTICO FÍSICO LEGAL Y SOCIO AMBIENTAL EN EL DEPARTAMENTO APURÍMAC, EN LAS PROVINCIAS DE ABANCAY Y COTABAMBAS PARA LAS COMUNIDADES CAMPESINAS DE CRUZ PATA, PICHACA Y SAN JOS</t>
  </si>
  <si>
    <t>CORDOVA PERALTA ROGER</t>
  </si>
  <si>
    <t>SERVICIO EN MATERIA TÉCNICA PARA LA ELABORACIÓN DE INFORMES DE DIAGNÓSTICO FÍSICO LEGAL Y SOCIO AMBIENTAL EN EL DEPARTAMENTO APURÍMAC, PROVINCIA DE COTABAMBAS PARA LAS COMUNIDADES CAMPESINAS DE PATARIO, SAN MARTIN Y PALCCARO DE LA SECCIÓN 1</t>
  </si>
  <si>
    <t>CHAHUARES ARATIA BERTHA FLORA</t>
  </si>
  <si>
    <t>SERVICIO EN MATERIA LEGAL PARA LA ELABORACIÓN DE INFORMES DE DIAGNÓSTICO FÍSICO LEGAL Y SOCIO AMBIENTAL EN EL DEPARTAMENTO APURÍMAC, EN LAS PROVINCIAS DE ABANCAY Y COTABAMBAS PARA LAS COMUNIDADES CAMPESINAS DE CRUZ PATA, PICHACA, SAN JOSE D</t>
  </si>
  <si>
    <t>ORTIZ MELGAR JOSE LUIS</t>
  </si>
  <si>
    <t>P136-HUA-PRI-CAMP-ABG-DE-CAMPO-41.CONTRATAR UN (1) SERVICIO EN MATERIA LEGAL PARA VERIFICAR Y</t>
  </si>
  <si>
    <t>FERNANDEZ ESCALANTE TRINSGEL ALFONSO</t>
  </si>
  <si>
    <t>P139-HUA-PRI-DIAG-TEC-DE-CAMPO-9.CONTRATAR UN (1) SERVICIO EN MATERIA TÉCNICA PARA EL LEVANTAM</t>
  </si>
  <si>
    <t>SANCHEZ BARRUETA YESI</t>
  </si>
  <si>
    <t>P138-HUA-PRI-CAMP-ING-EN-CS-AGR-LDR-DE-ETE-Y-AMB-50.CONTRATAR UN (1) SERVICIO EN MATERIA TÉCNI</t>
  </si>
  <si>
    <t>ARBAIZO CASTAÑEDA ELIEL KARL</t>
  </si>
  <si>
    <t>P138-HUA-PRI-CAMP-ING-EN-CS-AGR-LDR-DE-ETE-Y-AMB-48.CONTRATAR UN (1) SERVICIO EN MATERIA TÉCNI</t>
  </si>
  <si>
    <t>CRISTOBAL MARTEL FRANCISCO</t>
  </si>
  <si>
    <t>P138-HUA-PRI-CAMP-ING-EN-CS-AGR-LDR-DE-ETE-Y-AMB-47.CONTRATAR UN (1) SERVICIO EN MATERIA TÉCNI</t>
  </si>
  <si>
    <t>HERRERA ARROYO JOSE ANTONIO</t>
  </si>
  <si>
    <t>P136-HUA-PRI-CAMP-ABG-DE-CAMPO-40.CONTRATAR UN (1) SERVICIO EN MATERIA LEGAL PARA VERIFICAR Y</t>
  </si>
  <si>
    <t>RATTO GARAY TATIANA VERONIKHA</t>
  </si>
  <si>
    <t>P134-HUA-PRI-CAMP-ESP-GIS-CAMPO-37.CONTRATAR UN (1) SERVICIO EN MATERIA TÉCNICA PARA EL PROCES</t>
  </si>
  <si>
    <t>APOLINARIO MORALES EDGAR RONAL</t>
  </si>
  <si>
    <t>P134-HUA-PRI-CAMP-ESP-GIS-CAMPO-36.CONTRATAR UN (1) SERVICIO EN MATERIA TÉCNICA PARA EL PROCES</t>
  </si>
  <si>
    <t>VILLANUEVA TIBURCIO HENRY ALEX</t>
  </si>
  <si>
    <t>P134-HUA-PRI-CAMP-ESP-GIS-CAMPO-35.CONTRATAR UN (1) SERVICIO EN MATERIA TÉCNICA PARA EL PROCES</t>
  </si>
  <si>
    <t>ALBORNOZ QUIROZ WENDY MARLENNY</t>
  </si>
  <si>
    <t>SERVICIO EN MATERIA TÉCNICA PARA EL EMPADRONAMIENTO Y LEVANTAMIENTO CATASTRAL DE PRI EN EL DEPARTAMENTO HUÁNUCO, EN LA(S) PROVINCIA(S) PACHITEA, HUAMALÍES, UNIDADES TERRITORIALES DE TAYAGASHA, QUERO, MIRAFLORES, SECCIÓN 2, ÁREA 1 EN EL MARC</t>
  </si>
  <si>
    <t>CONDOR MEZA JAYRO JORGE</t>
  </si>
  <si>
    <t>RODRIGUEZ ARTETA MARCELIANO JUAN</t>
  </si>
  <si>
    <t>PEÑA TUCTO OSMIDER ELEUTERIO</t>
  </si>
  <si>
    <t>TREJO CLOUD FRANKLIN</t>
  </si>
  <si>
    <t>SERVICIO EN MATERIA LEGAL PARA VERIFICAR Y EVALUAR DOCUMENTACIÓN LEGAL OBTENIDA EN CAMPO Y CONTROL DE CALIDAD DE LA FICHA CATASTRAL EN EL DEPARTAMENTO HUÁNUCO, EN LA(S) PROVINCIA(S) PUERTO INCA, COMUNIDAD(ES) NATIVA(S) DE NUEVA ALIANZA SECT</t>
  </si>
  <si>
    <t>AJALLA ORTIZ OMEGA</t>
  </si>
  <si>
    <t xml:space="preserve"> SERVICIO EN MATERIA LEGAL PARA VERIFICAR Y EVALUAR DOCUMENTACIÓN LEGAL OBTENIDA EN CAMPO DEL PROCESO DE DESLINDE Y TITULACIÓN DE COMUNIDADES CAMPESINAS (CC.CC.) EN EL DEPARTAMENTO HUÁNUCO, EN LA(S) PROVINCIA(S) HUÁNUCO, PACHITEA, COMUNIDAD</t>
  </si>
  <si>
    <t>AGUIRRE RIVERA MARIO</t>
  </si>
  <si>
    <t>SERVICIO EN MATERIA TÉCNICA PARA EL DESLINDE Y TITULACIÓN DE CC.CC. EN EL DEPARTAMENTO HUÁNUCO, EN LA(S) PROVINCIA(S) HUÁNUCO, PACHITEA, COMUNIDAD(ES) CAMPESINA(S) DE CHINCHAO, SAN PEDRO, TUNGRA, SHAIRICANCHA, NUEVO ANTAPUCRO, SANTA RITA AL</t>
  </si>
  <si>
    <t>PONCE FERMIN TEOFILO</t>
  </si>
  <si>
    <t>P140-HUA-PRI-DIAG-ING-DIAG-10.CONTRATAR UN (1) SERVICIO EN MATERIA TÉCNICA PARA LA ELABORACIÓN</t>
  </si>
  <si>
    <t>9/05/2022 00:00:00</t>
  </si>
  <si>
    <t>GUTIERREZ LEIVA RICHARD ESAU</t>
  </si>
  <si>
    <t>SERVICIO EN MATERIA LEGAL PARA LOS TEMAS SOCIO AMBIENTALES DEL PROYECTO "CATASTRO, TITULACIÓN Y REGISTRO DE TIERRAS RURALES EN EL PERÚ, TERCERA ETAPA - PTRT3 -GTS.</t>
  </si>
  <si>
    <t>7/05/2022 00:00:00</t>
  </si>
  <si>
    <t>HERNANDEZ REGALADO JEAN FRANCO ALEXANDER</t>
  </si>
  <si>
    <t>P80-CAJ-PRI-CAMP-ESP-GIS-CAMPO-4.CONTRATAR UN (1) SERVICIO ESPECIALIZADO EN CAD GIS EN CAMPO PARA EL PROCESAMIENTO DE DATOS GPS/GNSS DE PRI EN EL DEPARTAMENTO CAJAMARCA, PROVINCIA(S) SAN MIGUEL DE LAS UNIDADES TERRITORIALES DE CATILLUC, COC</t>
  </si>
  <si>
    <t>MENESES BARTRA JORGE NICHOLAS</t>
  </si>
  <si>
    <t>P81-CAJ-PRI-CAMP-ARQ-1.CONTRATAR UN (01)SERVICIO PARA LA IDENTIFICACION DE PATRIMONIO CULTURAL DE LA NACIÓN O ZONAS ARQUEOLOGICAS EN CAMPO EN EL DEPARTAMENTO CAJAMARCA, PROVINCIA(S) CELENDIN, SAN MIGUEL Y CONTUMAZA DE LAS UNIDADES TERRITORI</t>
  </si>
  <si>
    <t>VASQUEZ BALCAZAR ELVIS YAMES</t>
  </si>
  <si>
    <t>P76-CAJ-PRI-CAMP-ABG-DE-CAMPO-9.CONTRATAR UN (01) SERVICIO EN MATERIA LEGAL PARA VERIFICAR Y EVALUAR DOCUMENTACIÓN LEGAL OBTENIDA EN CAMPO Y CONTROL DE CALIDAD DE LA FICHA CATASTRAL EN EL DEPARTAMENTO CAJAMARCA, PROVINCIA(S) CONTUMAZA DE LA</t>
  </si>
  <si>
    <t>GALLARDO QUIROZ WILSON</t>
  </si>
  <si>
    <t>P76-CAJ-PRI-CAMP-ABG-DE-CAMPO-8.CONTRATAR UN (01) SERVICIO EN MATERIA LEGAL PARA VERIFICAR Y EVALUAR DOCUMENTACIÓN LEGAL OBTENIDA EN CAMPO Y CONTROL DE CALIDAD DE LA FICHA CATASTRAL EN EL DEPARTAMENTO CAJAMARCA, PROVINCIA(S) SAN MIGUEL DE L</t>
  </si>
  <si>
    <t>TELLO CORTEGANA WILMER</t>
  </si>
  <si>
    <t>P76-CAJ-PRI-CAMP-ABG-DE-CAMPO-10.CONTRATAR UN (01) SERVICIO EN MATERIA LEGAL PARA VERIFICAR Y EVALUAR DOCUMENTACIÓN LEGAL OBTENIDA EN CAMPO Y CONTROL DE CALIDAD DE LA FICHA CATASTRAL EN EL DEPARTAMENTO CAJAMARCA, PROVINCIA(S) CONTUMAZA DE L</t>
  </si>
  <si>
    <t>MINCHAN MESTANZA DE FLORES GIAJAYRA DEL CARMEN</t>
  </si>
  <si>
    <t>P91-CAJ-PRI-GAB-ABG-CALIF-3.CONTRATAR UN (01) SERVICIO EN MATERIA LEGAL PARA EFECTUAR LA CALIFICACIÓN DE EXPEDIENTES DE FORMALIZACIÓN Y TITULACIÓN DE PREDIOS RURALES EN EL DEPARTAMENTO CAJAMARCA, PROVINCIA(S) CELENDIN DE LAS UNIDADES TERRIT</t>
  </si>
  <si>
    <t>REJAS HERNANDEZ IVAN JAVIER</t>
  </si>
  <si>
    <t>P91-CAJ-PRI-GAB-ABG-CALIF-1.CONTRATAR UN (01) SERVICIO EN MATERIA LEGAL PARA EFECTUAR LA CALIFICACIÓN DE EXPEDIENTES DE FORMALIZACIÓN Y TITULACIÓN DE PREDIOS RURALES EN EL DEPARTAMENTO CAJAMARCA, PROVINCIA(S) CELENDIN DE LAS UNIDADES TERRIT</t>
  </si>
  <si>
    <t>MOSQUERA TERRONES LUIS MIGUEL</t>
  </si>
  <si>
    <t>P86-CAJ-PRI-DIAG-TEC-DE-CAMPO-3.CONTRATAR UN (01) SERVICIO EN MATERIA TÉCNICA PARA EL LEVANTAMIENTO TOPOGRÁFICO Y RECOPILACIÓN DE INFORMACIÓN CON EL FIN DE ELABORAR LOS DIAGNÓSTICOS FISICOS LEGALES Y SOCIO AMBIENTALES DE PREDIOS RURALES IND</t>
  </si>
  <si>
    <t>ALCANTARA MEMBRILLO JOSE LUIS</t>
  </si>
  <si>
    <t>P80-CAJ-PRI-CAMP-ESP-GIS-CAMPO-1.CONTRATAR UN (01) SERVICIO ESPECIALIZADO EN CAD GIS EN CAMPO PARA EL PROCESAMIENTO DE DATOS GPS/GNSS DE PRI EN EL DEPARTAMENTO CAJAMARCA, PROVINCIA(S) CELENDIN DE LAS UNIDADES TERRITORIALES DE PALLAN, CORTEG</t>
  </si>
  <si>
    <t>RAMOS SARDON ROGELIO JAVIER</t>
  </si>
  <si>
    <t>EL SERVICIO EN MATERIA TÉCNICA PARA EL EMPADRONAMIENTO Y LEVANTAMIENTO CATASTRAL DE PREDIOS RURALES INDIVIDUALES – PRI DEL SECTOR QUECAÑAMAYA CORRESPONDIENTE A LA SECCIÓN 1 DE LA UNIDAD TERRITORIAL INCHUPALLA, UBICADA EN EL DISTRITO LLAVE D</t>
  </si>
  <si>
    <t>VALQUI CASTAÑEDA MARCO ANTONIO</t>
  </si>
  <si>
    <t>SERVICIO EN MATERIA TÉCNICA PARA LA ELABORACIÓN DE INFORMES DE DIAGNÓSTICO FISICO LEGAL Y SOCIO AMBIENTAL DE PREDIOS RURALES INDIVIDUALES – PRI EN EL DEPARTAMENTO CAJAMARCA, PROVINCIA(S) CHOTA DE LAS UNIDADES TERRITORIALES DE SAN JUAN DE CU</t>
  </si>
  <si>
    <t>6/05/2022 00:00:00</t>
  </si>
  <si>
    <t>CASTAÑEDA GUTIERREZ LOURDES</t>
  </si>
  <si>
    <t xml:space="preserve"> SERVICIO EN MATERIA LEGAL PARA LA ELABORACIÓN DE INFORMES DE DIAGNÓSTICO FISICO LEGAL Y SOCIO AMBIENTAL DE PREDIOS RURALES INDIVIDUALES – PRI EN EL DEPARTAMENTO CAJAMARCA, EN LA PROVINCIA(S) CHOTA DE LAS UNIDADES TERRITORIALES DE SAN JUAN</t>
  </si>
  <si>
    <t>VALENZUELA BRICEÑO DANIELA LISBETT</t>
  </si>
  <si>
    <t>SERVICIO EN MATERIA LEGAL PARA VERIFICAR Y EVALUAR DOCUMENTACIÓN LEGAL OBTENIDA EN CAMPO Y CONTROL DE CALIDAD DEL DESLINDE Y TITULACIÓN DE CC.CC EN EL DEPARTAMENTO CAJAMARCA, PROVINCIA(S) SAN MARCOS Y CAJAMARCA DE LAS COMUNIDAD(ES) CAMPESIN</t>
  </si>
  <si>
    <t>ROJAS CORAL HECTOR MIGUEL</t>
  </si>
  <si>
    <t>SERVICIO EN MATERIA TÉCNICA PARA COORDINAR, MONITOREAR Y EFECTUAR EL SEGUIMIENTO AL EQUIPO TÉCNICO ESPECIALIZADO EN ACTIVIDADES DE CAMPO DE COMUNIDADES CAMPESINAS – CC.CC. EN EL DEPARTAMENTO CAJAMARCA, PROVINCIA(S) SAN MARCOS Y CAJAMARCA DE</t>
  </si>
  <si>
    <t>ASQUI MIRANDA CINTHYA MARLENY</t>
  </si>
  <si>
    <t>SERVICIO EN MATERIA LEGAL PARA LA ELABORACIÓN DE INFORMES DE DIAGNÓSTICO FISICO LEGAL Y SOCIO AMBIENTAL DE PREDIOS RURALES INDIVIDUALES – PRI EN EL DEPARTAMENTO CAJAMARCA, EN LA PROVINCIA(S) CHOTA DE LAS UNIDADES TERRITORIALES DE CHADIN, PA</t>
  </si>
  <si>
    <t>LEON ANGULO LINDSAY KIMBERLY</t>
  </si>
  <si>
    <t>SERVICIO EN MATERIA LEGAL PARA LA ELABORACIÓN DE INFORMES DE DIAGNÓSTICO FISICO LEGAL Y SOCIO AMBIENTAL DE PREDIOS RURALES INDIVIDUALES – PRI EN EL DEPARTAMENTO CAJAMARCA, EN LA PROVINCIA(S) CUTERVO DE LAS UNIDADES TERRITORIALES DE TORIBIO</t>
  </si>
  <si>
    <t>ARTEAGA HUACCHA JUSTO ANTONIO</t>
  </si>
  <si>
    <t>SERVICIO ESPECIALIZADO EN CAD / GIS PARA RECOPILAR, PROCESAR Y ANALIZAR INFORMACIÓN DE LAS BASES GRÁFICAS CON FINES DE DIAGNÓSTICO FÍSICO LEGAL DE PREDIOS RURALES INDIVIDUALES – PRI EN EL DEPARTAMENTO CAJAMARCA, EN LA PROVINCIA(S) CHOTA DE</t>
  </si>
  <si>
    <t>RODRIGUEZ NUÑEZ YOBER</t>
  </si>
  <si>
    <t>P79-CAJ-PRI-CAMP-TEC-DE-CAMPO-8.CONTRATAR UN (01) SERVICIO EN MATERIA TÉCNICA PARA EL EMPADRON</t>
  </si>
  <si>
    <t>LLANOS CERCADO JORGE REINERIO</t>
  </si>
  <si>
    <t>P79-CAJ-PRI-CAMP-TEC-DE-CAMPO-46.CONTRATAR UN (01) SERVICIO EN MATERIA TÉCNICA PARA EL EMPADRO</t>
  </si>
  <si>
    <t>MURILLO SANGAY ALBERTO</t>
  </si>
  <si>
    <t>P79-CAJ-PRI-CAMP-TEC-DE-CAMPO-45.CONTRATAR UN (01) SERVICIO EN MATERIA TÉCNICA PARA EL EMPADRO</t>
  </si>
  <si>
    <t>CASTILLO CADENILLAS ANTENOR</t>
  </si>
  <si>
    <t>P79-CAJ-PRI-CAMP-TEC-DE-CAMPO-44.CONTRATAR UN (01) SERVICIO EN MATERIA TÉCNICA PARA EL EMPADRO</t>
  </si>
  <si>
    <t>MARTINEZ FLORES DAVID EMILIO</t>
  </si>
  <si>
    <t>P79-CAJ-PRI-CAMP-TEC-DE-CAMPO-42.CONTRATAR UN (01) SERVICIO EN MATERIA TÉCNICA PARA EL EMPADRO</t>
  </si>
  <si>
    <t>ALTAMIRANO GÁLVEZ FERMÍN</t>
  </si>
  <si>
    <t>P79-CAJ-PRI-CAMP-TEC-DE-CAMPO-41.CONTRATAR UN (01) SERVICIO EN MATERIA TÉCNICA PARA EL EMPADRO</t>
  </si>
  <si>
    <t>GALVEZ YRIGOIN GERONIMO</t>
  </si>
  <si>
    <t>P79-CAJ-PRI-CAMP-TEC-DE-CAMPO-34.CONTRATAR UN (01) SERVICIO EN MATERIA TÉCNICA PARA EL EMPADRO</t>
  </si>
  <si>
    <t>ARCE VALDEZ MARCOS WILSON</t>
  </si>
  <si>
    <t>5/05/2022 00:00:00</t>
  </si>
  <si>
    <t>DURAND GONZALES ALDO RENZO</t>
  </si>
  <si>
    <t>SERVICIO PARA REGISTRAR LA EFECTIVIDAD DE LAS OPERACIONES DE GASTOS DE LOS DOCUMENTOS EMITIDOS,</t>
  </si>
  <si>
    <t>4/05/2022 00:00:00</t>
  </si>
  <si>
    <t>GONZALES FERRO LUIS ANGEL</t>
  </si>
  <si>
    <t>P50-APU-CC-GAB-ESP-CADGIS.CONTRATAR EL SERVICIO ESPECIALIZADO CAD GIS EN GABINETE PARA LA ADMI</t>
  </si>
  <si>
    <t>AZURIN DAVALOS JESSICA</t>
  </si>
  <si>
    <t>P73-01-CAJ-CC-DIAG-ABG-DIAG.CONTRATAR EL SERVICIO EN MATERIA LEGAL PARA LA ELABORACIÓN DE INFO</t>
  </si>
  <si>
    <t>ARANA CABRERA ANGEL HUMBERTO</t>
  </si>
  <si>
    <t>P72-01-CAJ-CC-DIAG-ING-DIAG.CONTRATAR EL SERVICIO EN MATERIA TÉCNICA PARA LA ELABORACIÓN DE IN</t>
  </si>
  <si>
    <t>3/05/2022 00:00:00</t>
  </si>
  <si>
    <t>CONDOR CASTREJON CELESTINO ALEJANDRO</t>
  </si>
  <si>
    <t>P95-02-CAJ-PRI-GAB-ESP-CADGIS-SINLAPTOP.CONTRATAR EL SERVICIO ESPECIALIZADO EN CAD GIS EN GABI</t>
  </si>
  <si>
    <t>ORTEGA ZUÑIGA WILSON JOHEL</t>
  </si>
  <si>
    <t>P119-CUS-PRI-GAB-ESP-CADGIS.CONTRATAR EL SERVICIO ESPECIALIZADO CAD GIS EN GABINETE PARA LA AD</t>
  </si>
  <si>
    <t>ALVARADO SANTAMARIA PATRICIA ALMENDRA</t>
  </si>
  <si>
    <t>P142-HUA-PRI-DIAG-ABG-DIAG.CONTRATAR EL SERVICIO EN MATERIA LEGAL PARA LA ELABORACIÓN DE INFOR</t>
  </si>
  <si>
    <t>MAYTA MAMANI PERCY PORFIRIO</t>
  </si>
  <si>
    <t>P192-LOR-CN-GAB-ESP-SOCIAL-Y-RECP-DE-QUEJAS-1.CONTRATAR EL SERVICIO EN MATERIA SOCIAL PARA LAS</t>
  </si>
  <si>
    <t>REQUEJO PEREZ DALILA</t>
  </si>
  <si>
    <t>P313-SMT-PRI-GAB-ABG-RSP-DE-SECT.CONTRATAR EL SERVICIO EN MATERIA LEGAL PARA COORDINAR, MONITO</t>
  </si>
  <si>
    <t>CRUCES RAMIREZ ARNOLD JOSEPH</t>
  </si>
  <si>
    <t>P342-UCA-PRI-GAB-ESP-CADGIS.CONTRATAR EL SERVICIO ESPECIALIZADO GIS EN GABINETE PARA LA ADMINI</t>
  </si>
  <si>
    <t>ZAVALETA GUTIERREZ CESAR AUGUSTO</t>
  </si>
  <si>
    <t>REQUERIMIENTO - CONTRATACIÓN DEL SERVICIO DE UN ESPECIALISTA PARA LA COORDINACIÓN DEL PADRÓN DE PRODUCTORES AGRARIOS (PPA) EN LAS 24 REGIONES DEL PAIS, EN EL MARCO A LA EJECUCIÓN DEL PROYECTO PIADER</t>
  </si>
  <si>
    <t>29/04/2022 00:00:00</t>
  </si>
  <si>
    <t>PICCINI SOLIS ONELIA</t>
  </si>
  <si>
    <t>CONTRATACION DEL SERVICIO EN MATERIAL LEGAL PARA EL PROYECTO PIADER</t>
  </si>
  <si>
    <t>CONTRATACIÓN DEL SERVICIO DE ASISTENCIA TÉCNICA A LAS LABORES TÉCNICAS Y OPERATIVAS, ORIENTADA</t>
  </si>
  <si>
    <t>TEJADA MENDEZ OSCAR OMAR</t>
  </si>
  <si>
    <t>SERVICIO DE COORDINACIÓN Y SEGUIMIENTO EN TEMAS LOGÍSTICOS PARA LA COORDINACIÓN GERNERAL DEL PR</t>
  </si>
  <si>
    <t>MATOS IZQUIERDO JORGE LUIS</t>
  </si>
  <si>
    <t>SERVICIO EN TEMAS ADMINISTRATIVOS PARA LA REVISIÓN DE TÉRMINOS DE REFERENCIA, ELABORACIÓN DE LA</t>
  </si>
  <si>
    <t>VARGAS SANCHEZ SILVANA VANESSA</t>
  </si>
  <si>
    <t>SERVICIO PARA LA REVISIÓN Y GESTIÓN DE LOS REQUERIMIENTOS DE BIENES Y SERVICIOS, ASÍ COMO DE LA</t>
  </si>
  <si>
    <t>RIVERA PEÑA VICTOR</t>
  </si>
  <si>
    <t>SERVICIO DE ASISTENCIA EN TEMAS DE TRÁMITE DOCUMENTARIO PARA LA COORDINACIÓN GENERAL DEL PROYEC</t>
  </si>
  <si>
    <t>LUCIANO DE LA CRUZ ARMINDA ROCIO</t>
  </si>
  <si>
    <t>CONTRATACION DEL SERVICIO DE VERIFICACION DE LOS DOCUMENTOS SUSTENTATORIOS DE LOS EXPEDIENTES D</t>
  </si>
  <si>
    <t>MAZA OBREGON MAIKOL ERNESTO</t>
  </si>
  <si>
    <t>SERVICIO DE PROCESAMIENTO TÉCNICO-ARCHIVÍSTICO DEL ACERVO DOCUMENTAL PARA EL PROYECTO "CATASTRO</t>
  </si>
  <si>
    <t>CRUCES MARQUINA HENRY ANTONIO</t>
  </si>
  <si>
    <t>SERVICIO EN CONTRATACIONES DEL ESTADO PARA EL PROYECTO "CATASTRO, TITULACIÓN Y REGISTRO DE TIER</t>
  </si>
  <si>
    <t>MERINO CRUZ LINA</t>
  </si>
  <si>
    <t>SERVICIO ESPECIALIZADO EN MATERIA DE CONTRATACION CON EL ESTADO PARA LA COORDINACION DE LA EJEC</t>
  </si>
  <si>
    <t>LOLI VARGAS MELISSA SILVANA</t>
  </si>
  <si>
    <t>CONTRATACION DEL SERVICIO DE REVISION DE EXPEDIENTES DE PAGO GENERADOS POR EL PROYECTO "CATASTR</t>
  </si>
  <si>
    <t>ALAMA CALDERON CESAR AUGUSTO</t>
  </si>
  <si>
    <t>SERVICIO DE ARTICULADOR ENTRE EL GORE UCAYALI Y DEL PROYECTO PTRT3 - GTS PARA EL SEGUIMIENTO Y MONITOREO DE LAS ACTIVIDADES DE LOS GRUPOS DE TRABAJO SUPERVISADOS CONFORMADOS PARA LA REGIÓN DE UCAYALI.</t>
  </si>
  <si>
    <t>QUISPE ARAGON NANCY FIORELLA</t>
  </si>
  <si>
    <t>SERVICIO DE APOYO ADMINISTRATIVO EN TEMAS DE LOGÍSTICA EN EL MARCO DEL PROYECTO PIADER.</t>
  </si>
  <si>
    <t>PACHECO CONDORI ROCIO MARIBEL</t>
  </si>
  <si>
    <t>SERVICIO ESPECIALIZADO EN SEGUIMIENTO, MONITOREO DE REGISTRO Y CONTROL DE LAS OPERACIONES DE GASTOS DE EXPEDIENTES DE PAGO, OPERACIONES DE INGRESOS DINERARIOS, TÍTULOS VALORES Y PREPARACIÓN DE LAS CONCILIACIONES BANCARIAS, PARA EL ADE</t>
  </si>
  <si>
    <t>SERVICIO DE TRANSPORTE PARA EL TRASLADO Y ENTREGA DE MATERIALES, BIENES EN GENERAL, EQUIPOS INF</t>
  </si>
  <si>
    <t>26/04/2022 00:00:00</t>
  </si>
  <si>
    <t>MARTINEZ CRUZ ALFREDO ABELARDO</t>
  </si>
  <si>
    <t>SERVICIO DE ARTICULACIÓN Y SEGUIMIENTO DE LAS ACTIVIDADES DESARROLLADAS DEL COMPONENTE 1 PARA L</t>
  </si>
  <si>
    <t>MARRUJO ASTETE CONSUELO IRIS</t>
  </si>
  <si>
    <t>SERVICIO DE ARTICULACIÓN Y SEGUIMIENTO DE LAS ACTIVIDADES DESARROLLADAS DEL COMPONENTE 3 PARA L</t>
  </si>
  <si>
    <t>25/04/2022 00:00:00</t>
  </si>
  <si>
    <t>DIAZ HUAYANCA YORGAN ALIM</t>
  </si>
  <si>
    <t>SERVICIO EN MATERIA TÉCNICA PARA EL MONITOREO Y SEGUIMIENTO DE LOS GRUPOS DE TRABAJO SUPERVISADOS - GTS CONFORMADOS EN LA REGIÓN DE LORETO EN EL MARCO DE LA EJECUCIÓN DEL PROYECTO "CATASTRO, TITULACIÓN Y REGISTRO DE TIERRAS RURALES EN EL PE</t>
  </si>
  <si>
    <t>IPARRAGUIRRE IPARRAGUIRRE FLOR DE MARIA</t>
  </si>
  <si>
    <t>SERVICIO EN MATERIA LEGAL PARA EL MONITOREO Y SEGUIMIENTO DE LOS GRUPOS DE TRABAJO SUPERVISADOS - GTS CONFORMADOS EN LA REGIÓN DE SAN MARTÍN Y AMAZONAS EN EL MARCO DE LA EJECUCIÓN DEL PROYECTO "CATASTRO, TITULACIÓN Y REGISTRO DE TIERRAS RUR</t>
  </si>
  <si>
    <t>TICONA PILCO, NESTOR SANTIAGO</t>
  </si>
  <si>
    <t>SERVICIO EN MATERIA LEGAL PARA EL MONITOREO Y SEGUIMIENTO DE LOS GRUPOS DE TRABAJO SUPERVISADOS - GTS CONFORMADOS EN LA REGIÓN DE LORETO EN EL MARCO DE LA EJECUCIÓN DEL PROYECTO "CATASTRO, TITULACIÓN Y REGISTRO DE TIERRAS RURALES EN EL PERÚ</t>
  </si>
  <si>
    <t>CAUPER CHOQQUECCOTA LIZ VICTORIA</t>
  </si>
  <si>
    <t>SERVICIO DE ASISTENCIA ADMINISTRATIVA PARA LA COORDINACIÓN DEL COMPONENTE 1 EN EL MARCO DE LA EJECUCIÓN DEL PROYECTO "CATASTRO, TITULACIÓN Y REGISTRO DE TIERRAS RURALES EN EL PERÚ, TERCERA ETAPA" - PTRT3</t>
  </si>
  <si>
    <t>19/04/2022 00:00:00</t>
  </si>
  <si>
    <t>ECHEVARRIA CAPCHA NELSON CRISTHIAN</t>
  </si>
  <si>
    <t>SERVICIO DE CONSULTORÍA PARA LA ELABORACIÓN DEL ESTUDIO DEFINITIVO DEL PROYECTO DE INVERSIÓN "M</t>
  </si>
  <si>
    <t>PACHECO GALLEGOS FELIX CALIXTO</t>
  </si>
  <si>
    <t>CONTRATACIÓN DE UN SERVICIO EN PROGRAMACIÓN DE BIENES Y SERVICIOS PARA LA OFICINA DE LOGÍSISTICA</t>
  </si>
  <si>
    <t>GARCIA CALDERON FLORENCIO</t>
  </si>
  <si>
    <t>SERVICIO DE IMPRESIÓN DE FORMATOS DE FORMALIZACIÓN Y TITULACIÓN DE PRI Y TÍTULOS DE PROPIEDAD PARA LA EJECUCION DEL PROYECTO PTRT3-GTS</t>
  </si>
  <si>
    <t>ZAPATA IZAGUIRRE JOSE MARTIN</t>
  </si>
  <si>
    <t>SERVICIO DE GESTOR PARA EL MONITOREO Y SEGUIMIENTO EN TEMAS LEGALES DE LOS GRUPOS DE TRABAJO SU</t>
  </si>
  <si>
    <t>8/04/2022 00:00:00</t>
  </si>
  <si>
    <t>AQUIJE TALLA YRIS IRENE</t>
  </si>
  <si>
    <t>SERVICIO DE UN ESPECIALISTA DE SOPORTE TÉCNICO ADMINISTRATIVO PARA EL PADRÓN DE PRODUCTORES AGRARIOS (PPA) EN EL MARCO DE LA EJECUCIÓN DEL PROYECTO PIADER</t>
  </si>
  <si>
    <t>RODRIGUEZ BARDALEZ MANUEL ALFONSO</t>
  </si>
  <si>
    <t>CONTRATAR EL SERVICIO DE SOPORTE TÉCNICO Y MANTENIMIENTO DEL SISTEMA DE INFORMACIÓN GEOGRÁFICA</t>
  </si>
  <si>
    <t>7/04/2022 00:00:00</t>
  </si>
  <si>
    <t>HORIGOME RODRIGUEZ DE FIGUEROA VIOLETA HARUMI</t>
  </si>
  <si>
    <t>SERVICIO DE IMPRESIÓN DE MATERIALES PARA LA PROMOCIÓN Y DIFUSION, PARA LAS REGIONES AMAZONAS, A</t>
  </si>
  <si>
    <t>RIVAS ASCANIO OSCAR MAXIMO</t>
  </si>
  <si>
    <t>SERVICIO DE GESTOR PARA EL MONITOREO Y SEGUIMIENTO EN TEMAS TÉCNICOS DE LOS GRUPOS DE TRABAJO PARA LA REGION HUANUCO</t>
  </si>
  <si>
    <t>MUÑOZ OLIVARES GUILLMAN EFREN</t>
  </si>
  <si>
    <t>CONTRATAR EL SERVICIO DE GESTOR PARA EL MONITOREO Y SEGUIMIENTO EN TEMAS TÉCNICOS DE LOS GRUPOS DE TRABAJO SUPERVISADOS PARA LAS REGIONES SAN MARTIN Y AMAZONAS</t>
  </si>
  <si>
    <t>PUMA ORMEÑO EDWIN ENRIQUE</t>
  </si>
  <si>
    <t>SERVICIO ESPECIALIZADO PARA LLEVAR A CABO EL SERVICIO DE MONITOREO Y CONTROL DE LAS METAS FÍSICAS DEL PROYECTO "CATASTRO, TITULACIÓN Y REGISTRO DE TIERRAS RURALES EN EL PERÚ, TERCERA ETAPA" - PTRT3-GTS A TRAVÉS DEL APLICATIVO MS PROYECT.</t>
  </si>
  <si>
    <t>REQUERIMIENTO DEL "SERVICIO DE TRANSPORTE PARA EL TRASLADO DE MATERIALES Y EQUIPOS DE PROTECCIÓ</t>
  </si>
  <si>
    <t>6/04/2022 00:00:00</t>
  </si>
  <si>
    <t>CUESTAS CALDERON MELVIN GRIMALDO</t>
  </si>
  <si>
    <t>SERVICIO EN CONTRATACIONES PÚBLICAS DEL ESTADO PARA LA ATENCIÓN DE REQUERIMIENTOS DE BIENES Y S</t>
  </si>
  <si>
    <t>SAAVEDRA ROSSELL CARLOS ANDRES</t>
  </si>
  <si>
    <t>SERVICIO ESPECIALIZADO EN CONTRATACIONES DEL ESTADO PARA LA OFICINA DE LOGISTICA EN EL MARCO DEL PROYECTO PIADER</t>
  </si>
  <si>
    <t>PIZARRO CANEVARO CLAUDIA LUZ</t>
  </si>
  <si>
    <t>SERVICIO ESPECIALIZADO EN CONTRATACIONES DEL ESTADO PARA LA OFICINA DE LOGÍSTICA EN EL MARCO DEL PRO</t>
  </si>
  <si>
    <t>LESCANO PRETEL LUIS GERARDO</t>
  </si>
  <si>
    <t>SERVICIO DE ESPECIALISTA EN GESTION DE INVERSIONES Y PRESUPUESTO</t>
  </si>
  <si>
    <t>ASENCIOS PALACIOS KRISTIAN EDUARDO</t>
  </si>
  <si>
    <t>SERVICIO ESPECIALIZADO EN SEGUIMIENTO DE LAS ACTIVIDADES DEL PROYECTO "CATASTRO, TITULACIÓN Y REGISTRO DE TIERRAS RURALES EN EL PERÚ, TERCERA ETAPA - PTRT3-GTS"</t>
  </si>
  <si>
    <t>4/04/2022 00:00:00</t>
  </si>
  <si>
    <t>MATIENZO MENDOZA RONNIE RONALD</t>
  </si>
  <si>
    <t>SERVICIO DE UN ESPECIALISTA EN INVERSIONES PARA EL PROYECTO "CATASTRO, TITULACIÓN Y REGISTRO DE TIERRAS RURALES EN EL PERÚ, TERCERA ETAPA - PTRT3-GTS"</t>
  </si>
  <si>
    <t>1/04/2022 00:00:00</t>
  </si>
  <si>
    <t>PAUCAR ALFARO ERNESTO LUIS</t>
  </si>
  <si>
    <t>SERVICIO ESPECIALIZADO EN PROGRAMACION Y MONITOREO DEL PROYECTO PIADER</t>
  </si>
  <si>
    <t>31/03/2022 00:00:00</t>
  </si>
  <si>
    <t>TANAKA, VALDIVIA &amp; ASOCIADOS SOCIEDAD CIVIL DE RESPONSABILIDAD LIMITADA</t>
  </si>
  <si>
    <t>SERVICIO DE AUDITORIA EXTERNA DEL PROYECTO PTRT3.</t>
  </si>
  <si>
    <t>LINARES URIBE MIGUEL</t>
  </si>
  <si>
    <t>CONTRATAR EL SERVICIO DE GESTOR PARA EL MONITOREO Y SEGUIMIENTO EN TEMAS TÉCNICOS DE LOS GRUPOS</t>
  </si>
  <si>
    <t>SURCO GUILLEN KARINA CANDY</t>
  </si>
  <si>
    <t>SERVICIO ESPECIALIZADO PARA REALIZAR EL MONITOREO Y CONTROL DE LAS METAS FISICAS DEL PROYECTO "CATASTRO, TITULACIÓN Y REGISTRO DE TIERRAS RURALES EN EL PERÚ, TERCERA ETAPA - PTRT3-GTS", MEDIANTE EL USO DE TÉCNICAS Y HERRAMIENTAS DE LA GESTI</t>
  </si>
  <si>
    <t>30/03/2022 00:00:00</t>
  </si>
  <si>
    <t>MARCELO PUENTE GABY REGINA</t>
  </si>
  <si>
    <t>CONTRATAR EL SERVICIO ESPECIALIZADO DE PRESUPUESTO PARA EL ANÁLISIS Y SEGUIMIENTO DEL PROYECTO</t>
  </si>
  <si>
    <t>JUAREZ AMAYA MAXIMO ALEXANDER</t>
  </si>
  <si>
    <t>CONTRATAR EL SERVICIO DE UN COORDINADOR GENERAL DEL PROYECTO PIADER.</t>
  </si>
  <si>
    <t>PALOMINO RUIZ JAIME ANTONIO</t>
  </si>
  <si>
    <t>CONTRATAR EL SERVICIO DE CAPACITACIÓN, SEGUIMIENTO Y MONITOREO DEL SOPORTE GEODÉSICO EN EL MARC</t>
  </si>
  <si>
    <t>MEDINA JIMENEZ PERCY IVAN</t>
  </si>
  <si>
    <t>CONTRATAR EL SERVICIO DE GESTOR PARA EL MONITOREO Y SEGUIMIENTO EN TEMAS LEGALES DE LOS GRUPOS</t>
  </si>
  <si>
    <t>PANCORBO SAYAS CRISTINA MODESTA</t>
  </si>
  <si>
    <t>ESCALANTE OLANO ERICK SIMON</t>
  </si>
  <si>
    <t>CONTRATAR EL SERVICIO DE MONITOREO, SEGUIMIENTO, SISTEMATIZACIÓN Y AUTOMATIZACIÓN DE LA GEO INF</t>
  </si>
  <si>
    <t>CARHUAPOMA AQUINO GIOVANNA</t>
  </si>
  <si>
    <t>CONTRATAR EL SERVICIO ESPECIALIZADO EN MATERIA LEGAL PARA LA COORDINACIÓN GENERAL DEL PROYECTO</t>
  </si>
  <si>
    <t>29/03/2022 00:00:00</t>
  </si>
  <si>
    <t>MUÑANTE TIPISMANA MARIA DEL ROSARIO</t>
  </si>
  <si>
    <t>CONTRATAR EL SERVICIO ESPECIALIZADO EN TEMAS LEGALES PARA LA COORDINACIÓN GENERAL DEL PROYECTO</t>
  </si>
  <si>
    <t>28/03/2022 00:00:00</t>
  </si>
  <si>
    <t>DE LA CRUZ AGUIRRE SANTIAGO</t>
  </si>
  <si>
    <t>CONTRATAR EL SERVICIO ESPECIALIZADO EN TEMAS FINANCIEROS Y CONTABLES PARA EL PROYECTO "CATASTRO</t>
  </si>
  <si>
    <t>25/03/2022 00:00:00</t>
  </si>
  <si>
    <t>TALLEDO HERNANDEZ PEDRO JUAN</t>
  </si>
  <si>
    <t>SERVICIO ESPECIALIZADO EN TEMAS AMBIENTALES EN EL MARCO DE LA EJECUCIÓN DE ACTIVIDADES DE LOS G</t>
  </si>
  <si>
    <t>VELASQUEZ ASURZA MILAGROS ZAYDA</t>
  </si>
  <si>
    <t>SERVICIO ESPECIALIZADO EN TEMAS SOCIALES EN EL MARCO DE LA EJECUCIÓN DE ACTIVIDADES DE LOS GRUP</t>
  </si>
  <si>
    <t>AYZANOA ALCA KATHERINE LISSETE</t>
  </si>
  <si>
    <t>SERVICIO DE ASISTENCIA EN TEMAS AMBIENTALES Y SOCIALES EN EL MARCO DE LA EJECUCIÓN DE ACTIVIDAD</t>
  </si>
  <si>
    <t>24/03/2022 00:00:00</t>
  </si>
  <si>
    <t>PARILLO LERMA RAUL YONY</t>
  </si>
  <si>
    <t>P274-01-PUN-PRI-GAB-ABG-CALIF.CONTRATAR EL SERVICIO EN MATERIA LEGAL PARA EFECTUAR LA CALIFICA</t>
  </si>
  <si>
    <t>22/03/2022 00:00:00</t>
  </si>
  <si>
    <t>P273-PUN-PRI-GAB-ESP-CADGIS.CONTRATAR EL SERVICIO ESPECIALIZADO CAD GIS EN GABINETE PARA LA AD</t>
  </si>
  <si>
    <t>P278-02-UN-PRI-GAB-ING-AGRONOMO.CONTRATAR EL SERVICIO EN MATERIA TÉCNICA PARA EVALUAR, VERIFIC</t>
  </si>
  <si>
    <t>P279-01-PUN-PRI-GAB-ABG.CONTRATAR EL SERVICIO EN MATERIA LEGAL PARA EVALUAR, VERIFICAR Y BRIND</t>
  </si>
  <si>
    <t>P274-02-PUN-PRI-GAB-ABG-CALIF.CONTRATAR EL SERVICIO EN MATERIA LEGAL PARA EFECTUAR LA CALIFICA</t>
  </si>
  <si>
    <t>P279-02-PUN-PRI-GAB-ABG.CONTRATAR EL SERVICIO EN MATERIA LEGAL PARA EVALUAR, VERIFICAR Y BRIND</t>
  </si>
  <si>
    <t>PHOCCO MACHACA HERBERT</t>
  </si>
  <si>
    <t>P278-01-UN-PRI-GAB-ING-AGRONOMO.CONTRATAR EL SERVICIO EN MATERIA TÉCNICA PARA EVALUAR, VERIFIC</t>
  </si>
  <si>
    <t>15/03/2022 00:00:00</t>
  </si>
  <si>
    <t>MOYANO MELO MANUEL ALEJANDRO JAVIER ARMANDO</t>
  </si>
  <si>
    <t>CONTRATACIÓN DEL SERVICIO DE 01 ESPECIALISTA EN GESTIÓN DE PROYECTOS TECNOLÓGICOS, PARA EL SEGU</t>
  </si>
  <si>
    <t>RUIZ CALLE ALEX GALO</t>
  </si>
  <si>
    <t>SERVICIO DE 01 ESPECIALISTA EN LA IMPLEMENTACIÓN DE BASE DE DATOS, PARA BRINDAR EL APOYO AL PRO</t>
  </si>
  <si>
    <t>11/03/2022 00:00:00</t>
  </si>
  <si>
    <t>LOZANO DEL CASTILLO ISRAEL DANIEL</t>
  </si>
  <si>
    <t>SERVICIO DE 01 ESPECIALISTA EN PROGRAMACIÓN, PARA LA IMPLEMENTACIÓN DEL COMPONENTE TECNOLÓGICO,</t>
  </si>
  <si>
    <t>CHAMBILLA AQUINO TEOFILO</t>
  </si>
  <si>
    <t>ZAMORA CHAVEZ NICOLAS ROBERT</t>
  </si>
  <si>
    <t>CUSI PEREZ OMAR EDUARDO</t>
  </si>
  <si>
    <t>SERVICIO DE 01 ESPECIALISTA EN PROGRAMACIÓN WEB PARA BRINDAR EL SOPORTE INFORMÁTICO, IMPLEMENTA</t>
  </si>
  <si>
    <t>NAPA PAREDES RORICK PAUL</t>
  </si>
  <si>
    <t>SERVICIO DE 01 ESPECIALISTA EN PROGRAMACIÓN WEB, PARA LA IMPLEMENTACIÓN DEL MÓDULO IDENTIDAD DI</t>
  </si>
  <si>
    <t>RUIZ CHUNGA RENEE ALFREDO</t>
  </si>
  <si>
    <t>SERVICIO DE 01 ESPECIALISTA EN PROGRAMACIÓN WEB, PARA LA IMPLEMENTACIÓN DEL MÓDULO AUTORREGISTR</t>
  </si>
  <si>
    <t>SANCHEZ CUBAS MABEL</t>
  </si>
  <si>
    <t>SERVICIO DE 01 ESPECIALISTA EN CONTROL DE CALIDAD PARA LAS PRUEBAS DE LOS REQUERIMIENTOS FUNCIO</t>
  </si>
  <si>
    <t>GARCIA ASCENCIO ROGER ROMULO</t>
  </si>
  <si>
    <t>SERVICIO DE 01 ESPECIALISTA EN LA IMPLEMENTACIÓN DE BASE DE DATOS, PARA LA GENERACIÓN DE ESTRUC</t>
  </si>
  <si>
    <t>CONTRATAR EL SERVICIO DE UN/A ESPECIALISTA LEGAL EN EL MARCO DE LA EJECUCIÓN DEL PROYECTO "CATASTRO, TITULACIÓN Y REGISTRO DE TIERRAS RURALES EN EL PERÚ, TERCERA ETAPA - PTRT3", ADSCRITO A LA JEFATURA DE ASESORÍA JURÍDICA DE LA UEGPS.</t>
  </si>
  <si>
    <t>4/03/2022 00:00:00</t>
  </si>
  <si>
    <t>SERVICIO DE ARTICULADOR TÉCNICO ENTE EL GORE CAJAMARCA Y EL PROYECTO PTRT3 - GTS PARA EL SEGUIM</t>
  </si>
  <si>
    <t>T&amp;H SOLUCIONES INTEGRALES S.A.C</t>
  </si>
  <si>
    <t>CONTRATACIÓN DEL SERVICIO DE ELABORACIÓN DE IDENTIFICACIONES PARA LA IMPLEMENTACIÓN DEL PADRÓN</t>
  </si>
  <si>
    <t>1/03/2022 00:00:00</t>
  </si>
  <si>
    <t>CAHUARI PARIONA BRENDA YENIS</t>
  </si>
  <si>
    <t>CONTRATACIÓN DE DOS (02) SERVICIOS DE SUPERVISIÓN MACRORREGIONAL PARA LA EJECUCIÓN DE LA FASE 2</t>
  </si>
  <si>
    <t>MARTINEZ OYOLA ENRIQUE ANTONIO</t>
  </si>
  <si>
    <t>RIVERA CHUMBIRAY DANIEL MARTIN</t>
  </si>
  <si>
    <t>CONTRATACIÓN DEL SERVICIO DE UN ESPECIALISTA PARA LA COORDINACIÓN DEL PADRÓN DE PRODUCTORES AGR</t>
  </si>
  <si>
    <t>28/02/2022 00:00:00</t>
  </si>
  <si>
    <t>SERVICIO DE GESTOR TÉCNICO PARA EL SEGUIMIENTO Y MONITOREO DE LOS GRUPOS DE TRABAJO SUPERVISADO</t>
  </si>
  <si>
    <t>APARICIO ORELLANA NATHALIE MELISSA</t>
  </si>
  <si>
    <t>SERVICIO DE ANALISIS EN CONTRATACIONES Y ADQUISICIONES CON EL ESTADO PARA EL PROYECTO PIADER.</t>
  </si>
  <si>
    <t>25/02/2022 00:00:00</t>
  </si>
  <si>
    <t>SERVICIO ESPECIALIZADO EN MATERIA LEGAL PARA LA EJECUCION CONTRACTUAL DEL PROYECTO PIADER, ADSC</t>
  </si>
  <si>
    <t>22/02/2022 00:00:00</t>
  </si>
  <si>
    <t>GARCIA COSSIO LUIS ARTURO</t>
  </si>
  <si>
    <t>SERVICIO ESPECIALIZADO EN MATERIA ADMINISTRATIVA DE IMPLEMENTACION, SEGUIMIENTO Y EVALUACION  DEL SI</t>
  </si>
  <si>
    <t>16/02/2022 00:00:00</t>
  </si>
  <si>
    <t>GRUPO TACTICO ALLIONS S.A.C.</t>
  </si>
  <si>
    <t>SERVICIO DE SEGURIDAD Y VIGILANCIA PARA LAS DIFERENTES OFICINAS DE LA UEGPS EN EL MARCO DEL PROYECTO PIADE</t>
  </si>
  <si>
    <t>15/02/2022 00:00:00</t>
  </si>
  <si>
    <t>SARAPURA OJEDA MYRIAM CAROLINA</t>
  </si>
  <si>
    <t>SERVICIO DE ASISTENCIA MÉDICA, PARA IMPLEMENTAR MEDIDAS DE MONITOREO, VIGILANCIA Y EVALUACIÓN DE RIESGO DE LA COVID-19 EN LA UEGPS Y PROYECTOS A SU CARGO (OFICINAS LIMA Y A NIVEL NACIONAL), Y ADECUAR EN EL MARCO DE LAS NUEVAS NORMAS VIGENTE</t>
  </si>
  <si>
    <t>14/02/2022 00:00:00</t>
  </si>
  <si>
    <t>SERVICIO DE COORDINACIÓN DEL COMPONENTE 3 DEL PROYECTO "CATASTRO, TITULACIÓN Y REGISTRO DE TIER</t>
  </si>
  <si>
    <t>SERVICIO DE COORDINACIÓN DEL COMPONENTE 1 DEL PROYECTO "CATASTRO, TITULACIÓN Y REGISTRO DE TIER</t>
  </si>
  <si>
    <t>ZUÑIGA GONZALEZ JOSE YDAL</t>
  </si>
  <si>
    <t>CONTRATAR DE UN SERVICIO ESPECIALIZADO PARA EL SEGUIMIENTO DE LA EJECUCIÓN CONTRACTUAL DEL PROY</t>
  </si>
  <si>
    <t>SAENZ ARENAS FERNANDO</t>
  </si>
  <si>
    <t>SERVICIO ESPECIALIZADO EN CONTRATACIONES PÚBLICAS PARA LAS CONTRATACIONES Y ADQUISICIONES DEL P</t>
  </si>
  <si>
    <t>CONTRATACIÓN DE UNA PERSONA NATURAL QUE PRESTE EL SERVICIO PARA LA CUANTIFICACION Y LIQUIDACION</t>
  </si>
  <si>
    <t>GUERRERO BAILON FERNANDO JOSE</t>
  </si>
  <si>
    <t>SERVICIO DE PARA EL CONTROL DE CALIDAD A LA INFORMACIÓN GRÁFICA (MOSAICO DE PRECIO - UC) REMITADA POR EL GORE EN EL MARCO DEL PROYECTO PTRT3, PARA LA MIGRACIÓN DE LA INFORMACIÓN GRÁFICA A LA PLATAFORMA CATASTRAL DE LA DIGESPACR DEL MIDAGRI</t>
  </si>
  <si>
    <t>SERVICIO DE GESTOR PARA EL MONITOREO Y SEGUIMIENTO EN TEMAS LEGALES DE LOS GRUPOS DE TRABAJO SUPERVISADOS - GTS CONFORMADOS EN LA REGIÓN DE PUNO EN EL MARCO DE LA EJECUCIÓN DEL PROYECTO "CATASTRO, TITULACIÓN Y REGISTRO DE TIERRAS RURALES EN</t>
  </si>
  <si>
    <t>SERVICIO DE GESTOR PARA EL MONITOREO Y SEGUIMIENTO EN TEMAS TÉCNICOS DE LOS GRUPOS DE TRABAJO SUPERVISADOS - GTS CONFORMADOS EN LA REGIÓN DE PUNO EN EL MARCO DE LA EJECUCIÓN DEL PROYECTO "CATASTRO, TITULACIÓN Y REGISTRO DE TIERRAS RURALES E</t>
  </si>
  <si>
    <t>9/02/2022 00:00:00</t>
  </si>
  <si>
    <t>PEREZ GOMEZ JAIME</t>
  </si>
  <si>
    <t>REQUERIMIENTO DEL SERVICIO DE UN COORDINADOR DE LA ENCUESTA NACIONAL AGRARIA ENA-MIDAGRI EN LA REGIO</t>
  </si>
  <si>
    <t>8/02/2022 00:00:00</t>
  </si>
  <si>
    <t>JARAMILLO PELAEZ EVELYN MILAGROS</t>
  </si>
  <si>
    <t>CONTRATACIÓN DEL SERVICIO EN TEMAS DE CONTRATACIONES MENORES O IGUALES A OCHO (8) UNIDADES IMPO</t>
  </si>
  <si>
    <t>VELASQUEZ NONGRADOS  LUZ VIVIANA</t>
  </si>
  <si>
    <t>CONTRATACIÓN DEL SERVICIO EN TEMAS DE CONTRATACIONES PARA EL PROYECTO "CATASTRO, TITULACIÓN Y R</t>
  </si>
  <si>
    <t>SERVICIO DE MONITOREO Y SEGUIMIENTO EN TEMAS TÉCNICOS DE LOS GRUPOS DE TRABAJO SUPERVISADOS - G</t>
  </si>
  <si>
    <t>2/02/2022 00:00:00</t>
  </si>
  <si>
    <t>ESQUERRE CASTILLO EDGAR IVAN</t>
  </si>
  <si>
    <t>REQUERIMIENTO - "SERVICIO DE SUPERVISIÓN MACRORREGIONAL PARA LA EJECUCIÓN DE LA FASE 2 DEL PADR -SUP 3</t>
  </si>
  <si>
    <t>FRASSINETTI OCHOA CESAR AUGUSTO</t>
  </si>
  <si>
    <t>REQUERIMIENTO - "SERVICIO DE SUPERVISIÓN MACRORREGIONAL PARA LA EJECUCIÓN DE LA FASE 2 DEL PADR-SUP 1</t>
  </si>
  <si>
    <t>1/02/2022 00:00:00</t>
  </si>
  <si>
    <t>CAMBIO DE LA PREVISION N° 037-2021 POR CERTIFICACION PARA LA CONTRATACION DEL SERVICIO PARA LA</t>
  </si>
  <si>
    <t>RUBIO DONET SANTOS ARTURO</t>
  </si>
  <si>
    <t>SERVICIO DE 01 ESTADISTICO PARA EL PROCESAMIENTO DE LA ENA EN LA REGION LA LIBERTAD-REQ N°041-2022</t>
  </si>
  <si>
    <t>31/01/2022 00:00:00</t>
  </si>
  <si>
    <t>ESTEBAN DURAN FLOR DE MARIA CRISTINA</t>
  </si>
  <si>
    <t>CONTRATAR UN SERVICIO DE ANÁLISIS PARA LAS CONTRATACIONES CON EL ESTADO PARA EL PROYECTO PIADER</t>
  </si>
  <si>
    <t>VIGNOLO &amp; REYES ARRESE ABOGADOS SOCIEDAD CIVIL DE RESPONSABILIDAD LIMITADA</t>
  </si>
  <si>
    <t>SERVICIO DE ASESORIA LEGAL PARA EL DISEÑO D ESTRATEGIAS EN EL MARCO DE LOS MECANISMOS DE SOLUCI</t>
  </si>
  <si>
    <t>GONZALES ORIHUELA CARLOS RAYMUNDO</t>
  </si>
  <si>
    <t>REQUERIMIENTO - "SERVICIO DE SUPERVISIÓN MACRORREGIONAL PARA LA EJECUCIÓN DE LA FASE 2 DEL PADR</t>
  </si>
  <si>
    <t>REVILLA GUTIERREZ ERIKA KARINA</t>
  </si>
  <si>
    <t>SOTOMAYOR PALOMINO CARLOS ALBERTO</t>
  </si>
  <si>
    <t>SANDOVAL CHAVEZ CELINDA NATIVIDAD</t>
  </si>
  <si>
    <t>27/01/2022 00:00:00</t>
  </si>
  <si>
    <t>LUZ DEL SUR S.A.A.</t>
  </si>
  <si>
    <t>EMISION DE ORDEN DE SERVICIO PARA EL PAGO DEL SERVICIO DE ENERGIA ELECTRICA DE LA UEGPS..</t>
  </si>
  <si>
    <t>21/01/2022 00:00:00</t>
  </si>
  <si>
    <t>FERJHO LOGISTIC INVESTMENT EIRL</t>
  </si>
  <si>
    <t>CONTRATACION DEL SERVICIO DE ELABORACION DE IDENTIFICADORES PARA LA IMPLEMENTACION DEL PADRON D</t>
  </si>
  <si>
    <t>SOLUCIONES TECNOLOGICAS SISTEMICAS S.A.C.</t>
  </si>
  <si>
    <t>CONTRATACION DE DIVERSOS SERVICIOS EN EL MARCO DEL PROYECTO PIADER.</t>
  </si>
  <si>
    <t>MARQUEZ LEON PATRICIA CRISTINA</t>
  </si>
  <si>
    <t>SERVICIO DE ACTUALIZACION DEL CATALOGO DE OBJETOS GEOGRAFICOS DE LA DIGESPARC</t>
  </si>
  <si>
    <t>ALARCO BASALDUA ABEL</t>
  </si>
  <si>
    <t>SERVICIO DE ELABORACION DEL MANUAL TECNICO PARA LA PRESENTACION DE LOS FORMATOS DE PLANOS Y DOC</t>
  </si>
  <si>
    <t>CASTILLO CASTAÑEDA PEDRO JOSE</t>
  </si>
  <si>
    <t>SERVICIO PARA EL ESTUDIO Y PROPUESTA DE MODIFICACION DEL MARCO LEGAL SOBRE COMUNIDADES NATIVAS</t>
  </si>
  <si>
    <t>SERVICIO DE SEGUIMIENTO Y MONITOREO DEL ESTADO SITUACIONAL DEL PROYECTO PTRT3 PARA LA DIGESPARC</t>
  </si>
  <si>
    <t>SERVICIO EN MATERIA TÉCNICA DE LOS PRODUCTOS DE LA ETAPA 1 EN CALIDAD DE APTOS PRESENTADOS POR</t>
  </si>
  <si>
    <t>QUISPE CALLA ALBERTO EDGAR</t>
  </si>
  <si>
    <t>SERVICIO EN MATERIA LEGAL PARA LA REVISIÓN DE LOS PRODUCTOS DE LA ETAPA 1 EN CALIDAD DE APTOS P</t>
  </si>
  <si>
    <t>GARCIA RODRIGUEZ JUAN ALBERTO</t>
  </si>
  <si>
    <t>CONTRATACIÓN DEL SERVICIO DE MONITOREO Y SEGUIMIENTO EN TEMAS TECNICOS DE LOS GRUPOS DE TRABAJO SUPERVISADOS - GTS CONFORMADOS EN LA REGION DE CAJAMARCA EN EL MARCO DE LA EJECUCION DEL PROYECTO "CATASTRO, TITULACION Y REGISTRO DE TIERRAS RU</t>
  </si>
  <si>
    <t>CONTRATACIÓN DEL SERVICIO DE ASISTENCIA EN TEMAS AMBIENTALES Y SOCIALES EN EL MARCO DE LA EJECUCION DE ACTIVIDADES DE LOS GRUPOS DE TRABAJO SUPERVISADOS - GTS DEL PROYECTO "CATASTRO, TITULACION Y REGISTRO DE TIERRAS RURALES EN EL PERU, TERC</t>
  </si>
  <si>
    <t>CONTRATACIÓN DEL SERVICIO ESPECIALIZADO EN TEMAS AMBIENTALES EN EL MARCO DE LA EJECUCION DE ACTIVIDADES DE LOS GRUPOS DE TRABAJO SUPERVISADOS - GTS DEL PROYECTO "CATASTRO, TITULACION Y REGISTRO DE TIERRAS RURALES EN EL PERU, TERCERA ETAPA"</t>
  </si>
  <si>
    <t>CONTRATACIÓN DEL SERVICIO ESPECIALIZADO, EN TEMAS SOCIALES EN EL MARCO DE LA EJECUCION DE ACTIVIDADES DE LOS GRUPOS DE TRABAJO SUPERVISADOS - GTS DEL PROYECTO "CATASTRO, TITULACION Y REGISTRO DE TIERRAS RURALES EN EL PERU, TERCERA ETAPA" -</t>
  </si>
  <si>
    <t>CONTRATACIÓN DEL SERVICIO DE CAPACITACION, SEGUIMIENTO Y MONITOREO DEL SOPORTE GEODESICO EN EL MARCO DE LA EJECUCION DE ACTIVIDADES DE LOS GRUPOS DE TRABAJO SUPERVISADOS - GTS DEL PROYECTO "CATASTRO, TITULACION Y REGISTRO DE TIERRAS RURALES</t>
  </si>
  <si>
    <t>CONTRATACIÓN DEL SERVICIO DE MONITOREO, SEGUIMIENTO, SISTEMATIZACION Y AUTOMATIZACION DE LA GEO INFORMACION GENERADA EN EL MARCO DE LA EJECUCION DE ACTIVIDADES DE LOS GRUPOS DE TRABAJO SUPERVISADOS - GTS DEL PROYECTO "CATASTRO, TITULACION Y</t>
  </si>
  <si>
    <t>CONTRATACIÓN DEL SERVICIO DE SOPORTE TECNICO Y MANTENIMIENTO DEL SISTEMA DE INFORMACION GEOGRAFICA EN EL MARCO DE LA EJECUCION DE ACTIVIDADES DE LOS GRUPOS DE TRABAJO SUPERVISADOS - GTS DEL PROYECTO "CATASTRO, TITULACION Y REGISTRO DE TIERR</t>
  </si>
  <si>
    <t>CONTRATACIÓN DEL SERVICIO DE MONITOREO Y SEGUIMIENTO EN TEMAS LEGALES DE LOS GRUPOS DE TRABAJO SUPERVISADOS - GTS CONFORMADOS EN LA REGION DE LORETO EN EL MARCO DE LA EJECUCION DEL PROYECTO "CATASTRO, TITULACION Y REGISTRO DE TIERRAS RURALE</t>
  </si>
  <si>
    <t>CONTRATACIÓN DEL SERVICIO DE MONITOREO Y SEGUIMIENTO EN TEMAS LEGALES DE LOS GRUPOS DE TRABAJO SUPERVISADOS - GTS CONFORMADOS EN LAS REGIONES DE CUSCO Y APURIMAC EN EL MARCO DE LA EJECUCION DEL PROYECTO "CATASTRO, TITULACION Y REGISTRO DE T</t>
  </si>
  <si>
    <t>TELESPAZIO ARGENTINA S.A.</t>
  </si>
  <si>
    <t>TRAMITE DE PAGO EN EL MARCO DEL CONTRATO N° 040-2017-MINAGRI-DVDIAR-UEGPS-PTRT3..</t>
  </si>
  <si>
    <t>CONTRATACIÓN DEL SERVICIO DE MONITOREO Y SEGUIMIENTO EN TEMAS LEGALES DE LOS GRUPOS DE TRABAJO SUPERVISADOS - GTS CONFORMADOS EN LAS REGIONES DE HUANUCO, JUNIN Y UCAYALI EN EL MARCO DE LA EJECUCION DEL PROYECTO "CATASTRO, TITULACION Y REGIS</t>
  </si>
  <si>
    <t>CONTRATACIÓN DEL SERVICIO DE MONITOREO Y SEGUIMIENTO EN TEMAS LEGALES DE LOS GRUPOS DE TRABAJO SUPERVISADOS - GTS CONFORMADOS EN LA REGION DE CAJAMARCA EN EL MARCO DE LA EJECUCION DEL PROYECTO "CATASTRO, TITULACION Y REGISTRO DE TIERRAS RUR</t>
  </si>
  <si>
    <t>CONTRATACIÓN DEL SERVICIO DE MONITOREO Y SEGUIMIENTO EN TEMAS TECNICOS DE LOS GRUPOS DE TRABAJO SUPERVISADOS - GTS CONFORMADOS EN LA REGION DE LORETO EN EL MARCO DE LA EJECUCION DEL PROYECTO "CATASTRO, TITULACION Y REGISTRO DE TIERRAS RURAL</t>
  </si>
  <si>
    <t>CONTRATACIÓN DEL SERVICIO DE MONITOREO Y SEGUIMIENTO EN TEMAS TECNICOS DE LOS GRUPOS DE TRABAJO SUPERVISADOS - GTS CONFORMADOS EN LAS REGIONES DE CUSCO Y APURIMAC EN EL MARCO DE LA EJECUCION DEL PROYECTO "CATASTRO, TITULACION Y REGISTRO DE</t>
  </si>
  <si>
    <t>CONTRATACIÓN DEL SERVICIO DE MONITOREO Y SEGUIMIENTO EN TEMAS TECNICOS DE LOS GRUPOS DE TRABAJO SUPERVISADOS - GTS CONFORMADOS EN LAS REGIONES DE HUANUCO, JUNIN Y UCAYALI EN EL MARCO DE LA EJECUCION DEL PROYECTO "CATASTRO, TITULACION Y REGI</t>
  </si>
  <si>
    <t>CONTRATACIÓN DEL SERVICIO DE MONITOREO Y SEGUIMIENTO EN TEMAS TECNICOS DE LOS GRUPOS DE TRABAJO SUPERVISADOS - GTS CONFORMADOS EN LAS REGIONES DE SAN MARTIN Y AMAZONAS EN EL MARCO DE LA EJECUCION DEL PROYECTO "CATASTRO, TITULACION Y REGISTR</t>
  </si>
  <si>
    <t>SERVICIO DE ARRENDAMIENTO DE OFICINAS PARA EL FUNCIONAMIENTO DE LA UEGPS</t>
  </si>
  <si>
    <t>J &amp; D GRAFIC SR. LTDA</t>
  </si>
  <si>
    <t>REQUERIMIENTO DEL SERVICIO DE IMPRESIÓN DE CERTIFICADOS PARA EL PADRÓN DE PRODUCTORES AGRARIOS</t>
  </si>
  <si>
    <t>CONTRATAR EL SERVICIO ESPECIALIZADO EN MATERIA LEGAL PARA EL PROYECTO "CATASTRO, TITULACION Y REGISTRO DE TIERRAS RURALES EN EL PERU, TERCERA ETAPA" PTRT3</t>
  </si>
  <si>
    <t>CONTRATACION TEMAS LOGISTICOS PARA LA ELABORACION Y SEGUIMIENTO DE REQUERIMIENTOS DE BIENES Y SERVICIOS DEL PROYECTO "CATASTRO, TITULACION Y REGISTRO DE TIERRAS RURALES EN EL PERU, TERCERA ETAPA" - PTRT3</t>
  </si>
  <si>
    <t>CONTRATAR DEL SERVICIO EN TEMAS LOGISTICOS PARA LA ELABORACION DE CONFORMIDADES DE SERVICIO DE SEGUIMIENTO DEL TRAMITE DE PAGO DEL PROYECTO " CATASTRO, TITULACION Y REGISTRO DE TIERRAS RURALES EN EL PERU, TERCERA ETAPA - PTRT3</t>
  </si>
  <si>
    <t>CONTRATAR EL SERVICIO DE ASISTENCIA AL COORDINADOR GENERAL DE PROYECTO "CATASTRO, TITULACION Y REGISTRO DE TIERRAS RURALES EN EL PERU, TERCERA ETAPA" PTRT3</t>
  </si>
  <si>
    <t>CONTRATAR EL SERVICIO DE ASITENCIA AL COORDINADOR DEL COMPONENTE 1 PROYECTO "CATASTRO, TITULACION Y REGISTRO DE TIERRAS RURALES EN EL PERU, TERCERA ETAPA" - PTRT3</t>
  </si>
  <si>
    <t>CONTRATACIÓN DEL SERVICIO DE ASISTENCIA EN TEMAS LOGÍSTICOS Y ADMINISTRATIVOS PARA LA COORDINACIÓN GENERAL DEL PROYECTO "CATASTRO, TITULACIÓN Y REGISTRO DE TIERRAS RURALES EN EL PERÚ, TERCERA ETAPA - PTRT3</t>
  </si>
  <si>
    <t>CHURA CANTORAL CHRISTIAN</t>
  </si>
  <si>
    <t>CONTRATAR UN SERVICIO ESPECIALIZADO EN CONTRATACIONES CON EL ESTADO PARA EL PROYECTO PIADER</t>
  </si>
  <si>
    <t>CONTRATAR EL SERVICIO ESPECIALIZADO PARA EL SEGUIMIENTO DE LA EJECUCIÓN CONTRACTUAL DEL PROYECTO PIADER</t>
  </si>
  <si>
    <t>CONTRATAR UN SERVICIO DE GESTIÓN ADMINISTRATIVA EN EL MARCO DE LA EJECUCIÓN DEL PROYECTO PIADER</t>
  </si>
  <si>
    <t>CARDENAS COLINA RAY ASHAMY</t>
  </si>
  <si>
    <t>CONTRATACIÓN DE UNA PERSONA NATURAL QUE BRINDE EL SERVICIO DE COORDINADOR DEL COMPONENTE 1 PARA EL PROYECTO PIADER</t>
  </si>
  <si>
    <t>CONTRATACIÓN DEL SERVICIO ESPECIALIZADO EN SEGUIMIENTO Y MONITOREO DEL PROYECTO PIADER</t>
  </si>
  <si>
    <t>CONTRATACIÓN DEL SERVICIO COMO ASISTENTE DEL COMPONENTE 1 PARA EL PROYECTO PIADER</t>
  </si>
  <si>
    <t>CONTRATACIÓN DEL SERVICIO EN MATERIA LEGAL PARA LA REVISIÓN Y ELABORACIÓN DE DOCUMENTOS LEGALES PARA EL PROYECTO PIADER</t>
  </si>
  <si>
    <t>CONTRATACIÓN DE UN (01) PROFESIONAL PARA QUE BRINDE EL SERVICIO DE REVISIÓN DE LA DOCUMENTACIÓN SUSTENTATORIA DE LOS EXPEDIENTES DE PAGO GENERADOS POR EL PROYECTO PIADER</t>
  </si>
  <si>
    <t>CHAVESTA ZAPATA DEYSI JACQUELINE</t>
  </si>
  <si>
    <t>CONTRATACIÓN DEL SERVICIO DE UN (01) PROFESIONAL PARA QUE REALICE ACTIVIDADES DE REVISIÓN DE EXPEDIENTES DE PAGO DE BIENES Y SERVICIOS</t>
  </si>
  <si>
    <t>SERVICIO DE REGISTRO, CONTROL Y SEGUIMIENTO DE OPERACIONES DE INGRESO, DE EXPEDIENTES DE PAGO Y</t>
  </si>
  <si>
    <t>SERVICIO DE ESPECIALISTA LEGAL PARA LAS ACTIVIDADES EN CAMPO Y/O GABINETE DEL PROCESO DE CATAST</t>
  </si>
  <si>
    <t>SERVICIO DE ESPECIALISTA TÉCNICO PARA LAS ACTIVIDADES EN CAMPO Y/O GABINETE DEL PROCESO DE CATA</t>
  </si>
  <si>
    <t>19/01/2022 00:00:00</t>
  </si>
  <si>
    <t>CONTRATACIÓN DEL SERVICIO ESPECIALIZADO PARA LA PLANIFICACIÓN Y CONTROL DEL PROYECTO "CATASTRO, TITULACIÓN Y REGISTRO DE TIERRAS RURALES EN EL PERÚ, TERCERA ETAPA" - PTRT3</t>
  </si>
  <si>
    <t>18/01/2022 00:00:00</t>
  </si>
  <si>
    <t>CONTRATAR EL SERVICIO DE REVISION DE LOS EXPEDIENTES DE PAGO GENERADOS POR EL PROYECTO "CATASTRO, TITULACION Y REGISTRO DE TIERRAS RURALES EN EL PERU, TERCERA ETAPA" PTRT3 Y LA UEGPS, ADSCRITO A LA JEFATURA DE CONTABILIDAD DE LA DA - UEGPS</t>
  </si>
  <si>
    <t>CONTRATACION DEL SERVICIO DE REGISTRO DE OPERACIONES DEL SISTEMA DE TESORERIA PARA LA REVISION DE LAS DEVOLUCIONES DE LAS PLANILLAS DE VIATICOS Y/O ENCARGOS Y REGISTRO DE EXPEDIENTES DE PAGO DEL PROYECTO PTRT3 DE LA UNIDAD EJECUTORA GESTION</t>
  </si>
  <si>
    <t>CONTRATACION DEL SERVICIO ESPECIALIZADO EN TEMAS FINANCIEROS Y CONTABLES DEL PROYECTO "CATASTRO, TITULACION Y REGISTRO DE TIERRAS RURALES EN EL PERU, TERCERA ETAPA - PTRT3,</t>
  </si>
  <si>
    <t>CONTRATACIÓN DEL SERVICIO ESPECIALIZADO PARA LAS FASES DEL PROCESO PRESUPUESTARIO DEL PROYECTO "CATASTRO, TITULACIÓN Y REGISTRO DE TIERRAS RURALES EN EL PERÚ, TERCERA ETAPA" - PTRT3</t>
  </si>
  <si>
    <t>CONTRATACION DEL SERVICIO EN PROGRAMACION Y CONTRATACIONES PARA EL PROYECTO CATASTRO, TITULACION Y REGISTRO DE TIERRAS RURALES EN EL PERU, TERCERA ETAPA - PTRT3 ADSCRITO A LA JEFATURA DE LOGISTICA DE LA UEGPS</t>
  </si>
  <si>
    <t>17/01/2022 00:00:00</t>
  </si>
  <si>
    <t>CONTRATACION DEL SERVICIO EN GESTION DE ARCHIVO PARA EL PROYECTO "CATASTRO, TITULACION Y REGIST</t>
  </si>
  <si>
    <t>ORMEÑO YOMONA DE ALCALDE KATIA</t>
  </si>
  <si>
    <t>SERVICIO DE ANÁLISIS EN TEMAS DE CONTRATACIONES PARA EL PROYECTO PTRT3, ADSCRITO A LA JEFATURA</t>
  </si>
  <si>
    <t>ESPECIALISTA EN COMUNICACION Y DIFUSION PARA EL PROYECTO PIADER</t>
  </si>
  <si>
    <t>SERVICIO DE ESPECIALISTA EN SISTEMATIZACION DE INFORMACION DEL PROYECTO PTRT3  A TRTAVES DEL AP</t>
  </si>
  <si>
    <t>SERVICIO DE UN ESPECIALISTA EN INVERSIONES PARA EL PROYECTO PTRT3</t>
  </si>
  <si>
    <t>14/01/2022 00:00:00</t>
  </si>
  <si>
    <t>SERVICIO ESPECIALIZADO EN SEGUIMIENTO DE LAS ACTIVIDADES DEL PROYECTO "CATASTRO, TITULACIÓN Y R</t>
  </si>
  <si>
    <t>AMPLIACION DE VIGENCIA DE CONSULTORIA INDIVIDUAL N° 003-2021 - SERVICIO DE CONSULTORIA ESPECIAL</t>
  </si>
  <si>
    <t>RIOS ESPINOZA RONALD OSWALDO</t>
  </si>
  <si>
    <t>AMPLIACIÓN DE VIGENCIA DE CONSULTORÍA INDIVIDUAL N° 001-2021 - SERVICIO PARA LA ELABORACIÓN DEL</t>
  </si>
  <si>
    <t>VEGA JAIME WILFREDO</t>
  </si>
  <si>
    <t>CONTRATACIÓN DE UN SERVICIO  EN TEMAS INFORMATICOS PARA IMPLEMENTAR REQUERIMIENTOS FUNCIONALES</t>
  </si>
  <si>
    <t>CONTRATACIÓN DEL SERVICIO PARA LA SUPERVISION MACROREGIONAL PARA LA EJECUCION DE LA FASE 1  DEL</t>
  </si>
  <si>
    <t>CONTRATACIÓN DEL SERVICIO PARA LA COORDINACION  DEL  PADRON DE PRODUCTORES AGRARIO(PPA  EN LAS</t>
  </si>
  <si>
    <t>13/01/2022 00:00:00</t>
  </si>
  <si>
    <t>CONTRATACION DEL SERVICIO DE MONITOREO EN TEMAS LEGALES DE LOS GRUPOS DE TRABAJO SUPERVISADOS -</t>
  </si>
  <si>
    <t>12/01/2022 00:00:00</t>
  </si>
  <si>
    <t>SERVICIO DE COMUNICACION Y MENSAJERIA CLOUD COMPUTING PARA LA UEGPS.</t>
  </si>
  <si>
    <t>TELEMATICA S A</t>
  </si>
  <si>
    <t>LUVA GENERAL SERVICES AND BUSINESS S.A.C.</t>
  </si>
  <si>
    <t>INDESCO INGENIEROS S.R.L.</t>
  </si>
  <si>
    <t>12/01/2022 00:00:04</t>
  </si>
  <si>
    <t>CORPORACION RODRENCO SOCIEDAD ANONIMA CERRADA - CORPORACION RODRENCO S.A.C.</t>
  </si>
  <si>
    <t xml:space="preserve"> GRUPO INVERCON S.A.C.</t>
  </si>
  <si>
    <t>20601859409 INVERSIONES Y SERVICIOS BARRUETA EIRL</t>
  </si>
  <si>
    <t>AS-SM-1122022-PEDAMAALC/CS-1</t>
  </si>
  <si>
    <t>BIENES</t>
  </si>
  <si>
    <t>11 ADQUISICIÓN DE MALLAS METÁLICAS GALVANIZADAS, PARA EL PROYECTO N° 2361585 GALLINA NIEVA</t>
  </si>
  <si>
    <t xml:space="preserve">20572268200 CENTRO AGROPECUARIO DON LUCHO EIRL </t>
  </si>
  <si>
    <t>AS-SM-11-2022-PEDAMAALC/CS-1</t>
  </si>
  <si>
    <t>10 ADQUISICIÓN DE ALIMENTOS BALANCEADOS PARA POLLOS BEBES, PARA EL PROYECTO N° 2402747 GALLINA PARINARI</t>
  </si>
  <si>
    <t xml:space="preserve">10704902811 VILLACORTA ESCUDERO MELITA ANDREA </t>
  </si>
  <si>
    <t>S/ 56,000.00</t>
  </si>
  <si>
    <t>CDP N° 3-2022-PEDAMAALC/OEC-1</t>
  </si>
  <si>
    <t>SERIVCIO</t>
  </si>
  <si>
    <t>CDP</t>
  </si>
  <si>
    <t>9 ALQUILER DE UNA (1) CAMIONETA 4X4, PARA EL PROYECTO N° 2340195 “CREACIÓN DEL SERVICIO DE AGUA DEL SISTEMA DE RIEGO EN LA MARGEN DERECHA DEL RIO SHANUSI, SECTOR DE INDEPENDENCIA NUEVO JAÉN, SUNIPLAYA, TUPAC AMARU Y LA FLORIDA, DISTRITO DE YURIMAGUAS, PROVINCIA DE ALTO AMAZONAS, REGIÓN LORETO"</t>
  </si>
  <si>
    <t>10/05/202</t>
  </si>
  <si>
    <t>20531570929 GRIFO SAN JUAN SRL</t>
  </si>
  <si>
    <t>SIE-SIE-2-2022-PEDAMAALC/CS-1</t>
  </si>
  <si>
    <t>8 ADQUISICIÓN DE COMBUSTIBLE (GASOLINA DE 90 OCT.), PARA EL PROYECTO N° 2398392 CACAO MAMAYAQUE</t>
  </si>
  <si>
    <t>RESOLUCION DE CONTRATO EN EL 3ER ENTREGABLE</t>
  </si>
  <si>
    <t>10011588404 JAIME ORBE GARCIA</t>
  </si>
  <si>
    <t>AS-SM-1-2022-PEDAMAALC/CS-1</t>
  </si>
  <si>
    <t>7 CONTRATACIÓN DE UN (1) SUPERVISOR, PARA EL PROYECTO N° 2398392 CACAO MAMAYAQUE</t>
  </si>
  <si>
    <t>UNIDAD EJECUTORA: 034 PEDAMAALC</t>
  </si>
  <si>
    <t>INVERSIONES, CONSTRUCCIONES Y REPRESENTACIONES GRUPO ALPE E.I.R.L.</t>
  </si>
  <si>
    <t>SIN NUMERO</t>
  </si>
  <si>
    <t>SIN PROCESO</t>
  </si>
  <si>
    <t>REQUERIMIENTO DE ADQUISICION DE SEMILLAS DE PALTO (VARIEDAD ZUTANO), PARA EL PROYETCO AGRICULTU</t>
  </si>
  <si>
    <t>SERVICIOS GENERALES LA MORENITA E.I.R.L.</t>
  </si>
  <si>
    <t>REQUERIMIENTO PARA ADQUISICIÓN DE HERRAMIENTAS MANUALES - POCYACC</t>
  </si>
  <si>
    <t>16/06/2022 00:00:00</t>
  </si>
  <si>
    <t xml:space="preserve"> CURI MORALES JUAN CARLOS</t>
  </si>
  <si>
    <t>REQUERIMIENTO DE ADQUISICION DE VALVULAS COMPUERTAS Y VALVULAS ESFERICAS DE HIERRO DUCTIL - POC</t>
  </si>
  <si>
    <t>06/04/2022 00:00:00</t>
  </si>
  <si>
    <t>ESTACION DE SERVICIOS NEYKAR E.I.R.L.</t>
  </si>
  <si>
    <t>ADQUISICION DE COMBUSTIBLE (PETROLEO DIESEL B5 -S50), PROYECTO CACAO Y CAFE-DRP</t>
  </si>
  <si>
    <t>16/03/2022 00:00:00</t>
  </si>
  <si>
    <t>ADQUISICION DE CAFETERA EXPRESO PROFESIONAL DE DOS GRUPOS, PROYECTO CACAO Y CAFE - DRP</t>
  </si>
  <si>
    <t>NUTRI JASY SAC</t>
  </si>
  <si>
    <t>REQUERIMIENTO DE ADQUISICION DE ALIMENTO BALANCEADO PARA LA ZONA LA MAR, DEL PROYETO AGRICULTUR</t>
  </si>
  <si>
    <t>21/02/2022 00:00:00</t>
  </si>
  <si>
    <t>MULTISERVICIOS CRATH E.I.R.L.</t>
  </si>
  <si>
    <t>REQUERIMIENTO DE ADQUISICION DE CEMENTO PORTLAND T-I DE 42.5 KG PARA LA OBRA CHAUQUIMARCA.</t>
  </si>
  <si>
    <t xml:space="preserve"> KILLARY INGENIERIA SOCIEDAD COMERCIAL DE RESPONSABILIDAD LIMITADA</t>
  </si>
  <si>
    <t>REQUERIMIENTO PARA ADQUISICIÓN DE VALVULAS Y ACCESORIOS DE F° G° Y HIERRO DUCTIL- SIRENACHAYOCC</t>
  </si>
  <si>
    <t>03/08/2022 00:00:00</t>
  </si>
  <si>
    <t>REQUERIMIENTO PARA ADQUISICIÓN DE COMBUSTIBLE- SIRENACHAYOCC</t>
  </si>
  <si>
    <t>25/07/2022 00:00:00</t>
  </si>
  <si>
    <t>J GALU INGENIEROS S.A.C</t>
  </si>
  <si>
    <t>REQUERIMIENTO DE ADQUISICION DE SEMILLA DE FRUTALES, PARA EL PROYECTO AGRICULTURA FAMILIAR  - D</t>
  </si>
  <si>
    <t>TINOCO SOTO DE VALDIVIA ESTRELLA</t>
  </si>
  <si>
    <t>REQUERIMIENTO DE COMBUSTIBLE DIESEL B5 (petroleo) PARA LA OBRA CHAUQUIMARCA.</t>
  </si>
  <si>
    <t>22/07/2022 00:00:00</t>
  </si>
  <si>
    <t>SERVICIOS INTEGRALES LA MAR S.A.C.</t>
  </si>
  <si>
    <t>REUQERIMIENTO DE ADQUSICION DE SEMOVIENTES (POLLITOS BB) DOBLE PROPOSITO - ZONA HUANTA LA MAR,</t>
  </si>
  <si>
    <t>REQUERIMIENTO DE ADQUISICIÓN DE VÁLVULAS MARIPOSA TIPO WAFER, UNIÓN UNIVERSAL DE F° GALV. Y NIP</t>
  </si>
  <si>
    <t>04/07/2022 00:00:00</t>
  </si>
  <si>
    <t>FERNANDEZ RUIZ MISRAEN</t>
  </si>
  <si>
    <t>ADQUISICION DE LADRILLO BLOQUE DE CONCRETO MURO 10 X 20 X 40 CM ZONA NORTE, PROYECTO CACAO Y CA</t>
  </si>
  <si>
    <t>CANCHARI ROJAS JHENA KATIUSCA</t>
  </si>
  <si>
    <t>REQUERIMIENTO PARA ADQUISICIÓN DE ALAMBRES Y CLAVOS - POCYACC</t>
  </si>
  <si>
    <t>23/08/2022 00:00:00</t>
  </si>
  <si>
    <t>GUTIERREZ PALOMINO CESAR AUGUSTO</t>
  </si>
  <si>
    <t>REQUERIMIENTO DE ADQUISICION DE ALIMENTO BALANCEADO PARA LOS MODULOS DE CRIANZA DE ANIMALES (AV</t>
  </si>
  <si>
    <t>18/03/2022 00:00:00</t>
  </si>
  <si>
    <t>MAURICIO S.A.C</t>
  </si>
  <si>
    <t>REQUERIMIENTO PARA ADQUISICIÓN DE EQUIPOS MENORES - SIRENACHAYOCC</t>
  </si>
  <si>
    <t>23/02/2022 00:00:00</t>
  </si>
  <si>
    <t>REQUERIMIENTO DE MADERAS PARA LA OBRA CHAUQUIMARCA.</t>
  </si>
  <si>
    <t>PARIONA QUISPE SERAFIN</t>
  </si>
  <si>
    <t>REQUERIMIENTO DE ADQUISICIÓN DE GAVIIONES TIPO CAJA</t>
  </si>
  <si>
    <t>CARAZAS PEREZ KENNY ALAN</t>
  </si>
  <si>
    <t>REQUERIMIENTO DE ADQUISICION DE SEMILLA DE PALTO VARIEDAD MEXICANO, PARA EL PROYECTO AGRICULTUR</t>
  </si>
  <si>
    <t>"MEGA EL MAESTRO S.A.C."</t>
  </si>
  <si>
    <t>REQUERIMIENTO PARA ADQUISICIÓN DE ACEROS Y CLAVOS- SIRENACHAYOCC</t>
  </si>
  <si>
    <t>11/05/2022 00:00:00</t>
  </si>
  <si>
    <t>ROJAS CHIROTE ANTONIO</t>
  </si>
  <si>
    <t>REQUERIMIENTO ADQUISICIÓN DE ACERO PARA LA OBRA CHAUQUIMARCA.</t>
  </si>
  <si>
    <t>INVERSIONES RIYU VRAEM E.I.R.L.</t>
  </si>
  <si>
    <t>REQUERIMIENTO DE ACCESORIOS HIDRANTES (MATARA), PARA LA OBRA CHAUQUIMARCA.</t>
  </si>
  <si>
    <t>01/06/2022 00:00:00</t>
  </si>
  <si>
    <t xml:space="preserve"> GONZALES QUIJADA JENNIFER FIORELLA</t>
  </si>
  <si>
    <t>REQUERIMIENTO PARA LA ADQUISICIÓN DE TRIPLAY FENOLICO - POCYACC</t>
  </si>
  <si>
    <t>CONSORCIO AARON S.A.C.</t>
  </si>
  <si>
    <t>REQUERIMIENTO DE ADQUISICION DE ALIMENTOS BALANCEADO PARA LOS MODULOS DE CRIANZA DE ANIMALES (A</t>
  </si>
  <si>
    <t>REQUERIMIENTO DE ADQUISICON DE ALIMENTOS BALANCEADOS PARA LA CRIANZA DE ANIMALES (AVES), PARA E</t>
  </si>
  <si>
    <t>14/03/2022 00:00:00</t>
  </si>
  <si>
    <t xml:space="preserve"> MAVERI MANUFACTURAS-VENTAS S.R.L</t>
  </si>
  <si>
    <t>REQUERIMIENTO PARA ADQUISICIÓN DE TUBERIA PVC NTP ISO 1452 UF C-7.5 - SIRENACHAYOCC</t>
  </si>
  <si>
    <t>REQUERIMIENTO DE ADQUISICIÓN DE TUBERÍAS Y ACCESORIOS HDPE - POCYACC</t>
  </si>
  <si>
    <t>23/05/2022 00:00:00</t>
  </si>
  <si>
    <t>REQUERIMIENTO ADQUISICIÓN DE VALVULAS FLOTADORA CRP PARA LA OBRA CHAUQUIMARCA.</t>
  </si>
  <si>
    <t xml:space="preserve"> L&amp;G INVERSIONES Y CONSTRUCTORES E.I.R.L.</t>
  </si>
  <si>
    <t>REQUERIMIENTO PARA ADQUISICION DE EQUIPOS DE PROTECCION PARA EL PERSONAL OBRERO - POCYACC</t>
  </si>
  <si>
    <t>02/08/2022 00:00:00</t>
  </si>
  <si>
    <t>RESPLANDOR DEL VRAEM S.A.C</t>
  </si>
  <si>
    <t>REQUERIMIENTO PARA ADQUISICIÓN DE TUBERIAS PVC- SIRENACHAYOCC</t>
  </si>
  <si>
    <t>06/07/2022 00:00:00</t>
  </si>
  <si>
    <t>IND. METALICA SARA S.R.L.</t>
  </si>
  <si>
    <t>ADQUISICION DE TOSTADOR DE GRANO CACAO, PROYECTO CACAO Y CAFE - DRP</t>
  </si>
  <si>
    <t>REQUERIMIENTO PARA ADQUISICION DE EPPS VESTUARIO Y CAMPAMENTO - POCYACC</t>
  </si>
  <si>
    <t>26/07/2022 00:00:00</t>
  </si>
  <si>
    <t>REQUERIMIENTO DE ADQUISICION DE PRODUCTOS VETERINARIOS, PARA EL PROYECTO AGRICULTURA FAMILIAR -</t>
  </si>
  <si>
    <t>REQUERIMIENTO DE ADQUISICIÓN DE TUBERÍA DE FIERRO GALVANIZADO Y ACC. CRUCE - POCYACC</t>
  </si>
  <si>
    <t>REQUERIMIENTO PARA ADQUISICION DE MATERIALES DE FERRETERIA - POCYACC</t>
  </si>
  <si>
    <t>CAMPOS TALAVERA BRUNO ROBERTO</t>
  </si>
  <si>
    <t>REQUERIMIENTO DE ADQUISICION DE MALLA RASHELL 60% DE SOMBRA, PARA EL PROYECTO AGRICULTURA FAMIL</t>
  </si>
  <si>
    <t>REQUERIMIENTO DE ADQUSICION DE SEMILLA DE PALTO VARIEDAD ZUTANO, PARA EL PROYECTO AGRICULTURA F</t>
  </si>
  <si>
    <t>04/03/2022 00:00:00</t>
  </si>
  <si>
    <t xml:space="preserve"> BERROCAL QUISPE JOSE LUIS</t>
  </si>
  <si>
    <t>REQUERIMIENTO DE ADQUISICION DE ARCO DE FIERRO GALVANIZADO, ZONA LA MAR PARA EL PROYECTO AGRICU</t>
  </si>
  <si>
    <t>ROJAS VASQUEZ SINAI MILKA</t>
  </si>
  <si>
    <t>REQUERIMIENTO PARA ADQUISICION DE MATERIALES DE FERRETERÍA - SIRENACHAYOCC</t>
  </si>
  <si>
    <t>25/08/2022 00:00:00</t>
  </si>
  <si>
    <t>MARIBEL GUTIEREZ VASQUEZ</t>
  </si>
  <si>
    <t>REQUERIMIENTO PARA ADQUISICIÓN DE EPPS VESTUARIO Y CAMPAMENTO- SIRENACHAYOCC</t>
  </si>
  <si>
    <t>01/08/2022 00:00:00</t>
  </si>
  <si>
    <t>MULTISERVICIOS QUILLABAMBA E.I.R.L.</t>
  </si>
  <si>
    <t>REQUERIMIENTO PARA ADQUISICIÓN DE AGREGADOS- SIRENACHAYOCC</t>
  </si>
  <si>
    <t>19/05/2022 00:00:00</t>
  </si>
  <si>
    <t xml:space="preserve"> BRUNO PLASTIC E.I.R.L.</t>
  </si>
  <si>
    <t>REQUERIMIENTO DE ADQUISICION DE BOLSAS DE POLIETILENO, PARA EL PROYECTO AGRICULTURA FAMILIAR -</t>
  </si>
  <si>
    <t xml:space="preserve"> EMPRESA DE SERVICIOS GENERALES FAMEK'S S.R.L.</t>
  </si>
  <si>
    <t>ADQUISICION DE AGREGADO; HORMIGON Y  ARENA GRUESA  ZONA CENTRO Y SUR, PROYECTO CACAO Y CAFE - D</t>
  </si>
  <si>
    <t>REQUERIMIENTO DE ADQUISICIÓN DE VÁLVULAS REDUCTORA DE PRESIÓN H°D° C/TUERCAS Y ESPÁRRAGOS - POC</t>
  </si>
  <si>
    <t>02/06/2022 00:00:00</t>
  </si>
  <si>
    <t>PALACIOS COLONIO MARISOL</t>
  </si>
  <si>
    <t>REQUERIMIENTO PARA ADQUISICIÓN DE COMBUSTIBLE DIESEL B5 (PETROLEO) - POCYACC</t>
  </si>
  <si>
    <t>REQUERIMIENTO DE ADQUISICION DE TIERRA VEGETAL (TURBA) Y ARENA FINA, PARA EL PROYECTO AGRICULTU</t>
  </si>
  <si>
    <t>ADQUISICION DE CEMENTO PORTLAND TIPO I PARA LA ZONA CENTRO SUR,PROYECTO CACAO Y CAFE - DRP</t>
  </si>
  <si>
    <t xml:space="preserve"> R&amp;WEM E.I.R.L.</t>
  </si>
  <si>
    <t>REQUERIMIENTO ADQUISICIÓN DE EPPS VESTUARIO PERSONAL OBRERO PARA LA OBRA CHAUQUIMARCA.</t>
  </si>
  <si>
    <t>28/01/2022 00:00:00</t>
  </si>
  <si>
    <t>ADQUISICION DE COMBUSTIBLE, PROYECTO CACAO Y CAFE - DRP</t>
  </si>
  <si>
    <t>REQUERIMIENTO PARA ADQUISICIÓN DE ACERO CORRUGADO DE ½" - SIRENACHAYOCC</t>
  </si>
  <si>
    <t>15/08/2022 00:00:00</t>
  </si>
  <si>
    <t>REQUERIMIENTO DE ADQUISICION DE SEMILLA DE PALTO VARIEDAD MEXICACO (ZONA  HUANCAYO), PARA EL PR</t>
  </si>
  <si>
    <t>REQUERIMIENTO PARA ADQUISICION DE CEMENTO PORTLAND TIPO I (42.5 KG) - SIRENACHAYOCC</t>
  </si>
  <si>
    <t>HUANCA YANA BEATRIZ</t>
  </si>
  <si>
    <t>REQUERIMIENTO PARA ADQUISICIÓN DE TUBERIAS DE PVC NTP ISO 1452 C-5 CON ANILLOS INCLUIDO - SIREN</t>
  </si>
  <si>
    <t>28/05/2022 00:00:00</t>
  </si>
  <si>
    <t>REQUERIMIENTO DE EQUIPOS MENORES DE ROTURA DE ROCAS - POCYACC</t>
  </si>
  <si>
    <t>23/07/2022 00:00:00</t>
  </si>
  <si>
    <t xml:space="preserve"> MONTERO VALLADOLID ALICIA</t>
  </si>
  <si>
    <t>REQUERIMIENTO PARA ADQUISICIÓN DE CEMENTO PORTLAND TIPO I (42.5KG)- SIRENACHAYOCC</t>
  </si>
  <si>
    <t>REQUERIMIENTO ADQUICISION DE CEMENTO PORTLAND TIPO I (42.5KG), PARA LA OBRA CHAUQUIMARCA.</t>
  </si>
  <si>
    <t>05/08/2022 00:00:00</t>
  </si>
  <si>
    <t>REQUERIMIENTO DE ADQUISCION DE GAVIONES PARA LA OBRA CHAUQUIMARCA.</t>
  </si>
  <si>
    <t>REQUERIMIENTO DE ADQUISICION DE ACEROS CORRUGADOS - SIRENACHAYOCC</t>
  </si>
  <si>
    <t>GRUPO EMPRESARIAL MOLISA INGENIEROS S.A.C</t>
  </si>
  <si>
    <t>P.C</t>
  </si>
  <si>
    <t>REQUERIMIENTO PARA ADQUISICIÓN DE TUBERIAS DE PVC NTP ISO 1452 C-5 CON ANILLOS INCLUIDO- SIRENA</t>
  </si>
  <si>
    <t>ADQUISICION DE EQUIPOS DE LABORATORIO CACAO, PROYECTO CACAO Y CAFE - DRP</t>
  </si>
  <si>
    <t>C.P</t>
  </si>
  <si>
    <t>REQUERIMIENTO DE ADQUISICIÓN DE VÁLVULAS CONTROLADORA DE NIVEL CON FLOTADOR DE HIERRO DUCTIL -</t>
  </si>
  <si>
    <t>GAVILAN TAIPE EDWIN</t>
  </si>
  <si>
    <t>REQUERIMIENTO PARA ADQUISICION DE AGREGADOS - POCYACC</t>
  </si>
  <si>
    <t>26/08/2022 00:00:00</t>
  </si>
  <si>
    <t>TORREJON SANTILLAN SEGUNDO ARTURO</t>
  </si>
  <si>
    <t>01/07/2022 00:00:00</t>
  </si>
  <si>
    <t>ADQUISICION DE INSUMOS AGRIOLAS , PROYECTO CACAO Y CAFE - DRP</t>
  </si>
  <si>
    <t>18/07/2022 00:00:00</t>
  </si>
  <si>
    <t>ADQUISICIÓN DE EQUIPOS DE LABORATORIO DE CAFE, PROYECTO CACAO Y CAFE - DRP</t>
  </si>
  <si>
    <t>11/04/2022 00:00:00</t>
  </si>
  <si>
    <t>MULTISERVICIOS GOTIFER SOCIEDAD ANONIMA CERRADA - GOTIFER S.A.C.</t>
  </si>
  <si>
    <t>REQUERIMIENTO ADQUISICIÓN DE TUBERIA HDPE DE DISTRIBUCIÓN (MANGUERA HDPE)-OBRA CHAUQUIMARCA.</t>
  </si>
  <si>
    <t>04/05/2022 00:00:00</t>
  </si>
  <si>
    <t>CONSTRUCTORES &amp; FERRETEROS E.I.R.L.</t>
  </si>
  <si>
    <t>REQUERIMIENTO DE TAPA ESTANDAR PARA CAMARAS-OBRA CHAUQUIMARCA.</t>
  </si>
  <si>
    <t xml:space="preserve"> INVERSIONES GRUPO PERKAM S.A.C. - INGRUPER S.A.C.</t>
  </si>
  <si>
    <t>REQUERIMIENTO PARA ADQUISICIÓN DE CEMENTO PORTLAND TIPO I (42.5 KG) - POCYACC</t>
  </si>
  <si>
    <t>GRUPO CORPORATIVO UNIMAC S.A.C</t>
  </si>
  <si>
    <t>REQUERIMIENTO DE ADQUISICIÓN DE TUBERÍAS PVC Y ACCESORIOS DE PVC - POCYACC</t>
  </si>
  <si>
    <t>ROJAS CASTILLO EDGAR JESUS</t>
  </si>
  <si>
    <t>SERVICIO DE SUPERVISION DE OBRA PARA EL PROYECTO DE SIRENACHAYOCC</t>
  </si>
  <si>
    <t>01/04/2022 00:00:00</t>
  </si>
  <si>
    <t>YANASUPO BAUTISTA HERNAN</t>
  </si>
  <si>
    <t>CONTRATACION DE UN PROFESIONAL ESPECIALISTA EN ASOCIATIVIDAD Y FORTALECIMIENTO ORGANIZACIONAL,</t>
  </si>
  <si>
    <t>04/02/2022 00:00:00</t>
  </si>
  <si>
    <t>BERMUDO ESCALANTE GERMAN</t>
  </si>
  <si>
    <t>SERVICIOS DE UN ESPECIALISTA EN TRANSFERENCIA DE TECNOLOGÍAS PRODUCTIVAS - VALOR AGREGADO I , P</t>
  </si>
  <si>
    <t>ABREGU VALDEZ KANIDA</t>
  </si>
  <si>
    <t>CONTRATACION DE UN PROFESIONAL ESPECIALISTA EN ARTICULACIÓN COMERCIAL Y ADMINISTRACIÓN DE ORGAN</t>
  </si>
  <si>
    <t>RIVERA PACHECO ROY ROLAND</t>
  </si>
  <si>
    <t>02/02/2022 00:00:00</t>
  </si>
  <si>
    <t>MAMANI CAHUAPAZA SIXTO</t>
  </si>
  <si>
    <t>CONTRATACION DE SERVICIOS DE UN ASISTENTE TECNICO DE RESIDENTE, PROYECTO CACAO Y CAFE - DRP</t>
  </si>
  <si>
    <t>QUISPE MENDOZA MELVA</t>
  </si>
  <si>
    <t>ESPECIALISTA EN TRANSFERENCIA DE TECNOLOGÍAS PRODUCTIVAS ZONAL IV., PROYECTO CACAO Y CAFE - DRP</t>
  </si>
  <si>
    <t>OGOSI CUADROS SIMON</t>
  </si>
  <si>
    <t>SERVICIOS ESPECIALISTA EN TRANSFERENCIA DE TECNOLOGÍAS PRODUCTIVAS ZONAL I, PROYECTO CACAO Y CA</t>
  </si>
  <si>
    <t xml:space="preserve"> MELGAR PRADO JAVIER</t>
  </si>
  <si>
    <t>SERVICIO DE ESPECIALISTA EN TRANSFERENCIA DE TECNOLOGÍAS PRODUCTIVAS - ZONA V , PROYECTO CACAO</t>
  </si>
  <si>
    <t>CORONADO LOAYZA JAIME</t>
  </si>
  <si>
    <t>SERVICIOS DEL ESPECIALISTA EN TRANSFERENCIA DE TECNOLOGÍAS PRODUCTIVAS – ZONA II  PROYECTO CACA</t>
  </si>
  <si>
    <t>APAICO ASTO EDUARDO MAURO</t>
  </si>
  <si>
    <t>REQUERIMIENTO DE CONTRATACION DE LOS SERVICIOS DE ASISTENTE TECNICO DE SUPERVISOR, PARA EL PROY</t>
  </si>
  <si>
    <t xml:space="preserve"> GRUPO CARBAJAL &amp; REPRESENTACIONES S.A.C.</t>
  </si>
  <si>
    <t>REQUERIMIENTO PARA CONTRATACIÓN DE SERVICIO DE ELIMINACIÓN DE MATERIAL EXCEDENTE, SECTOR DE RIE</t>
  </si>
  <si>
    <t>BARZOLA BELLIDO FRANKLIN</t>
  </si>
  <si>
    <t>SERVICIOS DE UN ESPECIALISTA EN ARTICULACIÓN COMERCIAL DE ORGANIZACIONES AGRARIAS ZONA CENTRO Y</t>
  </si>
  <si>
    <t xml:space="preserve"> RIMACHI HERRERA NELSON</t>
  </si>
  <si>
    <t>REQUERIMIENTO DE CONTRATACION DE LOS SERVICIOS DE INJERTADO DE PALTO PARA LA ZONA LA MAR I, PAR</t>
  </si>
  <si>
    <t>YANCCE GUTIERREZ ELVIS</t>
  </si>
  <si>
    <t>REQUERIMIENTO DE SERVICIOS DE TOPOGRAFO EN LA OBRA CHAUQUIMARCA.</t>
  </si>
  <si>
    <t>03/06/2022 00:00:00</t>
  </si>
  <si>
    <t xml:space="preserve"> HURTADO RIVERA MAYRA MARCIA</t>
  </si>
  <si>
    <t>REQUERIMIENTO PARA CONTRATACION DE SERVICIOS DE MONITOREO ARQUEOLÓGICO - POCYACC</t>
  </si>
  <si>
    <t>TINEO GODOY HECTOR</t>
  </si>
  <si>
    <t>REQUERIMIENTO DE SERVICIOS DE CADISTA EN LA OBRA CHAUQUIMARCA.</t>
  </si>
  <si>
    <t xml:space="preserve"> RODRIGUEZ PALOMINO MIJAIL</t>
  </si>
  <si>
    <t>REQUERIMIENTO DE SERVICIO DE ASISTENTE ADMINISTRATIVO DE OBRA CHAUQUIMARCA.</t>
  </si>
  <si>
    <t xml:space="preserve"> ESPINOZA RODRIGUEZ TEOFILO</t>
  </si>
  <si>
    <t>REQUERIMIENTO DE SERVICIOS DE MAESTRO DE OBRA CHAUQUIMARCA.</t>
  </si>
  <si>
    <t>FIGUEROA PRADO YENNY JADY</t>
  </si>
  <si>
    <t>REQUERIMIENTO DE SERVICIO DE ASISTENTE DE ADMINISTRATIVO SEDE CENTRAL DE LA OBRA CHAUQUIMARCA.</t>
  </si>
  <si>
    <t xml:space="preserve"> LOAYZA GUILLEN NORA</t>
  </si>
  <si>
    <t>SERVICIOS DE ASISTENTE ADMINISTRATIVO DEL PROYECTO CACAO Y ACFE - DRP</t>
  </si>
  <si>
    <t>ELECTROCENTRO S.A.</t>
  </si>
  <si>
    <t>REQUERIMIENTO DE SERVICIO DE SUMINISTRO DE ENERGIA ELECTRICA SEDE PROVRAEM-OA</t>
  </si>
  <si>
    <t>06/05/2022 00:00:00</t>
  </si>
  <si>
    <t>HUARANCCA ROJAS FELIX ADOLFO</t>
  </si>
  <si>
    <t>CONTRATACIÓN DE SERVICIO PROFESIONAL POR LOCACION DE SERVICIOS DE UN INGENIERO SUPERVISOR DE OBRA.</t>
  </si>
  <si>
    <t>DE LA CRUZ PACOTAIPE IGNACIO</t>
  </si>
  <si>
    <t>REQUERIMIENTO DE CONTRATACION DE SERVICIO DE ASISTENTE TECNICO DE RESIDENTE, PARA EL PROYECTO A</t>
  </si>
  <si>
    <t>PERVOSAC S.A.C.</t>
  </si>
  <si>
    <t>REQUERIMIENTO DE SERVICIO DE VOLADURA PARA LA OBRA CHAUQUIMARCA.</t>
  </si>
  <si>
    <t>QUISPE VARGAS PASCUAL</t>
  </si>
  <si>
    <t>REQUERIMIENTO DE CONTRATACION DE LOS SERVICIOS DE INJERTADO DE PLATONES DE PALTO ( ZONA HUANTA</t>
  </si>
  <si>
    <t>07/07/2022 00:00:00</t>
  </si>
  <si>
    <t>GUEVARA ORTIZ NORA ANTONIA</t>
  </si>
  <si>
    <t>REQUERIMIENTO PARA CONTRATACION DE SERVICIOS DE UN ASISTENTE ADMINISTRATIVO INSITU - POCYACC</t>
  </si>
  <si>
    <t>AZPUR SALCEDO MIGUEL LUIS</t>
  </si>
  <si>
    <t>CONTRATACION DE SERVICIO DE RESIDENCIA DE OBRA PARA EL PROYECTO SIRENACHAYOC-DIR</t>
  </si>
  <si>
    <t>MORENO QUISPE JANETH</t>
  </si>
  <si>
    <t>CONTRATACIÓN DE SERVICIO DE UN PROFESIONAL COMO RESPONSABLE DE LA UNIDAD FORMULADORA PARA LA OP</t>
  </si>
  <si>
    <t>MORALES ATAUCUSI DIOMEDES</t>
  </si>
  <si>
    <t>REQUERIMIENTO PARA CONTRATACION DE SERVICIOS DE UN ALMACENERO - POCYACC</t>
  </si>
  <si>
    <t>TAIPE PAITAN TANIA JACKELIN</t>
  </si>
  <si>
    <t>REQUERIMIENTO SERVICIOS DE INGENIERO DE SEGURIDAD (SSOMA) DE LA OBRA CHAUQUIMARCA.</t>
  </si>
  <si>
    <t>CORVECSA CONTRATISTAS Y SERVICIOS GENERALES E.I.R.L.</t>
  </si>
  <si>
    <t>REQUERIMIENTO DE CONTRATACION DE LOS SERVICIOS DE INJERTADO DE PLANTONES DE PALTO PARA LA ZONA</t>
  </si>
  <si>
    <t>08/04/2022 00:00:00</t>
  </si>
  <si>
    <t>HUARANCCA PARADO SALOMON</t>
  </si>
  <si>
    <t>REQUERIMIENTO PARA CONTRATACION DE SERVICIOS DE UN CONDUCTOR DE CAMIONETA - POCYACC</t>
  </si>
  <si>
    <t>21/04/2022 00:00:00</t>
  </si>
  <si>
    <t>VALDEZ VARGAS MARIA</t>
  </si>
  <si>
    <t>REQUERIMIENTO DE CONTRATACION DE LOS SERVICIOS DE INJERTADO DE PLANTONES DE PALTO ZONA TAYACAJA</t>
  </si>
  <si>
    <t>VASQUEZ DE LA CRUZ NILTON</t>
  </si>
  <si>
    <t>CONTRATACION DE UN INGENIERO PARA SUPERVISION DE OBRA SIRENACHAYOC-DIR</t>
  </si>
  <si>
    <t>24/01/2022 00:00:00</t>
  </si>
  <si>
    <t>PALOMINO ARANGO CARLOS</t>
  </si>
  <si>
    <t>REQUERIMIENTO DE RESIDENTE PARA EL   PROYECTO "MEJORAMIENTO DE CAPACIDADES PARA LA DIVERSIFICACIÓN PRODUCTIVA AGRO</t>
  </si>
  <si>
    <t>PAZ CARDENAS CARLOS ALBERTO</t>
  </si>
  <si>
    <t>REQUERIMIENTO SERVICIOS DE ASISTENTE TECNICO RESIDENTE EN LA OBRA CHAUQUIMARCA.</t>
  </si>
  <si>
    <t xml:space="preserve"> INGA JOSE DIOMEDES</t>
  </si>
  <si>
    <t>REQUERIMIENTO DE CONTRATACION DE LOS SERVICIOS DE INJERTADO DE PLANTONES DE PALTO (ZONA HUANTA</t>
  </si>
  <si>
    <t>QUISPE TAYPE OLIVERT</t>
  </si>
  <si>
    <t>REQUERIMIENTO PARA CONTRATACION DE SERVICIOS DE UN TOPOGRAFO - POCYACC</t>
  </si>
  <si>
    <t>HUAMAN AROTINCO RAYMUNDO</t>
  </si>
  <si>
    <t>REQUERIMIENTO DE CONTRATACION DE LOS SERVICIOS DE SUPERVISOR DEL PROYECTO AGRICULTURA FAMILIAR</t>
  </si>
  <si>
    <t>CONDORI VILLANO FREDY</t>
  </si>
  <si>
    <t>CONTRATACION DE SERVICIOS DE UN ASISTENTE TECNICO DE SUPERVISOR , PROYECTO CACAO Y CAFE - DRP</t>
  </si>
  <si>
    <t>CUADROS GARCIA YESSENIA</t>
  </si>
  <si>
    <t>REQUERIMIENTO PARA CONTRATACION DE SERVICIOS DE UN PROFESIONAL DE SEGURIDAD Y MEDIO AMBIENTE (S</t>
  </si>
  <si>
    <t>JESSENNIA ESPINOZA QUISPE</t>
  </si>
  <si>
    <t>CARHUAPOMA ALIAGA VICENTE</t>
  </si>
  <si>
    <t>REQUERIMIENTO DE SERVICIO DE EXCAVADORA SOBRE ORUGAS PARA LOS TRABAJOS DE EXCAVACIÓN - POCYACC</t>
  </si>
  <si>
    <t>13/06/2022 00:00:00</t>
  </si>
  <si>
    <t>REQUERIMIENTO DE SERVICIO DE EXCAVADORA SOBRE ORUGAS A TODO COSTO - POCYACC</t>
  </si>
  <si>
    <t>20/01/2022 00:00:00</t>
  </si>
  <si>
    <t>MUJICA LEON VITALIANO EFRAIN</t>
  </si>
  <si>
    <t>REQUERIMIENTO CONTRATACIÓN DE SERVICIOS DE RESIDENTE PARA EL PROYECTO "MEJORAMIENTO DE CAPACIDA</t>
  </si>
  <si>
    <t>CANCHARI RAMON JIMMY EMILIO</t>
  </si>
  <si>
    <t>REQUERIMIENTO PARA CONTRATACION DE SERVICIOS DE UN TECNICO CADISTA - POCYACC</t>
  </si>
  <si>
    <t>07/04/2022 00:00:00</t>
  </si>
  <si>
    <t>MIGUEL PINCOS JULIO CESAR</t>
  </si>
  <si>
    <t>REQUERIMIENTO PARA CONTRATACION DE SERVICIOS DE UN ASISTENTE ADMINISTRATIVO SEDE CENTRAL - POCY</t>
  </si>
  <si>
    <t>REQUERIMIENTO DE CONTRATACION DE LOS SERVICIOS DE INJERTADO DE PLANTONES DE PALTO - ZONA HUANCA</t>
  </si>
  <si>
    <t>09/06/2022 00:00:00</t>
  </si>
  <si>
    <t>OSORIO CLEMENTE LIZ VERONICA</t>
  </si>
  <si>
    <t>REQUERIMIENTO PARA CONTRATACION DE SERVICIOS DE UN ASISTENTE DE SUPERVISION DE OBRA - POCYACC</t>
  </si>
  <si>
    <t>ESPINOZA VILCATOMA ANALY</t>
  </si>
  <si>
    <t>REQUERIMIENTO PARA CONTRATACION DE SERVICIOS DE ALQUILER DE CAMIONETA 4X4 INCLUYE CONDUCTOR (SU</t>
  </si>
  <si>
    <t>20/04/2022 00:00:00</t>
  </si>
  <si>
    <t>AVALOS ANCCO DANTE DAVID</t>
  </si>
  <si>
    <t>REQUERIMIENTO PARA CONTRATACION DE SERVICIOS DE UN ASISTENTE TECNICO - POCYACC</t>
  </si>
  <si>
    <t>07/02/2022 00:00:00</t>
  </si>
  <si>
    <t>BUITRON AMAO SERGIO AUGUSTO</t>
  </si>
  <si>
    <t>CONTRATACION DE SERVICIO DE UN INGENIERO PARA RESIDENCIA DE OBRA DEL PROYECTO CHAUQUIMARCA-DIR</t>
  </si>
  <si>
    <t>PRADO ESTRELLA WILMER VICENTE</t>
  </si>
  <si>
    <t>Requerimiento contratación de servicios de supervisor  para el proyecto "MEJORAMIENTO DE CAPACI</t>
  </si>
  <si>
    <t>05/04/2022 00:00:00</t>
  </si>
  <si>
    <t>ELESCANO FERNANDEZ JAVIER</t>
  </si>
  <si>
    <t>REQUERIMIENTO PARA CONTRATACIÓN DE SERVICIOS PROFESIONALES DE UN INGENIERO RESIDENTE DE OBRA -</t>
  </si>
  <si>
    <t>05/05/2021 00:00:00</t>
  </si>
  <si>
    <t>YARASCA QUINTANA EDGAR JESUS</t>
  </si>
  <si>
    <t>REQUERIMIENTO PARA CONTRATACIÓN DE SERVICIOS PROFESIONALES DE UN INGENIERO PARA LA SUPERVISÓN D</t>
  </si>
  <si>
    <t>21/10/2021 00:00:00</t>
  </si>
  <si>
    <t>REQUERIMIENTO DE SERVICIO DE ELABORACIÓN DE TAPAS METÁLICAS, COMPUERTAS METÁLICAS Y OTROS - POC</t>
  </si>
  <si>
    <t>UNIDAD EJECUTORA: 022 PROVRAEM</t>
  </si>
  <si>
    <t xml:space="preserve">15/08/2022
</t>
  </si>
  <si>
    <t xml:space="preserve">contratado </t>
  </si>
  <si>
    <t>BIOAGRO CHANCHAMAYO E.I.R.L.</t>
  </si>
  <si>
    <t>AS-SM-5-2022-OEC-MIDAGRIPEPP-2</t>
  </si>
  <si>
    <t>17 ADQUISICION DE FERTILIZANTES Y FUNGICIDAD PARA LA PRODUCCION DE PLANTONES DE PALTO PARA LA REGION PASCO DEL PROYECTO MEJORAMIENTO DE LA CADENA PRODUCTIVA DEL CULTIVO DE PALTO EN SISTEMAS AGROFORESTALES EN LAS PROVINCIAS DE OXAPAMPA Y CHANCHAMAYO REGION JUNIN Y PASCO</t>
  </si>
  <si>
    <t xml:space="preserve">AGRONEGOCIOS VIRGEN DE YAUCA S.A.C.
</t>
  </si>
  <si>
    <t>AS-SM-4-2022-OEC-MIDAGRIPEPP-2</t>
  </si>
  <si>
    <t xml:space="preserve">16 
ADQUISICION DE FERTILIZANTES PARA LA REGION JUNIN DEL PROYECTO MEJORAMIENTO DE LA CADENA PRODUCTIVA DEL CULTIVO DE PALTO EN SISTEMAS AGROFORESTALES EN LAS PROVINCIAS DE OXAPAMPA Y CHANCHAMAYO REGION JUNIN
</t>
  </si>
  <si>
    <t xml:space="preserve">01/07/2022
</t>
  </si>
  <si>
    <t>CONSORCIO ECODELGER</t>
  </si>
  <si>
    <t>AS-SM-3-2022-OEC-MIDAGRIPEPP-1</t>
  </si>
  <si>
    <t xml:space="preserve">15 OBRA INSTALACION DE LOS SERVICIOS DE PROTECCION DE AREAS AGRICOLAS DE LOS SECTORES DE SAN MARTIN DE ZOTARARI Y BOCA HUATZIRIKI MARGEN IZQUIERDA DEL RIO PERENE Y MARGEN DERECHA DEL RIO HUATZIRIKI DISTRITO DE PICHANAKI PROVINCIA DE CHANCHAMAYO REGION JUNIN
</t>
  </si>
  <si>
    <t xml:space="preserve">30/05/2022
</t>
  </si>
  <si>
    <t>CONSORCIO CHANCHAMAYO</t>
  </si>
  <si>
    <t xml:space="preserve">SIE-SIE-2-2022-OEC-MIDAGRIPEPP-1
</t>
  </si>
  <si>
    <t>Subasta Inversa Electrónica</t>
  </si>
  <si>
    <t>14 ADQUISICION DE COMBUSTIBLE DIESEL B5 S-50 PARA LA OBRA INSTALACION DE LOS SERVICIOS DE PROTECCION DE AREAS AGRICOLAS DE LOS SECTORES DE SAN MARTIN DE ZOTARARI Y BOCA HUATZIRIKI MARGEN IZQUIERDA DEL RIO PERENE Y MARGEN DERECHA DEL RIO HUATZIRIKI DISTRITO DE PICHANAKI PROVINCIA DE CHANCHAMAYO REGION JUNIN</t>
  </si>
  <si>
    <t>25/09/20222</t>
  </si>
  <si>
    <t>AGROMAS CONSULT E.I.R.L.</t>
  </si>
  <si>
    <t>AS-SM-2-2022-CS-MIDAGRI-PEPP-1</t>
  </si>
  <si>
    <t>13 
ADQUISICION DE SEMILLAS DE PALTA PARA LA REGION PASCO DEL PROYECTO MEJORAMIENTO DE LA CADENA PRODUCTIVA DEL CULTIVO DE PALTO EN SISTEMAS AGROFORESTALES EN LAS PROVINCIAS DE OXAPAMPA Y CHANCHAMAYO REGION JUNIN</t>
  </si>
  <si>
    <t xml:space="preserve">21/06/2022
</t>
  </si>
  <si>
    <t>REPRESENTACIONES SOSA S.A.C.</t>
  </si>
  <si>
    <t>SIE-SIE-1-2022-CS-MIDAGRI-PEPP-2</t>
  </si>
  <si>
    <t>12 ADQUISICIÓN DE COMBUSTIBLE DIÉSEL B5 S-50 PARA LA OBRA: ¿INSTALACIÓN DE LOS SERVICIOS DE PROTECCIÓN DE ÁREAS AGRÍCOLAS DE LAS COMUNIDADES NATIVAS DE SANTA ROSA DE UBIRIKI, SHINTORIATO, CHURINGAVENI, SHANKIVIRONI, NUEVA HOLANDA, SAN ANTONIO DE ZUTIZIQUI, BAJO ORITO, MARGEN IZQUIERDA Y DERECHA DEL RÍO PERENÉ, DISTRITO DE PERENÉ, PROVINCIA DE CHANCHAMAYO, REGIÓN JUNÍN</t>
  </si>
  <si>
    <t>CONSORCIO HUACAMAYO</t>
  </si>
  <si>
    <t>CP-SM-1-2022-CS-MIDAGRI-PEPP-1</t>
  </si>
  <si>
    <t>Concurso Público</t>
  </si>
  <si>
    <t>11 CONTRATACION DE SERVICIO DE APROVISIONAMIENTO DE ROCA DURA DE CANTERA PARA LA EJECUCION DE LA OBRA INSTALACIÓN DE LOS SERVICIOS DE PROTECCIÓN DE AREAS AGRÍCOLAS DE LAS COMUNIDADES NATIVAS DE SANTA ROSA DE UBIRIKI ¿ SHINTORIATO ¿ CHURINGAVENI ¿ NUEVA HOLANDA ¿ SAN ANTONIO DE ZUTZIQUI ¿ BAJO ORITO, MARGEN IZQUIERDA Y DERECHA DEL RIO PERENE, DISTRITO DE PERENE, PROVINCIA DE CHANCHAMAYO, REGION JUNIN</t>
  </si>
  <si>
    <t>AS-SM-1-2022-CS-MIDAGRI-PEPP-1</t>
  </si>
  <si>
    <t>ADQUISICION DE SEMILLAS DE PALTA PARA LA REGION JUNIN DEL PROYECTO MEJORAMIENTO DE LA CADENA PRODUCTIVA DEL CULTIVO DE PALTO EN SISTEMAS AGROFORESTALES EN LAS PROVINCIAS DE OXAPAMPA Y CHANCHAMAYO REGION JUNIN</t>
  </si>
  <si>
    <t>PLAZO DE PRESTACION</t>
  </si>
  <si>
    <t>20573061650 - ASO CONTRATISTAS GENERALES EIRL</t>
  </si>
  <si>
    <t>ORDEN DE SERVICIO N°145-2022</t>
  </si>
  <si>
    <t>SERVICIO MENOR A 9 UIT</t>
  </si>
  <si>
    <t>20573240155 - INVERSIONES LA PREVIA SCRL</t>
  </si>
  <si>
    <t>ORDEN DE SERVICIO N°100-2022</t>
  </si>
  <si>
    <t>SERVICIO MENOR A 8 UIT</t>
  </si>
  <si>
    <t>LEVANTAMIENTO DE OBSERVACIONES</t>
  </si>
  <si>
    <t>20600049136 - R &amp; M CORPORACION PERUANA SAC</t>
  </si>
  <si>
    <t>ORDEN DE SERVICIO N°086-2022</t>
  </si>
  <si>
    <t>SERVICIO DE CONSULTORIA DE OBRA PARA LA ELABORACION DE ADICIONALES PARA  LA OBRA: MEJORAMIENTO DE SISTEMAS DE RIEGO EN LA SUBCUENCA DEL RIO HUALLAGA, DISTRITO DE AMBO, PILLCOMARCA, TOMAYKCHWA Y HUANUCO.</t>
  </si>
  <si>
    <t>RESOLUCION PARCIAL</t>
  </si>
  <si>
    <t>10040062403 - CONTRERAS VERASTEGUI ABEL JOEL</t>
  </si>
  <si>
    <t>ORDEN DE SERVICIO N°070-2022</t>
  </si>
  <si>
    <t>ASESORAMIENTO LEGAL EXTERNO PARA LA DIRECCION EJECUTIVA</t>
  </si>
  <si>
    <t>10094151746 - HUAMANI BUITRON WILIAN GERARDO</t>
  </si>
  <si>
    <t>ORDEN DE SERVICIO N°043-2022</t>
  </si>
  <si>
    <t>ONTRACIÓN DEL SERVICIO DE CONSULTORIA PARA ABSOLUCIÓN DE OBSERVACIONES DEL EXPEDIENTE TÉCNICO DEL PROYECTO DE INVERSIÓN "CANAL DE IRRIGACIÓN NUEVO BAMBAMARCA" DE CUI N°2381731.</t>
  </si>
  <si>
    <t>PLAZO DE ENTREGA</t>
  </si>
  <si>
    <t>20133932730 - AUTOMOTORES MOPAL SA</t>
  </si>
  <si>
    <t>PROCEDIMIENTO DE SELECCIÓN</t>
  </si>
  <si>
    <t>ADQUISICION DE DOS CAMIONETAS PARA EL PROYECTO RECUPERACION DE SUELOS DEGRADADOS MEDIANTE LA INSTALACION DE ESPECIES FORESTALES EN EL DISTRITO DE POLVORA , PROVINCIA DE TOCAHE- SAN MARTIN.</t>
  </si>
  <si>
    <t>10042200706 - PACCHO TRINIDAD FELIX</t>
  </si>
  <si>
    <t>ORDEN DE COMPRA N°322-2022</t>
  </si>
  <si>
    <t>COMPRA MENOR A 9 UIT</t>
  </si>
  <si>
    <t>ADQUISICION DE MADERA PARA ENCOFRADO PARA LA OBRA MEJORAMIENTO DEL SERVICIO DE AGUA DEL SISTEMA DE RIEGO EN LAS COMUNIDADES DE QUEROPATA Y CHUQUIBAMBA, DISTRITO DE CHAVIN DE PARIARCA- HUAMALIES- HUANUCO</t>
  </si>
  <si>
    <t>CRONOGRAMA</t>
  </si>
  <si>
    <t>20529262541 - SERVICENTRO SALAZAR SAC</t>
  </si>
  <si>
    <t>N°004-2022-PEAH</t>
  </si>
  <si>
    <t>20609476355 - COMPAÑÍA WAYRA EIRL</t>
  </si>
  <si>
    <t>ORDEN DE COMPRA N°303-2022</t>
  </si>
  <si>
    <t>ADQUISICION DE ARENA FINA Y GRUESA PARA LA OBRA MEJORAMIENTO DEL SERVICIO DE AGUA DEL SISTEMA DE RIEGO EN LAS COMUNIDADES DE QUEROPATA Y CHUQUIBAMBA, DISTRITO DE CHAVIN DE PARIARCA- HUAMALIES- HUANUCO</t>
  </si>
  <si>
    <t>CONCLUIDO/ PAGADO</t>
  </si>
  <si>
    <t>20489533953 - CASA DEL AGRICULTOR Y GANADERO EIRL</t>
  </si>
  <si>
    <t>ORDEN DE COMPRA N°300-2022</t>
  </si>
  <si>
    <t>ADQUISICION DE MATERIALES DE CONSTRUCCION PARA LA OBRA MEJORAMIENTO DEL SERVICIO DE AGUA DEL SISTEMA DE RIEGO EN LAS COMUNIDADES DE QUEROPATA Y CHUQUIBAMBA, DISTRITO DE CHAVIN DE PARIARCA- HUAMALIES- HUANUCO</t>
  </si>
  <si>
    <t>PENDIENTE DE ENTREGA</t>
  </si>
  <si>
    <t>20603500521 - INVERSIONES F Y C TINGO MARIA SAC</t>
  </si>
  <si>
    <t>N°003-2022-PEAH</t>
  </si>
  <si>
    <t>ADQUISICION DE CEMENTO  PORTLAND TIPO I PARA LA OBRA: INSTALACION DEL SISTEMA DE RIEGO EN LA LOCALIDAD DE CAMOTE, DISTRITO DE MONZON- PROVINCIA DE HUAMALIES- HUANUCO.</t>
  </si>
  <si>
    <t>20601362695 - MADERERA Y ASERRADERO ABAD SAC</t>
  </si>
  <si>
    <t>ORDEN DE COMPRA N°257-2022</t>
  </si>
  <si>
    <t>ADQUISICION DE LISTONES DE MADERA PARA LA OBRA: MEJORAMIENTO DE SISTEMA DE RIEGO EN LA SUBCUENCA DEL RIO HUALLAGA, DISTRITO DE AMBO, PILLCOMARCA, TOMAYKICHWA Y HUANUCO, PROVINCIA DE AMBO Y HUANUCO DEPARTAMENTO DE HUANUCO</t>
  </si>
  <si>
    <t>20181197570 - INVERSIONES ARIAS SAC</t>
  </si>
  <si>
    <t>ORDEN DE COMPRA N°252-2022</t>
  </si>
  <si>
    <t>ADQUISICION DE COMBUSTIBLE PARA LA OBRA:  MEJORAMIENTO DEL SERVICIO DE AGUA DEL SISTE,A DE RIEGO EN LAS COMUNIDADES DE QUEROPATA Y CHUQUIBAMBA, DISTRITO DE CHAVIN DE PARIARCA- HUAMALIES- HUANUCO0</t>
  </si>
  <si>
    <t>10230112351 - ECUDERO AVILA ELAR</t>
  </si>
  <si>
    <t>ORDEN DE COMPRA N°206-2022</t>
  </si>
  <si>
    <t>ADQUISICION DE MADERA PARA LA OBRA INSTALACION DEL SISTEMA DE RIEGO EN LA LOCALIDAD DE CAMOTE, DISTRITO DE MONZON, PROVINCIA DE HUAMALIES- HUANUCO.</t>
  </si>
  <si>
    <t>20605230840 - MADEF CONSTRUCTOR EIRL</t>
  </si>
  <si>
    <t>ORDEN DE COMPRA N°193-2022</t>
  </si>
  <si>
    <t>ADQUISICION DE PLANCHAS DE TRIPLEY PARA LA OBRA INSTALACION DEL SISTEMA DE RIEGO EN LA LOCALIDAD DE CAMOTE, DISTRITO DE MONZON, PROVINCIA DE HUAMALIES- HUANUCO.</t>
  </si>
  <si>
    <t>ORDEN DE COMPRA N°164-2022</t>
  </si>
  <si>
    <t>ADQUISICION DE COMBUSTIBLE PARA LA OBRA INSTALACION DEL SISTEMA DE RIEGO  EN LA LOCALIDAD DE CAMOTE, DISTRITO DE MONZON, PROVINCIA DE  HUAMALIES- HUANUCO.</t>
  </si>
  <si>
    <t>RESUELTA LA SEGUNDA ENTREGA</t>
  </si>
  <si>
    <t>20529075511 - COMERCIALIZADORA DE SEMILLAS FORESTALES GEMULA EIRL</t>
  </si>
  <si>
    <t>N°001-2022-PEAH</t>
  </si>
  <si>
    <t>ADQUISICION DE SEMILLAS LEGUMINOSAS PARA EL PROYECTO: RECUPERACION DE  SUELOS DEGRADADOS MEDIANTE LA INSTALACION DE ESPECIES FORESTALES EN EL DISTRITO DE POLVORA, PROVINCIA DE TOCACHE- SAN MARTIN</t>
  </si>
  <si>
    <t>20482439161 - INVERSIONES SPALA PERU SAC</t>
  </si>
  <si>
    <t>ADQUISICION DE ABONO NATURAL PARA EL PROYECTO: RECUPERACION Y CONSERVACIONDEL RECURSO SUELO Y AGUA MEDIANTE LA REFORESTACION EN EL DISTRITO DE CHOLON, PROVINCIA DE MARAÑON- HUANUCO</t>
  </si>
  <si>
    <t>10225118006 - ELIAS VALDEZ VILMA</t>
  </si>
  <si>
    <t>20602374603 - O &amp; D INNOVATION SUSTAINABLE</t>
  </si>
  <si>
    <t>N°002-2022-PEAH</t>
  </si>
  <si>
    <t>ADQUISICION DE DOLOMITA PARA EL PROYECTO: "RECUPERACION DE SUELOS DEGRADADOS MEDIANTE LA INSTALACION DE ESPECIES FORESTALES EN EL DISTRITO DE POLVORA , PROVINCIA DE TOCAHE- SAN MARTIN.</t>
  </si>
  <si>
    <t>ORDEN DE COMPRA N°020-2022</t>
  </si>
  <si>
    <t>ADQUISICION DE ROCA FOSFORICA PARA EL PROYECTO REFORESTACION DE CHOLON</t>
  </si>
  <si>
    <t>20573141092 - VECTOR AGRICULTURE EIRL</t>
  </si>
  <si>
    <t>ORDEN DE COMPRA N°014-2022</t>
  </si>
  <si>
    <t>ADQUISICION DE ROCA FOSFORICA PARA EL PROYECTO RECUPERACION DE SUELOS DEGRADADOS MEDIANTE LA INSTALACION DE ESPECIES FORESTALES EN EL DISTRITO DE POLVORA , PROVINCIA DE TOCAHE- SAN MARTIN.</t>
  </si>
  <si>
    <t>ORDEN DE COMPRA N°003-2022</t>
  </si>
  <si>
    <t>Otorgamiento de Buena Pro 26/08/2022, Consentimiento 05/09/2022</t>
  </si>
  <si>
    <t>ROJAS BRUNO ROSARIO MIRTHA, RUC 1020610852</t>
  </si>
  <si>
    <t xml:space="preserve">AS 011-2022-MIDAGRI-PEJSIB-DE </t>
  </si>
  <si>
    <t>ADQUISICION DE TIJERAS TELESCOPICAS</t>
  </si>
  <si>
    <t xml:space="preserve">Consentimiento de Buena Pro 08/08/2022. Formalización de Contrato </t>
  </si>
  <si>
    <t xml:space="preserve"> CONSORCIO CERRO VERDE Consorciado  Hnos Guevara  Ruc, 20607615528, Consorciado 2 Ernesto Guevara Leyva)</t>
  </si>
  <si>
    <t xml:space="preserve">AS 010-2022-MIDAGRI-PEJSIB-DE </t>
  </si>
  <si>
    <t>ADQUISICION DE BIENES E INSTALACION DE INFRAESTRUCTURA DE PRODUCCION DE PLANTONES DE CACAO EN EL VIVERO FRUTICOLA YANUYACU PIP CULTIVO DE CACAO</t>
  </si>
  <si>
    <t xml:space="preserve">75  DIAS </t>
  </si>
  <si>
    <t>Contrato Nº 007-2022-MIDAGRI-PEJSIB-DE de fecha 25/04/2022</t>
  </si>
  <si>
    <t xml:space="preserve">CONCLUIDO </t>
  </si>
  <si>
    <t>VICTOR HUGO MACUCACHI LIVIA, RUC 10277421386</t>
  </si>
  <si>
    <t xml:space="preserve">AS 010-2021-MIDAGRI-PEJSIB-DE </t>
  </si>
  <si>
    <t>ADQUISICION DE SEMILLAS FORESTALES (Eucalipto, Romerillo, Laurel, Nogal y Pino)</t>
  </si>
  <si>
    <t xml:space="preserve">21 MESES O 630 DIAS CALENDARIO </t>
  </si>
  <si>
    <t>Contrato Nº 037-2022-MIDAGRI-PEJSIB-DE de fecha 15/07/2022</t>
  </si>
  <si>
    <t>JOSE CARLOS VASQUEZ RIVASPLATA, RUC 10277481079</t>
  </si>
  <si>
    <t xml:space="preserve">AS 009-2022-MIDAGRI-PEJSIB-DE </t>
  </si>
  <si>
    <t>CONTRATACION DEL SERVICIO DE ASISTENTE ADMINISTRATIVO PARA EL PIP MEJORAMIENTO DE LA CAPACIDAD PRODUCTIVA DEL VALLE GANADERO DE LAS PROVINCIAS DE CHACHAPOYAS Y LUYA REGION AMAZONAS</t>
  </si>
  <si>
    <t xml:space="preserve">40  DIAS </t>
  </si>
  <si>
    <t>Contrato 004-2022-MIDAGRI-PEJSIB-Dede fecha 16/08/2022</t>
  </si>
  <si>
    <t>DMS INGENIERIA ASOCIADA SRL, RUC 20424322963</t>
  </si>
  <si>
    <t xml:space="preserve">AS 007-2022-MIDAGRI-PEJSIB-DE </t>
  </si>
  <si>
    <t>SERVICIO DE CONSULTORIA ESTUDIO GEOTECNICO Y DISEÑO DE ESTRUCTURAS DE ESTABILIZACION DE TALUDES A NIVEL CONSTRUCTIVO EN EL CANAL SAN ANTONIO DE HUARANGO, TRAMOS DEL KM 5+620 AL 5+692, KM 9+280 Y KM 12+200 AL 12+530</t>
  </si>
  <si>
    <t>22 MESES</t>
  </si>
  <si>
    <t xml:space="preserve">Contratos varios del personal </t>
  </si>
  <si>
    <t xml:space="preserve">SERVICIOS </t>
  </si>
  <si>
    <t>AS 006-2022-MIDAGRI-´PEJSIB-DE  (Derivada del CP 007-2021)</t>
  </si>
  <si>
    <t>CONTRATACION DEL SERVICIO DE PERSONAL PARA EL DEDSARROLLO DE ACTIVIDADES EN EL AMBITO DE LA EJECUCION DEL PIP MEJORAMIENTO DE LA CADENA DE VALOR DEL CULTIVO DE CACAO EN LAS PROVINCIAS DE JAEN, SAN IGNACIO, CUTERVO DE LA REGION CAJAMARCA Y LAS PROVINCIAS DE BAGUA, UTCUBAMBA Y RODRIGUEZ DE MENDOZA DE LA REGION AMAZONAS</t>
  </si>
  <si>
    <t xml:space="preserve">365  DIAS </t>
  </si>
  <si>
    <t>Contrato Nº 004-2022-MIDAGRI-PEJSIB-DE de fecha 10/06/2022</t>
  </si>
  <si>
    <t>ABONOS ORGANICOS DEL SUR EIRL, RUC 20601598656</t>
  </si>
  <si>
    <t xml:space="preserve">005-2022-MIDAGRI-PEJSIB-DE </t>
  </si>
  <si>
    <t>ADQUISICION DE SUSTRATOS PARA LA PRODUCCION DE PLANTONES DE CACAO PARA EL PIP MEJORAMIENTO DE LA CADENA DE VALOR DEL CULTIVO DE CACAO EN LAS PROVINCIAS DE JAEN, SAN IGNACIO, CUTERVO DE LA REGION CAJAMARCA Y LAS PROVINCIAS DE UTCUBAMBA Y RODRIGUEZ DE MENDOZA DE LA REGION AMAZONAS</t>
  </si>
  <si>
    <t xml:space="preserve">20  DIAS </t>
  </si>
  <si>
    <t>Contrato Nº 008-2022-MIDAGRI-PEJSIB-DE de fecha 08/06/2022</t>
  </si>
  <si>
    <t>INDICON PERU SAC, RUC 20603185339</t>
  </si>
  <si>
    <t>004-2022-MIDAGRI-PEJSIB-DE 2da Convocatoria</t>
  </si>
  <si>
    <t>ADQUISICION DE MOTOCULTORES PARA EL PIP MEJORAMIENTO DE LA CAPACIDAD PRODUCTIVA DEL VALLE GANADERO DE LAS PROVINCIAS DE CHACHAPOYAS Y LUYA - REGION AMAZONAS</t>
  </si>
  <si>
    <t>PERIODICO-            2022-2023</t>
  </si>
  <si>
    <t>Contrato Nº 010-2022-MIDAGRI-PEJSIB-DE de fecha 12/08/2022</t>
  </si>
  <si>
    <t>AGRO CONSULT &amp; SERVICIOS GENERALES EIRL, RUC 20604194696</t>
  </si>
  <si>
    <t xml:space="preserve"> 002-2022-MIDAGRI-PEJSIB-DE 2da Convocatoria</t>
  </si>
  <si>
    <t>ADQUISICION DE NITROGENO LIQUIDO PARA EL PIP MEJORAMIENTO DE LA CAPACIDAD PRODUCTIVA DEL VALLE GANADERO DE LAS PROVINCIAS DE CHACHAPOYAS Y LUYA - REGION AMAZONAS</t>
  </si>
  <si>
    <t xml:space="preserve">120  DIAS </t>
  </si>
  <si>
    <t>Contrato Nº 002-2022-MIDAGRI-PEJSIB-DE de fecha 18/04/2022</t>
  </si>
  <si>
    <t>CONSORCIO MOLINMOPAMPA, RUC 20609203448</t>
  </si>
  <si>
    <t>001-2022-MIDAGRI-PEJSIB-DE 2da Convocatoria</t>
  </si>
  <si>
    <t>SERVICIO DE CONSULTORIA PARA ELABORACION DEL ESTUDIO DE PERFIL PIP "CREACION DE SERVICIO DE AGUA PARA RIEGO ANEXOS DE HUASCAZALA Y ESPADILLA EN EL DISTRITO MOLINOPAMPA</t>
  </si>
  <si>
    <t>Contrato Nº 003-2022-MIDAGRI-PEJSIB-DE de fecha 30/05/2022</t>
  </si>
  <si>
    <t>BOZA CONSULTORES Y CONTRATISTAS EIRL, RUC 20450539202</t>
  </si>
  <si>
    <t>001-2022-MIDAGRI-PEJSIB-DE</t>
  </si>
  <si>
    <t>CONTRATACION DEL SERVICIO DE CONSULTORIA "ELABORACION DE EXPEDIENTE TECNICO MEJORAMIENTO INFRAESTRUCTURA DE RIEGO DE LA IRRIGACION AMOJAO - I ETAPA DEL PI 2166858 CONTINUACION Y CULMINACION DEL PROYECTO IRRIGACION AMOJAO"</t>
  </si>
  <si>
    <t>LOPEZ SALAZAR ALICE NATALIA</t>
  </si>
  <si>
    <t>ADQUISICION DE ALIMENTOS - VIVERES COMESTIBLES PARA LOS ACTIVIDADES DEL PI CACAO ALTO PUTUMAYO</t>
  </si>
  <si>
    <t>GIANLUCA SERVICES CONTRATISTA Y CONSULTORES E.I.R.L</t>
  </si>
  <si>
    <t>ADQUISICIÓN DE UNA (01) MAQUINA DE HIELO TIPO ESCAMA COMO EQUIPAMIENTO DEL LOCAL DE PROCESAMIEN</t>
  </si>
  <si>
    <t>PEVASU E.I.R.L.</t>
  </si>
  <si>
    <t>ADQUISICIÓN DE CINCO (05) MOTOSIERRAS PARA LOS TRABAJOS DE CORTE Y ACONDICIONAMIENTO DE LOS VIV</t>
  </si>
  <si>
    <t>AQUISICIÓN DE DESBROZADORAS PUESTOS EN LA LOCALIDAD DE CABALLOCOCHA PARA EL PI "REFORESTACIÓN -</t>
  </si>
  <si>
    <t>AQUISICIÓN DE DESBROZADORAS PUESTOS EN LA LOCALIDAD DE CHIMBOTE PARA EL PI "REFORESTACIÓN - BAJ</t>
  </si>
  <si>
    <t>STRONG AND HAPPY GIRLS INVERSIONES S.A.C.</t>
  </si>
  <si>
    <t>GUTIERREZ SANCHEZ RAUL</t>
  </si>
  <si>
    <t>ADQUISICIÓN DE 800 GALONES DE GASOLINA DE 84 OCT. PURA, PARA LA CONTINUIDAD DEL DESARROLLO DE L</t>
  </si>
  <si>
    <t>MULTINEGOCIOS Y SERVICIOS XESCO E.I.R.L.</t>
  </si>
  <si>
    <t>ADQUISICIÓN DE INSUMOS PARA ALIMENTO BALANCEADO PARA GAMITANA DEL PROYECTO "ESTABLECIMIENTO DE</t>
  </si>
  <si>
    <t>VASQUEZ SUNCION PABLO ERIK</t>
  </si>
  <si>
    <t>ADQUISICION DE MOTOSIERRA PARA EL PI DE LA CADENA DE VALOR BINACIONAL</t>
  </si>
  <si>
    <t>MESIA DIAZ EDUARDO</t>
  </si>
  <si>
    <t>ADQUISICION DE BOMBA FUMIGADORA MANUAL 18LT PARA EL PI CACAO ALTO PUTUMAYO</t>
  </si>
  <si>
    <t>MAQUINARIAS Y VEHICULOS IQUITOS S.A</t>
  </si>
  <si>
    <t>ADQUISICIÓN DE UN (01) MOTOR FUERA DE BORDA DE 150-200 HP PARA EL PI "YUCA YAVARÍ" META:002, CU</t>
  </si>
  <si>
    <t>ADQUISICIÓN DE UNA (01) CAMARA DE REFRIGERACIÓN COMO EQUIPAMIENTO DEL LOCAL DE PROCESAMIENTO PE</t>
  </si>
  <si>
    <t>ANTALSYS PERU E.I.R.L.</t>
  </si>
  <si>
    <t>ADQUISICIÓN DE 550 GALONES DE GASOLINA PURA DE 84 OCTANOS PARA LA OFICINA DE EXTENSIÓN DE SANTA</t>
  </si>
  <si>
    <t>BCH INDUSTRIAL S.R.L.</t>
  </si>
  <si>
    <t>ADQUISICION DE MATERIALES AGRICOLA Y DE PROTECCION PARA EL PI YUCA YAVARI DE LA DDA</t>
  </si>
  <si>
    <t>SOLICITO LA ADQUISICIÓN DE 05 UNIDADES DE GENERADORES ELÉCTRICOS ENCAPSULADO DE 1000 WATTS PARA</t>
  </si>
  <si>
    <t>GRUPO DL PERU E.I.R.L.</t>
  </si>
  <si>
    <t>MULTISERVICIOS AREVALO EMPRESA INDIVIDUAL DE RESPONSABILIDAD LIMITADA</t>
  </si>
  <si>
    <t>ADQUISICION DE MATERIALES VARIOS DE FERRETERIA PARA EL PI CACAO</t>
  </si>
  <si>
    <t>ADQUISICION DE VIVERES VARIOS PUESTO EN LA LOCALIDAD DE SOPLIN VARGAS_PI CACAO ALTO PUTUMAYO</t>
  </si>
  <si>
    <t>ADQUISICION DE ALIMENTOS VARIOS PUESTO EN LA SUBSEDE DE EL ESTRECHO</t>
  </si>
  <si>
    <t>MEGASERVICE.NET S.A.C.</t>
  </si>
  <si>
    <t>INVERSIONES SHARIS S.A.C.</t>
  </si>
  <si>
    <t>ADQUISICIÓN DE SEMILLAS DE LA ESPECIA FORESTAL SHIRINGA (HEVEA BRASILIENSIS) PARA EL PI "REFORE</t>
  </si>
  <si>
    <t>ALVAREZ VALERA OLGA</t>
  </si>
  <si>
    <t>SERVICIO DE VUELO AEREO EXPRESS (CHARTER) EN LA RUTA SOPLIN VARGAS - IQUITOS - VICEVERSA</t>
  </si>
  <si>
    <t>STAR UP S.A.</t>
  </si>
  <si>
    <t>SERVICIO DE PASAJES AEREOS EN LA RUTA  IQUITOS - TARAPOTO  VICERSA PARA LAS ACTIVIDADES DE LA P</t>
  </si>
  <si>
    <t>LA POSITIVA SEGUROS Y REASEGUROS S.A.A</t>
  </si>
  <si>
    <t>CONTRATACION DE BIENES PATRIMONIALES POR 120 DIAS, HASTA CULMINACION DE PROCEDIMIENTO DE SELECC</t>
  </si>
  <si>
    <t>SERVICIO DE CARGA, DESCARGA Y TRANSPORTE FLUVIAL DE BIENES DESDE LOS ALMACENES PEBDICP - META 013</t>
  </si>
  <si>
    <t>FREITAS PINEDO RONIN COSME</t>
  </si>
  <si>
    <t>SERVICIO DE AMPLIACION Y MODIFICACIONES ESTRUCTURALES DE TRES (03) BOTES DE ALUMINIO</t>
  </si>
  <si>
    <t>VILLAVICENCIO PANAIFO CHARITO</t>
  </si>
  <si>
    <t>SERVICIO DE TRANSPORTE FLUVIAL DE BIENES PARA LA CONSTRUCCION DE MODULO POST COSECHA</t>
  </si>
  <si>
    <t>SERVICIO DE REPARACION Y MANTENIMIENTO DE EMBARCACION FLUVIAL PARA EL PI CACAO EL ESTRECHO</t>
  </si>
  <si>
    <t>CONVOCATORIA</t>
  </si>
  <si>
    <t>PARA FIRMA DE CONTRATO</t>
  </si>
  <si>
    <t>RESUELTO</t>
  </si>
  <si>
    <t>EJECUCION</t>
  </si>
  <si>
    <t>10413012070 - ALVIS PEREZ DAVID</t>
  </si>
  <si>
    <t>10053833611 - VELA CALVO VICTOR MIGUEL</t>
  </si>
  <si>
    <t>20603108915 - GIANLUCA SERVICES CONTRATISTA Y CONSULTORES E.I.R.L.</t>
  </si>
  <si>
    <t>10417395976 - CHOTA RUIZ JOSE</t>
  </si>
  <si>
    <t>20605949917 - STRONG AND HAPPY GIRLS INVERSIONES S.A.C.</t>
  </si>
  <si>
    <t>20103732981 - MAQUINARIAS Y VEHICULOS IQUITOS S.A</t>
  </si>
  <si>
    <t>10414419394 - DAVILA CARRION MANUEL ANTONIO</t>
  </si>
  <si>
    <t>TERMINADO</t>
  </si>
  <si>
    <t>PROGENETICS PERU E.I.R.L.</t>
  </si>
  <si>
    <t>ADM. DIR.</t>
  </si>
  <si>
    <t>PAJILLA DE SEMEN DE TOROS PROBADOS, SEXADOS, IMPORTADO Y NACIONAL.</t>
  </si>
  <si>
    <t>STRABAG D &amp; E INGENIERIA Y CONSTRUCCION EMPRESA INDIVIDUAL DE RESPONSABILIDAD LIMITADA</t>
  </si>
  <si>
    <t>SUPERVISION DE LA OBRA "MEJORAMIENTO DE LOS SERVICIOS DE PROTECCION DE  LAS RIVERAS DEL RIO CRUCERO,</t>
  </si>
  <si>
    <t>19/08/2022 00:00:00</t>
  </si>
  <si>
    <t>24/06/2022 00:00:00</t>
  </si>
  <si>
    <t>VELASQUEZ CAYO JUAN DE DIOS</t>
  </si>
  <si>
    <t>SUPERVISION DE OBRA POR CONTRATA META 016 "INSTALACION Y MEJORAMIENTO DEL SISTEMA DE RIEGO SUCRE</t>
  </si>
  <si>
    <t>MAMANI PACCARA ZASHA XUCHETL</t>
  </si>
  <si>
    <t>ADQUISICION DE SEMILLA DE ALFALFA</t>
  </si>
  <si>
    <t>PROGENSA C&amp;L E.I.R.L.</t>
  </si>
  <si>
    <t>ADQUISICION DE MEDICAMENTOS VETERINARIOS</t>
  </si>
  <si>
    <t>10/03/2022 00:00:00</t>
  </si>
  <si>
    <t>TECH NUTRI E.I.R.L.</t>
  </si>
  <si>
    <t>Adquisicion Alimento Balanceado PIOVAL CRECIMIENTO</t>
  </si>
  <si>
    <t>COOPERATIVA DE SERVICIOS  MULTIPLES JV</t>
  </si>
  <si>
    <t>ADQUISICION DE VESTUARIO</t>
  </si>
  <si>
    <t>CACERES FLORES FABIAN SEBASTIAN</t>
  </si>
  <si>
    <t>Servicio de Transporte de Participantes</t>
  </si>
  <si>
    <t>ALVAREZ FLORES RAUL ADEMIR</t>
  </si>
  <si>
    <t>SERVICIO DE SUPERVISION DE OBRA META 014 "MEJORAMIENTO DEL SISTEMA DE RIEGO MENOR DE LLALLIMAYO A NI</t>
  </si>
  <si>
    <t>LEONARDO QUISPE WILSON</t>
  </si>
  <si>
    <t>ADQUISICION DE NITROGENO LIQUIDO</t>
  </si>
  <si>
    <t>10/02/2022 00:00:00</t>
  </si>
  <si>
    <t>GRUPO TEXTIL COMINSI EIRL</t>
  </si>
  <si>
    <t>SUASACA BELIZARIO MAURICIO</t>
  </si>
  <si>
    <t>SERVICIO DE ELABORACIÓN DE ESTUDIO DE IMPACTO AMBIENTAL Y PLAN DE MONITOREO AMBIENTAL DE LA META 0004</t>
  </si>
  <si>
    <t>7/03/2022 00:00:00</t>
  </si>
  <si>
    <t>CHURA MAYTA MARIA MILAGRO</t>
  </si>
  <si>
    <t>Adquisicion de Alimento Balanceado</t>
  </si>
  <si>
    <t>ADQUISICION DE ALIMENTO BALANCEADO PARA AVES (INICIO)</t>
  </si>
  <si>
    <t>CORPORACION H&amp;M CSG SRL</t>
  </si>
  <si>
    <t>SERVICIO DE ALQUILER DE EQUIPO TOPOGRAFICO META 019 "ADQUISICION DE TERRENOS PARA OBRAS PUBLICAS"</t>
  </si>
  <si>
    <t>CUTIPA LLANO FREDY</t>
  </si>
  <si>
    <t xml:space="preserve"> ADQUISICIÓN DE SUSTRATOS PARA VIVERO FORESTAL.</t>
  </si>
  <si>
    <t>TORRES ESPINOZA ROOSWEL</t>
  </si>
  <si>
    <t>SERVICIO DE ALIMENTACION (SIT. DERIVDOS LACTEOS)</t>
  </si>
  <si>
    <t>INTERNACIONAL DIAGNOSTICIMAGING SAC</t>
  </si>
  <si>
    <t>Adquisicion de Ecografo</t>
  </si>
  <si>
    <t>DISTRIBUIDORA CONCORDIA S.A.C.</t>
  </si>
  <si>
    <t>CCE</t>
  </si>
  <si>
    <t>POR LA ADQUISICION DE MATERIALES DE ESCRITORIO</t>
  </si>
  <si>
    <t>EMPRESA MULTISERVICIOS ANALUCIA IMPORT-EXPORT E.I.R.L.</t>
  </si>
  <si>
    <t>SERVICIO DE ALIMENTACION (REFRIGERIO).</t>
  </si>
  <si>
    <t>MAMANI SARMIENTO MAYUMI YULEYSI</t>
  </si>
  <si>
    <t>ADQUISICION DE VESTUARIO ACCESORIO Y PRENDAS</t>
  </si>
  <si>
    <t>Adquisicion de semen para bovino</t>
  </si>
  <si>
    <t>UNIDAD EJECUTORA: 017 PE LAGO TITICACA</t>
  </si>
  <si>
    <t>QUISPE QUISPE BERNA (10239194929)</t>
  </si>
  <si>
    <t>Sin modalidad</t>
  </si>
  <si>
    <t>CONTRATACIÓN DE SERVICIO DE ALQUILER DE 1 TRACTOR SOBRE ORUGA DE 240 HP PARA EL PROYECTO "CREACIÓN DEL SERVICIO DE AGUA EN EL SISTEMA DE RIEGO ANTABAMBA, DISTRITO DE ANTABAMBA, PROVINCIA DE ANTABAMBA, DEPARTAMENTO DE APURIMAC</t>
  </si>
  <si>
    <t>MRS CONSTRUCTORA CONTRATISTAS E INVERSIONES GENERALES E.I.R.L. (20601350506)</t>
  </si>
  <si>
    <t>SERVICIO DE ALQUILER DE TRACTOR DE ORUGA, AFECTO A LA META 14 ITEM 2- ANTABAMBA</t>
  </si>
  <si>
    <t>"RODRICHT S.A.C." (20603412151)</t>
  </si>
  <si>
    <t>PEDIDO PARA EL SERVICIO DE INJERTADOS DE PLANTONES DE PALTO DEL PROYECTO JULCAMARCA</t>
  </si>
  <si>
    <t>PEDIDO PARA EL SERVICIO DE INJERTADOS DE PLANTONES A PALTO Y LUCUMA DEL PROYECTO JULCAMARCA</t>
  </si>
  <si>
    <t>PALOMINO TORRES EDGAR YURY (10282699988)</t>
  </si>
  <si>
    <t>POR EL SERVICIO DE UN ESPECIALISTA AGRARIO PARA EL PROYECTO SANTO TOMAS DE PATA.</t>
  </si>
  <si>
    <t>CALDERON MEDINA JOSE ANTONIO (10457551148)</t>
  </si>
  <si>
    <t>ALQUILER DE CAMIONETA PARA EL PROYECTO CABANA</t>
  </si>
  <si>
    <t>SERVICIO DE ALQUILER DE CAMIONETA PARA EL PROYECTO "SANTO TOMAS DE PATA"</t>
  </si>
  <si>
    <t>CARLOS MANUEL HUILLCAHUARI FERNANDEZ (10418049681)</t>
  </si>
  <si>
    <t>SERVICIOS DE UN RESPONSABLE DE PROYECTO PARA LA EJECUCION DEL PROYECTO:  META 022 CABANA</t>
  </si>
  <si>
    <t>PARIONA CONGACHA LIZ ERIKA (10700501731)</t>
  </si>
  <si>
    <t>SERVICIOS DE UN ASISTENTE ADMINISTRATIVO PARA LA EJECUCION DEL PROYECTO:  META 022 "CABANA"</t>
  </si>
  <si>
    <t>HUAROTO QUISPE CARLOS FLORENCIO (10081199294)</t>
  </si>
  <si>
    <t>SERVICIOS DE UN SUPERVISOR PARA LA EJECUCION DEL PROYECTO:  META 022 "RECUPERACIÓN DE LA COBERT</t>
  </si>
  <si>
    <t>BAUTISTA VEGA MARIBEL (10420756068)</t>
  </si>
  <si>
    <t>SERVICIOS DE ASISTENTE ADMINISTRATIVO PARA EL PROYECTO  META '021 "RECUPERACION DE LA COBERTURA</t>
  </si>
  <si>
    <t>VARGAS BERROCAL LUDWER OSWALDO (10282883746)</t>
  </si>
  <si>
    <t>POR LOS SERVICIOS DE RESPONSABLE DE PROYECTO  META 021 "RECUPERACION DE LA COBERTURA VEGETAL CO</t>
  </si>
  <si>
    <t>COSSIO CAHUANA HEBER MONER (17129167441)</t>
  </si>
  <si>
    <t>SERVICIOS DE SUPERVISOR DEL PROYECTO META  021 "RECUPERACION DE LA COBERTURA VEGETAL CON ESPECI</t>
  </si>
  <si>
    <t>ARONE CHIPANA JORGE (10257021829)</t>
  </si>
  <si>
    <t>SERVICIO DE ALQUILER DE CAMIONETA 4 X4 DOBLE CABINA PARA EL PROYECTO SECCLLA</t>
  </si>
  <si>
    <t>JAIME TINEO YAGNER (10418464254)</t>
  </si>
  <si>
    <t>SERVICIO DE ALQUILER DE CAMIONETA 4 X4 DOBLE CABINA PARA EL PROYECTO</t>
  </si>
  <si>
    <t>GUILLEN TRELLES SANTOS (10282631321)</t>
  </si>
  <si>
    <t>CONTRATACION DE SUPERVISOR DEL PROYECTO "MEJORAMIENTO DE LAS CAPACIDADES PARA LA PRESTACION DE</t>
  </si>
  <si>
    <t>HUAMAN HUAYTALLA LOURDES (10282936726)</t>
  </si>
  <si>
    <t>RESIDENTE DEL PROYECTO "MEJORAMIENTO DE LAS CAPACIDADES PARA LA PRESTACION DE SERVICIOS DE APOY</t>
  </si>
  <si>
    <t>REQUEJO YANCE JUAN ANTONIO (10282968792)</t>
  </si>
  <si>
    <t>SERVICIO DE CONTRATACION DE ASISTENTE ADMINISTRATIVO DEL PROYECTO</t>
  </si>
  <si>
    <t>APCHO CURIÑAUPA JIMMY (10431052798)</t>
  </si>
  <si>
    <t>SERVICIO DE CONTRATACION DE RESIDENTE DEL PROYECTO JULCAMARCA</t>
  </si>
  <si>
    <t>TELLO QUISPE JORGE (10282273441)</t>
  </si>
  <si>
    <t>SERVICIO DE CONTRATACION DE SUPERVISOR DEL PROYECTO JULCAMARCA</t>
  </si>
  <si>
    <t>LOPEZ CAJAMARCA EDU NELSON (10282960023)</t>
  </si>
  <si>
    <t>REQUERIMIENTO DE SERVICIO DE RESIDENTE DE PROYECTO SECCLLA CON CUI: 2442929</t>
  </si>
  <si>
    <t>PERALTA YUPANQUI EDGAR (10282930167)</t>
  </si>
  <si>
    <t>REQUERIMIENTO DE SERVICIO DE UN SUPERVISION DE PROYECTO SECCLLA CON CUI: 2442929</t>
  </si>
  <si>
    <t>LETTE MEDINA YANINA (10417249210)</t>
  </si>
  <si>
    <t>REQUERIMIENTO DE SERVICIO DE UN ADMINISTRADOR DE PROYECTO SECCLLA CON CUI: 2442929</t>
  </si>
  <si>
    <t>EMPRESA DE TRANSPORTES Y MULTISERVICIOS FLORES E.I.R.L. (20601035856)</t>
  </si>
  <si>
    <t>REQUERIMIENTO DE SERVICIO DE ALQUILER DE RETROEXCAVADORA  PARA EL PROYECTO PAMPAMARCA AUCARA DEL PESCS</t>
  </si>
  <si>
    <t>TOTAL BUSINESS &amp; SERVICES E.I.R.L (20602384978)</t>
  </si>
  <si>
    <t>SERVICIO DE ALQUILER DE 01 EXCAVADORA SOBRE ORUGA PARA EL PROYECTO ANTABAMBA DEL PESCS</t>
  </si>
  <si>
    <t>PERVOSAC S.A.C. (20600202368)</t>
  </si>
  <si>
    <t>SERVICIO DE VOLADURA CONTROLADA (CARGUIO Y DISPARO) EN ROCA FIJA Y ROCA SUELTA PARA EL PROYECTO : CONSTRUCCIÓN IRRIGACIÓN MILLPO TINTAY CUI N°2045798</t>
  </si>
  <si>
    <t>CAMPOS TALAVERA FELIX (10282638032)</t>
  </si>
  <si>
    <t>SERVICIO DE ESPECIALISTA EN INFRAESTRUCTURA DE RIEGO PARA EL COMPONENTE GESTIÓN DE PROYECTO</t>
  </si>
  <si>
    <t>CISNEROS FLORES FELIX (10282399399)</t>
  </si>
  <si>
    <t>REQUERIMIENTO DE SERVICIO DE SUPERVISOR DE OBRA AFECTO A : "CREACIÓN DEL SERVICIO DE AGUA EN EL SISTEMA DE RIEGO ANTABAMBA, DISTRITO DE ANTABAMBA - PROVINCIA DE ANTABAMBA - DEPARTAMENTO DE APURIMAC" - CUI Nº 2432706.</t>
  </si>
  <si>
    <t>BUSTINZA LOPEZ TEOBALDO (10238456300)</t>
  </si>
  <si>
    <t>REQUERIMIENTO DE SERVICIO DE RESIDENTE DE OBRA,AFECTO A LA META 14 ANTABAMBA</t>
  </si>
  <si>
    <t>RODRIGUEZ AYALA TITO AQUILES (10283096098)</t>
  </si>
  <si>
    <t>SERVICIO DE RESIDENTE DE OBRA DE EL PROYECTO MILLPO TINTAY</t>
  </si>
  <si>
    <t>HUAMANI PALOMINO LEANDRO (10282268863)</t>
  </si>
  <si>
    <t>SERVICIO DE SUPERVISOR DE OBRA DE COMPENETE 2 MILLPO</t>
  </si>
  <si>
    <t>LAMCER INVERSIONES S.R.L. (20534330651)</t>
  </si>
  <si>
    <t>SERVICIO EN GENERAL DE COURIER Y MENSAJERIA PARA LA SEDE CENTRAL DEL PROYECTO ESPECIAL SIERRA C</t>
  </si>
  <si>
    <t>"CLEAN &amp; SECURITY MEPA S.A.C." (20605987967)</t>
  </si>
  <si>
    <t>Contratacion de Limpieza y Mantenimiento de Local del PESCS</t>
  </si>
  <si>
    <t>ELECTROCENTRO S.A. (20129646099)</t>
  </si>
  <si>
    <t>SEVICIO DE ENERGIA ELÉCTRICA DE LA SEDE CENTRAL Y GARAJE DEL PESCS</t>
  </si>
  <si>
    <t>REQUERIMIENTO DE PLANTONES DE CIROLERO DURAZNO, MANZANO Y PERAL PARA EL PROYECTO SECCLLA</t>
  </si>
  <si>
    <t>ALMONACID VELIZ JAVIER CONSTANTINO (10416228987)</t>
  </si>
  <si>
    <t>ADQUISICION DE EQUIPOS COMPUTACIONALES Y PERIFERICOS PARA EL PROYECTO CABANA</t>
  </si>
  <si>
    <t>C Y Q INGENIERIA E INSTRUMENTACION S.A.C. (20477947141)</t>
  </si>
  <si>
    <t>REQUERIMIENTO PARA LA ADQUISICIÓN DE TUBERIA PVC ALCANTARILLADO 250MM  UF S-25</t>
  </si>
  <si>
    <t>OBRASCO INGENIEROS S.A.C. (20557629883)</t>
  </si>
  <si>
    <t>REQUERIMIENTO PARA LA ADQUISICION DE TUBERIA  PVC-U-(Ø200MM, Ø160MM, Ø110MM, Ø90MM (PN=5); Ø110MM, Ø90MM, Ø75MM, Ø63MM (PN=7.5) Y Ø1-1/2"MM (C-10) PARA LA OBRA GAMARRA GRAU</t>
  </si>
  <si>
    <t>ZEA VARGAS AYDEE PRIMITIVA (10282880771)</t>
  </si>
  <si>
    <t>ADQUISICION DE MADERA TORNILLO PARA EL PROYECTO CUY DEL PESCS</t>
  </si>
  <si>
    <t>AGRO VETERINARIA AYALA S.R.L. (20452589711)</t>
  </si>
  <si>
    <t>ADQUISICIÓN DE INSUMOS AGRÍCOLAS PARA EL PROYECTO CUY</t>
  </si>
  <si>
    <t>SANCHEZ HUACCE YOVANA (10434846361)</t>
  </si>
  <si>
    <t>PEDIDO DE ADQUISICION DE AGREGADO GRUESO Y FINO PARA EL PROYECTO CUY.</t>
  </si>
  <si>
    <t>ZEA JUSCAMAYTA FERNANDO (10419258445)</t>
  </si>
  <si>
    <t>REQUERIMIENTO DE LADRILLOS PARA EL PROYECTO CUY.</t>
  </si>
  <si>
    <t>CORPORACION AGRICOLA MORAY E.I.R.L (20602887431)</t>
  </si>
  <si>
    <t>ADQUISICION DE SEMILLA DE PINO PARA LA META 021 PROYECTO SANTO TOMAS DE PATA</t>
  </si>
  <si>
    <t>PEDIDO PARA LA ADQUISICION DE SEMILLAS DE PINO PARA EL PROYECTO JULCAMARCA</t>
  </si>
  <si>
    <t>REQUERIMIENTO DE SEMILLA (PINO, DURAZNO Y PALTO) PARA EL PROYECTO SECCLLA</t>
  </si>
  <si>
    <t>INNOVACION MUNICIPAL S.A.C. (20538580407)</t>
  </si>
  <si>
    <t>REQUERIMIENTO DE MATERIALES PARA LA CONSTRUCCION DE COBERTURA PARA EL PROYECTO SECCLLA</t>
  </si>
  <si>
    <t>REQUERIMIENTO DE INSUMOS AGRÍCOLAS PARA EL PROYECTO SECCLLA</t>
  </si>
  <si>
    <t>REQUERIMIENTO DE SEMILLAS DE PINO PARA EL PROYECTO CABANA</t>
  </si>
  <si>
    <t>HUAMAN MALLQUI SONIA (10415944875)</t>
  </si>
  <si>
    <t>REQUERIMIENTO DE AGROFIL CALIBRE NRO 08 Y 10 PARA PROYECTO CABANA</t>
  </si>
  <si>
    <t>REQUERIMIENTO DE AGREGADOS PARA EL PROYECTO SECCLLA</t>
  </si>
  <si>
    <t>POR LA ADQUISICION DE TURBA PARA EL PROYECTO JULCAMARCA</t>
  </si>
  <si>
    <t>MULTISERVICIOS JE E.I.R.L. (20602946470)</t>
  </si>
  <si>
    <t>REQUERIMIENTO DE TUBOS DE FIERRO PARA EL PROYECTO CABANA</t>
  </si>
  <si>
    <t>POR LA ADQUISICION DE AGREGADOS PARA EL PROYECTO SANTO TOMAS</t>
  </si>
  <si>
    <t>INVERSIONES F.R.L. S.A.C (20512380523)</t>
  </si>
  <si>
    <t>ADQUISICION DE COMBUSTIBLE PARA LA EJECUCIÓN DEL PROYECTO "CONSTRUCCION IRRIGACION MILLPO - TIN</t>
  </si>
  <si>
    <t>MORALES FARFAN IRMA (10471242701)</t>
  </si>
  <si>
    <t>ADQUISICION DE AGREGADOS PARA EJECUCION DE OBRA PAMPAMARCA  AUCARA DEL PESCS</t>
  </si>
  <si>
    <t>SERVICIOS INGENIERIA GEOSINTETICOS E.I.R.L. (20601869846)</t>
  </si>
  <si>
    <t>SUMINISTRO E INSTALACIÓN DE TUBERIAS HDPE DE Ø 200 MM PARA EL PROYECTO "CONSTRUCCION IRRIGACIÓN MILLPO TINTAY" COMPONENTE Nº 02: SISTEMA DE RIEGO TINTAY- CUI Nº 2045798.</t>
  </si>
  <si>
    <t>JAARSOM E.I.R.L. (20534249960)</t>
  </si>
  <si>
    <t>ADQUISICION DE COMBUSTIBLE (PETROLEO DIESEL B5 S-50 Y GASOLINA DE 90 OCTANOS</t>
  </si>
  <si>
    <t>INVERSIONES PEREZ ERPAFALU S.A.C. (20574706409)</t>
  </si>
  <si>
    <t>REQUERIMIENTO PARA ADQUISICION DE CEMENTO PORTLAND TIPO I X 42.5 KG, AFECTO A META 14</t>
  </si>
  <si>
    <t>MENDOZA MORALES ROGERS (10313000996)</t>
  </si>
  <si>
    <t>ADQUISICION DE COMBUSTIBLE (PETROLEO DIESEL B5 S-50), PARA EL PROYECTO: "CREACION DEL SERVICIO DE AGUA EN EL SISTEMA DE RIEGO ANTABAMBA, DISTRITO DE ANTABAMBA, DEPARTAMENTO DE APURIMAC</t>
  </si>
  <si>
    <t>JANAMPA DELGADO ALEJANDRO (10091984461)</t>
  </si>
  <si>
    <t>ADQUISICION DE AGREGADOS (PIEDRA CHANCADA DE ½" Y ARENA GRUESA), PARA EL PROYECTO: "MEJORAMIENTO Y AMPLIACION DE CANALES DE IRRIGACION DEL VALLE INTERANDINO DE CHINCHO, DISTRITO DE CHINCHO- ANGARAES-HUANCAVELICA"-CUI N° 2104591</t>
  </si>
  <si>
    <t>CEMENTO Y MATERIALES DE CONSTRUCCION SRL (20401900587)</t>
  </si>
  <si>
    <t>ADQUISICION DE CEMENTO PORTLAND TIPO I (42.5 KG), PARA EL PROYECTO: "MEJORAMIENTO Y AMPLIACION DE CANALES DE IRRIGACION DEL VALLE INTERANDINO DE CHINCHO, DISTRITO DE CHINCHO- ANGARAES-HUANCAVELICA"-CUI N° 2104591</t>
  </si>
  <si>
    <t>ADQUISICIÓN DE GAVIONES TIPO CAJA PARA EL PROYECTO "MEJORAMIENTO Y AMPLIACIÓN DE CANALES DE IRRIGACIÓN DEL VALLE INTERANDINO DE CHINCHO, DISTRITO DE CHINCHO, ANGARAES-HUANCAVELICA" CUI N° 2104591.</t>
  </si>
  <si>
    <t>MARUFER S.A.C (20602201831)</t>
  </si>
  <si>
    <t>REQUERIMIENTO DE ADQUISICION DE ADITIVOS PARA EL PROYECTO MILLPO TINTAY COMPONENTE 02.</t>
  </si>
  <si>
    <t>GATT PERU S.R.L. (20518498682)</t>
  </si>
  <si>
    <t>REQUERIMIENTO DE ACERO CORRUGADO PARA EL PROYECTO CHINCHO</t>
  </si>
  <si>
    <t>REPRESENTACIONES FORDLAN SOCIEDAD COMERCIAL DE RESPONSABILIDAD LIMITADA (20534271035)</t>
  </si>
  <si>
    <t>ADQUISICION DE CEMENTO PARA EL PROYECTO MILLPO TINTAY-COMPONETE 02</t>
  </si>
  <si>
    <t>REQUERIMIENTO DE CABLES DE ACERO Y ACCESORIOS PARA EL PROYETO PROYECTO "MEJORAMIENTO Y AMPLIACIÓN DE CANALES DE IRRIGACIÓN DEL VALLE INTERANDINO DE CHINCHO, DISTRITO DE CHINCHO - ANGARAES - HUANCAVELICA" CUI N°2104591</t>
  </si>
  <si>
    <t>REQUERIMIENTO DE CEMENTO PORTLAND TIPO  PARA EL PROYECTO: "MEJORAMIENTO Y AMPLIACIÓN DE CANALES DE IRRIGACIÓN DEL VALLE INTERANDINO DE CHINCHO, DISTRITO DE CHINCHO - ANGARAES - HUANCAVELICA" CUI N°2104591.</t>
  </si>
  <si>
    <t>REQUERIMIENTO DE  ACERO CORRUGADO  FY =4200KG/CM2 GRADO 60 PARA EL PROYECTO CHINCHO</t>
  </si>
  <si>
    <t>REQUERIMIENTO DE ADQUISICION DE CEMENTO TIPO I X42.5 KG. PARA LA  META 13 AUCARA PAMPAMARCA</t>
  </si>
  <si>
    <t>KAZOF S.A.C. (20574622728)</t>
  </si>
  <si>
    <t>REQUERIMIENTO DE ADQUISICION DE ADITIVOS PARA EL PROYECTO CHINCHO</t>
  </si>
  <si>
    <t>CUBA HUAYTALLA JOSE (10283139803)</t>
  </si>
  <si>
    <t>REQUERIMIENTO  DE MADERAS PARA EL PROYECTO CHINCHO</t>
  </si>
  <si>
    <t>ADQUISICION DE ACEROS PARA LA EJECUCION DEL PROYECTO "CONSTRUCCIÓN IRRIGACIÓN MILLPO TINTAY" CO</t>
  </si>
  <si>
    <t>M &amp; M SHUN S.A.C. (20603006900)</t>
  </si>
  <si>
    <t>REQUERMIENTO DE HERRAMIENTAS MANUALES PARA PROYECTO CHINCHO</t>
  </si>
  <si>
    <t>CREACIONES Y CONFECCIONES CRISTINA EIRL (20287128801)</t>
  </si>
  <si>
    <t>REQUERIMIENTO DE IMPLEMENTOS DE SEGURIDAD PARA PROYECTO CHINCHO</t>
  </si>
  <si>
    <t>JUNTA SAUL FELIMON S.A.C. (20604518548)</t>
  </si>
  <si>
    <t>ADQUISICIÓN DE COMPUERTAS, REJILLAS Y TAPAS METÁLICAS PARA LA EJECUCIÓN DEL PROYECTO "MILLPO"</t>
  </si>
  <si>
    <t>ADQUISICION DE CEMENTO PORTLAND TIPO I PARA LA EJECUCIÓN DEL PROYECTO "CONSTRUCCION IRRIGACION</t>
  </si>
  <si>
    <t>FLORES ESPINOZA ANGEL DIDI (10283122471)</t>
  </si>
  <si>
    <t>ADQUISICION DE AGREGADOS PARA LA EJECUCIÓN DEL PROYECTO "CONSTRUCCION IRRIGACION MILLPO - TINTA</t>
  </si>
  <si>
    <t>ISYTEC E.I.R.L. (20534572400)</t>
  </si>
  <si>
    <t>REQUERIMIENTO DE UN SERVIDOR DE DATOS PARA EL SERVIDOR SIAF PARA EL PESCS</t>
  </si>
  <si>
    <t>CORPORACION DISUM S.A.C. (20604429278)</t>
  </si>
  <si>
    <t>REQUERIMIENTO DE ADQUISICION DE TONER PARA AREA DE ALMACEN CENTRAL DEL PESCS</t>
  </si>
  <si>
    <t xml:space="preserve">RUC N° 20101120792
LOGYTEC S.A </t>
  </si>
  <si>
    <t>POR PROCEDIMIENTO DE SELECCIÓN</t>
  </si>
  <si>
    <t xml:space="preserve">Adjudicación Simplificada </t>
  </si>
  <si>
    <t>ADQUISICION DE INSTRUMENTO DIGITALES</t>
  </si>
  <si>
    <t xml:space="preserve">EN EJECUCIÓN </t>
  </si>
  <si>
    <t xml:space="preserve">RUC N° 20518676700
CUPRUM METAL TRADING SAC </t>
  </si>
  <si>
    <t>ADQUISICION DE EQUIPOS DE LABORATORIO</t>
  </si>
  <si>
    <t>CONSORCIO VICENTE Conformado por 20481680515 MINERIA Y CONSTRUCCION ACOSTA E.I.R.L. Y  20397949690 DLC INVESTMENTS PERU SAC</t>
  </si>
  <si>
    <t>ADJUDICACION SIMPLIFICADA 
DERIVADA 
DE LA LICITACION PUBLICA N° 02-2021-PEJEZA</t>
  </si>
  <si>
    <t>SUMINISTRO DE ROCA VOLADA Y/O DESQUINCHADA PARA LA OBRA “INSTALACIÓN DE LOS SERVICIOS DE PROTECCIÓN EN SECTORES CRÍTICOS DEL RIO JEQUETEPEQUE PROVINCIA DE PACASMAYO Y CONTUMAZÁ DEPARTAMENTO DE LA LIBERTAD Y CAJAMARCA SECTOR CRÍTICO INFIERNILLO – ÑAMPOL TERCERA ETAPA, SECTOR CRÍTICO COSQUET – ÑAMPOL, ISLA DE FACLO Y FACLO GRANDE LA BARRANCA PELLEJITO”.</t>
  </si>
  <si>
    <t>RUC Nº 10193287501 - JORGE ERNESTO BALAREZO BALAREZO</t>
  </si>
  <si>
    <t>ADQUISICION DE COMBUSTIBLE</t>
  </si>
  <si>
    <t>14/03/202</t>
  </si>
  <si>
    <t>PRISMACOMP SAC
GROUPS INFOTECH EIRL
GRUPO XERCOM SA
INFORNOVA SAC
GOLDTEC SOLUTION EIRL
MIRCOMPU SAC
CORPORACION SADCITEC SAC
PRISMACOMPU SAC
A&amp;N SUMINISTROS EIRL
GOOD &amp; GOOD SUMINISTROS EIRL
GYDSUMINISTROS EIRL
INFORNOVA SAC
INVERSIONES LU STATIONERY SAC
GRUPO AEROTECH SAC
TECNOLOGIA &amp; SUMINISTROS ECA EIRL
CORPORACION F&amp;L PERU SAC
ADRILUMA EIRL</t>
  </si>
  <si>
    <t>Catálogo Electrónico</t>
  </si>
  <si>
    <t>Acuerdo Marco</t>
  </si>
  <si>
    <t>ADQUISICION DE SUMINISTROS INFORMATICOS</t>
  </si>
  <si>
    <t>I BUSINES ROCKET SAC
GLAMYRSE SRL
JARONI &amp; ASOCIADOS EIRL
ALMACENES GUREMI SAC
INVERSIONES LU STATIONERY SAC
JAMARY SERVICIOS GENERALES SRL
JAYLOU EIRL
COMERCIALIZADORA VEGUZ EIRL
JAMARY SERVICIOS GENERALES SRL</t>
  </si>
  <si>
    <t>ADQUISICION DE UTILES DE ESCRITORIO</t>
  </si>
  <si>
    <t>OPTEC SRL
CONSORCIO MADI SAC</t>
  </si>
  <si>
    <t>ADQUISICION DE EQUIPOS DE COMPUTO</t>
  </si>
  <si>
    <t>CONSORCIO UNION DEL NORTE CON RUC N° 20609043670 (Conformado por VILLANUEVA COTRINA TERESA DOMITILA con RUC N° 10266263649 y ZAPATA &amp; ZULOETA E.I.R.L. con RUC N° 20602336876)</t>
  </si>
  <si>
    <t>SERVICIO DE CONSULTORIA DE OBRA PARA LA SUPERVISION DE LA OBRA: "INSTALACIÓN DE LOS SERVICIOS DE PROTECCIÓN EN SECTORES CRÍTICOS DEL RÍO JEQUETEPEQUE, PROVINCIAS DE PACASMAYO Y CONTUMAZÁ. DEPARTAMENTOS DE LA LIBERTAD Y CAJAMARCA, DE CU 2192838, SECTOR CRITICO INFIERNILLO-ÑAMPOL TERCERA ETAPA, SECTOR CRITICO COSQUE ÑAMPOL, ISLA DE FACLO Y FACLO GRANDE LA BARRANCA PELLEJITO”</t>
  </si>
  <si>
    <t>UNIDAD EJECUTORA: 015 PE JEQUETEPEQUE ZAÑA</t>
  </si>
  <si>
    <t>Por Cancelar</t>
  </si>
  <si>
    <t>En Proceso</t>
  </si>
  <si>
    <t>AS-SM-4-2022-MIDAGRI-DVDAFIR-1</t>
  </si>
  <si>
    <t xml:space="preserve">4 ADQUISICION DE UNIFORMES DE DIARIO PARA EL PERSONAL DEL PROYECTO ESPECIAL BINACIONAL PUYANGOTUMBES </t>
  </si>
  <si>
    <t>Cancelando</t>
  </si>
  <si>
    <t>AS-SM-3-2022-MIDAGRI-DVDAFIR-1</t>
  </si>
  <si>
    <t xml:space="preserve">3 SERVICIO DE VIGILANCIA DEL CENTRO EXPERIMENTAL TUMPIS Y ESTACION PUERTO EL CURA DEL PROYECTO ESPECIAL BINACIONAL PUYANGO TUMBES </t>
  </si>
  <si>
    <t>Firma de contrato</t>
  </si>
  <si>
    <t>SIE-SIE-1-2022-MIDAGRI-DVDAFIR-1</t>
  </si>
  <si>
    <t>2 ADQUISICION DE COMBUSTIBLE GASOHOL DE 90 OCTANOS Y DIESEL B5</t>
  </si>
  <si>
    <t>Pendiente</t>
  </si>
  <si>
    <t>AS-SM-1-2022-MIDAGRI-DVDAFIR-1</t>
  </si>
  <si>
    <t xml:space="preserve">1 SERVICIO DE INTERNET DEDICADO ATRAVEZ DEL CIRCUITO DIGITAL DE FIBRA OPTICA PARA EL PEBPT </t>
  </si>
  <si>
    <t>SEGÚN ADDENDA N° 03 AL CONTRATO DE ARRENDAMIENTO N° 005-2018-MINAGRI-PCC</t>
  </si>
  <si>
    <t>BACIGALUPPI SOLAR DE MONTENEGRO JUANITA MARIA DEL ROSARIO</t>
  </si>
  <si>
    <t>DIRECTA-PROC-1-2018-PCC-1</t>
  </si>
  <si>
    <t>POR CONVOCAR SEGÚN PROGRAMACIÓN</t>
  </si>
  <si>
    <t>PROCESO CONSENTIDO DENTRO DEL PLAZO PARA PERFECCIONAMIENTO DE CONTRATO , PAGO DEL 25% DEL MONTO DEL CONTRATO</t>
  </si>
  <si>
    <t>PENDIENTE DE PERFECCIONAMIENTO DE CONTRATO HASTA EL 08/09/2022</t>
  </si>
  <si>
    <t>AS-SM-2-2022-MINAGRI-PCC-1</t>
  </si>
  <si>
    <t>PAGO DEL 60% SEGÚN CONTRATO N° 14-2022-MIDAGRI-PCC-UA</t>
  </si>
  <si>
    <t>AS-SM-1-2022-MINAGRI-PCC-1</t>
  </si>
  <si>
    <t>TAILOY S.A.</t>
  </si>
  <si>
    <t>SIGA-SIAF</t>
  </si>
  <si>
    <t>MASCARILLA DESCARTABLE ADULTO</t>
  </si>
  <si>
    <t>CLIC IT S.A.C.</t>
  </si>
  <si>
    <t>022-2022</t>
  </si>
  <si>
    <t>PERU COMPRAS</t>
  </si>
  <si>
    <t>UNIDAD CENTRAL DE PROCESO - CPU</t>
  </si>
  <si>
    <t>20/07/2022 0:00:00</t>
  </si>
  <si>
    <t>20407565828-CENTRAL AGROPECUARIA S.R.L.</t>
  </si>
  <si>
    <t>036-2022-MIDAGRI-AGR</t>
  </si>
  <si>
    <t>ADQUISICION DE PRODUCTOS FARMACEUTICOS PARA EL PLAN MILTISECTORIAL ANTE HELADAS Y FRIAJES</t>
  </si>
  <si>
    <t>25/01/2022 0:00:00</t>
  </si>
  <si>
    <t>007-2022-MIDAGRI-AGR</t>
  </si>
  <si>
    <t>ADQUISICION DE MOTOS EN EL MARCO DEL PI MCDRAAS - REGIÓN- AMAZONAS .</t>
  </si>
  <si>
    <t>11/02/2022 0:00:00</t>
  </si>
  <si>
    <t>20523689879-CORPRODI S.A.C.</t>
  </si>
  <si>
    <t>ADQUISICIÓN DE SUMINISTROS DE ALIMENTOS PARA EL PERSONAL DE RECOLECCIÓN DE GUANO DE LAS ISLAS - ITEM</t>
  </si>
  <si>
    <t>18/03/2022 0:00:00</t>
  </si>
  <si>
    <t>20507933549-SALAZAR HUACOTO VIVAR SOCIEDAD ANONIMA CERRADA</t>
  </si>
  <si>
    <t>015-2022-MIDAGRI-AGR</t>
  </si>
  <si>
    <t>CONTRATACIONES DIRECTAS</t>
  </si>
  <si>
    <t>ADQUISICION DE HERRAMIENTAS MANUALES CORRESPONDIENTE AL DECRETOS SUPREMOS NºS. 176 Y 182-2021-P</t>
  </si>
  <si>
    <t>25/05/2022 0:00:00</t>
  </si>
  <si>
    <t>20609221705-CONSORCIO SPARTACOS</t>
  </si>
  <si>
    <t>017-2022-MIDAGRI-AGR</t>
  </si>
  <si>
    <t>SUMINISTRO DE 800,000 SACOS LAMINADOS DE POLIPROPILENO DE COLOR CREMA PARA ENVASADO DEL GUANO D</t>
  </si>
  <si>
    <t>20418767279-NEGOCIACIONES HAROL'S E.I.R.L.</t>
  </si>
  <si>
    <t>11-2022</t>
  </si>
  <si>
    <t>016-2022-MIDAGRI-AGR</t>
  </si>
  <si>
    <t>07/04/2022 0:00:00</t>
  </si>
  <si>
    <t>20515669125-JAROMI CORPORATION SOCIEDAD ANONIMA CERRADA</t>
  </si>
  <si>
    <t>072-2021-MIDAGRI-AGR</t>
  </si>
  <si>
    <t>ADQUISICION DE INDUMENTARI PARA EL PERSONAL AFILIADO AL SINATRAMA</t>
  </si>
  <si>
    <t>01/06/2022 0:00:00</t>
  </si>
  <si>
    <t>20495867014-AGROVETERINARIA EL CAMPO SOCIEDAD COMERCIAL DE RESPONSABILIDAD LIMITADA</t>
  </si>
  <si>
    <t>050-2022-MIDAGRI-AGR</t>
  </si>
  <si>
    <t>ADQUISICION DE ABONO FOLIAR PARA EL DECRETO SUPREMO N°17 Y 18 2022 - PCM PARA LA PROVINCIA DE C</t>
  </si>
  <si>
    <t>01/03/2022 0:00:00</t>
  </si>
  <si>
    <t>20566168961-CORPORACION PETROLERA SMITP E.I.R.L.</t>
  </si>
  <si>
    <t>08-2022-MIDAGRI</t>
  </si>
  <si>
    <t>SUMINISTRO DE COMBUSTIBLE (DIESEL B5 S50) PARA EMBARCACIONES MARITIMAS - SIE-SIE-6-2021-MINAGRI</t>
  </si>
  <si>
    <t>20553161801-R &amp; A GROUP INVERSIONES SOCIEDAD ANONIMA CERRADA - R &amp; A GROUP INVERSIONES S.A.C.</t>
  </si>
  <si>
    <t>(en blanco)</t>
  </si>
  <si>
    <t>MENORES A 8 UIT</t>
  </si>
  <si>
    <t>ADQUISICIÓN DE VESTUARIO DIVERSO PARA IDENTIFICACIÓN DEL PERSONAL  EN LAS REGIONES DE CAJAMARCA</t>
  </si>
  <si>
    <t>17/05/2022 0:00:00</t>
  </si>
  <si>
    <t>10403618913-RAMOS ESPINOZA MARIA ELENA</t>
  </si>
  <si>
    <t>ADQUISICION DE MENAJES DE COCINA</t>
  </si>
  <si>
    <t>08/04/2022 0:00:00</t>
  </si>
  <si>
    <t>20550694256-MEYBELYN PERU S.A.C.</t>
  </si>
  <si>
    <t>ADQUISICION DE MATERIAL DE HERRERIA</t>
  </si>
  <si>
    <t>ADQUISICION DE ENSERES</t>
  </si>
  <si>
    <t>03/03/2022 0:00:00</t>
  </si>
  <si>
    <t>20608371312-INVERSIONES EL AMAUTA EIRL</t>
  </si>
  <si>
    <t>014-2022-MIDAGRI-AGR</t>
  </si>
  <si>
    <t>ADQUISICION DE ABONOS FOLIAR CORRESPONDIENTE AL DECRETOS SUPREMOS NºS. 176 Y 182-2021-PCM - DEP</t>
  </si>
  <si>
    <t>21/02/2022 0:00:00</t>
  </si>
  <si>
    <t>20546185142-INVERSIONES MZ DEL PERU S.A.C</t>
  </si>
  <si>
    <t xml:space="preserve"> 45-2020-MINAGRI AGR</t>
  </si>
  <si>
    <t>SUMINISTRO DE ALIMENTOS PERECIBLES Y NO PERECIBLES PARA EL PERSONAL DE RECOLECCION DE GUANO DE LAS ISLAS Y PERSONAL TRIPULANTE DE LAS EMBARCACIONES MARITIMAS DE LA ENTIDAD - ITEM 1 HUEVOS, VERDURAS, FRUTAS Y OTRAS ESPECIES</t>
  </si>
  <si>
    <t>10/05/2022 0:00:00</t>
  </si>
  <si>
    <t>20606334291-LUC CORPORACION E.I.R.L.</t>
  </si>
  <si>
    <t>ADQUISICIÓN DE BALANZAS ELECTRONICAS PARA LA IMPLEMENTACIÓN DE MÓDULOS DEMOSTRATIVOS DE CRIANZA</t>
  </si>
  <si>
    <t>31/03/2022 0:00:00</t>
  </si>
  <si>
    <t>ADQUISICION DE TELA PARA LA SUB UNIDAD DE EXTRACCION Y COMERCIALIZACION DE ABONOS</t>
  </si>
  <si>
    <t>26/04/2022 0:00:00</t>
  </si>
  <si>
    <t>20600175549-REPRESENTACIONES PERU COMPANY S.A.C.</t>
  </si>
  <si>
    <t>ADQUISICION DE PINTURAS PARA CAMPAÑA DE RECOLECCION DE GUANO DE ISLA</t>
  </si>
  <si>
    <t>07/03/2022 0:00:00</t>
  </si>
  <si>
    <t>20601477832-TEXTILES CONFANI S.A.C.</t>
  </si>
  <si>
    <t>ADQUISICION DE VESTUARIO PARA PERSONAL DE CAMPAÑA DE EXTRACCION DE GUANO DE LAS ISLAS</t>
  </si>
  <si>
    <t>17/03/2022 0:00:00</t>
  </si>
  <si>
    <t>20562654063-CORPORACIÓN CRUZ TEXTIL SAC</t>
  </si>
  <si>
    <t>REQUERIMIENTO DE ADQUISICION DE TEXTILES Y ACABADOS - TOALLAS, ALMOHADAS Y FUNDAS PARA COLCHON</t>
  </si>
  <si>
    <t>20100007348-LIMA GAS SA</t>
  </si>
  <si>
    <t>060-2021-MIDAGRI</t>
  </si>
  <si>
    <t>ADQUISICIÓN DE GAS LICUADO DE PETRÓLEO GLP X 45 KG PARA EL PERSONAL DE CAMPAÑA DE RECOLECCIÓN D</t>
  </si>
  <si>
    <t>16/03/2022 0:00:00</t>
  </si>
  <si>
    <t>20519272815-JP INVERSIONES GENERALES EMPRESA INDIVIDUAL DE RESPONSABILIDAD LIMITADA</t>
  </si>
  <si>
    <t>OCAM-1296-13</t>
  </si>
  <si>
    <t xml:space="preserve">ADQUISICION DE PRODUCTOS DE ASEO Y LIMPIEZA POR CATALOGOS ELECTRONICOS DE PERU COMPRAS </t>
  </si>
  <si>
    <t>27/04/2022 0:00:00</t>
  </si>
  <si>
    <t>20534812567-COMBSUR S.A.C.</t>
  </si>
  <si>
    <t>ADQUISICIÓN DE COMBUSTIBLE PARA LA CAMPAÑA DE RECOLECCION DE GUANO DE LAS ISLAS - ANCON</t>
  </si>
  <si>
    <t>20602591701-INVERSIONES E INMOBILIARIA SIN LIMITES E.I.R.L.</t>
  </si>
  <si>
    <t>ADQUISICION DE BALANZAS NECESARIO PARA EL PESAJE DE LOS SACOS DE GUANO DE LAS ISLAS.</t>
  </si>
  <si>
    <t>21/04/2022 0:00:00</t>
  </si>
  <si>
    <t>20429040583-CORPORACION ENERJET SOCIEDAD ANONIMA - CORPORACION ENERJET S.A.</t>
  </si>
  <si>
    <t>ADQUISICIÓN BATERÍAS DE ÁCIDO PLOMO PARA LAS EMBARCACIONES DE AGRO RURAL</t>
  </si>
  <si>
    <t>12/04/2022 0:00:00</t>
  </si>
  <si>
    <t>ADQUISICIÓN DE PRENDAS PARA ACTIVIDADES DE PROMOCIÓN Y DIFUSIÓN DE LAS BONDADES DEL GUANO DE LA</t>
  </si>
  <si>
    <t>20603777850-JDTS INVERSIONES E.I.R.L.</t>
  </si>
  <si>
    <t>ADQUISICION DE EQUIPOS, INSTRUMENTAL MEDICO PARA LA ATENCION DEL PERSONAL DE CAMPAÑA 2022.</t>
  </si>
  <si>
    <t>14/03/2022 0:00:00</t>
  </si>
  <si>
    <t>10081660811-ALBERCA RIOS GERONIMO ELISEO</t>
  </si>
  <si>
    <t>OCAM-2022-1296-12</t>
  </si>
  <si>
    <t>COMPRA DE SABANAS POR CATALOGOS ELECTRONICOS PERU COMPRAS</t>
  </si>
  <si>
    <t>20608644840-BREDCORP GROUP SOCIEDAD ANONIMA CERRADA</t>
  </si>
  <si>
    <t>ADQUISICION DE COLCHONES POR CATALOGOS ELECTRONICOS PERU COMPRAS</t>
  </si>
  <si>
    <t>20601166390-DISTRIBUIDORA Y SERVICIOS MULTIPLES DORI E.I.R.L.</t>
  </si>
  <si>
    <t>ADQUISICION DE PLANCHAS DE POLIPROPILENO</t>
  </si>
  <si>
    <t>11/03/2022 0:00:00</t>
  </si>
  <si>
    <t>20175642341-ESTACION DE SERVICIOS SAN JOSE S.A.C</t>
  </si>
  <si>
    <t>ADQUISICION DE GASOHOL 90 PLUS</t>
  </si>
  <si>
    <t>10/03/2022 0:00:00</t>
  </si>
  <si>
    <t>10258389757-SAENZ NUÑEZ JOCELYN JAZMINE</t>
  </si>
  <si>
    <t>ADQUISICION DE HILO INDUSTRIAL PARA CERRADORA DE SACOS</t>
  </si>
  <si>
    <t>23/03/2022 0:00:00</t>
  </si>
  <si>
    <t>20566394201-INVERSIONES PALOMINO A&amp;M EIRL</t>
  </si>
  <si>
    <t>ADQUISICIÓN DE UTILES DE LIMPIEZA</t>
  </si>
  <si>
    <t>20605414525-MEGA ANDINA COMPANY EIRL</t>
  </si>
  <si>
    <t>OCAM-2022-1296-11</t>
  </si>
  <si>
    <t>COMPRA DE FRAZADA POR CATALOGOS ELECTRONICOS DE PERU COMPRAS</t>
  </si>
  <si>
    <t>20213991672-EQUIPOS SISTEMAS Y ACCESORIOS DE SUPERVIVENCIA EN EL MAR S.A.C.</t>
  </si>
  <si>
    <t>Adquisición de equipos de seguridad y salvamento para el Remolcador “Delfín 12”</t>
  </si>
  <si>
    <t>ADQUISICION DE GASOHOL 97 PLUS</t>
  </si>
  <si>
    <t>01/04/2022 0:00:00</t>
  </si>
  <si>
    <t>20382970820-MANTINNI S.R.L.</t>
  </si>
  <si>
    <t>OCAM-2022-1296-25</t>
  </si>
  <si>
    <t>ADQUISICION DE PRODUCTOS DE ASEO, LIMPIEZA, HIGIENE Y PROTECCION PERSONAL - CAMPAÑA 2022</t>
  </si>
  <si>
    <t>28/02/2022 0:00:00</t>
  </si>
  <si>
    <t>ADQUISICION DE MOCHILAS FUNIGADORAS CORRESPONDIENTE AL DECRETOS SUPREMOS NºS. 176 Y 182-2021-PC</t>
  </si>
  <si>
    <t>18/05/2022 0:00:00</t>
  </si>
  <si>
    <t>20555951354-K&amp;L MULTISERV EMPRESA INDIVIDUAL DE RESPONSABILIDAD LIMITADA</t>
  </si>
  <si>
    <t>OCAM-2022-1296-47-0</t>
  </si>
  <si>
    <t>ADQUISICION DE MATERIALES DE OFICINA EN EL MARCO DEL PROYECTO CON CUI 2437146.</t>
  </si>
  <si>
    <t>13/05/2022 0:00:00</t>
  </si>
  <si>
    <t>20603042078-FERJHO LOGISTIC INVESTMENT E.I.R.L.</t>
  </si>
  <si>
    <t>requeremiento para la adquisiion de materiales de bioseguridad (mascarillas descartables KN95)</t>
  </si>
  <si>
    <t>11/07/2022 0:00:00</t>
  </si>
  <si>
    <t>20607834955-DOS CENTURIAS, INGENIERIA, LOGISTICA &amp; CONSTRUCCION EIRL</t>
  </si>
  <si>
    <t>61-2022-MIDAGRI-AGRO RURAL</t>
  </si>
  <si>
    <t>SERVICIO DE ESTIBA Y DESESTIBA</t>
  </si>
  <si>
    <t>060-2022-MIDAGRI-AGRO RURAL</t>
  </si>
  <si>
    <t>SERVICIO DE TRANSPORTE TERRESTRE</t>
  </si>
  <si>
    <t>30/05/2022 0:00:00</t>
  </si>
  <si>
    <t>10215609702-OLAYA AVILEZ HERNAN LAUREANO</t>
  </si>
  <si>
    <t>028-2022-MIDAGRI-AGRO RURAL</t>
  </si>
  <si>
    <t>SERVICIO DE SUPERVISION DE OBRA</t>
  </si>
  <si>
    <t>22/07/2022 0:00:00</t>
  </si>
  <si>
    <t>20603561873-CONSTRUCTORA Y ASOCIADOS EL CAIRO</t>
  </si>
  <si>
    <t>55-2022-MIDAGRI-AGRO RURAL</t>
  </si>
  <si>
    <t>28/01/2022 0:00:00</t>
  </si>
  <si>
    <t>20137921601-FONDO NACIONAL DE DESARROLLO PESQUERO - FONDEPES</t>
  </si>
  <si>
    <t>Conv04-2021</t>
  </si>
  <si>
    <t>SERVICIO DE DESCARGA Y ALMACENAJE</t>
  </si>
  <si>
    <t>20600408047-CORPORACION INTERNACIONAL TRITON S.A.C</t>
  </si>
  <si>
    <t>126-2018-MINAGRI-AGRO RURAL</t>
  </si>
  <si>
    <t>CONSULTORIA DE OBRAS : ELABORACION DE EXPEDIENTES TECNICOS  DE OBRAS</t>
  </si>
  <si>
    <t>31/01/2022 0:00:00</t>
  </si>
  <si>
    <t>20517372294-SERVITEBCA PERÚ, SERVICIO DE TRANSFERENCIA ELECTRÓNICA DE BENEFICIOS Y PAGOS S.A.</t>
  </si>
  <si>
    <t>0039-2021-MIDAGRI-AGRO RURAL</t>
  </si>
  <si>
    <t>CONSTRUCCION DE COMPLEJOS RECREACIONALES</t>
  </si>
  <si>
    <t>20512524380-TRANSCARGO PAUCAR'S S.R.L.</t>
  </si>
  <si>
    <t>041-2021-MIDAGRI-AGRO RURAL</t>
  </si>
  <si>
    <t>10425310505-BARRIENTOS MENDOZA ROGER MARTIN</t>
  </si>
  <si>
    <t>59-2021-MIDAGRI-AGRO RURAL</t>
  </si>
  <si>
    <t>TRANSPORTE Y TRASLADO DE AGUA POTABLE</t>
  </si>
  <si>
    <t>06/04/2022 0:00:00</t>
  </si>
  <si>
    <t>20604020329-ALKHA &amp; CIA S.A.C</t>
  </si>
  <si>
    <t>058-2021-MIDAGRI-AGRO RURAL</t>
  </si>
  <si>
    <t>24/01/2022 0:00:00</t>
  </si>
  <si>
    <t>10429170384-PALOMINO CONTRERAS MARTIN</t>
  </si>
  <si>
    <t>056-2021-MIDAGRI-AGRO RURAL</t>
  </si>
  <si>
    <t>CONTRATACION DE COORDINADOR TECNICO</t>
  </si>
  <si>
    <t>10407631710-GUTIERREZ ORTEGA OSCAR</t>
  </si>
  <si>
    <t>51-2021-MIDAGRI-AGRO RURAL</t>
  </si>
  <si>
    <t>SERVICIO ESPECIALIZADO EN PROYECTOS DE INVERSIÓN</t>
  </si>
  <si>
    <t>10435616297-DE PINHO MIRANDA JOHANNA ALBINA</t>
  </si>
  <si>
    <t>052-2021-MIDAGRI-AGRO RURAL</t>
  </si>
  <si>
    <t>CONTRATACIÓN DE COORDINADOR ADMINAGRISTRATIVO Y PRESUPUESTAL</t>
  </si>
  <si>
    <t>10077464188-JULIO ANTONIO ARAKAKI SHIMOTO</t>
  </si>
  <si>
    <t>029-2022-MIDAGRI-AGRO RURAL</t>
  </si>
  <si>
    <t>ALQUILER DE LOCAL</t>
  </si>
  <si>
    <t>10431606246-YARANGA SULCA ROEL</t>
  </si>
  <si>
    <t>054-2021-MIDAGRI-AGRO RURAL</t>
  </si>
  <si>
    <t>SERVICIO DE ELABORACIÓN DE INSTRUMENTOS DE GESTIÓN</t>
  </si>
  <si>
    <t>20557158406-AXESAT PERU S.A.C.</t>
  </si>
  <si>
    <t>136-2020-MIDAGRI-AGRO RURAL</t>
  </si>
  <si>
    <t>SERVICIO DE INTERNET SATELITAL</t>
  </si>
  <si>
    <t>Conven 04-2021</t>
  </si>
  <si>
    <t>19/07/2022 0:00:00</t>
  </si>
  <si>
    <t>10288060393-RIVERA RIVERA FRANCISCO</t>
  </si>
  <si>
    <t>47-2022-MIDAGRI-AGRO RURAL</t>
  </si>
  <si>
    <t>SERVICIO DE ADMINAGRISTRACIÓN, EJECUCIÓN Y LIQUIDACIÓN DE CONTRATOS</t>
  </si>
  <si>
    <t>19/04/2022 0:00:00</t>
  </si>
  <si>
    <t>10007996051-GUZMAN PALACIOS GUIDO ENRIQUE</t>
  </si>
  <si>
    <t>030-2022-MIDAGRI-AGRO RURAL</t>
  </si>
  <si>
    <t>SERVICIO ESPECIALIZADO EN CONTRATACIONES PÚBLICAS</t>
  </si>
  <si>
    <t>08/06/2022 0:00:00</t>
  </si>
  <si>
    <t>10097688384-EDUARDO LUIS APAZA MESTANCIA</t>
  </si>
  <si>
    <t>31-2022-MIDAGRI-AGRO RURAL</t>
  </si>
  <si>
    <t>10282442103-MARTINEZ ALCA ALDO ENRIQUE</t>
  </si>
  <si>
    <t>022-2022-MIDAGRI-AGRO RURAL</t>
  </si>
  <si>
    <t>10436805638-MACHAHUAY YARANGA JAIME</t>
  </si>
  <si>
    <t>023-2022-MIDAGRI-AGRO RURAL</t>
  </si>
  <si>
    <t>SERVICIO DE COORDINACION DE PROYECTOS DE INVERSION</t>
  </si>
  <si>
    <t>05/05/2022 0:00:00</t>
  </si>
  <si>
    <t>10438123526-ROCHA PAJARES QUIELEM RONAL</t>
  </si>
  <si>
    <t>033-2022-MIDAGRI-AGRO RURAL</t>
  </si>
  <si>
    <t>10413341898-CUNZA LOPEZ MARCO ANTONIO</t>
  </si>
  <si>
    <t>026-2022-MIDAGRI-AGRO RURAL</t>
  </si>
  <si>
    <t>10419629508-LLACZA HUAYAPA LIZANDRO</t>
  </si>
  <si>
    <t>024-2022-MIDAGRI-AGRO RURAL</t>
  </si>
  <si>
    <t>01/02/2022 0:00:00</t>
  </si>
  <si>
    <t>10099024688-DIAZ FLORES EDWARD</t>
  </si>
  <si>
    <t>47-2021-MIDAGRI-AGRO RURAL</t>
  </si>
  <si>
    <t>10445827687-SHAPIAMA QUINTEROS CLARIBEL</t>
  </si>
  <si>
    <t>027-2022-MIDAGRI-AGRO RURAL</t>
  </si>
  <si>
    <t>26/01/2022 0:00:00</t>
  </si>
  <si>
    <t>20601701503- P &amp; M COURIER EXPRESS S.A.C.</t>
  </si>
  <si>
    <t>003-2022-MIDAGRI-AGRO RURAL</t>
  </si>
  <si>
    <t>20144364059-FUERZA AEREA DEL PERU</t>
  </si>
  <si>
    <t>012-2021-MINAGRI-AGRO RURAL</t>
  </si>
  <si>
    <t>20301837896-LOS PORTALES S.A.</t>
  </si>
  <si>
    <t>AdN°02-Cont4-2020</t>
  </si>
  <si>
    <t>10418932142-MENDOZA ROJAS GUZMAN</t>
  </si>
  <si>
    <t>032-2022-MIDAGRI-AGRO RURAL</t>
  </si>
  <si>
    <t>10413205897-ERICK LIBERO CORAL LUNA</t>
  </si>
  <si>
    <t>70-2021-MIDAGRI-AGRO RURAL</t>
  </si>
  <si>
    <t>18/07/2022 0:00:00</t>
  </si>
  <si>
    <t>10176332285-FREDDY KUSTER DE LA CRUZ BERNILLA</t>
  </si>
  <si>
    <t>69-2021-MIDAGRI-AGRO RURAL</t>
  </si>
  <si>
    <t>20101395031-TRABAJOS MARITIMOS SA.</t>
  </si>
  <si>
    <t>13-2021-MIDAGRI-AGRO RURAL</t>
  </si>
  <si>
    <t>SERVICIOS DE AGENCIAMIENTO PUERTOS NACIONALES</t>
  </si>
  <si>
    <t>20601858615-AGGITY PERU S.A.C.</t>
  </si>
  <si>
    <t>012-2022-MIDAGRI-AGRO RURAL</t>
  </si>
  <si>
    <t>SERVICIO DE CORREO INSTITUCIONAL</t>
  </si>
  <si>
    <t>10096164322-FU SOTOMAYOR NANCY MARICRUZ</t>
  </si>
  <si>
    <t>021-2022-MIDAGRI-AGRO RURAL</t>
  </si>
  <si>
    <t>SERVICIO DE APOYO ADMINAGRISTRATIVO</t>
  </si>
  <si>
    <t>10468582517-RUBEN ISAIAS FLORES CASAS</t>
  </si>
  <si>
    <t>076-2021-MIDAGRI-AGRO RURAL</t>
  </si>
  <si>
    <t>20552477651-JR CANICOBA E.I.R.L.</t>
  </si>
  <si>
    <t>030-2020-MIDAGRI-AGRO RURAL</t>
  </si>
  <si>
    <t>SERVICIO DE TRANSPORTE, RECOJO Y DISPOSICIÓN FINAL DE RESIDUOS SÓLIDOS</t>
  </si>
  <si>
    <t>10410819975-COLONIA LLIUYA RAUL JULIO</t>
  </si>
  <si>
    <t>045-2020-MIDAGRI-AGRO RURAL</t>
  </si>
  <si>
    <t>CONSULTORIA ELABORACION EXPEDIENTE TECNICO DE PROYECTO DE OBRA</t>
  </si>
  <si>
    <t>18/02/2022 0:00:00</t>
  </si>
  <si>
    <t>20553892253-CA &amp; PE CARGO S.A.C.</t>
  </si>
  <si>
    <t>20514601209 - IMPORTADORA MULTICOMP SAC</t>
  </si>
  <si>
    <t>MENOR A 8UIT</t>
  </si>
  <si>
    <t>SERVICIO DE ANTIVIRUS</t>
  </si>
  <si>
    <t>20603359225 - GESTIC PERU</t>
  </si>
  <si>
    <t>REPOTENCIACION SERVIDOR SIGA SAPS</t>
  </si>
  <si>
    <t>20513973803 - GRUPO MERMA</t>
  </si>
  <si>
    <t xml:space="preserve">20600840518 - Ventas y Servicios Generales Abundia S.A.C </t>
  </si>
  <si>
    <t>20467534026 - AMERICA MOVIL</t>
  </si>
  <si>
    <t>AS-SM-6-2022-MIDAGRI-PSI-2</t>
  </si>
  <si>
    <t>20602622763 - CORPORACION LLOCCLLA SAC</t>
  </si>
  <si>
    <t>AS-SM-1-2022-MIDAGRI-PSI-1</t>
  </si>
  <si>
    <t>20492006417 COMPUTER AND PRINTING SOLUTIONS S.A.C.</t>
  </si>
  <si>
    <t>OC-124-2022</t>
  </si>
  <si>
    <t>ADQUISICIÓN DE EQUIPOS DE CÓMPUTO PARA LA NUEVA SEDE DE MIDAGRI. CUT 42179-2021</t>
  </si>
  <si>
    <t>20601558905 SOLUCIONES Y SERVICIOS PERU S.A.C.</t>
  </si>
  <si>
    <t>OC-58-2022</t>
  </si>
  <si>
    <t>ADQUISICIÓN DE EQUIPOS DE CÓMPUTO PARA LA NUEVA SEDE DE MIDAGRI (CUT 42179-2021)</t>
  </si>
  <si>
    <t>20600018061 LEVEL TECH PERU S.A.C</t>
  </si>
  <si>
    <t>OC-146-2022</t>
  </si>
  <si>
    <t>JAC - ADQUISICIÓN DE EQUIPOS DE CÓMPUTO PARA LA NUEVA SEDE DE MIDAGRI - ITEM: COMPUTADORA PERSONAL PORTATIL - CUT 42179-2021</t>
  </si>
  <si>
    <t>OC-90-2022</t>
  </si>
  <si>
    <t>20607844021 GENERALIS S.A.C.</t>
  </si>
  <si>
    <t>OC-14-2022</t>
  </si>
  <si>
    <t>ADQUISICION DE 26 SILLAS PARA SALA DE REUNIONES DE LOS EDIFICIOS DE LA NUEVA SEDE DEL MIDAGRI</t>
  </si>
  <si>
    <t>20492414299 CORPORACION MEDICA SAC</t>
  </si>
  <si>
    <t>OC-54-2022</t>
  </si>
  <si>
    <t>ADQUISICIÓN DE ESCRITORIOS DE MELAMINA PARA LAS OFICINAS NUEVAS EN SEDE ALTA DIRECCIÓN DEL MIDAGRI CUT N° 12283-2022 PS N° 142-2022</t>
  </si>
  <si>
    <t>20513391936 SITE PERU SOCIEDAD ANONIMA CERRADA</t>
  </si>
  <si>
    <t>OC-52-2022</t>
  </si>
  <si>
    <t>20603075782 IMPORTADOR Y DISTRIBUIDOR AQUINO SOCIEDAD ANÓNIMA CERRADA</t>
  </si>
  <si>
    <t>OC-35-2022</t>
  </si>
  <si>
    <t>20600063309 LUFASA S.A.C.</t>
  </si>
  <si>
    <t>OC-60-2022</t>
  </si>
  <si>
    <t>20601784921 INVERSIONES VEA S.A.C.</t>
  </si>
  <si>
    <t>OC-59-2022</t>
  </si>
  <si>
    <t>OC-10-2022</t>
  </si>
  <si>
    <t>20606039850 VENTAS Y SOPORTE INFORMATICO E.I.R.L.</t>
  </si>
  <si>
    <t>OC-78-2022</t>
  </si>
  <si>
    <t>20106897914 ENTEL PERU S.A.</t>
  </si>
  <si>
    <t>OC-215-2022</t>
  </si>
  <si>
    <t>20601508363 RALEON CORPORATION S.R.L.</t>
  </si>
  <si>
    <t>OC-23-2022</t>
  </si>
  <si>
    <t>20600938828 H &amp; L BUSSINES S.A.C. - H &amp; L B S.A.C.</t>
  </si>
  <si>
    <t>OC-12-2022</t>
  </si>
  <si>
    <t>OC-182-2022</t>
  </si>
  <si>
    <t>20554646345 COMERCIO SERVICIOS EXPORTACION IMPORTACION SOCIEDAD ANONIMA CERRADA</t>
  </si>
  <si>
    <t>OC-33-2022</t>
  </si>
  <si>
    <t>20602470599 INGENIO CONSULTORES E.I.R.L.</t>
  </si>
  <si>
    <t>OC-82-2022</t>
  </si>
  <si>
    <t>20602850189 JR ROSE CORPORATION S.A.C.</t>
  </si>
  <si>
    <t>OC-91-2022</t>
  </si>
  <si>
    <t>20343280484 INDUSTRIAS Y MULTISERV MILAGRITOS SRLTDA</t>
  </si>
  <si>
    <t>OC-24-2022</t>
  </si>
  <si>
    <t>20482776168 BRAD &amp; S GROUP S.A.C</t>
  </si>
  <si>
    <t>OC-187-2022</t>
  </si>
  <si>
    <t>20602236031 P &amp; B EDICIONES E.I.R.L.</t>
  </si>
  <si>
    <t>OC-189-2022</t>
  </si>
  <si>
    <t>20100072751 EMPRESA PERUANA DE SERVICIOS EDITORIALES S.A. - EDITORA PERU</t>
  </si>
  <si>
    <t>OS-615-2022</t>
  </si>
  <si>
    <t>20341841357 LATAM AIRLINES PERU S.A.</t>
  </si>
  <si>
    <t>OS-571-2022</t>
  </si>
  <si>
    <t>OS-566-2022</t>
  </si>
  <si>
    <t>OS-931-2022</t>
  </si>
  <si>
    <t>20523621212 LIMA EXPRESA S.A.C.</t>
  </si>
  <si>
    <t>OS-78-2022</t>
  </si>
  <si>
    <t>OS-698-2022</t>
  </si>
  <si>
    <t>OS-1499-2022</t>
  </si>
  <si>
    <t>OS-699-2022</t>
  </si>
  <si>
    <t>OS-101-2022</t>
  </si>
  <si>
    <t>OS-880-2022</t>
  </si>
  <si>
    <t>10238091905 GUEVARA GUILLEN FANEL VICTORIA</t>
  </si>
  <si>
    <t>OS-1386-2022</t>
  </si>
  <si>
    <t>10075418057 ESCOBAR GUARDIA JUAN FAUSTINO</t>
  </si>
  <si>
    <t>OS-1385-2022</t>
  </si>
  <si>
    <t>OS-1031-2022</t>
  </si>
  <si>
    <t>20603075561 BARAM CLEAN SAC</t>
  </si>
  <si>
    <t>OS-1329-2022</t>
  </si>
  <si>
    <t>20552504641 OPTICAL TECHNOLOGIES SAC</t>
  </si>
  <si>
    <t>OS-232-2022</t>
  </si>
  <si>
    <t>20536217836 ARTES METALICAS LOJA E.I.R.L.</t>
  </si>
  <si>
    <t>OS-918-2022</t>
  </si>
  <si>
    <t>10081736621 HUERTA CANALES PABLO MICHAEL</t>
  </si>
  <si>
    <t>OS-983-2022</t>
  </si>
  <si>
    <t>20566082901 TRIMBLE PERU CORPORATION SOCIEDAD ANONIMA CERRADA</t>
  </si>
  <si>
    <t>OS-835-2022</t>
  </si>
  <si>
    <t>OS-1529-2022</t>
  </si>
  <si>
    <t>OS-1568-2022</t>
  </si>
  <si>
    <t>OS-1359-2022</t>
  </si>
  <si>
    <t>SERVICIO DE LIMPIEZA DE LOCALES</t>
  </si>
  <si>
    <t>20601003555 ULTRAMODULAR E.I.R.L</t>
  </si>
  <si>
    <t>OS-1469-2022</t>
  </si>
  <si>
    <t>20600594240 SOLUCIONES LOGISTICAS COMERCIALES DEL PERU S.A.C.</t>
  </si>
  <si>
    <t>OS-1325-2022</t>
  </si>
  <si>
    <t>20522743896 MY NEGOCIOS ASOCIADOS SOCIEDAD ANONIMA CERRADA</t>
  </si>
  <si>
    <t>OS-808-2022</t>
  </si>
  <si>
    <t>20565378059 INVERSIONES ADERANDA EIRL</t>
  </si>
  <si>
    <t>OS-1001-2022</t>
  </si>
  <si>
    <t>OS-555-2022</t>
  </si>
  <si>
    <t>20607480576 I.A.R. SERVICIOS GENERALES E.I.R.L.</t>
  </si>
  <si>
    <t>OS-1026-2022</t>
  </si>
  <si>
    <t>OS-1370-2022</t>
  </si>
  <si>
    <t>OS-1308-2022</t>
  </si>
  <si>
    <t>20601341582 E2E SOLUTIONS S.A.C</t>
  </si>
  <si>
    <t>OS-853-2022</t>
  </si>
  <si>
    <t>20600945689 GRUPO E INVERSIONES T &amp; Q E.I.R.L.</t>
  </si>
  <si>
    <t>OS-773-2022</t>
  </si>
  <si>
    <t>20602886655 NORCES S.A.C.</t>
  </si>
  <si>
    <t>OS-49-2022</t>
  </si>
  <si>
    <t>20602262716 DETMSOFT S.A.C</t>
  </si>
  <si>
    <t>OS-174-2022</t>
  </si>
  <si>
    <t>20256211310 MITSUI AUTOMOTRIZ S A</t>
  </si>
  <si>
    <t>OS-120-2022</t>
  </si>
  <si>
    <t>20215239501 EMAVYS   EIRL</t>
  </si>
  <si>
    <t>OS-1176-2022</t>
  </si>
  <si>
    <t>OS-813-2022</t>
  </si>
  <si>
    <t>10070254048 AGAPITO ACOSTA FELIX BERNABE</t>
  </si>
  <si>
    <t>OS-1409-2022</t>
  </si>
  <si>
    <t>10440662060 ARCE CHOCANO ALVARO ALBERTO</t>
  </si>
  <si>
    <t>OS-863-2022</t>
  </si>
  <si>
    <t>20603127987 CENTRO MEDICO BLAU S.A.C.</t>
  </si>
  <si>
    <t>OS-51-2022</t>
  </si>
  <si>
    <t>20489981603 CORSARIO S.A.C.</t>
  </si>
  <si>
    <t>OS-282-2022</t>
  </si>
  <si>
    <t>20534166088 ENGINEERING DEVELOPMENT AND INNOVATION S.R.L.</t>
  </si>
  <si>
    <t>OS-280-2022</t>
  </si>
  <si>
    <t>OS-1263-2022</t>
  </si>
  <si>
    <t>20601157480 MULTISERVICIOS MAKIM-MAKIM E.I.R.L.</t>
  </si>
  <si>
    <t>OS-1569-2022</t>
  </si>
  <si>
    <t>20410924324 SAMARKA INGENIEROS E.I.R.L.</t>
  </si>
  <si>
    <t>OS-283-2022</t>
  </si>
  <si>
    <t>20600390954 FRD SERGE E.I.R.L.</t>
  </si>
  <si>
    <t>OS-919-2022</t>
  </si>
  <si>
    <t>20486974886 YANG CONTRATISTAS E.I.R.L.</t>
  </si>
  <si>
    <t>OS-444-2022</t>
  </si>
  <si>
    <t>20421780472 GTD PERU S.A</t>
  </si>
  <si>
    <t>OS-238-2022</t>
  </si>
  <si>
    <t>OS-1014-2022</t>
  </si>
  <si>
    <t>20519072212 FRAES SAC</t>
  </si>
  <si>
    <t>OS-660-2022</t>
  </si>
  <si>
    <t>20549235621 NEWOCEAN TECHNOLOGY S.A.C.</t>
  </si>
  <si>
    <t>OS-520-2022</t>
  </si>
  <si>
    <t>20523470761 SANITAS PERU S.A. - EPS</t>
  </si>
  <si>
    <t>OS-311-2022</t>
  </si>
  <si>
    <t>SEGURO COMPLEMENTARIO DE TRABAJO DE RIESGO - SALUD</t>
  </si>
  <si>
    <t>20418896915 MAPFRE PERU COMPAÑIA DE SEGUROS Y REASEGUROS</t>
  </si>
  <si>
    <t>OS-313-2022</t>
  </si>
  <si>
    <t>SEGURO PROGRAMA FORMACION LABORAL</t>
  </si>
  <si>
    <t>OS-240-2022</t>
  </si>
  <si>
    <t>20455294364 VELCAM CONSTRUCTORES S.A.C.</t>
  </si>
  <si>
    <t>OS-281-2022</t>
  </si>
  <si>
    <t>20601515106 TOVAL SYSTEMS S.A.C.</t>
  </si>
  <si>
    <t>OS-119-2022</t>
  </si>
  <si>
    <t>20517207331 PROTECTA S.A. COMPAÑIA DE SEGUROS</t>
  </si>
  <si>
    <t>OS-310-2022</t>
  </si>
  <si>
    <t>SEGUROS ACCIDENTES PERSONALES</t>
  </si>
  <si>
    <t>OS-530-2022</t>
  </si>
  <si>
    <t>OS-1233-2022</t>
  </si>
  <si>
    <t>20604996512 CORPORACION VLP S.A.C. - CORP. VLP S.A.C.</t>
  </si>
  <si>
    <t>OS-591-2022</t>
  </si>
  <si>
    <t>20557654306 DLMRED NETWORK POWER PROTECTION S.A.C.</t>
  </si>
  <si>
    <t>OS-344-2022</t>
  </si>
  <si>
    <t>OS-696-2022</t>
  </si>
  <si>
    <t>20604065829 VALGRO INVERSIONES S.A.C.</t>
  </si>
  <si>
    <t>OS-284-2022</t>
  </si>
  <si>
    <t>20100057523 ASCENSORES S.A.</t>
  </si>
  <si>
    <t>OS-827-2022</t>
  </si>
  <si>
    <t>OS-1440-2022</t>
  </si>
  <si>
    <t>20404135377 LA CASITA DE LA COMPUTADORA S.R.LTDA.</t>
  </si>
  <si>
    <t>OS-1245-2022</t>
  </si>
  <si>
    <t>OS-407-2022</t>
  </si>
  <si>
    <t>OS-229-2022</t>
  </si>
  <si>
    <t>20100017491 TELEFONICA DEL PERU SAA</t>
  </si>
  <si>
    <t>OS-733-2022</t>
  </si>
  <si>
    <t>20505562047 CORTIN SOCIEDAD ANONIMA CERRADA</t>
  </si>
  <si>
    <t>OS-1185-2022</t>
  </si>
  <si>
    <t>20536408186 ORGANIZACION IBEROAMERICANA DE SALUD OCUPACIONAL S.A.C.</t>
  </si>
  <si>
    <t>OS-81-2022</t>
  </si>
  <si>
    <t>EJECUCIÓN CONTRACTUAL</t>
  </si>
  <si>
    <t xml:space="preserve">20100717124 - PROTECCIÓN Y RESGUARDO SA </t>
  </si>
  <si>
    <t>04-2020-MIDAGRI-1</t>
  </si>
  <si>
    <t>20182246078 - SISTEMAS ORACLE DEL PERU SRL</t>
  </si>
  <si>
    <t>05-2020-MIDAGRI-1</t>
  </si>
  <si>
    <t>20467534026 - AMÉRICA MÓVIL PERÚ S.A.C.</t>
  </si>
  <si>
    <t>03-2020-MIDAGRI-1</t>
  </si>
  <si>
    <t>20601726174 - XERTICA LABS SAC</t>
  </si>
  <si>
    <t>20600149599 - AGUA Y SISTEMAS AUTOMATIZADOS EMPRESA INDIVIDUAL DE RESPONSABILIDAD LIMITADA</t>
  </si>
  <si>
    <t>20-2021-MIDAGRI-1</t>
  </si>
  <si>
    <t>20314908717 - GRUPO PALERMO S.R.L.</t>
  </si>
  <si>
    <t>19-2021-MIDAGRI-1</t>
  </si>
  <si>
    <t>20552504641 - OPTICAL TECHNOLOGIES SAC</t>
  </si>
  <si>
    <t>01-2021-MIDAGRI-1</t>
  </si>
  <si>
    <t>C.E N° 00006218 KIAU KUAN LOO LEE - C.E N° 0006154 SHUI PIN LI</t>
  </si>
  <si>
    <t>05-2019-MINAGRI-1</t>
  </si>
  <si>
    <t>10077183120 - MARIA ESTHER HUAMANI ESCOBAR</t>
  </si>
  <si>
    <t>01-2019-MINAGRI-1</t>
  </si>
  <si>
    <t>20100709962 - INMOBILIARIA LUNA MEJICO S.A.C.</t>
  </si>
  <si>
    <t>02-2021-MIDAGRI-1</t>
  </si>
  <si>
    <t>20252575457 - CENTURYLINK PERU S.A.</t>
  </si>
  <si>
    <t>20565643496 - GLOBAL FUEL SOCIEDAD ANONIMA</t>
  </si>
  <si>
    <t>03-2021-MIDAGRI-1</t>
  </si>
  <si>
    <t>20601701503 - P &amp; M COURIER EXPRESS S.A.C.</t>
  </si>
  <si>
    <t>29-2021-MIDAGRI-1</t>
  </si>
  <si>
    <t>20101259014 - FUNDACION PARA EL DESARROLLO AGRARIO</t>
  </si>
  <si>
    <t>23-2020-MIDAGRI-6</t>
  </si>
  <si>
    <t>SERVICIO DE ANALISIS DE CARACTERIZACION FISICO QUIMICA DE MUESTRAS DE SUELOS EN EL MARCO DEL ESTUDIO DE SUELOS A NIVEL DETALLADO CON FINES DE CLASIFICACION DE TIERRAS POR SU CAPACIDAD DE USO MAYOR PROVINCIA ISLAY DEPARTAMENTO AREQUIPA ENMARCADA EN LA ESTRATEGIA MULTISECTORIAL PARA PROMOVER ACTIVIDADES ECONOMICAS Y LA AGRICULTURA FAMILIAR</t>
  </si>
  <si>
    <t>PLAZO CONSENTIMIENTO DEL DESIERTO</t>
  </si>
  <si>
    <t>DESIERTO</t>
  </si>
  <si>
    <t>04-2022-MIDAGRI-1</t>
  </si>
  <si>
    <t>SERVICIO DE ANALISIS DE CARACTERIZACION FISICO-QUIMICA DE MUESTRAS DE SUELOS EN EL MARCO DE LA ACTIVIDAD OPERATIVA ESTUDIO DE SUELOS Y CLASIFICACION DE TIERRAS POR SU CAPACIDAD DE USO MAYOR DEL DISTRITO DE LIRCAY PROVINCIA ANGARES DEPARTAMENTO HUANCAVELICA ENMARCADA EN LA ESTRATEGIA MULTISECTORIAL PARA PROMOVER ACTIVIDADES ECONOMICAS Y LA AGRICULTURA FAMILIAR</t>
  </si>
  <si>
    <t>Ítem 01: 20100862132 - ISETEK S A
ÍTEM 02: 20158165113 - GEO SYSTEMS S.A.C.</t>
  </si>
  <si>
    <t>03-2022-MIDAGRI-1</t>
  </si>
  <si>
    <t>ADQUISICION DE EQUIPOS GPS DIFERENCIAL PARA EL RELEVAMIENTO DE PREDIOS RURALES Y ADQUISICION DE EQUIPO GNSS GEODESICO BASE ROVER</t>
  </si>
  <si>
    <t>PRIMERA Y SEGUNDA CONVOCATORIA DESIERTO</t>
  </si>
  <si>
    <t>PARA CONVOCATORIA</t>
  </si>
  <si>
    <t>02-2022-MIDAGRI-3</t>
  </si>
  <si>
    <t>ADQUISICION E INSTALACION DE MOBILIARIO PARA LOS EDIFICIOS DE LA NUEVA SEDE DEL MIDAGRI PARA LA OBRA DEL PROYECTO DE INVERSION MEJORAMIENTO E IMPLEMENTACION DE LA NUEVA SEDE DEL MINISTERIO DE AGRICULTURA Y RIEGO EN LA CIUDAD DE LIMA DE LA OFICINA GENERAL DE ADMINISTRACION DEL MINISTERIO DE DESARROLLO AGRARIO Y RIEGO</t>
  </si>
  <si>
    <t>20510709099 - DP COMUNICACIONES S.A.C.</t>
  </si>
  <si>
    <t>01-2022-MIDAGRI-1</t>
  </si>
  <si>
    <t>CONTRATO CULMINADO</t>
  </si>
  <si>
    <t>L0000005684 - ALLIANCE FOR COFFEE EXCELLENCE INC</t>
  </si>
  <si>
    <t>20506945934 - STAFF DE NEGOCIOS S.A.C.</t>
  </si>
  <si>
    <t>26/05/12022</t>
  </si>
  <si>
    <t>20517372294 - SERVITEBCA PERÚ, SERVICIO DE TRANSFERENCIA ELECTRÓNICA DE BENEFICIOS Y PAGOS S.A.</t>
  </si>
  <si>
    <t>02-2022-MIDAGRI-1</t>
  </si>
  <si>
    <t>CONSORCIO - SERVICIOS COMPLEMENTARIOS DE LIMPIEZA Y SANEAMIENTO M &amp; C S.A.C. &amp; ASEPCIA PERU SAC (20557219987 - ASEPCIA PERU S.A.C. y 20606351322 - SERVICIOS COMPLEMENTARIOS DE LIMPIEZA Y SANEAMIENTO M &amp; C S.A.C.)</t>
  </si>
  <si>
    <t>SERVICIO DE ENERGÍA ELÉCTRICA PARA LAS OFICINAS DE LA SEDE CENTRAL DEL SERFOR</t>
  </si>
  <si>
    <t>20517587819</t>
  </si>
  <si>
    <t>SERVICIO DE SEGURIDAD MEDIANTE CERTIFICADO DIGITAL SSL PARA LOS SERVICIOS WEB INSTITUCIONALES</t>
  </si>
  <si>
    <t>20544226445</t>
  </si>
  <si>
    <t>ADQUISICIÓN DE UN SOFTWARE HERRAMIENTA DE MONITOREO DE BASES DE DATOS EN EL MARCO DE LA GESTIÓN</t>
  </si>
  <si>
    <t>20100041953</t>
  </si>
  <si>
    <t>Renovación de SOAT de 96 vehículos de SERFOR y sus ATFFS</t>
  </si>
  <si>
    <t>20524743532</t>
  </si>
  <si>
    <t>ADQUISICION DE UN (01) DRONE PARA LA ADMINISTRACIÓN TÉCNICA FORESTAL Y DE FAUNA SILVESTRE ANCASH</t>
  </si>
  <si>
    <t>20202814132</t>
  </si>
  <si>
    <t>ADQUISICIÓN DE SISTEMA DE AIRES ACONDICIONADOS, EN EL MARCO DE LA IOARR 2455874 – EQUIPAMIENTO</t>
  </si>
  <si>
    <t>20603845928</t>
  </si>
  <si>
    <t>ADQUISICIÓN DE LICENCIA PARA PLATAFORMA DE SOFTWARE AUTOMATIZACIÓN DE PROCESOS, EN EL MARCO DE LA GESTIÓN DEL PI 2499861 - ATFFS LIMA</t>
  </si>
  <si>
    <t>ADQUISICION DE BLUSAS Y CAMISAS PARA EL PERSONAL DE LAS ATFFS Y OFICINAS DE ENLACE DEL SERFOR</t>
  </si>
  <si>
    <t>INSTALACIÓN DE GEODREN CON GEOCOMPUESTO Y GEOTEXTIL EN EL PUESTO DE CONTROL SAN GABÁN, EN EL MA</t>
  </si>
  <si>
    <t xml:space="preserve">CONTRATACIÓN DE UN CONSULTOR INDEPENDIENTE PARA LA ELABORACIÓN DE PROCEDIMIENTOS SOBRE INCENDIOS FORESTALES PARA EL PROYECTO "PREVENCIÓN Y RESPUESTA A INCENDIOS FORESTALES EN BOSQUES TROPICALES Y PLANTACIÓN FORESTALES </t>
  </si>
  <si>
    <t>CONSULTOR INDEPENDIENTE COMO ESPECIALISTA INTERCULTURAL PARA EL  PROYECTO PREVENCIÓN Y RESPUESTA A</t>
  </si>
  <si>
    <t xml:space="preserve">ADQUISICIÓN DE VEHÍCULOS MOTORIZADOS PARA EL PROYECTO "PREVENCIÓN Y RESPUESTA A INCENDIOS FORESTALES EN BOSQUES TROPICALES Y PLANTACIÓN FORESTALES EN LA REPÚBLICA DE PERÚ ENTRE LA ORGANIZACIÓN INTERNACIONAL DE LAS MADERAS TROPICALES (OIMT) </t>
  </si>
  <si>
    <t xml:space="preserve">CONTRATACIÓN PARA EL SERVICIO DE MEJORAMIENTO DE INSTALACIONES ELÉCTRICAS, SANITARIAS Y PISOS </t>
  </si>
  <si>
    <t>CONTRATACION DE BOLETOS AEREOS NACIONALES PARA EL SERFOR</t>
  </si>
  <si>
    <t>REQUERIMIENTO DE TONER EL EQUIPO MULTIFUNCIONAL COPIADORA IMPRESORA SCANNER Y/O FAX HP - LASERJET</t>
  </si>
  <si>
    <t>Adquisición de ESTACIONES DE TRABAJO (COMPUTADORAS DE ESCRITORIO, en el marco de la IOARR 24558</t>
  </si>
  <si>
    <t>CONTRATACIÓN DEL SERVICIO DE ELABORACIÓN DE ESTUDIO DE SUELOS, LEVANTAMIENTO TOPOGRÁFICO Y PRUEBA DE PERCOLACIÓN EN EL TERRENO ASIGNADO POR LA COMUNIDAD CAMPESINA DE CHONTA, EN EL MARCO DE LA EJECUCIÓN DEL PI 2509100 – CÓNDOR ANDINO</t>
  </si>
  <si>
    <t>ADQUISICION DE EQUIPOS INFORMATICOS POR REPOSICION</t>
  </si>
  <si>
    <t>Adquisición de la herramienta de escaneo de vulnerabilidades informaticas.</t>
  </si>
  <si>
    <t xml:space="preserve">CONTRATACIÓN DE UN CONSULTOR INDEPENDIENTE PARA EL REGISTRO FOTOGRÁFICO Y VIDEO DE ZONAS AFECTADAS POR LOS INCENDIOS FORESTALES PARA EL PROYECTO "PREVENCIÓN Y RESPUESTA A INCENDIOS FORESTALES EN BOSQUES TROPICALES Y PLANTACIÓN FORESTALES </t>
  </si>
  <si>
    <t>CONTRATACION DEL SERVICIO DE SEGURIDAD Y VIGILANCIA POR 12 MESES PARA LA SEDE CENTRAL DEL SERFO</t>
  </si>
  <si>
    <t>CONSULTOR INDEPENDIENTE COMO ESPECIALISTA EN COMUNICACIONES PARA PROYECTO PREVENCIÓN Y RESPUESTA A INCENDIOS FORESTALES EN BOSQUES TROPICALES Y PLANTACIONES FORESTALES EN LA REPÚBLICA DEL PERU, FIRMADO ENTRE LA OIMT Y EL SERFOR</t>
  </si>
  <si>
    <t>CONTRATACIÓN DE UN CONSULTOR INDEPENDIENTE PARA LA INCORPORACIÓN DE NUEVOS SATÉLITES PARA LA ALERTA TEMPRANA DE INCENDIOS FORESTALES PARA EL PROYECTO "PREVENCIÓN Y RESPUESTA A INCENDIOS FORESTALES EN BOSQUES TROPICALES Y PLANTACIÓN FORESTAL</t>
  </si>
  <si>
    <t>SERVICIO ESPECIALIZADO REFERIDO A CUMPLIR LAS TAREAS DE CONSULTOR INDEPENDIENTE COMO ESPECIALIS</t>
  </si>
  <si>
    <t>CONTRATACION DEL SERVICIO DE ASISTENCIA TÉCNICA A LOS PRODUCTORES DE TARA CAESALPINIA SPINOSA PARA EL MEJORAMIENTO DE LA PRODUCTIVIDAD, ASI COMO LA RECUPERACIÓN DE ÁREAS DEGRADADAS EN RODALES NATURALES DE TARA</t>
  </si>
  <si>
    <t>CONTRATACIÓN TEMPORAL DEL SERVICIO DE ASISTENCIA  LEGAL EN TEMAS RELACIONADOS A CONTRATACIÓN PÚBLICA PARA LA OFICINA DE ASESORIA JURIDICA</t>
  </si>
  <si>
    <t>CONTRATACION TEMPORALDE SERVICIOS DE UNA PERSONA NATURAL QUE PRESTE EL SERVICIO PARA REALIZAR EL INFORME TÉCNICO DE LAS INVERSIONES REALIZADAS POR DE LAS UNIDADES EJECUTORAS DEL PLIEGO: 165 SERFOR</t>
  </si>
  <si>
    <t xml:space="preserve">CONTRATACIÓN DEL SERVICIO DE ELABORACIÓN DE ESTUDIO DE SUELOS, LEVANTAMIENTO TOPOGRÁFICO Y PRUEBA DE PERCOLACIÓN EN EL TERRENO ASIGNADO POR LA MUNICIPALIDAD DISTRITAL DE ACHOMA, EN EL MARCO DE LA EJECUCIÓN DEL PI 2509100 – CÓNDOR ANDINO  </t>
  </si>
  <si>
    <t xml:space="preserve">CONTRATACIÓN DE UN CONSULTOR INDEPENDIENTE PARA BRINDAR ASISTENCIA ADMINISTRATIVA EN EL MARCO DE LA IMPLEMENTACIÓN DEL PROYECTO: "PREVENCIÓN Y RESPUESTA A INCENDIOS FORESTALES EN BOSQUES TROPICALES Y PLANTACIÓN FORESTALES EN LA REPÚBLICA </t>
  </si>
  <si>
    <t>CONTRATACIÓN DE UN CONSULTOR INDEPENDIENTE COMO INSTRUCTOR DE AUTORIDADES DE LA REGIONES EN EL MARCO DE LA IMPLEMENTACIÓN DEL PROYECTO "PREVENCIÓN Y RESPUESTA A INCENDIOS FORESTALES EN BOSQUES TROPICALES Y PLANTACIÓN FORESTALES EN LA REPÚBL</t>
  </si>
  <si>
    <t>CONTRATACIÓN DEL SERVICIO DE ELABORACIÓN DE DOS (2) INFORMES TÉCNICO Y LEGAL CORRESPONDIENTE AL SANEAMIENTO FÍSICO LEGAL DE LOS PREDIOS DESTINADOS POR COMUNIDADES CAMPESINAS PARA LA RECUPERACIÓN DE ECOSISTEMAS ANDINOS DEGRADADOS EN LOS DEPA</t>
  </si>
  <si>
    <t>SERVICIO DE SISTEMATIZACIÓN DE REGISTROS, CONSOLIDACIÓN DE DATOS Y VERIFICACIÓN DEL ESTADO SITUACIONAL DE LAS INSTITUCIONES CIENTÍFICAS NACIONALES DEPOSITARIAS DE MATERIAL BIOLÓGICO AUTORIZADAS DE FLORA SILVESTRE EN ZONAS PRIORIZADAS</t>
  </si>
  <si>
    <t>CONTRATACIÓN DEL SERVICIO DE ELABORACIÓN DE PROPUESTA ESTRUCTURA ORGANIZACIONAL DE LA UNIDAD EJECUTORA A CARGO DE LA EJECUCIÓN DEL PROGRAMA DE INVERSIÓN “FOMENTO Y GESTIÓN SOSTENIBLE DE LA PRODUCCIÓN FORESTAL EN EL PERÚ” (CUI 2332872)</t>
  </si>
  <si>
    <t>CONTRATACIÓN DEL SERVICIO DE ELABORACIÓN DE PLAN DE IMPLEMENTACIÓN DE ACCIONES PREPARATORIAS DEL PROGRAMA DE INVERSIÓN “FOMENTO Y GESTIÓN SOSTENIBLE DE LA PRODUCCIÓN FORESTAL EN EL PERÚ” (CUI 2332872)</t>
  </si>
  <si>
    <t xml:space="preserve"> CONTRATACIÓN DEL SERVICIO DE SUPERVISIÓN DE LA EJECUCIÓN DE LA IMPLEMENTACIÓN DEL MÓDULO PREFABRICADO PARA EL CENTRO DE CUSTODIA TEMPORAL DE FAUNA SILVESTRE DE LA ATFFS LIMA, EN EL MARCO DEL PI 2499861 - ATFFS LIMA.</t>
  </si>
  <si>
    <t>CONTRATACIÓN DEL SERVICIO DE GESTIÓN Y MONITOREO DE LA EJECUCIÓN DEL PROYECTO DE INVERSIÓN 2509100 – CONDOR ANDINO.</t>
  </si>
  <si>
    <t>SERVICIO ESPECIALIZADO DE  MÉDICO CIRUJANO EN SALUD OCUPACIONAL PARA EL MONITOREO DEL CUMPLIMIENTO DE LOS PLANES DE VIGILANCIA, PREVENCION Y CONTROL DEL COVID-19 PARA EL SERFOR</t>
  </si>
  <si>
    <t>SERVICIO ESPECIALIZADO EN APLICACIÓN DE NORMATIVIDAD DE CONTRATACIONES EN LAS FASES DE LA CONTRATACION PUBLICA</t>
  </si>
  <si>
    <t>SERVICIO DE REVISION Y ANALISIS PRESUPUESTAL PARA LA OFICINA DE ABASTECIMIENTO DEL SERFOR</t>
  </si>
  <si>
    <t>SERVICIO ESPECIALIZADO EN ELABORACION DE EXPEDIENTES DE CONTRATACION Y GESTION DE PROCESOS DE SELECCION PARA LA OFICINA DE ABASTECIMIENTO</t>
  </si>
  <si>
    <t>SERVICIO DE COORDINACION, SEGUIMIENTO Y CONTROL DE LA EJECUCION DE LOS CONTRATOS Y ORDENES GESTIONADAS POR LA OFICINA DE ABASTECIMIENTO</t>
  </si>
  <si>
    <t>SERVICIO ESPECIALIZADO EN TEMAS RELACIONADOS A PROCEDIMIENTOS DE SELECCIÓN PARA LA OFICINA DE ABASTECIMIENTO DEL SERFOR</t>
  </si>
  <si>
    <t>SERVICIO PARA LA ELABORACIÓN DE DOCUMENTACIÓN PARA EL DIAGNÓSTICO E IMPLEMENTACIÓN DE LAS ACCIONES DE INTEGRIDAD</t>
  </si>
  <si>
    <t>SERVICIO ESPECIALIZADO PARA EL FORTALECIMIENTO DEL SISTEMA DE INFORMACIÓN DE CAMÉLIDOS SUDAMERICANOS</t>
  </si>
  <si>
    <t>SERVICIO DE UN PROFESIONAL PARA EL APOYO EN LA PROMOCIÓN, DIFUSIÓN Y ASISTENCIA EN EL ACCESO AL PROGRAMA DE FINANCIAMIENTO DIRECTO, PARA PLANTACIONES FORESTALES, EN EL MARCO DEL FONDO AGROPERÚ</t>
  </si>
  <si>
    <t>CONTRATACIÓN DEL SERVICIO PARA ELABORAR LA PROPUESTA DE LEVANTAMIENTO DE OBSERVACIONES DEL PROYECTO DE TUPA DEL SERFOR E INCORPORACIÓN DE PROCEDIMIENTOS ADMINISTRATIVOS EN DICHO PROYECTO</t>
  </si>
  <si>
    <t>CONTRATACION DEL SERVICIO PARA LA IDENTIFICACIÓN DE PELIGRO DE HABITATS DEGRADADOS DE ORQUIDEAS Y EVALUACIÓN PARA FINES DE RESTAURACION EN LA REGION SAN MARTIN</t>
  </si>
  <si>
    <t>SERVICIO DE TELEFONÍA  MÓVIL ILIMITADA A NIVEL NACIONAL  PARA EL SERFOR</t>
  </si>
  <si>
    <t>ADQUISICIÓN DE MICROSCOPIOS ESTEROSCOPIO PARA LOS PUESTOS DE CONTROL DE CORCONA, PUCUSANA Y ANCÓN DE LA ATFFS LIMA EN EL MARCO DE LA EJECUCIÓN DEL PI 2499861 - ATFFS LIMA</t>
  </si>
  <si>
    <t xml:space="preserve">ADQUISICION DE LICENCIAMIENTO ACTUALIZADO PARA LA COBERTURA DE IMÁGENES SATELITALES DE ALTA RESOLUCIÓN PARA EL PROYECTO: PREVENCIÓN Y RESPUESTA DE INCENDIOS FORESTALES EN BOSQUES TROPICALES Y PLANTACIÓN FORESTALES EN LA REPÚBLICA DEL PERÚ </t>
  </si>
  <si>
    <t>SERVICIO DE MANTENIMIENTO DE AREAS COMUNES PARA LA SEDE CENTRAL  -SERFOR</t>
  </si>
  <si>
    <t>SERVICIO DE ELABORACIÓN DEL DOCUMENTOS EQUIVALENTES AL EXPEDIENTE TÉCNICO (ET/DE) REFERENTE A LAS ACCIONES DE “CENSO NACIONAL”, “ESTUDIOS PARA DETERMINAR LAS CAUSAS DE DISMINUCIÓN DE FUENTES DE ALIMENTO Y LAS POSIBLES AMENAZAS POR COMPETENC</t>
  </si>
  <si>
    <t>SERVICIO ESPECIALIZADO PARA MEJORAS, PUESTA EN PRODUCCIÓN Y SOCIALIZACIÓN DEL APLICATIVO PAS-SNIFFS</t>
  </si>
  <si>
    <t>SERVICIO DE ELABORACIÓN DE DOCUMENTOS EQUIVALENTES (ET/DE) REFERENTE A LAS ACCIONES DE INVESTIGACION</t>
  </si>
  <si>
    <t>SERVICIO DE ENERGÍA ELÉCTRICA PARA LAS OFICINA  DE LA SEDE CENTRAL - SERFOR</t>
  </si>
  <si>
    <t>SERVICIO DE AUTOMATIZACIÓN Y GENERACIÓN DE CARTOGRAFIA DE ÁREAS QUEMADAS POR INCENDIOS FORESTAL</t>
  </si>
  <si>
    <t>ADQUISICIÓN DE SOLUCIÓN DE EQUIPAMIENTO DE SERVIDORES, ALMACENAMIENTO Y VIRTUALIZACIÓN, EN EL M</t>
  </si>
  <si>
    <t>SERVICIO DE PUBLICACIONES DE RESOLUCIONES DE DIRECCIÓN EJECUTIVA, EN EL DIARIO EL PERUANO.</t>
  </si>
  <si>
    <t xml:space="preserve">ADQUISICION DE DIEZ (10) COMPUTADORAS PORTATILES EN EL MARCO DE LA IMPLEMENTACIÓN DEL PROYECTO "PREVENCIÓN Y RESPUESTA A INCENDIOS FORESTALES EN BOSQUES TROPICALES Y PLANTACIÓN FORESTALES EN LA REPÚBLICA DE PERÚ </t>
  </si>
  <si>
    <t>Contratación del servicio de colaboración y mensajeria electrónica en la nube para el SERFOR..</t>
  </si>
  <si>
    <t>ADQUISICIÓN DE SOFTWARE DE MESA DE AYUDA, EN EL MARCO DE LA IOARR 2455874 - EQUIPAMIENTO SERFOR</t>
  </si>
  <si>
    <t>CONTRATACION DEL SERVICIO DE TRANSPORTE Y TRASLADO DE CARGA  DE BIENES Y MATERIALES A NIVEL NAC</t>
  </si>
  <si>
    <t>Servicio de seguridad y vigilancia para la sede central del SERFOR, periodo de 3 meses.</t>
  </si>
  <si>
    <t xml:space="preserve">CONTRATACIÓN DEL SERVICIO DE ELABORACIÓN DEL INFORME TÉCNICO Y LEGAL CORRESPONDIENTE AL SANEAMIENTO FISICO LEGAL DE LOS PREDIOS DESTINADOS AL MEJORAMIENTO DE LOS PUESTOS DE CONTROL DE ABANCAY, ANDAHUAYLAS, CHINCHERO Y CURAHUASI DE LA ATFFS </t>
  </si>
  <si>
    <t>SERVICIO DE DISEÑO E IMPLEMENTACIÓN DE PROPUESTA PEDAGÓGICA VIRTUAL PARA EL PROYECTO “PREVENCIÓN Y RESPUESTA A INCENDIOS FORESTALES EN BOSQUES TROPICALES Y PLANTACIÓN FORESTAL EN PERÚ</t>
  </si>
  <si>
    <t>ADQUISICIÓN DE SOLUCIÓN DE EQUIPAMIENTO DE SERVIDORES, ALMACENAMIENTO Y VIRTUALIZACIÓN EN EL MA</t>
  </si>
  <si>
    <t>ADQUISICIÓN PARA LA RENOVACIÓN DE LICENCIAS DE PROTECCIÓN ENDPOINT PARA EL SERVICIO NACIONAL FORESTAL Y DE FAUNA SILVESTRE</t>
  </si>
  <si>
    <t>SERVICIO ESPECIALIZADO REFERIDO A CUMPLIR LAS TAREAS DE CONSULTOR INDEPENDIENTE COMO ESPECIALISTA EN COMUNICACIONES PARA EL PROYECTO PREVENCIÓN Y RESPUESTA A INCENDIOS FORESTALES EN BOSQUES TROPICALES Y PLANTACIONES FORESTALES EN EL PERÚ</t>
  </si>
  <si>
    <t>SERVICIO DE ALQUILIER DE LOCAL DE SERFOR</t>
  </si>
  <si>
    <t>ADQUISICION DE CINCO (05) COMPUTADORAS PORTATILES EN EL MARCO DE LA IMPLEMENTACIÓN DEL PROYECTO</t>
  </si>
  <si>
    <t>CONTRATACIÓN DEL SERVICIO DE ELABORACIÓN DE ESTUDIO DE SUELOS, LEVANTAMIENTO TOPOGRÁFICO Y PRUEBA DE PERCOLACIÓN EN EL TERRENO ASIGNADO POR LA COMUNIDAD CAMPESINA DE CARANIA, EN EL MARCO DE LA EJECUCIÓN DEL PIP 2509100 - CONDOR ANDINO</t>
  </si>
  <si>
    <t>CONTRATACIÓN COMPLEMENTARIA AL CONTRATO N° 010-2020-SERFOR, PARA EL SERVICIO DE COLABORACIÓN Y</t>
  </si>
  <si>
    <t>CONTRATACIÓN DEL SERVICIO DE SEGURIDAD Y VIGILANCIA PARA LAS INSTALACIONES DEL SERFOR POR EL PERIODO DE 30 DÍAS CALENDARIO</t>
  </si>
  <si>
    <t>SERVICIO ESPECIALIZADO REFERIDO A CUMPLIR LAS TAREAS DE CONSULTOR INDEPENDIENTE COMO ESPECIALISTA EN SISTEMAS DE INFORMACIÓN GEOGRÁFICA</t>
  </si>
  <si>
    <t>.SERVICIO ESPECIALIZADO REFERIDO A CUMPLIR LAS TAREAS DE CONSULTOR INDEPENDIENTE COMO ESPECIALISTA EN TELEDETECCIÓN PARA EL PROYECTO PREVENCIÓN Y RESPUESTA A INCENDIOS FORESTALES EN BOSQUES TROPICALES Y PLANTACIONES FORESTALES EN PERÚ</t>
  </si>
  <si>
    <t xml:space="preserve">SERVICIO ESPECIALIZADO REFERIDO A CUMPLIR LAS TAREAS DE CONSULTOR INDEPENDIENTE COMO ESPECIALISTA EN GESTIÓN DE RESIDUOS SÓLIDOS AGRÍCOLAS Y FORESTALES, SISTEMAS AGROFORESTALES Y GESTIÓN FORESTAL PARA EL PROYECTO: PREVENCIÓN Y RESPUESTA </t>
  </si>
  <si>
    <t>SERVICIO ESPECIALIZADO REFERIDO A CUMPLIR LAS TAREAS DE CONSULTOR INDEPENDIENTE COMO ESPECIALISTA EN GESTIÓN DE RESIDUOS SÓLIDOS AGRÍCOLAS Y FORESTALES, SISTEMAS AGROFORESTALES Y GESTIÓN FORESTAL PARA EL PROYECTO</t>
  </si>
  <si>
    <t>SERVICIO ESPECIALIZADO REFERIDO A CUMPLIR LAS TAREAS DE CONSULTOR INDEPENDIENTE COMO ESPECIALISTA INTERCULTURAL PARA EL PROYECTO</t>
  </si>
  <si>
    <t>SERVICIO ESPECIALIZADO REFERIDO A CUMPLIR LAS TAREAS DE CONSULTOR INDEPENDIENTE COMO ESPECIALISTA EN CAPACITACIÓN PARA EL PROYECTO</t>
  </si>
  <si>
    <t>CONTRATACIÓN COMPLEMENTARIA PARA EL SERVICIO DE TELEFONÍA MOVIL ILIMITADA A NIVEL NACIONAL PARA</t>
  </si>
  <si>
    <t>SERVICIO DE REVISION, ANALISIS Y ELABORACION DE DOCUMENTOS DE CONTENIDO LEGAL PARA LA ATENCION DE PROCEDIMIENTOS ADMINISTRATIVOS</t>
  </si>
  <si>
    <t>ADQUISICIÓN DE SOLUCIÓN DE VIDEO VIGILANCIA PARA LOS PUESTOS DE CONTROL CORCONA, PUCUSANA Y ANCON</t>
  </si>
  <si>
    <t>SERVICIO DE ELABORACION DE ESTUDIO A NIVEL REFORZADO PARA PROYECTO DE INVERSION PARA EL SEGUIMIENTO, VALIDACION Y REGISTRO DE PROYECTOS E INICIATIVAS DE RESTAURACION</t>
  </si>
  <si>
    <t>ADQUISICIÓN DE ESTACIONES DE TRABAJO (COMPUTADORAS DE ESCRITORIO) PARA LA GESTIÓN DEL PROYECTO</t>
  </si>
  <si>
    <t>SERVICIO DE INSTALACIÓN  DE SISTEMA DE BOMBEO AGUA Y MONTAJE DE TORRE PARA EL P 2319877- ATFFS</t>
  </si>
  <si>
    <t>ADQUISICIÓN DE BARRERAS TIPO NEW JERSEY PARA LOS PUESTOS DE CONTROL CORCONA, PUCUSANA Y ANCÓN</t>
  </si>
  <si>
    <t>ADQUISICION DE IMPRESORAS PARA REEMPLAZO DE LOS BIENES DADOS DE BAJA MEDIANTE RESOLUCIÓN DIRECTORAL N° 121-2019-MINAGRI-SERFOR-GG/OGA</t>
  </si>
  <si>
    <t>CONTRATACIÓN DEL SERVICIO DE UN ABOGADO PARA PROYECTAR DOCUMENTOS LEGALES RELACIONADOS A PROCEDIMIENTOS ADMINISTRATIVOS SANCIONADORES A CARGO DE LA DIRECCIÓN DE CONTROL DE LA GESTIÓN FORESTAL Y DE FAUNA SILVESTRE DEL SERFOR</t>
  </si>
  <si>
    <t>EXPEDIENTE TÉCNICO Y/O ESTUDIO DEFINITIVO DEL PI VICUÑA CON CUI 2449211.</t>
  </si>
  <si>
    <t>SERVICIO DE ELABORACIÓN Y ACTUALIZACIÓN DE PERFILES PARA SERFOR</t>
  </si>
  <si>
    <t xml:space="preserve">CONTRATACIÓN DEL SERVICIO DE UN PROFESIONAL ABOGADO PARA CONTRIBUIR EL SANEAMIENTO FÍSICO LEGAL DE LOS PREDIOS DESTINADOS A LA FORMULACIÓN Y EVALUACIÓN DE PROYECTOS DE INVERSIÓN </t>
  </si>
  <si>
    <t>CONTRATACIÓN SERVICIO DE IMPLEMENTACIÓN DE UN (01) ALMACÉN EN EL PUESTO DE CONTROL SAN GABÁN</t>
  </si>
  <si>
    <t>SERVICIO DE IMPLEMENTACIÓN DE UN (01) ALMACÉN EN EL PUESTO DE CONTROL YURA DE LA ATFFS AREQUIPA</t>
  </si>
  <si>
    <t>CONTRATACION DEL SERVICIO DE ANALISIS NORMATIVO PARA LA OFICINA GENERAL DE ASESORIA JURIDICA, EN MATERIA DE GESTION PUBLICA Y DERECHO ADMINISTRATIVO</t>
  </si>
  <si>
    <t>ADQUISICION DE VEHICULO MONTACARGA PARA EL PUESTO DE CONTROL YURA DE LA ATFFS AREQUIPA EN EL MARCO D</t>
  </si>
  <si>
    <t>ADQUISICIÓN DE  SOFTWARE DE MANEJO DE DOCUMENTOS LICENCIAS OFFICE 365</t>
  </si>
  <si>
    <t>ADQUISICION DE UNA (1) IMPRESORA MULTIFUNCIONAL A COLOR</t>
  </si>
  <si>
    <t>ADQUISICION DE VEHICULO MONTACARGA PARA EL PUESTO DE CONTROL SAN GABAN DE LA ATFFS PUNO EN EL M</t>
  </si>
  <si>
    <t>CONTRATACIÓN COMPLEMENTARIA AL CONTRATO N°005-2020 " SERVICIO DE SEGURIDAD Y VIGILANCIA PARA LA</t>
  </si>
  <si>
    <t>CONTRATACION DEL SERVICIO DE MEDICO CIRUJANO EN SALUD OCUPACIONAL PARA LA OFICINA DE RECURSOS HUMANOS</t>
  </si>
  <si>
    <t>ADQUISICION DE CAMARA DE VIDEO Y VEHICULO AEREO NO TRIPULADO - DRONE PARA LA OFICINA DE COMUNICACIONES</t>
  </si>
  <si>
    <t>ADQUISICIÓN DE UN ESCÁNER PARA LA GESTIÓN DEL PROYECTO 2499861 – ATFFS LIMA.</t>
  </si>
  <si>
    <t>CONTRATACION DEL SERVICIO DE ASISTENCIA TÉCNICA EN GESTIÓN FORESTAL Y FAUNA SILVESTRE PARA LA DIRECCIÓN EJECUTIVA</t>
  </si>
  <si>
    <t>SERVICIO DE SUPERVISIÓN DE LA EJECUCIÓN DEL PROYECTO DEL PROYECTO ATFFS AREQUIPA</t>
  </si>
  <si>
    <t>SERVICIO DE SUPERVISIÓN DE LA EJECUCIÓN DEL PROYECTO ATFFS PUNO</t>
  </si>
  <si>
    <t>ADQUISICIÓN DE ESTACIÓN DE TRABAJO PORTÁTIL (LAPTOP) PARA EL PUESTO DE CONTROL DE YURA DE LA ATFFS AREQUIPA, EN EL MARCO DE LA EJECUCUIÓN DEL PI 2319877 - ATFFS AREQUIPA</t>
  </si>
  <si>
    <t>ADQUISICIÓN DE ESTACIONES DE TRABAJO PORTÁTILES (LAPTOPS) PARA LOS PUESTOS DE CONTROL ANCÓN, PUCUSANA Y CORCONA DE LA ATFFS LIMA EN EL MARCO DEL PI 2499861</t>
  </si>
  <si>
    <t>10073868756</t>
  </si>
  <si>
    <t>CONTRATACION DEL SERVICIO ESPECIALIZADO EN MATERIA LEGAL  PARA LA DIRECCION EJECUTIVA DEL SERFOR</t>
  </si>
  <si>
    <t>10091481966</t>
  </si>
  <si>
    <t>SERVICIO ESPECIALIZADO EN GOBIERNO Y GESTIÓN DE TECNOLOGIA DE LA INFORMACION PARA EL SERFOR.</t>
  </si>
  <si>
    <t>CONTRATACIÓN DEL SERVICIO ESPECIALIZADO EN MATERIA LEGAL PARA LA OFICINA GENERAL DE ASESORÍA JURIDICA</t>
  </si>
  <si>
    <t>SERVICIO DE TOMA DE INVENTARIO DE BIENES PATRIMONIALES Y DE EXISTENCIAS DE SERFOR- PERIODO 2020</t>
  </si>
  <si>
    <t>CONTRATACIÓN DEL SERVICIO DE ESTUDIO DE MECÁNICA DE SUELOS, LEVANTAMIENTO TOPOGRÁFICO Y DESBROCE DE VEGETACIÓN DEL PREDIO DEL PUESTO DE CONTROL CHONTACHACA, EN EL MARCO DE LA ELABORACIÓN DEL EXPEDIENTE TÉCNICO DEL PI 2510596 – PC CHONTACHAC</t>
  </si>
  <si>
    <t>CONTRATACIÓN DEL SERVICIO DE MANTENIMIENTO DE ÁREAS COMUNES PARA LA SEDE CENTRAL DEL SERFOR POR</t>
  </si>
  <si>
    <t>CONTRATACIÓN DEL SERVICIO DE ASEO Y LIMPIEZA PARA LA SEDE DEL SERFOR</t>
  </si>
  <si>
    <t>SERVICIO ESPECIALIZADO EN GESTIÓN PRESUPUESTARIA PARA LA OFICINA DE PRESUPUESTO</t>
  </si>
  <si>
    <t>CONTRATACION DEL SERVICIO DE SEGUIMIENTO Y ANÁLISIS DE LA EJECUCION PRESUPUESTAL</t>
  </si>
  <si>
    <t>ADQUISICIÓN DE MOBILIARIOS PARA OFICINA Y ZONA DE DESCANSO PARA EL PUESTO DE CONTROL SAN GABÁN</t>
  </si>
  <si>
    <t>SERVICIO DE APOYO ADMINISTRATIVO LEGAL PARA LA DIRECCIÓN EJECUTIVA DEL SERFOR</t>
  </si>
  <si>
    <t>ADQUISICIÓN DE JAULAS TRANSPORTADORAS Y FIJAS PARA LOS PUESTOS DE CONTROL DE ANCON, PUCUSANA Y CORCONA</t>
  </si>
  <si>
    <t>CONTRATACION DEL SERVICIO DE UN ABOGADO PARA CONTRIBUIR EL SANEAMIENTO FÍSICO LEGAL DE LOS PREDIOS DESTINADOS A FORMULACION DE PROYECTOS.</t>
  </si>
  <si>
    <t>COORDINADOR DE PROYECTO "PREVENCIÓN Y RESPUESTA A INCENDIOS FORESTALES EN BOSQUES TROPICALES Y PLANTACIONES FORESTALES EN PERÚ"</t>
  </si>
  <si>
    <t>OFICIAL DE SOPORTE DEL PROYECTO PREVENCIÓN Y RESPUESTA A INCENDIOS FORESTALES EN BOSQUES TROPICALES Y PLANTACIONES FORESTALES EN PERÚ.</t>
  </si>
  <si>
    <t>ADQUISICIÓN DE SOFTWARE DE RESPALDO DE DATOS EN EL MARCO DE LA IOARR 2455874 EQUIPAMIENTO SERFO</t>
  </si>
  <si>
    <t>ADQUISICIÓN DE ESTACIONES DE TRABAJO PARA EL PUESTO DE CONTROL SAN GABÁN DE LA ATFFS PUNO EN EL MARCO DE LA EJECUCIÓN DEL PI 2501660 - PC SAN GABÁN</t>
  </si>
  <si>
    <t>SERVICIO ESPECIALIZADO EN MATERIA LEGAL PARA LA OFICINA GENERAL DE ADMINISTRACION</t>
  </si>
  <si>
    <t>ADQUISICIÓN DE ESTACIONES DE TRABAJO PARA LOS PUESTOS DE CONTROL CORCONA, ANCÓN Y PUCUSANA DE LA ATFFS LIMA EN EL MARCO DEL PI 2499861 - ATFFS LIMA</t>
  </si>
  <si>
    <t>SERVICIO DE MANTENIMIENTO DE LAS AREAS COMUNES DE LA SEDE CENTRAL DEL SERFOR - MES MARZO</t>
  </si>
  <si>
    <t>CONTRATACION DE SERVICIO DE UN ESPECIALISTA PARA LA IMPLEMENTACION, SEGUIMIENTO Y EVALUACION DEL SISTEMA DE CONTROL INTERNO EN EL SERFOR</t>
  </si>
  <si>
    <t>CONTRATACIÓN DE UN (1) SERVICIO DE ELABORACIÓN E INSTALACIÓN DE LETREROS PARA LOS PUESTOS DE CONTROL DE ANCÓN, PUCUSANA Y CORCONA DE LA ATFFS LIMA EN EL MARCO DE LA EJECUCIÓN DEL PI 2499861 – ATFFS LIMA.</t>
  </si>
  <si>
    <t>CONTRATACIÓN DEL SERVICIO DE UN ESPECIALISTA EN INGENIERÍA CIVIL, EN EL MARCO DE LA EJECUCIÓN FISICA DEL PUESTO DE CONTROL DE SAN GABAN</t>
  </si>
  <si>
    <t>COMBUSTIBLE DIESEL B5 PARA LOS 04 VEHÍCULOS (CAMIONETAS) DE LA ATFFS-PIURA</t>
  </si>
  <si>
    <t>CONTRATACIÓN TEMPORAL DEL SERVICIO ESPECIALIZADO EN GESTIÓN PÚBLICA Y DERECHO ADMINISTRATIVO PARA LA OFICINA GENERAL DE ASESORÍA JURÍDICA</t>
  </si>
  <si>
    <t>CONTRATACION DEL SERVICIO ESPECIALIZADO EN CONTRATACIONES PÚBLICAS PARA LA OFICINA DE ABASTECIMIENTO.</t>
  </si>
  <si>
    <t>CONTRATACION DE UN (01) PROFESIONAL PARA LA EJECUCIÓN DE INSPECCIONES OCULARES DE ESPECIES CITES DECLARADAS EN LOS PLANES DE MANEJO FORESTAL UBICADOS EN LA REGION LORETO</t>
  </si>
  <si>
    <t>CONTRATACION DEL SERVICIO DE EJECUCION DE INSPECCIONES OCULARES DE ESPECIES CITES DECLARADAS EN PLANES DE MANEJO FORESTAL UBICADOS EN LAS REGIONES DE MADRE DE DIOS Y UCAYALI</t>
  </si>
  <si>
    <t>CONTRATACION DEL PROGRAMA DE SEGUROS DEL SERFOR - Seguro de Accidentes Personales</t>
  </si>
  <si>
    <t>SERVICIO DE UN PROFESIONAL EN PRESUPUESTO PARA DESARROLLAR GESTIONES EN LAS FASES PRESUPUESTALES Y SEGUIMIENTO DE EJECUCIÓN DE INVERSIONES DE LAS UNIDADES EJECUTORAS DEL PLIEGO: 165 SERFOR</t>
  </si>
  <si>
    <t>CONTRATACION DEL SERVICIO DEL SEGURO OBLIGATORIO DE ACCIDENTES DE TRANSITO - SOAT PARA EL SERFOR</t>
  </si>
  <si>
    <t>ADQUISICIÓN DE COMBUSTIBLE DIESEL B5 SS-50 PARA LA ATFFS AREQUIPA</t>
  </si>
  <si>
    <t>GENERACION DE ORDEN DE COMPRA PARA EL ABASTECIMIENTO DE COMBUSTIBLE PARA LA ATFFS SIERRA CENTRA</t>
  </si>
  <si>
    <t>SERVICIO DE TRASLADO DE PERSONAL AL PUESTO DE CONTROL FRONTERIZO SANTA ROSA DE LA ATFFS MOQUEGUA-TACNA</t>
  </si>
  <si>
    <t>SERVICIO DE MPLEMENTACIÓN DE UN (1) MÓDULO PREFABRICADO PARA OFICINAS ADMINISTRATIVAS EN EL PUE</t>
  </si>
  <si>
    <t>SERVICIO DE IMPLEMENTACION DEL PLAN DE GESTION DEL CONOCIMIENTO FORESTAL Y DE FAUNA SILVESTRE</t>
  </si>
  <si>
    <t>CONTRATACIÓN DEL SERVICIO DE UNA PERSONA NATURAL QUE PRESTE SERVICIOS DE MÉDICO OCUPACIONAL</t>
  </si>
  <si>
    <t>CONTRATACIÓN DE UN PROFESIONAL PARA ELABORACIÓN DE LA PROPUESTA DE ACCESO A BENEFICIOS POR EL DESARROLLO DE INVESTIGACIÓN FORESTAL Y DE FAUNA SILVESTRE</t>
  </si>
  <si>
    <t>SERVICIO DE MENSAJERIA LOCAL Y NACIONAL PARA EL SERFOR- contrato N° 49-2019</t>
  </si>
  <si>
    <t>SERVICIO DE ASISTENCIA LEGAL EN LA ATENCIÓN DE PROCEDIMIENTOS ADMINISTRATIVOS SOBRE CAMÉLIDOS SUDAMERICANOS SILVESTRES</t>
  </si>
  <si>
    <t>CONTRATACIÓN DEL SERVICIO DE PROMOCIÓN DE CADENAS PRODUCTIVAS LIBRES DE DEFORESTACIÓN EN EL MARCO DE LA COALICIÓN POR UNA PRODUCCIÓN SOSTENIBLE – CPS</t>
  </si>
  <si>
    <t>SERVICIO ESPECIALIZADO DE ORGANIZACIÓN, MONITOREO Y ACOMPAÑAMIENTO TÉCNICO EN LAS ACTIVIDADES DE FORTALECIMIENTO DE CAPACIDADES.</t>
  </si>
  <si>
    <t>SERVICIO ESPECIALIZADO PARA BRINDAR ACOMPAÑAMIENTO EN EL DESARROLLO DE LOS CURSOS DE CAPACITACIÓN DE LA PLATAFORMA “SERFOR EDUCA”</t>
  </si>
  <si>
    <t>CONTRATACION DEL PROGRAMA DE SEGUROS DEL SERFOR -OFICINA DE ABASTECIMIENTO</t>
  </si>
  <si>
    <t>CONTRATACIÓN DEL SERVICIO ESPECIALIZADO EN MATERIA LEGAL - FORESTAL PARA LA DIRECCIÓN EJECUTIVA</t>
  </si>
  <si>
    <t>CONTRATACIÓN DE SERVICIO DE UN ESPECIALISTA EN GESTIÓN POR PROCESOS PARA LA REVISIÓN DE DIRECTIVAS Y GESTIÓN DE RIESGOS PARA IMPLEMENTACIÓN DE SISTEMA DE CONTROL INTERNO DEL SERFOR</t>
  </si>
  <si>
    <t>SERVICIO DE COORDINACIÓN DE LA SUPERVISIÓN DE LA EJECUCIÓN DEL PI 2501660 - PC SAN GABÁN.</t>
  </si>
  <si>
    <t>CONTRATACIÓN TEMPORAL DEL SERVICIO DE APOYO EN MATERIA LEGAL PARA LA OFICINA GENERAL DE ASESORÍ</t>
  </si>
  <si>
    <t>TELEFONIA MOVIL PARA EL SERFOR</t>
  </si>
  <si>
    <t>CONTRATACIÓN DEL SERVICIO DE UN PROFESIONAL ABOGADO PARA CONTRIBUIR EL SANEAMIENTO FÍSICO LEGAL</t>
  </si>
  <si>
    <t>CONTRATACIÓN DE SERVICIOS DE UN ESPECIALISTA EN GOBIERNO DIGITAL PARA EL ANÁLISIS, DIAGNÓSTICO ACTUAL</t>
  </si>
  <si>
    <t>CONTRATACIÓN DE UNA PERSONA NATURAL PARA LA ELABORACIÓN DEL INFORME QUE CONTENGA EL ANÁLISIS DE LA</t>
  </si>
  <si>
    <t>CONTRATACIÓN DE UNA PERSONA NATURAL QUE PRESTE EL SERVICIO ESPECIALIZADO EN TEMAS DE PRESUPUESTO</t>
  </si>
  <si>
    <t>COLABORAION Y MENSAJERIA ELECTRONICA EN LA NUBE</t>
  </si>
  <si>
    <t>SERVICIO DE ENERGIA ELECTRICA PARA LAS OFICINA  DE LA SEDE CENTRAL - SERFOR</t>
  </si>
  <si>
    <t>SUMINISTRO DE ENERGIA ELECTRICA PARA LA AREAS COMUNES DE LA SEDE CENTRAL - SERFOR</t>
  </si>
  <si>
    <t>SERVICIO DE IMPLEMENTACION DE UN MODULO PREFABRICADO PARA LAS OFICINAS ADMINISTRATIVAS EN EL PU</t>
  </si>
  <si>
    <t>SERVICIO DE ASISTENCIA TECNICA ADMINISTRATIVA Y LEGAL PARA LA DIRECCION EJECUTIVA DEL SERFOR</t>
  </si>
  <si>
    <t>SERVICIO DE ESPECIALISTA EN PROGRAMACION Y PRESUPUESTO PARA LA OFICINA DE ABASTECIMIENTO</t>
  </si>
  <si>
    <t>SERVICIO ESPECIALIZADO EN CONTRATACION PUBLICAS EN EJECUCION CONTRACTUAL PARA LA OFICINA DE ABASTECIMIENTO</t>
  </si>
  <si>
    <t>SERVICIO ESPECIALIZADO EN CONTRATACION PUBLICAS PARA LA OFICINA DE ABASTECIMIENTO</t>
  </si>
  <si>
    <t>SERVICIO ESPECIALIZADO EN EJECUCIÓN CONTRACTUAL PARA LA OFICINA DE ABASTECIMIENTO.</t>
  </si>
  <si>
    <t>SERVICIO DE SEGURIDAD Y VIGILANCIA PARA EL SERFOR</t>
  </si>
  <si>
    <t>SERVICIO DE ASEO Y LIMPIEZA PARA EL SERFOR</t>
  </si>
  <si>
    <t>CORONEL GONZALEZ LAURA TANIA</t>
  </si>
  <si>
    <t>PRORROGA DEL SERVICIO DE ARRENDAMIENTO DE INMUEBLE PARA EL FUNCIONAMIENTO DE LAS OFICINAS DE LA AAA MARAÑON</t>
  </si>
  <si>
    <t xml:space="preserve">EJECUCIÓN CONTRACTUAL </t>
  </si>
  <si>
    <t>GRUPO GERENCIAL ASESORIA Y SERVICIOS INTEGRALES S.R.L.</t>
  </si>
  <si>
    <t>CONTRATACION DEL SERVICIO DE LIMPIEZA PARA LAS OFICINAS DE LA SEDE CENTRAL Y LOCALES ANEXOS DE LA AUTORIDAD NACIONAL DEL AGUA</t>
  </si>
  <si>
    <t>EMPRESA DE SEGURIDAD,VIGILANCIA Y CONTROL S.A.C</t>
  </si>
  <si>
    <t>CONTRATACION DEL SERVICIO DE SEGURIDAD Y VIGILANCIA DE LA SEDE CENTRAL DE LA ANA Y LOCALES ANEXOS</t>
  </si>
  <si>
    <t>BRAVO RODRIGUEZ MARIANELA</t>
  </si>
  <si>
    <t>SERVICIO DE ARRENDAMIENTO DE INMUEBLE PARA EL FUNCIONAMIENTO DE OFICINA PARA LA AAA TITICACA</t>
  </si>
  <si>
    <t>CACERES ARENAS MERY ANGELA</t>
  </si>
  <si>
    <t>SERVICIO DE ARRENDAMIENTO DE UN INMUEBLE PARA EL FUNCIONAMIENTO DE LA ALA CAPLINA LOCUMBA</t>
  </si>
  <si>
    <t>CHACON DE CUBA MAXIMILIANA</t>
  </si>
  <si>
    <t>SERVICIO DE ARRENDAMIENTO DE INMUEBLE PARA EL FUNCIONAMIENTO DE LA ALA TAMBOPATA INAMBARI</t>
  </si>
  <si>
    <t>084-2021-ANA-OA</t>
  </si>
  <si>
    <t>GRACIANO QUININO RIMAC AGUILAR</t>
  </si>
  <si>
    <t>008-2021-ANA</t>
  </si>
  <si>
    <t>SERVICIO DE ARRENDAMIENTO DE INMUEBLE PARA EL FUNCIONAMIENTO DE LAS OFICINAS DE LA SECRETARÍA TÉCNICA DEL CONSEJO DE RECURSOS HÍDRICOS DE LA CUENCA TUMBES</t>
  </si>
  <si>
    <t>083-2021-ANA-OA</t>
  </si>
  <si>
    <t>AYME CARINA SÁNCHEZ MANRIQUE</t>
  </si>
  <si>
    <t>007-2021-ANA</t>
  </si>
  <si>
    <t>SERVICIO DE ARRENDAMIENTO DE INMUEBLE PARA EL FUNCIONAMIENTO DE LAS OFICINAS DE LA ADMINISTRACIÓN LOCAL DE AGUA HUAURA</t>
  </si>
  <si>
    <t>079-2021-ANA-OA</t>
  </si>
  <si>
    <t>LOMBARDI S.A. INGENIEROS CONSULTORES - SUCURSAL PERÚ</t>
  </si>
  <si>
    <t>004-2021-ANA</t>
  </si>
  <si>
    <t>SERVICIO DE CONSULTORÍA PARA LA ELABORACIÓN DEL ESTUDIO DE EVALUACIÓN HIDRÁULICO ESTRUCTURAL Y PROPUESTAS DE MEDIDAS ORIENTADAS A LA SEGURIDAD DE LA PRESA POECHOS</t>
  </si>
  <si>
    <t>078-2021-ANA-OA</t>
  </si>
  <si>
    <t>RÍMAC SEGUROS Y REASEGUROS S.A.</t>
  </si>
  <si>
    <t>004-2019-MINAGRI</t>
  </si>
  <si>
    <t xml:space="preserve">CONTRATO COMPLEMENTARIO AL CONTRATO Nº 060-2019-ANA-OA
“SERVICIO DE PROGRAMA DE SEGUROS PARA EL MINISTERIO DE AGRICULTURA Y RIEGO” ITEM N° 07 SEGURO DE VEHICULO AEREO NO TRIPULADO – DRONE </t>
  </si>
  <si>
    <t>069-2021-ANA-OA</t>
  </si>
  <si>
    <t xml:space="preserve"> WILLIAM ANTONIO CABRERA TEJADA</t>
  </si>
  <si>
    <t>006-2021-ANA</t>
  </si>
  <si>
    <t>SERVICIO DE ARRENDAMIENTO DE INMUEBLE PARA EL FUNCIONAMIENTO DE LAS OFICINAS DE LA AUTORIDAD ADMINISTRATIVA DEL AGUA MARAÑÓN</t>
  </si>
  <si>
    <t>066-2021-ANA-OA</t>
  </si>
  <si>
    <t>CHOTSEPROVIC S.R.L.</t>
  </si>
  <si>
    <t>015-2021-ANA</t>
  </si>
  <si>
    <t>SERVICIO DE SEGURIDAD Y VIGILANCIA PARA LA AUTORIDAD ADMINISTRATIVA DEL AGUA MARAÑÓN</t>
  </si>
  <si>
    <t>061-2021-ANA-OA</t>
  </si>
  <si>
    <t>LUZ HERMITA SILVA POLO</t>
  </si>
  <si>
    <t>003-2021-ANA</t>
  </si>
  <si>
    <t>SERVICIO DE ARRENDAMIENTO DE UN INMUEBLE PARA EL FUNCIONAMIENTO DE LA ADMINISTRACIÓN LOCAL DE AGUA MOCHE VIRU CHAO</t>
  </si>
  <si>
    <t>058-2021-ANA-OA</t>
  </si>
  <si>
    <t>CONSORCIO EJECUTOR HYDRO</t>
  </si>
  <si>
    <t>002-2021-ANA</t>
  </si>
  <si>
    <t>SERVICIO DE CONSULTORÍA PARA LA EJECUCIÓN DEL ESTUDIO HIDROGEOLÓGICO INTEGRAL DEL SISTEMA ACUÍFERO CAPLINA</t>
  </si>
  <si>
    <t>044-2021-ANA-OA</t>
  </si>
  <si>
    <t>TELEFONICA DEL PERU S.A.A.</t>
  </si>
  <si>
    <t>009-2021-ANA</t>
  </si>
  <si>
    <t>SERVICIO DE SOLUCIÓN INTEGRADA DE COMUNICACIONES DE DATOS (RED MPLS) Y SALIDA A INTERNET PARA LA AUTORIDAD NACIONAL DEL AGUA (SEDE CENTRAL, SITE DE CONTINGENCIA Y ÓRGANOS DESCONCENTRADOS) ITEM V: SERVICIO DE BALANCEO DE DNS Y SEGURIDAD
DERIVADO DEL CP 007-2020-ANA</t>
  </si>
  <si>
    <t>042-2021-ANA-OA</t>
  </si>
  <si>
    <t>SHILCAYO SECURITY S.A.C.</t>
  </si>
  <si>
    <t>SERVICIO DE SEGURIDAD Y VIGILANCIA PARA LA AUTORIDAD ADMINISTRATIVA DEL AGUA HUALLAGA</t>
  </si>
  <si>
    <t>034-2021-ANA-OA</t>
  </si>
  <si>
    <t>NEXTNET S.A.C.</t>
  </si>
  <si>
    <t>007-2020-ANA</t>
  </si>
  <si>
    <t>SERVICIO DE SOLUCIÓN INTEGRADA DE COMUNICACIONES DE DATOS (RED MPLS) Y SALIDA A INTERNET PARA LA AUTORIDAD NACIONAL DEL AGUA (SEDE CENTRAL, SITE DE CONTINGENCIA Y ÓRGANOS DESCONCENTRADOS) ITEM IV: SERVICIO DE INTERCONEXIÓN ENTRE LOS CENTROS DE PROCESAMIENTO DE DATOS DE LA AUTORIDAD NACIONAL DEL AGUA A TRAVÉS DE ENLACES PRIVADOS DE DATOS</t>
  </si>
  <si>
    <t>033-2021-ANA-OA</t>
  </si>
  <si>
    <t>OPTICAL TECHNOLOGIES S.A.C.</t>
  </si>
  <si>
    <t>SERVICIO DE SOLUCIÓN INTEGRADA DE COMUNICACIONES DE DATOS (RED MPLS) Y SALIDA A INTERNET PARA LA AUTORIDAD NACIONAL DEL AGUA (SEDE CENTRAL, SITE DE CONTINGENCIA Y ÓRGANOS DESCONCENTRADOS) ITEM II: SERVICIO DE INTERNET DE CENTRO DE PROCESAMIENTO DE DATOS SECUNDARIO (CPDS)</t>
  </si>
  <si>
    <t>032-2021-ANA-OA</t>
  </si>
  <si>
    <t>SERVICIO DE SOLUCIÓN INTEGRADA DE COMUNICACIONES DE DATOS (RED MPLS) Y SALIDA A INTERNET PARA LA AUTORIDAD NACIONAL DEL AGUA (SEDE CENTRAL, SITE DE CONTINGENCIA Y ÓRGANOS DESCONCENTRADOS) ITEM I: SERVICIO DE INTERNET DE CENTRO DE PROCESAMIENTO DE DATOS PRINCIPAL (CPDP) E INTERNET PROVISIONAL PARA LAS SEDES DESCONCENTRADAS</t>
  </si>
  <si>
    <t>031-2021-ANA-OA</t>
  </si>
  <si>
    <t>EMPRESA SEGURIDAD VIGILANCIA Y SERVICIOS MULTIPLES LOS ALCONES DE APURIMAC S.A.C.</t>
  </si>
  <si>
    <t>CONTRATACIÓN DEL SERVICIO DE SEGURIDAD Y VIGILANCIA PARA LA AUTORIDAD ADMINISTRATIVA DEL AGUA PAMPAS APURIMAC Y ADMINISTRACIÓN LOCAL DE AGUA MEDIO APURIMAC PACHACHACA</t>
  </si>
  <si>
    <t>027-2021-ANA-OA</t>
  </si>
  <si>
    <t>CONSORCIO IMAHUAY</t>
  </si>
  <si>
    <t>008-2020-ANA</t>
  </si>
  <si>
    <t>SERVICIO DE CONSULTORÍA PARA LA ELABORACIÓN DEL ESTUDIO DE PREINVERSIÓN PARA EL CONTROL DE INUNDACIONES EN LA CUENCA DEL RÍO MANTARO – HUANCAVELICA</t>
  </si>
  <si>
    <t>025-2021-ANA-OA</t>
  </si>
  <si>
    <t>ZOILA EMPERATRIZ CASTRO VDA. DE ORTIZ</t>
  </si>
  <si>
    <t>SERVICIO DE ARRENDAMIENTO DE UN INMUEBLE PARA EL FUNCIONAMIENTO DE LAS OFICINAS DE LA AUTORIDAD ADMINISTRATIVA DEL AGUA CAPLINA OCOÑA</t>
  </si>
  <si>
    <t>024-2021-ANA-OA</t>
  </si>
  <si>
    <t>RIMAC SEGUROS Y REASEGUROS</t>
  </si>
  <si>
    <t>SERVICIO DE SEGURO OBLIGATORIO DE ACCIDENTES DE TRÁNSITO - SOAT</t>
  </si>
  <si>
    <t>021-2021-ANA-OA</t>
  </si>
  <si>
    <t>EMPRESA DE SERVICIOS GENERALES ICEL S.A.C.</t>
  </si>
  <si>
    <t>005-2021-ANA</t>
  </si>
  <si>
    <t>CONTRATACIÓN DEL SERVICIO DE SEGURIDAD Y VIGILANCIA PARA LA AUTORIDAD ADMINISTRATIVA DEL AGUA CHAPARRA CHINCHA</t>
  </si>
  <si>
    <t>020-2021-ANA-OA</t>
  </si>
  <si>
    <t xml:space="preserve">PACÍFICO COMPAÑÍA DE SEGUROS Y REASEGUROS </t>
  </si>
  <si>
    <t>001-2021-ANA</t>
  </si>
  <si>
    <t>SERVICIO DE PÓLIZAS DE SEGURO DE RIESGOS HUMANOS PARA EL PERSONAL DE LA AUTORIDAD NACIONAL DEL AGUA. ÍTEM 2: SEGURO DE VIDA LEY</t>
  </si>
  <si>
    <t>019-2021-ANA-OA</t>
  </si>
  <si>
    <t>MAPFRE PERÚ COMPAÑÍA DE SEGUROS Y REASEGUROS S.A.</t>
  </si>
  <si>
    <t>SERVICIO DE PÓLIZAS DE SEGURO DE RIESGOS HUMANOS PARA EL PERSONAL DE LA AUTORIDAD NACIONAL DEL AGUA. ÍTEM 1: SEGURO DE ACCIDENTES PERSONALES - SAP</t>
  </si>
  <si>
    <t>018-2021-ANA-OA</t>
  </si>
  <si>
    <t>TELEFÓNICA DEL PERÚ S.A.A.</t>
  </si>
  <si>
    <t>SERVICIO DE TELEFONÍA MÓVIL PARA LA AUTORIDAD NACIONAL DEL AGUA</t>
  </si>
  <si>
    <t>011-2021-ANA-OA</t>
  </si>
  <si>
    <t>GLOBAL FUEL S.A.</t>
  </si>
  <si>
    <t>ADQUISICIÓN DE COMBUSTIBLE PARA LA FLOTA VEHICULAR Y EQUIPOS DE LA SEDE CENTRAL DE LA AUTORIDAD NACIONAL DEL AGUA</t>
  </si>
  <si>
    <t>habilitacion de Recursos en FF RO-Modificando FFROOC</t>
  </si>
  <si>
    <t>20101142176-SUMINISTROS DE LABORATORIO S.A.</t>
  </si>
  <si>
    <t>CCMN-005273: ADQUISICIÓN DE PRUEBAS DE INTERLABORATORIOS PARA EL PROYECTO DE INVERSIÓN CON CUI N° 2487112 -</t>
  </si>
  <si>
    <t>20101984291-TELEMATICA S A</t>
  </si>
  <si>
    <t>CCMN-005238: LICENCIA DE SOFTWARE ARCGIS.COMPONENTE 2.</t>
  </si>
  <si>
    <t>20538736695-CHALSA CORPORATION S.A.C.</t>
  </si>
  <si>
    <t>CCMN-005230: ADQUISICION DE 04 CAMIONETAS PARA EL PI N°2361771 - SEMILLAS.</t>
  </si>
  <si>
    <t>20601428009-PERU DAVIS INSTRUMENTS E.I.R.L.</t>
  </si>
  <si>
    <t>CCMN-005197: PI 2449640 - ESTACIÓN METEOROLÓGICA</t>
  </si>
  <si>
    <t>CCMN-005212: ADQUISICION DE CONGELADORA A - 20°C PARA EL PI N° 2361771-SEMILLAS, EN LA EEA ANDENES.</t>
  </si>
  <si>
    <t>CCMN-005198: LA PRESENTE CONTRATACIÓN TIENE POR FINALIDAD CONTAR CON EL SERVICIO DE COORDINACIÓN PARA EL PRO</t>
  </si>
  <si>
    <t>CCMN-005153: SERVICIO DE UN GESTOR PARA LA REGIÓN LIMA, EN EL MARCO DEL PI 2432072.</t>
  </si>
  <si>
    <t>20486468913-PERU DATA CONSULT E.I.R.L.</t>
  </si>
  <si>
    <t>CCMN-005025: PROYECTORES MULTIMEDIA.COMPONENTE 2</t>
  </si>
  <si>
    <t>CCMN-005121: ADQUISICIÓN DE PURIFICADOR DE AGUA (MAYOR A 1/4 UIT) PARA EL PROYECTO DE INVERSIÓN CON CUI N° 2</t>
  </si>
  <si>
    <t>CCMN-005119: ADQUISICIÓN DE UNA CABINA EXTRACTORA DE GASES PARA EL PROYECTO DE INVERSIÓN CON CUI N° 2487112</t>
  </si>
  <si>
    <t>20518799453-NUEVO MUNDO ALTERNATIVO  E.I.R.L.</t>
  </si>
  <si>
    <t>CCMN-005087: PI 2449640 - FOTOCOPIADORA MULTIFUNCIONAL</t>
  </si>
  <si>
    <t>CCMN-005101: ADQUISICIÓN DE PENETRÓMETROS DIGITALES DE SUELOS (MEDIDORES DIGITALES DE COMPACTACIÓN DE SUELOS</t>
  </si>
  <si>
    <t>CCMN-005097: ADQUISICIÓN DE DESTILADORES DE AGUA 4L POR HORA PARA EL PROYECTO DE INVERSIÓN CON CUI N° 248711</t>
  </si>
  <si>
    <t>20160056062-BELOMED S.R.L.</t>
  </si>
  <si>
    <t>CCMN-005017: ADQUISICIÓN DE REACTIVOS E INSUMOS DE LABORATORIO, PARA EL ANALIZADOR GENÉTICO ABI 3500 XL DE L</t>
  </si>
  <si>
    <t>CCMN-005102: ADQUISICIÓN DE SISTEMA DE DIGESTIÓN POR MICROONDAS (HOTBLOCK) PARA EL PROYECTO DE INVERSIÓN CON</t>
  </si>
  <si>
    <t>20549433694-SOLUCIONES Y EQUIPAMIENTO S.R.L.</t>
  </si>
  <si>
    <t>CCMN-005096: ADQUISICIÓN DE AGITADORES DE MATRACES PARA EL PROYECTO DE INVERSIÓN CON CUI N° 2487112 - DSME</t>
  </si>
  <si>
    <t>CCMN-004959: CONTRATACIÓN DE UN COORDINADOR EN EL MARCO DEL PI CON CUI N° 2432072.</t>
  </si>
  <si>
    <t>CCMN-004953: SERVICIO DE SUPERVISION DE OBRA PARA EL PI MEJORAMIENTO DE LA DDTA, CUI N°2465754. SEGUN TERMIN</t>
  </si>
  <si>
    <t>30/12/2021</t>
  </si>
  <si>
    <t>15/11/2021</t>
  </si>
  <si>
    <t>20606086092-MERAKI GENERAL SERVICE S.A.C.</t>
  </si>
  <si>
    <t>42</t>
  </si>
  <si>
    <t>CCMN-004950: ¿ADQUISICIÓN DE CLASIFICADOR DE GRANOS PARA LA EEA LOS CEDROS EN EL MARCO DE LA INVERSIÓN TIPO</t>
  </si>
  <si>
    <t>20601958121-KOSSODO METROLOGIA S.A.C.</t>
  </si>
  <si>
    <t>CCMN-005076: SERVICIO DE MANTENIMIENTO Y CALIBRACIÓN DE EQUIPOS DE LOS LABORATORIOS (BALANZAS DE PRECISIÓN Y</t>
  </si>
  <si>
    <t>CCMN-005069: SERVICIO DE CALIBRACIÓN PARA EL EQUIPO DE ESPECTROFOTÓMETRO DE ABSORCIÓN ATÓMICA DE LA EEA EL P</t>
  </si>
  <si>
    <t>10011638258-MANRIQUE ROMERO RAFAEL</t>
  </si>
  <si>
    <t>CCMN-004980: SERVICIOS DE UN PROFESIONAL PARA REALIZAR EL CABLEADO ELÉCTRICO Y DE RED PARA LA INSTALACIÓN DE</t>
  </si>
  <si>
    <t>CCMN-004908: SERVICIO ESPECIALIZADO PARA LA ELABORACIÓN DEL ESTUDIO:.CONSIDERACIONES TÉCNICAS QUE JUSTIFICA</t>
  </si>
  <si>
    <t>2</t>
  </si>
  <si>
    <t>CONSTRUCCIÓN DE LABORATORIO DE BIOTECNOLOGÍA ANIMAL - EEA EL PORVENIR</t>
  </si>
  <si>
    <t>26/11/2021</t>
  </si>
  <si>
    <t>26/10/2021</t>
  </si>
  <si>
    <t>10091177086-HEREDIA PINEDO MOISES</t>
  </si>
  <si>
    <t>39</t>
  </si>
  <si>
    <t>CCMN-004939: ACONDICIONAMIENTO DE ÁREA DE.INVESTIGACIÓN EN LA EEA EL CHIRA..COMPONENTE: 3</t>
  </si>
  <si>
    <t>04/10/2021</t>
  </si>
  <si>
    <t>37</t>
  </si>
  <si>
    <t>CCMN-004934: ACONDICIONAMIENTO DE ÁREA DE INVESTIGACIÓN EN LA EEA AMAZONAS.COMPONENTE: 3, ACCIÓN: 3.1, ACTI</t>
  </si>
  <si>
    <t>24/09/2021</t>
  </si>
  <si>
    <t>20464408623-BAIRES S.A.C.</t>
  </si>
  <si>
    <t>22</t>
  </si>
  <si>
    <t>CCMN-004923: BALANZAS DE PRECISIÓN.COMPONENTE 2.</t>
  </si>
  <si>
    <t>1</t>
  </si>
  <si>
    <t>MEJORAMIENTO DE LOS SERVICIOS DE LA DIRECCION DE DESARROLLO TECNOLOGICO AGRARIO DEL INIA LA MOLINA DEL DISTRITO DE LA MOLINA - PROVINCIA DE LIMA - DEPARTAMENTO DE LIMA</t>
  </si>
  <si>
    <t>08/10/2021</t>
  </si>
  <si>
    <t>24/06/2021</t>
  </si>
  <si>
    <t>20600068904-KAME QUALITY S.A.C</t>
  </si>
  <si>
    <t>25</t>
  </si>
  <si>
    <t>CONSTRUCCIÓN DE PLANTA DE ACONDICIONAMIENTO Y ALMACÉN DE SEMILLA DE CEREALES Y LEGUMINOSAS DE GRANO EEA BAÑOS DEL INCA CAJAMARCA</t>
  </si>
  <si>
    <t>15/07/2021</t>
  </si>
  <si>
    <t>20482435417-ELMER PASCUAL CONTRATISTAS S.A.C.</t>
  </si>
  <si>
    <t>28</t>
  </si>
  <si>
    <t>CONSTRUCCIÓN DE ALMACÉN DE SEMILLA DE PAPA</t>
  </si>
  <si>
    <t>29</t>
  </si>
  <si>
    <t>CONSTRUCCIÓN DE  PLANTA DE ACONDICIONAMIENTO Y ALMACÉN DE SEMILLA DE CEREALES Y LEGUMINOSAS DE GRANO EEA SANTA ANA  JUNÍN</t>
  </si>
  <si>
    <t>13/12/2021</t>
  </si>
  <si>
    <t>13/10/2021</t>
  </si>
  <si>
    <t>6</t>
  </si>
  <si>
    <t>CCMN-004873: ADQUISICIÓN DE CAMIONETAS PICK UP DOBLE CABINA , EN EL MARCO DEL PI 2432072</t>
  </si>
  <si>
    <t>CCMN-004805: SERVICIO DE AGUA POTABLE Y ALCANTARILLADO, PARA LA SEDE CENTRAL DEL INIA -  LA MOLINA.</t>
  </si>
  <si>
    <t>CCMN-004804: SERVICIO DE ENERGIA ELECTRICA DE LA SEDE CENTRAL DEL INIA - LA MOLINA.</t>
  </si>
  <si>
    <t>CCMN-004534: SERVICIO ESPECIALIZADO EN DERECHO ADMINISTRATIVO, EN PRESUPUESTO, EN EVALUACIÓN DE DOCUMENTOS A</t>
  </si>
  <si>
    <t>CCMN-004532: PI 2449640 - CÁMARA TÉRMICA</t>
  </si>
  <si>
    <t>20601738733-GOLDTEC SOLUTION E.I.R.L.</t>
  </si>
  <si>
    <t>CCMN-004447: ADQUISICION DE TÓTEM DIGITAL INTERACTIVO PARA EL PI N°2361771 - SEMILLAS.</t>
  </si>
  <si>
    <t>CCMN-004418: APOYO EN EL PAGO DEL SERVICIO DE ENERGÍA ELÉCTRICA PARA LA SEDE CENTRAL, POR EL MES DE SETIEMBRE</t>
  </si>
  <si>
    <t>CCMN-004348: SERVICIO DE AGUA POTABLE PARA LA SEDE CENTRAL DEL INIA, POR EL MES DE OCTUBRE 2021.</t>
  </si>
  <si>
    <t>CCMN-004323: ADQUISICIÓN DE BARRENOS DE ACERO X 61CM (KITS DE BARRENO) PARA LOS LABORATORIOS DE INVESTIGACIÓ</t>
  </si>
  <si>
    <t>CCMN-004310: ADQUISICION DE 03 FOTOCOPIADORAS MULTIFUNCIONALES PARA EL PI N°2361771 - SEMILLAS.</t>
  </si>
  <si>
    <t>CCMN-004300: POR LOS SERVICIOS DE UN ESPECIALISTA EN INFORMATICA PARA LA UPR</t>
  </si>
  <si>
    <t>CCMN-004253: POR TRABAJOS ESPECIFICOS DE LA OFICINA DE ASESORIA JURIDICA</t>
  </si>
  <si>
    <t>20602200591-DIAMANTE Y CIA E.I.R.L.</t>
  </si>
  <si>
    <t>CCMN-004155: ADQUISICIÓN DE PANTALLA 86' MULTI- TOUCH Y RACK MOVIL PARA EL PROYECTO DE LA DGIA.</t>
  </si>
  <si>
    <t>CCMN-004102: MICROSCOPIO.COMPONENTE 2.</t>
  </si>
  <si>
    <t>20606757078-GLOBAL CONSTRUCTION S &amp; Y E.I.R.L.</t>
  </si>
  <si>
    <t>CCMN-004075: IMPLEMENTACIÓN DE MÓDULO DE ACONDICIONAMIENTO DE SEMILLAS EN LA EEA LOS CEDROS DE LA INVERSIÓN</t>
  </si>
  <si>
    <t>20606042303-SERVIMERCOR E.I.R.L.</t>
  </si>
  <si>
    <t>CCMN-004068: ADQUISICION DE ESCALERAS DE 16 PASOS, PARA LA DRGB / SDRG / PI 2480490</t>
  </si>
  <si>
    <t>10405611339-BASTIDAS ORIHUELA JAROL ADOLFO</t>
  </si>
  <si>
    <t>CCMN-004046: CONTRATACIÓN DE SERVICIOS DE UN ESPECIALISTA EN ANÁLISIS, DISEÑO, DESARROLLO E IMPLANTACIÓN DE</t>
  </si>
  <si>
    <t>20556084662-CDA INGENIEROS DEL PERU SAC</t>
  </si>
  <si>
    <t>CCMN-004051: ADQUISICIÓN DE SUB-ESTACIÓN ELÉCTRICA, EN EL MARCO DEL PI 2432072</t>
  </si>
  <si>
    <t>20600828747-PC SUMINISTROS &amp; SISTEMAS INFORMATICOS E.I.R.L.</t>
  </si>
  <si>
    <t>CCMN-004047: ECRAN.COMPONENTE 2.</t>
  </si>
  <si>
    <t>CCMN-004035: DESTILADORES DE AGUA.COMPONENTE 2.</t>
  </si>
  <si>
    <t>20603438281-BIOMARS CORPORATION SOCIEDAD ANONIMA CERRADA - BIOMARS CORPORATION S.A.C.</t>
  </si>
  <si>
    <t>CCMN-004014: ADQUISICION DE UNA REFRIGERADORA VERTICAL PARA LABORATORIO PARA LA EEA BAÑOS DEL INCA DEL PI SE</t>
  </si>
  <si>
    <t>CCMN-003999: MOTOASPERSORAS DESTINADAS PARA LA INVESTIGACIÓN.COMPONENTE 02.</t>
  </si>
  <si>
    <t>20600988281-EQUIPAMIENTO INSTRUMENTACIÓN INDUSTRIAS Y LABORATORIOS SAC - EQUINLAB SAC</t>
  </si>
  <si>
    <t>CCMN-003998: ADQUISICION DE MEDIDOR DIGITAL DE HUMEDAD DE GRANOS Y SEMILLAS PARA EL PI N°2361771 - SEMILLAS.</t>
  </si>
  <si>
    <t>20100072751-EMPRESA PERUANA DE SERVICIOS EDITORIALES S.A. - EDITORA PERU</t>
  </si>
  <si>
    <t>CCMN-003991: SERVICIO DE PUBLICACIÓN DE RESOLUCIONES EN EL DIARIO OFICIAL EL PERUANO - PERIODO 2021</t>
  </si>
  <si>
    <t>22-2021-INIA</t>
  </si>
  <si>
    <t>ADICIONAL DE OBRA Nº 01 Y PRESUPUESTO DEDUCTIVO VINCULANTE Nº 01 AL CONTRATO Nº 022-2021-INIA</t>
  </si>
  <si>
    <t>CCMN-003983: SERVICIO DE ENERGÍA ELÉCTRICA PARA LA SEDE CENTRAL, POR EL MES DE AGOSTO 2021</t>
  </si>
  <si>
    <t>CCMN-003982: SERVICIO DE AGUA POTABLE PARA LA SEDE CENTRAL, POR EL MES DE SETIEMBRE 2021</t>
  </si>
  <si>
    <t>20548221626-MAGNATECH S.A.C.</t>
  </si>
  <si>
    <t>CCMN-003977: RENOVACION DE SOFTWARE DE ANTIVIRUS (LICENCIA)</t>
  </si>
  <si>
    <t>10410741925-MIRANDA GALARZA MARIELA RAQUEL</t>
  </si>
  <si>
    <t>CCMN-003973: ADQUISICIÓN DE PAJILLAS DE SEMEN IMPORTADO, EN EL MARCO DEL PI N° 2432072</t>
  </si>
  <si>
    <t>10436701603-COSME DE LA CRUZ ROBERTO CARLOS</t>
  </si>
  <si>
    <t>CCMN-003956: CONTAR CON EL SERVICIO DE UN COORDINADOR DE PROYECTOS PARA LA EJECUCIÓN DEL PROYECTO DE INVERSION</t>
  </si>
  <si>
    <t>CCMN-003953: ADQUISICION DE MINI INCUBADORA CO2 PARA LA EL PI N°2361771 - SEMILLAS.</t>
  </si>
  <si>
    <t>CCMN-003950: ADQUISICIÓN DE ALIMENTO BALANCEADO PARA RECEPTORAS, EN EL MARCO DEL PI 2432072.</t>
  </si>
  <si>
    <t>CCMN-003943: ADQUISICIÓN DE LAPTOPS, EN EL MARCO DEL PI 2432072</t>
  </si>
  <si>
    <t>CCMN-003944: ADQUISICIÓN DE UN EQUIPO TRANSPORTADOR DE MATERIAL GENETICO , EN EL MARCO DEL PI 2432072.</t>
  </si>
  <si>
    <t>CCMN-003938: REFRIGERADORAS DESTINADAS PARA LA INVESTIGACIÓN.COMPONENTE 02..</t>
  </si>
  <si>
    <t>CCMN-003908: ADQUISICIÓN DE LAPTOPS DESTINADAS PARA LA INVESTIGACIÓN.COMPONENTE 2: ADECUADO EQUIPAMIENTO PA</t>
  </si>
  <si>
    <t>CCMN-003895: ADQUISICIÓN DE ECÓGRAFO PORTÁTIL, EN EL MARCO DEL PI 2432072</t>
  </si>
  <si>
    <t>20455189145-ROCKINK IMM S.A.C.</t>
  </si>
  <si>
    <t>CCMN-003891: ADQUISICIÓN DE 03 TANQUES CRIOGÉNICOS GRANDES, EN EL MARCO DEL PI 2432072</t>
  </si>
  <si>
    <t>20547639309-ACUA - TERRA S.A.C.</t>
  </si>
  <si>
    <t>CCMN-003886: ADQUISICIÓN DE TRIMOTOS DE CARGA, EN EL MARCO DEL PI 2432072</t>
  </si>
  <si>
    <t>CCMN-003866: POR EFECTUAR TRABAJOS ESPECIFICOS EN LA OFICINA DE ASESORIA JURIDICA</t>
  </si>
  <si>
    <t>10428540218-MARTINEZ AYALA RENE ALEJANDRO</t>
  </si>
  <si>
    <t>CCMN-003865: SERVICIO DE ESPECIALISTA PARA EL DESARROLLO PLANOS, ESPECIFICACIONES, MEMORIA DESCRIPTIVA, ESTR</t>
  </si>
  <si>
    <t>CCMN-003836: SEGURO VEHICULAR - PRIMERA ADENDA AL CONTRATO N° 015-2019-INIA, PRESTACIÓN ADICIONAL</t>
  </si>
  <si>
    <t>CCMN-003802: APOYO EN EL PAGO DE AGUA POTABLE DEL INIA.</t>
  </si>
  <si>
    <t>CCMN-003799: APOYO EN EL PAGO DE ENERGÍA ELÉCTRICA DEL INIA.</t>
  </si>
  <si>
    <t>20477936882-PROGRAMA DE DESARROLLO  PRODUCTIVO AGRARIO RURAL - AGRO RURAL</t>
  </si>
  <si>
    <t>CCMN-003783: ADQUISICION DE GUANO DE ISLA PARA LAS PARCELAS DEL PROYECTO DE INVERSION N° 2276656 EN LA EEA P</t>
  </si>
  <si>
    <t>CCMN-003782: ADQUISICIÓN DE ALIMENTO BALANCEADO PARA RECRIA, EN EL MARCO DEL PI 2432072</t>
  </si>
  <si>
    <t>11/11/2021</t>
  </si>
  <si>
    <t>27/09/2021</t>
  </si>
  <si>
    <t>20600229363-UAV DEL PERU S.A.C. - UAV S.A.C.</t>
  </si>
  <si>
    <t>36</t>
  </si>
  <si>
    <t>CCMN-003768: ADQUISICION DE DRONE FUMIGADOR - PI AGRICULTURA DE PRECISION</t>
  </si>
  <si>
    <t>10405775838-BAZAN CUENCA DAVID ULISES</t>
  </si>
  <si>
    <t>CCMN-003741: CONTRATACIÓN DE UN SERVICIO DE ESPECIALISTA EN LA APLICACIÓN DE TÉCNICAS DE BIOTECNOLOGÍA REPRO</t>
  </si>
  <si>
    <t>20523714903-BIOGENICS LAB S.A.C.</t>
  </si>
  <si>
    <t>CCMN-003501: ADQUISICIÓN DE BALANZAS ANALÍTICAS PARA EL PROYECTO DE INVERSIÓN CON CUI N° 2487112</t>
  </si>
  <si>
    <t>CCMN-003673: CONTRATACIÓN DE SERVICIOS DE UN ESPECIALISTA EN ADMINISTRACIÓN DE REDES Y COMUNICACIONES PARA B</t>
  </si>
  <si>
    <t>CCMN-003672: CONTRATACIÓN DE SERVICIOS DE UN ESPECIALISTA EN SOPORTE A LOS USUARIOS DEL SISTEMA DE GESTIÓN A</t>
  </si>
  <si>
    <t>CCMN-003677: SERVICIO DE MONITOREO Y SEGUIMIENTO DE PROYECTOS DE INVERSION PUBLICA PARA EL PI N°2361771 - SE</t>
  </si>
  <si>
    <t>CCMN-003644: SERVICIOS DE UN ESPECIALISTA EN GESTION PUBLICA PARA LA UNIDAD DE PLANEAMIENTO Y RACION</t>
  </si>
  <si>
    <t>CCMN-003596: SERVICIO DE ESPECIALISTA EN DISEÑO DE ARQUITECTURA DEL PI N°2361771 - SEMILLAS.</t>
  </si>
  <si>
    <t>CCMN-003577: SERVICIO DE UN SUPERVISOR DE PROYECTOS DE INVERSIÓN</t>
  </si>
  <si>
    <t>CCMN-003572: SERVICIO ESPECIALIZADO DE APOYO ADMINISTRATIVO  EN TEMAS DE ALMACEN</t>
  </si>
  <si>
    <t>CCMN-003558: REVISAR, ANALIZAR Y PROCESAR LA INFORMACION REFERENTE AL AREA DE TRIBUTACION DEL INIA</t>
  </si>
  <si>
    <t>CCMN-003557: CONTABILIAZAR, ANALIZAR LAS OPERACIONES DE INGRESOS Y GASTOS DENTRO DEL MODULO CONTABLE POSTERI</t>
  </si>
  <si>
    <t>10224140547-MELENDEZ LINAREZ GERARDO</t>
  </si>
  <si>
    <t>CCMN-003540: SERVICIO DE APOYO ADMINISTRATIVO, PARA LA UNIDAD DE TESORERIA, DE LOS MESES DE AGOSTO A DICIEMB</t>
  </si>
  <si>
    <t>CCMN-003521: ADQUISICIÓN DE 03 MOTOCICLETAS LINEALES, EN EL MARCO DEL PI 2432072.</t>
  </si>
  <si>
    <t>CCMN-003519: SERVICIO DE ENERGÍA ELÉCTRICA, PARA LA SEDE CENTRAL, CORRESPONDIENTE AL CONSUMO MES DE JUNIO</t>
  </si>
  <si>
    <t>CCMN-003514: ADQUISICIÓN DE MEDIOS PARA LA PRODUCCIÓN DE EMBRIONES IN VITRO, EN EL MARCO DEL PI 2432072</t>
  </si>
  <si>
    <t>CCMN-003473: ADQUISICIÓN DE VERNIERS DIGITALES DESTINADOS PARA LA INVESTIGACIÓN EN LA CARACTERIZACIÓN AGROMO</t>
  </si>
  <si>
    <t>10167505380-TAFUR ROJAS LUIS ALBERTO</t>
  </si>
  <si>
    <t>CCMN-003463: SERVICIO DE APOYO EN PROYECTOS DE INVESTIGACION PARA EL PI N°2361771 - SEMILLAS.</t>
  </si>
  <si>
    <t>10200401528-GUTIERREZ ENCISO ALBERTO</t>
  </si>
  <si>
    <t>CCMN-003431: SERV.UN ESPECIALISTA EN ELABORACIÓN DE ESTUDIOS DE TENDENCIAS DE MERCADO PARA CUATRO CADENAS PRODUCT</t>
  </si>
  <si>
    <t>CCMN-003430: SERVICIO DE ESPECIALILSTA EN AGRONOMIA EN AESPA</t>
  </si>
  <si>
    <t>CCMN-003429: SERVICIO ESPECIALIZADO EN ANÁLISIS ECONÓMICO Y GESTIÓN EMPRESARIAL</t>
  </si>
  <si>
    <t>CCMN-003428: SERVICIO DE UN ESPECIALISTA EN SISTEMAS EN AIVTA</t>
  </si>
  <si>
    <t>CCMN-003426: ADQUISICIÓN DE MOTOBOMBAS PARA LA INVESTIGACIÓN EN LAS ESTACIONES EXPERIMENTALES AGRARIAS.COMP</t>
  </si>
  <si>
    <t>CCMN-003399: SERVICIO DE UN ESPECIALISTA EN GESTIÓN DE LA INNOVACIÓN DE LA DGIA.</t>
  </si>
  <si>
    <t>CCMN-003388: SERVICIO DE APOYO EN PROYECTOS DE INVESTIGACIÓN - PI 2449640 AGP</t>
  </si>
  <si>
    <t>CCMN-003387: SERVICIO ESPECIALIZADO EN METODOLOGÍA DE PROYECTOS DE INVESTIGACIÓN  - PI 2449640 AGP</t>
  </si>
  <si>
    <t>CCMN-003373: CONTRATACION DE PROFESIONAL ASISTENTE PARA EL PI N° 2276656-VRAEM, EN LA EEA PERLA DEL VRAEM</t>
  </si>
  <si>
    <t>CCMN-003330: SERVICIO ESPECIALIZADO EN BIOTECNOLOGÍA REPRODUCTIVA DE GANADO BOVINO, EN EL MARCO DEL PI 24320</t>
  </si>
  <si>
    <t>CCMN-003322: UPRE-TERCERO - CONTRATACION DE UN PROFESIONAL EN TEMAS DE ANALISIS DE CIERRE DE CONCILIACION PR</t>
  </si>
  <si>
    <t>CCMN-003321: UPRE-TERCERO - CONTRATACIÓN DE UN TECNICO EN PRESUPUESTO PARA EL SEGUIMIENTO Y MONITOREO DE LA</t>
  </si>
  <si>
    <t>CCMN-003320: UPRE-TERCERO - CONTRATAR LOS SERVICIOS DE UN ANALISTA II ESPECIALIZADO EN EL MÓDULO SIAF CLIENT</t>
  </si>
  <si>
    <t>CCMN-003319: UPRE-TERCERO - CONTRATACIÓN DE UN ANALISTA I ESPECIALIZADO EN EL MÓDULO SIAF - CLIENTE 'PLIEGO'</t>
  </si>
  <si>
    <t>CCMN-003312: SERVICIO DE UN ASISTENTE ADMINISTRATIVO Y LOGÍSTICO PARA LA GESTIÓN DEL PROYECTO DE INVERSIÓN C</t>
  </si>
  <si>
    <t>CCMN-003311: SERVICIO DE UN ESPECIALISTA LEGAL DE LA DGIA PI</t>
  </si>
  <si>
    <t>CCMN-003290: SERVICIO DE INVESTIGACIÓN Y CAPACITACION EN EL CULTIVO DE PLATANO Y BANANO ORGANICO PARA EL PROGRAMA</t>
  </si>
  <si>
    <t>CCMN-003289: SERVICIO DE INVESTIGACIÓN Y CAPACITACION EN LOS CULTIVOS DE CAFÉ Y CACAO</t>
  </si>
  <si>
    <t>CCMN-003287: SEGUIMIENTO Y EVALUACIÓN DE LAS ACTIVIDADES DEL FONDO FORESTAL, DE ACUERDO A LA DIRECTIVA GENER</t>
  </si>
  <si>
    <t>10093850861-CHAVEZ ROMERO IVAN PAUL</t>
  </si>
  <si>
    <t>CCMN-003275: SERVICIO DE SUPERVISIÓN Y MONITOREO DE LAS INVERSIONES EN LA FASE DE EJECUCIÓN</t>
  </si>
  <si>
    <t>10466754663-ROBLES ROMERO XAILA IRENE</t>
  </si>
  <si>
    <t>CCMN-003274: SERVICIO DE APOYO TÉCNICO PARA LA SUPERVISIÓN Y LIQUIDACIÓN DE INVERSIONES A CARGO DE LA DIRECC</t>
  </si>
  <si>
    <t>10428352471-INCA VALENZUELA PERCY JESUS</t>
  </si>
  <si>
    <t>CCMN-003278: ERVICIO DE DESARROLLO DE PLANOS, CÁLCULOS, ESPECIFICACIONES, MEMORIAS DE CÁLCULO Y ESTRUCTURA D</t>
  </si>
  <si>
    <t>10407587320-CHAVEZ CAJAHUANCA RENATO</t>
  </si>
  <si>
    <t>CCMN-003277: SERVICIO DE DESARROLLO PLANOS, CALCULOS, ESPECIFICACIONES, MEMORIAS DE CALCULO Y ESTRUCTURA DE</t>
  </si>
  <si>
    <t>10413290347-ARIAS FLORES EDWIN ZENON</t>
  </si>
  <si>
    <t>CCMN-003276: SERVICIO DE DESARROLLO DE PLANOS, CÁLCULOS, ESPECIFICACIONES, MEMORIAS DE CÁLCULO Y ESTRUCTURA</t>
  </si>
  <si>
    <t>CCMN-003260: SERVICIO ESPECIALIZADO EN PROYECTOS DE INVERSION EN LA SEDE CENTRAL INIA DEL PI 2338934</t>
  </si>
  <si>
    <t>10731213858-TAFUR CULQUI JOSUÉ</t>
  </si>
  <si>
    <t>CCMN-003259: SERV.ESPECIAL. EN MANEJO Y REPRODUCCIÓN PARA EL NÚCLEO GENÉTICO DE GANADO BOVINO EN LA EEA SN.BERNAR</t>
  </si>
  <si>
    <t>10415688071-CANTO SAENZ FRANCYS MITCHEL</t>
  </si>
  <si>
    <t>CCMN-003258: SERV.ESPECIALIZADO EN MANEJO DE PASTOS, FORRAJES Y SISTEMAS SILVOPASTORILES EN LA EEA SAN BERNARDO</t>
  </si>
  <si>
    <t>10428114006-JUANCHO RAMIREZ RONALD</t>
  </si>
  <si>
    <t>CCMN-003257: SERVICIO ESPECIAL.EN MANEJO Y REPRODUCCIÓN DEL NÚCLEO GENÉTICO DE GANADO BOVINO EN LA EEA PUCALLPA</t>
  </si>
  <si>
    <t>10457938689-RUPAY TABOADA KAREN RUTH</t>
  </si>
  <si>
    <t>CCMN-003255: SERVI.ESPECIALIZADO EN MANEJO DE PASTOS, FORRAJES Y SISTEMAS SILVOPASTORILES EN LA EEA SAN RAMON</t>
  </si>
  <si>
    <t>CCMN-003254: SERVICIO ESPECIALIZADO EN TRANSFERENCIA Y PRODUCCIÓN DE EMBRIONES DE GANADO DE BOVINO EN LA EEA</t>
  </si>
  <si>
    <t>CCMN-003245: PAGO DE RECIBO DE AGUA CON FINES AGRARIOS - PERIODO 2021</t>
  </si>
  <si>
    <t>CCMN-003240: SERVICIO DE GESTION ADMINISTRATIVA PARA LA SDIEE</t>
  </si>
  <si>
    <t>CCMN-003239: SERVICIO ESPECIALIZADO EN PROCESOS LOGISTICOS PARA EL PI N°2361771 - SEMILLAS.</t>
  </si>
  <si>
    <t>CCMN-003238: SERVICIO DE AGUA POTABLE Y DESAGUE, PARA LA SEDE CENTRAL.</t>
  </si>
  <si>
    <t>CCMN-003235: APOYO EN EL PAGO DE ENERGÍA ELÉCTRICA DEL INIA.</t>
  </si>
  <si>
    <t>10467168148-YALTA VELA JUAN</t>
  </si>
  <si>
    <t>CCMN-003222: SERVICIO ESPECIALIZADO EN MANEJO Y REPRODUCCIÓN DEL NÚCLEO GENÉTICO DE GANADO BOVINO EN LA EEA</t>
  </si>
  <si>
    <t>CCMN-003206: SERVICIO DE APOYO EN INVESTIGACION CIENTIFICA PARA PROGRAMAS Y PROYECTOS DEL PP121 EN LA DDTA.</t>
  </si>
  <si>
    <t>CCMN-003205: SERVICIO DE ASISTENCIA Y SEGUIMIENTO EN PROYECTOS DE INVESTIGACION EN ACTIVIDADES DEL PP121</t>
  </si>
  <si>
    <t>CCMN-003200: SERVICIO DE ESPECIALISTA EN ADQUISICIONES Y CONTRATACIONES EN EL MARCO DEL PROYECTO DE INVERSIÓ</t>
  </si>
  <si>
    <t>20606819235-INVERSIONES Y MULTISERVICIOS G &amp; C SOLUTIONS E.I.R.L.</t>
  </si>
  <si>
    <t>CCMN-003195: SERVICIO PARA EL ACONDICIONAMIENTO DEL AMBIENTE EN EL LABORATORIO DE INVESTIGACIÓN DE SUELOS, A</t>
  </si>
  <si>
    <t>CCMN-003163: SERVICIO DE SECUENCIAMIENTO GBS PROYECTO ¿EXPLORANDO LA DIVERSIDAD GENÓMICA DE CUYES NATIVOS.P</t>
  </si>
  <si>
    <t>CCMN-003192: ESPECIALISTA EN INFORMÁTICA PARA ANÁLISIS, REGISTRO Y SISTEMATIZACIÓN DE LA INFORMACIÓN DE LA UNIDAD</t>
  </si>
  <si>
    <t>20601279925-CORPORACION ALVI MEDICAL E.I.R.L.</t>
  </si>
  <si>
    <t>CCMN-003190: ADQUISICIÓN DE BALANZAS ANALÍTICAS PARA EL PROYECTO DE INVERSIÓN CON CUI N° 2487112</t>
  </si>
  <si>
    <t>10462058565-ALIAGA VALVERDE FLAVIO MARTIN</t>
  </si>
  <si>
    <t>CCMN-003132: SERVICIO ESPECIALIZADO EN BIOLOGIA MOLECULAR - PI 2449640 AGRICULTURA DE PRECISIÓN</t>
  </si>
  <si>
    <t>CCMN-003176: ADQUISICIÓN DE EQUIPOS DE MOTOGUADAÑA PARA CAMPO DESTINADOS PARA LA INVESTIGACIÓN. COMPONENTE:</t>
  </si>
  <si>
    <t>20605892192-TEKMAX SOCIEDAD ANONIMA CERRADA - TEKMAX S.A.C.</t>
  </si>
  <si>
    <t>CCMN-003167: ADQUISICION DE ESPECTOMETRO INFRAROJO - PROYECTO PASTURAS</t>
  </si>
  <si>
    <t>20606407751-EXPERTOS EN SOLUCIONES INTEGRALES TIC PERU S.A.C.- EXSOLIN S.A.C.</t>
  </si>
  <si>
    <t>CCMN-003150: SERV.MANTENIMIENTO E INSTALACION DE EQUIPOS DE AIRE ACONDICIONADO DE LAS OFICINAS DE LA DGIA.</t>
  </si>
  <si>
    <t>CCMN-003144: ISICIÓN DE CABINA EXTRACTORA DE GASES PARA EL PI N° 2487112</t>
  </si>
  <si>
    <t>27/07/2021</t>
  </si>
  <si>
    <t>20603421095-RANCHO LA TORMENTA S.A.C.</t>
  </si>
  <si>
    <t>34</t>
  </si>
  <si>
    <t>CCMN-003137: ADQUISICIÓN DE REPRODUCTORES (VAQUILLAS Y TORETES) PARA EL PROYECTO CUI N° 2338934</t>
  </si>
  <si>
    <t>20545102766-NEXUSPLUS S.A.C.</t>
  </si>
  <si>
    <t>CCMN-003135: ADQUISICION DE REFRIGERADORA +2 A +15°C PARA LA EEA CHUMBIBAMBA DEL PI N°2361771 - SEMILLAS.</t>
  </si>
  <si>
    <t>10066594748-LLERENA MORALES RICARDO FREDDY</t>
  </si>
  <si>
    <t>CCMN-003131: SERVICIO DE UN ESPECIALISTA LEGAL DE LA DGIA</t>
  </si>
  <si>
    <t>CCMN-003130: CONTRATACIÓN DE SERVICIO DE REVISION Y ACTUALIZACION DE EXPEDIENTE TECNICO DEL PI CUI 2338934</t>
  </si>
  <si>
    <t>09/08/2021</t>
  </si>
  <si>
    <t>07/06/2021</t>
  </si>
  <si>
    <t>21</t>
  </si>
  <si>
    <t>CCMN-003127: ADQUISICION DE 01 CAMIONETA PARA EL PI N°2361771 - SEMILLAS.</t>
  </si>
  <si>
    <t>CCMN-003122: CONTRAT. PARA EL SERVICIO ESPECIALIZADO EN GESTIÓN PÚBLICA Y DERECHO ADMINISTRATIVO</t>
  </si>
  <si>
    <t>CCMN-003118: SERVICIO DE INSTALACIÓN DE DOS SISTEMAS INTEGRADOS DE ENERGIZADORES SOLARES PARA 08 HECTAREAS D</t>
  </si>
  <si>
    <t>CCMN-003099: SERVICIO DE ASISTENTE ADMINISTRATIVO PARA EL PI N°2361771 - SEMILLAS.</t>
  </si>
  <si>
    <t>CCMN-003098: SERVICIO DE TÉCNICO ADMINISTRATIVO PARA EL PI N°2361771 - SEMILLAS.</t>
  </si>
  <si>
    <t>CCMN-003110: SERVICIO DE ESPECIALISTA PARA ACREDITACION EN ENSAYOS DE LABORATORIO DE SUELOS Y AGUA DEL INIA</t>
  </si>
  <si>
    <t>CCMN-003097: SERVICIO DE APOYO EN PROYECTOS DE INVESTIGACION DEL PI N°2361771 - SEMILLAS.</t>
  </si>
  <si>
    <t>CCMN-003086: ADQUISICIÓN DE ESPECTROFOTÓMETRO UV-VISIBLE PARA EL PROYECTO DE INVERSIÓN CON CUI N° 2487112</t>
  </si>
  <si>
    <t>CCMN-003063: SERVICIOS DE SEGUIMIENTO FINANCIERO EN LA EJECUCIÓN DE PROYECTOS DE INVERSIÓN A CARGO DE LA DDTA</t>
  </si>
  <si>
    <t>CCMN-003045: INTERVENCION ESPECIALIZADA EN PROYECTOS DE INVESTIGACION DE LA EEA ILLPA MEDIANTE EL PROYECTO D</t>
  </si>
  <si>
    <t>CCMN-003039: SERVICIO DE ESPECIALISTA PARA EL SEGUIMIENTO DE LABORATORIOS Y SERVICIOS TECNOLÓGICOS DEL PROYE</t>
  </si>
  <si>
    <t>CCMN-003033: SERVICIO DE UN COORDINADOR PARA EL PROYECTO DE INVERSIÓN CON CUI N° 2487112</t>
  </si>
  <si>
    <t>CCMN-003031: SERVICIO DE UN ASISTENTE DE INVESTIGACIÓN NACIONAL PARA EL PROYECTO DE INVERSIÓN CON CUI N° 248</t>
  </si>
  <si>
    <t>10106097106-VELI RIVERA EUDOSIO AMANCIO</t>
  </si>
  <si>
    <t>CCMN-003035: SERVICIO DE ESPECIALISTA DEL SISTEMA DE GESTION DE LA CALIDAD EN ARBIOS.</t>
  </si>
  <si>
    <t>10420051919-BAMBERGER FLORES RAZIEL EDUARDO</t>
  </si>
  <si>
    <t>CCMN-003028: SERVICIO ESPECIALIZADO EN MEDICINA OCUPACIONAL</t>
  </si>
  <si>
    <t>10721961538-OJEDA D'UGARD RICARDO ALFONSO</t>
  </si>
  <si>
    <t>CCMN-003024: SERVICIO DE APOYO TÉCNICO ADMINISTRATIVO PARA LA DIRECCIÓN GENERAL DE SUPERVISIÓN Y MONITOREO E</t>
  </si>
  <si>
    <t>10100283544-CCAPA RAMIREZ KARINA BEATRIZ</t>
  </si>
  <si>
    <t>CCMN-002998: CONTRATACIÓN DE LOS SERVICIOS DE UN PROFESIONAL PARA EL LABORATORIO INVESTIGACIÓN NUTRICIONAL</t>
  </si>
  <si>
    <t>CCMN-002995: SERVICIO DE APOYO EN LABORATORIO DE BIOLOGÍA MOLECULAR Y GENÉTICA - PP0068 SDIEE</t>
  </si>
  <si>
    <t>20401026127-NEGOCIACIONES TUMI S.R.L.</t>
  </si>
  <si>
    <t>CCMN-002974: ADQUISICION DE SACOS PROPILENO Y MALLA PARA LA EEA ANDENES DEL PI N°2361771 - SEMILLAS.</t>
  </si>
  <si>
    <t>CCMN-002966: POR EL SERVICIO DE AMPLIACION DE MODULO DE INVESTIGACION Y TRANSFERENCIA TECNOLOGICA DE CUYES E</t>
  </si>
  <si>
    <t>CCMN-002963: ADQUISICION DE MICROSCOPIO BINOCULAR COMPUESTO DIGITAL OBJETIVO P-100X CON CÁMARA FOTOGRÁFICA,</t>
  </si>
  <si>
    <t>CCMN-002961: SERVICIO DE INVESTIGACIÓN EN LA EEA TACNA</t>
  </si>
  <si>
    <t>20131034530-DISTRIBUIDORA SPIGNO S.A.C.</t>
  </si>
  <si>
    <t>CCMN-002951: ADQUISICION DE BALANZA MICRO DIGITAL DESDE 5.1 G/1 UG ADAM PARA EL PI N°2361771 - SEMILLAS.</t>
  </si>
  <si>
    <t>10054047296-HUAICAMA MANIHUARI LUCAS SEGUNDO</t>
  </si>
  <si>
    <t>CCMN-002945: CONTRATAR LOS SERVICIOS DE UN JORNALERO PARA REALIZAR LABORES DE SIEMBRA DE ARROZ Y MAIZ, EN EL</t>
  </si>
  <si>
    <t>CCMN-002942: CONTRATACIÓN DE UN PROFESIONAL SUPERVISOR DE PROYECTOS DE INVERSIÓN.</t>
  </si>
  <si>
    <t>CCMN-002931: CONTRATACIÓN DE SERVICIO DE UN ASISTENTE ADMINISTRATIVO PARA EL PROYECTO "MEJORAMIENTO DE LOS S</t>
  </si>
  <si>
    <t>10156473729-ALVAREZ NAZARIO VICTOR ANDRES</t>
  </si>
  <si>
    <t>CCMN-002915: SERVICIO DE CONSULTORÍA PARA SUPERVISIÓN DE LA OBRA ¿MEJORAMIENTO DE LA PLANTA DE PROCESAMIENTO</t>
  </si>
  <si>
    <t>10066394919-CANCHO RIOS AMILCAR MARCELINO</t>
  </si>
  <si>
    <t>CCMN-002902: CONTRATACIÓN DE UN SERVICIO DE APOYO TECNICO EN CONTRATACIONES DE BIENES, SERVICIOS EN GENERAL</t>
  </si>
  <si>
    <t>CCMN-002893: CONTRATACIÓN DE UN SERVICIO DE UN GESTOR EN LA REGION CAJAMARCA, EN EL MARCO DEL PI 2432072.</t>
  </si>
  <si>
    <t>CCMN-002880: SERVICIO DE DESCARTE DE ENFERMEDADES PARA EL NÚCLEO GENÉTICO DE BOVINOS  PARA EL CUMPLIMIENTO D</t>
  </si>
  <si>
    <t>CCMN-002875: SERVICO DE TELEFONIA MOVIL DEL INIA</t>
  </si>
  <si>
    <t>CCMN-002874: SERVICIO DE LINEA DEDICADA PARA EL ACCESO A INTERNET EN LA SEDE CENTRAL</t>
  </si>
  <si>
    <t>20606587474-CONCISSA DISEÑO &amp; CONSTRUCCION SOCIEDAD ANONIMA CERRADA</t>
  </si>
  <si>
    <t>CCMN-002873: MEJORAMIENTO DE ÁREA DE PLANTAS MEDICINALES DE COSTA DESTINADA AL DESARROLLO DE LA INVESTIGACIÓ</t>
  </si>
  <si>
    <t>SERVICIO DE ACONDICIONAMIENTO DEL AREA DE INVESTIGACION DESTINADA AL DESARROLLO</t>
  </si>
  <si>
    <t>10709918104-MAMANI CHULLO KINDER ROLANDO</t>
  </si>
  <si>
    <t>CCMN-002870: SERVICIO DE PERSONAL EN MANEJO PRODUCTIVO Y REPRODUCTIVO DE GANADO BOVINO, EN EL MARCO DEL PI 2</t>
  </si>
  <si>
    <t>CCMN-002869: ADQUISICIÓN DE ESTUFAS DIGITALES PARA EL PROYECTO DE INVERSIÓN CON CUI N° 2487112</t>
  </si>
  <si>
    <t>10722896187-ENCARNACION DEZA IGMER ROEL</t>
  </si>
  <si>
    <t>CCMN-002849: ADQUISICION DE PRODUCTOS AGROQUIMICOS PARA ACTIVIDADES PRODUCTIVAS EN LA EEA CANCHAN.</t>
  </si>
  <si>
    <t>CCMN-002863: CONTRATACIÓND E UN SERVICIO DE INSTALACIÓN DE SISTEMA FOTOVOLTAICO DE 1050 WH PARA LA REGIÓN PA</t>
  </si>
  <si>
    <t>20443947664-ABASTECEDORES INDUSTRIALES SANITARIOS Y SERVICIOS EMPRESA INDIVIDUAL DE RESPONSABILIDAD LIMITA</t>
  </si>
  <si>
    <t>CCMN-002853: MANTENIMIENTO Y REHABILITACIÓN DE GALPÓN DE PRODUCCIÓN DE CUYES EN LA EEA CANCHÁN     .</t>
  </si>
  <si>
    <t>20482241302-PROYECTOS INVERSIONES Y OBRAS PROYCOR S.A.C.</t>
  </si>
  <si>
    <t>CCMN-002844: SERVICIO DE MANTENIMIENTO Y ACONDICIONAMIENTO DEL GALPON DE PRODUCCION DE CUYES EN E.E.A. VIRU</t>
  </si>
  <si>
    <t>CCMN-002843: SERVICIO DE MANTENIMIENTO Y REHABILITACION DEL MODULO DE INVESTIGACION Y PRODUCCION DE REPRODUC</t>
  </si>
  <si>
    <t>CCMN-002841: SERVICIO ESPECIALIZADO DE SUPERVICION Y EJECUCIÓN DE PROYECTO, EN EL MARCO DEL PI 2432072.</t>
  </si>
  <si>
    <t>CCMN-002836: SERVICIO DE MANTENIMIENTO Y ACONDICIONAMIENTO DEL VIVERO AGROFORESTAL EN LA EEA PICHANAKI</t>
  </si>
  <si>
    <t>31</t>
  </si>
  <si>
    <t>CCMN-002827: LA PRESENTE CONTRATACIÓN TIENE POR FINALIDAD CONTAR CON EL SERVICIO DE COORDINACIÓN PARA EL PRO</t>
  </si>
  <si>
    <t>CCMN-002820: APOYO EN EL PAGO DE ENERGÍA ELÉCTRICA DEL INIA.</t>
  </si>
  <si>
    <t>CCMN-002819: APOYO EN EL PAGO DE AGUA POTABLE DEL INIA.</t>
  </si>
  <si>
    <t>CCMN-002797: SERVICIO DE CALIBRACIÓN PARA EL EQUIPO DE ESPECTROFOTÓMETRO DE ABSORCIÓN ATÓMICA EN EL MARCO DE</t>
  </si>
  <si>
    <t>CCMN-002803: ADQUISICIÓN DE EQUIPO DE MEDICIÓN CAMPO - CLOROFILA - PI 2449640 AGRICULTURA DE PRECISIÓN</t>
  </si>
  <si>
    <t>CCMN-002793: SERVICIO  ESPECIALIZADO EN GESTIÓN DE PROYECTOS, EN EL MARCO DEL PI 2432072.</t>
  </si>
  <si>
    <t>CCMN-002792: SERVICIO DE ASISTENTE EN GESTION Y EJECUCION DE PROYECTO, EN EL MARCO DEL PI 2432072.</t>
  </si>
  <si>
    <t>CCMN-002796: SERVICIO DE PERSONAL DE APOYO TÉCNICO, EN EL MARCO DEL PI 2432072.</t>
  </si>
  <si>
    <t>10461969891-CUEVA RODRIGUEZ MEDALI</t>
  </si>
  <si>
    <t>CCMN-002794: SERVICIO DE UN ESPECIALISTA EN MANEJO Y BIOTECNOLOGIA EN SANIDAD ANIMAL, EN EL MARCO DEL PI 243</t>
  </si>
  <si>
    <t>10767720811-VIGO MESTANZA CARMEN NATIVIDAD</t>
  </si>
  <si>
    <t>CCMN-002787: SERVICIO DE APOYO EN INVESTIGACION CIENTIFICA Y PROYECTOS PARA ACTIVIDADES DE PROGRAMAS DE LA D</t>
  </si>
  <si>
    <t>10713223951-BOBADILLA RIVERA LEIDY GHERALDINNE</t>
  </si>
  <si>
    <t>CCMN-002786: SERVICIO DE APOYO EN INVESTIGACION CIENTIFICA PARA ACTIVIDADES DE PROGRAMAS DE LA DDTA Y LA SDP</t>
  </si>
  <si>
    <t>CCMN-002785: SERVICIO DE ESPECIALIZADO EN PROYECTOS DE INVERSION PARA COORDINACIONES EN LA UEI DDTA. SEGUN T</t>
  </si>
  <si>
    <t>10010907859-AREVALO RUIZ VICTOR MANUEL</t>
  </si>
  <si>
    <t>CCMN-002788: CONTRATACIÓN DEL SERVICIO DE CONSULTORÍA PARA SUPERVISIÓN DE LA OBRA ¿CONSTRUCCIÓN DE LABORATOR</t>
  </si>
  <si>
    <t>20601215846-AGRO IMPOR PERU S.R.L.</t>
  </si>
  <si>
    <t>CCMN-002783: ADQUISICION DE FERTILIZANTES PARA LA EEA ILLPA DEL PI N°2361771 - SEMILLAS.</t>
  </si>
  <si>
    <t>CCMN-002781: SERVICIO DE UN COORDINADOR DEL PROYECTO DE INVERSION DE LA DGIA.</t>
  </si>
  <si>
    <t>20100099447-MERCK PERUANA S A</t>
  </si>
  <si>
    <t>CCMN-002772: ADQUISICIÓN DE CONDUCTÍMETROS DE MESA PARA EL PROYECTO DE INVERSIÓN CON CUI N° 2487112</t>
  </si>
  <si>
    <t>CONSTRUCCIÓN DE ALMACÉN DE SEMILLA DE PAPA, EEA BAÑOS DEL INCA, CAJAMARCA</t>
  </si>
  <si>
    <t>CCMN-002770: SERVICIO DE INTERVENCION ESPECIALIZADA EN  PROYECTOS DE INVERSION PARA EL PI N°2361771- SEMILLA</t>
  </si>
  <si>
    <t>10474064200-VALDEZ ALFARO IKE ALAN</t>
  </si>
  <si>
    <t>CCMN-002732: SERVICIO APOYO PROFESIONAL EN ACTIVIDADES DE RR.GG. EEA AREQUIPA, SEGÚN TDR.</t>
  </si>
  <si>
    <t>"CONSTRUCCIÓN DE PLANTA DE ACONDICIONAMIENTO Y ALMACÉN DE SEMILLA DE CEREALES Y LEGUMINOSAS DE GRANO EEA SANTA ANA ¿ JUNÍN</t>
  </si>
  <si>
    <t>CCMN-002753: SERVICIO DE UN ESPECIALISTA EN VIGILANCIA TECNOLÓGICA DEL PI 2487990</t>
  </si>
  <si>
    <t>20603670885-FERDEC E.I.R.L.</t>
  </si>
  <si>
    <t>CCMN-002752: SERVICIO DE REHABILITACION DE AMBIENTES PARA TRANSFERENCIA DE TECNOLOGIA E INVESTIGACION PARA L</t>
  </si>
  <si>
    <t>CCMN-002747: ADQUISICIÓN DE EQUIPOS DE MEDICION DE CAMPO - KIT Y MEDIDOR ROJO - PI 2449640</t>
  </si>
  <si>
    <t>CCMN-002724: SERVICIO DE REVISION Y ACTUALIZACION DE EXPEDIENTE TECNICO DEL PI N°2361771 - SEMILLAS.</t>
  </si>
  <si>
    <t>CCMN-002708: ADQUISICION DE TANQUESDE NITROGENO</t>
  </si>
  <si>
    <t>20602353690-AGROTECNICA OMAGRO E.I.R.L. - AGROTEC OMAGRO E.I.R.L.</t>
  </si>
  <si>
    <t>CCMN-002676: FERTILIZANTES, INSECTICIDAS, FUNGICIDAS Y SIMILARES PARA LA EEA EL CHIRA - EXONERADO DE IGV</t>
  </si>
  <si>
    <t>CONSTRUCCIÓN DE PLANTA DE ACONDICIONAMIENTO Y ALMACÉN DE SEMILLA DE CEREALES Y LEGUMINOSAS DE GRANO ¿ EEA BAÑOS DEL INCA ¿ CAJAMARCA</t>
  </si>
  <si>
    <t>CCMN-002667: SERVICIO DE UN ESPECIALISTA TÉCNICO EN PROPIEDAD INTELECTUAL DEL PI 2487990</t>
  </si>
  <si>
    <t>CCMN-002657: SERVICIO DE UN ESPECIALISTA TÉCNICO EN INNOVACIÓN AGRARIA PARA EL PI 2487990</t>
  </si>
  <si>
    <t>CCMN-002655: SERVICIO DE APOYO ADMINISTRATIVO PARA EL PROYECTO DE LNVERSION DE LA DGIA.</t>
  </si>
  <si>
    <t>CCMN-002654: SERVICIO DE UN ESPECIALISTA LEGAL EN PROPIEDAD INTELECTUAL DEL PI 2487990</t>
  </si>
  <si>
    <t>CCMN-002647: REQUERIMIENTO DE CONTRATACION DE PROFESIONAL EN APOYO EN PROYECTOS DE LA SDPA.</t>
  </si>
  <si>
    <t>CCMN-002646: SERVICIO DE ASISTENCIA TECNICA EN LOGISTICA PARA EL PROYECTO DE INVERSION DE LA DGIA</t>
  </si>
  <si>
    <t>30/09/2021</t>
  </si>
  <si>
    <t>20/07/2021</t>
  </si>
  <si>
    <t>20603185391-INDICON PERU S.A.C.</t>
  </si>
  <si>
    <t>27</t>
  </si>
  <si>
    <t>CCMN-002629: ADQUISICION DE CAMARAS FOTOGRAFICAS PARA EEA DEL PROYECTO PROAGROBIO DE LA SDRG.</t>
  </si>
  <si>
    <t>10481226754-CUZCO MAS ERIK</t>
  </si>
  <si>
    <t>CCMN-002619: SERVICIO ESPECIALIZADO EN GESTIÓN DE PROYECTOS PARA EL CUMPLIMIENTO DE LAS METAS PROGRAMADAS PA</t>
  </si>
  <si>
    <t>10439768733-YOPLAC VARGAS ALEISI DEL PILAR</t>
  </si>
  <si>
    <t>CCMN-002606: SERVICIO ESPECIALIZADO EN GESTIÓN DE PROYECTOS PARA EL CUMPLIMIENTO DE LAS METAS PROGRAMADAS DE</t>
  </si>
  <si>
    <t>CCMN-002621: ADQUISICION DE MOTO PULVERIZADORAS PARA EL PI N°2361771 - SEMILLAS.</t>
  </si>
  <si>
    <t>CCMN-002613: CONTRATACIÓN DE SERVICIO DE ESPECIALISTA EN GESTIÓN Y OPERATIVIDAD DE LABORATORIO DE SUELOS Y A</t>
  </si>
  <si>
    <t>CCMN-002599: SERVICIO ESPECIALIZADO EN DERECHO ADMINISTRATIVO Y ADMINISTRACIÓN PÚBLICA</t>
  </si>
  <si>
    <t>CCMN-002598: SERVICIOS ESPECIALIZADOS EN GESTIÓN DE PROCESOS JUDICIALES</t>
  </si>
  <si>
    <t>CCMN-002590: ESPECIALISTA EN ASISTENCIA TÉCNICA PARA LA APLICACIÓN DE LAS FASES DEL CICLO DE INVERSIÓN Y EL .SEG</t>
  </si>
  <si>
    <t>CCMN-002583: SERVICIO DE MANTENIMIENTO Y REHABILITACIÓN DEL INGRESO PRINCIPAL AL CENTRO.EXPERIMENTAL YANAYA</t>
  </si>
  <si>
    <t>09/06/2021</t>
  </si>
  <si>
    <t>24</t>
  </si>
  <si>
    <t>CCMN-002572: CONTRATACIÓN DE SEGURO VEHICULAR</t>
  </si>
  <si>
    <t>CCMN-002569: COORDINADOR LEGAL PARA LA OFICINA DE ADMINISTRACIÓN</t>
  </si>
  <si>
    <t>10704318834-GARATE SALVATIERRA LUIS FERNANDO</t>
  </si>
  <si>
    <t>CCMN-002532: CONTRATAR LOS SERVICIOS DE UNA PERSONA NATURAL PARA REALIZAR ACTIVIDADES ADMINISTRATIVAS DE APO</t>
  </si>
  <si>
    <t>CCMN-002556: ADQUISICION DE COMBUSTIBLE PARA EL PI N° 2276656-VRAEM</t>
  </si>
  <si>
    <t>06/09/2021</t>
  </si>
  <si>
    <t>22/06/2021</t>
  </si>
  <si>
    <t>CCMN-002528: ADQUISICION DE BALANZAS DESTINADAS PARA LA INVESTIGACION</t>
  </si>
  <si>
    <t>20563676249-W &amp; AP GROUP SERVICIOS GENERALES S.A.C.</t>
  </si>
  <si>
    <t>CCMN-002510: ADQUISICIÓN DE INDUMENTARIA PARA FORTALECER LA PRESENCIA E IMAGEN DEL PERSONAL DEL PROYECTO</t>
  </si>
  <si>
    <t>CCMN-002495: ADQUISICION DE AUTOCLAVE VERTICAL PARA LA EEA SANTA ANA DEL PI N°2361771 - SEMILLAS.</t>
  </si>
  <si>
    <t>20601878420-DISORTE S.A.C.</t>
  </si>
  <si>
    <t>CCMN-002487: ADQUISICIÓN DE MATERIALES PARA EL MEJORAMIENTO DE CERCOS ELÉCTRICOS - EEA PUCALLPA, CON EL FIN</t>
  </si>
  <si>
    <t>CCMN-002465: SERVICIO DE ENERGIA ELECTRICA, PARA LA SEDE CENTRAL DEL INIA.</t>
  </si>
  <si>
    <t>CCMN-002464: SERVICIO DE AGUA POTABLE Y ALCANTARILLADO, PARA LA SEDE CENTRAL DEL INIA.</t>
  </si>
  <si>
    <t>20100162238-AMERICAN HOSP SCIEF EQUIP CO DEL PERU SA</t>
  </si>
  <si>
    <t>CCMN-002460: ADQUISICIÓN DE FLUOROMETRO PARA EL PI 2449640 AGRICULTURA DE PRECISIÓN</t>
  </si>
  <si>
    <t>CCMN-002457: SERVICIO DE MANTENIMIENTO DE LOS AMBIBIENTE5 EN LAS OFICINAS DE INVESTIGACION  DE.LA ESTACION</t>
  </si>
  <si>
    <t>CCMN-002452: ADQUISICIÓN DE ESPECTROFOTÓMETROS UV-VISIBLE PARA EL PROYECTO DE INVERSIÓN CON CUI N° 2487112</t>
  </si>
  <si>
    <t>CCMN-002451: ADQUISICIÓN DE UN PURIFICADOR DE AGUA PARA EL PROYECTO DE INVERSIÓN CON CUI N° 2487112</t>
  </si>
  <si>
    <t>CCMN-002445: SERVICIO DE ACONDICIONAMIENTO DEL ALMACÉN Y PAREAS DE SECADO DE FORRAJES EN LA EEA-AMAZONAS-PRE</t>
  </si>
  <si>
    <t>CCMN-002443: CONTRATACIÓN DE SERVICIOS DE UN ESPECIALISTA EN ANÁLISIS, DISEÑO, DESARROLLO E IMPLANTACIÓN DE</t>
  </si>
  <si>
    <t>20487279723-MDF SERVICIOS MULTIPLES GENERALES S.A.C.</t>
  </si>
  <si>
    <t>CCMN-002424: SERVICIO DE IMPLEMENTACIÓN DE MÓDULO DE SSHH EN LA EEA CANCHÁN DE LA IN-VERSIÓN TIPO IOARR DENO</t>
  </si>
  <si>
    <t>10447957022-AGÜERO NAVARRO EUFRA FERNANDO</t>
  </si>
  <si>
    <t>CCMN-002417: SERVICIO DE UN PERSONAL PARA APOYO EN PROYECTOS EN LA SDPA.</t>
  </si>
  <si>
    <t>CCMN-002412: ADQUISICIÓN DE UN FOTÓMETRO DE LLAMA PARA EL PROYECTO DE INVERSIÓN CON CUI N° 2487112</t>
  </si>
  <si>
    <t>CCMN-002407: SERVICIO DE MANTENIMIENTO DEL AREA DE INVESTIGACION EN RECURSOS GENETICOS DE LA EEA SAN RAMON, YURIM</t>
  </si>
  <si>
    <t>CCMN-002396: ADQUISICIÓN DE ESTUFAS DIGITALES PARA EL PROYECTO DE INVERSIÓN CON CUI N° 2487112</t>
  </si>
  <si>
    <t>CCMN-002394: CONTRATACIÓN DE LA PRESTACIÓN DEL SERVICIO PARA EL ACONDICIONAMIENTO DE AMBIENTES DEL LABORATOR</t>
  </si>
  <si>
    <t>20601438756-DISEÑO &amp; CONSTRUCTORA DEL ORIENTE S.A.C.</t>
  </si>
  <si>
    <t>CCMN-002392: ADQUISICIÓN DE MATERIALES PARA EL MEJORAMIENTO DE CERCOS ELÉCTRICOS - EEA EL PORVENIR, CON EL F</t>
  </si>
  <si>
    <t>CCMN-002386: SERVICIO DE APOYO EN INVESTIGACION FONDECYT MADERAS3</t>
  </si>
  <si>
    <t>CCMN-002384: SERVICIO DE MANTENEMIENTO DE PLANTA DE DERIVADOS LACTEOS DE LA.EEA- CHUMBIBAMBA</t>
  </si>
  <si>
    <t>10475000396-ALVAREZ GARCIA WUESLEY YUSMEIN</t>
  </si>
  <si>
    <t>CCMN-002382: REQUERIMIENTO DE SERVICIOS DE APOYO EN PROYECTOS DE INVESTIGACIÓN PARA ACTIVIDADES DEL PP 121 P</t>
  </si>
  <si>
    <t>20602311857-LOUISVILLE CONSTRUCTION AND ENGINEERING S.A.C.</t>
  </si>
  <si>
    <t>CCMN-002381: SERVICIO DE MANTENIMIENTO DE VIVERO FRUTICOLA Y FORESTAL EN.LA EEA EL CHIRA ¿ HUALTACO</t>
  </si>
  <si>
    <t>CCMN-002353: SERVICIO DE COORDINADOR DE INVESTIGACION Y SEGUIMIENTO REGIONAL DEL PROYECTO PI N°2361771 - SEM</t>
  </si>
  <si>
    <t>10423835317-RISCO SOTELO ROGER OLIVER</t>
  </si>
  <si>
    <t>CCMN-002374: SERVICIO DE ESPECIALISTA EN BIOLOGIA EN LA SDRIA</t>
  </si>
  <si>
    <t>CCMN-002369: SERVICIO DE ESPECIALISTA EN CALIDAD EN LA SDRIA.</t>
  </si>
  <si>
    <t>CCMN-002361: CONTRATACION DE TECNICO DE CAMPO EN EL DISTRITO DE LLOCHEGUA PARA EL PI N° 2276656-VRAEM, EN LA</t>
  </si>
  <si>
    <t>CCMN-002356: SERVICIO DE IMPRESIÓN EN EL MARCO DEL PROYECTO DE LA DGIA</t>
  </si>
  <si>
    <t>CCMN-002351: ADQUISICIÓN DE UN DIGESTOR KJENDHAL PARA EL PROYECTO DE INVERSIÓN CON CUI N° 2487112</t>
  </si>
  <si>
    <t>CCMN-002333: SERVICIO DE ELABOLACION DEL PLAN DE OPERACIONES Y PLAN DE  CONTIGENCIA DEL PI DE LA DGIA.</t>
  </si>
  <si>
    <t>CCMN-002332: SERVICIO DE COORDINADOR REGIONAL CAJAMARCA EEA BAÑOS DEL INCA PARA EL PI N°2361771.</t>
  </si>
  <si>
    <t>10428110108-CARRILLO CORNEJO EDWIN</t>
  </si>
  <si>
    <t>CCMN-002328: POR ADQUISICIÓN DE FERTILIZANTES, HERBICIDAS, INSECTICIDAS, FUNGICIDAS PARA LA EEA LOS CEDROS I</t>
  </si>
  <si>
    <t>20550161606-TECNOLOGIA PARA LA INDUSTRIA PERUANA S.A.C.</t>
  </si>
  <si>
    <t>CCMN-002325: ADQUISICION DE REFRACTOMETROS DIGITALES PARA LA INVESTIGACION.</t>
  </si>
  <si>
    <t>10012269795-LIMACHI ARGAMA FELIPE MARIANO</t>
  </si>
  <si>
    <t>CCMN-002320: SERVICIO DE MANTENIMIENTO DEL INVERNADERO DE PRODUCCION DE SEMILLAS EN LA EEA ILLPA - SALCEDO -</t>
  </si>
  <si>
    <t>10/06/2021</t>
  </si>
  <si>
    <t>11/05/2021</t>
  </si>
  <si>
    <t>20216839570-DEXER S R L</t>
  </si>
  <si>
    <t>18</t>
  </si>
  <si>
    <t>CCMN-002313: AADQUISICIÓN DE HORMONAS PARA ELPI CUI 2338934</t>
  </si>
  <si>
    <t>CCMN-002307: CONTRATACIÓN DEL SERVICIO DE UN ASISTENTE EN INVESTIGACIÓN AGRARIA Y LABORATORIO PARA LA EEA PI</t>
  </si>
  <si>
    <t>CCMN-002306: CONTRATACIÓN DEL SERVICIO DE UN ASISTENTE EN INVESTIGACIÓN AGRARIA Y LABORATORIO PARA LA EEA AR</t>
  </si>
  <si>
    <t>CCMN-002300: ADQUISICION DE IMPRESORAS MULTIFUNCIONALES - PI CUI 2480490</t>
  </si>
  <si>
    <t>20602754104-GRUPO TASPAC EMPRESA INDIVIDUAL DE RESPONSABILIDAD LIMITADA</t>
  </si>
  <si>
    <t>CCMN-002294: ADQUISICION DE COMPUTADORAS TODO EN UNO - PI CUI 2480490</t>
  </si>
  <si>
    <t>20523522311-TOPOGIS S.A.C.</t>
  </si>
  <si>
    <t>CCMN-002291: DESTINADOS PARA LA INVESTIGACION EN LA CARACTERIZACION AGROMORFOLOGICA DE LAS COLECCIONES DE GE</t>
  </si>
  <si>
    <t>10457190731-QUISPE MIRANDA EDWIN VLADIMIR</t>
  </si>
  <si>
    <t>CCMN-002277: CONTRATACIÓN DE SERVICIO DE PERSONAL PARA EL MANEJO DE REPRODUCTORES BOVINO EN LA REGIÓN PUNO,</t>
  </si>
  <si>
    <t>10437567498-PINO AVALOS GUIDO FRANCISCO</t>
  </si>
  <si>
    <t>CCMN-002276: CONTRATACIÓN DE SERVICIO DE UN GESTOR DE NUCLEO GENETICO E LA REGIÓN PUNO, EN EL MARCO DEL PI 2</t>
  </si>
  <si>
    <t>20</t>
  </si>
  <si>
    <t>CCMN-002249: CONTRATACIÓN DE UN COORDINADOR EN EL MARCO DEL PI CON CUI N° 2432072.</t>
  </si>
  <si>
    <t>CCMN-002250: CONTRATACIÓN DEL SERVICIO DE UN ESPECIALISTA EN LABORATORIO E INVESTIGACIÓN AGRARIA PARA LA EEA</t>
  </si>
  <si>
    <t>CCMN-002248: CONTRATACION DE APOYO ADMINISTRATIVO PARA EL PI N° 2276656 EN LA SEDE CENTRAL DEL INIA</t>
  </si>
  <si>
    <t>CCMN-002246: ADQUISICIÓN DE HORMONA FOLICULO ESTIMULANTE (FSH), EN EL MARCO DEL PI 2432072.</t>
  </si>
  <si>
    <t>CCMN-002244: ADQUISICIÓN DE DISPOSITIVOS PARA USO INTRAVAGINAL EN LOS BOVINOS DEL AMBITO DE ACCIÓN, EN EL MA</t>
  </si>
  <si>
    <t>10295490565-GALLEGOS BARREROS ROBERT EDWARD</t>
  </si>
  <si>
    <t>CCMN-002242: SERVICIO DE MANTENIMIENTO DEL AMBIENTE DE INVERNADERO DE LA EEA ILLPA - TAHUACO - DEL PI N°2361</t>
  </si>
  <si>
    <t>20601893348-LUIS CEVASCO S.A.C.</t>
  </si>
  <si>
    <t>CCMN-002238: SERVICIO DE MANTENIMIENTO DE ALMACENES DE SEMILLAS Y FERTILIZANTES EN LA EEA CANAAN DEL PI N°23</t>
  </si>
  <si>
    <t>CCMN-002235: SERVICIO DE AGUA POTABLE, PARA LA SEDE CENTRAL DEL INIA.</t>
  </si>
  <si>
    <t>CCMN-002232: SERVICIO DE MANTENIMIENTO DE OFICINAS DE INVESTIGACIÓN Y TRANSFERENCIA DE.TECNOLOGÍA DE LA EEA</t>
  </si>
  <si>
    <t>CCMN-002228: CONTRATACIÓN DE SERVICIO DE ESPECIALISTA EN LABORATORIO E INVESTIGACIÓN AGRARIA PARA LA SEDE CENTRAL</t>
  </si>
  <si>
    <t>20501516113-G &amp; T CIAPESA S.A.C.</t>
  </si>
  <si>
    <t>CCMN-002222: SERVICIO DE MANTENIMIENTO E IMPLEMENTACIÓN DE ALMACÉN DE ALIMENTOS DE CUYES EN EL CENTRO EXPERI</t>
  </si>
  <si>
    <t>20100182263-MONTANA S A</t>
  </si>
  <si>
    <t>CCMN-002189: ADQUISICIÓN DE SALES MINERALES EN EL MARCO DEL PI 2432072.</t>
  </si>
  <si>
    <t>10094288784-TEJADA VILLON JOSE ANTONIO RAFAEL</t>
  </si>
  <si>
    <t>CCMN-002183: SERVICIO DE COORDINACION DE PROYECTOS DE INVESTIGACION PARA LA EEA AREQUIPA DEL PI N°2361771 -</t>
  </si>
  <si>
    <t>CCMN-002176: REQUERIMIENTO DE COMBUSTIBLE PARA LA EEA CHUMBIBAMBA</t>
  </si>
  <si>
    <t>20522584640-RIEGOMAX SAC</t>
  </si>
  <si>
    <t>CCMN-002175: INSTALACION DE SISTEMA DE RIEGO TECNIFICADO PARA CULTIVOS - PI 2449640  AGRICULTURA DE PRECISIO</t>
  </si>
  <si>
    <t>CCMN-002169: MANTENIMIENTO E IMPLEMENTACION DE VIVERO FRUTICOLA Y FORESTAL EN LA EEA AMAZONAS, FUNDO SAN JUA</t>
  </si>
  <si>
    <t>CCMN-002170: SERVICIO DE ASISTENCIA TECNICA ADMINISTRATIVA PARA LA GERENCIA GENERAL DEL INIA</t>
  </si>
  <si>
    <t>12/07/2021</t>
  </si>
  <si>
    <t>17</t>
  </si>
  <si>
    <t>EJECUCION DE SISTEMA DE RIEGO EN LA EEA AMAZONAS - CUI 2486273</t>
  </si>
  <si>
    <t>CCMN-002140: SERVICIO DE CAPACITACION Y ASISTENECIA TECNICA EN FRUTALES EN  LA EEA MOQUEGUA.</t>
  </si>
  <si>
    <t>CCMN-002145: SERVICIO DE ESPECIALISTA EN INNOVACIÓN AGRÍCOLA -  PRODUCCIÓN DE SEMILLAS EN LA EEA MOQUEGUA.</t>
  </si>
  <si>
    <t>16</t>
  </si>
  <si>
    <t>CCMN-002112: SERVICIO DE SUPERVISION DE OBRA PARA EL PI MEJORAMIENTO DE LA DDTA, CUI N°2465754. SEGUN TERMIN</t>
  </si>
  <si>
    <t>CCMN-002110: ADQUISICIÓN DE DESTILADORES DE AGUA PARA EL PROYECTO DE INVERSIÓN CON CUI N° 2487112.</t>
  </si>
  <si>
    <t>CCMN-002109: ADQUISICIÓN DE UN PURIFICADOR DE AGUA DE AGUA PARA EL PROYECTO DE INVERSIÓN CON CUI N° 2487112</t>
  </si>
  <si>
    <t>CCMN-002108: ADQUISICIÓN DE PHMETROS DIGITAL DE MESA PARA EL PROYECTO DE INVERSIÓN CON CUI N° 2487112</t>
  </si>
  <si>
    <t>28/03/2022</t>
  </si>
  <si>
    <t>30/03/2021</t>
  </si>
  <si>
    <t>CCMN-002103: SERVICIO DE ADQUISICION DE LICENCIA DE SOPORTE ORACLE</t>
  </si>
  <si>
    <t>02/08/2021</t>
  </si>
  <si>
    <t>03/05/2021</t>
  </si>
  <si>
    <t>15</t>
  </si>
  <si>
    <t>CCMN-002107: ADQUISICIÓN DE TANQUES DE NITRÓGENO</t>
  </si>
  <si>
    <t>CCMN-002106: ADQUISICIÓN DE TANQUES CRIOGÉNICOS DE 50 LT</t>
  </si>
  <si>
    <t>20605201351-CEQUIMA S.A.C.</t>
  </si>
  <si>
    <t>CCMN-002105: SERVICIO DE MANTENIMIENTO DE LOS AMBIENTES DE INVESTIGACION EN SEMILLAS PARA LA EEA AREQUIPA DE</t>
  </si>
  <si>
    <t>CCMN-002084: ADQUISICION DE FERTILIZANTES PARA LA EEA EL CHIRA</t>
  </si>
  <si>
    <t>CCMN-002096: ADQUISICION DE SONICADOR PARA LA EEA BAÑOS DEL INCA DEL PI N°2361771 - SEMILLAS.</t>
  </si>
  <si>
    <t>10437150091-CARREÑO FERNANDEZ HANS</t>
  </si>
  <si>
    <t>CCMN-002090: SERVICIO DE INVESTIGADOR AGRARIO PARA LA EEA ANDENES DEL PI N°2361771 - SEMILLAS.</t>
  </si>
  <si>
    <t>10424839308-CCALTA HANCCO EVA</t>
  </si>
  <si>
    <t>CCMN-002071: SERVICIO DE INTERVENCION ESPECIALIZADA EN ACTIVIDADES AGRICOLAS PARA EL AREA DE SEMILLAS DE LA</t>
  </si>
  <si>
    <t>20101639275-IPESA S.A.C.</t>
  </si>
  <si>
    <t>CCMN-002081: RASTRA DE 28 DISCOS</t>
  </si>
  <si>
    <t>CCMN-002080: CONTRATACIÓN DE PROFESIONAL PARA SERVICIO DE APOYO EN PROYECTOS DE INVESTIGACIÓN AGRARIA - PAPA</t>
  </si>
  <si>
    <t>CCMN-002079: CONTRATACIÓN DE PROFESIONAL PARA SERVICIO DE APOYO EN PROYECTOS DE INVESTIGACIÓN AGRARIA - MAIZ</t>
  </si>
  <si>
    <t>20481297576-EMPORIO VIRGEN DE CHAPI S.A.C.</t>
  </si>
  <si>
    <t>CCMN-002068: ADQUISICIÓN DE ALIMENTO BALANCEADO PARA DONADORAS, EN EL MARCO DEL PI 2432072.</t>
  </si>
  <si>
    <t>30/08/2021</t>
  </si>
  <si>
    <t>21/05/2021</t>
  </si>
  <si>
    <t>20520928503-AJN INVERSIONES S.A.C.</t>
  </si>
  <si>
    <t>13</t>
  </si>
  <si>
    <t>EJECUCIÓN DE OBRA: ¿MEJORAMIENTO DE LA PLANTA DE PROCESAMIENTO DE SEMILLAS DE LA SEDE CENTRAL¿.</t>
  </si>
  <si>
    <t>19/07/2021</t>
  </si>
  <si>
    <t>14/05/2021</t>
  </si>
  <si>
    <t>12</t>
  </si>
  <si>
    <t>CONSTRUCCIÓN DE LA PLANTA DE PRODUCCIÓN DE NITRÓGENO LÍQUIDO - EEA EL PORVENIR</t>
  </si>
  <si>
    <t>CCMN-002064: ADQUISICIÓN DE ESPECTROFOTÓMETRO UV-VISIBLE PARA EL PROYECTO DE INVERSIÓN CON CUI N° 2487112</t>
  </si>
  <si>
    <t>20100488427-KOSSODO S.A.C.</t>
  </si>
  <si>
    <t>CCMN-002056: SERVICIO DE MANTENIMIENTO PREVENTIVO DE ESPECTROFOTÓMETRO UV-VISIBLE Y ESPECTROFOTÓMETRO DE ABS</t>
  </si>
  <si>
    <t>CCMN-002052: SERVICIO DE ACONDICIONAMIENTO DE TECHO DEL ÁREA DE GANADERÍA PARA LA EEA SAN RAMON  YURIMAGUAS</t>
  </si>
  <si>
    <t>10404939284-NORABUENA SEGOVIA ANGEL ALEX</t>
  </si>
  <si>
    <t>CCMN-002043: CONTRATACIÓN DE UN ESPECIALISTA EN LABORATORIO E INVESTIGACIÓN AGRARIA PARA LA EEA DONOSO EN EL</t>
  </si>
  <si>
    <t>CCMN-002042: SERVICIO DE ASISTENTE DE INVESTIGACIÓN AGRARIA Y LABORATORIO PARA LA EEA VISTA FLORIDA EN EL MA</t>
  </si>
  <si>
    <t>CCMN-002041: SERVICIO DE ASISTENTE DE INVESTIGACIÓN AGRARIA Y LABORATORIO PARA LA EEA CANAÁN EN EL MARCO DEL</t>
  </si>
  <si>
    <t>CCMN-002040: CONTRATACIÓN DE UN ESPECIALISTA EN LABORATORIO E INVESTIGACIÓN AGRARIA PARA LA EEA CANAÁN EN EL</t>
  </si>
  <si>
    <t>CCMN-002039: ADQUISICIÓN DE SULFATO DE AMONIO PARA EL PI 2432072</t>
  </si>
  <si>
    <t>10425767131-FARFAN QUISPE KARINA</t>
  </si>
  <si>
    <t>CCMN-002025: ADQUISICION DE FERTILIZANTE COMPUESTO 20-7-20 PARA LAS PARCELAS DEL PI N° 2276656-VRAEM</t>
  </si>
  <si>
    <t>CCMN-002020: CONTRATACIÓN DE UN ESPECIALISTA EN LABORATORIO E INVESTIGACIÓN AGRARIA PARA LA EEA ILLPA EN EL</t>
  </si>
  <si>
    <t>CCMN-002021: CONTRATACIÓN DE UN ESPECIALISTA EN LABORATORIO E INVESTIGACIÓN AGRARIA PARA LA EEA PICHANAKI EN</t>
  </si>
  <si>
    <t>CCMN-002022: CONTRATACIÓN DE UN ESPECIALISTA EN LABORATORIO E INVESTIGACIÓN AGRARIA PARA LA EEA BAÑOS DEL IN</t>
  </si>
  <si>
    <t>CCMN-002023: SERVICIO DE ASISTENTE DE INVESTIGACIÓN AGRARIA Y LABORATORIO PARA LA EEA ILLPA EN EL MARCO DEL</t>
  </si>
  <si>
    <t>10061273013-MONTERO ARANDA JANE GLORIA</t>
  </si>
  <si>
    <t>CCMN-002012: SERVICIO DE UN ESPECIALISTA EN ESTUDIOS SOCIOECONÓMICOS PARA EL PROYECTO DE LA DGIA</t>
  </si>
  <si>
    <t>CCMN-002009: ADQUISICION DE ALIMENTO CONCETRADO PARA BOVINOS DEL PI CUI 2338934</t>
  </si>
  <si>
    <t>20602772587-AGRO SERVICIOS MARHUAY S.A.C.</t>
  </si>
  <si>
    <t>CCMN-002002: ADQUISICION DE AZOXISTROBIN + TEBUCONAZOLE PARA LAS PARCELAS DEL PI N° 2276656-VRAEM</t>
  </si>
  <si>
    <t>CCMN-002001: ADQUISICION DE INSECTICIDAS PARA INSECTOS VOLADORES PARA LAS PARCELAS DEL PI N° 2276656-VRAEM</t>
  </si>
  <si>
    <t>CCMN-001997: CONTRATACIÓN DE SERVICIO DE REVISION Y ACTUALIZACION DE EXPEDIENTE TECNICO DEL PI CUI 2338934</t>
  </si>
  <si>
    <t>20601065267-COMERCIAL EL CARIOCO E.I.R.L</t>
  </si>
  <si>
    <t>CCMN-001993: ADQUISICIÓN DE POLVILLO DE ARROZ</t>
  </si>
  <si>
    <t>10077208556-CUADROS INFANTE EDUARDO</t>
  </si>
  <si>
    <t>CCMN-001992: ADQUISICIÓN DE HARINA DE CANAVALIA</t>
  </si>
  <si>
    <t>CCMN-001991: ADQUISICIÓN DE TORTA DE SOYA</t>
  </si>
  <si>
    <t>20393223821-AGROPECUARIA SAIU SRL</t>
  </si>
  <si>
    <t>CCMN-001990: ADQUISICIÓN DE SEMILLA DE MAIZ AMARILLO</t>
  </si>
  <si>
    <t>20564164985-IÑAGO S.A.C.</t>
  </si>
  <si>
    <t>CCMN-001948: ADQUISICION DE FERTILIZANTES PARA EEA CHUMBIBAMBA - PI 2361771 PROSEM.</t>
  </si>
  <si>
    <t>CCMN-001945: SERVICIO DE SOAT PARA LAS UNIDADES VEHICULARES DEL INIA.</t>
  </si>
  <si>
    <t>10011540321-GUEVARA RODRIGUEZ JOSE SANTOS</t>
  </si>
  <si>
    <t>CCMN-001932: SERVICIO DE TERCEROS</t>
  </si>
  <si>
    <t>CCMN-001931: SEGUIMIENTO Y EVALUACIÓN DE LAS ACTIVIDADES DEL FONDO FORESTAL, DE ACUERDO A LA DIRECTIVA GENER</t>
  </si>
  <si>
    <t>10442283881-CRUZ GARCIA DANITZA</t>
  </si>
  <si>
    <t>CCMN-001928: SERVICIO DE CONSULTORÍA PARA SUPERVISIÓN DE LA OBRA ¿REHABILITACION DE ALMACEN DE SEMILLAS EN L</t>
  </si>
  <si>
    <t>CCMN-001916: COMPRA DE 03 EQUIPOS MULTIFUNCIONAL PARA EL PROYECTO DE LA DGIA</t>
  </si>
  <si>
    <t>20602489311-TIZIANNI LOGISTICS SOCIEDAD ANONIMA - TIZIANNI LOGISTICS S.A.</t>
  </si>
  <si>
    <t>CCMN-001917: COMPRA DE 18 SILLAS ERGONOMICAS PARA EL EQUIPO DEL PROYECTO DE LA DGIA..</t>
  </si>
  <si>
    <t>CCMN-001910: SERVICIO DE UN ESPECIALISTA EN SUPERVISION Y MONITOREO DE ACTIVIDADES PRODUCTIVAS EN MATERIAL G</t>
  </si>
  <si>
    <t>CCMN-001874: SERVICIO DE INTERNET</t>
  </si>
  <si>
    <t>CCMN-001896: SERVICIO DE APOYO ADMINISTRATIVO EN LA GESTIÓN DE ACCIONES DE SUPERVISIÓN Y MONITOREO DE LA PRO</t>
  </si>
  <si>
    <t>10435704153-VILLEGAS LLERENA CLAUDIO NICOLAS</t>
  </si>
  <si>
    <t>CCMN-001887: SERVICIO DE APOYO EN LA INVESTIGACIÓN CIENTIFICA - PI 2449640 AGRICULTURA DE PRECISIÓN</t>
  </si>
  <si>
    <t>CCMN-001878: SERVICIO DE.MANTENIMIENTO E IMPLEMENTACION DE VIVERO FRUTÍCOLA EN LA EEA AREQUIPA - ANEXO SANT</t>
  </si>
  <si>
    <t>20539465423-NEGOVET AQP S.R.L.</t>
  </si>
  <si>
    <t>CCMN-001873: ADQUISICIÓN DE KIT DE SINCRONIZACIÓN DE RECEPTORAS PARA EL PI 2432072.</t>
  </si>
  <si>
    <t>13/09/2021</t>
  </si>
  <si>
    <t>14/06/2021</t>
  </si>
  <si>
    <t>20606296992-SCIENTIFIC SUPPLIES LAB E.I.R.L.</t>
  </si>
  <si>
    <t>19</t>
  </si>
  <si>
    <t>CCMN-001872: ADQUISICIÓN DE 01 INCUBADORA DE CO2 PARA EL PI 2432072.</t>
  </si>
  <si>
    <t>CCMN-001871: SERVICIO ESPECIALIZADO EN DERECHO ADMINISTRATIVO, EN GESTIÓN PÚBLICA Y EN MATERIA PRESUPUESTARIA</t>
  </si>
  <si>
    <t>CCMN-001869: SERVICIO DE MANTENIMIENTO DE INFRAESTRUCTURA E IMPLEMENTACION DE GALPÓN DE CUYES EN LA EEA BAÑO</t>
  </si>
  <si>
    <t>CCMN-001863: SERVICIO ESPECIALIZADO EN SEGURIDAD E IMPACTO AMBIENTAL DEL PI N°2361771 - SEMILLAS.</t>
  </si>
  <si>
    <t>20162664850-JUNTA DE USUARIOS SANTA RITA SE SIGUAS SUB DISTRITO DE RIEGO COLCA - SIGUAS</t>
  </si>
  <si>
    <t>667-2021</t>
  </si>
  <si>
    <t>CCMN-001650: PAGO CONTRIBUCIONES, TARIFA POR USO DE AGUA E INFRAESTRUCTURA HIDRÁULICA ANEXO STA. RITA EEA AR</t>
  </si>
  <si>
    <t>CCMN-001861: CONTRATACIÓN DE UN SERVICIO Y ACONDICIONAMIENTO DE CORRALES PARA TOROS REPRODUCTORES EN EL NUCL</t>
  </si>
  <si>
    <t>CCMN-001860: ADQUISICIÓN DE FERTILIZANTE NPK 20 - 20 - 20 PARA EL PI 2432072</t>
  </si>
  <si>
    <t>10200366226-ROMANI CONDOR NELLY ISABEL</t>
  </si>
  <si>
    <t>CCMN-001854: SERVICIO DE UN GESTOR DE LA INNOVACION AGRARIA EN LA REGION JUNIN.</t>
  </si>
  <si>
    <t>10292302954-ARIAS LIZARES MIGUEL ANGEL</t>
  </si>
  <si>
    <t>CCMN-001852: SERVICIO DE UN GESTOR DE LA INNOVACION AGRARIA EN LA REGION AREQUIPA</t>
  </si>
  <si>
    <t>10409981653-ROMERO VASQUEZ ABNER RUBEN</t>
  </si>
  <si>
    <t>CCMN-001851: SERVICIO DE UN GESTOR DE LA INNOVACION AGRARIA EN LA REGION CAJAMARCA.</t>
  </si>
  <si>
    <t>10420913597-MANAY MEGO WILMER CESAR</t>
  </si>
  <si>
    <t>CCMN-001850: SERVICIO DE UN GESTOR DE LA INNOVACION AGRARIA EN LA REGION LAMBAYEQUE</t>
  </si>
  <si>
    <t>CCMN-001847: LA ADQUISICIÓN DE LA CABINA DE FLUJO LAMINAR VERTICAL SERÁ PARA LA IMPLEMENTACIÓN DEL LABORATOR</t>
  </si>
  <si>
    <t>CCMN-001839: ADQUISICIÓN DE LÁMPARAS DE CÁTODO HUECO (COBRE, HIERRO, MANGANESO, CALCIO, MAGNESIO, POTASIO, S</t>
  </si>
  <si>
    <t>10475563277-APAZA OVALLE FREDDY FERNANDO</t>
  </si>
  <si>
    <t>CCMN-001836: SERVICIO DE IMPLEMENTACIÓN DE MÓDULO DE SSHH EN LA EEA SAN BERNARDO DE LA INVERSIÓN TIPO IOARR</t>
  </si>
  <si>
    <t>20407872674-INGENAC EMPRESA INDIVIDUAL DE RESPONSABILIDAD LIMITADA - INGENAC E.I.R.L.</t>
  </si>
  <si>
    <t>CCMN-001835: SERVICIO DE MANTENIMIENTO E IMPLEMENTACIÓN DE VIVERO FRUTÍCOLA EN LA  EEA DONOSO.</t>
  </si>
  <si>
    <t>20602922660-SELECTA GENETICA Y BIOTECNOLOGIA SOCIEDAD ANONIMA CERRADA - SELECTA GB S.A.C.</t>
  </si>
  <si>
    <t>CCMN-001834: SERVICIO DE  MANTENIMIENTO DE INFRAESTRUCTURA EN SALA DE ORDEÑO EN LA EEA CHUMBIBAMB.</t>
  </si>
  <si>
    <t>CCMN-001833: ADQUISICIÓN DE AGITADOR DE VARILLA DE 33 POSICIONES PARA EL PROYECTO DE INVERSIÓN CON CUI N°248</t>
  </si>
  <si>
    <t>20565356161-CORPORACION PETROGOL SOCIEDAD ANONIMA CERRADA - CORPETRO S.A.C.</t>
  </si>
  <si>
    <t>CCMN-001827: ADQUISICIÓN DE PETROLEO PARA EL PI 2432072.</t>
  </si>
  <si>
    <t>10462384276-SANCA BERROCAL ALEXIS ANTHONY</t>
  </si>
  <si>
    <t>CCMN-001819: SERVICIO DE ACONDICIONAMIENTO DE AMBIENTE DE LABORATORIO PI 2449640</t>
  </si>
  <si>
    <t>CCMN-001817: ADQUISICIÓN DE KIT PARA RECUPERACIÓN DE EMBRIONES PARA EL PI 2432072.</t>
  </si>
  <si>
    <t>CCMN-001821: ADQUISICIÓN DE DISPENSADORES DIGITALES DE LIQUIDOS O SOLUCIONES (AGITADORES DE TEXTURA)</t>
  </si>
  <si>
    <t>CCMN-001824: SERVICIO DE APOYO ADMINISTRATIVO EN EL ARCHIVO CENTRAL DE LA UTD</t>
  </si>
  <si>
    <t>10701689769-ARCE VALLEJOS MELISSA NAIF</t>
  </si>
  <si>
    <t>CCMN-001823: SERVICIO DE APOYO ADMINISTRATIVO EN LA RECEPCIÓN DE LA DOCUMENTACION DE LA UTD</t>
  </si>
  <si>
    <t>16/09/2021</t>
  </si>
  <si>
    <t>19/05/2021</t>
  </si>
  <si>
    <t>4</t>
  </si>
  <si>
    <t>CCMN-001780: ADQUISICIÓN DE PLANTA GENERADORA DE NITRÓGENO LÍQUIDO PARA EL PI CUI 2338934</t>
  </si>
  <si>
    <t>10175422868-CAMPOS SANTAMARIA MIGUEL ANGEL</t>
  </si>
  <si>
    <t>CCMN-001808: SERVICIO DE CONSULTORÍA PARA SUPERVISIÓN DE LA OBRA ¿CONSTRUCCIÓN DE LABORATORIO DE INVESTIGACI</t>
  </si>
  <si>
    <t>CCMN-001787: ADQUISICIÓN DE FLUOROMETR, EN EL MARCO DE PROYECTO PI 2432072.</t>
  </si>
  <si>
    <t>CCMN-001800: INSUMO PARA PRODUCCION DE PAJILLAS</t>
  </si>
  <si>
    <t>31/08/2021</t>
  </si>
  <si>
    <t>11</t>
  </si>
  <si>
    <t>CCMN-001797: ADQUISICIÓN DEL GABINETE REFRIGERADO PARA MANIPULACIÓN DE SEMEN  PARA IMPLEMENTAR EL LABORATORI</t>
  </si>
  <si>
    <t>CCMN-001795: SERVICIO DE APOYO EN PROYECTOS DE INVESTIGACION AGRARIO PARA LA EEA CHUMBIBAMBA DEL PI N°236177</t>
  </si>
  <si>
    <t>10/05/2021</t>
  </si>
  <si>
    <t>CCMN-001794: ADQUISICIÓN DE 01 ULTRACONGELADORA VERTICAL PARA EL PI 2432072.</t>
  </si>
  <si>
    <t>10</t>
  </si>
  <si>
    <t>CCMN-001793: ADQUISICION DE 02 CAMARAS MULTIESPECTRALES PARA DRONE</t>
  </si>
  <si>
    <t>CCMN-001792: ADQUISICION DE DRONE PI AGRICULTURA DE PRECISION</t>
  </si>
  <si>
    <t>CCMN-001791: SERVICIO ESPECIALIZADO DE UN PROFESIONAL EN DERECHO PARA QUE GESTIONE LA RECUPERACIÓN DE UN INMUEBLE</t>
  </si>
  <si>
    <t>CCMN-001788: SERV.INTERVENCION ESPECIALIZADA EN ACTIVIDADES AGRICOLAS EN EL AREA DE SEMILLAS PARA EEA CHUMBIBAMBA</t>
  </si>
  <si>
    <t>CCMN-001779: ADQUISICIÓN DE CONDUCTÍMETROS DE MESA PARA EL PROYECTO DE INVERSIÓN CON CUI N° 2487112</t>
  </si>
  <si>
    <t>CCMN-001763: SERVICIO DE MANTENIMIENTO DE ÁREA DE RECURSOS GENÉTICOS DE LA EEA PICHANAKI.</t>
  </si>
  <si>
    <t>CCMN-001762: ADQUISICION DE INDUMENTARIA DE DISTINCION PARA EL PROYECTO CON CUI 2338934.</t>
  </si>
  <si>
    <t>01/09/2021</t>
  </si>
  <si>
    <t>26</t>
  </si>
  <si>
    <t>CCMN-001761: ADQUISICIÓN DE DOS (02) ESPECTRÓMETROS DE EMISIÓN ATÓMICA PARA EL PROYECTO DE INVERSIÓN CON CUI</t>
  </si>
  <si>
    <t>CCMN-001748: ADICIONAL AL CONTRATO 09-2019-INIA - SEGURO MULTIRRIESGO</t>
  </si>
  <si>
    <t>CCMN-001721: SERVICIO DE PUBLICACIÓN DE RESOLUCIONES EN EL DIARIO OFICIAL EL PERUANO FEBRERO 2021</t>
  </si>
  <si>
    <t>CCMN-001744: PÓLIZA DE SEGURO VIDA LEY</t>
  </si>
  <si>
    <t>CCMN-001741: SERVICIO DE PROGRAMA DE SEGUROS: PÓLIZA DE SEGURO DE RIESGOS HUMANOS - ACCIDENTES PERSONALES</t>
  </si>
  <si>
    <t>CCMN-001740: SERVICIO ESPECIALIZADO PARA LA ELABORACIÓN DE LA FICHA TÉCNICA DE PREINVERSIÓN Y EXPEDIENTE TÉC</t>
  </si>
  <si>
    <t>20369117433-AGROSOLTEC S.R.LTDA.</t>
  </si>
  <si>
    <t>CCMN-001737: ADQUISICION DE FERTILIZANTES PARA LA EEA BAÑOS DEL INCA DEL PI N°2361771 - SEMILLAS.</t>
  </si>
  <si>
    <t>10107908418-LOAYZA VALDIVIA JUAN ALVARO</t>
  </si>
  <si>
    <t>CCMN-001729: SERVICIO DE COORDINACION DE PROYECTOS DE INVESTIGACION PARA LA EEA CANAAN DEL PI N°2361771 -SEMILLAS</t>
  </si>
  <si>
    <t>9</t>
  </si>
  <si>
    <t>CCMN-001728: ADQUISICION DE SISTEMA AUTOMATICOINTEGRADO DE IMPRESION, ENVASADO Y SELLADO DE PAJILLAS DE SEMEN -</t>
  </si>
  <si>
    <t>CCMN-001726: ADQUISICIÓN DE ESTUFA</t>
  </si>
  <si>
    <t>CCMN-001723: SERVICIO DE ESPECIALISTA EN GESTIÓN PÚBLICA PARA LA EVALUACIÓN,.ELABORACIÓN Y SEGUIMIENTO DE LOS DO</t>
  </si>
  <si>
    <t>CCMN-001722: ESPECIALISTA EN INFORMATICA PARA LA ELABORACION Y SEGUIMIENTO DEL POI.DEL INIA</t>
  </si>
  <si>
    <t>CCMN-001717: SEGURO VEHICULAR - CONTRATO 34-2020-INIA</t>
  </si>
  <si>
    <t>CCMN-001716: SEGURO VEHICULAR - CONTRATO 15-2019-INIA</t>
  </si>
  <si>
    <t>CCMN-001714: SEGURO AVIACION CIVIL - DRONES</t>
  </si>
  <si>
    <t>CCMN-001713: SEGURO DESHONESTIDAD, DESAPARICION - 3D</t>
  </si>
  <si>
    <t>CCMN-001705: SEGURO MULTIRIESGO</t>
  </si>
  <si>
    <t>CCMN-001702: SERVICIO DE INTERNET - SEDE CENTRAL</t>
  </si>
  <si>
    <t>CCMN-001694: SERVICIO DE TELEFONIA MOVIL - CONTRATO Nº 09-2020-INIA</t>
  </si>
  <si>
    <t>20/01/2022</t>
  </si>
  <si>
    <t>25/03/2021</t>
  </si>
  <si>
    <t>10461895935-ESPIRITU RAFAEL ALEX</t>
  </si>
  <si>
    <t>7</t>
  </si>
  <si>
    <t>CCMN-001700: CONTRATACION DEL SERVICIO DE INGENIERO QUIMICO PARA EL LABORATORIO DE SUELOS DEL PI N° 2276656-</t>
  </si>
  <si>
    <t>CCMN-001699: CONTRATACION DE UN PROFESIONAL PARA LAS ACTIVIDADES DE TRANSFERENCIA DE TECNOLOGIA PARA EL PI N</t>
  </si>
  <si>
    <t>25/01/2022</t>
  </si>
  <si>
    <t>CCMN-001698: CONTRATACION DE UN ESPECIALISTA EN EL CULTIVO DE CAFE EN LOS DISTRITOS DE LLOCHEGUA, SIVIA Y PI</t>
  </si>
  <si>
    <t>10199205299-DAVILA PEREZ ASCENCIO JESUS</t>
  </si>
  <si>
    <t>CCMN-001697: CONTRATACION DE UN ESPECIALISTA EN EL CULTIVO DE CAFE EN LOS DISTRITOS DE ANCO Y KIMBIRI PARA E</t>
  </si>
  <si>
    <t>CCMN-001696: CONTRATACION DE UN ESPECIALISTA EN EL CULTIVO DE CAFE EN LOS DISTRITOS DE AYNA Y SANTA ROSA PAR</t>
  </si>
  <si>
    <t>27/05/2021</t>
  </si>
  <si>
    <t>20/04/2021</t>
  </si>
  <si>
    <t>8</t>
  </si>
  <si>
    <t>CCMN-001686: ADQUISICIÓN DE 01 ESTEREO MICROSCOPIO BINOCULAR CON PLATINA TERMICA PARA EL PI 2432072.</t>
  </si>
  <si>
    <t>20530897983-PERU PRODUCTOS AGRICOLAS SAC</t>
  </si>
  <si>
    <t>CCMN-001688: ADQUISICIÓN DE INSECTICIDA PARA CONTROL DE LARVAS PARA EL PI 2432072</t>
  </si>
  <si>
    <t>10408761901-RABANAL ATALAYA MELISSA</t>
  </si>
  <si>
    <t>CCMN-001687: SERVICIO DE UN ESPECIALISTA PARA EL PROCESO DE ACREDITACIÓN DE LOS LABORATORIOS DE SUELOS Y AGUAS</t>
  </si>
  <si>
    <t>28/04/2021</t>
  </si>
  <si>
    <t>20607709930-CONSORCIO GRUPO SOLUCIONES LA SELVA</t>
  </si>
  <si>
    <t>CONSTRUCCIÓN DE CERCO PERIMÉTRICO; EN EL(LA) EEA SAN BERNARDO EN LA LOCALIDAD PUERTO MALDONADO, DISTRITO DE TAMBOPATA, PROVINCIA TAMBOPATA, DEPARTAMENTO MADRE DE DIOS</t>
  </si>
  <si>
    <t>CCMN-001673: ADQUISICIÓN DE MEDIO DE CONGELAMIENTO DE SEMEN BOVINO PARA EL CUI 2432072</t>
  </si>
  <si>
    <t>CCMN-001657: ADQUISICION DE SEGUROS VEHICULARES</t>
  </si>
  <si>
    <t>CCMN-001616: ADQUISICION DE 06 CAMIONETAS PARA LOS PI DE DDTA</t>
  </si>
  <si>
    <t>20440376704-INTERAMERICANA TRUJILLO S.A.</t>
  </si>
  <si>
    <t>CCMN-001618: ADQUISICION DE CAMIONES PARA EL PI N°2361771 - SEMILLAS.</t>
  </si>
  <si>
    <t>CONSTRUCCIÓN DE LABORATORIO DE BIOTECNOLOGÍA ANIMAL, ÁREA DE RESIDUOS PELIGROSOS Y NO PELIGROSOS Y OBRAS EXTERIORES EEA EL PORVENIR.</t>
  </si>
  <si>
    <t>20600257286-PROYECTEC E.I.R.L.</t>
  </si>
  <si>
    <t>CCMN-001546: ADQUISICION DE MONITOR CON PROCESADOR INTEGRADO</t>
  </si>
  <si>
    <t>CCMN-001545: ADQUISICION DE COMPUTADORAS PORTATILES</t>
  </si>
  <si>
    <t>20492006417-COMPUTER AND PRINTING SOLUTIONS S.A.C.</t>
  </si>
  <si>
    <t>CCMN-001606: ADQUISICION DE 03 FOTOCOPIADORAS MULTIFUNCIONALES PARA EL PI N°2361771 - SEMILLAS.</t>
  </si>
  <si>
    <t>CCMN-001595: SERVICIO DE MANTENIMIENTO E IMPLEMENTACIÓN DE VIVERO FRUTÍCOLA EN LA  EEA MOQUEGUA.</t>
  </si>
  <si>
    <t>CCMN-001585: SERVICIO DE MANTENIMIENTO DE LAS OFICINAS DE INVESTIGACIÓN DE LA ESTACIÓN EXPERIMENTAL AGRARIA TACNA</t>
  </si>
  <si>
    <t>10705369734-ANGULO VILLACORTA CARLOS DARWIN</t>
  </si>
  <si>
    <t>CCMN-001578: INVESTIGADOR - EEA SAN RAMON</t>
  </si>
  <si>
    <t>10702778846-RIOS REATEGUI NATALIE</t>
  </si>
  <si>
    <t>CCMN-001577: CONTRATACIÓN DE SERVICIOS DE UN ESPECIALISTA EN ARQUITECTURA PARA E. DESARROLLO DEL EXPEDIENTE</t>
  </si>
  <si>
    <t>CCMN-001576: CONTRATACIÓN DE SERVICIOS DE UN INVESTIGADOR PARA EL PROYECTO  PROAGROBIO - EEA LOS CEDROS.</t>
  </si>
  <si>
    <t>20600963989-IMPACTO DIGITAL PERU S.A.C.</t>
  </si>
  <si>
    <t>CCMN-001574: COMPRA DE UN SCANNER PARA EL PROYECTO DE INVERSION  DE LA DGIA, COMPONENTE 2.</t>
  </si>
  <si>
    <t>CCMN-001573: ADQUISICIÓN DE UN PURIFICADOR DE AGUA PARA EL PROYECTO DE INVERSIÓN DENOMINADO CON CUI N° 24871</t>
  </si>
  <si>
    <t>20538977030-ESTACION EXPERIMENTAL AGRARIA VISTA FLORIDA - LAMBAYEQUE</t>
  </si>
  <si>
    <t>CCMN-001572: ADQUISICIÓN DE SEMILLA DE MAÍZ AMARILLO HÍBRIDO PARA EL PI 2432072</t>
  </si>
  <si>
    <t>CCMN-001569: ADQUISICIÓN DE ESPECTROFOTÓMETRO UV VISIBLE PARA EL PROYECTO DE INVERSIÓN CON CUI N° 2487112</t>
  </si>
  <si>
    <t>CCMN-001568: ADQUISICIÓN DE MOLINOS PARA SUELOS PARA EL PROYECTO DE INVERSIÓN CON CUI N° 2487112.</t>
  </si>
  <si>
    <t>CCMN-001567: DESTILADOR DE NITROGENO</t>
  </si>
  <si>
    <t>CCMN-001566: ADQUISICIÓN DE BALANZAS ANALÍTICAS PARA EL PROYECTO DE INVERSIÓN CON CUI N° 2487112</t>
  </si>
  <si>
    <t>CCMN-001565: ADQUISICIÓN DE ESTUFAS DIGITALES PARA EL PROYECTO DE INVERSIÓN CON CUI N° 2487112</t>
  </si>
  <si>
    <t>CCMN-001562: ADQUISICIÓN DE PHMETROS DIGITAL DE MESA PARA EL PROYECTO DE INVERSIÓN CON CUI N° 2487112</t>
  </si>
  <si>
    <t>CCMN-001488: SERVICIO ESPECIALIZADO EN DERECHO ADMINISTRATIVO Y ADMINISTRACION PUBLICA PARA LA OAJ</t>
  </si>
  <si>
    <t>CCMN-001484: SERVICIO ESPECIALIZADO EN ASUNTOS LEGALES ADMINISTRATIVOS PARA LA OFICINA DE ASESORIA JURIDICA</t>
  </si>
  <si>
    <t>CCMN-001482: SERVICIO ESPECIALIZADO EN MATERIA LEGAL PARA LA OFICINA DE ASESORIA JURIDICA</t>
  </si>
  <si>
    <t>CCMN-001481: SERVICIO DE ASISTENTE LEGAL EN DERECHO ADMINISTRATIVO</t>
  </si>
  <si>
    <t>20556249769-OTSUKI MOTORS S.A.C.</t>
  </si>
  <si>
    <t>5</t>
  </si>
  <si>
    <t>CCMN-001476: ADQUISICION DE 08 MOTOCICLETAS PARA EL PI N°2361771 - SEMILLAS.</t>
  </si>
  <si>
    <t>10414384752-SANCHEZ TERRONES JORGE LUIS</t>
  </si>
  <si>
    <t>CONSTRUCCIÓN DE CERCO PERIMÉTRICO EN LA EEA LOS CEDROS EN LA LOCALIDAD LOS CEDROS, DISTRITO DE CORRALES, PROVINCIA TUMBES, DEPARTAMENTO TUMBES</t>
  </si>
  <si>
    <t>CCMN-001459: SERVICIO DE UN ESPECIALISTA TÉCNICO EN PROPIEDAD INTELECTUAL DEL PI 2487990</t>
  </si>
  <si>
    <t>CCMN-001443: ADQUISICION DE DISPOSITIVO INTRAVAGINAL PARA BOVINOS - PI CUI 2338934</t>
  </si>
  <si>
    <t>20602313906-CORPORACION FARMACEUTICA VETERINARIA SOCIEDAD ANONIMA CERRADA</t>
  </si>
  <si>
    <t>CCMN-001437: GONADOTROPINA CORIONICA EQUINA (5000 UI)  - PI CUI 2338934</t>
  </si>
  <si>
    <t>20601985641-CONSTRUCCIONES &amp; SERVICIOS MOSI S.R.L.</t>
  </si>
  <si>
    <t>CCMN-001423: MANTENIMIENTO DE INFRAESTRUCTURA DE LA PLANTA DE PROCESAMIENT.DE SEMILLAS Y ÁREA DE ARCHIVOS E</t>
  </si>
  <si>
    <t>10427034602-BENDEZU EGUIS JORGE EDUARDO</t>
  </si>
  <si>
    <t>CCMN-001418: CONTRATACION DE SERVICIOS DE COORDINADOR DEL PROYECTO PROAGROBIO DE LA SDRG.</t>
  </si>
  <si>
    <t>CCMN-001400: CONTRATACIÓN DE SERVICIOS DE UN INVESTIGADOR PARA EL PROYECTO  PROAGROBIO - EEA ILLPA.</t>
  </si>
  <si>
    <t>CCMN-001399: CONTRATACIÓN DE SERVICIOS DE UN INVESTIGADOR PARA EL PROYECTO  PROAGROBIO - EEA VISTA FLORIDA.</t>
  </si>
  <si>
    <t>CCMN-001397: CONTRATACIÓN DE SERVICIOS DE UN INVESTIGADOR PARA EL PROYECTO  PROAGROBIO - EEA CHINCHA.</t>
  </si>
  <si>
    <t>10455993496-TUISIMA CORAL LADY LAURA</t>
  </si>
  <si>
    <t>CCMN-001396: CONTRATACIÓN DE SERVICIOS DE UN INVESTIGADOR PARA EL PROYECTO  PROAGROBIO - EEA PUCALLPA.</t>
  </si>
  <si>
    <t>10451381038-EGOAVIL REATEGUI ALINA DEL CARMEN</t>
  </si>
  <si>
    <t>CCMN-001395: CONTRATACIÓN DE SERVICIOS DE UN INVESTIGADOR PARA EL PROYECTO  PROAGROBIO - SEDE CENTRAL.</t>
  </si>
  <si>
    <t>CCMN-001394: CONTRATACIÓN DE SERVICIOS DE UN INVESTIGADOR PARA EL PROYECTO  PROAGROBIO - EEA AMAZONAS.</t>
  </si>
  <si>
    <t>CCMN-001378: SERVICIO DE UN ESPECIALISTA LEGAL EN PROPIEDAD INTELECTUAL DEL PI 2487990</t>
  </si>
  <si>
    <t>CCMN-001377: SERVICIO DE ESPECIALISTA EN GESTIÓN DE POLITICAS PUBLICAS PARA LA INNOVACIÓN DEL PI 2487990</t>
  </si>
  <si>
    <t>CCMN-001376: SERVICIO DE UN ESPECIALISTA TÉCNICO EN INNOVACIÓN AGRARIA PARA EL PI 2487990</t>
  </si>
  <si>
    <t>CCMN-001367: CONTRATACIÓN DE UN PROFESIONAL PARA REALIZAR SERVICIO DE APOYO EN CONTRATACIONES DE BIENES Y SE</t>
  </si>
  <si>
    <t>10440091429-CERVANTES CONTRERAS ROXANA NIRITA</t>
  </si>
  <si>
    <t>CCMN-001364: SERVICIO DE ESPECIALISTA EN CONTRATACIONES PARA ATENCION Y SEGUIMIENTO REFERENTE A REQUERIMIENT</t>
  </si>
  <si>
    <t>10465739245-CHICHIPE OYARCE JARDY</t>
  </si>
  <si>
    <t>CCMN-001351: SERVICIO DE UN PROFESIONAL EN LABORES DE CAMPO DE CAFÉ Y CACAO EN LA EEA-AMAZONAS.</t>
  </si>
  <si>
    <t>CCMN-001360: SERVICIO DE DISEÑADOR GRAFICO PARA EL PROYECTO DE INVERSIÓN CON CUI N° 2487112</t>
  </si>
  <si>
    <t>10413317539-BEJAR MELGAR EMILIA ISABEL</t>
  </si>
  <si>
    <t>CCMN-001359: SERVICIO DE ESPECIALISTA EN MAPEO Y GEORREFERENCIACIÓN DE SUELOS PARA EL.PROYECTO DE INVERSIÓN</t>
  </si>
  <si>
    <t>CCMN-001354: SERVICIO DE APOYO ADMINISTRATIVO - PI 2449640 AGRICULTURA DE PRECISIÓN</t>
  </si>
  <si>
    <t>CCMN-001353: SERVICIO DE ASISTENTE ADMINISTRATIVO PI 2449640 AGRICULTURA DE PRECISIÓN</t>
  </si>
  <si>
    <t>CCMN-001342: SERVICIO DE INVESTIGACIÓN Y TRANSFERENCIA DE TECNOLOGÍA EN LOS CULTIVOS DE CAFÉ Y CACAO EN EL PROGRA</t>
  </si>
  <si>
    <t>CCMN-001330: ADQUISICIÓN DE PAJILLAS DE CONSERVACION PARA EL PI 2432072.</t>
  </si>
  <si>
    <t>CCMN-001328: SERVICIO ESPECIALIZADO EN PROCESOS LOGISTICOS PARA EL PI N°2361771 - SEMILLAS.</t>
  </si>
  <si>
    <t>MEJORAMIENTO DE LOS SERVICIOS DE LA DIRECCIÓN DE DESARROLLO TECNOLÓGICO AGRARIO DEL INIA ¿ LA MOLINA DEL DISTRITO DE LA MOLINA ¿ PROVINCIA DE LIMA ¿ DEPARTAMENTO DE LIMA</t>
  </si>
  <si>
    <t>20600509790-ACTIVIDADES MEDIOAMBIENTALES Y CONSTRUCCION ORIENTE S.A.C.</t>
  </si>
  <si>
    <t>CCMN-001327: SERVICIO DE IMPLEMENTACIÓN DE MÓDULO DE SSHH EN LA EEA VIRÚ DE LA INVERSIÓN TIPO IOARR CON CUI</t>
  </si>
  <si>
    <t>CCMN-001312: SERVICIO DE REVISION Y ACTUALIZACION DE EXPEDIENTE TECNICO DEL PI N°2361771 - SEMILLAS.</t>
  </si>
  <si>
    <t>10706496888-AGUILAR AGUILAR ESTEFANIA</t>
  </si>
  <si>
    <t>CCMN-001311: SERVICIO DE REVISION Y ACTUALIZACION DE EXPEDIENTE TECNICO DEL PI N°2361771 - SEMILLAS.</t>
  </si>
  <si>
    <t>CCMN-001308: SERVICIO DE COORDINACION DE PROYECTO PI BOVINOS TROPICAL PARA EL PROYECTO CON CUI N° 2338934</t>
  </si>
  <si>
    <t>CCMN-001301: SERVICIO DE ESPECIALISTA EN CONTRATACIONES DE BIENES, SERVICIOS EN GENERAL U OBRAS</t>
  </si>
  <si>
    <t>CCMN-001282: ADQUISICIÓN DE NITROGENO LÍQUIDO PARA EL PI 2432072.</t>
  </si>
  <si>
    <t>20602314481-MARPTECH GROUP SOCIEDAD ANONIMA CERRADA - MARPTECH GROUP S.A.C.</t>
  </si>
  <si>
    <t>CCMN-001281: ADQUISICION DE COMPUTADORA PERSONAL PORTATIL PARA EL PI N° 2487990-DGIA</t>
  </si>
  <si>
    <t>CCMN-001275: SERVICIO DE ASISTENTE ADMINISTRATIVO DEL PROYECTO DE INVERSIÓN CON CUI N° 2487112</t>
  </si>
  <si>
    <t>CCMN-001274: SERVICIO DE ESPECIALISTA PARA LA COORDINACIÓN DE LABORATORIOS Y SERVICIOS TECNOLÓGICOS DEL PROY</t>
  </si>
  <si>
    <t>CCMN-001272: ADQUISICION DE DISPOSITIVO INTRAVAGINAL IMPREGNADO EN PROGESTERONA  PARA EL PI 2432072.</t>
  </si>
  <si>
    <t>10329913185-CHAVEZ GALARZA JULIO CESAR</t>
  </si>
  <si>
    <t>CCMN-001254: SERV. PROFES.DE UN ESPECIALISTA EN PROYECTOS DE INVESTIGACIÓN CIENTIFICA, EN GENÉTICA Y BIOLOGIA.</t>
  </si>
  <si>
    <t>3</t>
  </si>
  <si>
    <t>CONSTRUCCIÓN DE SALA DE TRANSFERENCIA EN LA EEA CANCHÁN DE LA INVERSIÓN TIPO IOARR.</t>
  </si>
  <si>
    <t>ADQUISICION DE TV</t>
  </si>
  <si>
    <t>10415324397-PORRAS JORGE ZENAIDA ROSSANA</t>
  </si>
  <si>
    <t>CCMN-001253: SERV.DE UN PROFESIONAL EN INGENIERÍA AGRÍCOLA PARA INTERVENCIÓN ESPECIALIZADA EN ACTIVIDAD AGRIC.</t>
  </si>
  <si>
    <t>CCMN-001256: SERVICIO DE UN PROFESIONAL INGENIERO AGRÓNOMO PARA APOYO EN PROYECTOS DE INVESTIGACIÓN  - PI AGRIC.</t>
  </si>
  <si>
    <t>10478397726-QUILLE MAMANI JAVIER ALVARO</t>
  </si>
  <si>
    <t>CCMN-001257: SERVICIO ESPECIALIZADO DE UN PROFESIONAL PARA EL MANEJO DE VEHÍCULOS AÉREOS NO TRIPULADOS</t>
  </si>
  <si>
    <t>10763209411-HERRERA FLORES JORDAN VALENTIN</t>
  </si>
  <si>
    <t>CCMN-001250: SERVICIOS DE INVESTIGACIÓN Y TRABAJOS DE CAMPO  - PI AGRICULTURA DE PRECISION</t>
  </si>
  <si>
    <t>10732605440-FERRO MAURICIO RUBEN DARIO</t>
  </si>
  <si>
    <t>CCMN-001249: SERVICIOS DE UN APOYO EN LABORATORIO DE BIOLOGÍA MOLECULAR Y GENÉTICA - PI AGRICULTURA DE PRECISION</t>
  </si>
  <si>
    <t>0230-2021</t>
  </si>
  <si>
    <t>CCMN-001229: EL SERVICIO EN TEMAS VINCULADOS AL SEGUIMIENTO MENSUAL EN FASE DE EJECUCIÓN DE PROYECTOS DE INV</t>
  </si>
  <si>
    <t>CCMN-001230: CONTAR CON LOS SERVICIOS DE UN (1) PROFESIONAL EL SERVICIO DE UN ESPECIALISTA EN ELABORACIÓN DE</t>
  </si>
  <si>
    <t>CCMN-001223: SERVICIO DE IMPRESION DE MANUALES PARA EL PI N°2361771 - SEMILLAS.</t>
  </si>
  <si>
    <t>CCMN-001221: SERVICIO ESPECIALIZADO EN DERECHO ADMINISTRATIVO Y EN GESTIÓN PÚBLICA, PARA EVALUACIÓN DE DCTOS.</t>
  </si>
  <si>
    <t>CCMN-001201: SERVICIO DE ESPECIALISTA EN LA APLICACIÓN DE TÉCNICAS DE BIOTECNOLOGIA REPRODUCTIVA</t>
  </si>
  <si>
    <t>CCMN-001200: SERVICIO DE UN ESPECIALISTA EN ELABORACIÓN DE SEGUIMIENTO AL POI.DE PROYECTOS DE INVERSIÒN PÙBLICA</t>
  </si>
  <si>
    <t>20604450757-AGROFIELDS COMPANY SOCIEDAD COMERCIAL DE RESPONSABILIDAD LIMITADA</t>
  </si>
  <si>
    <t>CCMN-001191: ADQUISICION DE FERTILIZANTES PARA LA EEA AREQUIPA DEL PI N°2361771 - SEMILLAS.</t>
  </si>
  <si>
    <t>20606010886-CORPORACION JAE SOLUTIONS E.I.R.L.</t>
  </si>
  <si>
    <t>CCMN-001178: ADQUISICION DE COMPUTADORA PERSONAL PORTATIL PARA EL PI N°2361771 - SEMILLAS.</t>
  </si>
  <si>
    <t>20601709300-CONSORCIO ALPHA &amp; OMEGA SOCIEDAD ANONIMA CERRADA</t>
  </si>
  <si>
    <t>CCMN-001177: ADQUISICION DE MONITORES CON PROCESOR INTEGRADO PARA EL PI N°2361771 - SEMILLAS.</t>
  </si>
  <si>
    <t>16/06/2021</t>
  </si>
  <si>
    <t>02/03/2021</t>
  </si>
  <si>
    <t>CONSTRUCCION DEL LABORATORIO DE INVESTIGACION Y PRODUCCION DE BIOFERTILIZANTES</t>
  </si>
  <si>
    <t>03/03/2021</t>
  </si>
  <si>
    <t>REHABILITACION DEL ALMACEN DE SEMILLAS EN LA EEA VISTA FLORIDA</t>
  </si>
  <si>
    <t>CCMN-001176: CONTRATACIÓN DEL SERVICIO DE UN PROFESIONAL ESPECIALIZADO EN AUDIOVISUAL PARA EL PROYECTO DE IN</t>
  </si>
  <si>
    <t>21/06/2021</t>
  </si>
  <si>
    <t>11/03/2021</t>
  </si>
  <si>
    <t>20392307045-CONSTRUCTORA MARAÑON SOCIEDAD COMERCIAL DE RESPONSABILIDAD LIMITADA</t>
  </si>
  <si>
    <t>CERTIFICACIÓN PRESUPUESTAL PARA LA CONTRATACIÓN DE LA EJECUCIÓN DE OBRA: ¿CONSTRUCCIÓN DE CERCO PERIMÉTRICO, EN LA EEA AMAZONAS, EN LA LOCALIDAD DE HUARANGOPAMPA, DISTRITO DE EL MILAGRO, PROVINCIA DE UTCUBAMBA, DEPARTAMENTO DE AMAZONAS ¿ ANEXO HUARAN</t>
  </si>
  <si>
    <t>20600395026-CORPORACION FINANCIERA Y AGRICOLA DEL PERU S.A.C.</t>
  </si>
  <si>
    <t>CCMN-001165: ADQUISICION DE FERTILIZANTES PARA LA EEA SANTA ANA DEL PI N°2361771 - SEMILLAS.</t>
  </si>
  <si>
    <t>CCMN-001162: UPRE-TERCERO - CONTRATACIÓN DE UN ANALISTA I PARA BRINDAR SERVICIO ESPECIALIZADO EN TEMAS DE PR</t>
  </si>
  <si>
    <t>CCMN-001158: CONTRATACION DE COORDINADOR ADMINISTRATIVO PARA LA OFICINA GRAL.DE ADMINISTRACION.</t>
  </si>
  <si>
    <t>CCMN-001151: SERVICIO DE INVESTIGACIÓN EN EL CULTIVO DE PLÁTANO Y BANANO ORGÁNICO PARA EL PROGRAMA NACIONAL</t>
  </si>
  <si>
    <t>CCMN-001149: UPRE-TERCERO - CONTRATACIÓN DE UN PROFESIONAL PARA BRINDAR SERVICIO ESPECIALIZADO EN TEMAS DE P</t>
  </si>
  <si>
    <t>10457722481-MIGUEL GONZALES MARLENE</t>
  </si>
  <si>
    <t>CCMN-001129: CONTRATACIÓN DEUN ESPECIALISTA N BIOTECNOLOGIA REPRODUCTIVA DE GANADO BOVINO PARA EL PI 2432072</t>
  </si>
  <si>
    <t>10422398070-PONCE SALAZAR MIGUEL DANIEL</t>
  </si>
  <si>
    <t>CCMN-001122: CONTRAT.ESPECILISTA EN EL USO DE TÉCNOLOGÍAS DE REPRODUCCIÓN ANIMAL PARA EL PI 2432072</t>
  </si>
  <si>
    <t>CCMN-001119: CONTRATACIÓN DE UN COORDINADOR PARA EL PI 2432072.</t>
  </si>
  <si>
    <t>CCMN-001140: SERVICIO ESPECIALIZADO EN GESTIÓN DE PROYECTOS PARA EL CUMPLIMIENTO DE LAS METAS PROGRAMADAS PA</t>
  </si>
  <si>
    <t>CCMN-001117: UPRE-TERCERO - CONTRATACIÓN DE UN TECNICO EN PRESUPUESTO PARA BRINDAR SERVICIO ESPECIALIZADO EN</t>
  </si>
  <si>
    <t>CCMN-001116: UPRE-TERCERO - CONTRATACIÓN DE UN ANALISTA II PARA BRINDAR SERVICIO ESPECIALIZADO EN TEMAS DE P</t>
  </si>
  <si>
    <t>CCMN-001088: SERVICIO DE ESPECIALISTA EN DISEÑO ESPECIALIZADO PARA EL CUMPLIMIENTO DE METAS DEL PI CUI 23389</t>
  </si>
  <si>
    <t>CCMN-001081: SERVICIO DE APOYO AUXILIAR EN LABORATORIO  PARA EL PI N°2361771 - SEMILLAS.</t>
  </si>
  <si>
    <t>CCMN-001080: SERVICIO DE EVALUACIÓN TÉCNICA DE PROYECTOS DE INVESTIGACIÓN PARA EL PI N°2361771 - SEMILLAS.</t>
  </si>
  <si>
    <t>CCMN-001077: SERVICIO DE APOYO EN PROYECTOS PARA EL PI N°2361771 - SEMILLAS.</t>
  </si>
  <si>
    <t>10443133394-VARGAS TORRES GINA SOFIA</t>
  </si>
  <si>
    <t>CCMN-001074: SERVICIO DE SUPERVISION Y ASISTENCIA TECNICA EN CONTROL DE CALIDAD DE SEMILLAS PARA LABORATORIO</t>
  </si>
  <si>
    <t>CCMN-001073: PROFESIONAL PARA COORDINACION Y SEGUIMIENTO DE PROYECTOS DE INVESTIGACION REGIONALES PARA EL PI</t>
  </si>
  <si>
    <t>CCMN-001068: REQUERIMIENTO DE SERVICIOS EN COORDINACION DE PROYECTOS  DE LA UEI DDTA EN EL MARCO DEL PP121 Y</t>
  </si>
  <si>
    <t>CCMN-001069: REQUERIMIENTO DE SERVICIOS DE APOYO EN PROYECTOS DEL PP121 DE ACUERDO A TERMINOS DE REFERENCIA.</t>
  </si>
  <si>
    <t>CCMN-001072: SERVICIO DE APOYO EN PROYECTO - PI 2361771 PROSEM.</t>
  </si>
  <si>
    <t>CCMN-001061: CONTRATACION DE TECNICO AGROPECUARIO PARA ACTIVIDADES AGRICOLAS EN LA PLANTA PROCESADORA DE ABO</t>
  </si>
  <si>
    <t>CCMN-001060: CONTRATACION DE TECNICO DE CAMPO EN EL DISTRITO DE PICHARI PARA EL PI N° 2276656-VRAEM, EN LA E</t>
  </si>
  <si>
    <t>CCMN-001059: CONTRATACION DE TECNICO DE CAMPO EN EL DISTRITO DE SIVIA PARA EL PI N° 2276656-VRAEM, EN LA EEA</t>
  </si>
  <si>
    <t>CCMN-001058: CONTRATACION DE TECNICO DE CAMPO EN EL DISTRITO DE ANCO PARA EL PI N° 2276656-VRAEM, EN LA EEA</t>
  </si>
  <si>
    <t>10456597055-SIMBRON QUISPE GARY ROBINSON SABINO</t>
  </si>
  <si>
    <t>CCMN-001057: CONTRATACION DE TECNICO AGROPECUARIO PARA ACTIVIDADES AGRICOLAS EN LA CAMARA TERMICA DE HIJUELO</t>
  </si>
  <si>
    <t>CCMN-001056: CONTRATACION DE TECNICO DE CAMPO EN EL DISTRITO DE KIMBIRI PARA EL PI N° 2276656-VRAEM, EN LA E</t>
  </si>
  <si>
    <t>CCMN-001055: CONTRATACION DE TECNICO DE CAMPO EN EL DISTRITO DE SANTA ROSA PARA EL PI N° 2276656-VRAEM, EN L</t>
  </si>
  <si>
    <t>CCMN-001054: CONTRATACION DE TECNICO DE CAMPO EN EL DISTRITO DE AYNA PARA EL PI N° 2276656-VRAEM, EN LA EEA</t>
  </si>
  <si>
    <t>10291681544-ESCRIBA SOCA JAIME</t>
  </si>
  <si>
    <t>CCMN-001048: CONTRATACION DE CONDUCTOR DE VEHICULOS PARA EL PI N° 2276656-VRAEM, EN LA EEA PERLA DEL VRAEM.</t>
  </si>
  <si>
    <t>CCMN-001047: CONTRATACION DE GUARDIANIA NOCTURNA PARA EL PI N° 2276656-VRAEM, EN LA EEA PERLA DEL VRAEM.</t>
  </si>
  <si>
    <t>CCMN-001046: CONTRATACION DE GUARDIANIA DIURNA PARA EL PI N° 2276656-VRAEM, EN LA EEA PERLA DEL VRAEM.</t>
  </si>
  <si>
    <t>10432827505-VARGAS HUANACO ROMULO CESAR</t>
  </si>
  <si>
    <t>CCMN-001045: CONTRATACION DE APOYO ADMINISTRATIVO PARA ACTIVIDADES DE ALMACEN PARA EL PI N° 2276656-VRAEM, E</t>
  </si>
  <si>
    <t>CCMN-001044: CONTRATACION DE APOYO SECRETARIAL PARA EL PI N° 2276656-VRAEM, EN LA EEA PERLA DEL VRAEM.</t>
  </si>
  <si>
    <t>CCMN-001042: CONTRATACION DE PROFESIONAL ASISTENTE PARA EL PI N° 2276656-VRAEM, EN LA EEA PERLA DEL VRAEM</t>
  </si>
  <si>
    <t>CCMN-001041: CONTRATACION DE PROFESIONAL ADMINISTRADOR PARA EL PROYECTO DE INVERSION N° 2276656-VRAEM, EN LA</t>
  </si>
  <si>
    <t>CCMN-001039: SERVICIO ESPECIALIZADO EN GESTIÓN DE PROYECTOS PARA EL CUMPLIMIENTO DE LAS METAS PROGRAMADAS DE</t>
  </si>
  <si>
    <t>CCMN-001002: SERVICIO DE ENERGÌA ELECTRICA, PARA LA SEDE CENTRAL DEL INIA, POR EL PERÌODO 2021.</t>
  </si>
  <si>
    <t>CCMN-001001: SERVICIO DE AGUA POTABLE, PARA LA SEDE CENTRAL DEL INIA, POR EL PERÌODO 2021.</t>
  </si>
  <si>
    <t>CCMN-001026: SERVCIO ESPECIALIZACIO DE ADMINISTRADOR DE PROYECTOS - SDIEE</t>
  </si>
  <si>
    <t>CCMN-001025: REQUERIMIENTO DE SERVICIO DE APOYO EN PROYECTOS DE LOS PROGRAMAS DE LA DDTA Y SUS SUBDIRECCIONE</t>
  </si>
  <si>
    <t>CCMN-001024: REQUERIMIENTOP DE SERVICIO DE ASISTENCIA ADMINISTRATIVA Y FINANCIERA PARA EL SEGUIMIENTO DE LA</t>
  </si>
  <si>
    <t>10412763284FRANKLIN AUGUSTO GUERRERO MACAHUACHI</t>
  </si>
  <si>
    <t>00106</t>
  </si>
  <si>
    <t>VRAE-COMPRA SIMPLE, SERVICIO DE MANTENIMIENTO, REPARACIÓN, RENOVACIÓN E INSTALACION DE PISOS EN LOS CTD´S DEL SENASA VRAE.</t>
  </si>
  <si>
    <t>10468963855RODRIGUEZ RIOS HUBER ELVVIS</t>
  </si>
  <si>
    <t>VRAE-COMPRA SIMPLE, SERVICIO DE REPARACIÓN DE TECHOS EN LAS INSTALACIONES DEL SENASA VRAE - SEDE PRINCIPAL KIMBIRI</t>
  </si>
  <si>
    <t>02/06/2021</t>
  </si>
  <si>
    <t>00098</t>
  </si>
  <si>
    <t>VRAE-COMPRA SIMPLE, SERVICIO DE MANTENIMIENTO, REPARACIÓN, RENOVACIÓN E INSTALACION DE PISOS EN LA SEDE PRINCIPAL DEL SENASA VRAE.</t>
  </si>
  <si>
    <t>29/10/2021</t>
  </si>
  <si>
    <t>20554252720JS LAURENTE E.I.R.L.</t>
  </si>
  <si>
    <t>04963</t>
  </si>
  <si>
    <t>D.E LIMA CALLAO: SERVICIO SIMPLE/ MANTENIMIENTO DE  PINTADO DEL CTD ATE</t>
  </si>
  <si>
    <t>19/10/2021</t>
  </si>
  <si>
    <t>04938</t>
  </si>
  <si>
    <t>D.E. LIMA CALLAO: SERVICIO SIMPLE/MANTENIMIENTO Y REPARACION DE PAREDES DE LA SEDE DE LURIN</t>
  </si>
  <si>
    <t>12/10/2021</t>
  </si>
  <si>
    <t>20343496819MULTI - RAND S.A.</t>
  </si>
  <si>
    <t>04920</t>
  </si>
  <si>
    <t>D.E. SENASA LIMA CALLAO: COMPRA SIMPLE / REMODELACION DEL TECHO Y CERCADO CON MALLA RASCHELL DEL ALMACEN DE LA DELYC.</t>
  </si>
  <si>
    <t>05/10/2021</t>
  </si>
  <si>
    <t>D.E. SENASA LIMA CALLAO: COMPRA SIMPLE / ALQUILER DE LOCAL DE LA SEDE LURIN.</t>
  </si>
  <si>
    <t>D.E. SENASA LIMA CALLAO: COMPRA SIMPLE / ALQUILER DE LOCAL DEL CTD AEREO</t>
  </si>
  <si>
    <t>D.E. SENASA LIMA CALLAO: COMPRA SIMPLE / MANT. DE LOCAL, ALQUILER DE LOCAL Y ESTACIONAMIENTO DEL CTD AEREO CALLAO.</t>
  </si>
  <si>
    <t>01/07/2021</t>
  </si>
  <si>
    <t>01/06/2021</t>
  </si>
  <si>
    <t>05/04/2021</t>
  </si>
  <si>
    <t>16/03/2021</t>
  </si>
  <si>
    <t>20392521128GRUPO NETWORKS PERU E.I.R.L</t>
  </si>
  <si>
    <t>01378</t>
  </si>
  <si>
    <t>D.E. SENASA LIMA CALLAO: COMPRA SIMPLE / SERV. DE MANT. E INST. DE ESTRUCTURA METALICA Y MALLA RASCHEL EN EL CTD BARRANCA.</t>
  </si>
  <si>
    <t>01/03/2021</t>
  </si>
  <si>
    <t>00930</t>
  </si>
  <si>
    <t>01/02/2021</t>
  </si>
  <si>
    <t>00468</t>
  </si>
  <si>
    <t>11/01/2021</t>
  </si>
  <si>
    <t>06/12/2021</t>
  </si>
  <si>
    <t>D.E. LIMA CALLAO: COMPRA SIMPLE / ADQUISICION DE LETREROS INSTITUCIONALES PARA IDENTIFICACION DE PCCI ASIA</t>
  </si>
  <si>
    <t>20600690869DWAYER COMPANY E.I.R.L.</t>
  </si>
  <si>
    <t>D.E. SENASA LIMA CALLAO/ COMPRA SIMPLE: ADQUISICION DE BARRILES VIALES PARA EL PCCI ASIA</t>
  </si>
  <si>
    <t>19/11/2021</t>
  </si>
  <si>
    <t>10004962619TICONA APAZA CARLOS ALBERTO</t>
  </si>
  <si>
    <t>01199</t>
  </si>
  <si>
    <t>TACNA SERVICIO DE HABILITACIÓN DE AMBIENTE AL AIRE LIBRE PARA USOS MÚLTIPLES DE LA D.E. TACNA</t>
  </si>
  <si>
    <t>14/10/2021</t>
  </si>
  <si>
    <t>20520092197EDIFICACIONES DRYWALL S.A.C.</t>
  </si>
  <si>
    <t>00897</t>
  </si>
  <si>
    <t>TACNA SERVICIO DE ACONDICIONAMIENTO DE COBERTURA METALICA PARA ESTACIONAMIENTO DE VEHICULOS</t>
  </si>
  <si>
    <t>00895</t>
  </si>
  <si>
    <t>TACNA - SERVICIO DE ACONDICIONAMIENTO DE COBERTURA CON ESTRUCTURA METÁLICA PARA AMBIENTES DE LA D.E. TACNA</t>
  </si>
  <si>
    <t>00717</t>
  </si>
  <si>
    <t>SERVICIO DE VIGILANCIA PRIVADA PARA LA D.E. SENASA TACNA</t>
  </si>
  <si>
    <t xml:space="preserve">20325865033SERVICENTRO MELSA E.I.R.L.                                  </t>
  </si>
  <si>
    <t>TACNA ADQUISICIÓN DE COMBUSTIBLE GASOHOL PARA USO EN VEHICULOS DE LA D.E. SENASA TACNA (SET A DIC 2021)</t>
  </si>
  <si>
    <t>16/11/2021</t>
  </si>
  <si>
    <t>10802948498TAPIA ENRIQUEZ ROQUEL RONALD</t>
  </si>
  <si>
    <t>02145</t>
  </si>
  <si>
    <t>MOQUEGUA, SERVICIO DE IMPLEMENTACION DE LOS SERVICIOS HIGIENICOS DEL PUESTO DE CONTROL DE FUNDICION</t>
  </si>
  <si>
    <t>20498690379FIBRAS QUIMICAS S.R.L.</t>
  </si>
  <si>
    <t>SERVICIO DE MANTENIMIENTO DE CAMARAS DE FUMIGACION</t>
  </si>
  <si>
    <t>24/03/2021</t>
  </si>
  <si>
    <t>20605658360NUEVA IBERIA E.I.R.L.</t>
  </si>
  <si>
    <t>00493</t>
  </si>
  <si>
    <t>MOQUEGUA SERVICIO DE CONFECCION DE PARIHUELAS PARA LA ZONA DE TRATAMIENTO</t>
  </si>
  <si>
    <t>23/12/2021</t>
  </si>
  <si>
    <t>20498432086COVER S.A.C.</t>
  </si>
  <si>
    <t>04791</t>
  </si>
  <si>
    <t>MEJORAMIENTO DE AMBIENTES DEL CTD MAJES EN LABORES DE COORDINACION AREA SANIDAD ANIMAL</t>
  </si>
  <si>
    <t>10293107349DIAZ GALDOS JAVIER ENRIQUE</t>
  </si>
  <si>
    <t>04789</t>
  </si>
  <si>
    <t>SERVICIO DE MANTENIMIENTO DE SISTEMA DE VIDEOVIGILANCIA CTD AREQUIPA</t>
  </si>
  <si>
    <t>02/11/2021</t>
  </si>
  <si>
    <t>20606807318HATUN ILLARY COBSERG S.A.C.</t>
  </si>
  <si>
    <t>SERVICIO DE MANTENIMIENTO DE LA INFRAESTRUCTURA DE LA DIRECCION EJECUTIVA SENASA AREQUIPA:  CTD AREQUIPA Y P.C. PAMPAS CAÑAHUAS</t>
  </si>
  <si>
    <t>10308436506MAMANI ESPINOZA ABELARDO</t>
  </si>
  <si>
    <t>04149</t>
  </si>
  <si>
    <t>SERVICIO DE ACONDICIONAMIENTO DE AMBIENTE PARA EL AREA DE DIAIA AREQUIPA</t>
  </si>
  <si>
    <t>20602621171COMPAÑIA DE VENTAS Y SERVICIOS VEL NEY E.I.R.L.</t>
  </si>
  <si>
    <t>04148</t>
  </si>
  <si>
    <t>SERVICIO DE ACONDICIONAMIENTO DE AMBIENTE PARA AREA DE SANIDAD ANIMAL AREQUIPA</t>
  </si>
  <si>
    <t>20532765120A &amp; C NEGOCIOS E.I.R.L</t>
  </si>
  <si>
    <t>00523</t>
  </si>
  <si>
    <t>SERVICIO DE MANTENIMIENTO DE CTD CHALA AREQUIPA</t>
  </si>
  <si>
    <t>00522</t>
  </si>
  <si>
    <t>SERVICIO DE MANTENIMIENTO DE CTD MAJES AREQUIPA</t>
  </si>
  <si>
    <t>17/05/2021</t>
  </si>
  <si>
    <t>00514</t>
  </si>
  <si>
    <t>SERVICIO DE MANTENIMIENTO DE TECHOS RASCHELL Y ALUZIN AREQUIPA</t>
  </si>
  <si>
    <t>00512</t>
  </si>
  <si>
    <t>SERVICIO DE MANTENIMIENTO DE AREAS DE TRABAJO AREQUIPA</t>
  </si>
  <si>
    <t>07/01/2021</t>
  </si>
  <si>
    <t>20100202124REPARACIONES Y SERVICIOS DEL SUR S.A.C.</t>
  </si>
  <si>
    <t>SERVICIO DE MANTENIMIENTO PREVENTIV Y CORRECTIVO DE CAMIONETAS AREQUIPA</t>
  </si>
  <si>
    <t>06/10/2021</t>
  </si>
  <si>
    <t>20455453691SERVICENTRO Y MULTISERVICIOS DON MAURI S.R.L.</t>
  </si>
  <si>
    <t>00160</t>
  </si>
  <si>
    <t>ADQUISICIÓN DE PETROLEO DIESEL B5 S-50 PARA CTD IRRIGACION MAJES</t>
  </si>
  <si>
    <t>20454951329MASTER MOTOS E.I.R.L.</t>
  </si>
  <si>
    <t>ADQUISICION DE REPUESTOS PARA MOTOCICLETA CTX 200 SENASA AREQUIPA</t>
  </si>
  <si>
    <t>24/02/2021</t>
  </si>
  <si>
    <t>10293988311SANCHEZ TICONA PEDRO PABLO</t>
  </si>
  <si>
    <t>ADQUISICION DE ELEVADORES DE ALUMINIO MOSCA DE LA FRUTA AREQUIPA</t>
  </si>
  <si>
    <t>26/08/2021</t>
  </si>
  <si>
    <t>10403493401TIQUE FERNANDEZ ELSA BERTHA</t>
  </si>
  <si>
    <t>00067</t>
  </si>
  <si>
    <t>MADRE DE DIOS, Pago por servIcio de mantenimiento y reparación de techo del Puesto de Control de Iñapari (CASA Cesvi)de la Dirección SENASA-MDD</t>
  </si>
  <si>
    <t>10310329857PALOMINO JURO RONY</t>
  </si>
  <si>
    <t>00332</t>
  </si>
  <si>
    <t>APURIMAC-COMRA DIRECTA; Servicio de Alquiler del local Institucional de la sede en Abancay.</t>
  </si>
  <si>
    <t>ALQUILER DE LOCAL DIRECCION EJECUTIVA CUSCO</t>
  </si>
  <si>
    <t>02/07/2021</t>
  </si>
  <si>
    <t>20528474510COMERCIALIZADORA DISTRIBUIDORA DISTRIMOTOR DE LA SELVA S.A.C</t>
  </si>
  <si>
    <t>Servicio de mantenimiento y reparación M/N Jaguar I</t>
  </si>
  <si>
    <t>23/06/2021</t>
  </si>
  <si>
    <t>20600017501GRIFOS E INVERSIONES CERRON E.I.R.L</t>
  </si>
  <si>
    <t>Adquisición de combustibles y lubricantes para abastecimiento de MN JANTU-2DA VISA 2021-RUTA IQUITOS SAN PABLO</t>
  </si>
  <si>
    <t>12/03/2021</t>
  </si>
  <si>
    <t>20451433254SERVICENTRO CESAR SRL</t>
  </si>
  <si>
    <t>00004</t>
  </si>
  <si>
    <t>Compra de gasolina para la MN JANTU-VISA 01-2021, para abastecimiento en la ciudad de Iquitos.</t>
  </si>
  <si>
    <t>10452674781FRANK EDISON SOPLIN RODRIGUEZ</t>
  </si>
  <si>
    <t>Adquisición de gasolina de 90 octanos en la localidad de Requena para VISA 01-2021 DE LA MN JANTU</t>
  </si>
  <si>
    <t>28/10/2021</t>
  </si>
  <si>
    <t>20393452421INDUSTRIA METALICA JHOAU S.A.C.</t>
  </si>
  <si>
    <t>00137</t>
  </si>
  <si>
    <t>SERVICIO DE DESMONTAJE Y REMODELACIÓN DEL DESLIZADOR DE ALUMINIO DEL CTD DE ATALAYA CON AMPLIACION DE LARGO DE LA D.E. DE UCAYALI.</t>
  </si>
  <si>
    <t>ADQUISICIÓN DE MOTOR FUERA DE BORDA DE 60 HP, PARA DESLIZADOR DE ALUMINIO DEL CTD ATALAYA, DE LA D.E. DE UCAYALI.</t>
  </si>
  <si>
    <t>20/01/2021</t>
  </si>
  <si>
    <t xml:space="preserve">20488969952NEGOCIOS Y SERVICIOS POSTALES S.A.C.                        </t>
  </si>
  <si>
    <t>SERVICIOS DE FLETES: LOCAL, TERRESTRE, AÉREOS, COURIER Y TRANSPORTE DE MUESTRAS DE LAS UBGs SIST.CUART.FIT. REG.FISC.INS.AGRIC. SIST.VIG.FIT. SIST.INOC. VIG.EPID.ENF. GEST.COM.NEG. SIST.SEMIL EN DESMA</t>
  </si>
  <si>
    <t>23/02/2021</t>
  </si>
  <si>
    <t xml:space="preserve">20221965290DISTRIBUIDORA GABY E.I.R.LTDA.                              </t>
  </si>
  <si>
    <t>COMPRA DE GASOLINA 90 PARA USO DE LA CTD TARAPOTO - SEDE PRINCIPAL DE LA DIRECCION EJECUTIVA SENASA SAN MARTIN</t>
  </si>
  <si>
    <t>20601063591M &amp; V SEGURIDAD INTEGRAL Y SOLUCIONES EMPRESARIALES S.A.C.</t>
  </si>
  <si>
    <t>04382</t>
  </si>
  <si>
    <t>SERVICIO DE PINTADO DE LOCAL INSTITUCIONAL (INCLUYE PINTADO DE MUROS, COLUMNAS Y ESTRUCTURAS METALICAS)</t>
  </si>
  <si>
    <t>04/03/2021</t>
  </si>
  <si>
    <t>10412665363DAZZA AYAUJA SILVIA KAREM</t>
  </si>
  <si>
    <t>01108</t>
  </si>
  <si>
    <t>ICA-COMPRA SIMPLE/SERVICIO DE ALQUILER DE MOVILIDAD PARA LA CAMPAÑA DE NEWCASTLE</t>
  </si>
  <si>
    <t>18/01/2021</t>
  </si>
  <si>
    <t>20410194768REAL SERVICE SAC</t>
  </si>
  <si>
    <t>00410</t>
  </si>
  <si>
    <t>SERVICIO DE SEGURIDAD Y VILANCIA PRIVADA - CONTRATO COMPLEMENTARIO</t>
  </si>
  <si>
    <t>ADQUISICION DE GASOHOL 90 OCTANOS PARA LA DIRECCION EJECUTIVA SENASA ICA</t>
  </si>
  <si>
    <t>05/07/2021</t>
  </si>
  <si>
    <t>10212870922CASTILLO COTERA WALY</t>
  </si>
  <si>
    <t>00091</t>
  </si>
  <si>
    <t>PINTADO EXTERNO E INTERNO DE LAS OFICINAS DE LA D.E HUANCAVELICA</t>
  </si>
  <si>
    <t>18/06/2021</t>
  </si>
  <si>
    <t>10224179141GARAY JARA  LUCIO</t>
  </si>
  <si>
    <t>HUÁNUCO -  SERVICIOS DE PINTADO DEL LOCAL DE LA SEDE SENASA HUÁNUCO.</t>
  </si>
  <si>
    <t>14/01/2021</t>
  </si>
  <si>
    <t>20601197848HNOS. ROCA SEGURIDAD S.C.R.L.</t>
  </si>
  <si>
    <t>HUANUCO - SERVICIO MENSUAL DE VIGILANCIA PRIVADA MEDIANTE ADJ. SIMPLIFICADA N° AS-SM-1-2020.SENASA HUANUCO-1 Y CONTRATO N° 001-2020.</t>
  </si>
  <si>
    <t>18/10/2021</t>
  </si>
  <si>
    <t>10723226649MONTENEGRO CANEVARO ANA KARINA</t>
  </si>
  <si>
    <t>02022</t>
  </si>
  <si>
    <t>D.E. ANCASH. CONTRATACION DIRECTA MANTENIMIENTO GENERADOR ELECTRICO EN CTD CASMA.</t>
  </si>
  <si>
    <t>20531683456SERVICIOS GENERALES SOLTEC S.R.L.</t>
  </si>
  <si>
    <t>01282</t>
  </si>
  <si>
    <t>D.E. ANCASH. CONTRATACION DIRECTA MANTENIMIENTO INSTALACIONES ELECTRICAS EN CTD CASMA</t>
  </si>
  <si>
    <t>01280</t>
  </si>
  <si>
    <t>D.E. ANCASH. CONTRATACION DIRECTA MANTENIMIENTO INSTALACIONES OFICINAS HUARAZ</t>
  </si>
  <si>
    <t>10316043041REYES ALVAREZ MACEDONIO TEODORO</t>
  </si>
  <si>
    <t>00034</t>
  </si>
  <si>
    <t>D.E. ANCASH. COMPRA SIMPLE KITS DE LLANTAS Y CAMARAS PARA MOTOCICLETAS.</t>
  </si>
  <si>
    <t>17/02/2021</t>
  </si>
  <si>
    <t>D.E. ANCASH. ADQUISICION LLANTAS PARA CAMIONETAS</t>
  </si>
  <si>
    <t>20132023540EMPRESA REGIONAL DE SERVICIO PUBLICO DE ELECTRICIDAD ELECTRONORTE MEDIO S.A</t>
  </si>
  <si>
    <t>02685</t>
  </si>
  <si>
    <t>LA LIBERTAD, SERVICIO DE SUMINSITRO DE ENERGIA ELECTRICA DE LA SEDE ALTO SALAVERRY, MESES OCTUBRE, NOVIEMBRE Y DICIEMBRE.</t>
  </si>
  <si>
    <t>15/10/2021</t>
  </si>
  <si>
    <t>10448853221PARDO PEREZ RONALD ARMANDO</t>
  </si>
  <si>
    <t>02676</t>
  </si>
  <si>
    <t>LA LIBERTAD, SERVICIO DE MANTENIMIENTO Y AMPLIACION DE CUBIERTA CON ESTRUCTURA METALICA EN PLAYA DE ESTACIONAMIENTO SEDE ALTO SALAVERRY.</t>
  </si>
  <si>
    <t>10275598599TERRONES ROJAS HANDER</t>
  </si>
  <si>
    <t>02675</t>
  </si>
  <si>
    <t>LA LIBERTAD, CONFECCION DE TOLDO CON ESTRUCTURA METALICA PARA LA PLAYA DE ESTACIONAMIENTO DE CTD VIRU.</t>
  </si>
  <si>
    <t>20354994403CARMETAL S.A.</t>
  </si>
  <si>
    <t>02671</t>
  </si>
  <si>
    <t>LA LIBERTAD, SERVICIOS DE CONFECCION Y REPARACION DE PORTONES DE ESTRUCTURA METALICA EN LA SEDE ALTO SALAVERRY Y CAMARA DE FUMIGACION.</t>
  </si>
  <si>
    <t>20480912960CONSORCIO VISNA S.R.L.</t>
  </si>
  <si>
    <t>02666</t>
  </si>
  <si>
    <t>LA LIBERTAD - SERVICIOS MANTENIMIENTO CORRECTIVO DEL GRUPO ELECTROGENO DE CTD VIRU.</t>
  </si>
  <si>
    <t>29/03/2021</t>
  </si>
  <si>
    <t>00763</t>
  </si>
  <si>
    <t>LA LIBERTAD, MANTENIMIENTO Y CAMBIO DE LUMINARIAS DEL PUESTO DE CONTROL - PCCI  ALTO SALAVERRY.</t>
  </si>
  <si>
    <t>15/04/2021</t>
  </si>
  <si>
    <t>20602946348AGRO VALERIA S.A.C</t>
  </si>
  <si>
    <t>00009</t>
  </si>
  <si>
    <t>AMAZONAS - ADQUISICION DE INSUMOS AGRICOLAS PARA EL CONTROL DE THRIPS PALMI (RQNP 362/SOLANO)</t>
  </si>
  <si>
    <t>20/10/2021</t>
  </si>
  <si>
    <t>20453498299GRIFOS CAJAMARCA S.A.C.</t>
  </si>
  <si>
    <t>00112</t>
  </si>
  <si>
    <t>ADQUISICIÓN DE PETROLEO PARA LA DIRECCION SENASA CAJAMARCA</t>
  </si>
  <si>
    <t>10165014036PUSE CACHAY JOSE ANTONIO</t>
  </si>
  <si>
    <t>00301</t>
  </si>
  <si>
    <t>LAMBAYEQUE - MANTENIMIENTOS DE OFICINAS</t>
  </si>
  <si>
    <t>08/04/2021</t>
  </si>
  <si>
    <t>20600879376SG FORCE S.A.C</t>
  </si>
  <si>
    <t>SERVICIO DE SEGURIDAD Y VIGILANCIA PRIVADA PARA LA DIRECCION EJECUTIVA LAMBAYEQUE</t>
  </si>
  <si>
    <t>20600205383IDEA TRES GERENCIA DE PROYECTOS Y CONSTRUCCION E.I.R.LTDA</t>
  </si>
  <si>
    <t>00943</t>
  </si>
  <si>
    <t>PIURA: SERVICIO DE MANTENIMIENTO Y REFACCIÓN DE CARPINTERÍA DE METAL Y CARPINTERÍA DE MADERA EN EL CTD CRUCETA Y EN LA OFICINA DE ATENCIÓN CHULUCANAS</t>
  </si>
  <si>
    <t>00711</t>
  </si>
  <si>
    <t>PIURA: SERVICIO DE PINTADO A TODO COSTO DE PAREDES, CIELO RASO, CERCO PERIMETRICO CTD-CRUCETA</t>
  </si>
  <si>
    <t>22/07/2021</t>
  </si>
  <si>
    <t>10033160009CASTILLO FARFAN WILLIAM AURELIO</t>
  </si>
  <si>
    <t>00539</t>
  </si>
  <si>
    <t>Piura-Compra simple: Pintado de interiores y exteriores, cerco perimetrico y cielo raso en oficina de atención Chulucanas</t>
  </si>
  <si>
    <t>20600455924VAL SERVICIOS ELECTRICOS S.A.C</t>
  </si>
  <si>
    <t>00530</t>
  </si>
  <si>
    <t>Servicio de mantenimiento correctivo de sistema de iluminación interior y exterior de las Sedes CTD Cruceta y Oficina de Atención Chulucanas SENASA Piura</t>
  </si>
  <si>
    <t>07/07/2021</t>
  </si>
  <si>
    <t>20559688020ASISTENCIA SOS PERU SERVICIOS GENERALES S.A.C.</t>
  </si>
  <si>
    <t>00478</t>
  </si>
  <si>
    <t>Piura: Mantenimiento preventivo y correctivo de grupos electrógenos del Ctd Cruceta y Oficina de Chulucanas RNP 158</t>
  </si>
  <si>
    <t>00126</t>
  </si>
  <si>
    <t>PIURA: PAGO POR MANTENIMIENTO DE AREAS COMUNES DE ACUERDO A CONVENICO DE AFECTACION EN USO DE LOCAL CON EL PECH Y SENASA- FEBRERO -DICIEMBRE</t>
  </si>
  <si>
    <t>08/12/2021</t>
  </si>
  <si>
    <t>10403072902SANCHEZ MONTERO NESTOR GERARDO</t>
  </si>
  <si>
    <t>00141</t>
  </si>
  <si>
    <t xml:space="preserve">PIURA: PANEL PUBLICITARIO UNIPOLAR DE 6 MT X 3 MT, PARA EL SECTOR SALITRAL SULLANA, DEMANDA FUSARIUM RNP 1779, REEMPLAZO DEL 1381_x000D_
</t>
  </si>
  <si>
    <t>20600525272OLYMPUS INDUSTRIAS SRL</t>
  </si>
  <si>
    <t>PIURA-COMPRA SIMPLE-ADQUISICIÓN DE CINTAS DUCT TAPE - CONTROL Y CONTENCION DE LA PLAGA FOC R4T- RNP N° 1753</t>
  </si>
  <si>
    <t>25/05/2021</t>
  </si>
  <si>
    <t>00062</t>
  </si>
  <si>
    <t>PIURA-COMPRA SIMPLE: ADQUISICION DE MAMELUCOS EN DRILL SANFORIZADO- CONTROL DE FUSARIUM R4T</t>
  </si>
  <si>
    <t>20225058319CROMO PLASTIC EIRL</t>
  </si>
  <si>
    <t>00061</t>
  </si>
  <si>
    <t>PIURA-COMPRA SIMPLE:  BANDEJA DE PLASTICO (JABA) -ACTIVIDADES DE CONTROL DE FUSARIUM R4T</t>
  </si>
  <si>
    <t>00059</t>
  </si>
  <si>
    <t>PIURA-COMPRA SIMPLE: TINAS Y BALDES DE PLASTICO- CONTROL DE FUSARIUM R4T</t>
  </si>
  <si>
    <t>20480109466REPRESENTACIONES EMERPLAST EIRL.</t>
  </si>
  <si>
    <t>PIURA- ADQUISICIÓN DE PLASTICO AZUL-ACCIONES DE CONTROL DE BROTES DE FOC R4T</t>
  </si>
  <si>
    <t>09/04/2021</t>
  </si>
  <si>
    <t>20525841911EQUIPO NUEVO JET E.I.R.L.</t>
  </si>
  <si>
    <t>00037</t>
  </si>
  <si>
    <t>PIURA-COMPRA SIMPLE-ADQUISICIÓN DE PLASTICO AZUL- ATENCION DE PLAGA CUARENTENARIA EN BANANO</t>
  </si>
  <si>
    <t>20277131570L Y B SERVIC Y NEGOCIOS GRLES E.I.R.L</t>
  </si>
  <si>
    <t>PIURA-COMPRA SIMPLE: ADQUISICIÓN DE UREA - ATENCIÓN DE FOCO  DE FOC R4T EN PIURA</t>
  </si>
  <si>
    <t>22/12/2021</t>
  </si>
  <si>
    <t>20557842722ITEK PERU S.A.C.</t>
  </si>
  <si>
    <t>00793</t>
  </si>
  <si>
    <t>MANTENIMIENTO CORRECTIVO Y SERVICIO DE CABLEADO ESTRUCTURADO DE RED</t>
  </si>
  <si>
    <t>00787</t>
  </si>
  <si>
    <t>SERVICIO DE ENERGIA ELECTRICA COMPROMETIDO MES DE DICIEMBRE</t>
  </si>
  <si>
    <t>03/12/2021</t>
  </si>
  <si>
    <t>10107711851GUTIERREZ VINCES JULIO CESAR</t>
  </si>
  <si>
    <t>00758</t>
  </si>
  <si>
    <t>SERVICIO DE ACONDICIONAMIENTO PARA LABORATORIO - CONTROL BIOLOGICO - ATE</t>
  </si>
  <si>
    <t>00757</t>
  </si>
  <si>
    <t>Emisión de boleto aéreo nacional (o.s 6018-2021)</t>
  </si>
  <si>
    <t>SERVICIO DE MANTENIMIENTO DE EQUIPOS RAYOS X SMITHS DETECTION</t>
  </si>
  <si>
    <t>25/11/2021</t>
  </si>
  <si>
    <t>00739</t>
  </si>
  <si>
    <t>SERVICIO DE ENERGIA ELECTRICA COMPROMETIDO NOVIEMBRE Y DICIEMBRE</t>
  </si>
  <si>
    <t>23/11/2021</t>
  </si>
  <si>
    <t>20603158246SERVICIOS GENERALES AMAZON PERU S.A.C.</t>
  </si>
  <si>
    <t>00729</t>
  </si>
  <si>
    <t>SERVICIO DE ACONDICIONAMIENTO Y AUTOMATIZACIÓN DE PORTÓN DE INGRESO PRINCIPAL - SENASA</t>
  </si>
  <si>
    <t>17/11/2021</t>
  </si>
  <si>
    <t>003-2020-SENASA</t>
  </si>
  <si>
    <t>SEACE: CONTRATO 31-2020-SENASA // SERVICIO DE TELEFONIA MOVIL A NIVEL NACIONAL PARA SENASA</t>
  </si>
  <si>
    <t>10095401550WINKELRIED CHAVEZ VERA GABRIELA</t>
  </si>
  <si>
    <t>SERVICIO DE TRADUCCIÓN SIMULTANEO</t>
  </si>
  <si>
    <t>20550981158CONCEPTO MOVIL PERU SAC</t>
  </si>
  <si>
    <t>00708</t>
  </si>
  <si>
    <t>SERVICIO DE IMPLEMENTACIÓN DE SISTEMA INFORMÁTICO - ASISTENTE VIRTUAL CHATBOT.</t>
  </si>
  <si>
    <t>03/11/2021</t>
  </si>
  <si>
    <t>00704</t>
  </si>
  <si>
    <t>SERVICIO DE MANTENIMIENTO PREVENTIVO DE GRUPOS ELECTRÓGENOS, MOTOR DIÉSEL MTU, MODELO: XS770  DEL SENASA</t>
  </si>
  <si>
    <t>20546319289NOVALTEK GROUP S.A.C</t>
  </si>
  <si>
    <t>00699</t>
  </si>
  <si>
    <t>SERVICIO DE SOPORTE Y MANTENIMIENTO DE LA CENTRAL TELEFONICA DEL SENASA</t>
  </si>
  <si>
    <t>27/10/2021</t>
  </si>
  <si>
    <t>20511046689SISTEMAS DE INGENIERIA NAVALES E INDUSTRIALES SATELITAL SAC</t>
  </si>
  <si>
    <t>00687</t>
  </si>
  <si>
    <t>SERVICIO DE MANTENIMIENTO DE LAS TUBERÍAS DEL SISTEMA DE AGUA BLANDA DEL SENASA</t>
  </si>
  <si>
    <t>00683</t>
  </si>
  <si>
    <t>SERVICIO DE CAMBIO DE REVESTIMIENTO EN AMBIENTES INTERNOS DEL CENTRO DE PRODUCCIÓN DE MOSCA DE LA FRUTA ¿ SEDE CENTRAL.</t>
  </si>
  <si>
    <t>20510380968REAL POWER ENERGY S.A.C</t>
  </si>
  <si>
    <t>00682</t>
  </si>
  <si>
    <t xml:space="preserve">SERVICIO DE MANTENIMIENTO DE CORRIENTES ESTABILIZADAS DEL SENASA_x000D_
</t>
  </si>
  <si>
    <t>21/10/2021</t>
  </si>
  <si>
    <t>00674</t>
  </si>
  <si>
    <t>MANTENIMIENTO DE COMPRESORES DE AIRE COMPRIMIDO INGERSOLL RAND</t>
  </si>
  <si>
    <t>20602440894MAQUITEC PERU S.A.C.</t>
  </si>
  <si>
    <t>00673</t>
  </si>
  <si>
    <t>MANTENIMIENTO CORRECTIVO DE MONTACARGA ELEVADOR DEL ALMACÉN PERIFÉRICO DE LA UCPMF-LA MOLINA</t>
  </si>
  <si>
    <t>20602520618DEVCO SOLUTIONS IT SAC</t>
  </si>
  <si>
    <t>00665</t>
  </si>
  <si>
    <t>SERVICIO DE DESARROLLO DE APLICACIONES EN ANDROID PARA PLATAFORMAS MOVILES</t>
  </si>
  <si>
    <t>20550639662SERVICIOS DE PROCESOS GENERALES S.A.C.</t>
  </si>
  <si>
    <t>00664</t>
  </si>
  <si>
    <t>SERVICIO DE MANTENIMIENTO PREVENTIVO /CORRECTIVO DE LOS SISTEMAS DE DETECCIÓN CONTRA INCENDIOS</t>
  </si>
  <si>
    <t>04-2019-MIDAGRI</t>
  </si>
  <si>
    <t>SEACE: 8VA CUOTA DE LA SEGUNDA ANUALIDAD SEGUROS VEHICULOS // CP N° 004-2019-MINAGRI</t>
  </si>
  <si>
    <t>SEACE: 8VA CUOTA DE LA SEGUNDA ANUALIDAD SEGUROS MULTIRIESGO // CP N° 004-2019-MINAGRI</t>
  </si>
  <si>
    <t>SEACE: 8VA CUOTA DE LA SEGUNDA ANUALIDAD SEGUROS DESHONESTIDAD // CP N° 004-2019-MINAGRI</t>
  </si>
  <si>
    <t>20601958121KOSSODO METROLOGIA S.A.C. - KOSSOMET S.A.C</t>
  </si>
  <si>
    <t>00650</t>
  </si>
  <si>
    <t>SERVICIO DE CALIBRACIÓN DE REFRIGERADORAS Y CONGELADORAS</t>
  </si>
  <si>
    <t>20471740820HIDRO IMANS S.R.L.</t>
  </si>
  <si>
    <t>00647</t>
  </si>
  <si>
    <t>SERVICIO DE MANTENIMIENTO DE LOS EQUIPOS DEL SISTEMA DE FILTROS Y ABLANDADORES DE AGUA BLANDA DEL SENASA</t>
  </si>
  <si>
    <t>00646</t>
  </si>
  <si>
    <t>MANTENIMIENTO PREVENTIVO /CORRECTIVO DEL SISTEMA DE CONTROL HORARIO, MARCA SIMPLEX, 6400 TIME CONTROL CENTER Y RELOJES DEL SENASA</t>
  </si>
  <si>
    <t>11/10/2021</t>
  </si>
  <si>
    <t>20100346479NSF INASSA S.A.C.</t>
  </si>
  <si>
    <t>00640</t>
  </si>
  <si>
    <t>AUDITORIAS EN SISTEMA DE GESTIÓN DE INOCUIDAD.</t>
  </si>
  <si>
    <t>07/10/2021</t>
  </si>
  <si>
    <t>20478190671JV CHIANG WONG S.A.C.</t>
  </si>
  <si>
    <t>00638</t>
  </si>
  <si>
    <t>SERVICIO DE MANTENIMIENTO DE PANELES DE MICA DE VINIL-AS 32-ITEM 1-SEGUNDA CONVOCATORIA</t>
  </si>
  <si>
    <t>SERVICIO DE MANTENIMIENTO DE LAS ELECTROBOMBAS</t>
  </si>
  <si>
    <t>00636</t>
  </si>
  <si>
    <t>SERVICIO DE MANTENIMIENTO DE SISTEMAS DE CONTROL DE ACCESOS Y SEGURIDAD DE LOS LABORATORIOS</t>
  </si>
  <si>
    <t>20546644601MULTISERVICE CHABATEC E.I.R.L.</t>
  </si>
  <si>
    <t>SERVICIO DE MANTENIMIENTO DE INCINERADOR Y CALDEROS</t>
  </si>
  <si>
    <t>29/09/2021</t>
  </si>
  <si>
    <t>20606142499DETROIT POWER SYSTEM PERU LIMITADA S.R.L.</t>
  </si>
  <si>
    <t>SERVICIO DE MANTENIMIENTO CORRECTIVO DE GRUPO ELECTRÓGENO</t>
  </si>
  <si>
    <t>20555405945INGENIERIA Y TECNICA DE REDES EN GAS S.A.C.</t>
  </si>
  <si>
    <t>00550</t>
  </si>
  <si>
    <t>SERVICIO DE OPTIMIZACIÓN DEL SISTEMA DE BURBUJEO Y TRATAMIENTO TÉRMICO</t>
  </si>
  <si>
    <t>21/09/2021</t>
  </si>
  <si>
    <t>INT10095847INTERNATIONAL SEED TESTING ASSOCIATION ISTA</t>
  </si>
  <si>
    <t>00545</t>
  </si>
  <si>
    <t>MEMBRESIA ISTA DE LABORATORIO Y MUESTREO</t>
  </si>
  <si>
    <t>00540</t>
  </si>
  <si>
    <t>SERVICIO DE CALIBRACION DE MICROPIPETAS</t>
  </si>
  <si>
    <t>00533</t>
  </si>
  <si>
    <t>SERVICIO DE MANTENIMIENTO DE BALANZAS</t>
  </si>
  <si>
    <t>SERVICIO DE MANTENIMIENTO DE PURIFICADORES DE AGUA Y DESTILADORES DE AGUA</t>
  </si>
  <si>
    <t>20604055181BIOCIENCIA S.A.C.</t>
  </si>
  <si>
    <t>00529</t>
  </si>
  <si>
    <t>SERVICICO DE MANTENIMIENTO DE MICROSCOPIOS Y ESTEREOSCOPIOS</t>
  </si>
  <si>
    <t>00527</t>
  </si>
  <si>
    <t>SERVICIO DE CALIBRACIÓN DE TERMÓMETROS Y TERMOHIGRÓMETROS</t>
  </si>
  <si>
    <t>00525</t>
  </si>
  <si>
    <t>SERVICIO DE MANTENIMIENTO DE INCUBADORAS</t>
  </si>
  <si>
    <t>14/09/2021</t>
  </si>
  <si>
    <t>20131378620MUNICIPALIDAD DISTRITAL DE ATE</t>
  </si>
  <si>
    <t>00520</t>
  </si>
  <si>
    <t>TRAMITES ADMINISTRATIVOS DE HABILITACIÓN URBANA</t>
  </si>
  <si>
    <t>20603130163SINARAL S.A.C.</t>
  </si>
  <si>
    <t xml:space="preserve">Servicio de Mantenimiento preventivo y/o correctivo de las Puertas y Frenos Hidráulicos en las puertas Batientes de Vidrio para SENASA-ITEM 2 </t>
  </si>
  <si>
    <t>20319363221UNIVERSIDAD CONTINENTAL SOCIEDAD ANONIMA CERRADA</t>
  </si>
  <si>
    <t>00502</t>
  </si>
  <si>
    <t>CURSO GESTIÓN PÚBLICA</t>
  </si>
  <si>
    <t>23/08/2021</t>
  </si>
  <si>
    <t>00489</t>
  </si>
  <si>
    <t>SERVICIO DE INSTALACION Y TENDIDIO DE FIBRA OPTICA DE 24 HILOS DEL DATA CENTER PRINCIPAL SEDE CENTRAL</t>
  </si>
  <si>
    <t>19/08/2021</t>
  </si>
  <si>
    <t>SEACE-CONTRATO N°016-2020-SERVICIO DE TRANSPORTE DE CARGA  A NIVEL NACIONAL</t>
  </si>
  <si>
    <t>16/08/2021</t>
  </si>
  <si>
    <t>20117489371INSTITUTO DE EDUCACION SUPERIOR PRIVADO DE COMERCIO EXTERIOR (ISTECEX)</t>
  </si>
  <si>
    <t>DIPLOMADO: ESTRATEGIAS DE NEGOCIACIÓN INTERNACIONAL</t>
  </si>
  <si>
    <t>SERVICIO DE MANTENIMIENTO DE POZA DE LODOS Y CISTERNAS DE AGUA</t>
  </si>
  <si>
    <t>SEACE: 7MA CUOTA DE LA 2DA ANUALIDAD SEGURO DESHONESTIDAD // CP N° 004-2019-MINAGRI</t>
  </si>
  <si>
    <t>SEACE: 7MA CUOTA DE LA 2DA ANUALIDAD SEGURO MULTIRIESGO // CP N° 004-2019-MINAGRI</t>
  </si>
  <si>
    <t>03/08/2021</t>
  </si>
  <si>
    <t>00445</t>
  </si>
  <si>
    <t>CURSO: GESTIÓN DE PLANIFICACIÓN Y PRESUPUESTO</t>
  </si>
  <si>
    <t>00441</t>
  </si>
  <si>
    <t>20536662996HDCAL SERVICIOS GENERALES S.A.C.</t>
  </si>
  <si>
    <t>00438</t>
  </si>
  <si>
    <t>Servicio de acondicionamiento de camaras de video vigilancia en control biologico ATE.</t>
  </si>
  <si>
    <t>SEACE: 6TA CUOTA DE LA 2DA ANUALIDAD SEGUROS VEHICULOS // CP N° 04-2019-MINAGRI</t>
  </si>
  <si>
    <t>SEACE: 6TA CUOTA DE LA 2DA ANUALIDAD DEL SEGURO MULTIRIESGO // CP N° 004-2019-MINAGRI</t>
  </si>
  <si>
    <t>SEACE: 6TA CUOTA DE LA 2DA ANUALIDAD SEGURO DESHONESTIDAD // CP N° 04-2019-MINAGRI</t>
  </si>
  <si>
    <t>SERVICIO DE MANTENIMIENTO DE CROMATOGRAFO</t>
  </si>
  <si>
    <t>20532343560CONSTRUCTORA JJ-ORION S.R.L.</t>
  </si>
  <si>
    <t>016-2021-SENASA</t>
  </si>
  <si>
    <t>EJECUCIÓN DE OBRA DEL IOARR: REMODELACIÓN DE CERCO PERIMÉTRICO EN EL (LA) CTD TACNA DISTRITO DE CORONEL GREGORIO ALBARRACÍN LANCHIPA, PROVINCIA TACNA, DEPARTAMENTO TACNA¿.</t>
  </si>
  <si>
    <t>30/06/2021</t>
  </si>
  <si>
    <t>20457675748CORPORACION TECNO MARKET S.A.</t>
  </si>
  <si>
    <t>SERVICIO MANTENIMIENTO BOMBA CONTRA INCENDIO Y BOMBAS SUMERGIBLES</t>
  </si>
  <si>
    <t>205446294852R BUSINESS ENGINEERING S.A.C</t>
  </si>
  <si>
    <t>SERVICIO DE MANTENIMIENTO DE SUBESTACIONES ELECTRICAS</t>
  </si>
  <si>
    <t>17/06/2021</t>
  </si>
  <si>
    <t>20523655893CONTROL AUDIOVISUAL S.A.C.</t>
  </si>
  <si>
    <t>00344</t>
  </si>
  <si>
    <t>ADQUISICIÓN E IMPLEMENTACIÓN DE TARJETAS DIGITALES DE ENTRADA Y SALIDA DE VIDEO 4K</t>
  </si>
  <si>
    <t>00339</t>
  </si>
  <si>
    <t>CURSO: ACTUALIZACIÓN DE LA NORMA DE CONTRATACIONES Y ADQUISICIONES</t>
  </si>
  <si>
    <t>15/06/2021</t>
  </si>
  <si>
    <t>10412266329ANA CECILIA MAMANI AMANCA</t>
  </si>
  <si>
    <t>00333</t>
  </si>
  <si>
    <t>SERVICIO DE ELABORACIÓN DEL PLAN DE GOBIERNO DIGITAL</t>
  </si>
  <si>
    <t>SEACE: 5TA CUOTA DE LA 2DA ANUALIDAD SEGUROVEHICULAR // CP N° 004-2019-MINAGRI</t>
  </si>
  <si>
    <t>SEACE: 5TA CUOTA DE LA 2DA ANUALIDAD SEGURO MULTIRIESGO // CP N° 004-2019-MINAGRI</t>
  </si>
  <si>
    <t>SEACE: 5TA CUOTA 2DA ANUALIDAD SEGURO DESHONESTIDAD// CP 004-2019-MINAGRI</t>
  </si>
  <si>
    <t>24/05/2021</t>
  </si>
  <si>
    <t>MANTENIMIENTO DE EQUIPOS DE AIRE ACONDICIONADO DE PRECISIÓN</t>
  </si>
  <si>
    <t>20508933593RESPIRA SOCIEDAD ANONIMA CERRADA</t>
  </si>
  <si>
    <t>SERVICIO DE EXAMENES MEDICOS OCUPACIONALES PARA LOS TRABAJADORES DEL SENASA NIVEL CENTRAL</t>
  </si>
  <si>
    <t>00296</t>
  </si>
  <si>
    <t>00294</t>
  </si>
  <si>
    <t>CURSO: FORMACIÓN DE AUDITORES EN SISTEMAS DE GESTIÓN DE LA INOCUIDAD DE LOS ALIMENTOS AGROPECUARIOS DE PROCESAMIENTO PRIMARIO Y PIENSOS.</t>
  </si>
  <si>
    <t>01-2021-SENASA</t>
  </si>
  <si>
    <t>SEACE: SEGURO OBLIGATORIO DE ACCIDENTES DE TRANSITO</t>
  </si>
  <si>
    <t>12/05/2021</t>
  </si>
  <si>
    <t>20534553791EMPRESA TRANSPORTES MULTISERVICIOS LIDER CARGO S.A.C.</t>
  </si>
  <si>
    <t>SERVICIO DE TRANSPORTE DE GF 120</t>
  </si>
  <si>
    <t>SEACE: SERVICIO MANTENIMIENTO DE IRRADIADOR DE CO 60 TIPO II</t>
  </si>
  <si>
    <t>07/05/2021</t>
  </si>
  <si>
    <t>SEACE: 4TA CUOTA DE 2DA ANUALIDAD SEGUROS VEHICULAR // CP N° 04-2019-MINAGRI</t>
  </si>
  <si>
    <t>SEACE: 4TA CUOTA DE 2DA ANUALIDAD SEGUROS MULTIRIESGO // CP N° 04-2019-MINAGRI</t>
  </si>
  <si>
    <t>SEACE: 4TA CUOTA DE 2DA ANUALIDAD SEGRO DESHONESTIDAD // CP N° 004-2019-MINAGRI</t>
  </si>
  <si>
    <t>L0000002483ANSI-ASQ NATIONAL ACCREDITATION BOARD</t>
  </si>
  <si>
    <t>SERVICIO DE AUDITORIA DE ACREDITACIÓN ISO/IEC 17025</t>
  </si>
  <si>
    <t>00263</t>
  </si>
  <si>
    <t>IMPUESTO POR DESADUANAJE POR GF 120 - (3 BLS)</t>
  </si>
  <si>
    <t>04/05/2021</t>
  </si>
  <si>
    <t>29/04/2021</t>
  </si>
  <si>
    <t>00245</t>
  </si>
  <si>
    <t>Servicio de Traslado de Módulos de Cuarentena_x000D_</t>
  </si>
  <si>
    <t>23/04/2021</t>
  </si>
  <si>
    <t>20100380065CHOICE CARGO S.A.C.</t>
  </si>
  <si>
    <t>SERVICIO DE DESADUANAJE Y ALMACENAJE DE INSECTICIDA BIOLOGICO (GF120)</t>
  </si>
  <si>
    <t>22/04/2021</t>
  </si>
  <si>
    <t>SEACE: POLIZAS DE RIESGOS HUMANOS SCTR PENSION // CP N° 04-2019-MINAGRI</t>
  </si>
  <si>
    <t>20414955020RIMAC S.A. ENTIDAD PRESTADORA DE SALUD</t>
  </si>
  <si>
    <t>00233</t>
  </si>
  <si>
    <t>SEACE: POLIZAS DE RIESGOS HUMANOS SCTR SALUD  // CONTRATO N° 04-2019-MINAGRI</t>
  </si>
  <si>
    <t>19/04/2021</t>
  </si>
  <si>
    <t>00230</t>
  </si>
  <si>
    <t>SEACE: ADICIONAL AL CONTRATO N° 06-2020-SENASA// CP N° 004-2019-SENASA//INTERCONEXION DE LA RED NACIONAL DEL SENASA</t>
  </si>
  <si>
    <t>20302114481BERLITZ CENTERS DEL PERU S.A.C.</t>
  </si>
  <si>
    <t>00227</t>
  </si>
  <si>
    <t>SERVICIO DE CAPACITACIÓN: CURSO VIRTUAL DE INGLÉS.</t>
  </si>
  <si>
    <t>12/04/2021</t>
  </si>
  <si>
    <t>00217</t>
  </si>
  <si>
    <t>SERVICIO DE CONFIGURACIÓN, SOPORTE Y LEVANTAMIENTO DE INFORMACIÓN DE LOS EQUIPOS DE COMUNICACIÓN DE SENASA</t>
  </si>
  <si>
    <t>07/04/2021</t>
  </si>
  <si>
    <t>SEACE: 3RA CUOTA DE LA 2DA ANUALIDAD SEGURO VEHICULAR // CP N° 004-2019-MINAGRI</t>
  </si>
  <si>
    <t>SEACE: 3RA CUOTA DE LA 2DA ANUALIDAD SEGURO MULTIRIESGO // CP N° 004-2019-MINAGRI</t>
  </si>
  <si>
    <t>SEACE: 3RA CUOTA DE 2DA ANUALIDAD SEGURO DESHONESTIDAD// CP N° 004-2019-MINAGRI</t>
  </si>
  <si>
    <t>18/03/2021</t>
  </si>
  <si>
    <t>00143</t>
  </si>
  <si>
    <t>SUSCRIPCION ANUAL CAB ABSTRACTS / CONTRATACIÓN INTERNACIONAL N° 006-2021-SENASA</t>
  </si>
  <si>
    <t>INT10080524MARSTON BOOK SERVICES LIMITED - NO VALIDO</t>
  </si>
  <si>
    <t>SUSCRIPCION ANUAL BASE DE DATOS CROP PROTECTION / CONTRATACIÓN INTERNACIONAL N° 004-2021-SENASA</t>
  </si>
  <si>
    <t>17/03/2021</t>
  </si>
  <si>
    <t>00138</t>
  </si>
  <si>
    <t>SERVICIO DE MANTENIMIENTO CORRECTIVO DEL BANCO DE CONDENSADORES</t>
  </si>
  <si>
    <t>09/03/2021</t>
  </si>
  <si>
    <t>00128</t>
  </si>
  <si>
    <t>2DA CUOTA DE LA SEGUNDA ANUALIDAD SEGURO VEHICULAR // CP N° 004-2019-MINAGRI.</t>
  </si>
  <si>
    <t>2DA CUOTA DE LA SEGUNDA ANUALIDAD SEGURO MULTIRIESGO // CP N° 004-2019-MINAGRI.</t>
  </si>
  <si>
    <t>2DA CUOTA DE LA SEGUNDA ANUALIDAD SEGURO DESHONESTIDAD // CP N° 004-2019-MINAGRI</t>
  </si>
  <si>
    <t>16/02/2021</t>
  </si>
  <si>
    <t>ADICIONAL AL SEGURO VEHICULAR CONTRATO N° 050-2019-SENASA POR 24 VEHICULOS</t>
  </si>
  <si>
    <t>02/02/2021</t>
  </si>
  <si>
    <t>1era CUOTA DE LA 2DA ANUALIDAD SEGURO VEHICULAR // CP N° 04-2019-SENASA</t>
  </si>
  <si>
    <t>1era CUOTA DE LA 2DA ANUALIDAD SEGURO MULTIRIESGO // CP N° 04-2019-SENASA</t>
  </si>
  <si>
    <t>1ERA CUOTA DE LA 2DA ANUALIDAD SEGURO DESHONESTIDAD // CP N° 04-2019-MINAGRI</t>
  </si>
  <si>
    <t>SERVICIOS DE MANTENIMIENTO DE EQUIPOS DE RAYOS X - CONTRATO N° 020-2020-SENASA</t>
  </si>
  <si>
    <t>25/01/2021</t>
  </si>
  <si>
    <t>00072</t>
  </si>
  <si>
    <t>SERVICIO DE  SOAT NIVEL NACIONAL</t>
  </si>
  <si>
    <t>CD N° 004-2019-SENASA // SERVICIOS DE MANTENIMIENTO DE LOS EQUIPOS DE RAYOS X DE LA MARCA RAPISCAN 6TO, 7MO Y 8VO.</t>
  </si>
  <si>
    <t>21/01/2021</t>
  </si>
  <si>
    <t>00068</t>
  </si>
  <si>
    <t>PAGO DE ARBITRIOS DE LA MUNICIPALIDAD DE LA MOLINA</t>
  </si>
  <si>
    <t>19/01/2021</t>
  </si>
  <si>
    <t>04-2019-SENASA</t>
  </si>
  <si>
    <t>01-2019-SENASA</t>
  </si>
  <si>
    <t>Servicio de seguridad y vigilancia de SENASA de Enero a Diciembre 2021-CP 01-2019-SENASA-PRIMERA CONVOCATORIA</t>
  </si>
  <si>
    <t>08/01/2021</t>
  </si>
  <si>
    <t>20517233171HIDROTEK LATINO S.A.C.</t>
  </si>
  <si>
    <t>SERVICIO ALQUILER DE 32 DISPENSADORES DE AGUA PARA SEDE CENTRAL Y CONTROL BIOLOGICO</t>
  </si>
  <si>
    <t>20523717759R &amp; G SEGURIDAD E HIGIENE INDUSTRIAL S.A.C.</t>
  </si>
  <si>
    <t>01149</t>
  </si>
  <si>
    <t>ADQUISICION DE MASCARILLAS DESCARTABLES PARA PROTECCION DEL COVID-19</t>
  </si>
  <si>
    <t>20/12/2021</t>
  </si>
  <si>
    <t>20604726582SW ANDAMIOS &amp; SERVICIOS GENERALES S.A.C.</t>
  </si>
  <si>
    <t>01143</t>
  </si>
  <si>
    <t>adquisicion de andamios para el area de mantenimiento</t>
  </si>
  <si>
    <t>20438509039COMPURED S.A.C.</t>
  </si>
  <si>
    <t>ADQUISICIÓN DE TÓTEM PUBLICITARIO PARA CAMPAÑA DE COMUNICACIÓN DE FUSARIUM REQUERIDO POR SECRETARIA TÉCNICA.</t>
  </si>
  <si>
    <t>01133</t>
  </si>
  <si>
    <t>adquisicion de bienes para Fusarium</t>
  </si>
  <si>
    <t>07/12/2021</t>
  </si>
  <si>
    <t>20548938415ALCA COMPANY S.A.C.</t>
  </si>
  <si>
    <t>01099</t>
  </si>
  <si>
    <t>ADQUISICION DE MADILES DE PVC Y BOTINES DIELECTRICOS-  FUSARIUM RNP 1660</t>
  </si>
  <si>
    <t>ADQUISICION DE COMPUTADORAS DE ESCRITORIO</t>
  </si>
  <si>
    <t>01089</t>
  </si>
  <si>
    <t>ADQUISICION DE PEDILUVIOS PARA FUSARIUM</t>
  </si>
  <si>
    <t>01086</t>
  </si>
  <si>
    <t>ADQUISICION DE AGROQUIMICO PARA LA UBG 460 CONTROL DE PLAGAS</t>
  </si>
  <si>
    <t>01084</t>
  </si>
  <si>
    <t>ADQUISICION DE GUANTES DE LATEX PARA EMERGENCIA FUSARIUM</t>
  </si>
  <si>
    <t>02/12/2021</t>
  </si>
  <si>
    <t>20122177816SISTEMAS EMPRESARIALES COMPUTARIZADOS SA - SEMCO S.A.</t>
  </si>
  <si>
    <t>01074</t>
  </si>
  <si>
    <t>ADQUISICION DE LICENCIAS DE AUTOCAD PARA ULO</t>
  </si>
  <si>
    <t>01/12/2021</t>
  </si>
  <si>
    <t>01068</t>
  </si>
  <si>
    <t>Adquisición de pantalón y poncho para actividades de vigilancia de Foc R4T</t>
  </si>
  <si>
    <t>01066</t>
  </si>
  <si>
    <t>Adquisición de polo y gorro para actividades de vigilancia de Foc R4T</t>
  </si>
  <si>
    <t>01064</t>
  </si>
  <si>
    <t>Adquisición de canguro, chaleco y mochila para actividades de vigilancia de Foc R4T</t>
  </si>
  <si>
    <t>30/11/2021</t>
  </si>
  <si>
    <t>20207931471GROVE PERU S.A.C.</t>
  </si>
  <si>
    <t>01058</t>
  </si>
  <si>
    <t>ADQUISICION DE DESINFECTANTE A BASE DE CLORURO DE BENZALCONIO</t>
  </si>
  <si>
    <t>29/11/2021</t>
  </si>
  <si>
    <t>01054</t>
  </si>
  <si>
    <t>Adquisición de casacas térmicas para SCF</t>
  </si>
  <si>
    <t>20501798852INDUMELAB S.R.L.</t>
  </si>
  <si>
    <t>01049</t>
  </si>
  <si>
    <t>ADQUISICION DE BIENES POR REPOSICION IOARR ( BIDESTILADOR DE AGUA)</t>
  </si>
  <si>
    <t>01048</t>
  </si>
  <si>
    <t>ADQUISICION DE UREA AGRICOLA PARA LA CONTENCION DE FUSARIUM</t>
  </si>
  <si>
    <t>24/11/2021</t>
  </si>
  <si>
    <t>ADQUISICIÓN DE BIENES CORRESPONDIENTE AL PROYECTO GESTION FITOSANITARIA DE FUSARIUM R4T</t>
  </si>
  <si>
    <t>ADQUISICIÓN DE 109 TELEFONOS CELULARES CON GPS</t>
  </si>
  <si>
    <t>20552223552J &amp; S ENTERPRISE SOLUTIONS E.I.R.L.</t>
  </si>
  <si>
    <t>01028</t>
  </si>
  <si>
    <t>INSUMOS Y MATERIALES INFORMATICOS</t>
  </si>
  <si>
    <t>01027</t>
  </si>
  <si>
    <t>ADQUISICION DE BIENES DE VIROLOGIA</t>
  </si>
  <si>
    <t>22/11/2021</t>
  </si>
  <si>
    <t>01025</t>
  </si>
  <si>
    <t>adquisicion de pediluvios de metal</t>
  </si>
  <si>
    <t>18/11/2021</t>
  </si>
  <si>
    <t>01012</t>
  </si>
  <si>
    <t>ADQUISICION DE INCUBADOR/AGITADOR DE PRECISION CON TERMOBLOQUES PARA LA UNIDAD DEL CENTRO DE DIAGNOSTICO DE SANIDAD VEGETAL EN EL MARCO DEL IOAR 2531288</t>
  </si>
  <si>
    <t>01007</t>
  </si>
  <si>
    <t>ADQUISICION DE INCUBADOR PARA EL AREA CONTROL BIOLOGICO EN EL MARCO DE IOAR 2531288</t>
  </si>
  <si>
    <t>01006</t>
  </si>
  <si>
    <t>ADQUISICION DE ROPA DE PROTECCION ( USAR Y TIRAR) PARA VIGILANCIA FUSARIUM</t>
  </si>
  <si>
    <t>20520714457PROTECH DEL PERU SAC</t>
  </si>
  <si>
    <t>01002</t>
  </si>
  <si>
    <t>Adquisición de calzado para los laboratorios de SENASA</t>
  </si>
  <si>
    <t>12/11/2021</t>
  </si>
  <si>
    <t>00998</t>
  </si>
  <si>
    <t>ADQUISICION DE ACIDO NITRICO ULTRAPURO 60%-62%</t>
  </si>
  <si>
    <t>00971</t>
  </si>
  <si>
    <t>ADQUISICION DE REFRIGERADOR DE LABORATORIO SEGUN EETT EN EL MARCO DE LA IOAR 2531288</t>
  </si>
  <si>
    <t>00967</t>
  </si>
  <si>
    <t>ADQUISICION DE CABINA DE SEGURIDAD BIOLOGICA EN EL MARCO DEL IOAR 2531288</t>
  </si>
  <si>
    <t>00966</t>
  </si>
  <si>
    <t>ADQUISICION DE CAMARA FOTOGRAFICA EN EL MARCO DEL IOAR 2531288</t>
  </si>
  <si>
    <t>00961</t>
  </si>
  <si>
    <t xml:space="preserve">Adquisición de mandiles para Laboratorio del SENASA_x000D_
</t>
  </si>
  <si>
    <t>20430131738HETA GRAFICA Y SERVICIOS S.A.C.</t>
  </si>
  <si>
    <t>00959</t>
  </si>
  <si>
    <t>ADQUISICION DE BOLSAS DE PAPEL</t>
  </si>
  <si>
    <t>20504109195MASILJO PERU S.A.C</t>
  </si>
  <si>
    <t>00950</t>
  </si>
  <si>
    <t>Adquisición de Lentes de protección.personal</t>
  </si>
  <si>
    <t>20101130160CASOLI S.A.C.</t>
  </si>
  <si>
    <t>00948</t>
  </si>
  <si>
    <t>ADQUISICIÓN DE LLANTAS 245/70 R16 - POOL DE CHOFERES</t>
  </si>
  <si>
    <t>22/10/2021</t>
  </si>
  <si>
    <t>CZ VETERINARIA S.A</t>
  </si>
  <si>
    <t>00935</t>
  </si>
  <si>
    <t>ADQUISICIÓN DE VACUNA BRUCELLA MELITENSIS</t>
  </si>
  <si>
    <t>20537403081INVERSIONES DASULL SAC</t>
  </si>
  <si>
    <t>ADQUISICION DE MEDICAMENTOS UGRH</t>
  </si>
  <si>
    <t>00932</t>
  </si>
  <si>
    <t>ADQUISICION DE ACTAS DE INSPECCIÓN</t>
  </si>
  <si>
    <t>00925</t>
  </si>
  <si>
    <t>ADQUISICION DE BIENES DE LABORATORIO PARA FUSDARIUM</t>
  </si>
  <si>
    <t>00922</t>
  </si>
  <si>
    <t>ADQUISICIÓN DE CUADERNILLOS</t>
  </si>
  <si>
    <t>20553426791DCP INVERSIONES S.A.C.</t>
  </si>
  <si>
    <t>00918</t>
  </si>
  <si>
    <t>ADQUISICION DE ROTAFOLIO PARA CAPACITACION A LA POBLACION REQUERIDO POR LA UBG 484 GESTION FITOSANITARIA DE FUSARIUM</t>
  </si>
  <si>
    <t>20604117292IMPORTACIONES JORDANO E.I.R.L.</t>
  </si>
  <si>
    <t>ADQUISICIÓN DE LLANTAS 110/90 R17 - POOL DE CHOFERES</t>
  </si>
  <si>
    <t>20349792193THOMAS GREG &amp; SONS DE PERU S.A.</t>
  </si>
  <si>
    <t>00892</t>
  </si>
  <si>
    <t>Adquisición de certificado zoosanitario para cuarentena animal</t>
  </si>
  <si>
    <t>00878</t>
  </si>
  <si>
    <t>Adquisición de kit pcr para el Laboratorio de sanidad animal</t>
  </si>
  <si>
    <t>20557703102DVOLK E.I.R.L.</t>
  </si>
  <si>
    <t>ADQUISICIÓN DE ROPA DE PROTECCIÓN PERSONAL DESCARTABLE</t>
  </si>
  <si>
    <t>20606336668TECNOLOGIA DE PRODUCTOS MONTANO S.A.C.</t>
  </si>
  <si>
    <t>ADQUISICIÓN DE PLÁSTICO DOBLE ANCHO DE 2 METROS COLOR AZUL Y NEGRO</t>
  </si>
  <si>
    <t>20554301798ANIMALCHIP SOCIEDAD ANONIMA CERRADA</t>
  </si>
  <si>
    <t>00871</t>
  </si>
  <si>
    <t>ADQUISICIÓN DE ARETADOR Y CROTAL</t>
  </si>
  <si>
    <t>00869</t>
  </si>
  <si>
    <t>ADQUISICION DE INSUMOS PARA CONTROL DE PLAGAS PARA UBG 460 CONTROL DE PLAGAS</t>
  </si>
  <si>
    <t>00867</t>
  </si>
  <si>
    <t>Adquisición de kit para el Laboratorio de sanidad animal</t>
  </si>
  <si>
    <t>00857</t>
  </si>
  <si>
    <t>Adquisición de Rodenticida</t>
  </si>
  <si>
    <t>00856</t>
  </si>
  <si>
    <t>ADQUISICION DE AFICHE FULL COLOR PARA ACTIVIDAD DE VIGILANCIA DE FOC R4T</t>
  </si>
  <si>
    <t>00854</t>
  </si>
  <si>
    <t>ADQUISICION DE BANNER FULL COLOR PARA ACTIVIDAD DE VIGILANCIA DE FOC R4T</t>
  </si>
  <si>
    <t>00850</t>
  </si>
  <si>
    <t>ADQUISICION DE KIT RT Y SONDAS TAQMAN</t>
  </si>
  <si>
    <t>00849</t>
  </si>
  <si>
    <t>ADQUISICION DE KIT DE ELISA INDIRECTO PARA LA DETECCION DE PESTE PORCINA AFRICANA</t>
  </si>
  <si>
    <t>00830</t>
  </si>
  <si>
    <t>Adquisición de gorros color verde para el SENASA</t>
  </si>
  <si>
    <t>01/10/2021</t>
  </si>
  <si>
    <t>00828</t>
  </si>
  <si>
    <t>REVISTA DE 16 PAG. A TODO COLOR SEGUN DISEÑO PARA LA UBG 429</t>
  </si>
  <si>
    <t>00827</t>
  </si>
  <si>
    <t>Adquisición de kit polidetector para el área de Patología-LSA</t>
  </si>
  <si>
    <t>00824</t>
  </si>
  <si>
    <t>Adquisición de reactivos para el área de Patología-LSA</t>
  </si>
  <si>
    <t>20122720650SURPACK S.A.</t>
  </si>
  <si>
    <t>00800</t>
  </si>
  <si>
    <t>ADQUISICIÓN DE CAJA ARCHIVADORA DE POLIPROPILENO CORRUGADO</t>
  </si>
  <si>
    <t>10422397928LIMAYLLA CASTILLO JENNY MARITZA</t>
  </si>
  <si>
    <t>00788</t>
  </si>
  <si>
    <t>ADQUISICION DE TRAMPA TOMAHAWK PARA LA UBG 429</t>
  </si>
  <si>
    <t>23/09/2021</t>
  </si>
  <si>
    <t>20481454264K &amp; J INVERSIONES SAC</t>
  </si>
  <si>
    <t>ADQUISICION DE UREA AGRICOLA PARA LA CONTENCION DEL FUSARIUM PARA LA UBG 484 GESTION FITOSANITARIA DE FUSARIUM R4-E</t>
  </si>
  <si>
    <t>22/09/2021</t>
  </si>
  <si>
    <t>20109464849CORPORACION SEALER'S S.A.</t>
  </si>
  <si>
    <t>ADQUISICION DE PRECINTOS DE SEGURIDAD CUARENTENA VEGETAL (ITEM 02: PRECINTOS DE SEGURIDAD METALICOS)</t>
  </si>
  <si>
    <t>20551997368DSD IMARK SAC</t>
  </si>
  <si>
    <t>00776</t>
  </si>
  <si>
    <t>ADQUISICIÓN DE MERCHANDISING /ST</t>
  </si>
  <si>
    <t>00774</t>
  </si>
  <si>
    <t>ADQUISICION DE ESTANDARES PARA UCCIRT</t>
  </si>
  <si>
    <t>00772</t>
  </si>
  <si>
    <t>Adquisición de puntas de polipropileno para LSA</t>
  </si>
  <si>
    <t>Adquisición de anticuerpo monoclonal encefalopatías para Virología -LSA</t>
  </si>
  <si>
    <t>20/09/2021</t>
  </si>
  <si>
    <t xml:space="preserve">ADQUISICIÓN DE DESINFECTANTE A BASE DE CLORURO DE BENZALCONIO AL 50% (X4 LT) </t>
  </si>
  <si>
    <t>17/09/2021</t>
  </si>
  <si>
    <t>00748</t>
  </si>
  <si>
    <t>adquisicion de insumos de laboratorio para FUSARIUM</t>
  </si>
  <si>
    <t>20606210940MEGAVAL GROUP S.A.C.</t>
  </si>
  <si>
    <t>ADQUISICION DE TONER XEROX  3655 PARA DIVERSAS OFICINAS</t>
  </si>
  <si>
    <t>00744</t>
  </si>
  <si>
    <t>ADQUISICION DE RACK DE TUBOS , PIPETA DE 8 CANALES  Y TAPAS EN TIRAS PARA FUSARIUM</t>
  </si>
  <si>
    <t>00738</t>
  </si>
  <si>
    <t>ADQUISICION DE INHIBIDOR DE LA RNASA   PARA FUSARIUM</t>
  </si>
  <si>
    <t>00733</t>
  </si>
  <si>
    <t>ADQUISICION DE SEPTA DE SECUENCIAMIENTO  Y SET DE 4 PIPETAS</t>
  </si>
  <si>
    <t>00730</t>
  </si>
  <si>
    <t>ADQUISICION DE CARTUCHO DE SECUENCIAMIENTO Y CONTENEDOR CON BUFFER PARA FUSARIUM</t>
  </si>
  <si>
    <t>20603013639INTELLIGENIO S.A.C.</t>
  </si>
  <si>
    <t>ADQUISICIÓN DE BATERÍAS PARA EL RESPALDO ENERGÉTICO DE LOS UPS DE LA SEDE CENTRAL.</t>
  </si>
  <si>
    <t>ADQUISICIÓN DE REPUESTOS PARA EL EQUIPO DE RAYOS X DE LA MARCA SMITH DETECTION DE LA SEDE AREQUIPA.</t>
  </si>
  <si>
    <t>09/09/2021</t>
  </si>
  <si>
    <t>20608086481SERVICIOS GENERALES ALZAD E.I.R.L</t>
  </si>
  <si>
    <t>00702</t>
  </si>
  <si>
    <t>ADQUISICIÓN DE SOMBRILLA DE LONA CON ESTRUCTURA DE MADERA / SECRETARIA TÉCNICA</t>
  </si>
  <si>
    <t>ADQUISICION DE DESIFECANTE PARA FUSARIUM</t>
  </si>
  <si>
    <t>ADQUISICIÓN DE REPUESTOS PARA EL EQUIPO DE RAYOS X DE LA MARCA SMITH DETECTION DE LA CTD TORATA</t>
  </si>
  <si>
    <t>20554611126OPERADOR LOGISTICO GARCIA S.A.C.</t>
  </si>
  <si>
    <t>SEACE- CONTRATO N°007-2020-COMBUSTIBLE DIESEL PARA TANQUE CISTERNA</t>
  </si>
  <si>
    <t>03/09/2021</t>
  </si>
  <si>
    <t>ADQUISICIÓN DE MATERIALES PARA RABIA</t>
  </si>
  <si>
    <t>00681</t>
  </si>
  <si>
    <t>Adquisición de Máscaras antigas y otros</t>
  </si>
  <si>
    <t>20110200201QUIMTIA S.A.</t>
  </si>
  <si>
    <t>00670</t>
  </si>
  <si>
    <t xml:space="preserve">ADQUISICIÓN DE VACUNA ANTIRRABICA_x000D_
</t>
  </si>
  <si>
    <t>27/08/2021</t>
  </si>
  <si>
    <t>20501262260GEN LAB DEL PERU S. A. C.</t>
  </si>
  <si>
    <t>00661</t>
  </si>
  <si>
    <t>Adquisición de sondas para Biología molecular -LSA</t>
  </si>
  <si>
    <t>ADQUISICION DE BIENES DE PROTECCION PERSONAL PARA LA UBG 484 GESTION FITOSANITARIA DE FUSARIUM R4-E</t>
  </si>
  <si>
    <t>25/08/2021</t>
  </si>
  <si>
    <t>ADQUISICION DE PEDILUVIO PARA LA CONTENCION DEL FUSARIUM PARA LA UBG 484 GESTION FITOSANITARIA DE FUSARIUM R4-E</t>
  </si>
  <si>
    <t>24/08/2021</t>
  </si>
  <si>
    <t>adquisicion de equipo de coloracion de tejido</t>
  </si>
  <si>
    <t>20492738191GIODENT E.I.R.L.</t>
  </si>
  <si>
    <t>00616</t>
  </si>
  <si>
    <t>ADQUISICION DE GUANTES DE LATEX PARA LA UBG 484 GESTION FITOSANITARIA DE FUSARIUM</t>
  </si>
  <si>
    <t>18/08/2021</t>
  </si>
  <si>
    <t>00598</t>
  </si>
  <si>
    <t>ADQUISICION DE PAPEL DE SEGURIDAD</t>
  </si>
  <si>
    <t>00000100000USDA - APHIS</t>
  </si>
  <si>
    <t xml:space="preserve"> CI Nº 013-2021-ADQUISICION DE INSUMOS APHAIS - UCDSA (antígenos de influenza aviar y antígenos de durina)</t>
  </si>
  <si>
    <t>20516151316HILADOS Y TEJIDOS SAN DIONICIO S.A.C</t>
  </si>
  <si>
    <t>ADQUISICION DE ROPA DE PROTECCION- ITEM 1 - ROPA DE PROTECCION HIDROFUGANTE</t>
  </si>
  <si>
    <t>16/07/2021</t>
  </si>
  <si>
    <t>00490</t>
  </si>
  <si>
    <t>Adquisición de Kit para Extracción RNA (X 250 Reacciones)</t>
  </si>
  <si>
    <t>00485</t>
  </si>
  <si>
    <t>ADQUISICION DE ROPA DE PROTECCION- ITEM 2 - ROPA DE PROTECCION ULV</t>
  </si>
  <si>
    <t>14/07/2021</t>
  </si>
  <si>
    <t>20602356834COMERCIALIZADORA DE REFRIGERACIÓN Y SERVICIOS S.A.C - COMRESE S.A.C</t>
  </si>
  <si>
    <t>ADQUISICION DE TERMOSTATO Y FILTROS PARA MANTENIMIENTO SEDE CENTRAL</t>
  </si>
  <si>
    <t>13/07/2021</t>
  </si>
  <si>
    <t>ADQUISICION DE INSUMOS DE LABORATORIO</t>
  </si>
  <si>
    <t>INT10094952ROSAMINAS SERVIÇO ENGENHARIA E COMERCIO LTDA</t>
  </si>
  <si>
    <t>ADQUISICIÓN DE MATERIALES PARA PROGRAMA DE RABIA DE LOS HERBÍVOROS</t>
  </si>
  <si>
    <t>20137015987COMERCIAL IMPORTADORA SUDAMERICANA S.A.C.</t>
  </si>
  <si>
    <t>00466</t>
  </si>
  <si>
    <t>ADQUISICIÓN DE KITS DE PRUEBAS RÁPIDAS PARA DETECCIÓN DE ANTÍGENO DEL SARS-COV-2 (COVID-19).</t>
  </si>
  <si>
    <t>06/07/2021</t>
  </si>
  <si>
    <t>00451</t>
  </si>
  <si>
    <t>Adquisición de kit de elisa prrs y rinotraqueitis para área de Virología-LSA</t>
  </si>
  <si>
    <t>00449</t>
  </si>
  <si>
    <t>Adquisición de kit anemia infecciosa, elisa y lengua para área de Virología-LSA</t>
  </si>
  <si>
    <t>ADQUISICION DE KIT DE ELISA INFLUENZA AVIAR (PLACA POR 96 REACCIONES)</t>
  </si>
  <si>
    <t>ADQUISICION DE KIT PCR EN TIEMPO REAL PARA SALMONELLA</t>
  </si>
  <si>
    <t>00444</t>
  </si>
  <si>
    <t>Adquisición de anticuerpo monoclonal para área de Virología-LSA</t>
  </si>
  <si>
    <t>28/06/2021</t>
  </si>
  <si>
    <t>ADQUISICION DE KIT DE ENSAYO PARA LABORATORIOS DE OCDP</t>
  </si>
  <si>
    <t>ADQUISICION DE ANTIGENO ROSA DE BENGALA</t>
  </si>
  <si>
    <t>00409</t>
  </si>
  <si>
    <t>Adquisición de kits de pcr para Biología Molecular- LSA</t>
  </si>
  <si>
    <t>20506409650SERVICIOS Y REPRESENTACIONES SERVIGRAH E.I.R.L.</t>
  </si>
  <si>
    <t>00404</t>
  </si>
  <si>
    <t>ADQUISICION DE GUIA METODOLOGICA</t>
  </si>
  <si>
    <t>20601741521CENTER SIETE PERU E.I.R.L.</t>
  </si>
  <si>
    <t>00395</t>
  </si>
  <si>
    <t>ADQUISICION DE TONER HP PARA LAS DIVERAS OFICINAS</t>
  </si>
  <si>
    <t>20522947629COMPUTER LVC SYSTEM E.I.R.L.</t>
  </si>
  <si>
    <t>00393</t>
  </si>
  <si>
    <t>ADQUISICION DE TONER HP LASER JET M725MFP NEGRO PARA LAS DIFERENTES AREAS DE LA ENTIDAD</t>
  </si>
  <si>
    <t>00392</t>
  </si>
  <si>
    <t>ADQUISICION DE TONER XEROX PARA LAS OFICINAS DE LA ENTIDAD</t>
  </si>
  <si>
    <t>ADQUISICION DE KITS PARA PRUEBAS DE ELISA UCDSV</t>
  </si>
  <si>
    <t>Adquisición de úrea para acciones de control  de brotes de FOC R4T</t>
  </si>
  <si>
    <t>20535768189MADERAS TROPICALES LESLIE SAC</t>
  </si>
  <si>
    <t>00384</t>
  </si>
  <si>
    <t>ADQUISICION DE ASERRIN - PRODUCCION MOSCA DE LA FRUTA</t>
  </si>
  <si>
    <t>ADQUISICION DE FEROMONAS PARA VIGILANCIA FITOSANITARIO</t>
  </si>
  <si>
    <t>20520976575PS3 EIRL</t>
  </si>
  <si>
    <t>ADQUISICION DE MUESTREADORES DE GRANOS</t>
  </si>
  <si>
    <t>20505103280EDITORIAL FRANCO E.I.R.L.</t>
  </si>
  <si>
    <t>00356</t>
  </si>
  <si>
    <t xml:space="preserve">ADQUISICION DE DIPTICOS_x000D_
</t>
  </si>
  <si>
    <t>04/06/2021</t>
  </si>
  <si>
    <t>20602467989INVERSIONES HANI PV S.A.C.</t>
  </si>
  <si>
    <t>ADQUISICION DE ROPA DE PROTECCION PERSONAL DESCARTABLE</t>
  </si>
  <si>
    <t>20537840545STANDARD LABORATORIES PERU E.I.R.L.</t>
  </si>
  <si>
    <t>00335</t>
  </si>
  <si>
    <t>ADQUISICION DE BIENES DE LABORATORIO DEL IOAR SEMILLAS</t>
  </si>
  <si>
    <t>31/05/2021</t>
  </si>
  <si>
    <t>ADQUISICION DE INSUMOS PARA EL CPMF-ITEM 2: PROTEINA ENZIMATIZADA</t>
  </si>
  <si>
    <t>ADQUISICION DE TRAMPAS PARA CONTROL DE MOSCA DE LA FRUTA- ITEM 02: ATRAYENTE ALIMENTICIO</t>
  </si>
  <si>
    <t>00319</t>
  </si>
  <si>
    <t>ADQUISICION DE CARTUCHO,KIT Y TAPAS EN TIRAS</t>
  </si>
  <si>
    <t>ADQUISICION DE ETIQUETAS AUTOADHESIVAS Y DE IDENTIFICACION</t>
  </si>
  <si>
    <t>20563475189AGROMEDIX S.A.C.</t>
  </si>
  <si>
    <t>ADQUISICION DE ESTANDARES PARA LABORATORIO DE CONTROL DE INSUMOS Y RESIDUOS TOXICOS</t>
  </si>
  <si>
    <t>ADQUISICION DE BASE PEGANTE PARA TRAMPAS DE POLILLA GUATEMALTECA (TECIA SOLANIVORA)</t>
  </si>
  <si>
    <t>13/05/2021</t>
  </si>
  <si>
    <t>ADQUISICION DE ATRAYENTE E INSUMOS PARA MOSCA DE LA FRUTA</t>
  </si>
  <si>
    <t>00273</t>
  </si>
  <si>
    <t>Adquisición de bienes de Biología molecular para LSV: KIT RT, PCR, TAQ DNA</t>
  </si>
  <si>
    <t>00271</t>
  </si>
  <si>
    <t>Adquisición de bienes de Biología molecular para LSV: CONTENEDOR, KIT DE SECUENCIAMIENTO, KIT RT - PCR</t>
  </si>
  <si>
    <t>20330680858BIO TONG DE PRODUCTOS BIOLOGICOS VETERINARIOS E IMPORTACIONES S.A.C.</t>
  </si>
  <si>
    <t>ADQUISICION DE PASTA VAMPIRICIDA</t>
  </si>
  <si>
    <t>20100900247COANDINA S R LTDA</t>
  </si>
  <si>
    <t>Adquisicion de Filtros de Jeringa Hidrofílico e Hidrofóbico</t>
  </si>
  <si>
    <t>00248</t>
  </si>
  <si>
    <t>ADQUISICIÓN DE BIENES PROGRAMA DE EMERGENCIA DE CONTENCION Y VIGILANCIA FUSARIUMl</t>
  </si>
  <si>
    <t>ADQUISICIÓN DE ANTIGENO PPD BOVINO</t>
  </si>
  <si>
    <t>ADQUISICIÓN DE KIT DE EXTRACCION</t>
  </si>
  <si>
    <t>00243</t>
  </si>
  <si>
    <t>ADQUISICION DE BIENES-PROGRAMA DE EMERGENCIA DE CONTENCION UCDSV</t>
  </si>
  <si>
    <t>00241</t>
  </si>
  <si>
    <t>ADQUISICION DE KIT DE ELISA LARINGOTRAQUEITIS</t>
  </si>
  <si>
    <t>ADQUISICION DE KIT ELISA PARA MYCOPLASMA GALLYSEPTICUM Y SYNOVIAE</t>
  </si>
  <si>
    <t>30/04/2021</t>
  </si>
  <si>
    <t>ADQUISICION DE KITS DE SANIDAD ANIMAL</t>
  </si>
  <si>
    <t>20517482472CORPORACION LIDER PERU S.A.</t>
  </si>
  <si>
    <t>00224</t>
  </si>
  <si>
    <t>Adquisición de Salvado de Trigo</t>
  </si>
  <si>
    <t>00212</t>
  </si>
  <si>
    <t>Adquisición de dispensadores y trampas para vigilancia fitosanitaria preventiva de plagas</t>
  </si>
  <si>
    <t>Adquisición de fermonas para vigilancia fitosanitaria preventiva de plagas</t>
  </si>
  <si>
    <t>ADQUISICIÓN DE FOLLETERIA INFORMATIVA</t>
  </si>
  <si>
    <t>ADQUISICION DE VACUNAS SANIDAD ANIMAL - CONTRATO N° 009-2021-SENASA</t>
  </si>
  <si>
    <t>ADQUISICION DE VACUNAS SANIDAD ANIMAL - ITEM N° 02 - AS N° 007-2021-SENASA</t>
  </si>
  <si>
    <t>14/04/2021</t>
  </si>
  <si>
    <t>Adquisición de Desinfectante Viricida a Base de Agentes oxidantes (x 5 kilos)</t>
  </si>
  <si>
    <t>ADQUISICION DE PLACAS PARA  RECUENTO PARA LOS ENSAYOS MICROBIOLOGICOS DE ALIMENTOS PRIMARIOS</t>
  </si>
  <si>
    <t>00180</t>
  </si>
  <si>
    <t>ADQUISICION DE IMPRESOS - PROYECTO IOARR</t>
  </si>
  <si>
    <t>06/04/2021</t>
  </si>
  <si>
    <t>Adquisición de bienes: sondas - Biología molecualr- LSV</t>
  </si>
  <si>
    <t>20606062860GEOMEDIC PERU EIRL</t>
  </si>
  <si>
    <t>00162</t>
  </si>
  <si>
    <t>ADQUISICIÓN DE MASCARILLA DESCARTABLE DE USO NO HOSPITALARIA (CAJA X 50 UND).</t>
  </si>
  <si>
    <t>ADQUISICION DE CERTIFICADO SANITARIO DE TRANSITO INTERNO</t>
  </si>
  <si>
    <t>00159</t>
  </si>
  <si>
    <t>ADQUISICION DE CERTIFICADO DE DESINFECCION CUARENTENA ANIMAL</t>
  </si>
  <si>
    <t xml:space="preserve">20518745876LABSYSTEMS S.A.C  </t>
  </si>
  <si>
    <t>00152</t>
  </si>
  <si>
    <t>ADQUISICION DE AGUJA MULTIPLE PARA SISTEMA AL VACIO  20 G X 1" (CAJA X 100 UND)</t>
  </si>
  <si>
    <t>26/03/2021</t>
  </si>
  <si>
    <t>00146</t>
  </si>
  <si>
    <t>ADQUISICION DE ACIDO NITRICO ULTRAPURO 67%-70% X 500 ML</t>
  </si>
  <si>
    <t>ADQUISICION DE PROTECTOR SOLAR PARA EL PERSONAL DE LAS DIRECCIONES EJECUTIVAS DEL SENASA</t>
  </si>
  <si>
    <t>23/03/2021</t>
  </si>
  <si>
    <t>20178285336REACTIVOS PARA ANALISIS S.A.C</t>
  </si>
  <si>
    <t>Adquisición de Columnas Cromatográficas - Varias</t>
  </si>
  <si>
    <t>ADQUISICION DE REPELENTE</t>
  </si>
  <si>
    <t>22/03/2021</t>
  </si>
  <si>
    <t>ADQUISICION DE TUBO AL VACIO CON ACTIVADOR DE COAGULO X 6 ML (X 100 UND)</t>
  </si>
  <si>
    <t>00127</t>
  </si>
  <si>
    <t>ADQUISICION DE KITS PARA EL LAB. DE VIROLOGIA</t>
  </si>
  <si>
    <t>19/03/2021</t>
  </si>
  <si>
    <t>ADQUISICION DE SOPLADOR DE SEMILLA / INCLUYE COMNA PLEXIGABLE DE 1 1/2" Y 4"</t>
  </si>
  <si>
    <t>20100329205H.W. KESSEL S.A.C</t>
  </si>
  <si>
    <t>00118</t>
  </si>
  <si>
    <t>ADQUISICION DE DIVISOR DE SEMILLAS TIPO BONER</t>
  </si>
  <si>
    <t>20606823976EROSMEDIC S.A.C.</t>
  </si>
  <si>
    <t>00114</t>
  </si>
  <si>
    <t>ADQUISICION DE MANDIL DESCARTABLE IMPERMEABLE</t>
  </si>
  <si>
    <t>20523714903BIOGENICS LAB SAC</t>
  </si>
  <si>
    <t>ADQUISICION DE BIENES LSV</t>
  </si>
  <si>
    <t>10/03/2021</t>
  </si>
  <si>
    <t>ADQUISICIÓN DE MASCARILLAS REUTILIZABLES PARA USO LABORAL</t>
  </si>
  <si>
    <t>00097</t>
  </si>
  <si>
    <t>ADQUISICION DE KIT - PCR EN TIEMPO REAL</t>
  </si>
  <si>
    <t>08/03/2021</t>
  </si>
  <si>
    <t>00096</t>
  </si>
  <si>
    <t>ADQUISICION DE REPUESTOS DE EQUIPO LC-MSMS Q-PREMIER - MARCA WATERS</t>
  </si>
  <si>
    <t>ADQUISICION DE REACTIVOS-VIGILANCIA EPIDEMIOLOGICA</t>
  </si>
  <si>
    <t>00085</t>
  </si>
  <si>
    <t>ADQUISICION DE DESCASCARADOR DE SEMILLAS</t>
  </si>
  <si>
    <t>ADQUISICION DE CERTIFICADO CONTRA CARBUNCO</t>
  </si>
  <si>
    <t>ADQUISICION DE PRUEBAS PARA DETECCION DE ANTIGENO SARS COV 2 (COVID 19)</t>
  </si>
  <si>
    <t>ADQUISICION DE CERTIFICADO CONTRA ANTRAX</t>
  </si>
  <si>
    <t>18/02/2021</t>
  </si>
  <si>
    <t>ADQUISICION DE PRODUCTOS PARA DIAGNOSTICO - LAB.SAN. ANIMAL</t>
  </si>
  <si>
    <t>ADQUISICION DE KIT DE VIROLOGIA</t>
  </si>
  <si>
    <t>12/02/2021</t>
  </si>
  <si>
    <t>20606521619EAKON CLIMATIZACION Y REFRIGERACION S.A.C.</t>
  </si>
  <si>
    <t>ADQUISICION DE FILTROS PARA AIRE ACONDICIONADO SEDE CENTRAL</t>
  </si>
  <si>
    <t>05/02/2021</t>
  </si>
  <si>
    <t>00036</t>
  </si>
  <si>
    <t>certificados zoosanitarios de exportacion</t>
  </si>
  <si>
    <t>ADQUISICION DE GASES REFRIGERANTES PARA  AREA DE MANTENIMIENTO</t>
  </si>
  <si>
    <t>ADQUISICION DE REACTIVOS PANAFTOSA</t>
  </si>
  <si>
    <t>29/01/2021</t>
  </si>
  <si>
    <t>27/01/2021</t>
  </si>
  <si>
    <t>00023</t>
  </si>
  <si>
    <t>ADQUISICION DE ACTAS Y CONSTANCIAS</t>
  </si>
  <si>
    <t>206000507383G IT CONSULTING S.A.C</t>
  </si>
  <si>
    <t>ADQUISICION DE DISPOSITIVOS INTERCONEXION 48 PORT POE-IOAR INFORMATICA-LP 006-2020</t>
  </si>
  <si>
    <t>20604798818CINNAMON S.A.C</t>
  </si>
  <si>
    <t>ADQUISICIÓN DE DISPENSADOR DE FEROMONA PARA TECIA SOLANIVORA : UBG-SVF</t>
  </si>
  <si>
    <t>20529135271 - EMPRESA "SAESGAD" EMPRESA INDIVIDUAL DE RESPONSABILIDAD LIMITADA</t>
  </si>
  <si>
    <t>OS-4585</t>
  </si>
  <si>
    <t>MAQ-APU12-Q3: SERVICIO DE ALQUILER DE MAQUINARIA PARA EL CUI 2505165 - REGION APURIMAC</t>
  </si>
  <si>
    <t>20523687663 - GOFRAAC CONTRATISTAS GENERALES S.A.C.</t>
  </si>
  <si>
    <t>OS-4713</t>
  </si>
  <si>
    <t>SERVICIO DE TOPOGRAFIA - REGIONES ANCASH Y LIMA.</t>
  </si>
  <si>
    <t>OS-4712</t>
  </si>
  <si>
    <t>SERVICIO DE TOPOGRAFIA - REGIONES APURIMAC, AYACUCHO Y AREQUIPA</t>
  </si>
  <si>
    <t>OS-4694</t>
  </si>
  <si>
    <t>MAQ-APU12-Q4: SERVICIO DE ALQUILER DE MAQUINARIA PARA EL CUI 2505165, REGION APURIMAC</t>
  </si>
  <si>
    <t>OS-4693</t>
  </si>
  <si>
    <t>MAQ-APU12-Q2: SERVICIO DE ALQUILER DE MAQUINARIA PARA EL CUI 2505165, REGION APURIMAC</t>
  </si>
  <si>
    <t>OS-4787</t>
  </si>
  <si>
    <t>SERVICIO DE ALQUILER DE EQUIPOS MULTIFUNCIONALES PARA IMPRESIÓN Y FOTOCOPIADO, SEGUN CONTRATO Nº002-2021-UEFSA-DE</t>
  </si>
  <si>
    <t>OS-4790</t>
  </si>
  <si>
    <t>SERVICIO DE UN PROFESIONAL LIQUIDADOR TECNICO - REGIÓN ANCASH Y LIMA</t>
  </si>
  <si>
    <t>OS-4564</t>
  </si>
  <si>
    <t>SERVICIO DE UN PROFESIONAL LIQUIDADOR TECNICO - REGIONES LAMBAYEQUE Y LA LIBERTAD</t>
  </si>
  <si>
    <t>10400157699 - HUAMANTUCO REVILLA DARWUIN MANUEL</t>
  </si>
  <si>
    <t>OS-4625</t>
  </si>
  <si>
    <t>MAQ-CUS10-Q1,Q3,Q4: SERVICIO DE ALQUILER DE MAQUINARIA - CUI 2503004 REGION CUSCO (ESPINAR)</t>
  </si>
  <si>
    <t>10311899924 - QUISPE LAURA YOVANA</t>
  </si>
  <si>
    <t>OS-4570</t>
  </si>
  <si>
    <t>SERVICIO DE COORDINADOR REGIONAL - CUI 2502187, 2505165 REGION APURIMAC</t>
  </si>
  <si>
    <t>10248726551 - CHAUPI HUAMANI PAULINO</t>
  </si>
  <si>
    <t>OS-4624</t>
  </si>
  <si>
    <t>MAQ-CUS10-Q5,Q6,Q7: SERVICIO DE ALQUILER DE MAQUINARIA - CUI 2503004 REGION CUSCO (ESPINAR)</t>
  </si>
  <si>
    <t>OS-4643</t>
  </si>
  <si>
    <t>OA: SERVICIO ESPECIALIZADO DE LIQUIDACIÓN FINANCIERA DE LAS INVERSIONES DE OPT DE SYC DE AGUA - REGION ANCASH, LA LIBERTAD, LAMBAYEQUE Y LIMA</t>
  </si>
  <si>
    <t>OS-4670</t>
  </si>
  <si>
    <t>SUPER-APU12-Q1,Q2,Q3,Q4: SERVICIO DE SUPERVISOR DE OBRA PARA EL CUI 2505165 - REGION APURIMAC</t>
  </si>
  <si>
    <t>OS-4795</t>
  </si>
  <si>
    <t>SERVICIO DE LIQUIDACION TECNICA DE OBRAS - DISTRITO DE OCOBAMBA, PROV. CHINCHEROS - DPTO. APURIMAC - CUI 2481131 - REGION APURIMAC</t>
  </si>
  <si>
    <t>OS-4640</t>
  </si>
  <si>
    <t>OA: SERVICIO ESPECIALIZADO DE LIQUIDACIÓN FINANCIERA DE LAS INVERSIONES DE OPT DE SYC DE AGUA - REGION APURIMAC Y AYACUCHO</t>
  </si>
  <si>
    <t>OS-4511</t>
  </si>
  <si>
    <t>MAQ-CAJ7-Q3: SERVICIO DE ALQUILER DE MAQUINARIA PARA LA ACTIVIDAD CAJ7-2020-Q3 DEL CUI 2501045 - REGION CAJAMARCA</t>
  </si>
  <si>
    <t>OS-4475</t>
  </si>
  <si>
    <t>OS-4330</t>
  </si>
  <si>
    <t>MAQ-CAJ4-Q3: SERVICIO DE ALQUILER DE MAQUINARIA PARA LA ACTIVIDAD CAJ4-2020-Q3 DEL CUI 2501037</t>
  </si>
  <si>
    <t>OS-4301</t>
  </si>
  <si>
    <t>MAQ-CAJ1: SERVICIO DE ALQUILER DE MAQUINARIA REGION CAJAMARCA CUI 2522304 CAJ1-2021-Q3</t>
  </si>
  <si>
    <t>OS-4300</t>
  </si>
  <si>
    <t>MAQ-CAJ1: SERVICIO DE ALQUILER DE MAQUINARIA REGION CAJAMARCA CUI 2522304 CAJ1-2021-Q2</t>
  </si>
  <si>
    <t>OS-4025</t>
  </si>
  <si>
    <t>MAQ-CAJ4-Q6: SERVICIO DE ALQUILER DE MAQUINARIA PARA LA ACTIVIDAD CAJ4-2020-Q6 DEL CUI 2501037- REGION CAJAMARCA</t>
  </si>
  <si>
    <t>20603951728 - GRUPO Y'TARO S.A.C.</t>
  </si>
  <si>
    <t>OS-4122</t>
  </si>
  <si>
    <t>MAQ-HCA9-Q5: SERVICIO DE ALQUILER DE MAQUINARIA DEL CUI 2503009 REGION HUANCAVELICA</t>
  </si>
  <si>
    <t>20600324749 - PEROLMINING S.R.L.</t>
  </si>
  <si>
    <t>OS-4069</t>
  </si>
  <si>
    <t>MAQ-CAJ1: SERVICIO DE ALQUILER DE MAQUINARIA REGION CAJAMARCA CUI 2522304 CAJ1-2021-Q7</t>
  </si>
  <si>
    <t>OS-4068</t>
  </si>
  <si>
    <t>MAQ-CAJ1: SERVICIO DE ALQUILER DE MAQUINARIA REGION CAJAMARCA CUI 2522304 CAJ1-2021-Q4</t>
  </si>
  <si>
    <t>OS-4034</t>
  </si>
  <si>
    <t>MAQ-CAJ4: SERVICIO DE ALQUILER DE MAQUINARIA REGION CAJAMARCA CUI 2501037 CAJ4-2020-Q9</t>
  </si>
  <si>
    <t>OS-4033</t>
  </si>
  <si>
    <t>MAQ-CAJ1: SERVICIO DE ALQUILER DE MAQUINARIA REGION CAJAMARCA CUI 2522304 CAJ1-2021-Q6</t>
  </si>
  <si>
    <t>OS-4032</t>
  </si>
  <si>
    <t>OS-4031</t>
  </si>
  <si>
    <t>MAQ-CAJ6: SERVICIO DE ALQUILER DE MAQUINARIA REGION CAJAMARCA CUI 2501043 CAJ6-2020-Q3</t>
  </si>
  <si>
    <t>OS-4030</t>
  </si>
  <si>
    <t>MAQ-CAJ4: SERVICIO DE ALQUILER DE MAQUINARIA REGION CAJAMARCA CUI 2501037 CAJ4-2020-Q7</t>
  </si>
  <si>
    <t>OS-4029</t>
  </si>
  <si>
    <t>MAQ-CAJ4-Q9: SERVICIO DE ALQUILER DE MAQUINARIA PARA LA ACTIVIDAD CAJ4-2020-Q9 DEL CUI 2501037-REGION CAJAMARCA</t>
  </si>
  <si>
    <t>OS-4026</t>
  </si>
  <si>
    <t>MAQ-CAJ6-Q2: SERVICIO DE ALQUILER DE MAQUINARIA PARA LA ACTIVIDAD CAJ6-2020-Q2 DEL CUI 2501043-REGION CAJAMARCA</t>
  </si>
  <si>
    <t>10759840203 - MAMANI WASHUALDO EDUARDO LUIS</t>
  </si>
  <si>
    <t>OS-4223</t>
  </si>
  <si>
    <t>SERVICIO DE ESPECIALISTA EN HIDROLOGIA DE LAS INVERSIONES DE OPTIMIZACION DE SIEMBRA Y COSECHA DE AGUA-REGIONES  AYACUCHO Y CUSCO.</t>
  </si>
  <si>
    <t>OS-4362</t>
  </si>
  <si>
    <t>MAQ-CUS5-Q1: SERVICIO DE ALQUILER DE MAQUINARIA - CUI 2502510 REGION CUSCO</t>
  </si>
  <si>
    <t>10705158555 - BANDA PABLO YORDY</t>
  </si>
  <si>
    <t>OS-4216</t>
  </si>
  <si>
    <t>SERVICIO DE REVISION DE EXPEDIENTES TECNICOS - REGIONES ANCASH, APURIMAC, HUANCAVELICA, AYACUCHO, PUNO Y LIMA.</t>
  </si>
  <si>
    <t>10704290930 - HUAMAN ZARATE LIZBETH MILLIE</t>
  </si>
  <si>
    <t>OS-4482</t>
  </si>
  <si>
    <t>SERVICIO DE UN PROFESIONAL LIQUIDADOR TECNICO DE OBRA - REGION APURIMAC</t>
  </si>
  <si>
    <t>10489303782 - GUERREROS YARICE SONIA</t>
  </si>
  <si>
    <t>OS-4099</t>
  </si>
  <si>
    <t>MAQ-CUS3-Q3: SERVICIO DE ALQUILER DE MAQUINARIA PARA LA ACTIVIDAD CUS3-2020-Q3 DEL CUI 2502499 - REGION CUSCO</t>
  </si>
  <si>
    <t>10452171355 - VILCAPOMA DAZA JOSELL CRISTHIAN</t>
  </si>
  <si>
    <t>OS-4186</t>
  </si>
  <si>
    <t>RES-CUS: SERVICIO DE RESIDENTE DE OBRA - CUS5-2020-Q1, CUS8-202-Q9 CUI 2502510, 2502532  REGION CUSCO</t>
  </si>
  <si>
    <t>10432766760 - UGARTE RAMOS HERBERTH IVAN</t>
  </si>
  <si>
    <t>OS-4265</t>
  </si>
  <si>
    <t>RES-APU9-Q4,Q5,Q7: SERVICIO DE RESIDENTE DE OBRA PARA EL CUI 2502187, REGION APURIMAC</t>
  </si>
  <si>
    <t>10411561165 - AGUILAR PUMA GHIOVANNY</t>
  </si>
  <si>
    <t>OS-4253</t>
  </si>
  <si>
    <t>SERVICIO DE GEOLOGIA - GEOTECNIA Y ENSAYOS DE LABORATORIO - REGIONES CUSCO Y AYACUCHO</t>
  </si>
  <si>
    <t>10406403292 - RODRIGUEZ CAJAS JUAN ANTONIO</t>
  </si>
  <si>
    <t>OS-4188</t>
  </si>
  <si>
    <t>EVALUADOR TECNICO DE CAMPO DE LAS INTERVENCIONES DE SIEMBRA Y COSECHA DE AGUA DE LA OGP - UEFSA</t>
  </si>
  <si>
    <t>OS-4293</t>
  </si>
  <si>
    <t>MAQ-CUS10-Q5: SERVICIO DE ALQUILER DE MAQUINARIA Y EQUIPOS - CUI 2503004 REGION CUSCO (ESPINAR)</t>
  </si>
  <si>
    <t>OS-4185</t>
  </si>
  <si>
    <t>SUP-CUS: SERVICIO DE SUPERVISOR DE OBRA - CUS8-2020-Q9, CUS5-2020-Q1 CUI 2502532, 250251 REGION CUSCO</t>
  </si>
  <si>
    <t>10297071845 - CHARCA HANCCO PASTOR</t>
  </si>
  <si>
    <t>OS-4162</t>
  </si>
  <si>
    <t>MOV-PUN3: SERVICIO DE MOVILIDAD PARA LA ACTIVIDAD: MITAQOCHA (PUN3-2020-Q4), CATARQOCHA (PUN3-2020-Q2) REGIÓN - PUNO.</t>
  </si>
  <si>
    <t>10292717640 - LLERENA GONZALES LORETO JAIME</t>
  </si>
  <si>
    <t>OS-4123</t>
  </si>
  <si>
    <t>PROFESIONAL PARA DESARROLLAR LABORES DE SEGUIMIENTO Y MONITOREO DE LA EJECUCION FISICA Y FINANCIERA DE LOS PROYECTOS E INVERSIONES QUE SE EJECUTAN Y FINANCIAN CON RECURSOS DEL FONDO SIERRA AZUL.</t>
  </si>
  <si>
    <t>OS-4264</t>
  </si>
  <si>
    <t>SUP-APU9-Q4,Q5,Q7: SERVICIO DE SUPERVISOR DE OBRA PARA EL CUI 2502187, REGION APURIMAC</t>
  </si>
  <si>
    <t>10283033231 - MACHACA MENDIETA LIDIA</t>
  </si>
  <si>
    <t>OS-4395</t>
  </si>
  <si>
    <t>EVALUADOR TECNICO DE CAMPO DE LAS INTERVENCIONES DE SIEMBRA Y COSECHA DE AGUA DE LA OGP - REGION AYACUCHO.</t>
  </si>
  <si>
    <t>10282677054 - MACHACA MENDIETA GUALBERTO</t>
  </si>
  <si>
    <t>OS-4226</t>
  </si>
  <si>
    <t>SERVICIO DE FORMULACION DE EXPEDIENTES TECNICOS DE LAS INVERSIONES DE OPTIMIZACION DE SIEMBRA Y COSECHA DE AGUA- REGION ANCASH Y LIMA</t>
  </si>
  <si>
    <t>OS-4321</t>
  </si>
  <si>
    <t>10239530589 - COPACONDORI ANCASI DAVID</t>
  </si>
  <si>
    <t>OS-4132</t>
  </si>
  <si>
    <t>RES-CUS7-Q1: SERVICIO DE RESIDENTE DE OBRA - CUS7-2020-Q1,Q2 CUI 2502531 REGION CUSCO</t>
  </si>
  <si>
    <t>10220987294 - VEGA HUAMANI SANTIAGO</t>
  </si>
  <si>
    <t>OS-4126</t>
  </si>
  <si>
    <t>MAQ-APU9-Q11: SERVICIO DE ALQUILER DE MAQUINARIA PARA EL CUI 2502187, REGION APURIMAC</t>
  </si>
  <si>
    <t>10200243213 - SANTIVAÑEZ CASTILLO LUIS ANTONIO</t>
  </si>
  <si>
    <t>OS-4411</t>
  </si>
  <si>
    <t>PROFESIONAL PARA DESARROLLAR LABORES DE SEGUIMIENTO Y MONITOREO DE LA EJECUCIÓN FISICA Y FINANCIERA DE LOS PROYECTOS DE INVERSIONES QUE SE EJECUTAN Y FINANCIAN CON RECURSOS DEL FONDO SIERRA AZUL</t>
  </si>
  <si>
    <t>OS-4225</t>
  </si>
  <si>
    <t>EVALUADOR TECNICO DE EXPEDIENTES TECNICOS, DE LAS INTERVENCIONES DE SIEMBRA Y COSECHA DE AGUA- REGIONES DE LA LIBERTAD, HUANCAVELICA Y ANCASH</t>
  </si>
  <si>
    <t>10156933754 - VASQUEZ LA CRUZ JOSE LUIS</t>
  </si>
  <si>
    <t>OS-4298</t>
  </si>
  <si>
    <t>SERVICIO DE FORMULACION DE EXPEDIENTES TECNICOS DE LAS INVERSIONES DE OPTIMIZACION DE SIEMBRA Y COSECHA DE AGUA, REGIONES CUSCO Y PUNO.</t>
  </si>
  <si>
    <t>10106181018 - CHIMOY SAMAME PEDRO LUCIANO</t>
  </si>
  <si>
    <t>OS-4280</t>
  </si>
  <si>
    <t>SERVICIO DE UN PROFESIONAL LIQUIDADOR TECNICO - REGION HUANUCO</t>
  </si>
  <si>
    <t>10101793210 - CUBA CHIPANA JAVIER</t>
  </si>
  <si>
    <t>OS-4212</t>
  </si>
  <si>
    <t>MAQ-HCA12-Q2: SERVICIO DE ALQUILER DE MAQUINARIA  DEL CUI 250301 REGION HUANCAVELICA</t>
  </si>
  <si>
    <t>OS-4211</t>
  </si>
  <si>
    <t>MAQ-HCA12-Q1: SERVICIO DE ALQUILER DE MAQUINARIA  DEL CUI 250301 REGION HUANCAVELICA</t>
  </si>
  <si>
    <t>OS-4488</t>
  </si>
  <si>
    <t>SERVICIO DE FORMULACION DE EXPEDIENTES TECNICOS DE LAS INVERSIONES DE OPTIMIZACION DE SIEMBRA Y COSECHA DE AGUA - REGION AYACUCHO (HUANTA - VICTOR FAJARDO)</t>
  </si>
  <si>
    <t>10089952765 - HUAMANI BUITRON FAUSTINA JULIA</t>
  </si>
  <si>
    <t>OS-4487</t>
  </si>
  <si>
    <t>SERVICIO DE FORMULACION DE EXPEDIENTES TECNICOS DE LAS INVERSIONES DE OPTIMIZACION DE SIEMBRA Y COSECHA DE AGUA - REGION AYACUCHO (SUCRE)</t>
  </si>
  <si>
    <t>OS-4104</t>
  </si>
  <si>
    <t>CONTRATACION SERVICIOS DE UN PROFESIONAL EN INGENIERIA,  PARA DESARROLLAR LABORES DE SEGUIMIENTO Y MONITOREO DE LA EJECUCION FISICA Y FINANCIERA DE LOS PROYECTOS E INVERSIONES DE INFRAESTRUCTURA DE RIEGO</t>
  </si>
  <si>
    <t>OS-4410</t>
  </si>
  <si>
    <t>SERVICIO ESPECIALIZADO DE LIQUIDADOR FINANCIERO DE LAS INVERSIONES DE OPTIMIZACION DE SIEMBRA Y COSECHA - REGION HUANCAVELICA, LIMA Y LAMBAYEQUE</t>
  </si>
  <si>
    <t>OS-4222</t>
  </si>
  <si>
    <t>SERVICIO ESPECIALIZADO DE LIQUIDADOR FINANCIERO DE LAS INVERSIONES DE OPTIMIZACION DE SIEMBRA Y COSECHA DE AGUA - REGION HUANCAVELICA Y LIMA</t>
  </si>
  <si>
    <t>20608277961 - TRANSASIN S.A.C.</t>
  </si>
  <si>
    <t>OS-3875</t>
  </si>
  <si>
    <t>MAQ-APU12-Q8: SERVICIO DE ALQUILER DE MAQUINARIA PARA EL CUI 2505165, REGION APURIMAC</t>
  </si>
  <si>
    <t>OS-3874</t>
  </si>
  <si>
    <t>MAQ-APU12-Q9: SERVICIO DE ALQUILER DE MAQUINARIA PARA EL CUI 2505165, REGION APURIMAC</t>
  </si>
  <si>
    <t>OS-3906</t>
  </si>
  <si>
    <t>MAQ-CAJ4-Q8: SERVICIO DE ALQUILER DE MAQUINARIA PARA LA ACTIVIDAD CAJ4-2020-Q8 DEL CUI 2501037</t>
  </si>
  <si>
    <t>OS-3905</t>
  </si>
  <si>
    <t>MAQ-CAJ4-Q5: SERVICIO DE ALQUILER DE MAQUINARIA PARA LA ACTIVIDAD CAJ4-2020-Q5 DEL CUI 2501037</t>
  </si>
  <si>
    <t>OS-3904</t>
  </si>
  <si>
    <t>OS-3902</t>
  </si>
  <si>
    <t>MAQ-CAJ4-Q10: SERVICIO DE ALQUILER DE MAQUINARIA PARA LA ACTIVIDAD CAJ4-2020-Q10 DEL CUI 250103</t>
  </si>
  <si>
    <t>20606476036 - MAQUINARIAS Y TRANSPORTES LEONGROUP EMPRESA INDIVIDUAL DE RESPONSABILIDAD LIMITADA</t>
  </si>
  <si>
    <t>OS-3540</t>
  </si>
  <si>
    <t>MAQ-LIM1, Q10,Q11,Q12:SERVICIO DE ALQUILER DE MAQUINARIA(RETROEXCAVADORA)-CUI:2486070-REGION LIMA</t>
  </si>
  <si>
    <t>OS-3272</t>
  </si>
  <si>
    <t>MOV-AYA6-Q6-Q7-Q8: SERVICIO DE MOVILIDAD DE PERSONAL PARA LAS QOCHAS-2497661-AYACUCHO</t>
  </si>
  <si>
    <t>OS-3269</t>
  </si>
  <si>
    <t>MAQ-AYA6-Q8: SERVICIO DE ALQUILER DE MAQUINARIA PARA LA ACTIVIDAD AYA6-2020-Q8-CUI 2497661-AYACUCHO</t>
  </si>
  <si>
    <t>20605050124 - GRUPO YUMASA SOCIEDAD COMERCIAL DE RESPONSABILIDAD LIMITADA - GRUYU S.R.L.</t>
  </si>
  <si>
    <t>OS-3602</t>
  </si>
  <si>
    <t>MAQ-CUS11-Q7: SERVICIO DE ALQUILER DE MAQUINARIA PARA LA ACTIVIDAD CUS11-2020-Q7-CUI 250217-CUSCO</t>
  </si>
  <si>
    <t>OS-3601</t>
  </si>
  <si>
    <t>MAQ-CUS11-Q6: SERVICIO DE ALQUILER DE MAQUINARIA PARA LA ACTIVIDAD CUS11-2020-Q6-CUI 250217-CUSCO</t>
  </si>
  <si>
    <t>OS-3600</t>
  </si>
  <si>
    <t>MAQ-CUS11-Q5: SERVICIO DE ALQUILER DE MAQUINARIA PARA LA ACTIVIDAD CUS11-2020-Q5-CUI 250217-CUSCO</t>
  </si>
  <si>
    <t>OS-3599</t>
  </si>
  <si>
    <t>MAQ-CUS11-Q4: SERVICIO DE ALQUILER DE MAQUINARIA PARA LA ACTIVIDAD CUS11-2020-Q4-CUI 250217-CUSCO</t>
  </si>
  <si>
    <t>OS-3597</t>
  </si>
  <si>
    <t>MAQ-CUS11-Q1: SERVICIO DE ALQUILER DE MAQUINARIA PARA LA ACTIVIDAD CUS11-2020-Q1-CUI 250217-CUSCO</t>
  </si>
  <si>
    <t>OS-3821</t>
  </si>
  <si>
    <t>MOV-PAS1: SERVICIO DE MOVILIDAD DE PERSONAL PARA LA EJECUCIÓN DE LAS ACTIVIDADES: PAS1-2020-R4, PAS1-2020-R5 DEL CUI 2503199 - PASCO</t>
  </si>
  <si>
    <t>20602662498 - DISTRIBUIDOR DEL ACERO &amp; FERIA DE LA CONSTRUCCION SOCIEDAD ANONIMA CERRADA-DAFERCON S.A.C.</t>
  </si>
  <si>
    <t>OS-3778</t>
  </si>
  <si>
    <t>MAQ-APU6-Q2: SERVICIO DE ALQUILER DE MAQUINARIA - CUI 2480353, REGION APURIMAC</t>
  </si>
  <si>
    <t>20602517781 - CORPORACION &amp; SERVICIOS RUBI SOCIEDAD ANONIMA CERRADA</t>
  </si>
  <si>
    <t>OS-3943</t>
  </si>
  <si>
    <t>MAQ-PUN2-Q5: SERVICIO DE ALQUILER DE MAQUINARIA (RETROEXCAVADORA Y VOLQUETE) PARA PUN2-2020-Q5 DEL CUI 2500971 - PUNO</t>
  </si>
  <si>
    <t>OS-3747</t>
  </si>
  <si>
    <t>SERVICIO DE ALQUILER DE COMPUTADORAS DE ESCRITORIO PARA EL PERSONAL QUE LABORA EN LA UEFSA, SEGÚN CONTRATO Nº003-2021-UEFSA-DE</t>
  </si>
  <si>
    <t>OS-3745</t>
  </si>
  <si>
    <t>OA-TIC: CONTRATACION COMPLEMENTARIA AL CONTRATO N°003-2020-DE SERVICIO DE ALQUILER DE COMPUTADORAS</t>
  </si>
  <si>
    <t>20601729050 - MULTISERVICIOS PERCY DSG S.A.C.</t>
  </si>
  <si>
    <t>OS-3889</t>
  </si>
  <si>
    <t>MOV-PAS1-F4-F3-R7: SERV DE MOVILIDAD DE PERSONAL PARA LA EJECUCIÓN DE LAS ACTIVIDADES-2503199-PASCO</t>
  </si>
  <si>
    <t>OS-3569</t>
  </si>
  <si>
    <t>MOV-PAS1-Q14: Servicio de movilidad de personal para la qocha Pas1-2020-Q14, CUI 2503199, Pasco</t>
  </si>
  <si>
    <t>20601235103 - INVERSIONES QUINTANA HNOS. E.I.R.L.</t>
  </si>
  <si>
    <t>OS-3582</t>
  </si>
  <si>
    <t>MOV-HCA9-Q2,Q3 SERVICIO DE MOVILIDAD DE PERSONAL - CUI:2503009 - REGION HUANCAVELICA</t>
  </si>
  <si>
    <t>20574791911 - YAKUSA INGENIEROS CONTRATISTAS GENERALES SAC</t>
  </si>
  <si>
    <t>OS-3801</t>
  </si>
  <si>
    <t>INS.GEO-AYA6:SERVICIO DE INSTALACIÓN DE GEOSINTETICOS PARA EL CUI 2497661-AYACUCHO</t>
  </si>
  <si>
    <t>20574730610 - MULTISERVICIOS SAN JUAN BAUTISTA DE CAYARA E.I.R.L.</t>
  </si>
  <si>
    <t>OS-3869</t>
  </si>
  <si>
    <t>MAQ-HCA12-Q1: SERVICIO DE ALQUILER DE MAQUINARIA - CUI: 2503014 - REGION HUANCAVELICA</t>
  </si>
  <si>
    <t>OS-3868</t>
  </si>
  <si>
    <t>MAQ-HCA12-Q2: SERVICIO DE ALQUILER DE MAQUINARIA - CUI :2503014 - REGION HUANCAVELICA</t>
  </si>
  <si>
    <t>20573294832 - CENTRO MEDICO ESPECIALIZADO CAYETANO HEREDIA EMPRESA INDIVIDUAL DE RESPONSABILIDAD LIMITADA</t>
  </si>
  <si>
    <t>OS-3566</t>
  </si>
  <si>
    <t>EXM-PAS1: SERVICIO DE REALIZACIÓN DE PRUEBAS COVID-19 PARA LA EJECUCIÓN DE LAS QOCHAS</t>
  </si>
  <si>
    <t>OS-3565</t>
  </si>
  <si>
    <t>EXM-PAS1: SERVICIO DE REALIZACIÓN DE PRUEBAS COVID-19 PARA LA EJECUCIÓN DE LAS OBRAS COMPLEMENTARIAS</t>
  </si>
  <si>
    <t>OS-3649</t>
  </si>
  <si>
    <t>MOV-PAS1-Q8-Q9-Q13: SERVICIO DE MOVILIDAD DE PERSONAL PARA LA QOCHA PAS1-2020-Q8, PAS1-2020-Q9, PAS1-2020-Q13, CUI 2503199, PASCO</t>
  </si>
  <si>
    <t>OS-4015</t>
  </si>
  <si>
    <t>MOV-HCA7: SERVICIO DE MOVILIDAD DE PERSONAL REGION HUANCAVELICA CUI 2498289 HCA7-2020-Q1, HCA7-2020-Q2, HCA7-2020-Q3</t>
  </si>
  <si>
    <t>OS-3645</t>
  </si>
  <si>
    <t>MOV-HCA11: CONTRATACION DEL SERVICIO DE MOVILIDAD - CUI 2503012 - REGION HUANCAVELICA</t>
  </si>
  <si>
    <t>20568291132 - INFOCONSULT H &amp; Z S.A.C.</t>
  </si>
  <si>
    <t>OS-3617</t>
  </si>
  <si>
    <t>MOV-HCA12-Q1,Q2: SERVICIO DE MOVILIDAD DE PERSONAL - CUI:2503014 - REGION HUANCAVELICA</t>
  </si>
  <si>
    <t>OS-3618</t>
  </si>
  <si>
    <t>MOV-HCA8-Q1,Q2,Q4:SERVICIO DE MOVILIDAD DE PERSONAL - CUI:2498255 - REGION HUANCAVELICA</t>
  </si>
  <si>
    <t>20552028695 - INVERPLAST ALEXANDRA E.I.R.L.</t>
  </si>
  <si>
    <t>OS-3536</t>
  </si>
  <si>
    <t>MAQ-APU6-Q8: SERVICIO DE ALQUILER DE MAQUINARIA - CUI 2480353, REGION APURIMAC</t>
  </si>
  <si>
    <t>OS-3535</t>
  </si>
  <si>
    <t>MAQ-APU6-Q17: SERVICIO DE ALQUILER DE MAQUINARIA - CUI 2480353, REGION APURIMAC</t>
  </si>
  <si>
    <t>OS-3534</t>
  </si>
  <si>
    <t>MAQ-APU6-Q16: SERVICIO DE ALQUILER DE MAQUINARIA - CUI 2480353, REGION APURIMAC</t>
  </si>
  <si>
    <t>OS-3533</t>
  </si>
  <si>
    <t>MAQ-APU6-Q6: SERVICIO DE ALQUILER DE MAQUINARIA - CUI 2480353, REGION APURIMAC</t>
  </si>
  <si>
    <t>OS-3530</t>
  </si>
  <si>
    <t>MAQ-APU6-Q18: SERVICIO DE ALQUILER DE MAQUINARIA - CUI 2480353, REGION APURIMAC</t>
  </si>
  <si>
    <t>OS-3529</t>
  </si>
  <si>
    <t>MAQ-APU6-Q7: SERVICIO DE ALQUILER DE MAQUINARIA - CUI 2480353, REGION APURIMAC</t>
  </si>
  <si>
    <t>OS-3528</t>
  </si>
  <si>
    <t>MAQ-APU6-Q9: SERVICIO DE ALQUILER DE MAQUINARIA - CUI 2480353, REGION APURIMAC</t>
  </si>
  <si>
    <t>20527353786 - CONSTRUCTORA Y CONSULTORIA HURACAN S.A.</t>
  </si>
  <si>
    <t>OS-3986</t>
  </si>
  <si>
    <t>MAQ-APU9-Q4: SERVICIO DE ALQUILER DE MAQUINARIA DEL CUI 2502187  REGION APURIMAC</t>
  </si>
  <si>
    <t>20490924150 - MEDIC HP S.A.C.</t>
  </si>
  <si>
    <t>OS-3744</t>
  </si>
  <si>
    <t>EXM-APU6: SERVICIO DE REALIZACION DE PRUEBAS RÁPIDAS ANTIGENO DEL CUI 2480353 REGION APURIMAC</t>
  </si>
  <si>
    <t>OS-3983</t>
  </si>
  <si>
    <t>MAQ-HCA7-Q2: SERVICIO DE ALQUILER DE MAQUINARIA - CUI 2498289 - REGION HUANCAVELICA</t>
  </si>
  <si>
    <t>OS-3814</t>
  </si>
  <si>
    <t>MAQ-HCA8-Q3: SERVICIO DE ALQUILER DE MAQUINARIA - CUI 2498255 - REGION HUANCAVELICA</t>
  </si>
  <si>
    <t>20456041524 - TRANSNEL CONTRATISTAS E.I.R.L.</t>
  </si>
  <si>
    <t>OS-3665</t>
  </si>
  <si>
    <t>MAQ-PUN2-Q3: SERVICIO DE ALQUILER DE MAQUINARIA PARA LA EJECUCIÓN DE LA ACTIVIDAD: YANAQOCHA (PUN2-2020-Q3) - CUI 2500971 PUNO</t>
  </si>
  <si>
    <t>OS-3664</t>
  </si>
  <si>
    <t>MAQ-PUN2-Q2: SERVICIO DE ALQUILER DE MAQUINARIA PARA LA EJECUCIÓN DE LA ACTIVIDAD: CHAUPIQOCHA (PUN2-2020-Q2) - CUI 2500971 PUNO</t>
  </si>
  <si>
    <t>OS-3663</t>
  </si>
  <si>
    <t>MAQ-PUN2-Q1: SERVICIO DE ALQUILER DE MAQUINARIA PARA LA EJECUCIÓN DE LA ACTIVIDAD: ASNAQOCHA (PUN2-2020-Q1) - CUI 2500971 PUNO</t>
  </si>
  <si>
    <t>OS-3307</t>
  </si>
  <si>
    <t>RES-PUN4: SERVICIO DE RESIDENTE DE OBRA PARA LAS ACTIVIDADES: UMAMANKANI (Pun4-2020-Q1), QUELLO</t>
  </si>
  <si>
    <t>10806481217 - HERBOZO MORALES ARTURO ISABEL</t>
  </si>
  <si>
    <t>OS-3430</t>
  </si>
  <si>
    <t>SUP-HCA7-Q1,Q2,Q3: SERVICIO DE SUPERVISOR DE OBRA - CUI 2498289 - REGION HUANCAVELICA</t>
  </si>
  <si>
    <t>OS-3397</t>
  </si>
  <si>
    <t>OA-EA: SOLICITO SERVICIO DE SEGUIMIENTO Y MONITOREO DE REQUERIMIENTO DE BIENES Y SERVICIOS</t>
  </si>
  <si>
    <t>10731417470 - LUJAN LLACCTAHUAMAN IVAN PORFIRIO</t>
  </si>
  <si>
    <t>OS-3428</t>
  </si>
  <si>
    <t>SERVICIO DE ASISTENTE ADMINISTRATIVO DE OBRA-REGION CUSCO</t>
  </si>
  <si>
    <t>OS-4020</t>
  </si>
  <si>
    <t>MAQ-CUS4-Q1: SERVICIO DE ALQUILER DE MAQUINARIA - CUS4-2020-Q1 CUI 2502506 REGION CUSCO</t>
  </si>
  <si>
    <t>OS-3873</t>
  </si>
  <si>
    <t>MAQ-APU9-Q1: SERVICIO DE ALQUILER DE MAQUINARIA PARA EL CUI 2502187, REGION APURIMAC</t>
  </si>
  <si>
    <t>OS-3872</t>
  </si>
  <si>
    <t>MAQ-APU9-Q2: SERVICIO DE ALQUILER DE MAQUINARIA PARA EL CUI 2502187, REGION APURIMAC</t>
  </si>
  <si>
    <t>OS-3871</t>
  </si>
  <si>
    <t>MAQ-APU9-Q4: SERVICIO DE ALQUILER DE MAQUINARIA PARA EL CUI 2502187, REGION APURIMAC</t>
  </si>
  <si>
    <t>OS-3870</t>
  </si>
  <si>
    <t>MAQ-APU9-Q3: SERVICIO DE ALQUILER DE MAQUINARIA PARA LA EL CUI 2502187, REGION APURIMAC</t>
  </si>
  <si>
    <t>OS-3408</t>
  </si>
  <si>
    <t>MAQ-APU6-Q20: SERVICIO DE ALQUILER DE MAQUINARIA - CUI 2480353, REGION APURIMAC</t>
  </si>
  <si>
    <t>OS-3335</t>
  </si>
  <si>
    <t>MAQ-APU6-Q21: SERVICIO DE ALQUILER DE MAQUINARIA Y EQUIPOS MENORES, CUI 2480353 - REGION APURIMAC</t>
  </si>
  <si>
    <t>OS-3334</t>
  </si>
  <si>
    <t>MAQ-APU6-Q12: SERVICIO DE ALQUILER DE MAQUINARIA Y EQUIPOS MENORES - CUI 2480353, REGION APURIMAC</t>
  </si>
  <si>
    <t>OS-3333</t>
  </si>
  <si>
    <t>MAQ-APU6-Q11: SERVICIO DE ALQUILER DE MAQUINARIA Y EQUIPOS MENORES - CUI 2480353, REGION APURIMAC</t>
  </si>
  <si>
    <t>10704967425 - ZORRILLA CAVERO PEDRO JUNIOR</t>
  </si>
  <si>
    <t>OS-3425</t>
  </si>
  <si>
    <t>SERVICIO DE ASISTENTE ADMINISTRATIVO DE OBRA-REGION PUNO</t>
  </si>
  <si>
    <t>OS-3263</t>
  </si>
  <si>
    <t>RES-CAJ4-Q7-Q9: SERVICIO DE RESIDENTE DE OBRA REGION CAJAMARCA CUI 2501037 CAJ4-2020-Q7, CAJ4-2020-Q9</t>
  </si>
  <si>
    <t>10703416727 - MONTEROLA BLAS HERMANN JOSE</t>
  </si>
  <si>
    <t>OS-3527</t>
  </si>
  <si>
    <t>AL-PAS/APU/AYA/CAJ/CUS/HCA/PUN: ASISTENCIA LEGAL PARA LAS REGIONES PASCO, APURIMAC, AYACUCHO, C</t>
  </si>
  <si>
    <t>10702906836 - APAZA CONDE RAY DEMETRIO</t>
  </si>
  <si>
    <t>OS-3738</t>
  </si>
  <si>
    <t>MAQ-CUS8: SERVICIO DE ALQUILER DE MAQUINARIA - CUS8-2020-Q3 CUI 2502532 REGION CUSCO</t>
  </si>
  <si>
    <t>OS-3701</t>
  </si>
  <si>
    <t>MAQ-APU12-Q7: SERVICIO DE ALQUILER DE MAQUINARIA PARA EL CUI 2505165 - REGION APURIMAC</t>
  </si>
  <si>
    <t>OS-3700</t>
  </si>
  <si>
    <t>MAQ-APU12-Q6: SERVICIO DE ALQUILER DE MAQUINARIA PARA EL CUI 2505165 - REGION  APURIMAC</t>
  </si>
  <si>
    <t>OS-3813</t>
  </si>
  <si>
    <t>MAQ-CUS3: SERVICIO DE ALQUILER DE MAQUINARIA - CUS3-2020-Q5 CUI 2502499 REGION CUSCO</t>
  </si>
  <si>
    <t>10478297322 - APARCO CCORAHUA MICHAEL WILMER</t>
  </si>
  <si>
    <t>OS-3296</t>
  </si>
  <si>
    <t>RES-APU9-Q10,Q11: SERVICIO DE RESIDENTE DE OBRA PARA EL CUI 2502187 - REGION APURIMAC</t>
  </si>
  <si>
    <t>10476090399 - NAUPARI ASENCIOS JOEL ROSTAIL</t>
  </si>
  <si>
    <t>OS-3427</t>
  </si>
  <si>
    <t>SERVICIO DE ASISTENTE ADMINISTRATIVO DE OBRA-REGION APURIMAC</t>
  </si>
  <si>
    <t>10475561703 - FERNANDEZ QUISPE BRUNO FRANCISCO</t>
  </si>
  <si>
    <t>OS-3521</t>
  </si>
  <si>
    <t>ATSC-ANC/APU/ARE/AYA/CAJ/CUS: ASISTENTE TECNICO DE SEGUIMIENTO Y CONTROL DE LAS LIQUIDACIONES EN EL</t>
  </si>
  <si>
    <t>10469280476 - MAYTA MAMANI MARITZA MARIBEL</t>
  </si>
  <si>
    <t>OS-3880</t>
  </si>
  <si>
    <t>MAQ-PUN3-Q1: SERVICIO DE ALQUILER DE MAQUINARIA (RETROEXCAVADORA Y VOLQUETE) DE PUN3-2020-Q1 DEL CUI 2500982 - PUNO</t>
  </si>
  <si>
    <t>OS-3879</t>
  </si>
  <si>
    <t>MAQ-PUN3-Q5: SERVICIO DE ALQUILER DE MAQUINARIA (RETROEXCAVADORA Y VOLQUETE) DE PUN3-2020-Q5 DEL CUI 2500982 - PUNO</t>
  </si>
  <si>
    <t>10467888078 - MONZON HUAMAN LUZMELDA ELIZABETH</t>
  </si>
  <si>
    <t>OS-3518</t>
  </si>
  <si>
    <t>SPMACO-PAS/APU/PUN/AYA/CAJ/CUS/HCA: SEGUIMIENTO DEL PLAN DE MONITOREO ARQUEOLOGICO Y COORDINACI</t>
  </si>
  <si>
    <t>OS-3308</t>
  </si>
  <si>
    <t>RES-PUN5: SERVICIO DE RESIDENTE DE OBRA PARA LAS ACTIVIDADES: ALCAMARINI (Pun5-2020-Q2), TACCAC</t>
  </si>
  <si>
    <t>OS-3431</t>
  </si>
  <si>
    <t>RES-HCA7-Q1,Q2,Q3: SERVICIO DE RESIDENTE DE OBRA - CUI: 2498289 - REGION HUANCAVELICA</t>
  </si>
  <si>
    <t>10456017202 - QUISPE AURIS ROSMEL YEYME</t>
  </si>
  <si>
    <t>OS-3568</t>
  </si>
  <si>
    <t>MOV-PAS1-Q10-Q11-Q12: SERVICIO DE MOVILIDAD DE PERSONAL PARA LA QOCHA PAS1-2020-Q12, PAS1-2020-Q11, PAS1-2020-Q10 CUI 2503199, PASCO</t>
  </si>
  <si>
    <t>OS-3396</t>
  </si>
  <si>
    <t>OA-EA:SERVICIO DE ASISTENCIA EN PROGRAMACIÓN DE ADQUISICIÓN DE BIENES Y SERVICIOS PARA ABASTECMIENTO</t>
  </si>
  <si>
    <t>10449211117 - TOVAR APARCO FEDERICO</t>
  </si>
  <si>
    <t>OS-3675</t>
  </si>
  <si>
    <t>MAQ-HCA9-Q5: SERVICIO DE ALQUILER DE MAQUINARIA - CUI 2503009 - REGION HUANCAVELICA</t>
  </si>
  <si>
    <t>10448792183 - QUISPE CAMALA HELBERTH</t>
  </si>
  <si>
    <t>OS-3794</t>
  </si>
  <si>
    <t>MAQ-CUS8: SERVICIO DE ALQUILER DE MAQUINARIA - CUS8-2020-Q7  CUI 2502532 REGION CUSCO</t>
  </si>
  <si>
    <t>OS-3793</t>
  </si>
  <si>
    <t>MAQ-CUS8: SERVICIO DE ALQUILER DE MAQUINARIA - CUS8-2020-Q6 CUI 2502532  REGION CUSCO</t>
  </si>
  <si>
    <t>OS-3782</t>
  </si>
  <si>
    <t>MAQ-CUS8-Q4: SERVICIO DE ALQUILER DE MAQUINARIA PARA LA ACTIVIDAD CUS8-2020-Q4 DEL CUI 2502532 CUSCO</t>
  </si>
  <si>
    <t>OS-3781</t>
  </si>
  <si>
    <t>MAQ-CUS8-Q5: SERVICIO DE ALQUILER DE MAQUINARIA PARA LA ACTIVIDAD CUS8-2020-Q5 DEL CUI 2502532 CUSCO</t>
  </si>
  <si>
    <t>10437100344 - HUILLCA PEÑA FISHER</t>
  </si>
  <si>
    <t>OS-3956</t>
  </si>
  <si>
    <t>MAQ-CUS6-Q1: SERVICIO DE ALQUILER DE MAQUINARIA PARA LA ACTIVIDAD CUS6-2021-Q1 DEL CUI 2502528-CUSCO</t>
  </si>
  <si>
    <t>10436805328 - ESCALANTE MARTINEZ CARLOS ANDRES</t>
  </si>
  <si>
    <t>OS-3463</t>
  </si>
  <si>
    <t>AAO-CAJ/HCA: ASISTENTE ADMINISTRATIVO DE OBRA, REGION CAJAMARCA Y HUANCAVELICA</t>
  </si>
  <si>
    <t>10435885352 - VARGAS VASQUEZ WILDER ROGER</t>
  </si>
  <si>
    <t>OS-3290</t>
  </si>
  <si>
    <t>SUP-PAS1: SERVICIO DE SUPERVISOR DE OBRA PARA LAS ACTIVIDADES: PAS1-2020-Q8, PAS1-2020-Q09, PAS1-2020-Q13 PARA LA REGION PASCO CON CUI 2503199</t>
  </si>
  <si>
    <t>OS-3271</t>
  </si>
  <si>
    <t>MOV-AYA6-Q11-Q12-Q13:  DEL SERVICIO DE MOVILIDAD DE PERSONAL PARA LAS QOCHAS-2497661-AYACUCHO</t>
  </si>
  <si>
    <t>OS-3957</t>
  </si>
  <si>
    <t>SERVICIO DE UN PROFESIONAL LIQUIDADOR TECNICO - REGION HUANCAVELICA.</t>
  </si>
  <si>
    <t>OS-3384</t>
  </si>
  <si>
    <t>RES-PUN3: SERVICIO DE RESIDENTE DE OBRA PARA LAS ACTIVIDADES: PITACANI (Pun3-2020-Q6), CHALLHUA</t>
  </si>
  <si>
    <t>10421114612 - MAMANI HUISA PETER</t>
  </si>
  <si>
    <t>OS-3820</t>
  </si>
  <si>
    <t>MOV-PAS1: SERVICIO DE MOVILIDAD DE PERSONAL PARA LA EJECUCIÓN DE LAS ACTIVIDADES: PAS1-2020-F2, PAS1-2020-F1 DEL CUI 2503199 - PASCO</t>
  </si>
  <si>
    <t>OS-3337</t>
  </si>
  <si>
    <t>SUP-APU9-Q1,Q2,Q3: SERVICIO DE SUPERVISOR DE OBRA PARA EL CUI 2502187 - REGION APURIMAC</t>
  </si>
  <si>
    <t>10416814665 - SINCHE PAUCAR KARINA EDITH</t>
  </si>
  <si>
    <t>OS-3907</t>
  </si>
  <si>
    <t>MOV-PAS1-F6: SERVICIO DE MOVILIDAD DE PERSONAL PARA LA EJECUCIÓN DE LA ACTIVIDAD-2503199-PASCO</t>
  </si>
  <si>
    <t>10416011155 - YAMPASI CHOQUE RUTY MARLENY</t>
  </si>
  <si>
    <t>OS-3857</t>
  </si>
  <si>
    <t>MAQ-PUN3-Q6: SERVICIO DE ALQUILER DE MAQUINARIA PARA LA EJECUCIÓN DE LA ACTIVIDAD: PITACANI (PUN3-2020-Q6) DEL CUI 2500982 - PUNO</t>
  </si>
  <si>
    <t>OS-3856</t>
  </si>
  <si>
    <t>MAQ-PUN3-Q7: SERVICIO DE ALQUILER DE MAQUINARIA PARA LA EJECUCIÓN DE LA ACTIVIDAD: CHALLHUANI (PUN3-2020-Q7) DEL CUI 2500982 - PUNO</t>
  </si>
  <si>
    <t>OS-3656</t>
  </si>
  <si>
    <t>MAQ-PUN4-Q2: SERVICIO DE ALQUILER DE MAQUINARIA PARA LA EJECUCIÓN DE LA ACTIVIDAD: QUELLOCUNCA (PUN4-2020-Q2) - CUI 2501002 PUNO</t>
  </si>
  <si>
    <t>OS-3655</t>
  </si>
  <si>
    <t>MAQ-PUN4-Q1: SERVICIO DE ALQUILER DE MAQUINARIA PARA LA EJECUCIÓN DE LA ACTIVIDAD: UMAMANKANI (PUN4-2020-Q1) - CUI 2501002 PUNO</t>
  </si>
  <si>
    <t>OS-3653</t>
  </si>
  <si>
    <t>MAQ-PUN3-Q4: SERVICIO DE ALQUILER DE MAQUINARIA PARA LA EJECUCIÓN DE LA ACTIVIDAD: MITAQOCHA (PUN3-2020-Q4) - CUI 2500982 PUNO</t>
  </si>
  <si>
    <t>OS-3652</t>
  </si>
  <si>
    <t>MAQ-PUN3-Q3: SERVICIO DE ALQUILER DE MAQUINARIA PARA LA EJECUCIÓN DE LA ACTIVIDAD: TOMAQOCHA (PUN3-2020-Q3) - CUI 2500982 PUNO</t>
  </si>
  <si>
    <t>OS-3651</t>
  </si>
  <si>
    <t>MAQ-PUN3-Q2: SERVICIO DE ALQUILER DE MAQUINARIA PARA LA EJECUCIÓN DE LA ACTIVIDAD: CATARQOCHA (PUN3-2020-Q2) - CUI 2500982 PUNO</t>
  </si>
  <si>
    <t>10412369845 - SANTOS LAVADO GERALD OMAR</t>
  </si>
  <si>
    <t>OS-3526</t>
  </si>
  <si>
    <t>SERVICIO DE UN PROFESIONAL PARA LA GESTION DE LAS INVERSIONES PUBLICAS EN EL MARCO DE INVIERTE.</t>
  </si>
  <si>
    <t>OS-3370</t>
  </si>
  <si>
    <t>LT-CAJ: SERVICIO DE LIQUIDADOR TECNICO REGION CAJAMARCA CUI 2491317, 2492002, 2492032</t>
  </si>
  <si>
    <t>OS-3264</t>
  </si>
  <si>
    <t>RES-CAJ7-Q1-Q2-Q3: SERVICIO DE RESIDENTE DE OBRA REGION CAJAMARCA CUI 2501045 CAJ7-2020-Q1, CAJ7-2020-Q2, CAJ7-2020-Q3</t>
  </si>
  <si>
    <t>OS-3295</t>
  </si>
  <si>
    <t>SUP-APU9-Q10,Q11: SERVICIO DE SUPERVISOR DE OBRA PARA EL CUI 2502187 - REGION APURIMAC</t>
  </si>
  <si>
    <t>10408782461 - QUISPE CAÑAZACA EMILIO</t>
  </si>
  <si>
    <t>OS-3462</t>
  </si>
  <si>
    <t>MAQ-APU6-Q5: SERVICIO DE ALQUILER DE MAQUINARIA - CUI 2480353, REGION APURIMAC</t>
  </si>
  <si>
    <t>OS-3461</t>
  </si>
  <si>
    <t>MAQ-APU6-Q4: SERVICIO DE ALQUILER DE MAQUINARIA - CUI 2480353, REGION APURIMAC</t>
  </si>
  <si>
    <t>OS-3460</t>
  </si>
  <si>
    <t>MAQ-APU6-Q14: SERVICIO DE ALQUILER DE MAQUINARIA - CUI 2480353, REGION APURIMAC</t>
  </si>
  <si>
    <t>OS-3294</t>
  </si>
  <si>
    <t>SUP-APU9-Q4,Q5,Q7: SERVICIO DE SUPERVISOR DE OBRA PARA EL CUI 2502187 - REGION APURIMAC</t>
  </si>
  <si>
    <t>10406999977 - PACCO TURPO MARCIAL</t>
  </si>
  <si>
    <t>OS-3785</t>
  </si>
  <si>
    <t>MAQ-PUN5-Q4: SERVICIO DE ALQUILER DE MAQUINARIA PARA LA EJECUCION DE LA ACTIVIDAD: COTAÑANI(PUN5-2020-Q4), DEL CUI 2500996- REGION PUNO</t>
  </si>
  <si>
    <t>OS-3784</t>
  </si>
  <si>
    <t>MAQ-PUN5-Q3: SERVICIO DE ALQUILER DE MAQUINARIA PARA LA EJECUCION DE LA ACTIVIDAD: TACCACHILLA(PUN5-2020-Q3), DEL CUI 2500996-REGION PUNO</t>
  </si>
  <si>
    <t>OS-3783</t>
  </si>
  <si>
    <t>MAQ-PUN5-Q1: SERVICIO DE ALQUILER DE MAQUINARIA PARA LA EJECUCION DE LA ACTIVIDAD: CHOQUECHINCHA (PUN5-2020-Q1), DEL CUI 2500996- REGION PUNO</t>
  </si>
  <si>
    <t>10406694629 - PRADO ROBALINO BRENDON GIORGIO</t>
  </si>
  <si>
    <t>OS-3485</t>
  </si>
  <si>
    <t>AA-AYA/PAS: APOYO ADMINISTRATIVO, REGIONES AYACUCHO Y PASCO</t>
  </si>
  <si>
    <t>OS-3354</t>
  </si>
  <si>
    <t>RES-APU12-Q1,Q3: SERVICIO DE RESIDENTE DE OBRA PARA EL CUI 2505165 - REGION APURIMAC</t>
  </si>
  <si>
    <t>OS-3278</t>
  </si>
  <si>
    <t>RES-PAS1: SERVICIO DE RESIDENTE DE OBRA PARA LA EJECUCIÓN DE LAS ACTIVIDADES: PARA LA REGION PASCO CON CUI 2503199, PAS1-200-Q8-Q9Q-13</t>
  </si>
  <si>
    <t>OS-3343</t>
  </si>
  <si>
    <t>SUP-CAJ4-Q1-CAJ6-Q3-Q4: SERVICIO DE SUPERVISOR DE OBRA REGION CAJAMARCA CUI 2501037 CAJ4-2020-Q1, CUI 2501043 CAJ6-2020-Q3, CAJ6-2020-Q4</t>
  </si>
  <si>
    <t>OS-3275</t>
  </si>
  <si>
    <t>SUP-PAS1: SERVICIO DE SUPERVISOR DE OBRA PARA LAS ACTIVIDADES: PARA LA REGION PASCO CON CUI 2503199, PAS1-2020-Q2-Q3-Q6</t>
  </si>
  <si>
    <t>10310390297 - PEREIRA SANCHEZ YANET</t>
  </si>
  <si>
    <t>OS-3357</t>
  </si>
  <si>
    <t>SUP-APU12-Q1,Q3: SERVICIO DE SUPERVISOR DE OBRA PARA EL CUI 2505165 - REGION APURIMAC</t>
  </si>
  <si>
    <t>10295916562 - QUISPE QUISPE JUAN</t>
  </si>
  <si>
    <t>OS-3961</t>
  </si>
  <si>
    <t>RES-CUS10: SERVICIO DE RESIDENTE DE OBRA - CUS10-2020-Q5,Q6,Q7 CUI 2503004 REGION CUSCO (ESPINAR)</t>
  </si>
  <si>
    <t>10282898999 - POMA HUAMAN JAIME ARMANDO</t>
  </si>
  <si>
    <t>OS-3410</t>
  </si>
  <si>
    <t>SUP-APU9-Q6,Q8,Q9: SERVICIO DE SUPERVISOR DE OBRA PARA EL CUI 2502187 - REGION APURIMAC</t>
  </si>
  <si>
    <t>OS-3978</t>
  </si>
  <si>
    <t>SERVICIO POR TERCEROS DE UN PROFESIONAL EN INGENIERIA, PARA LA COORDINACION DEL SEGUIMIENTO Y MONITOREO DE LAS INVERSIONES CON RECURSOS DEL FONDO SIERRA AZUL.</t>
  </si>
  <si>
    <t>OS-3489</t>
  </si>
  <si>
    <t>SUP-APU12-Q5,Q6,Q7: SERVICIO DE SUPERVISOR DE OBRA PARA EL CUI 2505165 - REGION APURIMAC</t>
  </si>
  <si>
    <t>OS-3671</t>
  </si>
  <si>
    <t>MAQ-PUN2-Q6: SERVICIO DE ALQUILER DE MAQUINARIA PARA LA EJECUCIÓN DE LA ACTIVIDAD: ACCOQOCHA (PUN2-2020-Q6) - CUI 2500971 PUNO</t>
  </si>
  <si>
    <t>10239373254 - ROMOACCA ÑAUPA FROILAN EXALTACION</t>
  </si>
  <si>
    <t>OS-3692</t>
  </si>
  <si>
    <t>RES-CUS: SERVICIO DE RESIDENTE DE OBRA - CUS3-20200-Q1,Q3,Q4  CUI 2502499 REGION CUSCO</t>
  </si>
  <si>
    <t>10239339978 - GARCIA PARRA ROMEL</t>
  </si>
  <si>
    <t>OS-3616</t>
  </si>
  <si>
    <t>SUP-CUS7: SERVICIO DE SUPERVISOR DE OBRA - CUS7-2020-Q1,Q2 CUI 2502531 REGION CUSCO</t>
  </si>
  <si>
    <t>OS-3677</t>
  </si>
  <si>
    <t>MAQ-HCA8-Q2: SERVICIO DE ALQUILER DE MAQUINARIA - CUI 2498255 - REGION HUANCAVELICA</t>
  </si>
  <si>
    <t>OS-3673</t>
  </si>
  <si>
    <t>MAQ-HCA8-Q4: SERVICIO DE ALQUILER DE MAQUINARIA - CUI 2498255 - REGION HUANCAVELICA</t>
  </si>
  <si>
    <t>OS-3581</t>
  </si>
  <si>
    <t>MAQ-HCA11-Q3: SERVICIO DE ALQUILER DE MAQUINARIA - CUI 2503012 - REGION HUANCAVELICA</t>
  </si>
  <si>
    <t>OS-3579</t>
  </si>
  <si>
    <t>MAQ-HCA11-Q1: SERVICIO DE ALQUILER DE MAQUINARIA  - CUI 2503012 - REGION HUANCAVELICA</t>
  </si>
  <si>
    <t>10208995931 - ARIAS CHAGUA INOCENTE APOLINARIO</t>
  </si>
  <si>
    <t>OS-3836</t>
  </si>
  <si>
    <t>MOV-PAS1: SERVICIO DE MOVILIDAD DE PERSONAL PARA LA EJECUCIÓN DE LAS ACTIVIDADES: PAS1-2020-F5 DEL CUI 2503199 - PASCO</t>
  </si>
  <si>
    <t>10200503835 - LEON ALANYA MARCO ANTONIO</t>
  </si>
  <si>
    <t>OS-3265</t>
  </si>
  <si>
    <t>SUP-HCA8-Q3,Q5: SERVICIO DE SUPERVISOR DE OBRA -CUI 2498255 - REGION HUANCAVELICA</t>
  </si>
  <si>
    <t>OS-3893</t>
  </si>
  <si>
    <t>PROFESIONAL PARA DESARROLLAR LABORES DE SEGUIMIENTOY MONITOREO DE DE LA EJECUCIÓN FÍSICA Y FINANCIERA DE LOS PROYECTOS DE INVERSIONES QUE SE EJECUTAN Y FINANCIAN CON RECURSOS DEL FONDO SIERRA AZUL - EX MI RIEGO - ZONA CENTRO</t>
  </si>
  <si>
    <t>10199066655 - BONILLA MELO DANIEL</t>
  </si>
  <si>
    <t>OS-3570</t>
  </si>
  <si>
    <t>MAQ-PAS1-Q14: ALQUILER DE MAQUINARIA (RETROEXCAVADORA) PARA EJECUCIÓN DE LA QOCHA PAS1-2020-Q14 DEL CUI 2503199 - PASCO</t>
  </si>
  <si>
    <t>10181720277 - CERQUEIRA CABALLERO MILTON RAFAEL</t>
  </si>
  <si>
    <t>OS-3332</t>
  </si>
  <si>
    <t>SUP-CAJ6-Q1-Q2: SERVICIO DE SUPERVISOR DE OBRA REGION CAJAMARCA CUI 2501043 CAJ6-2020-Q1, CAJ6-2020-Q2</t>
  </si>
  <si>
    <t>10180116244 - BECERRA VELASQUEZ CARMEN CECILIA</t>
  </si>
  <si>
    <t>OS-3394</t>
  </si>
  <si>
    <t>CONTRATACION DE UNA ASESORIA LEGAL - ADMINISTRATIVA PARA LAS DEPENDENCIAS ORGANICAS DE  UEFSA.</t>
  </si>
  <si>
    <t>10166378961 - REQUEJO HERNANDEZ DANY RICHARD</t>
  </si>
  <si>
    <t>OS-3822</t>
  </si>
  <si>
    <t>SEGUIMIENTO Y MONITOREO DE LA EJECUCION FISICA Y FINANCIERA DE LOS PROYECTOS E INVERSIONES QUE SE EJECUTAN Y FINANCIAN CON RECURSOS DEL FONDO SIERRA AZUL - EX MI RIEGO ZONA NORTE.</t>
  </si>
  <si>
    <t>10164454628 - CAYCAY LLONTOP ELMER JOSE</t>
  </si>
  <si>
    <t>OS-3423</t>
  </si>
  <si>
    <t>SUP-CAJ1-Q4-Q5: SERVICIO DE SUPERVISOR DE OBRA REGION CAJAMARCA CUI 2522304 CAJ1-2021-Q4, CAJ1-2021-Q5</t>
  </si>
  <si>
    <t>OS-3945</t>
  </si>
  <si>
    <t>SERVICIO DE UN PROFESIONAL LIQUIDADOR TECNICO - REGION HUANCAVELICA</t>
  </si>
  <si>
    <t>10098524741 - EUSCATE CARDENAS MIRKO JOAN</t>
  </si>
  <si>
    <t>OS-3576</t>
  </si>
  <si>
    <t>SERVICIO DE SEGUIMIENTO Y CONTROL PARA LA ETAPA DE LIQUIDACION DE LAS INVERSIONES DE OPTIMIZACION DE SIEMBRA Y COSECHA DE AGUA-REGIONES ANCASH, APURIMAC, AREQUIPA, AYACUCHO, CAJAMARCA, CUSCO Y HUANUCO.</t>
  </si>
  <si>
    <t>OS-3944</t>
  </si>
  <si>
    <t>SERVICIO DE UN PROFESIONAL LIQUIDADOR TECNICO - REGION LIMA</t>
  </si>
  <si>
    <t>OS-3448</t>
  </si>
  <si>
    <t>SERVICIO DE ASISTENCIA TECNICA DE ACTIVIDADES DE CONTROL DE ALMACENES EN EL MARCO DEL SISTEMA NACIONAL DE ABASTECIMIENTO</t>
  </si>
  <si>
    <t>10022906475 - MAMANI SONCCO ISIDRO</t>
  </si>
  <si>
    <t>OS-3389</t>
  </si>
  <si>
    <t>SUP-PUN2: SERVICIO DE SUPERVISOR DE OBRA PARA LAS ACTIVIDADES: PUCACCANCHAQOCHA (Pun2-2020-Q4),</t>
  </si>
  <si>
    <t>OS-3309</t>
  </si>
  <si>
    <t>SUP-PUN3: SERVICIO DE SUPERVISOR DE OBRA PARA LAS ACTIVIDADES: CATARQOCHA (Pun3-2020-Q2), MITAQ</t>
  </si>
  <si>
    <t>OS-3305</t>
  </si>
  <si>
    <t>SUP-PUN4: SERVICIO DE SUPERVISOR DE OBRA PARA LAS ACTIVIDADES: KOMERQOCHA (Pun3-2020-Q1),  QOCH</t>
  </si>
  <si>
    <t>OS-3311</t>
  </si>
  <si>
    <t>SUP-PUN2: SERVICIO DE SUPERVISOR DE OBRA PARA LAS ACTIVIDADES: ACCOQOCHA (PUN2-2020-Q6), LIMBOQOCHA</t>
  </si>
  <si>
    <t>OS-3310</t>
  </si>
  <si>
    <t>SUP-PUN4: SERVICIO DE SUPERVISOR DE OBRA PARA LAS ACTIVIDADES: CHOQUECHINCHA (PUN5-2020-Q1), ALCAMARINI</t>
  </si>
  <si>
    <t>OS-3388</t>
  </si>
  <si>
    <t>SUP-PUN4: SERVICIO DE SUPERVISOR DE OBRA PARA LAS ACTIVIDADES: ALCAMARINI (Pun5-2020-Q2), TACCA</t>
  </si>
  <si>
    <t>10013197909 - YANQUI PARILLO JOSE LUIS</t>
  </si>
  <si>
    <t>OS-3306</t>
  </si>
  <si>
    <t>RES-PUN2: SERVICIO DE RESIDENTE DE OBRA PARA LAS ACTIVIDADES: PUCACCANCHAQOCHA (Pun2-2020-Q4),</t>
  </si>
  <si>
    <t>OS-3390</t>
  </si>
  <si>
    <t>SUP-PUN2: SERVICIO DE SUPERVISOR DE OBRA PARA LAS ACTIVIDADES: ASNAQOCHA (Pun2-2020-Q1), CHAUPI</t>
  </si>
  <si>
    <t>OS-3231</t>
  </si>
  <si>
    <t>MAQ-AYA6-Q19: SERVICIO DE ALQUILER DE MAQUINARIA PARA LA ACTIVIDAD AYA6-2020-Q19-CUI 2497661-AYACUCH</t>
  </si>
  <si>
    <t>OS-3228</t>
  </si>
  <si>
    <t>MAQ-AYA6-Q15: SERVICIO DE ALQUILER DE MAQUINARIA PARA LA ACTIVIDAD AYA6-2020-Q15-CUI 2497661-AYACUCH</t>
  </si>
  <si>
    <t>OS-3078</t>
  </si>
  <si>
    <t>MAQ-LIM1-2020-Q4,Q6: ALQUILER DE MAQUINARIA - CUI: 2486070 - REGION LIMA</t>
  </si>
  <si>
    <t>OS-3227</t>
  </si>
  <si>
    <t>MAQ-AYA6-Q13: SERVICIO DE ALQUILER DE MAQUINARIA PARA LA ACTIVIDAD AYA6-2020-Q13-CUI 2497661-AYACUCH</t>
  </si>
  <si>
    <t>OS-3226</t>
  </si>
  <si>
    <t>MAQ-AYA6-Q12: SERVICIO DE ALQUILER DE MAQUINARIA PARA LA ACTIVIDAD AYA6-2020-Q12-CUI 2497661-AYACUCH</t>
  </si>
  <si>
    <t>OS-3225</t>
  </si>
  <si>
    <t>MAQ-AYA6-Q11: SERVICIO DE ALQUILER DE MAQUINARIA PARA LA ACTIVIDAD AYA6-2020-Q11-2497661-AYACUCHO</t>
  </si>
  <si>
    <t>OS-3224</t>
  </si>
  <si>
    <t>MAQ-AYA6-Q10: SERVICIO DE ALQUILER DE MAQUINARIA PARA LA ACTIVIDAD AYA6-2020-Q10-CUI 2497661-AYACUCH</t>
  </si>
  <si>
    <t>OS-3223</t>
  </si>
  <si>
    <t>MAQ-AYA6-Q5: SERVICIO DE ALQUILER DE MAQUINARIA PARA LA ACTIVIDAD AYA6-2020-Q5-CUI 2497661-AYACUCHO</t>
  </si>
  <si>
    <t>OS-3222</t>
  </si>
  <si>
    <t>MAQ-AYA6-Q4: SERVICIO DE ALQUILER DE MAQUINARIA PARA LA ACTIVIDAD AYA6-2020-Q4 -CUI 2497661-AYACUCHO</t>
  </si>
  <si>
    <t>OS-2938</t>
  </si>
  <si>
    <t>CR-PUN: SERVICIO DE COORDINADOR REGIONAL-REGION PUNO</t>
  </si>
  <si>
    <t>OS-2988</t>
  </si>
  <si>
    <t>SUP-APU6-Q13-Q14: SERVICIO DE SUPERVISOR DE OBRA PARA APU6-2020-Q13-Q14-CUI 2480353 -APURIMAC</t>
  </si>
  <si>
    <t>OS-2979</t>
  </si>
  <si>
    <t>RES-PAS1: SERVICIO DE RESIDENTE DE OBRA PARA LA EJECUCIÓN DE LAS ACTIVIDADES: PAS1-2020-Q20, PAS1-2020-Q19 PARA LA REGION PASCO CON CUI 2503199</t>
  </si>
  <si>
    <t>OS-3035</t>
  </si>
  <si>
    <t>RES-CAJ4-Q5-Q8-Q10: SERVICIO DE RESIDENTE DE OBRA PARA CAJ4-2020-Q5-Q8-Q10 -CUI 2501037 -CAJAMARCA</t>
  </si>
  <si>
    <t>OS-3169</t>
  </si>
  <si>
    <t>LT-ANC: SERVICIO DE UN PROFESIONAL LIQUIDADOR TECNICO - REGION ANCASH</t>
  </si>
  <si>
    <t>10714792976 - UCHAZARA RIVERA ROY EGBER</t>
  </si>
  <si>
    <t>OS-2889</t>
  </si>
  <si>
    <t>RES-APU6-Q6,Q9: SERVICIO DE RESIDENTE DE OBRA PARA EL CUI 2480353 - REGION APURIMAC</t>
  </si>
  <si>
    <t>10706928338 - MORENO GOMEZ JHON CHRISTIAN</t>
  </si>
  <si>
    <t>OS-2926</t>
  </si>
  <si>
    <t>TEC-APU6-F3,F4,F5,Z3: SERVICIO DE PROFESIONAL TÉCNICO PARA EL CUI 2480353 - REGION APURIMAC</t>
  </si>
  <si>
    <t>OS-3217</t>
  </si>
  <si>
    <t>MOV-AYA6-Q1-Q2-Q3: SERVICIO DE MOVILIDAD DE PERSONAL PARA LAS QOCHAS DEL CUI 2497661-AYACUCHO</t>
  </si>
  <si>
    <t>OS-3237</t>
  </si>
  <si>
    <t>RES-PUN3: SERVICIO DE RESIDENTE DE OBRA PARA LAS ACTIVIDADES: CATARQOCHA (PUN3-2020-Q2), MITAQOCHA(PUN3-2020-Q3), TOMAQOCHA(PUN3-2020-Q4), DEL CUI 2500982 - REGION PUNO.</t>
  </si>
  <si>
    <t>OS-3241</t>
  </si>
  <si>
    <t>RES-PUN2: SERVICIO DE RESIDENTE DE OBRA PARA LAS ACTIVIDADES: ACCOQOCHA (Pun2-2020-Q6), LIMBOQO</t>
  </si>
  <si>
    <t>OS-3012</t>
  </si>
  <si>
    <t>RES-CAJ6-Q1-Q2: SERVICIO DE RESIDENTE DE OBRA REGION CAJAMARCA CUI 2501043 CAJ6-2020-Q1, CAJ6-2020-Q2</t>
  </si>
  <si>
    <t>OS-3215</t>
  </si>
  <si>
    <t>MOV-AYA6-Q14-Q15-Q16:SERVICIO DE MOVILIDAD DE PERSONAL PARA LAS QOCHAS DEL CUI 2497661-AYACUCHO</t>
  </si>
  <si>
    <t>10701240567 - EDDSON ANTHONY CARIZAILE LAURENTE</t>
  </si>
  <si>
    <t>OS-3001</t>
  </si>
  <si>
    <t>SUP-CUS10: SERVICIO DE SUPERVISOR DE OBRA - CUS10-2020-Q1,Q3,Q4  CUI 2503004  REGION CUSCO (ESPINAR)</t>
  </si>
  <si>
    <t>10700211211 - CARRANZA CORDOVA GALINDO</t>
  </si>
  <si>
    <t>OS-3015</t>
  </si>
  <si>
    <t>RES-CAJ1-Q6-Q7: SERVICIO DE RESIDENTE DE OBRA REGION CAJAMARCA CUI 2522304 CAJ1-2021-Q6, CAJ1-2021-Q7</t>
  </si>
  <si>
    <t>10480062049 - MARTINEZ ARTETA GLORIA ESTEFANY</t>
  </si>
  <si>
    <t>OS-2856</t>
  </si>
  <si>
    <t>SERVICIO DE ASISTENTE ADMINISTRATIVO DE OBRA-REGION APURIMAC, AYACUCHO Y PASCO</t>
  </si>
  <si>
    <t>10476169882 - FERNANDEZ DIAZ EVANGELINA DEL CARMEN</t>
  </si>
  <si>
    <t>OS-3161</t>
  </si>
  <si>
    <t>RES-APU12-Q2,Q4: SERVICIO DE RESIDENTE DE OBRA PARA EL CUI 2505165 - REGION APURIMAC</t>
  </si>
  <si>
    <t>OS-2996</t>
  </si>
  <si>
    <t>RES-CUS11: SERVICIO DE RESIDENTE DE OBRA - CUS11-2020-Q1,Q2,Q3 CUI 2502177 REGION CUSCO (ESPINAR)</t>
  </si>
  <si>
    <t>OS-2852</t>
  </si>
  <si>
    <t>EA: ASIST.ADM. AYA6: SERVI DE ASISTENTE  ADMINISTRATIVO - EN LA EJECUCIÓN DE OBRA -CUI 2497661-AYACUCHO</t>
  </si>
  <si>
    <t>OS-2982</t>
  </si>
  <si>
    <t>SUP-PAS1: SERVICIO DE SUPERVISOR DE OBRA PARA LAS ACTIVIDADES: PAS1-2020-Q20, PAS1-2020-Q19 PARA LA REGION PASCO CON CUI 2503199</t>
  </si>
  <si>
    <t>OS-3042</t>
  </si>
  <si>
    <t>RES-PAS1: SERVICIO DE RESIDENTE DE OBRA PARA LA EJECUCIÓN DE LAS ACTIVIDADES: PAS1-2021-Q2-Q3-Q6, PARA LA REGION PASCO CON CUI 2503199</t>
  </si>
  <si>
    <t>10468664882 - COLONIA CHACPI ELMER ANTONIO</t>
  </si>
  <si>
    <t>OS-3033</t>
  </si>
  <si>
    <t>SUP-CAJ4-Q5-Q8-Q10: SERVICIO DE SUPERVISOR DE OBRA PARA CAJ4-2020-Q5-Q8-Q10 -CUI 2501037 -CAJAMARCA</t>
  </si>
  <si>
    <t>10468063099 - ZEGARRA ALVARADO WEYDER</t>
  </si>
  <si>
    <t>OS-2907</t>
  </si>
  <si>
    <t>RES-PAS1: SERVICIO DE RESIDENTE DE OBRA PARA LA EJECUCIÓN DE LAS ACTIVIDADES: PAS1-2020-Q4, PAS1-2020-Q5, PAS1-2020-Q7, DE LA REGION PASCO CON CUI 2503199</t>
  </si>
  <si>
    <t>OS-3022</t>
  </si>
  <si>
    <t>SERVICIO DE UN ASISTENTE ADMINISTRATIVO REGIONAL DE OBRA EN LA EJECUCCIÓN DE OBRA Y/O ACTIVIDAD</t>
  </si>
  <si>
    <t>10466847980 - RAMIREZ ESTEBAN RUTH MILLY</t>
  </si>
  <si>
    <t>OS-3090</t>
  </si>
  <si>
    <t>SUP-HCA9-Q4-Q5: SERVICIO DE SUPERVISOR DE OBRA PARA LA ACTIVIDAD HCA9-2020-Q4-Q5-CUI 2503009-HCVCA</t>
  </si>
  <si>
    <t>OS-3030</t>
  </si>
  <si>
    <t>SUP-HCA7-Q1-Q2-Q3: SERVICIO DE SUPERVISOR DE OBRA PARA HCA7-2020-Q1-Q2-Q3 CUI 2498289-HUANCAVELICA</t>
  </si>
  <si>
    <t>10465048404 - ICHPAS CANDIOTE REYNA</t>
  </si>
  <si>
    <t>OS-3099</t>
  </si>
  <si>
    <t>RES-APU12-Q5,Q6,Q7: SERVICIO DE RESIDENTE DE OBRA PARA EL CUI 2505165 - REGION APURIMAC</t>
  </si>
  <si>
    <t>10464379326 - PINTO LEON ROSA LUZ</t>
  </si>
  <si>
    <t>OS-2964</t>
  </si>
  <si>
    <t>TEC-APU6-F10,F12,F13: SERVICIO DE PROFESIONAL TÉCNICO PARA EL CUI 2480353 - REGION APURIMAC</t>
  </si>
  <si>
    <t>OS-3111</t>
  </si>
  <si>
    <t>SERVICIOS DE UN ASISTENTE ADMINISTRATIVO REGIONAL DE OBRA EN LA EJECUCIÓN DE OBRA Y/O ACTIVIDADES DE LOS PROYECTOS DE INVERSIONES DE OPTIMIZACION DE SIEMBRA Y COSECHA DE AGUA EN LA REGION HUACAVELICA</t>
  </si>
  <si>
    <t>OS-3081</t>
  </si>
  <si>
    <t>SERVICIO DE UN ASISTENTE ADMINISTRATIVO REGIONAL DE OBRA EN A EJECUCIÓN DE OBRA Y/O ACTIVIDADES DE LOS PROYECTOS DE INVERSIONES DE OPTIMIZACIÓN DE SIEMBRA Y COSECHA DE AGUA, EN LA REGION HUANCAVELICA</t>
  </si>
  <si>
    <t>OS-2900</t>
  </si>
  <si>
    <t>RES-AYA6-Q6-Q7-Q8: SERV DE RESIDENTE DE OBRA PARA LA ACTIVIDAD AYA6-2020-Q6-Q7-Q8-2497661-AYACUCHO</t>
  </si>
  <si>
    <t>10461248107 - SAENZ CORREA ELVIS EMERSON</t>
  </si>
  <si>
    <t>OS-2951</t>
  </si>
  <si>
    <t>ATCR-APU: SERVICIO DE ASISTENTE TECNICO DEL COORDINADOR REGIONAL, REGION APURIMAC</t>
  </si>
  <si>
    <t>10460896784 - GALARZA COAQUERA JUNIOR RAUL</t>
  </si>
  <si>
    <t>OS-3000</t>
  </si>
  <si>
    <t>SUP-CUS10: SERVICIO DE SUPERVISOR DE OBRA - CUS10-2020-Q5,Q6,Q7 CUI 2503004  REGION CUSCO (ESPINAR)</t>
  </si>
  <si>
    <t>10460618946 - MERMA NINA CARLOS EDUARDO</t>
  </si>
  <si>
    <t>OS-3002</t>
  </si>
  <si>
    <t>SUP-CUS10: SERVICIO DE SUPERVISOR DE OBRA - CUS10-2020-Q8,Q9,Q10  CUI 2503004  REGION CUSCO (ESPINAR)</t>
  </si>
  <si>
    <t>OS-3238</t>
  </si>
  <si>
    <t>RES-PUN2: SERVICIO DE RESIDENTE DE OBRA PARA LAS ACTIVIDADES: ASNAQOCHA (Pun2-2020-Q1), CHAUPIQOCHA</t>
  </si>
  <si>
    <t>10459040175 - ITURRIZAGA SULCA MIGUEL ANGEL</t>
  </si>
  <si>
    <t>OS-2986</t>
  </si>
  <si>
    <t>SUP-APU6-F6-Z4-F7-F8-F9: SERVICIO D SUPERVISION PARA APU6-2020-F6-Z4-F7-F8-F9 -CUI 2480353-APURIMAC</t>
  </si>
  <si>
    <t>OS-3014</t>
  </si>
  <si>
    <t>RES-CAJ1-Q1-Q2-Q3: SERVICIO DE RESIDENTE DE OBRA REGION CAJAMARCA CUI 2522304 CAJ1-2021-Q1, CAJ1-2021-Q2, CAJ1-2021-Q3</t>
  </si>
  <si>
    <t>10453805692 - MEDINA PALACIOS JUAN GENARO</t>
  </si>
  <si>
    <t>OS-3121</t>
  </si>
  <si>
    <t>RES-CUS3: SERVICIO DE RESIDENTE DE OBRA -  CUS3-2020-Q1,Q3,Q4  CUI 2502499  REGION CUSCO</t>
  </si>
  <si>
    <t>OS-2967</t>
  </si>
  <si>
    <t>RES-PAS1: SERVICIO DE RESIDENTE DE OBRA PARA LA EJECUCIÓN DE LAS ACTIVIDADES: PAS1-2020-Q15, PAS1-2020-Q16, PAS1-2020-Q14, PARA LA REGION PASCO CON CUI 2503199</t>
  </si>
  <si>
    <t>10452544453 - CALLATA TAPIA FREDY EDGAR</t>
  </si>
  <si>
    <t>OS-3153</t>
  </si>
  <si>
    <t>RES-APU12-Q8,Q9,Q10: SERVICIO DE RESIDENTE DE OBRA PARA EL CUI 2505165 - REGION APURIMAC</t>
  </si>
  <si>
    <t>10449460249 - GUDIEL RIVAS YESSENIA</t>
  </si>
  <si>
    <t>OS-3017</t>
  </si>
  <si>
    <t>RES-CUS10: SERVICIO DE RESIDENTE DE OBRA - CUS10-2020-Q5,Q6,Q7  CUI 2503004 - REGION CUSCO (ESPINAR)</t>
  </si>
  <si>
    <t>10449361518 - IDROGO SALAZAR ELMER</t>
  </si>
  <si>
    <t>OS-3094</t>
  </si>
  <si>
    <t>SUP-CAJ4-Q3-Q4-Q6: SERVICIO DE SUPERVISOR DE OBRA REGION CAJAMARCA CUI 2501037 CAJ4-2020-Q3, CAJ4-2020-Q4, CAJ4-2020-Q6</t>
  </si>
  <si>
    <t>OS-3127</t>
  </si>
  <si>
    <t>RES-APU9-Q1,Q2,Q3: SERVICIO DE RESIDENTE DE OBRA PARA EL CUI 2502187 - REGION APURIMAC</t>
  </si>
  <si>
    <t>10443291607 - PAUCAR MEZA ELIO MAURICIO</t>
  </si>
  <si>
    <t>OS-3112</t>
  </si>
  <si>
    <t>RES-APU9-Q4,Q5,Q7: SERVICIO DE RESIDENTE DE OBRA PARA EL CUI 2502187 - REGION APURIMAC</t>
  </si>
  <si>
    <t>10439524761 - GUERRERO ALEGRE PAMELA ELIANA</t>
  </si>
  <si>
    <t>OS-2970</t>
  </si>
  <si>
    <t>RES-PAS1: SERVICIO DE RESIDENTE DE OBRA PARA LA EJECUCIÓN DE LAS ACTIVIDADES: PAS1-2020-Q18, PAS1-2020-Q17 PARA LA REGION PASCO CON CUI 2503199</t>
  </si>
  <si>
    <t>OS-2966</t>
  </si>
  <si>
    <t>SUP-APU6-Q20,Q21: SERVICIO DE SUPERVISOR DE OBRA PARA EL CUI 2480353 - REGION APURIMAC</t>
  </si>
  <si>
    <t>10438127645 - ROMERO VERA MARIO WILBERT</t>
  </si>
  <si>
    <t>OS-3165</t>
  </si>
  <si>
    <t>RES-CUS: SERVICIO DE RESIDENTE DE OBRA -  CUS8-2020-Q4,Q5  CUI 2502532  REGION CUSCO</t>
  </si>
  <si>
    <t>10437420764 - MAMANI ESQUIVEL GROVER</t>
  </si>
  <si>
    <t>OS-3140</t>
  </si>
  <si>
    <t>RES-CUS7-Q1-Q2: SERVICIO DE RESIDENTE DE OBRA PARA LA ACTIVIDAD CUS7-2020-Q1-Q2 - CUI 2502531 -CUSCO</t>
  </si>
  <si>
    <t>10436357881 - QUISPE CUSACANI RUTH ELIANA</t>
  </si>
  <si>
    <t>OS-3100</t>
  </si>
  <si>
    <t>RES-APU9-Q6,Q8,Q9: SERVICIO DE RESIDENTE DE OBRA PARA EL CUI 2502187 - REGION APURIMAC</t>
  </si>
  <si>
    <t>OS-2905</t>
  </si>
  <si>
    <t>RES-PAS1: SERVICIO DE RESIDENTE DE OBRA PARA LA EJECUCIÓN DE LAS ACTIVIDADES: PAS1-2020-Q8, PAS1-2020-Q9, PAS1-2020-Q13, DE LA REGION PASCO CON CUI 2503199</t>
  </si>
  <si>
    <t>OS-2950</t>
  </si>
  <si>
    <t>SUP-APU6-Q7,Q8: SERVICIO DE SUPERVISOR DE OBRA PARA EL CUI 2480353 - REGION APURIMAC</t>
  </si>
  <si>
    <t>10431203354 - MARIN MELO EDWARD ANDY</t>
  </si>
  <si>
    <t>OS-3163</t>
  </si>
  <si>
    <t>SUP-CAJ1-Q6-Q7: SERVICIO DE SUPERVISOR DE OBRA PARA LA ACTIVIDAD CAJ1-2021-Q6-Q7-CUI 2522304-CAJAMAR</t>
  </si>
  <si>
    <t>OS-2989</t>
  </si>
  <si>
    <t>RES-APU6-Q4,Q5: SERVICIO DE RESIDENTE DE OBRA PARA EL CUI 2480353 - REGION APURIMAC</t>
  </si>
  <si>
    <t>10430896348 - CASAVILCA VARGAS RICHARD ARMENGOL</t>
  </si>
  <si>
    <t>OS-2871</t>
  </si>
  <si>
    <t>RES-AYA6-Q9-Q10: SERV DE RESIDENTE DE OBRA PARA AYA6-2020-Q9-10-CUI 2497661-AYACUCHO</t>
  </si>
  <si>
    <t>OS-2997</t>
  </si>
  <si>
    <t>RES-CUS11: SERVICIO DE RESIDENTE DE OBRA - CUS11-2020-Q6,Q7,8 CUI 2502177 REGION CUSCO (ESPINAR)</t>
  </si>
  <si>
    <t>10429659201 - CAMPOS ALVAREZ DAVID</t>
  </si>
  <si>
    <t>OS-2981</t>
  </si>
  <si>
    <t>TEC-PAS1: SERVICIO DE PROFESIONAL TÉCNICO PARA LA EJECUCIÓN DE LA ACTIVIDAD: PAS1-2020-F5 PARA LA REGION PASCO CON CUI 2503199</t>
  </si>
  <si>
    <t>10429374974 - GONZALES BALBOA JOSE ANTONIO</t>
  </si>
  <si>
    <t>OS-3162</t>
  </si>
  <si>
    <t>SUP-CAJ4-Q1-Q3-Q4: SERV DE SUPERVISOR DE OBRA PARA LA ACTIVIDAD CAJ4-2020-Q1-Q3-Q4- 2501037-CAJAMARC</t>
  </si>
  <si>
    <t>10428631353 - MANDUJANO HUACACHI YONER ALBERTO</t>
  </si>
  <si>
    <t>OS-2877</t>
  </si>
  <si>
    <t>SUP-AYA6-Q19-Q20: SERV DE SUPERVISOR DE OBRA PARA AYA6-2020-Q19-Q20-CUI 2497661-AYACUCHO</t>
  </si>
  <si>
    <t>10428426041 - ACHAHUI CORAHUA IGOR FERNANDO</t>
  </si>
  <si>
    <t>OS-3136</t>
  </si>
  <si>
    <t>RES-CUS6-Q1-Q2: SERVICIO DE RESIDENTE DE OBRA PARA LA ACTIVIDAD CUS6--Q1-Q2 - CUI 2502528-CUSCO</t>
  </si>
  <si>
    <t>OS-2892</t>
  </si>
  <si>
    <t>SUP-AYA6-Q9-Q10: SERVICIO DE SUPERVISOR DE OBRA PARAAYA6-2020-Q9-Q10 CUI 2497661-AYACUCHO</t>
  </si>
  <si>
    <t>OS-2895</t>
  </si>
  <si>
    <t>RES-AYA6-Q14-Q15-Q16: SERV DE RESIDENTE DE OBRA PARA  AYA6-2020-Q14-Q15-Q16 CUI 2497661-AYACUCHO</t>
  </si>
  <si>
    <t>10425866287 - QUISPE SOTO MARCELINO</t>
  </si>
  <si>
    <t>OS-2998</t>
  </si>
  <si>
    <t>RES-CUS11: SERVICIO DE RESIDENTE DE OBRA - CUS11-2020-Q4,Q5 CUI 2502177 REGION CUSCO (ESPINAR)</t>
  </si>
  <si>
    <t>OS-2927</t>
  </si>
  <si>
    <t>RES-APU6-Q1,Q2,Q3: SERVICIO DE RESIDENTE DE OBRA PARA EL CUI 2480353 - REGION APURIMAC</t>
  </si>
  <si>
    <t>10420366081 - ESPINOZA GRANADA YOFRE</t>
  </si>
  <si>
    <t>OS-3122</t>
  </si>
  <si>
    <t>RES-CUS8: SERVICIO DE RESIDENTE DE OBRA - CUS8-2020-Q2,Q3 CUI 2502532  REGION CUSCO</t>
  </si>
  <si>
    <t>OS-3032</t>
  </si>
  <si>
    <t>RES-HCA11-Q1-Q2-Q3: SERVICIO DE RESIDENTE DE OBRA PARAHCA11-2020-Q1-Q2-Q3-CUI 2503012-HUANCAVELICA</t>
  </si>
  <si>
    <t>OS-3181</t>
  </si>
  <si>
    <t>RES-HCA8-Q3,Q5: SERVICIO DE RESIDENTE DE OBRA-CUI 2498255 - REGION HUANCAVELICA</t>
  </si>
  <si>
    <t>OS-2861</t>
  </si>
  <si>
    <t>ASIST.ADM: SERVICIO DE UN ASISTENTE ADMINISTRATIVO REGIONAL DE OBRA - REGION PAURIMAC - CUI 2480353</t>
  </si>
  <si>
    <t>OS-2910</t>
  </si>
  <si>
    <t>SUP-APU6-F3,F4,F5,Z3,F1,Z1: SERVICIO DE SUPERVISION PARA EL CUI 2480353 - REGION APURIMAC</t>
  </si>
  <si>
    <t>OS-3088</t>
  </si>
  <si>
    <t>RES-HCA9-Q1-Q2-Q3: SERVICIO DE RESIDENTE DE OBRA PARA  HCA9-2020-Q1-Q2-Q3 CUI 2503009-HUANCAVELICA</t>
  </si>
  <si>
    <t>10416228537 - LUDEÑA CARDENAS ANGEL</t>
  </si>
  <si>
    <t>OS-3198</t>
  </si>
  <si>
    <t>SUP-CUS: SERVICIO DE SUPERVISOR DE OBRA -  CUS6-2020-Q1,Q2  CUI 2502528  REGION CUSCO</t>
  </si>
  <si>
    <t>OS-3089</t>
  </si>
  <si>
    <t>RES-HCA9-Q4-Q5: SERVICIO DE RESIDENTE DE OBRA PARA HCA9-2020-Q4-Q5 DEL CUI 2503009-HUANCAVELICA</t>
  </si>
  <si>
    <t>OS-3164</t>
  </si>
  <si>
    <t>SUP-CUS: SERVICIO DE SUPERVISOR DE OBRA - CUS8-2020-Q4,Q5  CUI 2502532  REGION CUSCO</t>
  </si>
  <si>
    <t>10415040836 - HUARANCCA BARRIENTOS NILS JOEL</t>
  </si>
  <si>
    <t>OS-3020</t>
  </si>
  <si>
    <t>RES-APU6-Q16,Q17: SERVICIO DE RESIDENTE DE OBRA PARA EL CUI 2480353 - REGION APURIMAC</t>
  </si>
  <si>
    <t>OS-2896</t>
  </si>
  <si>
    <t>RES-AYA6-Q19-Q20: SERVICIO DE RESIDENTE DE OBRA PARA AYA6-2020-Q19-Q20 CUI 2497661-AYACUCHO</t>
  </si>
  <si>
    <t>OS-2909</t>
  </si>
  <si>
    <t>SUP-APU6-Q1,Q2,Q3: SERVICIO DE SUPERVISOR DE OBRA PARA EL CUI 2480353 - REGION APURIMAC</t>
  </si>
  <si>
    <t>10413154672 - PARI YCHUTA SUSANA</t>
  </si>
  <si>
    <t>OS-3233</t>
  </si>
  <si>
    <t>RES-PUN3: SERVICIO DE RESIDENTE DE OBRA PARA LAS ACTIVIDADES: KOMERQOCHA (Pun3-2020-Q1), QOCHAP</t>
  </si>
  <si>
    <t>10413014196 - TORRES ÑACCHA JUAN VIRGILIO</t>
  </si>
  <si>
    <t>OS-2888</t>
  </si>
  <si>
    <t>RES-APU6-Q15, Q18, Q19: SERVICIO DE RESIDENTE DE OBRA PARA EL CUI 2480353 - REGION APURIMAC</t>
  </si>
  <si>
    <t>10412417025 - ALFARO VALVERDE RENZO</t>
  </si>
  <si>
    <t>OS-3105</t>
  </si>
  <si>
    <t>SUP-HCA9-Q1: SERVICIO DE SUPERVISOR DE OBRA - CUI 2503009 - REGION HUANCAVELICA</t>
  </si>
  <si>
    <t>OS-2969</t>
  </si>
  <si>
    <t>SUP-PAS1: SERVICIO DE SUPERVISOR DE OBRA PARA LAS ACTIVIDADES: PAS1-2020-Q4, PAS1-2020-Q5, PAS1-2020-Q7 PARA LA REGION PASCO CON CUI 2503199</t>
  </si>
  <si>
    <t>OS-2875</t>
  </si>
  <si>
    <t>SUP-APU6-Q15,Q18,Q19: SERVICIO DE SUPERVISOR DE OBRA PARA EL CUI 2480353, REGION APURIMAC</t>
  </si>
  <si>
    <t>OS-2891</t>
  </si>
  <si>
    <t>SUP-AYA6-Q4-Q5: SERVICIO DE SUPERVISOR DE OBRA PARAAYA6-2020-Q4-Q5-CUI 2497661-AYACUCHO</t>
  </si>
  <si>
    <t>OS-3026</t>
  </si>
  <si>
    <t>SERVICIO DE UN ASISTENTE ADMINISTRATIVO REGIONAL DE OBRA EN LA EJECUCIÓN DE OBRA Y/O ACTIVIDADES DE LOS PROYECTOS DE INVERSIONES DE OPTIMIZACIÓN DE SIEMBRA Y CONSECHA DE AGUA EN LA REGION CUSCO.</t>
  </si>
  <si>
    <t>10409967847 - GOMEZ COAPAZA LUIS</t>
  </si>
  <si>
    <t>OS-3016</t>
  </si>
  <si>
    <t>RES-CUS10: SERVICIO DE RESIDENTE DE OBRA - CUS10-2020-Q1,Q3,Q4  CUI 2503004 - REGION CUSCO (ESPINAR)</t>
  </si>
  <si>
    <t>OS-3003</t>
  </si>
  <si>
    <t>SUP-CUS11: SERVICIO DE SUPERVISOR DE OBRA - CUS11-2020-Q6,Q7,Q8  CUI 2502177  REGION CUSCO (ESPINAR)</t>
  </si>
  <si>
    <t>OS-2911</t>
  </si>
  <si>
    <t>RES-APU6-Q10,Q11,Q12: SERVICIO DE RESIDENTE DE OBRA PARA EL CUI 2480353 - REGION APURIMAC</t>
  </si>
  <si>
    <t>OS-2882</t>
  </si>
  <si>
    <t>SUP-AYA6-Q1-Q2-Q3: SERVICIO DE SUPERVISOR DE OBRA PARA  AYA6-2020-Q1-Q2-Q3-CUI 2497661-AYACUCHO</t>
  </si>
  <si>
    <t>OS-2840</t>
  </si>
  <si>
    <t>SERVICIO DE LIQUIDADOR DE OBRA PARA LA REGIONES ANCASH, APURIMAC, AYACUCHO, LIMA, PASCO Y TACNA</t>
  </si>
  <si>
    <t>OS-2876</t>
  </si>
  <si>
    <t>SUP-AYA6-Q17-Q18: SERVICIO DE SUPERVISOR DE OBRA PARA LA ACTIV AYA6-2020-Q17-Q18  2497661- AYACUCHO</t>
  </si>
  <si>
    <t>OS-2880</t>
  </si>
  <si>
    <t>CR-APU-II BLOQUE: COORDINADOR REGIONAL- CUI 2480353 - REGION APURIMAC</t>
  </si>
  <si>
    <t>10403508859 - CUTISACA CONDORI YURI</t>
  </si>
  <si>
    <t>OS-3126</t>
  </si>
  <si>
    <t>ATCR-CUS: ASISTENTE TECNICO DEL COORDINADOR REGIONAL-REGION CUSCO</t>
  </si>
  <si>
    <t>10403294999 - POLO TERRONES SANDRA ISABEL</t>
  </si>
  <si>
    <t>OS-3027</t>
  </si>
  <si>
    <t>SERVICIO DE UN ASISTENTE ADMINISTRATIVO REGIONAL DE OBRA EN LA EJECUCCIÓN DE OBRA Y/O ACTIVIDAD DE LOS PROYECTOS DE INVERSIONES DE OPTIMIZACION DE SIEMBRA Y COSECHA DE AGUA, UBICADAS EN LA REGION CAJAMARCA</t>
  </si>
  <si>
    <t>10402860974 - QUICAÑO QUISPE KARYL ETIT</t>
  </si>
  <si>
    <t>OS-3005</t>
  </si>
  <si>
    <t>CR-CUS: SERVICIO DE COORDINADOR REGIONAL - CUI 2502177. 2503004 REGION CUSCO (ESPINAR)</t>
  </si>
  <si>
    <t>OS-3080</t>
  </si>
  <si>
    <t>SUP-HCA11-Q1-Q2-Q3: SERVICIO DE SUPERVISOR - HCA11-2020-Q1-Q2-Q3-CUI 2503012 -HUANCAVELICA</t>
  </si>
  <si>
    <t>OS-3011</t>
  </si>
  <si>
    <t>RES-CAJ4-CAJ6: SERVICIO DE RESIDENTE DE OBRA REGION CAJAMARCA CUI 2501037 CAJ4-2020-Q1, CUI 2501043 CAJ6-2020-Q3, CAJ6-2020-Q4</t>
  </si>
  <si>
    <t>10316683491 - ALVARON LUNA LEONCIO PABLO</t>
  </si>
  <si>
    <t>OS-3204</t>
  </si>
  <si>
    <t>SUP-PAS1: SERVICIO DE SUPERVISION PARA LAS ACTIVIDADES: PAS1-2020-F5, PAS1-2020-F6 PARA LA REGION PASCO CON CUI 2503199</t>
  </si>
  <si>
    <t>OS-3091</t>
  </si>
  <si>
    <t>SUP-CAJ4-Q7-Q9: SERVICIO DE SUPERVISOR DE OBRA REGION CAJAMARCA CUI 2501037 CAJ4-2020-Q7, CAJ4-2020-Q9</t>
  </si>
  <si>
    <t>OS-2878</t>
  </si>
  <si>
    <t>SUP-AYA6-Q14-Q15-Q16: SERV DE SUPERVISOR DE OBRA PARA  AYA6-2020-Q14-Q15-Q16-CUI 2497661-AYACUCHO</t>
  </si>
  <si>
    <t>OS-2897</t>
  </si>
  <si>
    <t>RES-AYA6-Q11-Q12-Q13: SERVICIO DE RESIDENTE DE OBRA PARA AYA6-2020-Q11-Q12-Q13 -CUI 2497661-AYACUCHO</t>
  </si>
  <si>
    <t>10311892512 - JUAREZ CHOQUE MERY</t>
  </si>
  <si>
    <t>OS-2978</t>
  </si>
  <si>
    <t>SUP-APU6-F10,F12,F13,F11,Z5: SERVICIO DE SUPERVISION PARA EL CUI 2480353 - REGION APURIMAC</t>
  </si>
  <si>
    <t>OS-2870</t>
  </si>
  <si>
    <t>RES-AYA6-Q1-Q2-Q3: SERV DE RESIDENTE DE OBRA PARA LA ACTIVIDAD AYA6-2020-Q1-Q2-Q3- 2497661-AYACUCHO</t>
  </si>
  <si>
    <t>OS-2860</t>
  </si>
  <si>
    <t>CT-AYA-II BLOQUE: SERVICIO DE COORDINACION TECNICA DE OBRA-REGION AYACUCHO CUI 2497661</t>
  </si>
  <si>
    <t>OS-2965</t>
  </si>
  <si>
    <t>SUP-APU6-Q6,Q9: SERVICIO DE SUPERVISOR DE OBRA PARA EL CUI 2480353 - REGION APURIMAC</t>
  </si>
  <si>
    <t>OS-2959</t>
  </si>
  <si>
    <t>SUP-APU6-Q16-Q17: SERVICIO DE SUPERVISOR DE OBRA PARA  APU6-2020-Q16-Q17 - CUI 2480353 -APURIMAC</t>
  </si>
  <si>
    <t>10310153392 - SARMIENTO BECERRA RONMEL</t>
  </si>
  <si>
    <t>OS-2958</t>
  </si>
  <si>
    <t>RES-APU6-Q13-Q14: SERVICIO DE RESIDENTE DE OBRA PARA APU6-2020-Q13-Q14 - CUI 2480353 - APURIMAC</t>
  </si>
  <si>
    <t>OS-2890</t>
  </si>
  <si>
    <t>RES-APU6-Q20,Q21: SERVICIO DE RESIDENTE DE OBRA PARA EL CUI 2480353 - REGION APURIMAC</t>
  </si>
  <si>
    <t>OS-2902</t>
  </si>
  <si>
    <t>CR- SERVICIO DE COORDINACION REGIONAL - REGION APURIMAC - CUI 2480353</t>
  </si>
  <si>
    <t>10283113065 - GAMARRA ARONES LUIS MARIO</t>
  </si>
  <si>
    <t>OS-2894</t>
  </si>
  <si>
    <t>RES-AYA6-Q17-Q18: SERVICIO RESIDENTE DE OBRA PARA LA ACTIVIDAD AYA6-2020-Q17-Q18- 2497661-AYACUCHO</t>
  </si>
  <si>
    <t>10282902066 - CANALES DIAZ VIDAL ELEUTERIO</t>
  </si>
  <si>
    <t>OS-2901</t>
  </si>
  <si>
    <t>SUP-AYA6-Q6-Q7-Q8: SERV DE SUPERVISOR DE OBRA PARA LA ACTIV AYA6-2020-Q6-Q7-Q8-CUI 2497661-AYACUCHO</t>
  </si>
  <si>
    <t>10273609437 - GONZALES SANCHEZ VIRGILIO</t>
  </si>
  <si>
    <t>OS-2977</t>
  </si>
  <si>
    <t>TEC-PAS1: SERVICIO DE SUPERVISOR DE OBRA PARA LA EJECUCIÓN DE LA ACTIVIDAD: PAS1-2020-Q18, PAS1-2020-Q17 PARA LA REGION PASCO CON CUI 2503199</t>
  </si>
  <si>
    <t>10252038464 - LOAIZA MUÑOZ EDGAR MAXIMILIANO</t>
  </si>
  <si>
    <t>OS-3119</t>
  </si>
  <si>
    <t>RES-CUS3: SERVICIO DE RESIDENTE DE OBRA -  CUS3-2020-Q2,Q5,Q6 - CUI 2502499  REGION CUSCO</t>
  </si>
  <si>
    <t>10243887777 - BEZA CCOLLATUPA SONIA</t>
  </si>
  <si>
    <t>OS-3120</t>
  </si>
  <si>
    <t>RES-CUS8: SERVICIO DE RESIDENTE DE OBRA - CUS8-2020-Q6,Q7,Q8  CUI 2502532  REGION CUSCO</t>
  </si>
  <si>
    <t>10240039465 - PEREIRA ALAGON JOSE CARLOS</t>
  </si>
  <si>
    <t>OS-3124</t>
  </si>
  <si>
    <t>SUP-CUS3: SERVICIO DE SUPERVISOR DE OBRA - CUS3-2020-Q2,Q5,Q6  CUI 2502499  REGION CUSCO</t>
  </si>
  <si>
    <t>OS-3073</t>
  </si>
  <si>
    <t>LT-CUS: SERVICIO DE LIQUIDADOR TECNICO-REGION CUSCO CON CUI 2486485, CUS-2020-Q1-Q2-Q3-Q4-Q5-Q6-Q7-Q8-Q9-Q10-Q12-Q13-Q14-Q15-Q16</t>
  </si>
  <si>
    <t>10239563568 - HUARCAYA QUISPE PEDRO GONZALES</t>
  </si>
  <si>
    <t>OS-3139</t>
  </si>
  <si>
    <t>SUP-CUS8-Q2-Q3: SERVICIO D SUPERVISOR DE OBRA PARA LA ACTIVIDAD CUS8-2020-Q2-Q3 - CUI 2502532 -CUSCO</t>
  </si>
  <si>
    <t>10239228122 - GARCIA PARRA WILLIAM</t>
  </si>
  <si>
    <t>OS-3123</t>
  </si>
  <si>
    <t>SUP-CUS8-: SERVICIO DE SUPERVISOR DE OBRA - CUS8-2020-Q6,Q7,Q8  CUI 2502532  REGION CUSCO</t>
  </si>
  <si>
    <t>10239144417 - OJEDA UMERES CARLOS</t>
  </si>
  <si>
    <t>OS-3125</t>
  </si>
  <si>
    <t>SUP-CUS3: SERVICIO DE SUPERVISOR DE OBRA  - CUS3-2020-Q1,Q3,Q4  CUI 2502499  REGION CUSCO</t>
  </si>
  <si>
    <t>10204308140 - VARGAS ALCOSER RAUL EUSEBIO</t>
  </si>
  <si>
    <t>OS-3025</t>
  </si>
  <si>
    <t>SERVICIO DE UN ASISITENTE ADIMINISTRATIVO REGIONAL DE OBRA EN LA EJECUCIÓN DE OBRA Y/O ACTIVIDADES DE LOS PROYECTOS DE INVERSIONES DE OPTIMIZACION DE SIEMBRA Y CONSECHA DE AGUA EN LA REGION APURIMAC.</t>
  </si>
  <si>
    <t>10201157418 - LEON ALANYA BILLY OMAR</t>
  </si>
  <si>
    <t>OS-3031</t>
  </si>
  <si>
    <t>RES-HCA12-Q1-Q2: SERVICIO DE RESIDENTE DE OBRA PARA HCA12-2020-Q1-Q2-CUI 2503014-HUANCAVELICA</t>
  </si>
  <si>
    <t>OS-2853</t>
  </si>
  <si>
    <t>EA: ASIST.ADM: SERV DE UN ASISTENTE  ADMINISTRATIVO - EN LA EJECUCIÓN DE OBRA EN  PASCO-CUI 2503199</t>
  </si>
  <si>
    <t>OS-2953</t>
  </si>
  <si>
    <t>Servicio especializado de liquidador financiero, regiones Apurimac y Arequipa.</t>
  </si>
  <si>
    <t>OS-2960</t>
  </si>
  <si>
    <t>SUP-APU6-Q4-Q5: SERVICIO DE SUPERVISOR DE OBRA PARA APU6-2020-Q4-Q5-CUI 2480353-APURIMAC</t>
  </si>
  <si>
    <t>OS-2879</t>
  </si>
  <si>
    <t>OA: ADENDA N°001 PRORROGA AL CONTRATO N°002-2020 DEL SERVICIO DE ALQUILER DE LOCAL</t>
  </si>
  <si>
    <t>OS-2971</t>
  </si>
  <si>
    <t>SUP-PAS1: SERVICIO DE SUPERVISOR DE OBRA PARA LAS ACTIVIDADES: PAS1 - 2020-Q15, PAS1-2020-Q16, PAS1-2020-Q14 PARA LA REGION PASCO CON CUI 2503199</t>
  </si>
  <si>
    <t>10175328896 - SANTAMARIA BALDERA JOSE ANIBAR</t>
  </si>
  <si>
    <t>OS-3034</t>
  </si>
  <si>
    <t>RES-CAJ1-Q4-Q5: SERVICIO DE RESIDENTE DE OBRA PARA CAJ1-2021-Q4-Q5 DEL CUI 2522304-CAJAMARCA</t>
  </si>
  <si>
    <t>OS-2999</t>
  </si>
  <si>
    <t>SUP-CUS11: SERVICIO DE SUPERVISOR DE OBRA - CUS11-2020-Q4,Q5  CUI 2502177 REGION CUSCO (ESPINAR)</t>
  </si>
  <si>
    <t>10106494806 - QUISPE GUTIERREZ MIRLA GRACIELA</t>
  </si>
  <si>
    <t>OS-3079</t>
  </si>
  <si>
    <t>SUP-HCA12-Q1-Q2: SERVICIO DE SUPERVISOR DE OBRA PARA HCA12-2020-Q1-Q2-CUI 2503014 -HUANCAVELICA</t>
  </si>
  <si>
    <t>OS-3118</t>
  </si>
  <si>
    <t>LT-ARE: SERVICIO DE LIQUIDADOR TECNICO REGION AREQUIPA CUI 2491319, 2492875</t>
  </si>
  <si>
    <t>OS-3095</t>
  </si>
  <si>
    <t>RES-CAJ4-Q3-Q4-Q6: SERVICIO DE RESIDENTE DE OBRA REGION CAJAMARCA CUI 2501037 CAJ4-2020-Q3, CAJ4-2020-Q4, CAJ4-2020-Q6</t>
  </si>
  <si>
    <t>OS-3093</t>
  </si>
  <si>
    <t>SUP-PAS1: SERVICIO DE SUPERVISION PARA LAS ACTIVIDADES: PAS1-2020-R6, PAS1-2020-R4, PAS1-2020-R5 PARA LA REGION PASCO CON CUI 2503199</t>
  </si>
  <si>
    <t>OS-2893</t>
  </si>
  <si>
    <t>SUP-AYA6-Q11-Q12-Q13: SERVICIO SUPERVISOR DE OBRA PARA  AYA6-2020-Q11-Q12-Q13 -CUI 2497661-AYACUCHO</t>
  </si>
  <si>
    <t>OS-2975</t>
  </si>
  <si>
    <t>OGP: SUP-HCA8-2020-Q1,Q2,Q4: SERVICIO DE SUPERVISOR DE OBRA - CUI 2498255 - REGION HUANCAVELICA</t>
  </si>
  <si>
    <t>10097500679 - VALDEZ CARPIO CARMEN JULIA</t>
  </si>
  <si>
    <t>OS-3013</t>
  </si>
  <si>
    <t>SUP-CAJ1-Q1-Q2-Q3: SERVICIO DE SUPERVISOR DE OBRA REGION CAJAMARCA CUI 2522304 CAJ1-2021-Q1, CAJ1-2021-Q2, CAJ1-2021-Q3</t>
  </si>
  <si>
    <t>OS-2974</t>
  </si>
  <si>
    <t>OGP: COOR.REG.- SERVICIO DE COORDINADOR REGIONAL-REGION HUANCAVELICA</t>
  </si>
  <si>
    <t>OS-2929</t>
  </si>
  <si>
    <t>CR: SERVICIO DE COORDINADOR REGIONAL - CUI 2502187 Y 2505165 - REGION APURIMAC</t>
  </si>
  <si>
    <t>OS-2956</t>
  </si>
  <si>
    <t>RES-PAS1: SERVICIO DE RESIDENTE DE OBRA PARA LA EJECUCIÓN DE LAS ACTIVIDADES: PAS1-2020-Q10-Q11-Q12</t>
  </si>
  <si>
    <t>10093957569 - HUAYRA CONISLLA JOSE LUIS</t>
  </si>
  <si>
    <t>OS-3008</t>
  </si>
  <si>
    <t>SUP-PAS1: SERVICIO DE SUPERVISOR DE OBRA PARA LAS ACTIVIDADES: PAS1-2020-Q11-Q12-Q10, PARA LA REGION PASCO CON CUI 2503199</t>
  </si>
  <si>
    <t>10093641456 - BRAÑES TORRES MARCOS ANTONIO</t>
  </si>
  <si>
    <t>OS-3208</t>
  </si>
  <si>
    <t>SUP-APU12-Q8,Q9,Q10: SERVICIO DE SUPERVISOR DE OBRA PARA EL CUI 2505165 - REGION APURIMAC</t>
  </si>
  <si>
    <t>OS-3036</t>
  </si>
  <si>
    <t>RES-HCA8-Q1-Q2-Q4: SERVICIO DE RESIDENTE DE OBRA PARA HCA8-2020-Q1-Q2-Q4-CUI 2498255 -HUANCAVELICA</t>
  </si>
  <si>
    <t>10091603778 - RODRIGUEZ CORDOVA VICENTE SAMUEL</t>
  </si>
  <si>
    <t>OS-2944</t>
  </si>
  <si>
    <t>SUP-PAS1: SERVICIO DE SUPERVISION PARA LAS ACTIVIDADES: PAS1-2020-R3, PAS1-2020-F2, PAS1-2020-F1 DE LA REGION PASCO, CON CUI 2503199</t>
  </si>
  <si>
    <t>OS-3239</t>
  </si>
  <si>
    <t>LT-AYA: LIQUIDADOR TECNICO - REGION AYACUCHO</t>
  </si>
  <si>
    <t>OS-2898</t>
  </si>
  <si>
    <t>CR-PAS: COORDINADOR REGIONAL-REGION PASCO</t>
  </si>
  <si>
    <t>OS-3029</t>
  </si>
  <si>
    <t>SERVICIO DE COORDINACION DE PROYECTOS REGIONAL - REGION CUSCO</t>
  </si>
  <si>
    <t>OS-2869</t>
  </si>
  <si>
    <t>RES-AYA6-Q4-Q5: SERVICIO DE RESIDENTE DE OBRA PARA LA ACTIVIDAD AYA6-2020-Q4-Q5-CUI 2497661-AYACUCHO</t>
  </si>
  <si>
    <t>OS-2983</t>
  </si>
  <si>
    <t>CR-CAJ: SERVICIO DE COORDINADOR REGIONAL DE OBRA REGION CAJAMARCA</t>
  </si>
  <si>
    <t>OS-2873</t>
  </si>
  <si>
    <t>Servicio especializado de liquidador financiero, regiones Apurimac, Arequipa y Ayacucho.</t>
  </si>
  <si>
    <t>OS-3092</t>
  </si>
  <si>
    <t>SUP-CAJ7-Q1-Q2-Q3: SERVICIO DE SUPERVISOR DE OBRA REGION CAJAMARCA CUI 2501045 CAJ7-2020-Q1, CAJ7-2020-Q2, CAJ7-2020-Q3</t>
  </si>
  <si>
    <t>10024442743 - LEQUE QUISPE ISAIAS</t>
  </si>
  <si>
    <t>OS-3236</t>
  </si>
  <si>
    <t>SUP-PUN4: SERVICIO DE SUPERVISOR DE OBRA PARA LAS ACTIVIDADES: UMAMANKANI (Pun4-2020-Q1), QUELL</t>
  </si>
  <si>
    <t>10013409035 - CRUZ QUISPE FREDY NAPOLEON</t>
  </si>
  <si>
    <t>OS-3004</t>
  </si>
  <si>
    <t>SUP-CUS11: SERVICIO DE SUPERVISOR DE OBRA - CUS11-2020-Q1,Q2,Q3  CUI 2502177  REGION CUSCO (ESPINAR)</t>
  </si>
  <si>
    <t>OS-3235</t>
  </si>
  <si>
    <t>RES-PUN5: SERVICIO DE RESIDENTE DE OBRA PARA LAS ACTIVIDADES: CHOQUECHINCHA (Pun5-2020-Q1), COT</t>
  </si>
  <si>
    <t>10013187067 - CHOQUE CUTIRI FREDY</t>
  </si>
  <si>
    <t>OS-3103</t>
  </si>
  <si>
    <t>LT-APU:SERVICIO DE LIQUIDADOR TECNICO CUI 2468616 -REGION APURIMAC</t>
  </si>
  <si>
    <t>10013063813 - CURO CALSIN FRANCISCO</t>
  </si>
  <si>
    <t>OS-3234</t>
  </si>
  <si>
    <t>SUP-PUN4: SERVICIO DE SUPERVISOR DE OBRA PARA LAS ACTIVIDADES PITACANI (PUN3-2020-Q7), DEL CUI 2500982 - REGION  PUNO</t>
  </si>
  <si>
    <t>10012409945 - GUZMAN RAMOS MIGUEL ARCANGEL</t>
  </si>
  <si>
    <t>OS-2995</t>
  </si>
  <si>
    <t>RES-CUS10: SERVICIO DE RESIDENTE DE OBRA -  CUS10-2020-Q8,Q9,Q10 CUI 2503004  REGION CUSCO (ESPINAR)</t>
  </si>
  <si>
    <t>10004999342 - REYES ANAYA VICTOR RAUL</t>
  </si>
  <si>
    <t>OS-3158</t>
  </si>
  <si>
    <t>SUP-APU12-Q2,Q4: SERVICIO DE SUPERVISOR DE OBRA PARA EL CUI 2505165 - REGION APURIMAC</t>
  </si>
  <si>
    <t>10004434175 - ESPINOZA ORDOÑEZ RAINIR GREGORIO</t>
  </si>
  <si>
    <t>OS-2976</t>
  </si>
  <si>
    <t>RES-APU6-Q7,Q8: SERVICIO DE RESIDENTE DE OBRA PARA EL CUI 2480353 - REGION APURIMAC</t>
  </si>
  <si>
    <t>10004419818 - CURO ESTANA MANUEL</t>
  </si>
  <si>
    <t>OS-2985</t>
  </si>
  <si>
    <t>SUP-APU6-Q10,Q11,Q12: SERVICIO DE SUPERVISOR DE OBRA PARA EL CUI 2480353 - REGION APURIMAC</t>
  </si>
  <si>
    <t>OS-2806</t>
  </si>
  <si>
    <t>MAQ-LIM1-Q4: SERVICIO DE ALQUILER DE MAQUINARIA - CUI 2486070 - REGION LIMA</t>
  </si>
  <si>
    <t>OS-2824</t>
  </si>
  <si>
    <t>SERVICIO DE ALQUILER DE EQUIPOS MULTIFUNCIONALES PARA IMPRESIÓN, ESCANEO Y FOTOCOPIADO DE LA DO</t>
  </si>
  <si>
    <t>20227388871 - MUNCIPALIDAD DISTRITAL DE ANDAJES</t>
  </si>
  <si>
    <t>OS-2714</t>
  </si>
  <si>
    <t>MAQ-LIM1-Q14: ALQUILER DE MAQUINARIA PARA EL CUI 2486070, REGION LIMA</t>
  </si>
  <si>
    <t>OS-2575</t>
  </si>
  <si>
    <t>MAQ-LIM1-Q2: ALQUILER DE MAQUINARIA PARA EL CUI 2486070, REGION LIMA</t>
  </si>
  <si>
    <t>OS-2573</t>
  </si>
  <si>
    <t>MAQ-LIM1-Q1: ALQUILER DE MAQUINARIA PARA EL CUI 2486070, REGION LIMA</t>
  </si>
  <si>
    <t>20605243267 - CORPORACION YDESA E.I.R.L.</t>
  </si>
  <si>
    <t>OS-2342</t>
  </si>
  <si>
    <t>MAQ-ARE3-Q1-Q4: SERVICIO DE ALQUILER DE MAQUINARIA REGION AREQUIPA CUI 2491319 ARE3-2020-Q1, ARE3-2020-Q4</t>
  </si>
  <si>
    <t>OS-2337</t>
  </si>
  <si>
    <t>MAQ-ARE3-Q2-Q3: SERVICIO DE ALQUILER DE MAQUINARIA REGION AREQUIPA CUI 2491319 ARE3-2020-Q2, ARE3-2020-Q3</t>
  </si>
  <si>
    <t>OS-2675</t>
  </si>
  <si>
    <t>ANC10-2019-Q10: SERVICIO DE ALQUILER DE MAQUINARIA - CUI:2454748 - REGION ANCASH.</t>
  </si>
  <si>
    <t>OS-2333</t>
  </si>
  <si>
    <t>MAQ-HCO2-Q9: SERVICIO DE ALQUILER DE MAQUINARIA - CUI:2491320 - REGION HUANUCO</t>
  </si>
  <si>
    <t>OS-2286</t>
  </si>
  <si>
    <t>SERVICIO DE COORDINACIÓN EN LOGISTICA PARA LA OFICINA DE ADMINISTRACIÓN - ABASTECIMIENTO, SEGUN TDR</t>
  </si>
  <si>
    <t>OS-2583</t>
  </si>
  <si>
    <t>SUP-LIM1-Q12,Q13,Q14: SERVICIO DE SUPERVISOR DE OBRA DEL CUI 2486070, REGION LIMA.</t>
  </si>
  <si>
    <t>OS-2584</t>
  </si>
  <si>
    <t>RES-LIM1-Q12,Q13,Q14: SERVICIO DE RESIDENTE DE OBRA DEL CUI 2486070, REGION LIMA</t>
  </si>
  <si>
    <t>OS-2688</t>
  </si>
  <si>
    <t>LT-ANC: LIQUIDADOR TECNICO DE OBRA-REGION ANCASH</t>
  </si>
  <si>
    <t>OS-2476</t>
  </si>
  <si>
    <t>ATL-ANC, APU, ARE, AYA, CAJ, CUS, HCA, LAM, LIM, LIB: ASISTENCIA TECNICA LEGAL. REGIONES ANCASH</t>
  </si>
  <si>
    <t>10474982993 - PUMA HUAMAN JENNY MILAGROS</t>
  </si>
  <si>
    <t>OS-2285</t>
  </si>
  <si>
    <t>RES-CUS1-Q5,Q6,Q7: SERVICIO DE RESIDENTE DE OBRA PARA EL CUI 2486485 (CUS1-2020-Q5,Q6,Q7) REGION CUSCO</t>
  </si>
  <si>
    <t>10472383928 - FLORIAN GOMERO GILBERT RAUL</t>
  </si>
  <si>
    <t>OS-2291</t>
  </si>
  <si>
    <t>MAQ-LIM1-Q22: ALQUILER DE MAQUINARIA (RETROEX Y MOV. Y DES) PARA EL CUI 2486070 (LIM1-2020-Q22) REGION LIMA</t>
  </si>
  <si>
    <t>OS-2289</t>
  </si>
  <si>
    <t>MAQ-LIM1-Q21: ALQUILER DE MAQUINARIA (RETROEX Y MOV Y DES) PARA EL CUI 2486070 (LIM1-2020-Q21) REGION LIMA</t>
  </si>
  <si>
    <t>OS-2288</t>
  </si>
  <si>
    <t>EA: SERVICIO DE ANALISTA EN ADQUISICIONES DEL ESTADO PARA LA OFICINA DE ADMINISTRACION - ABASTECIMIENTO</t>
  </si>
  <si>
    <t>OS-2414</t>
  </si>
  <si>
    <t>SPMACO-LIM, ANC, APU, ARE, AYA, CAJ, CUS, HCA, LAM, LIB: SEGUIMIENTO DEL PLAN DE MONITOREO ARQUEOLOGICO</t>
  </si>
  <si>
    <t>10458580036 - ALVAREZ TAY ROSA CAROLINA</t>
  </si>
  <si>
    <t>OS-2455</t>
  </si>
  <si>
    <t>OPPS: SERVICIO DE SEGUIMIENTO Y MONITOREO DE LAS INVERSIONES PARA LA OPPS DE LA UEFSA</t>
  </si>
  <si>
    <t>OS-2384</t>
  </si>
  <si>
    <t>AAO-AYA: SERVICIO DE ASISTENTE ADMINISTRATIVO DE OBRA, PARA EL CIERRE DE PROYECTOS DE LAS OBRAS</t>
  </si>
  <si>
    <t>OS-2370</t>
  </si>
  <si>
    <t>SERVICIO DE CONTROL DE CALIDAD EN SISTEMA INFORMÁTICO DE TESORERÍA</t>
  </si>
  <si>
    <t>OS-2339</t>
  </si>
  <si>
    <t>MAQ-ARE1-Q4-Q5-Q6: SERVICIO DE ALQUILER DE MAQUINARIA REGION AREQUIPA CUI 2491359 ARE1-2020-Q4, ARE1-2020-Q5, ARE1-2020-Q6</t>
  </si>
  <si>
    <t>OS-2338</t>
  </si>
  <si>
    <t>MAQ-ARE1-Q1-Q2-Q3: SERVICIO DE ALQUILER DE MAQUINARIA REGION AREQUIPA CUI 2491359 ARE1-2020-Q1, ARE1-2020-Q2, ARE1-2020-Q3</t>
  </si>
  <si>
    <t>OS-2457</t>
  </si>
  <si>
    <t>OPPS: SERVICIO DE MONITOREO Y SEGUIMIENTO DE PROYECTOS DE INVERSION PUBLICA PARA LA OPPS DE LA</t>
  </si>
  <si>
    <t>10408519565 - AROTINCO RIVERA EDDIE PAUL</t>
  </si>
  <si>
    <t>OS-2633</t>
  </si>
  <si>
    <t>MAQ-AYA3-Q1:SERV ALQUILER DE MAQUINARIA Y EQ MENORES PARA LA ACTIVIDAD AYA3-2020-Q1-2486630-AYACUCHO</t>
  </si>
  <si>
    <t>OS-2355</t>
  </si>
  <si>
    <t>SERVICIO DE CONCILIACIONES CONTABLES Y OTROS PARA LA UNIDAD DE TESORERIA</t>
  </si>
  <si>
    <t>OS-2645</t>
  </si>
  <si>
    <t>CR-HCA: COORDINADOR REGIONAL-SEGUIMIENTO, CONSOLIDACION Y REVISION DE LAS PRELIQUIDACIONES-REGION HUANCAVELICA</t>
  </si>
  <si>
    <t>OS-2635</t>
  </si>
  <si>
    <t>SUP-LIM1-Q1,Q2,Q3: SERVICIO EN SUPERVISIÓN DE OBRAS DEL CUI 2486070, REGION LIMA.</t>
  </si>
  <si>
    <t>10256454691 - TRUJILLO MEJIA RUBEN DARIO</t>
  </si>
  <si>
    <t>OS-2266</t>
  </si>
  <si>
    <t>CONTRATACIÓN DE PROFESIONAL EN PERIODISMO E IMAGEN INSTITUCIONAL.</t>
  </si>
  <si>
    <t>OS-2341</t>
  </si>
  <si>
    <t>MAQ-ARE8-Q1-Q2-Q9: SERVICIO DE ALQUILER DE MAQUINARIA REGION AREQUIPA CUI 2461396 ARE8-2019-Q1, ARE8-2019-Q2, ARE8-2019-Q9</t>
  </si>
  <si>
    <t>OS-2268</t>
  </si>
  <si>
    <t>ASESORIA LEGAL PARA LA DIRECCIÓN EJECUTIVA</t>
  </si>
  <si>
    <t>OS-2506</t>
  </si>
  <si>
    <t>SERVICIO DE PROFESIONAL  EN INGENIERIA PARA VERIFICACION Y VISITAS DE CAMPO DE LOS PROYECTOS E INVERSIONES</t>
  </si>
  <si>
    <t>OS-2553</t>
  </si>
  <si>
    <t>10086526455 - VILLAVICENCIO MELGAREJO JOSE ANTONIO</t>
  </si>
  <si>
    <t>OS-2552</t>
  </si>
  <si>
    <t>SERVICIO DE COORDINADOR DE LA UNIDAD DE ESTUDIOS</t>
  </si>
  <si>
    <t>OS-2264</t>
  </si>
  <si>
    <t>SERVICIO PARA EL DESARROLLO DE LABORES DE SEGUIMIENTO Y MONITOREO DE LA EJECUCION  FISICA Y FINANCIE</t>
  </si>
  <si>
    <t>OS-2361</t>
  </si>
  <si>
    <t>OS-1851</t>
  </si>
  <si>
    <t>MAQ-LIM1-Q10: ALQUILER DE MAQUINARIA PARA LA EJECUCIÓN DEL CUI 2486070 (LIM1-2020-Q10) REGION LIMA</t>
  </si>
  <si>
    <t>OS-1850</t>
  </si>
  <si>
    <t>MAQ-LIM1-Q11: ALQUILER DE MAQUINARIA PARA LA EJECUCIÓN DEL CUI 2486070 (LIM1-2020-Q11) REGION LIMA</t>
  </si>
  <si>
    <t>OS-1840</t>
  </si>
  <si>
    <t>MAQ-LIM1-Q9: ALQUILER DE MAQUINARIA - CUI 2486070 - REGION LIMA</t>
  </si>
  <si>
    <t>OS-1873</t>
  </si>
  <si>
    <t>MAQ-HCA4-Q2: SERVICIO DE ALQUILER DE MAQUINARIA - CUI:2487301 - REGION HUANCAVELICA</t>
  </si>
  <si>
    <t>OS-1847</t>
  </si>
  <si>
    <t>MAQ-HCA4-Q1: SERVICIO DE ALQUILER DE MAQUINARIA PARA LA REGION HUANCAVELICA</t>
  </si>
  <si>
    <t>OS-2110</t>
  </si>
  <si>
    <t>MAQ-LIM1-Q8: SERVICIO DE ALQUILER DE MAQUINARIA (TRAMO 2) PARA EL CUI 2486070 (LIM1-2020-Q8) REGION LIMA</t>
  </si>
  <si>
    <t>OS-2197</t>
  </si>
  <si>
    <t>SERVICIO DE ALQUILER DE COMPUTADORA SEGÚN CONTRATO N°003-2020</t>
  </si>
  <si>
    <t>20601754259 - EMABRYNK T&amp;S S.A.C.</t>
  </si>
  <si>
    <t>OS-2124</t>
  </si>
  <si>
    <t>MAQ-LIM1-Q2: ALQUILER DE MAQUINARIA PARA EL CUI 2486070 (LIM1-2020-Q2) REGION LIMA</t>
  </si>
  <si>
    <t>OS-2123</t>
  </si>
  <si>
    <t>MAQ-LIM1-Q1: ALQUILER DE MAQUINARIA PARA EL CUI 2486070 (LIM1-2020-Q1) REGION LIMA</t>
  </si>
  <si>
    <t>OS-2097</t>
  </si>
  <si>
    <t>MAQ-LIM1-Q6: ALQUILER DE MAQUINARIA (RETROEX. Y MOV.) PARA EL CUI 2486070 (LIM1-2020-Q6) REGION LIMA</t>
  </si>
  <si>
    <t>OS-2096</t>
  </si>
  <si>
    <t>MAQ-LIM1-Q4: ALQUILER DE MAQUINARIA (RETROEX. Y MOV.) PARA EL CUI 2486070 (LIM1-2020-Q4) REGION LIMA</t>
  </si>
  <si>
    <t>20533652213 - NEFI CONSTRUCCIONES E.I.R.L.</t>
  </si>
  <si>
    <t>OS-2094</t>
  </si>
  <si>
    <t>MAQ-LIM1-Q15,Q16,Q17: SERVICIO DE ALQUILER DE RODILLO PARA EL CUI 2486070 (LIM1-2020-Q15,Q16,Q17) REGION LIMA</t>
  </si>
  <si>
    <t>20495873171 - MULTISERVICIOS RODRIGUEZ SRL</t>
  </si>
  <si>
    <t>OS-1865</t>
  </si>
  <si>
    <t>MAQ-CAJ3-2020-Q1: CONTRATACIÓN DEL SERVICIO DE ALQUILER DE MAQUINARIA, CUI 2492032, REG. CAJAMARCA</t>
  </si>
  <si>
    <t>20491082811 - PASURI E.I.R.L.</t>
  </si>
  <si>
    <t>OS-1938</t>
  </si>
  <si>
    <t>MAQ-APU4: SERVICIO DE ALQUILER DE MAQUINARIA Y EQUIPOS MENORES -  APU4-2020-Q10 CUI 2468616 REGION APURIMAC</t>
  </si>
  <si>
    <t>20100466709 - COPISERVICE E I R L</t>
  </si>
  <si>
    <t>OS-2143</t>
  </si>
  <si>
    <t>PRESTACIÓN ADICIONAL AL CONTRATO N°001-2020 ALQUILER DE IMPRESORAS MULTIFUNCIONALES</t>
  </si>
  <si>
    <t>OS-2075</t>
  </si>
  <si>
    <t>RES-LIM1-Q1,Q2,Q3:SERVICIO DE RESIDENTE DE OBRA PARA EL CUI 2486070 (LIM1-2020-Q1,Q2,Q3) REGION LIMA</t>
  </si>
  <si>
    <t>OS-2073</t>
  </si>
  <si>
    <t>SERVICIO DE LIQUIDADOR DE OBRA - REGIONES ANCASH, HUANCAVELICA Y CUSCO</t>
  </si>
  <si>
    <t>OS-2209</t>
  </si>
  <si>
    <t>MAQ-ANC1-Q1, Q2, Q3: SERVICIO DE ALQUILER DE MAQUINARIA - CUI 2486064 - REGION ANCASH.</t>
  </si>
  <si>
    <t>10316003775 - GONZALES MOLINA POMPEYO</t>
  </si>
  <si>
    <t>OS-1839</t>
  </si>
  <si>
    <t>SUP-LIM1-Q9,Q10,Q11: SERVICIO DE SUPERVISOR DE OBRA - CUI 2486070 - REGION LIMA</t>
  </si>
  <si>
    <t>10311754764 - FLORES AYVAR IRMA</t>
  </si>
  <si>
    <t>OS-2071</t>
  </si>
  <si>
    <t>MAQ-APU4: SERVICIO DE ALQUILER DE MAQUINARIA - APU4-2020-Q9 CUI 2468616 REGION APURIMAC</t>
  </si>
  <si>
    <t>OS-2178</t>
  </si>
  <si>
    <t>CONTRATACIÓN DE UN PROFESIONAL PARA EL SERVICIO DE COORDINACION DEL SEGUIMIENTO Y MONITOREO DE LOS PROYECTOS</t>
  </si>
  <si>
    <t>OS-2152</t>
  </si>
  <si>
    <t>CONTRATACION DE SERVICIO DE UN PROFESIONAL  EN INGENIERIA CIVIL O AGRICOLA, PARA VERIFICACION Y VISITAS DE CAMPO DE LOS PROYECTOS</t>
  </si>
  <si>
    <t>OS-1934</t>
  </si>
  <si>
    <t>SERVICIO DE ALQUILER DE LOCAL PARA FUNCIONAMIENTO DE LA OGP-FORMULACIÓN SEGUN CONTRATO N° 002-2020-UEFSA-DE (JUNIO-AGOSTO)</t>
  </si>
  <si>
    <t>OS-2099</t>
  </si>
  <si>
    <t>SERVICIO DE SEGUIMIENTO Y CONTROL PARA LA ETAPA DE LIQUIDACION DE LAS INVERSIONES DE OPTIMIZACION</t>
  </si>
  <si>
    <t>OS-2107</t>
  </si>
  <si>
    <t>SERVICIO DE FORMULACION DE EXPEDIENTES TECNICOS DE LAS INVERSIONES DE OPTIMIZACION DE SIEMBRA Y COSECHA DE AGUA.</t>
  </si>
  <si>
    <t>OS-2095</t>
  </si>
  <si>
    <t>SERVICIO DE FORMULACION DE EXPEDIENTES TECNICOS DE LAS INVERSIONES DE OPTIMIZACION DE SIEMBRA Y COSECHA DE AGUA</t>
  </si>
  <si>
    <t>20606139200 - GRUPO DIAZ CONSTRUCCIONES EMPRESA INDIVIDUAL DE RESPONSABILIDAD LIMITADA - GRUDICO E.I.R.L.</t>
  </si>
  <si>
    <t>OS-1343</t>
  </si>
  <si>
    <t>MAQ-HCA17-Q1: SERVICIO DE ALQUILER DE MAQUINARIA PARA LA REGION HUANCAVELICA</t>
  </si>
  <si>
    <t>OS-1342</t>
  </si>
  <si>
    <t>MAQ-HCA17-Q2: SERVICIO DE ALQUILER DE MAQUINARIA PARA LA REGION HUANCAVELICA</t>
  </si>
  <si>
    <t>OS-1341</t>
  </si>
  <si>
    <t>MAQ-HCA17-Q4: SERVICIO DE ALQUILER DE MAQUINARIA PARA LA REGION HUANCAVELICA</t>
  </si>
  <si>
    <t>OS-1650</t>
  </si>
  <si>
    <t>MAQ-HCO1-Q1: SERVICIO DE ALQUILER DE MAQUINARIA PARA LA REGION HUANUCO</t>
  </si>
  <si>
    <t>OS-1620</t>
  </si>
  <si>
    <t>MAQ-HCO1-Q2: SERVICIO DE ALQUILER DE MAQUINARIA PARA LA REGION HUANUCO</t>
  </si>
  <si>
    <t>OS-1649</t>
  </si>
  <si>
    <t>MAQ-HCA4-Q2: SERVICIO DE ALQUILER DE MAQUINARIA PARA LA REGION HUANCAVELICA</t>
  </si>
  <si>
    <t>OS-1648</t>
  </si>
  <si>
    <t>20602847897 - AEMAR S.A.C.</t>
  </si>
  <si>
    <t>OS-1662</t>
  </si>
  <si>
    <t>INS.GEO-AYA1: SERVICIO DE INSTALACION DE GEOSINTÉTICOS PARA EL CUI 2485947 - REGIÓN AYACUCHO</t>
  </si>
  <si>
    <t>OS-1581</t>
  </si>
  <si>
    <t>INS.GEO-AYA4: SERVICIO DE INSTALACION DE GEOSINTÉTICOS PARA EL CUI 2486634 - REGIÓN AYACUCHO</t>
  </si>
  <si>
    <t>OS-1565</t>
  </si>
  <si>
    <t>MAQ-LIM1-Q7: ALQUILER DE MAQUINARIA PARA LA EJECUCIÓN DE OBRA DEL CUI 2486070 (LIM1-2020-Q7) DE LA REGION LIMA</t>
  </si>
  <si>
    <t>OS-1564</t>
  </si>
  <si>
    <t>MAQ-LIM1-Q8: ALQUILER DE MAQUINARIA PARA LA EJECUCIÓN DE OBRA DEL CUI 2486070 (LIM1-2020-Q8) DE LA REGION LIMA</t>
  </si>
  <si>
    <t>OS-1563</t>
  </si>
  <si>
    <t>MAQ-LIM1-Q20: ALQUILER DE MAQUINARIA PARA LA EJECUCIÓN DE OBRA DEL CUI 2486070 (LIM1-2020-Q20) DE LA REGION LIMA</t>
  </si>
  <si>
    <t>OS-1618</t>
  </si>
  <si>
    <t>OA-TIC: SERVICIO DE ALQUILER DE COMPUTADORAS, SEGÚN CONTRATO N°003-2020-DE</t>
  </si>
  <si>
    <t>20601710367 - CONTRATISTAS SEMDUR S.A.C.</t>
  </si>
  <si>
    <t>OS-1576</t>
  </si>
  <si>
    <t>MAQ-LIM1-Q4: ALQUILER DE MAQUINARIA PARA LA EJECUCION DE OBRA DEL CUI 2486070 (LIM1-2020-Q4) DE LA REGION LIMA</t>
  </si>
  <si>
    <t>OS-1575</t>
  </si>
  <si>
    <t>MAQ-LIM1-Q22: ALQUILER DE MAQUINARIA PARA LA EJECUCION DE OBRA DEL CUI 2486070 (LIM1-2020-Q22) DE LA REGION LIMA</t>
  </si>
  <si>
    <t>OS-1574</t>
  </si>
  <si>
    <t>MAQ-LIM1-Q21: ALQUILER DE MAQUINARIA PARA LA EJECUCION DE OBRA DEL CUI 2486070 (LIM1-2020-Q21) DE LA REGION LIMA</t>
  </si>
  <si>
    <t>OS-1573</t>
  </si>
  <si>
    <t>MAQ-LIM1-Q14 ALQUILER DE MAQUINARIA PARA LA EJECUCION DE OBRA DEL CUI 2486070 (LIM1-2020-Q14) DE LA REGION LIMA</t>
  </si>
  <si>
    <t>OS-1572</t>
  </si>
  <si>
    <t>MAQ-LIM1-Q11: ALQUILER DE MAQUINARIA PARA LA EJECUCION DE OBRA DEL CUI 2486070 (LIM1-2020-Q11) DE LA REGION LIMA</t>
  </si>
  <si>
    <t>OS-1571</t>
  </si>
  <si>
    <t>MAQ-LIM1-Q10: ALQUILER DE MAQUINARIA PARA LA EJECUCION DE OBRA DEL CUI 2486070 (LIM1-2020-Q10) DE LA REGION LIMA</t>
  </si>
  <si>
    <t>OS-1570</t>
  </si>
  <si>
    <t>MAQ-LIM1-Q9: ALQUILER DE MAQUINARIA PARA LA EJECUCION DE OBRA DEL CUI 2486070 (LIM1-2020-Q9) DE LA REGION LIMA</t>
  </si>
  <si>
    <t>OS-1569</t>
  </si>
  <si>
    <t>MAQ-LIM1-Q6: ALQUILER DE MAQUINARIA PARA LA EJECUCION DE OBRA DEL CUI 2486070 (LIM1-2020-Q6) DE LA REGION LIMA</t>
  </si>
  <si>
    <t>OS-1568</t>
  </si>
  <si>
    <t>MAQ-LIM1-Q2: ALQUILER DE MAQUINARIA PARA LA EJECUCION DE OBRA DEL CUI 2486070 (LIM1-2020-Q2) DE LA REGION LIMA</t>
  </si>
  <si>
    <t>OS-1567</t>
  </si>
  <si>
    <t>MAQ-LIM1-Q1: ALQUILER DE MAQUINARIA PARA LA EJECUCION DE OBRA DEL CUI 2486070 (LIM1-2020-Q1) DE LA REGION LIMA</t>
  </si>
  <si>
    <t>20601175836 - EMPRESA CONSTRUCTORA G DERR SAN PERU E.I.R.</t>
  </si>
  <si>
    <t>OS-1539</t>
  </si>
  <si>
    <t>MAQ-APU3: SERVICIO DE ALQUILER DE MAQUINARIA Y EQUIPOS MENORES - APU3-2020-Q4 CUI 2481131 REGION APURIMAC</t>
  </si>
  <si>
    <t>OS-1538</t>
  </si>
  <si>
    <t>MAQ-APU3: SERVICIO DE ALQUILER DE MAQUINARIA Y EQUIPOS MENORES - APU3-2020-Q3 CUI 2481131 REGION APURIMAC</t>
  </si>
  <si>
    <t>20601093538 - CORPORACION GEOCONT S.A.C.</t>
  </si>
  <si>
    <t>OS-1729</t>
  </si>
  <si>
    <t>MAQ-HCA2-Q5: SERVICIO DE ALQUILER DE MAQUINARIA PARA LA REGION HUANCAVELICA</t>
  </si>
  <si>
    <t>20600462955 - COMPLEJO MEDICO SANTIAGO APOSTOL S.A.C</t>
  </si>
  <si>
    <t>OS-1358</t>
  </si>
  <si>
    <t>EXM-LIM1: SERVICIO DE REALIZACIÓN DE PRUEBAS DE DESCARTE DE COVID-19 PARA EL CUI 2486070 DE LA REGION LIMA</t>
  </si>
  <si>
    <t>20571439329 - TRANSPORT GENERAL BEA &amp; VITIN S.A.C</t>
  </si>
  <si>
    <t>OS-1835</t>
  </si>
  <si>
    <t>MAQ-LIM1-Q6: ALQUILER DE MAQUINARIA - CUI 2486070 - REGION LIMA</t>
  </si>
  <si>
    <t>OS-1834</t>
  </si>
  <si>
    <t>MAQ-LIM1-Q4: ALQUILER DE MAQUINARIA - CUI 2486070 - REGION LIMA</t>
  </si>
  <si>
    <t>OS-1796</t>
  </si>
  <si>
    <t>MAQ-LIM1-Q22: ALQUILER DE MAQUINARIA PARA EL CUI 2486070 (LIM1-2020-Q22) REGION LIMA</t>
  </si>
  <si>
    <t>OS-1795</t>
  </si>
  <si>
    <t>MAQ-LIM1-Q21: ALQUILER DE MAQUINARIA PARA EL CUI 2486070 (LIM1-2020-Q21) REGION LIMA</t>
  </si>
  <si>
    <t>OS-1385</t>
  </si>
  <si>
    <t>MAQ-ANC1-Q6: SERVICIO DE ALQUILER DE MAQUINARIA PARA LA EJECUCIÓN DEL CUI 2486064 - REGION ANCASH</t>
  </si>
  <si>
    <t>OS-1384</t>
  </si>
  <si>
    <t>MAQ-ANC1-Q5: SERVICIO DE ALQUILER DE MAQUINARIA  CUI 2486064 - REGION ANCASH</t>
  </si>
  <si>
    <t>20530871593 - M Y M CONTRATISTAS GENERALES E.I.R.L</t>
  </si>
  <si>
    <t>OS-1386</t>
  </si>
  <si>
    <t>MAQ-ANC1-Q19:  SERVICIO DE ALQUILER DE MAQUINARIA  CUI 2486064, MACATO - REGIÓN ANCASH.</t>
  </si>
  <si>
    <t>20529367130 - CONSTRUCTORA Y SERVICIOS GENERALES HELCOS S.R.L.</t>
  </si>
  <si>
    <t>OS-1467</t>
  </si>
  <si>
    <t>MAQ-CAJ2-Q6: SERVICIO DE ALQUILER DE MAQUINARIA REGION CAJAMARCA CUI 2491317 CAJ2-2020-Q6</t>
  </si>
  <si>
    <t>OS-1364</t>
  </si>
  <si>
    <t>MAQ-CAJ2-Q7: SERVICIO DE ALQUILER DE MAQUINARIA REGION CAJAMARCA CUI 2491317 CAJ2-2020-Q7</t>
  </si>
  <si>
    <t>OS-1258</t>
  </si>
  <si>
    <t>MAQ-CAJ1-Q1: SERVICIO DE ALQUILER DE MAQUINARIA REGION CAJAMARCA CUI 2492002 CAJ1-2020-Q1</t>
  </si>
  <si>
    <t>OS-1257</t>
  </si>
  <si>
    <t>MAQ-CAJ1-Q3: SERVICIO DE ALQUILER DE MAQUINARIA REGION CAJAMARCA CUI 2492002 CAJ1-2020-Q3</t>
  </si>
  <si>
    <t>OS-1295</t>
  </si>
  <si>
    <t>MAQ-CAJ3-Q2: SERVICIO DE ALQUILER DE MAQUINARIA REGION CAJAMARCA CUI 2492032 CAJ3-2020-Q2</t>
  </si>
  <si>
    <t>OS-1294</t>
  </si>
  <si>
    <t>MAQ-CAJ3-Q4: SERVICIO DE ALQUILER DE MAQUINARIA REGION CAJAMARCA CUI 2492032 CAJ3-2020-Q4</t>
  </si>
  <si>
    <t>OS-1293</t>
  </si>
  <si>
    <t>MAQ-CAJ3-Q3: SERVICIO DE ALQUILER DE MAQUINARIA REGION CAJAMARCA CUI 2492032 CAJ3-2020-Q3</t>
  </si>
  <si>
    <t>OS-1368</t>
  </si>
  <si>
    <t>EXM-APU1: SERVICIO DE REALIZACIÓN DE PRUEBAS DE DESCARTE DE COVID-19 - CUI 2492646 REGION APURIMAC</t>
  </si>
  <si>
    <t>20487168140 - GRUPO EMPRESARIAL H Y F S.R.L</t>
  </si>
  <si>
    <t>OS-1418</t>
  </si>
  <si>
    <t>MAQ-HCO2-Q12: SERVICIO DE ALQUILER DE MAQUINARIA PARA LA REGION HUANUCO</t>
  </si>
  <si>
    <t>OS-1301</t>
  </si>
  <si>
    <t>MAQ-HCO2-Q7: SERVICIO DE ALQUILER DE MAQUINARIA PARA LA REGION HUANUCO</t>
  </si>
  <si>
    <t>20477730753 - BALBA SERVICIOS GENERALES S.A.C</t>
  </si>
  <si>
    <t>OS-1645</t>
  </si>
  <si>
    <t>MOV-LIB1-Z1, Z2, F1: SERVICIO DE MOVILIDAD DE -CUI 2501467, OROCULLAY 1,2 Y 3 - REGION LA LIBERTAD</t>
  </si>
  <si>
    <t>20402239086 - FAMARCI S.R.L</t>
  </si>
  <si>
    <t>OS-1561</t>
  </si>
  <si>
    <t>MAQ-HCA3-Q3: SERVICIO DE ALQUILER DE MAQUINARIA PARA LA REGION HUANCAVELICA</t>
  </si>
  <si>
    <t>OS-1560</t>
  </si>
  <si>
    <t>MAQ-HCA3-Q7: SERVICIO DE ALQUILER DE MAQUINARIA PARA LA REGION HUANCAVELICA</t>
  </si>
  <si>
    <t>OS-1615</t>
  </si>
  <si>
    <t>MQ-LIM1-Q17: ALQUILER DE MAQUINARIA (RETROEXCAVADORA Y VOLQUETE) PARA LA EJECUCION DE OBRA DEL CUI 2486070 (LIM1-2020-Q17) DE LA REGION LIMA</t>
  </si>
  <si>
    <t>10803967038 - MINCHOLA ALVA NEVIL ALEXANDER</t>
  </si>
  <si>
    <t>OS-1607</t>
  </si>
  <si>
    <t>RES-HCO2-Q1-Q2-Q7: SERVICIO DE RESIDENTE DE OBRA PARA LA REGION HUANUCO</t>
  </si>
  <si>
    <t>OS-1820</t>
  </si>
  <si>
    <t>MAQ-CUS2-Q4: SERVICIO DE ALQUILER DE MAQUINARIA PARA EL CUI 2486477 (CUS2-2020-Q4) REGION CUSCO</t>
  </si>
  <si>
    <t>10701539864 - SICHA HUARHUACHI ELVIS</t>
  </si>
  <si>
    <t>OS-1497</t>
  </si>
  <si>
    <t>MAQ-APU3: SERVICIO DE ALQUILER DE MAQUINARIA Y EQUIPOS MENORES - APU3-2020-Q2 CUI 2481131 REGION APURIMAC</t>
  </si>
  <si>
    <t>OS-1496</t>
  </si>
  <si>
    <t>MAQ-APU3: SERVICIO DE ALQUILER DE MAQUINARIA Y EQUIPOS MENORES -  APU3-2020-Q1 CUI 2481131  REGION APURIMAC</t>
  </si>
  <si>
    <t>OS-1269</t>
  </si>
  <si>
    <t>MAQ-APU5-Q6: SERVICIO DE ALQUILER DE MAQUINARIA Y EQUIPOS MENORES - CUI 2465724 REGION APURIMAC</t>
  </si>
  <si>
    <t>10700712252 - PEREZ OLIVARES MARY LUZ</t>
  </si>
  <si>
    <t>OS-1434</t>
  </si>
  <si>
    <t>MAQ-APU5: SERVICIO DE ALQUILER DE MAQUINARIA Y EQUIPOS MENORES - APU5-2020-Q2  CUI 2465724  REGION APURIMAC</t>
  </si>
  <si>
    <t>OS-1433</t>
  </si>
  <si>
    <t>MAQ-APU5: SERVICIO DE ALQUILER DE MAQUINARIA Y EQUIPOS MENORES - CUI 2465724  APU5-2020-Q3  REGION APURIMAC</t>
  </si>
  <si>
    <t>10453019671 - HUAMAN ACHAHUANCO RONALD ROGER</t>
  </si>
  <si>
    <t>OS-1537</t>
  </si>
  <si>
    <t>MAQ-APU5: SERVICIO DE ALQUILER DE MAQUINARIA Y EQUIPOS MENORES - APU5-2020-Q3 CUI 2465724  REGION APURIMAC</t>
  </si>
  <si>
    <t>OS-1536</t>
  </si>
  <si>
    <t>MAQ-APU5: SERVICIO DE ALQUILER DE MAQUINARIA -  APU5-2020-Q2 CUI 2465724 REGION APURIMAC</t>
  </si>
  <si>
    <t>OS-1315</t>
  </si>
  <si>
    <t>RES-CUS1-Q1,Q2,Q3: SERVICIO DE RESIDENTE DE OBRA PARA EL CUI 2486485 (CUS1-2020-Q1,Q2,Q3) DE LA REGION CUSCO</t>
  </si>
  <si>
    <t>OS-1558</t>
  </si>
  <si>
    <t>MAQ-ARE1-Q6: SERVICIO DE ALQUILER DE MAQUINARIA - CUI 2491359 - REGION AREQUIPA</t>
  </si>
  <si>
    <t>OS-1557</t>
  </si>
  <si>
    <t>MAQ-ARE1-Q4: SERVICIO DE ALQUILER DE MAQUINARIA - CUI 2491359 - REGION AREQUIPA</t>
  </si>
  <si>
    <t>OS-1556</t>
  </si>
  <si>
    <t>MAQ-ARE1-Q5: SERVICIO DE ALQUILER DE MAQUINARIA  CUI 2491359 - REGION AREQUIPA</t>
  </si>
  <si>
    <t>OS-1727</t>
  </si>
  <si>
    <t>SERVICIO DE ASISTENCIA TECNICA DEL COORDINADOR REGIONAL - REGION ANCASH</t>
  </si>
  <si>
    <t>OS-1395</t>
  </si>
  <si>
    <t>MAQ-ANC1-Q1: SERVICIO DE ALQUILER DE MAQUINARIA CUI 2486064, QUIMACOCHA DE HUALLAC 2 -REGION ANCASH.</t>
  </si>
  <si>
    <t>OS-1493</t>
  </si>
  <si>
    <t>MAQ-APU4: SERVICIO DE ALQUILER DE MAQUINARIA Y EQUIPOS MENORES - APU4-2020-Q4  CUI 2468616  REGION APURIMAC</t>
  </si>
  <si>
    <t>OS-1436</t>
  </si>
  <si>
    <t>MAQ-APU4: SERVICIO DE ALQUILER DE MAQUINARIA Y EQUIPOS MENORES - APU4-2020-Q3  CUI 2468616 REGION APURIMAC</t>
  </si>
  <si>
    <t>OS-1435</t>
  </si>
  <si>
    <t>MAQ-APU4: SERVICIO DE ALQUILER DE MAQUINARIA Y EQUIPOS MENORES -  APU4-2020-Q6  CUI 2468616  REGION APURIMAC</t>
  </si>
  <si>
    <t>10310360428 - TEJADA GONZALES RODOLFO RONY</t>
  </si>
  <si>
    <t>OS-1495</t>
  </si>
  <si>
    <t>RES-APU1: SERVICIO DE RESIDENTE DE OBRA -  APU1-2020-Q12,Q13,Q14  CUI 2492646  REGION APURIMAC</t>
  </si>
  <si>
    <t>OS-1299</t>
  </si>
  <si>
    <t>SERVICIO DE ALQUILER DE LOCAL INSTITUCIONAL DE LA UEFSA, SEGÚN CONTRATO N°001-2021-UEFSA-DE</t>
  </si>
  <si>
    <t>OS-1810</t>
  </si>
  <si>
    <t>MAQ-ARE8-Q2: SERVICIO DE ALQUILER DE MAQUINARIA - CUI 2461396 - REGION AREQUIPA</t>
  </si>
  <si>
    <t>OS-1366</t>
  </si>
  <si>
    <t>SERVICIO DE ALQUILER DE MAQUINARIA PARA LA ACTIVIDAD ARE2-2020-Q6 DEL CUI 2492875 - REGION AREQUIPA</t>
  </si>
  <si>
    <t>OS-1365</t>
  </si>
  <si>
    <t>SERVICIO DE ALQUILER DE MAQUINARIA PARA LA ACTIVIDAD ARE2-2020-Q7 DEL CUI 2492875 - REGION AREQUIPA</t>
  </si>
  <si>
    <t>10189075818 - CASTILLO COTRINA ANDLER FELIPE</t>
  </si>
  <si>
    <t>OS-1562</t>
  </si>
  <si>
    <t>RES-HCO2-Q5-Q9: SERVICIO DE RESIDENTE DE OBRA PARA LA REGION HUANUCO</t>
  </si>
  <si>
    <t>OS-1280</t>
  </si>
  <si>
    <t>CONTRATACIÓN DE (01) ASESORÍA LEGAL-ADMINISTRATIVA PARA LA DIRECCIÓN EJECUTIVA Y DEMÁS DEPENDENCIAS</t>
  </si>
  <si>
    <t>OS-1466</t>
  </si>
  <si>
    <t>OGP-SERVICIO DE UN PROFESIONAL PARA COORDINACION DE LA UNIDAD DE  ESTUDIOS DE LAS INVERSIONES</t>
  </si>
  <si>
    <t>20606703059 - INGENIERIA Y CONSTRUCCION CADU S.A.C.</t>
  </si>
  <si>
    <t>OS-1157</t>
  </si>
  <si>
    <t>MAQ-CUS2-Q4: SERVICIO DE ALQUILER DE MAQUINARIA PARA EL CUI 2486477 (CUS2-2020-Q4) DE LA REGION CUSCO</t>
  </si>
  <si>
    <t>OS-1205</t>
  </si>
  <si>
    <t>MAQ-HCO1-Q9: SERVICIO DE ALQUILER DE MAQUINARIA PARA LA REGION HUANUCO</t>
  </si>
  <si>
    <t>OS-1204</t>
  </si>
  <si>
    <t>MAQ-HCO1-Q5: SERVICIO DE ALQUILER DE MAQUINARIA PARA LA REGION HUANUCO</t>
  </si>
  <si>
    <t>OS-1203</t>
  </si>
  <si>
    <t>MAQ-HCO1-Q8: SERVICIO DE ALQUILER DE MAQUINARIA PARA LA REGION HUANUCO</t>
  </si>
  <si>
    <t>20603739818 - AJOSA INGENIERIA SOCIEDAD ANONIMA CERRADA</t>
  </si>
  <si>
    <t>OS-1196</t>
  </si>
  <si>
    <t>MOV-ARE3-Q2-Q3: SERVICIO DE MOVILIDAD DE PERSONAL REGION AREQUIPA CUI 2491319 ARE3-2020-Q2, ARE3-2020-Q3</t>
  </si>
  <si>
    <t>20603464797 - CONSTRUCTORA Y MAQUINARIAS CMR S.A.C.</t>
  </si>
  <si>
    <t>OS-857</t>
  </si>
  <si>
    <t>MAQ-MOV.MAQ AYA5-Q1:SERVICIO DE ALQ DE MAQUINARIA Y EQUIPOS-AYA5-2020-Q1-2487090-AYACUCHO</t>
  </si>
  <si>
    <t>OS-856</t>
  </si>
  <si>
    <t>MAQ-MOV.MAQ AYA5-Q2:SERVICIO DE ALQ DE MAQUINARIA Y EQUIPOS-AYA5-2020-Q2-2487090-AYACUCHO</t>
  </si>
  <si>
    <t>OS-855</t>
  </si>
  <si>
    <t>MAQ-MOV.MAQ AYA5-Q3:SERVICIO DE ALQ DE MAQUINARIA Y EQUIPOS-AYA5-2020-Q3-2487090-AYACUCHO</t>
  </si>
  <si>
    <t>OS-1249</t>
  </si>
  <si>
    <t>MOV-HCA3-Q4-Q5-Q6: SERVICIO DE MOVILIDAD DE PERSONAL PARA LA REGION HUANCAVELICA</t>
  </si>
  <si>
    <t>OS-1161</t>
  </si>
  <si>
    <t>SERVICIO DE ALQUILER DE MAQUINARIA PARA LA ACTIVIDAD ARE3-2020-Q2 DEL CUI 2491319 - REGION AREQUIPA</t>
  </si>
  <si>
    <t>OS-1160</t>
  </si>
  <si>
    <t>SERVICIO DE ALQUILER DE MAQUINARIA PARA LA ACTIVIDAD ARE3-2020-Q3 DEL CUI 2491319 - REGION AREQUIPA</t>
  </si>
  <si>
    <t>OS-1100</t>
  </si>
  <si>
    <t>SERVICIO DE ALQUILER DE COMPUTADORAS, SEGÚN CONTRATO N°003-2020-DE (DEL 18/03/2021 AL 16/04/2021)</t>
  </si>
  <si>
    <t>20601263140 - CONSTRUCTORA Y SERVICIOS GENERALES HNOS CHAVEZ S.A.C.</t>
  </si>
  <si>
    <t>OS-1216</t>
  </si>
  <si>
    <t>MOV-ANC1: SERVICIO DE MOVILIDAD DE PERSONAL PARA LA EJECUCIÓN DEL CUI 2486064.</t>
  </si>
  <si>
    <t>OS-909</t>
  </si>
  <si>
    <t>EXM-ANC1, ANC2, ANC3 Y ANC4: REALIZACIÓN DE PRUEBAS DE DESCARTE DE COVID-19,  REGION ANCASH</t>
  </si>
  <si>
    <t>20600073363 - CORPORACION D'KNOS S.A.C.</t>
  </si>
  <si>
    <t>OS-1215</t>
  </si>
  <si>
    <t>20574665532 - ROMIL CONTRATISTAS GENERALES E.I.R.L.</t>
  </si>
  <si>
    <t>OS-1010</t>
  </si>
  <si>
    <t>MOV-AYA1-Q14-Q15-Q16: SERV DE MOV DE PERSONAL PARA LA QOCHA  AYA1-2020-Q14-Q15-Q16-2485947-AYACUCHO</t>
  </si>
  <si>
    <t>OS-1217</t>
  </si>
  <si>
    <t>OS-1252</t>
  </si>
  <si>
    <t>MOV-HCA1-Q1-Q5-Q6: SERVICIO DE MOVILIDAD DE PERSONAL PARA LA REGION HUANCAVELICA</t>
  </si>
  <si>
    <t>20568198868 - CONSTRUCTORA JAVI E.I.R.L.</t>
  </si>
  <si>
    <t>OS-1209</t>
  </si>
  <si>
    <t>MAQ-HCA3-Q6: SERVICIO DE ALQUILER DE MAQUINARIA PARA LA REGION HUANCAVELICA</t>
  </si>
  <si>
    <t>OS-1208</t>
  </si>
  <si>
    <t>MAQ-HCA3-Q5: SERVICIO DE ALQUILER DE MAQUINARIA PARA LA REGION HUANCAVELICA</t>
  </si>
  <si>
    <t>OS-1206</t>
  </si>
  <si>
    <t>MAQ-HCA3-Q4: SERVICIO DE ALQUILER DE MAQUINARIA PARA LA REGION HUANCAVELICA</t>
  </si>
  <si>
    <t>20564202402 - MULTISERVICIOS AMBIENTALES RETAMA S.A.C.</t>
  </si>
  <si>
    <t>OS-941</t>
  </si>
  <si>
    <t>MAQ-APU2: ALQUILER DE MAQUINARIA Y EQUIPOS MENORES  APU2-2020-Q1 DEL CUI 2492651 - REGION APURIMAC</t>
  </si>
  <si>
    <t>OS-934</t>
  </si>
  <si>
    <t>MAQ-APU1: ALQUILER DE MAQUINARIA Y EQUIPOS MENORES  APU1-2020-Q8 DEL CUI 2492646 - REGION APURIMAC</t>
  </si>
  <si>
    <t>OS-931</t>
  </si>
  <si>
    <t>MAQ-APU1: ALQUILER DE MAQUINARIA Y EQUIPOS MENORES  APU1-2020-Q5 DEL CUI 2492646 - REGION APURIMAC</t>
  </si>
  <si>
    <t>OS-1198</t>
  </si>
  <si>
    <t>SERVICIO DE MOVILIDAD DE PERSONAL PARA LAS LABORES DE ACONDICINAMIENTO - REGIONES LIMA Y ANCASH</t>
  </si>
  <si>
    <t>20539416724 - EMPRESA DE TRANSPORTES VLADISUR E.I.R.L.</t>
  </si>
  <si>
    <t>OS-1219</t>
  </si>
  <si>
    <t>MAQ-ARE8-Q9: SERVICIO DE ALQUILER DE MAQUINARIA REGION AREQUIPA CUI 2461396 ARE8-2019-Q9</t>
  </si>
  <si>
    <t>OS-1173</t>
  </si>
  <si>
    <t>MAQ-ARE8-Q5: SERVICIO DE ALQUILER DE MAQUINARIA REGION AREQUIPA CUI 2461396 ARE8-2019-Q5</t>
  </si>
  <si>
    <t>20534580763 - INVERSIONES MUCHA E.I.R.L.</t>
  </si>
  <si>
    <t>OS-830</t>
  </si>
  <si>
    <t>MAQ-AYA1-Q14:ALQUILER DE MAQUINARIA PARA LA ACTIVIDAD AYA1-2020-Q14 DEL CUI 2485947-AYACUCHO</t>
  </si>
  <si>
    <t>OS-829</t>
  </si>
  <si>
    <t>MAQ-AYA1-Q15:ALQUILER DE MAQUINARIA PARA LA ACTIVIDAD AYA1-2020-Q15 DEL CUI 2485947-AYACUCHO</t>
  </si>
  <si>
    <t>OS-828</t>
  </si>
  <si>
    <t>MAQ-MOV.MAQ-AYA1-Q16:ALQUILER DE MAQUINARIA PARA LA ACTIVIDAD AYA1-2020-Q16 DEL CUI 2485947-AYACUCHO</t>
  </si>
  <si>
    <t>20534445637 - MARVISA INVERSIONES Y CONSTRUCCIONES SAC</t>
  </si>
  <si>
    <t>OS-1023</t>
  </si>
  <si>
    <t>MAQ-AYA2-Q1:SERVICIO DE ALQUILER DE MAQUINARIA PARA LA ACTIV AYA2-2020-Q1-CUI 2485949 AYACUCHO</t>
  </si>
  <si>
    <t>OS-1022</t>
  </si>
  <si>
    <t>MAQ-AYA1-Q2:SERVICIO DE ALQUILER DE MAQUINARIA PARA LA ACTIV AYA1-2020-Q2-CUI 2485947 AYACUCHO</t>
  </si>
  <si>
    <t>OS-1021</t>
  </si>
  <si>
    <t>MAQ-AYA1-Q1:SERVICIO DE ALQUILER DE MAQUINARIA PARA LA ACTIV AYA1-2020-Q1-CUI 2485947 AYACUCHO</t>
  </si>
  <si>
    <t>20534272864 - INVERSIONES CONTRATISTAS F &amp; S S.A.C</t>
  </si>
  <si>
    <t>OS-1005</t>
  </si>
  <si>
    <t>MOV-AYA1-Q1-Q2: SERVICIO DE MOVILIDAD DE PERSONAL PARA LA QOCHA  AYA1-2020-Q1-Q2-2485947-AYACUCHO</t>
  </si>
  <si>
    <t>OS-1235</t>
  </si>
  <si>
    <t>MAQ-CAJ1-Q6 - CUI: 2492002: CONTRATACIÓN DEL SERVICIO DE ALQUILER DE MAQUINARIA- REGION CAJAMARCA</t>
  </si>
  <si>
    <t>OS-1234</t>
  </si>
  <si>
    <t>MAQ-CAJ1-Q4 - CUI:2492002 : CONTRATACIÓN DEL SERVICIO DE ALQUILER DE MAQUINARIA- R.CAJAMARCA</t>
  </si>
  <si>
    <t>OS-1233</t>
  </si>
  <si>
    <t>MAQ-CAJ1-Q2 -CUI:2492002 - CONTRATACIÓN DEL SERVICIO DE ALQUILER DE MAQUINARIA- REGION CAJAMARCA</t>
  </si>
  <si>
    <t>OS-1244</t>
  </si>
  <si>
    <t>MAQ-HCO1-Q6: SERVICIO DE ALQUILER DE MAQUINARIA PARA LA REGION HUANUCO</t>
  </si>
  <si>
    <t>OS-1225</t>
  </si>
  <si>
    <t>MAQ-HCO1-Q7: SERVICIO DE ALQUILER DE MAQUINARIA PARA LA REGION HUANUCO</t>
  </si>
  <si>
    <t>20528001964 - TRANSPORTES Y CONSTRUCTORES SALLCANTAY S.R.L.</t>
  </si>
  <si>
    <t>OS-1032</t>
  </si>
  <si>
    <t>MOV-APU1: SERVICIO DE MOVILIDAD DE PERSONAL PARA LA ACTIVIDAD APU1-2020-Z6,Z7,Z8,Z9,Z10  CUI 2492646 - REGION APURIMAC</t>
  </si>
  <si>
    <t>OS-890</t>
  </si>
  <si>
    <t>MAQ-AYA1-Q11:SERVICIO DE ALQUILER DE MAQUINARIA PARA LA ACTIV AYA1-2020-Q11-CUI 2485947 AYACUCHO</t>
  </si>
  <si>
    <t>OS-889</t>
  </si>
  <si>
    <t>MAQ-AYA1-Q10:SERVICIO DE ALQUILER DE MAQUINARIA PARA LA ACTIV AYA1-2020-Q10-CUI 2485947 AYACUCHO</t>
  </si>
  <si>
    <t>OS-888</t>
  </si>
  <si>
    <t>MAQ-AYA1-Q9:SERVICIO DE ALQUILER DE MAQUINARIA PARA LA ACTIV AYA1-2020-Q9-CUI 2485947 AYACUCHO</t>
  </si>
  <si>
    <t>OS-884</t>
  </si>
  <si>
    <t>MAQ-AYA1-Q5:SERVICIO DE ALQUILER DE MAQUINARIA PARA LA ACTIV AYA1-2020-Q5-CUI 2485947 AYACUCHO</t>
  </si>
  <si>
    <t>OS-883</t>
  </si>
  <si>
    <t>MAQ-AYA1-Q4:SERVICIO DE ALQUILER DE MAQUINARIA PARA LA ACTIV AYA1-2020-Q4-CUI 2485947 AYACUCHO</t>
  </si>
  <si>
    <t>OS-882</t>
  </si>
  <si>
    <t>MAQ-AYA1-Q3:SERVICIO DE ALQUILER DE MAQUINARIA PARA LA ACTIV AYA1-2020-Q3-CUI 2485947 AYACUCHO</t>
  </si>
  <si>
    <t>20490892525 - ARVI PERU CONTRATISTAS GENERALES EMPRESA INDIVIDUAL DE RESPONSABILIDAD LIMITADA</t>
  </si>
  <si>
    <t>OS-933</t>
  </si>
  <si>
    <t>MAQ-APU1: ALQUILER DE MAQUINARIA Y EQUIPOS MENORES  APU1-2020-Q7 DEL CUI 2492646 - REGION APURIMAC</t>
  </si>
  <si>
    <t>OS-932</t>
  </si>
  <si>
    <t>MAQ-APU1: ALQUILER DE MAQUINARIA Y EQUIPOS MENORES  APU1-2020-Q6 DEL CUI 2492646 - REGION APURIMAC</t>
  </si>
  <si>
    <t>OS-927</t>
  </si>
  <si>
    <t>MAQ-APU1: ALQUILER DE MAQUINARIA Y EQUIPOS MENORES  APU1-2020-Q1 DEL CUI 2492646 - REGION APURIMAC</t>
  </si>
  <si>
    <t>OS-1222</t>
  </si>
  <si>
    <t>MAQ-HCO2-Q2: SERVICIO DE ALQUILER DE MAQUINARIA PARA LA REGION HUANUCO</t>
  </si>
  <si>
    <t>OS-1154</t>
  </si>
  <si>
    <t>MAQ-ARE2-Q3:SERVICIO DE ALQUILER DE MAQUINARIA PARA LA ACTIVIDAD ARE2-2020-Q3 DEL CUI 2492875 - REGION AREQUIPA</t>
  </si>
  <si>
    <t>OS-1153</t>
  </si>
  <si>
    <t>MAQ-ARE2-Q4: SERVICIO DE ALQUILER DE MAQUINARIA PARA LA ACTIVIDAD ARE2-2020-Q4 DEL CUI 2492875 - REGION AREQUIPA</t>
  </si>
  <si>
    <t>OS-1055</t>
  </si>
  <si>
    <t>MAQ-ARE1-Q8: SERVICIO DE ALQUILER DE MAQUINARIA REGION AREQUIPA CUI 2491359 ARE1-2020-Q8</t>
  </si>
  <si>
    <t>OS-1054</t>
  </si>
  <si>
    <t>MAQ-ARE1-Q9: SERVICIO DE ALQUILER DE MAQUINARIA REGION AREQUIPA CUI 2491359 ARE1-2020-Q9</t>
  </si>
  <si>
    <t>OS-1053</t>
  </si>
  <si>
    <t>MAQ-ARE1-Q7: SERVICIO DE ALQUILER DE MAQUINARIA REGION AREQUIPA CUI 2491359 ARE1-2020-Q7</t>
  </si>
  <si>
    <t>OS-1052</t>
  </si>
  <si>
    <t>MAQ-ARE2-Q5: SERVICIO DE ALQUILER DE MAQUINARIA REGION AREQUIPA CUI 2492875 ARE2-2020-Q5</t>
  </si>
  <si>
    <t>OS-1051</t>
  </si>
  <si>
    <t>MAQ-ARE2-Q6: SERVICIO DE ALQUILER DE MAQUINARIA REGION AREQUIPA CUI 2492875 ARE2-2020-Q6</t>
  </si>
  <si>
    <t>OS-1050</t>
  </si>
  <si>
    <t>MAQ-ARE2-Q7: SERVICIO DE ALQUILER DE MAQUINARIA REGION AREQUIPA CUI 2492875 ARE2-2020-Q7</t>
  </si>
  <si>
    <t>20408068909 - INVERSIONES HIMA S.R.L.</t>
  </si>
  <si>
    <t>OS-1181</t>
  </si>
  <si>
    <t>MOV-ANC1- Q13, Q14, Q17: SERVICIO DE MOVILIDAD DE PERSONAL PARA LA EJECUCIÓN DEL CUI 2486064.</t>
  </si>
  <si>
    <t>20199731743 - MUNICIPALIDAD DISTRITAL DE CALLALLI</t>
  </si>
  <si>
    <t>OS-1237</t>
  </si>
  <si>
    <t>MAQ-ARE2-Q1: SERVICIO DE ALQUILER DE MAQUINARIA REGION AREQUIPA CUI 2492875 ARE2-2020-Q1</t>
  </si>
  <si>
    <t>20172681043 - MUNICIPALIDAD DISTRITAL DE ORCOPAMPA</t>
  </si>
  <si>
    <t>OS-1179</t>
  </si>
  <si>
    <t>MAQ-ARE8-Q7: SERVICIO DE ALQUILER DE MAQUINARIA REGION AREQUIPA CUI 2461396 ARE8-2019-Q7</t>
  </si>
  <si>
    <t>OS-1177</t>
  </si>
  <si>
    <t>MAQ-ARE8-Q6: SERVICIO DE ALQUILER DE MAQUINARIA REGION AREQUIPA CUI 2461396 ARE8-2019-Q6</t>
  </si>
  <si>
    <t>15473678753 - QUISPE POMA JOSE LUIS</t>
  </si>
  <si>
    <t>OS-1041</t>
  </si>
  <si>
    <t>MAQ-AYA1-Q19:SERVICIO DE ALQUILER DE MAQUINARIA PARA LA ACTIV AYA1-2020-Q19-CUI 2485947 AYACUCHO</t>
  </si>
  <si>
    <t>OS-1040</t>
  </si>
  <si>
    <t>MAQ-AYA1-Q18:SERVICIO DE ALQUILER DE MAQUINARIA PARA LA ACTIV AYA1-2020-Q18-CUI 2485947 AYACUCHO</t>
  </si>
  <si>
    <t>OS-1039</t>
  </si>
  <si>
    <t>MAQ-AYA1-Q17:SERVICIO DE ALQUILER DE MAQUINARIA PARA LA ACTIV AYA1-2020-Q17-CUI 2485947 AYACUCHO</t>
  </si>
  <si>
    <t>10734755937 - APAZA MIRANDA DAVID AARON</t>
  </si>
  <si>
    <t>OS-1134</t>
  </si>
  <si>
    <t>MAQ-CUS1-Q2: SERVICIO DE ALQUILER DE MAQUINARIA PARA EL CUI 2486485 (CUS1-2020-Q2) DE LA REGION CUSCO</t>
  </si>
  <si>
    <t>OS-1133</t>
  </si>
  <si>
    <t>MAQ-CUS1-Q1: SERVICIO DE ALQUILER DE MAQUINARIA PARA EL CUI 2486485 (CUS1-2020-Q1) DE LA REGION CUSCO</t>
  </si>
  <si>
    <t>OS-1132</t>
  </si>
  <si>
    <t>MAQ-CUS1-Q3: SERVICIO DE ALQUILER DE MAQUINARIA PARA EL CUI 2486485 (CUS1-2020-Q3) DE LA REGION CUSCO</t>
  </si>
  <si>
    <t>OS-940</t>
  </si>
  <si>
    <t>MAQ-APU1: ALQUILER DE MAQUINARIA Y EQUIPOS MENORES  APU1-2020-Q14 DEL CUI 2492646 - REGION APURIMAC</t>
  </si>
  <si>
    <t>OS-939</t>
  </si>
  <si>
    <t>MAQ-APU1: ALQUILER DE MAQUINARIA Y EQUIPOS MENORES  APU1-2020-Q13 DEL CUI 2492646 - REGION APURIMAC</t>
  </si>
  <si>
    <t>OS-938</t>
  </si>
  <si>
    <t>MAQ-APU1: ALQUILER DE MAQUINARIA Y EQUIPOS MENORES  APU1-2020-Q12 DEL CUI 2492646 - REGION APURIMAC</t>
  </si>
  <si>
    <t>OS-937</t>
  </si>
  <si>
    <t>MAQ-APU1: ALQUILER DE MAQUINARIA Y EQUIPOS MENORES  APU1-2020-Q11 DEL CUI 2492646 - REGION APURIMAC</t>
  </si>
  <si>
    <t>OS-936</t>
  </si>
  <si>
    <t>MAQ-APU1: ALQUILER DE MAQUINARIA Y EQUIPOS MENORES  APU1-2020-Q10 DEL CUI 2492646 - REGION APURIMAC</t>
  </si>
  <si>
    <t>OS-935</t>
  </si>
  <si>
    <t>MAQ-APU1: ALQUILER DE MAQUINARIA Y EQUIPOS MENORES  APU1-2020-Q9 DEL CUI 2492646 - REGION APURIMAC</t>
  </si>
  <si>
    <t>OS-930</t>
  </si>
  <si>
    <t>MAQ-APU1: ALQUILER DE MAQUINARIA Y EQUIPOS MENORES  APU1-2020-Q4 DEL CUI 2492646 - REGION APURIMAC</t>
  </si>
  <si>
    <t>OS-929</t>
  </si>
  <si>
    <t>MAQ-APU1: ALQUILER DE MAQUINARIA Y EQUIPOS MENORES  APU1-2020-Q3 DEL CUI 2492646 - REGION APURIMAC</t>
  </si>
  <si>
    <t>OS-928</t>
  </si>
  <si>
    <t>MAQ-APU1: ALQUILER DE MAQUINARIA Y EQUIPOS MENORES  APU1-2020-Q2 DEL CUI 2492646 - REGION APURIMAC</t>
  </si>
  <si>
    <t>OS-1164</t>
  </si>
  <si>
    <t>MAQ-CUS2-Q6: SERVICIO DE ALQUILER DE MAQUINARIA PARA EL CUI 2486477 (CUS2-2020-Q6) DE LA REGION CUSCO</t>
  </si>
  <si>
    <t>OS-809</t>
  </si>
  <si>
    <t>RES-ANC1-Q20-Q21: SERVICIO DE RESIDENTE DE OBRA PARA LA REGIÓN ANCASH - CUI 2486064</t>
  </si>
  <si>
    <t>OS-1156</t>
  </si>
  <si>
    <t>MAQ-CUS2-Q2: SERVICIO DE ALQUILER DE MAQUINARIA PARA EL CUI 2486477 (CUS2-2020-Q2) DE LA REGION CUSCO</t>
  </si>
  <si>
    <t>OS-1155</t>
  </si>
  <si>
    <t>MAQ-CUS2-Q1: SERVICIO DE ALQUILER DE MAQUINARIA PARA EL CUI 2486477 (CUS2-2020-Q1) DE LA REGION CUSCO</t>
  </si>
  <si>
    <t>10470595952 - FLORES PAUCAR DAVID</t>
  </si>
  <si>
    <t>OS-852</t>
  </si>
  <si>
    <t>RES-LIM2-Q1,Q2: SERVICIO DE RESIDENTE DE OBRA PARA LAS ACTIVIDADES: LIM2-2019-Q1 Y LIM2-2019-Q2 DEL CUI 2473060 DE LA REGION LIMA</t>
  </si>
  <si>
    <t>OS-756</t>
  </si>
  <si>
    <t>SERVICIO DE ASISTENTE TECNICO DEL COORDINADOR REGIONAL - REGION APURIMAC</t>
  </si>
  <si>
    <t>OS-1147</t>
  </si>
  <si>
    <t>MAQ-CUS1-Q15: SERVICIO DE ALQUILER DE MAQUINARIA PARA EL CUI 2486485 (CUS1-2020-Q15) DE LA REGION CUSCO</t>
  </si>
  <si>
    <t>OS-1146</t>
  </si>
  <si>
    <t>MAQ-CUS1-Q14: SERVICIO DE ALQUILER DE MAQUINARIA PARA EL CUI 2486485 (CUS1-2020-Q14) DE LA REGION CUSCO</t>
  </si>
  <si>
    <t>OS-1143</t>
  </si>
  <si>
    <t>MAQ-CUS1-Q13: SERVICIO DE ALQUILER DE MAQUINARIA PARA EL CUI 2486485 (CUS1-2020-Q13) DE LA REGION CUSCO</t>
  </si>
  <si>
    <t>OS-1121</t>
  </si>
  <si>
    <t>MOV-ANC1-Q15, Q16: SERVICIO DE MOVILIDAD DE PERSONAL PARA LA EJECUCIÓN DEL CUI 2486064.</t>
  </si>
  <si>
    <t>10442813740 - ESTRADA HUANCA ABRAHAN JOSE</t>
  </si>
  <si>
    <t>OS-754</t>
  </si>
  <si>
    <t>SERVICIO DE ASISTENTE TECNICO DEL COORDINADOR REGIONAL - REGION CUSCO</t>
  </si>
  <si>
    <t>10436497305 - TTACCA SAYHUA GREGORIO</t>
  </si>
  <si>
    <t>OS-1197</t>
  </si>
  <si>
    <t>MOV-ARE8-Q1-Q2-Q9: SERVICIO DE MOVILIDAD DE PERSONAL REGION AREQUIPA CUI 2461396 ARE8-2019-Q1, ARE8-2019-Q2, ARE8-2019-Q9</t>
  </si>
  <si>
    <t>OS-796</t>
  </si>
  <si>
    <t>RES-LIM1-Q21,Q22: SERVICIO DE RESIDENTE DE OBRA PARA EL CUI 2486070 DE LA REGION LIMA - ACT (LIM1-2020-Q21, LIM1-2020-Q22)</t>
  </si>
  <si>
    <t>OS-1118</t>
  </si>
  <si>
    <t>MAQ-ARE1-Q1: SERVICIO DE ALQUILER DE MAQUINARIA REGION AREQUIPA CUI 2491359 ARE1-2020-Q3</t>
  </si>
  <si>
    <t>OS-1117</t>
  </si>
  <si>
    <t>MAQ-ARE1-Q1: SERVICIO DE ALQUILER DE MAQUINARIA REGION AREQUIPA CUI 2491359 ARE1-2020-Q1</t>
  </si>
  <si>
    <t>OS-1116</t>
  </si>
  <si>
    <t>MAQ-ARE1-Q2: SERVICIO DE ALQUILER DE MAQUINARIA REGION AREQUIPA CUI 2491359 ARE1-2020-Q2</t>
  </si>
  <si>
    <t>OS-1096</t>
  </si>
  <si>
    <t>MOV-ARE1-Q1-Q2-Q3: SERVICIO DE MOVILIDAD DE PERSONAL REGION AREQUIPA CUI 2491359 ARE1-2020-Q1, ARE1-2020-Q2, ARE1-2020-Q3</t>
  </si>
  <si>
    <t>10413927779 - ARUQUIPA CHARAJA WILLIAM</t>
  </si>
  <si>
    <t>OS-989</t>
  </si>
  <si>
    <t>RES-APU4-Q9: SERVICIO DE RESIDENTE DE OBRA PARA LA ACTIVIDAD APU4-2020(Q8,Q9) CUI 2468616 - REGION APURIMAC</t>
  </si>
  <si>
    <t>OS-956</t>
  </si>
  <si>
    <t>RES-APU4-Q8: SERVICIO DE RESIDENTE DE OBRA PARA LA ACTIVIDAD APU4-2020 (Q8;Q9) CUI 2468616-REGION APURIMAC</t>
  </si>
  <si>
    <t>OS-973</t>
  </si>
  <si>
    <t>ACR-ANC: SERVICIO DE ASISTENTE TECNICO DEL COORDINADOR REGIONAL-REGION ANCASH</t>
  </si>
  <si>
    <t>OS-953</t>
  </si>
  <si>
    <t>MAQ AYA4-Q10:SERVICIO DE ALQ DE MAQUINARIA Y EQ MENORES PARA LA ACT AYA4-2020-Q10-2486634-AYACUCHO</t>
  </si>
  <si>
    <t>OS-952</t>
  </si>
  <si>
    <t>MAQ AYA4-Q6:SERVICIO DE ALQ DE MAQUINARIA Y EQ MENORES PARA LA ACT AYA4-2020-Q6 2486634-AYACUCHO</t>
  </si>
  <si>
    <t>OS-951</t>
  </si>
  <si>
    <t>MAQ AYA4-Q5:SERVICIO DE ALQ DE MAQUINARIA Y EQ MENORES PARA LA ACT AYA4-2020-Q5-2486634-AYACUCHO</t>
  </si>
  <si>
    <t>OS-950</t>
  </si>
  <si>
    <t>MAQ AYA4-Q4:SERVICIO DE ALQ DE MAQUINARIA Y EQ MENORES PARA LA ACT AYA4-2020-Q4 2486634-AYACUCHO</t>
  </si>
  <si>
    <t>OS-949</t>
  </si>
  <si>
    <t>MAQ AYA4-Q9:SERVICIO DE ALQ DE MAQUINARIA Y EQ MENORES PARA LA ACT AYA4-2020-Q9-2486634-AYACUCHO</t>
  </si>
  <si>
    <t>OS-948</t>
  </si>
  <si>
    <t>MAQ AYA4-Q8:SERVICIO DE ALQ DE MAQUINARIA Y EQ MENORES PARA LA ACT AYA4-2020-Q8 2486634-AYACUCHO</t>
  </si>
  <si>
    <t>OS-945</t>
  </si>
  <si>
    <t>MAQ AYA4-Q3:SERVICIO DE ALQ DE MAQUINARIA Y EQ MENORES PARA LA ACT AYA4-2020-Q3 2486634-AYACUCHO</t>
  </si>
  <si>
    <t>OS-944</t>
  </si>
  <si>
    <t>MAQ AYA4-Q2:SERVICIO DE ALQ DE MAQUINARIA Y EQ MENORES PARA LA ACT AYA4-2020-Q2 2486634-AYACUCHO</t>
  </si>
  <si>
    <t>OS-943</t>
  </si>
  <si>
    <t>MAQ AYA4-Q1:SERVICIO DE ALQ DE MAQUINARIA Y EQ MENORES PARA LA ACT AYA4-2020-Q1 2486634-AYACUCHO</t>
  </si>
  <si>
    <t>OS-914</t>
  </si>
  <si>
    <t>MAQ-AYA3-Q6:SERVICIO DE ALQ DE MAQUINARIA Y EQ MENOR PARA LA ACTIV AYA3-2020-Q6-CUI 2486630 AYACUCHO</t>
  </si>
  <si>
    <t>OS-913</t>
  </si>
  <si>
    <t>MAQ-AYA3-Q4:SERVICIO DE ALQ DE MAQUINARIA Y EQ MENOR PARA LA ACTIV AYA3-2020-Q4-CUI 2486630 AYACUCHO</t>
  </si>
  <si>
    <t>OS-912</t>
  </si>
  <si>
    <t>MAQ-AYA3-Q3:SERVICIO DE ALQ DE MAQUINARIA Y EQ MENOR PARA LA ACTIV AYA3-2020-Q3-CUI 2486630 AYACUCHO</t>
  </si>
  <si>
    <t>OS-911</t>
  </si>
  <si>
    <t>MAQ-AYA3-Q2:SERVICIO DE ALQ DE MAQUINARIA Y EQ MENOR PARA LA ACTIV AYA3-2020-Q2-CUI 2486630 AYACUCHO</t>
  </si>
  <si>
    <t>OS-755</t>
  </si>
  <si>
    <t>SERVICIO DE ASISTENTE TECNICO DEL COORDINADOR REGIONAL - REGION AYACUCHO</t>
  </si>
  <si>
    <t>10254552785 - QUISPE MENESES RUBEN WALTER</t>
  </si>
  <si>
    <t>OS-1251</t>
  </si>
  <si>
    <t>MOV-HCA4-Q1-Q2-Q3: SERVICIO DE MOVILIDAD DE PERSONAL PARA LA REGION HUANCAVELICA</t>
  </si>
  <si>
    <t>OS-1192</t>
  </si>
  <si>
    <t>MAQ-HCA1-Q7: SERVICIO DE ALQUILER DE MAQUINARIA PARA LA REGION HUANCAVELICA</t>
  </si>
  <si>
    <t>OS-1191</t>
  </si>
  <si>
    <t>MAQ-HCA1-Q6: SERVICIO DE ALQUILER DE MAQUINARIA PARA LA REGION HUANCAVELICA</t>
  </si>
  <si>
    <t>OS-1190</t>
  </si>
  <si>
    <t>MAQ-HCA1-Q5: SERVICIO DE ALQUILER DE MAQUINARIA PARA LA REGION HUANCAVELICA</t>
  </si>
  <si>
    <t>OS-1189</t>
  </si>
  <si>
    <t>MAQ-HCA1-Q2: SERVICIO DE ALQUILER DE MAQUINARIA PARA LA REGION HUANCAVELICA</t>
  </si>
  <si>
    <t>OS-1232</t>
  </si>
  <si>
    <t>OA-LIQUIDADOR FINANCIERO DE LAS INVERSIONES DE OPTIMIZACION  DE SIEMBRA Y COSECHA DE AGUA-REGION ANCASH- CUSCO</t>
  </si>
  <si>
    <t>10166956361 - AZAÑERO LLONTOP MAXIMO</t>
  </si>
  <si>
    <t>OS-769</t>
  </si>
  <si>
    <t>SUP-CAJ3-Q2-Q3-Q4: SERVICIO DE SUPERVISOR DE OBRA REGION CAJAMARCA CUI 2492032 CAJ3-2020-Q2, CAJ3-2020-Q3, CAJ3-2020-Q4</t>
  </si>
  <si>
    <t>OS-790</t>
  </si>
  <si>
    <t>SUP-LIM1-Q12,Q13,Q14-SERVICIO DE SUPERVISOR DE OBRA PARA LAS ACTIVIDADES: LIM1-2020-Q12, LIM1-2020-Q13 Y LIM1-2020-Q14 DEL CUI 2486070 DE LA REGION LIMA</t>
  </si>
  <si>
    <t>10107256411 - MONTES TAIPE JUAN EDGAR</t>
  </si>
  <si>
    <t>OS-775</t>
  </si>
  <si>
    <t>SUP-HCA2-Q1-Q2 SERVICIO DE SUPERVISOR DE OBRA PARA LA REGION HUANCAVELICA</t>
  </si>
  <si>
    <t>OS-1200</t>
  </si>
  <si>
    <t>SERVICIO DE CONTROLADOR - ACONDICIONAMIENTO DE OBRA - REGIONES LIMA Y ANCASH, SEGÚN TDR</t>
  </si>
  <si>
    <t>OS-946</t>
  </si>
  <si>
    <t>SERVICIO DE SUPERVISOR DE OBRA PARA LA ACTIVIDAD APU4-2020 (Q8,Q9) DEL CUI 2468616 - REGION APURIMAC</t>
  </si>
  <si>
    <t>OS-1231</t>
  </si>
  <si>
    <t>OA-LIQUIDADOR FINANCIERO DE LAS INVERSIONES DE OPTIMIZACION DE SIEMBRA Y COSECHA DE AGUA-REGION HUANCAVELICA</t>
  </si>
  <si>
    <t>OS-506</t>
  </si>
  <si>
    <t>SERVICIO DE ALQUILER DE COMPUTADORAS, SEGÚN CONTRATO N°003-2020-DE (DEL 16/02/2021 AL 17/03/2021)</t>
  </si>
  <si>
    <t>OS-454</t>
  </si>
  <si>
    <t>SERVICIO DE RESIDENTE DE OBRA PARA LA ACTIVIDAD: CUI 2491319  (ARE3-2020 -Q02, Q03)</t>
  </si>
  <si>
    <t>10806683065 - FLORES CHECALLA PERCY EDI</t>
  </si>
  <si>
    <t>OS-536</t>
  </si>
  <si>
    <t>SERVICIO DE SUPERVISOR DE OBRA PARA LAS ACTIVIDADES:(CUS1-2020-Q1), CUS1-2020-Q2,CUS1-2020-Q3 CUI 2486485 REGION CUSCO</t>
  </si>
  <si>
    <t>OS-395</t>
  </si>
  <si>
    <t>SERVICIO DE SUPERVISOR DE OBRA PARA LA ACTIVIDAD HCO2-2020-Q6, Q10, Q11 DEL CUI 2491320 - REGIÓN HUÁNUCO</t>
  </si>
  <si>
    <t>10802217086 - WALTER AMACHI ORTEGA</t>
  </si>
  <si>
    <t>OS-474</t>
  </si>
  <si>
    <t>SERVICIO DE SUPERVISOR DE OBRA PARA LA ACTIVIDAD ARE3-2020-Q2,Q3 DEL CUI 2491319-REGIÓN AREQUIPA</t>
  </si>
  <si>
    <t>OS-239</t>
  </si>
  <si>
    <t>SERVICIO DE COORDINADOR REGIONALDE  AREQUIPA</t>
  </si>
  <si>
    <t>OS-183</t>
  </si>
  <si>
    <t>SERVICIO DE COORDINACIÓN EN TEMAS DE LOGISTICA Y PRESUPUESTO EN LA ETAPA DE EJECUCIÓN DE OBRA, SEGUN TDR</t>
  </si>
  <si>
    <t>10722575178 - PONTE RUIZ WENDY SHARLOTT</t>
  </si>
  <si>
    <t>OS-358</t>
  </si>
  <si>
    <t>SERVICIO DE ASISTENCIA EN ADQUISICIONES Y CONTRATACIONES EN LA ETAPA DE EJECUCION, SEGUN TDR</t>
  </si>
  <si>
    <t>OS-456</t>
  </si>
  <si>
    <t>SERVICIO DE RESIDENTE DE OBRA PARA LA ACTIVIDAD HCA3-2020-Q4,HCA3-2020-Q5,HCA3-2020-Q6 DEL CUI 2487283 - REGIÓN HUANCAVELICA</t>
  </si>
  <si>
    <t>10715222383 - CAPACOILA COILA JAVIER</t>
  </si>
  <si>
    <t>OS-496</t>
  </si>
  <si>
    <t>SERVICIO DE RESIDENTE DE OBRA REGION AREQUIPA CUI 2461396 ARE8-2019-Q6, ARE8-2019-Q7, ARE8-2019-Q8</t>
  </si>
  <si>
    <t>OS-354</t>
  </si>
  <si>
    <t>SERVICIO DE RESIDENTE DE OBRA PARA LA  ACTIVIDAD APU1-2020-Q6, Q7, Q1-CUI 2492646-REGION APURIMAC</t>
  </si>
  <si>
    <t>OS-522</t>
  </si>
  <si>
    <t>SERVICIO DE RESIDENTE DE OBRA REGION AREQUIPA CUI 2491359 ARE1-2020-Q1, ARE1-2020-Q2, ARE1-2020-Q3</t>
  </si>
  <si>
    <t>OS-468</t>
  </si>
  <si>
    <t>SERVICIO DE RESIDENTE DE OBRA PARA LA ACTIVIDAD: CUI 2461396  (ARE8-2019 -Q01, Q02, Q09)</t>
  </si>
  <si>
    <t>OS-369</t>
  </si>
  <si>
    <t>SERVICIO DE SUPERVISOR DE OBRA PARA LAS ACTIVIDADES APU4-2020-Q5, Q7 DEL CUI 2468616 - APURIMAC</t>
  </si>
  <si>
    <t>10700407255 - OLIVAS CARLOS JENNIFER</t>
  </si>
  <si>
    <t>OS-214</t>
  </si>
  <si>
    <t>ASISTENTE ADMINISTRATIVO DE OBRA</t>
  </si>
  <si>
    <t>10479453921 - CRESPO CCAHUIN JHON</t>
  </si>
  <si>
    <t>OS-205</t>
  </si>
  <si>
    <t>SERVICIO DE ASISTENTE ADMINISTRATIVO REGIONAL - AYACUCHO, SEGUN TDR</t>
  </si>
  <si>
    <t>OS-178</t>
  </si>
  <si>
    <t>ASISTENTE ADMINISTRATIVO DE OBRA - REGION APURIMAC</t>
  </si>
  <si>
    <t>OS-196</t>
  </si>
  <si>
    <t>ASISTENTE TECNICO DEL ESPECIALISTA DE OBRAS</t>
  </si>
  <si>
    <t>OS-344</t>
  </si>
  <si>
    <t>SERVICIO DE RESIDENTE DE OBRA PARA LA ACTIVIDAD APU5-2020-Q4 ,APU5-2020-Q5,APU5-2020-Q6 DEL CUI 2465724 - REGION APURIMAC</t>
  </si>
  <si>
    <t>OS-206</t>
  </si>
  <si>
    <t>10473441841 - BANCES SANTAMARIA OMAR MILCOR</t>
  </si>
  <si>
    <t>OS-470</t>
  </si>
  <si>
    <t>SERVICIO DE RESIDENTE DE OBRA PARA LA ACTIVIDAD: CUI 2492032  (CAJ3-2020 -Q02, Q03, Q04)</t>
  </si>
  <si>
    <t>10471695713 - RODRIGUEZ ROMAN ROEMMER SYLVESTER</t>
  </si>
  <si>
    <t>OS-229</t>
  </si>
  <si>
    <t>SERVICIO DE ADMINISTRADOR DE REDES Y SOPORTE PARA LA OFICINA DE ADM-TIC DE LA UEFSA</t>
  </si>
  <si>
    <t>10470527230 - GOMEZ OBREGON EMERZON</t>
  </si>
  <si>
    <t>OS-323</t>
  </si>
  <si>
    <t>SERVICIO DE ELABORACION Y EJECUCION DEL PLAN DE MONITOREO ARQUEOLO (PMA) CUI 2486064, 2486030-ANCASH</t>
  </si>
  <si>
    <t>10469499842 - FLORES LLANOS DEIVI PITER</t>
  </si>
  <si>
    <t>OS-500</t>
  </si>
  <si>
    <t>SERVICIO DE RESIDENTE DE OBRA PARA LAS ACTIVIDADES:(CUS1-2020-Q13),(CUS1-2020-Q14),(CUS1-2020-Q15) DEL CUI 2486485 REGION CUSCO.</t>
  </si>
  <si>
    <t>OS-185</t>
  </si>
  <si>
    <t>SERVICIO DE ANALISTA EN CONTRATACIONES DEL ESTADO PARA LA ETAPA DE EJECUCIÓN DE OBRAS, SEGÚN TD</t>
  </si>
  <si>
    <t>OS-430</t>
  </si>
  <si>
    <t>SERVICIO DE RESIDENTE DE OBRA PARA LAS ACTIVIDADES:  CUI 2486064  (ANC1-2020 - Q1, Q2, Q3) - REGION ANCASH</t>
  </si>
  <si>
    <t>OS-222</t>
  </si>
  <si>
    <t>SERVICIO DE ASISTENTE ADMINISTRATIVO REGIONAL - AREQUIPA, SEGÚN TDR</t>
  </si>
  <si>
    <t>10465433413 - SILVA HERRERA JAIME SIMON</t>
  </si>
  <si>
    <t>OS-208</t>
  </si>
  <si>
    <t>SERVICIO DE ASISTENTE ADMINISTRATIVO REGIONAL - LAMBAYEQUE, SEGUN TDR</t>
  </si>
  <si>
    <t>OS-476</t>
  </si>
  <si>
    <t>SERVICIO DE SUPERVISOR DE OBRA PARA LAS ACTIVIDADES ARE8-2019-Q4,Q5 DEL CUI 2461396- AREQUIPA</t>
  </si>
  <si>
    <t>10464672678 - PEÑA ASTUHUAMAN HENRRY LUIS</t>
  </si>
  <si>
    <t>OS-436</t>
  </si>
  <si>
    <t>SERVICIO DE RESIDENTE DE OBRA PARA LA REGION HUANCAVELICA CUI N° 2487266 (HCA1-2020-Q3, HCA1-2020-Q4)</t>
  </si>
  <si>
    <t>OS-434</t>
  </si>
  <si>
    <t>SERVICIO DE PROFESIONAL TECNICO PARA LA ACTIVIDAD APU1-2020-Z6, Z7, Z8, Z9, Z10  DEL CUI 2492646 - REGION APURIMAC</t>
  </si>
  <si>
    <t>OS-210</t>
  </si>
  <si>
    <t>SERVICIO DE ASISTENTE ADMINISTRATIVO REGIONAL - HUANCAVELICA, SEGUN TDR</t>
  </si>
  <si>
    <t>OS-370</t>
  </si>
  <si>
    <t>SERVICIO DE SUPERVISOR DE OBRA PARA LAS ACTIVIDADES APU3-2020-Q1,Q2 DEL CUI 2481131 -APURIMAC</t>
  </si>
  <si>
    <t>OS-368</t>
  </si>
  <si>
    <t>SERVICIO DE SUPERVISOR DE OBRA PARA LAS ACTIVIDADES APU5-2020-Q1-Q2-Q3 DEL CUI 2465724 - APURIMAC</t>
  </si>
  <si>
    <t>10460406752 - VASQUEZ TIRADO WALTER DEYVI</t>
  </si>
  <si>
    <t>OS-473</t>
  </si>
  <si>
    <t>SERVICIO DE SUPERVISOR DE OBRA PARA LA ACTIVIDAD CUI 2492032  (CAJ3-2020 - Q02, Q03, Q04)</t>
  </si>
  <si>
    <t>10459437997 - MESTAS SUCASACA GONZALO</t>
  </si>
  <si>
    <t>OS-501</t>
  </si>
  <si>
    <t>SERVICIO DE SUPERVISOR DE OBRA PARA LA ACTIVIDAD ARE3-2020-Q1, Q4 DEL CUI 2491319 - REGIÓN AREQUIPA</t>
  </si>
  <si>
    <t>10459340519 - MONTEAGUDO QUISPE MARCO ANTONIO</t>
  </si>
  <si>
    <t>OS-340</t>
  </si>
  <si>
    <t>SERVICIO DE RESIDENTE DE OBRA PARA LA ACTIVIDAD APU4-2020-Q8 Y APU4-2020-Q9 DEL CUI 2468616 - REGION APURIMAC</t>
  </si>
  <si>
    <t>OS-479</t>
  </si>
  <si>
    <t>SERVICIO DE RESIDENTE DE OBRA PARA LA ACTIVIDAD: CUI 2491359  (ARE1-2020 - Q04, Q05, Q06)</t>
  </si>
  <si>
    <t>10458952341 - SEVERINO HUAPAYA EDSON ADRIAN</t>
  </si>
  <si>
    <t>OS-429</t>
  </si>
  <si>
    <t>SERVICIO DE RESIDENTE DE OBRA PARA LAS ACTIVIDADES: CUI 2486064 (ANC1-2020-Q7, Q8, Q9) - REGION ANCASH</t>
  </si>
  <si>
    <t>OS-226</t>
  </si>
  <si>
    <t>SERVICIO DE SEGUIMIENTO Y MONITOREO DE LAS INVERSIONES PARA LA OPPS DE LA UEFSA</t>
  </si>
  <si>
    <t>OS-599</t>
  </si>
  <si>
    <t>SERVICIO DE RESIDENTE DE OBRA PARA LA REGION HUANUCO CUI 2491320 (HCO2-2020-Q6, HCO2-2020-Q10, HCO2-2020-Q11)</t>
  </si>
  <si>
    <t>10455865421 - VALDEZ CAPCHA ELVIS JOHNNY</t>
  </si>
  <si>
    <t>OS-246</t>
  </si>
  <si>
    <t>SERVICIO DE INTEGRACION CONTABLE PARA LA OFICINA DE ADMINISTRACIÓN CONTABILIDAD, SEGÚN TDR</t>
  </si>
  <si>
    <t>10455095692 - SALAS BURGA CAMILO</t>
  </si>
  <si>
    <t>OS-725</t>
  </si>
  <si>
    <t>SERVICIO DE RESIDENTE DE OBRA PARA LAS ACTIVIDADES: LIM1-2020-Q21 / LIM1-2020-Q22 DEL CUI 2486070 DE LA REGION LIMA</t>
  </si>
  <si>
    <t>OS-492</t>
  </si>
  <si>
    <t>SERVICIO DE RESIDENTE DE OBRA REGION CAJAMARCA CUI 2491317 CAJ2-2020-Q1, CAJ2-2020-Q5, CAJ2-2020-Q2</t>
  </si>
  <si>
    <t>10454322245 - ALANYA BARZOLA MIRELLA</t>
  </si>
  <si>
    <t>OS-561</t>
  </si>
  <si>
    <t>SERVICIO DE RESIDENTE DE OBRA PARA LA REGION HUANCAVELICA CUI N° 2469565 (HCA17-2019-Q3, HCA17-2019-Q4)</t>
  </si>
  <si>
    <t>OS-440</t>
  </si>
  <si>
    <t>SERVICIO DE RESIDENTE DE OBRA PARA LAS ACTIVIDADES(ANC1-2020-Q15) Y  (ANC1-2020-Q16) DEL CUI 2486064 REGION ANCASH</t>
  </si>
  <si>
    <t>OS-184</t>
  </si>
  <si>
    <t>SERVICIO DE ANALISTA EN PROGRAMACIÓN LOGISTICA EN LA ETAPA DE EJECUCIÓN, SEGUN TDR</t>
  </si>
  <si>
    <t>10452093770 - MARTINEZ CHAVEZ ELI JILVER</t>
  </si>
  <si>
    <t>OS-437</t>
  </si>
  <si>
    <t>SERVICIO DE RESIDENTE DE OBRA PARA LA REGION HUANCAVELICA CUI N° 2487275 (HCA2-2020-Q5, HCA2-2020-Q6)</t>
  </si>
  <si>
    <t>OS-211</t>
  </si>
  <si>
    <t>SERVICIO DE ASISTENTE ADMINISTRATIVO REGIONAL - APURIMAC, SEGÚN TDR</t>
  </si>
  <si>
    <t>10450351844 - VERGARA ESPINOZA FLEMIN</t>
  </si>
  <si>
    <t>OS-431</t>
  </si>
  <si>
    <t>SERVICIO DE RESIDENTE DE OBRA PARA LAS ACTIVIDADES: CUI 2486064  (ANC1-2020 - Q18, Q19)</t>
  </si>
  <si>
    <t>OS-457</t>
  </si>
  <si>
    <t>SERVICIO DE SUPERVISOR DE OBRA PARA LA ACTIVIDAD CUI 2492002  (CAJ1-2020 - Q2, Q4, Q6)</t>
  </si>
  <si>
    <t>10447792619 - HUAMAN RAMON CHANELL FLOWER</t>
  </si>
  <si>
    <t>OS-519</t>
  </si>
  <si>
    <t>SERVICIO DE RESIDENTE DE OBRA PARA LA REGION HUANCAVELICA CUI N° 2487275 (HCA2-2020-Q1, HCA2-2020-Q2)</t>
  </si>
  <si>
    <t>10447515453 - LOPEZ VALLADARES ARMINDA INES</t>
  </si>
  <si>
    <t>OS-666</t>
  </si>
  <si>
    <t>SERVICIO DE SUPERVISOR  DE ACTIVIDADES DE ZANJAS DE INFILTRACIÓN Y REFORESTACIÓN PARA LAS ACTIVIDADES LIB1-2020-Z1-Z2-F1-CUI 2501467 - LA LIBERTAD</t>
  </si>
  <si>
    <t>10447335277 - RODRIGUEZ FARGE EDWAR</t>
  </si>
  <si>
    <t>OS-245</t>
  </si>
  <si>
    <t>SERVICIO DE REVISIÓN, VERIFICACIÓN Y CONTROL PREVIO OFICINA DE ADMINSITRACION - CONTABILIDAD SEGUN TDR</t>
  </si>
  <si>
    <t>10445692811 - BUJAICO DE LA CRUZ JUAN CARLOS</t>
  </si>
  <si>
    <t>OS-601</t>
  </si>
  <si>
    <t>SERVICIO DE RESIDENTE DE OBRA PARA LA REGION HUANCAVELICA CUI N° 2469565 (HCA17-2019-Q1, HCA17-2019-Q2)</t>
  </si>
  <si>
    <t>10444164498 - ORTEGA HUAMANTTUPA WALTER</t>
  </si>
  <si>
    <t>OS-187</t>
  </si>
  <si>
    <t>SERVICIO DE APOYO PARA EL SEGUIMIENTO DE ACTIVIDADES Y EXPEDIENTES ADMINISTRATIVOS EN LA ETAPA DE EJECUCIÓN DE OBRAS, SEGUN TDR</t>
  </si>
  <si>
    <t>10442092805 - USHIÑAHUA IDROGO JET TIVER</t>
  </si>
  <si>
    <t>OS-188</t>
  </si>
  <si>
    <t>SERVICIO DE APOYO EN LA REVISIÓN DE LOS EXPEDIENTES DE PAGO EN LA EJECUCIÓN DE OBRAS, SEGÚN TDR</t>
  </si>
  <si>
    <t>10440367467 - HUAMAN LOAYZA BRYANT ENRIQUE</t>
  </si>
  <si>
    <t>OS-512</t>
  </si>
  <si>
    <t>SERVICIO DE SUPERVISOR PARA LA ACTIVIDAD APU1-2020-Z1, Z2, Z3, Z4, Z5 - CUI 2492646 - REGION APURIMAC.</t>
  </si>
  <si>
    <t>OS-546</t>
  </si>
  <si>
    <t>SERVICIO DE RESIDENTE DE OBRA PARA LAS ACTIVIDADES: (ANC2-2020-Q1, Q2)  CUI 2486068</t>
  </si>
  <si>
    <t>OS-248</t>
  </si>
  <si>
    <t>SERVICIO DE COORDINADOR REGIONAL DE LA LIBERTAD Y LAMBEYEQUE</t>
  </si>
  <si>
    <t>OS-442</t>
  </si>
  <si>
    <t>SERVICIO DE RESIDENTE DE OBRA PARA LAS ACTIVIDADES: CUI 2486064  (ANC1-2020 - Q4, Q5, Q6) -  REGION ANCASH</t>
  </si>
  <si>
    <t>OS-348</t>
  </si>
  <si>
    <t>SERVICIO DE RESIDENTE DE OBRA PARA LA  ACTIVIDAD APU1-2020-Q9,APU1-2020-Q10,APU1-2020-Q11 DEL CUI 2492646 - REGION APURIMAC</t>
  </si>
  <si>
    <t>OS-497</t>
  </si>
  <si>
    <t>SERVICIO DE SUPERVISOR DE OBRA PARA LAS ACTIVIDADES ANC1-2020-Q1 / ANC1-2020-Q2 / ANC1-2020-Q3 DEL CUI 2486064 REGIÓN ANCASH</t>
  </si>
  <si>
    <t>OS-347</t>
  </si>
  <si>
    <t>SERVICIO DE RESIDENTE DE OBRA-CUI 2485947-AYA1-2020-Q1, Q2-AYACUCHO</t>
  </si>
  <si>
    <t>OS-341</t>
  </si>
  <si>
    <t>SERVICIO DE RESIDENTE DE OBRA PARA LA  ACTIVIDAD APU5-2020-Q7 Y APU5-2020-Q8 DEL CUI 2465724 - REGION APURIMAC</t>
  </si>
  <si>
    <t>10429126873 - LEONEL BARRIOS CHINO</t>
  </si>
  <si>
    <t>OS-469</t>
  </si>
  <si>
    <t>SERVICIO DE SUPERVISOR DE OBRA PARA LA ACTIVIDAD ARE1-2020-Q7,Q8,Q9 DEL CUI 2491359-REGIÓN AREQUIPA</t>
  </si>
  <si>
    <t>OS-408</t>
  </si>
  <si>
    <t>SERVICIO DE SUPERVISOR DE OBRA PARA LAS ACTIVIDADES AYA4-2020-Q4,Q5 DEL CUI 2486634 - AYACUCHO</t>
  </si>
  <si>
    <t>OS-406</t>
  </si>
  <si>
    <t>SERVICIO DE SUPERVISOR DE OBRA PARA LAS ACTIVIDADES AYA4-2020-Q1,Q2,Q3 DEL CUI 2486634 -AYACUCHO</t>
  </si>
  <si>
    <t>OS-727</t>
  </si>
  <si>
    <t>SERVICIO DE SUP DE OBRA PARA LAS ACTIVIDADES AYA1-2020-Q7-Q8 DEL CUI 2485947 - REGION AYACUCHO</t>
  </si>
  <si>
    <t>10427177071 - PINTADO ROMAN PERCY</t>
  </si>
  <si>
    <t>OS-464</t>
  </si>
  <si>
    <t>SERVICIO DE RESIDENTE DE OBRA PARA LA ACTIVIDAD HCO2-2020-Q5 Y HCO2-2020-Q9 DEL CUI 2491320 - REGIÓN HUÁNUCO</t>
  </si>
  <si>
    <t>OS-343</t>
  </si>
  <si>
    <t>SERVICIO DE RESIDENTE DE OBRA PARA LA ACTIVIDAD: AYA3-2020-Q3 Y  AYA3-2020-Q4 DEL CUI 2486630 - REGION AYACUCHO</t>
  </si>
  <si>
    <t>10425905193 - SERRANO MAMANI ABRAHAM</t>
  </si>
  <si>
    <t>OS-541</t>
  </si>
  <si>
    <t>SERVICIO DE RESIDENTE DE OBRA PARA LAS ACTIVIDADES: CUS1-2020-Q5 / CUS1-2020-Q6 / CUS1-2020-Q7 DEL CUI 2486485 DE LA REGION CUSCO</t>
  </si>
  <si>
    <t>OS-528</t>
  </si>
  <si>
    <t>SERVICIO DE RESIDENTE DE OBRA PARA LA ACTIVIDAD: APU4-2020-Q1 Y APU4-2020-Q2  DEL CUI 2468616 - REGION APURIMAC</t>
  </si>
  <si>
    <t>10425597481 - CUBAS VILLEGAS RONAL IVAN</t>
  </si>
  <si>
    <t>OS-443</t>
  </si>
  <si>
    <t>SERVICIO DE SUPERVISOR DE OBRA PARA LA ACTIVIDAD HCO2-2020-Q5 Y HCO2-2020-Q9 DEL CUI 2491320 - REGIÓN HUÁNUCO</t>
  </si>
  <si>
    <t>10424001401 - HUAYLLANI AGUI JOSE LUIS</t>
  </si>
  <si>
    <t>OS-483</t>
  </si>
  <si>
    <t>SERVICIO DE RESIDENTE DE OBRA PARA LA ACTIVIDAD HCO1-2020-Q9 Y HCO1-2020-Q10 DEL CUI 2486061 - REGIÓN HUÁNUCO</t>
  </si>
  <si>
    <t>10422069157 - VALDERRAMA PEREZ WILBER</t>
  </si>
  <si>
    <t>OS-524</t>
  </si>
  <si>
    <t>SERVICIO DE SUPERVISOR DE ACTIVIDADES DE FORESTACION Y/O ZANJAS DE INFILTRACION APU1-2020 Z6, Z7, Z8, Z9,Z10-CUI 2492646-REGION APURIMAC</t>
  </si>
  <si>
    <t>OS-379</t>
  </si>
  <si>
    <t>SERVICIO DE RESIDENTE DE OBRA PARA LA ACTIVIDAD: AYA4-2020-Q4 Y AYA4-2020-Q5 DEL CUI 2486634 - REGION AYACUCHO</t>
  </si>
  <si>
    <t>10421084071 - HUANCA SOLANO ARMANDO</t>
  </si>
  <si>
    <t>OS-594</t>
  </si>
  <si>
    <t>SERVICIO DE SUPERVISOR DE OBRA PARA LAS ACTIVIDADES: CUS1-2020-Q5 / CUS1-2020-Q6 / CUS1-2020-Q7 DEL CUI 2486485 DE LA REGION CUSCO</t>
  </si>
  <si>
    <t>10421058321 - FLORES ESCOBAR ROGELIO</t>
  </si>
  <si>
    <t>OS-447</t>
  </si>
  <si>
    <t>SERVICIO DE RESIDENTE DE OBRA PARA LA  ACTIVIDAD APU3-2020-Q3 Y APU3-2020-Q4 DEL CUI 2481131 - REGION APURIMAC</t>
  </si>
  <si>
    <t>10420748596 - DE LA CRUZ MEDINA ROBERTO JULIO</t>
  </si>
  <si>
    <t>OS-477</t>
  </si>
  <si>
    <t>SERVICIO DE RESIDENTE DE OBRA PARA LA ACTIVIDAD: CUI 2492032  (CAJ3-2020 - Q05, Q06)</t>
  </si>
  <si>
    <t>OS-410</t>
  </si>
  <si>
    <t>SERVICIO DE SUPERVISOR DE OBRA PARA LAS ACTIVIDADES AYA5-2020-Q1,Q2,Q3 DEL CUI 2487090- AYACUCHO</t>
  </si>
  <si>
    <t>OS-480</t>
  </si>
  <si>
    <t>SERVICIO DE RESIDENTE DE OBRA PARA LAS ACTIVIDADES: (CUS1-2020-Q8), (CUS1-2020-Q9),(CUS1-2020-Q10),DEL CUI 2486485 REGION CUSCO.</t>
  </si>
  <si>
    <t>OS-342</t>
  </si>
  <si>
    <t>SERVICIO DE RESIDENTE DE OBRA PARA LA  ACTIVIDAD APU4-2020-Q3,APU4-2020-Q4,APU4-2020-Q6 DEL CUI 2468616 - REGION APURIMAC</t>
  </si>
  <si>
    <t>10420220541 - TOVAR SERRANO LUIS ENRIQUE</t>
  </si>
  <si>
    <t>OS-515</t>
  </si>
  <si>
    <t>SERVICIO DE RESIDENTE DE OBRA PARA LA REGION HUANUCO CUI N° 2491320 (HCO2-2020-Q1, HCO-2020-Q2, HCO2-2020-Q7)</t>
  </si>
  <si>
    <t>OS-485</t>
  </si>
  <si>
    <t>SERVICIO DE RESIDENTE DE OBRA PARA LA ACTIVIDAD HCA1-2020-Q2 Y HCA1-2020-Q7 DEL CUI 2487266 - REGIÓN HUANCAVEL</t>
  </si>
  <si>
    <t>10419350244 - ARTEAGA TORRES FREDY</t>
  </si>
  <si>
    <t>OS-352</t>
  </si>
  <si>
    <t>SERVICIO DE RESIDENTE DE OBRA PARA LA  ACTIVIDAD APU1-2020-Q12,APU1-2020-Q13,APU1-2020-Q14 DEL CUI 2492646 - REGION APURIMAC</t>
  </si>
  <si>
    <t>OS-713</t>
  </si>
  <si>
    <t>SERVICIO DE RESIDENTE DE OBRA PARA LA REGION HUANCAVELICA CUI N° 2487301 (HCA4-2020-Q1, HCA4-2020-Q2, HCA4-2020-Q3)</t>
  </si>
  <si>
    <t>OS-203</t>
  </si>
  <si>
    <t>SERVICIO DE ASISTENTE ADMINISTRATIVO REGIONAL - APURIMAC, SEGUN TDR</t>
  </si>
  <si>
    <t>10417518300 - TAPIA JAIME SHEYLLA PATRICIA</t>
  </si>
  <si>
    <t>OS-517</t>
  </si>
  <si>
    <t>SERVICIO DE SUPERVISOR DE OBRA PARA LA REGION HUANUCO CUI N° 2486061 (HCO1-2020-Q5, HCO1-2020-Q8)</t>
  </si>
  <si>
    <t>OS-397</t>
  </si>
  <si>
    <t>SERVICIO DE RESIDENTE DE OBRA PARA LA ACTIVIDAD HCO1-2020-Q2,Q3,Q4 DEL CUI 2486061 - REGIÓN HUÁNUCO</t>
  </si>
  <si>
    <t>10417256593 - LOPEZ DAVALOS EDDY</t>
  </si>
  <si>
    <t>OS-466</t>
  </si>
  <si>
    <t>SERVICIO DE RESIDENTE DE OBRA PARA LAS ACTIVIDADES:(CUS2-2020-Q1) Y (CUS2-2020-Q2) DEL CUI 2486477 REGION CUSCO</t>
  </si>
  <si>
    <t>OS-537</t>
  </si>
  <si>
    <t>SERVICIO DE SUPERVISOR DE OBRA PARA LAS ACTIVIDADES:(CUS1-2020-Q8), CUS1-2020-Q9,CUS1-2020-Q10 CUI 2486485 REGION CUSCO</t>
  </si>
  <si>
    <t>10414887274 - OCAÑA VASQUEZ JOSE FLORENTINO</t>
  </si>
  <si>
    <t>OS-393</t>
  </si>
  <si>
    <t>SERVICIO DE SUPERVISOR DE OBRA PARA LA ACTIVIDAD HCO1-2020-Q9, Q10 DEL CUI 2486061 - REGIÓN HUÁNUCO</t>
  </si>
  <si>
    <t>OS-452</t>
  </si>
  <si>
    <t>SERVICIO DE RESIDENTE DE OBRA PARA LA ACTIVIDAD: CUI 2487090  (AYA5-2020 - Q01, Q02, Q03)</t>
  </si>
  <si>
    <t>OS-411</t>
  </si>
  <si>
    <t>SERVICIO DE SUPERVISOR DE OBRA PARA LAS ACTIVIDADES AYA3-2020-Q2,Q3,Q4 DEL CUI 2486630 - AYACUCHO</t>
  </si>
  <si>
    <t>OS-451</t>
  </si>
  <si>
    <t>SERVICIO DE RESIDENTE DE OBRA PARA LA ACTIVIDAD: CUI 2486634  (AYA4-2020 - Q06, Q10)</t>
  </si>
  <si>
    <t>OS-394</t>
  </si>
  <si>
    <t>SERVICIO DE SUPERVISOR DE OBRA PARA LA ACTIVIDAD HCO1-2020-Q2, Q3, Q4 DEL CUI 2486061 - REGIÓN HUÁNUCO</t>
  </si>
  <si>
    <t>OS-227</t>
  </si>
  <si>
    <t>SERVICIO DEGESTIÓN DE LAS INVERSIONES PÚBLICAS EN EL MARCO INVIERTE.PE</t>
  </si>
  <si>
    <t>OS-392</t>
  </si>
  <si>
    <t>SERVICIO DE SUPERVISOR DE OBRA PARA LA ACTIVIDAD APU1-2020-Q9, Q10, Q11- CUI 2492646-REGIÓN APURIMAC</t>
  </si>
  <si>
    <t>OS-374</t>
  </si>
  <si>
    <t>SERVICIO DE SUPERVISOR DE OBRA PARA LAS ACTIVIDADES AYA1-2020-Q1, Q2 DEL CUI 2485947 -AYACUCHO</t>
  </si>
  <si>
    <t>OS-212</t>
  </si>
  <si>
    <t>SERVICIO DE ASISTENTE ADMINISTRATIVO REGIONAL - CUSCO, SEGUN TDR</t>
  </si>
  <si>
    <t>OS-373</t>
  </si>
  <si>
    <t>SERVICIO DE SUPERVISOR DE OBRA PARA LAS ACTIVIDADES APU1-2020-Q2,Q3,Q4 DEL CUI 2492646 -APURIMAC</t>
  </si>
  <si>
    <t>OS-545</t>
  </si>
  <si>
    <t>SERVICIO DE SUPERVISOR DE OBRA PARA LAS ACTIVIDADES  CUI 2486064 (ANC1-2020 Q7, Q8 Y Q9)</t>
  </si>
  <si>
    <t>OS-475</t>
  </si>
  <si>
    <t>SERVICIO DE RESIDENTE DE OBRA PARA LA ACTIVIDAD: CAJ2-2020-Q3, Q4, Q6 DEL CUI 2491317</t>
  </si>
  <si>
    <t>OS-350</t>
  </si>
  <si>
    <t>SERVICIO DE RESIDENTE DE OBRA PARA LA ACTIVIDAD APU4-2020-Q5 Y APU4-2020-Q7 DEL CUI 2468616 - REGION APURIMAC</t>
  </si>
  <si>
    <t>10408728636 - BANDENAY BELLINA DIEGO</t>
  </si>
  <si>
    <t>OS-236</t>
  </si>
  <si>
    <t>SERVICIO DE ASISTENCIA TECNICA  ADMINISTRATIVA</t>
  </si>
  <si>
    <t>OS-366</t>
  </si>
  <si>
    <t>SERVICIO DE SUPERVISOR DE OBRA PARA LAS ACTIVIDADES APU4-2020-Q3,Q4,Q6 DEL CUI 2468616 -APURIMAC</t>
  </si>
  <si>
    <t>OS-353</t>
  </si>
  <si>
    <t>SERVICIO DE RESIDENTE DE OBRA-APURIMAC-APU1-2020-Q8-Q5 CUI 2492646</t>
  </si>
  <si>
    <t>OS-413</t>
  </si>
  <si>
    <t>SERVICIO DE SUPERVISOR DE OBRA PARA LAS ACTIVIDADES AYA4-2020-Q8,Q9 DEL CUI 2486634 - AYACUCHO</t>
  </si>
  <si>
    <t>OS-355</t>
  </si>
  <si>
    <t>SERVICIO DE RESIDENTE DE OBRA PARA LA  ACTIVIDAD AYA1-2020-Q3, Q4, Q6-CUI 24985947-REGION AYACUCHO</t>
  </si>
  <si>
    <t>OS-487</t>
  </si>
  <si>
    <t>SERVICIO DE SUPERVISOR DE OBRA REGION AREQUIPA CUI 2492875 ARE2-2020-Q1, ARE2-2020-Q2</t>
  </si>
  <si>
    <t>OS-478</t>
  </si>
  <si>
    <t>SERVICIO DE SUPERVISOR DE OBRA PARA LAS ACTIVIDADES AYA1-2020-Q3,Q4, Q6 DEL CUI 2485947- AYACUCHO</t>
  </si>
  <si>
    <t>OS-521</t>
  </si>
  <si>
    <t>SERVICIO DE SUPERVISOR DE OBRA REGION CAJAMARCA CUI 2492002 CAJ1-2020-Q1, CAJ1-2020-Q3, CAJ1-2020-Q5</t>
  </si>
  <si>
    <t>OS-288</t>
  </si>
  <si>
    <t>SERVICIO DE UN PROFESIONAL LIQUIDADOR DE OBRA-OGP -UEFSA</t>
  </si>
  <si>
    <t>OS-471</t>
  </si>
  <si>
    <t>SERVICIO DE RESIDENTE DE OBRA PARA LA ACTIVIDAD: CUI 2491319  (ARE3-2020 -Q01, Q04)</t>
  </si>
  <si>
    <t>OS-371</t>
  </si>
  <si>
    <t>SERVICIO DE SUPERVISOR DE OBRA PARA LAS ACTIVIDADES AYA1-2020-Q17,Q18, Q19 DEL CUI 2485947 -AYACUCHO</t>
  </si>
  <si>
    <t>10405468471 - FERNANDEZ MORENO JESSICA MILAGROS</t>
  </si>
  <si>
    <t>OS-505</t>
  </si>
  <si>
    <t>SERVICIO DE REGISTRO, SEGUIMIENTO Y GIRO DE OPERACIONES DE RECURSOS POR OPERACIONES OFICIALES</t>
  </si>
  <si>
    <t>OS-407</t>
  </si>
  <si>
    <t>SERVICIO DE RESIDENTE DE OBRA PARA LAS ACTIVIDADES: AYA3-2020-Q6,Q7 DEL CUI 2486630-AYACUCHO</t>
  </si>
  <si>
    <t>10403446896 - PONCE CARHUAMACA VICTOR HUGO</t>
  </si>
  <si>
    <t>OS-509</t>
  </si>
  <si>
    <t>SERVICIO DE SUPERVISOR DE OBRA PARA LA REGION HUANCAVELICA CUI N° 2487283 (HCA3-2020-Q3, HCA3-2020-Q7)</t>
  </si>
  <si>
    <t>OS-213</t>
  </si>
  <si>
    <t>SERVICIO DE ASISTENTE ADMINISTRATIVO REGIONAL - CAJAMARCA, SEGÚN TDR</t>
  </si>
  <si>
    <t>OS-231</t>
  </si>
  <si>
    <t>SERVICIO DE COORDINADOR REGIONAL DE APURIMAC</t>
  </si>
  <si>
    <t>10402852921 - IBAÑEZ VALDEZ ROGGER ALBERTO</t>
  </si>
  <si>
    <t>OS-682</t>
  </si>
  <si>
    <t>SERVICIO DE RESIDENTE DE OBRA PARA LA ACTIVIDAD APU4-2020-Q8-Q9 DEL CUI 2468616 - REGION APURIMAC</t>
  </si>
  <si>
    <t>OS-520</t>
  </si>
  <si>
    <t>SERVICIO DE RESIDENTE DE OBRA PARA LA REGION HUANUCO CUI N° 2486061 (HCO1-2020-Q6, HCO1-2020-Q7)</t>
  </si>
  <si>
    <t>10402607390 - QUISPE MAMANI GERMAN SANTIAGO</t>
  </si>
  <si>
    <t>OS-490</t>
  </si>
  <si>
    <t>SERVICIO DE SUPERVISOR DE OBRA REGION AREQUIPA CUI 2492875 ARE2-2020-Q3, ARE2-2020-Q4, ARE2-2020-Q5</t>
  </si>
  <si>
    <t>10401861764 - CARRION CUSTODIO ERICK FRANKO</t>
  </si>
  <si>
    <t>OS-563</t>
  </si>
  <si>
    <t>SERVICIO DE SUPERVISOR DE OBRA PARA LA REGION HUANCAVELICA CUI N° 2469565 (HCA17-2019-Q3, HCA17-2019-Q4)</t>
  </si>
  <si>
    <t>OS-387</t>
  </si>
  <si>
    <t>SERVICIO DE ANALISIS Y CONCILIACION DE CUENTAS BANCARIAS</t>
  </si>
  <si>
    <t>OS-467</t>
  </si>
  <si>
    <t>SERVICIO DE RESIDENTE DE OBRA PARA LAS ACTIVIDADES AYA4-2020-Q9,Q8 DEL CUI 2486634- AYACUCHO</t>
  </si>
  <si>
    <t>OS-223</t>
  </si>
  <si>
    <t>SERVICIO DE ASISTENTE ADMINISTRATIVO REGIONAL - HUANUCO, SEGÚN TDR</t>
  </si>
  <si>
    <t>OS-409</t>
  </si>
  <si>
    <t>SERVICIO DE SUPERVISOR DE OBRA PARA LAS ACTIVIDADES AYA4-2020-Q6,Q10 DEL CUI 2486634 - AYACUCHO</t>
  </si>
  <si>
    <t>OS-694</t>
  </si>
  <si>
    <t>SERVICIO DE SUPERVISOR DE OBRA PARA LA REGION HUANCAVELICA CUI N° 2487266 (HCA1-2020-Q2, HCA1-2020-Q7)</t>
  </si>
  <si>
    <t>OS-603</t>
  </si>
  <si>
    <t>SERVICIO DE SUPERVISOR DE OBRA PARA LAS ACTIVIDADES ANC1-2020-Q15 / ANC1-2020-Q16 - REGIÓN ANCASH DEL CUI 2486064</t>
  </si>
  <si>
    <t>OS-543</t>
  </si>
  <si>
    <t>SERVICIO DE RESIDENTE DE OBRA PARA LAS ACTIVIDADES: LIM1-2020-Q18 / LIM1-2020-Q19 DEL CUI 2486070 DE LA REGION LIMA</t>
  </si>
  <si>
    <t>10316777266 - MENDOZA BLACIDO MARIO JULIO</t>
  </si>
  <si>
    <t>OS-548</t>
  </si>
  <si>
    <t>SERVICIO DE RESIDENTE DE OBRA PARA LAS ACTIVIDADES: ANC1-2020-Q10, Q11   CUI 2486064</t>
  </si>
  <si>
    <t>OS-444</t>
  </si>
  <si>
    <t>SERVICIO DE SUPERVISOR DE OBRA PARA LAS ACTIVIDADES CUI 2486064  (ANC1-2020 - Q4, Q5, Q6) - REGION ANCASH</t>
  </si>
  <si>
    <t>OS-547</t>
  </si>
  <si>
    <t>SERVICIO DE SUPERVISOR DE OBRA PARA LAS ACTIVIDADES (ANC2-2020-Q1, Q2) CUI 2486068</t>
  </si>
  <si>
    <t>OS-433</t>
  </si>
  <si>
    <t>SERVICIO DE SUPERVISOR DE OBRA PARA LAS ACTIVIDADES CUI 2486064  (ANC1-2020 - Q18, Q19)</t>
  </si>
  <si>
    <t>10316534151 - DOLORES CARRION ALBERTO PAULINO</t>
  </si>
  <si>
    <t>OS-489</t>
  </si>
  <si>
    <t>SERVICIO DE RESIDENTE DE OBRA REGION CAJAMARCA CUI 2492002 CAJ1-2020-Q2, CAJ1-2020-Q4, CAJ1-2020-Q6</t>
  </si>
  <si>
    <t>OS-446</t>
  </si>
  <si>
    <t>SERVICIO DE SUPERVISOR DE OBRA PARA LAS ACTIVIDADES CUI 2486064  (ANC1-2020 - Q13, Q14, Q17)</t>
  </si>
  <si>
    <t>10316327350 - FIGUEROA SAL Y ROSAS RUBEN MARCO</t>
  </si>
  <si>
    <t>OS-602</t>
  </si>
  <si>
    <t>SERVICIO DE RESIDENTE DE OBRA PARA LAS ACTIVIDADES: (ANC1-2020 - Q13, Q14, Q17) CUI 2486064 - REGION ANCASH</t>
  </si>
  <si>
    <t>OS-435</t>
  </si>
  <si>
    <t>SERVICIO DE SUPERVISOR DE OBRA PARA LAS ACTIVIDADES: CUI 2486064 (ANC1-2020-Q20, Q21) - REGION ANCASH</t>
  </si>
  <si>
    <t>OS-372</t>
  </si>
  <si>
    <t>SERVICIO DE SUPERVISOR DE OBRA PARA LAS ACTIVIDADES AYA1-2020-Q5,Q9,Q10 DEL CUI 2485947 - AYACUCHO</t>
  </si>
  <si>
    <t>10314220281 - FLORES DIAZ LEONIDAS CEVERO</t>
  </si>
  <si>
    <t>OS-511</t>
  </si>
  <si>
    <t>SERVICIO DE PROFESIONAL TECNICO PARA LA ACTIVIDAD APU1-2020-Z1, Z2, Z3, Z4, Z5 - CUI 2492646 - REGION APURIMAC</t>
  </si>
  <si>
    <t>OS-384</t>
  </si>
  <si>
    <t>SERVICIO DE RESIDENTE DE OBRA PARA LA  ACTIVIDAD AYA2-2020-Q1, Q2-CUI 2485949-REGION AYACUCHO</t>
  </si>
  <si>
    <t>OS-714</t>
  </si>
  <si>
    <t>SERVICIO DE RESIDENTE DE OBRA PARA LA REGION HUANCAVELICA CUI N° 2487266 (HCA1-2020-Q1, HCA1-2020-Q5, HCA1-2020-Q6)</t>
  </si>
  <si>
    <t>OS-356</t>
  </si>
  <si>
    <t>SERVICIO DE RESIDENTE DE OBRA PARA LA  ACTIVIDAD AYA1-2020-Q5, Q9, Q10-CUI 2485947-REGION AYACUCHO</t>
  </si>
  <si>
    <t>OS-240</t>
  </si>
  <si>
    <t>SERVICIO DE COORDINADOR REGIONAL DE  AYACUCHO</t>
  </si>
  <si>
    <t>OS-365</t>
  </si>
  <si>
    <t>SERVICIO DE SUPERVISOR DE OBRA REGION APURIMAC CUI 2492646 APU1-2020-Q1, APU1-2020-Q6 Y APU1-2020-Q7</t>
  </si>
  <si>
    <t>10310419325 - HUAMANÑAHUI CHIPANA JORGE MANUEL</t>
  </si>
  <si>
    <t>OS-351</t>
  </si>
  <si>
    <t>SERVICIO DE RESIDENTE DE OBRA-APURIMAC- CUI 2492646, APU1-2020-Q3, Q4, Q2</t>
  </si>
  <si>
    <t>OS-420</t>
  </si>
  <si>
    <t>SERVICIO DE SUPERVISOR DE OBRA PARA LA ACTIVIDAD APU1-2020-Q12, Q13, Q14,  DEL CUI 2492646 - REGIÓN APURIMAC</t>
  </si>
  <si>
    <t>10306479950 - YUCRA MAQUE EDWIN YSAIAS</t>
  </si>
  <si>
    <t>OS-728</t>
  </si>
  <si>
    <t>SERVICIO DE RESIDENTE DE OBRA PARA LA ACTIVIDAD APU3-2020-Q3-Q4 DEL CUI 2481131 - REGION APURIMAC</t>
  </si>
  <si>
    <t>OS-349</t>
  </si>
  <si>
    <t>SERVICIO DE RESIDENTE DE OBRA-APURIMAC- CUI 2481131, APU3-2020-Q1, Q2</t>
  </si>
  <si>
    <t>10295267637 - JACOBO HUAMANI URBANO BERNARDINO</t>
  </si>
  <si>
    <t>OS-449</t>
  </si>
  <si>
    <t>SERVICIO DE RESIDENTE DE OBRA PARA LA ACTIVIDAD: CUI 2491359  (ARE1-2020 - Q7, Q8, Q9)</t>
  </si>
  <si>
    <t>OS-465</t>
  </si>
  <si>
    <t>SERVICIO DE RESIDENTE DE OBRA PARA LAS ACTIVIDADES AYA4-2020-Q1,Q2, Q3, DEL CUI 2486634- AYACUCHO</t>
  </si>
  <si>
    <t>OS-412</t>
  </si>
  <si>
    <t>SERVICIO DE SUPERVISOR DE OBRA PARA LAS ACTIVIDADES AYA3-2020-Q6,Q7 DEL CUI 2486630 -AYACUCHO</t>
  </si>
  <si>
    <t>OS-247</t>
  </si>
  <si>
    <t>COORDINACION DE PROYECTOS - REGION AYACUCHO</t>
  </si>
  <si>
    <t>10283117982 - PALOMINO MELENDEZ PLACIDO HIPOLITO</t>
  </si>
  <si>
    <t>OS-737</t>
  </si>
  <si>
    <t>SERVICIO DE SUPERVISOR DE OBRA PARA LA ACTIVIDAD APU1-2020-Q5,Q8 DEL CUI 2492646 - REGION APURIMAC</t>
  </si>
  <si>
    <t>OS-383</t>
  </si>
  <si>
    <t>SERVICIO DE RESIDENTE DE OBRA PARA LA  ACTIVIDAD AYA1-2020-Q14, Q15, Q16-CUI 2485947-REGION AYACUCHO</t>
  </si>
  <si>
    <t>OS-390</t>
  </si>
  <si>
    <t>SERVICIO DE SUPERVISOR DE OBRA PARA LAS ACTIVIDADES AYA1-2020-Q11,Q12,Q13 DEL CUI 2485947 -AYACUCHO</t>
  </si>
  <si>
    <t>OS-484</t>
  </si>
  <si>
    <t>SERVICIO DE SUPERVISOR DE OBRA PARA LA ACTIVIDAD: APU5-2020-Q7-Q8 DEL CUI 2465724 - APURIMAC</t>
  </si>
  <si>
    <t>10282696202 - CRISANTE TACSI LAURO</t>
  </si>
  <si>
    <t>OS-391</t>
  </si>
  <si>
    <t>SERVICIO DE SUPERVISOR DE OBRA PARA LA ACTIVIDAD AYA1-2020-Q14,Q15,Q16 DEL CUI 2485947-AYACUCHO</t>
  </si>
  <si>
    <t>OS-607</t>
  </si>
  <si>
    <t>SERVICIO DE COORDINACION TECNICA DE OBRA -CUI 2473060 Y 2486070 REGION LIMA</t>
  </si>
  <si>
    <t>OS-382</t>
  </si>
  <si>
    <t>SERVICIO DE RESIDENTE DE OBRA PARA LA  ACTIVIDAD AYA1-2020-Q11, Q12-Q13-CUI 2485947-REGION AYACUCHO</t>
  </si>
  <si>
    <t>10266607551 - CONDOR OSORIO CESAR WALTER</t>
  </si>
  <si>
    <t>OS-609</t>
  </si>
  <si>
    <t>SERVICIO DE SUPERVISOR DE OBRA PARA LAS ACTIVIDADES:(LIM1-2020-Q1), LIM1-2020-Q2,LIM1-2020-Q3 CUI 2486070 REGION LIMA</t>
  </si>
  <si>
    <t>OS-584</t>
  </si>
  <si>
    <t>SERVICIO DE SEGUIMIENTO Y MONITOREO DE LAS INVERSIONES DEL FONDO SIERRA AZUL PARA LA OPPS DE LA UEFSA</t>
  </si>
  <si>
    <t>10257055952 - CHIRITO RODAS CLARA ALICIA</t>
  </si>
  <si>
    <t>OS-242</t>
  </si>
  <si>
    <t>SERVICIO PROFESIONAL EN CONTABILIDAD PARA LA OFICINA DE ADMINISTRACION-CONTABILIDAD, SEGUN TDR</t>
  </si>
  <si>
    <t>OS-499</t>
  </si>
  <si>
    <t>SERVICIO DE RESIDENTE DE OBRA PARA LAS ACTIVIDADES: (CUS2-2020-Q5) Y(CUS2-2020-Q6) DEL CUI 2486477 REGION CUSCO.</t>
  </si>
  <si>
    <t>OS-249</t>
  </si>
  <si>
    <t>SERVICIO DE COORDINACION DE PROYECTOS REGIONAL - REGION APURIMAC</t>
  </si>
  <si>
    <t>10239949814 - APAZA CARMONA ERICA ROSARIO</t>
  </si>
  <si>
    <t>OS-534</t>
  </si>
  <si>
    <t>SERVICIO DE RESIDENTE DE OBRA PARA LAS ACTIVIDADES: (CUS2-2020-Q3) Y (CUS2-2020-Q4 CUI 2486477 REGION CUSCO</t>
  </si>
  <si>
    <t>OS-539</t>
  </si>
  <si>
    <t>SERVICIO DE RESIDENTE DE OBRA PARA LAS ACTIVIDADES: (CUS1-2020-Q1), CUS1-2020-Q2,CUS1-2020-Q3 CUI 2486485 REGION CUSCO</t>
  </si>
  <si>
    <t>OS-458</t>
  </si>
  <si>
    <t>SERVICIO DE SUPERVISOR DE OBRA PARA LAS ACTIVIDADES:(CUS2-2020-Q1) Y (CUS2-2020-Q2) DEL CUI 2486477 REGION CUSCO</t>
  </si>
  <si>
    <t>OS-551</t>
  </si>
  <si>
    <t>SERVICIO DE SUPERVISOR DE OBRA PARA LAS ACTIVIDADES: CUS1-2020-Q13 / CUS1-2020-Q14 / CUS1-2020-Q15 DEL CUI 2486485 DE LA REGION CUSCO</t>
  </si>
  <si>
    <t>10204033990 - CASAS VILCAPOMA CESAR AUGUSTO</t>
  </si>
  <si>
    <t>OS-441</t>
  </si>
  <si>
    <t>SERVICIO DE SUPERVISOR DE OBRA PARA LA ACTIVIDAD HCA3-2020-Q4,HCA3-2020-Q5,HCA3-2020-Q6 DEL CUI 2487283 - REGIÓN HUANCAVELICA</t>
  </si>
  <si>
    <t>10201188861 - VILCHEZ TAPIA ROLANDO ALFREDO</t>
  </si>
  <si>
    <t>OS-427</t>
  </si>
  <si>
    <t>SERVICIO DE SUPERVISOR DE OBRA PARA LA REGION DE HUANCAVELICA CUI N° 2469565 (HCA17-2019-Q1, HCA17-2019-Q2)</t>
  </si>
  <si>
    <t>OS-204</t>
  </si>
  <si>
    <t>SERVICIO DE ASISTENTE ADMINISTRATIVO REGIONAL - ANCASH, SEGUN TDR</t>
  </si>
  <si>
    <t>OS-498</t>
  </si>
  <si>
    <t>SERVICIO DE SUPERVISOR DE OBRA PARA LA ACTIVIDAD HCA2-2020-Q5 Y HCA2-2020-Q6 DEL CUI 2487275 - REGIÓN HUANCAVELICA.</t>
  </si>
  <si>
    <t>OS-716</t>
  </si>
  <si>
    <t>SERVICIO DE SUPERVISOR DE OBRA PARA LAS ACTIVIDADES: LIM1-2020-Q21 / LIM1-2020-Q22 DEL CUI 2486070 - REGION LIMA</t>
  </si>
  <si>
    <t>OS-459</t>
  </si>
  <si>
    <t>SERVICIO DE SUPERVISOR DE OBRA PARA LA ACTIVIDAD APU3-2020-Q3-Q4 DEL CUI 2481131 - REGIÓN APURIMAC</t>
  </si>
  <si>
    <t>OS-428</t>
  </si>
  <si>
    <t>SERVICIO DE RESIDENTE DE OBRA PARA LA REGION HUANCAVELICA CUI N° 2487283 (HCA3-2020-Q3, HCA3-2020-Q7)</t>
  </si>
  <si>
    <t>OS-453</t>
  </si>
  <si>
    <t>SERVICIO DE SUPERVISOR DE OBRA PARA LA ACTIVIDAD HCA1-2020-Q3 Y HCA1-2020-Q4 DEL CUI 2487266 - REGIÓN HUANCAVELICA</t>
  </si>
  <si>
    <t>OS-488</t>
  </si>
  <si>
    <t>SERVICIO DE SUPERVISOR DE OBRA PARA LA ACTIVIDAD HCO2-2020-Q1, HCO2-2020-Q2,HCO2-2020-Q7 DEL CUI 2491320 - REGION HUANUCOREGIÓN HUÁNUCO</t>
  </si>
  <si>
    <t>OS-181</t>
  </si>
  <si>
    <t>ASESORIA LEGAL PARA LA DIRECCIÓN EJECUTIVA Y LAS UNIDADES ORGÁNICAS DE LA UEFSA</t>
  </si>
  <si>
    <t>OS-558</t>
  </si>
  <si>
    <t>SERVICIO DE SUPERVISOR DE OBRA PARA LAS ACTIVIDADES: LIM1-2020-Q18 / LIM1-2020-Q19 DEL CUI 2486070 DE LA REGION LIMA</t>
  </si>
  <si>
    <t>10167848619 - BARRIOS PURIHUAMAN LUCIO</t>
  </si>
  <si>
    <t>OS-513</t>
  </si>
  <si>
    <t>SERVICIO DE SUPERVISOR DE OBRA PARA LA REGION HUANUCO CUI N° 2486061 (HCO1-2020-Q6, HCO1-2020-Q7)</t>
  </si>
  <si>
    <t>OS-595</t>
  </si>
  <si>
    <t>SERVICIO DE SUPERVISOR DE OBRA PARA LA ACTIVIDAD: CAJ3-2020-Q5 / CAJ3-2020-Q6 DEL CUI 2492032 DE LA REGION CAJAMARCA</t>
  </si>
  <si>
    <t>OS-562</t>
  </si>
  <si>
    <t>SERVICIO DE RESIDENTE DE OBRA PARA LA REGION HUANUCO CUI N° 2486061 (HCO1-2020-Q5, HCO1-2020-Q8)</t>
  </si>
  <si>
    <t>OS-198</t>
  </si>
  <si>
    <t>SERVICIO PARA VERIFICACION Y VISITAS DE CAMPO DE LOS PROYECTOS E INVERSIONES</t>
  </si>
  <si>
    <t>OS-502</t>
  </si>
  <si>
    <t>SERVICIO DE SUPERVISOR DE OBRA PARA LA ACTIVIDAD APU4-2020-Q1, Q2 DEL CUI 2468616 - REGION APURIMAC</t>
  </si>
  <si>
    <t>10107442656 - HUAMAN TAPIA GIOVANNA YENNY</t>
  </si>
  <si>
    <t>OS-228</t>
  </si>
  <si>
    <t>SERVICIO ESPECIALIZADO EN SISTEMAS INFORMATICOS PARA LA OFICINA DE ADMINISTRACIÓN-TIC DE LA UEF</t>
  </si>
  <si>
    <t>10107244293 - RAMIREZ ZARATE MIGUEL ANGEL</t>
  </si>
  <si>
    <t>OS-531</t>
  </si>
  <si>
    <t>SERVICIO DE RESIDENTE DE OBRA PARA LAS ACTIVIDADES:(LIM1-2020-Q12),  (LIM1-2020-Q13,LIM1-2020-Q14 CUI 2486070 REGION LIMA</t>
  </si>
  <si>
    <t>OS-385</t>
  </si>
  <si>
    <t>SERVICIO DE RESIDENTE DE OBRA PARA LA  ACTIVIDAD AYA1-2020-Q7, Q8-CUI 2485947-REGION AYACUCHO</t>
  </si>
  <si>
    <t>OS-230</t>
  </si>
  <si>
    <t>SERVICIO DE COORDINADOR REGIONAL DE HUANUCO</t>
  </si>
  <si>
    <t>OS-463</t>
  </si>
  <si>
    <t>SERVICIO DE RESIDENTE DE OBRA PARA LA ACTIVIDAD: CUI 2492002 (CAJ1-2020 -Q1, Q3, Q5)</t>
  </si>
  <si>
    <t>10101206764 - ZAVALA RUTTI ULIANOV EMERSON</t>
  </si>
  <si>
    <t>OS-241</t>
  </si>
  <si>
    <t>SERVICIO DE COORDINADOR REGIONAL DE HUANCAVELICA</t>
  </si>
  <si>
    <t>10099776850 - GARCIA PAREDES DANIEL AQUILES</t>
  </si>
  <si>
    <t>OS-232</t>
  </si>
  <si>
    <t>SERVICIO DE COORDINADOR REGIONAL DE ANCASH</t>
  </si>
  <si>
    <t>OS-215</t>
  </si>
  <si>
    <t>SERVICIO DE UN PROFESIONAL PARA REALIZAR EL SEGUIMIENTO Y CONTROL AL CUMPLIMIENTO DEL PROGRAMA</t>
  </si>
  <si>
    <t>OS-540</t>
  </si>
  <si>
    <t>SERVICIO DE RESIDENTE DE OBRA PARA LAS ACTIVIDADES:(LIM1-2020-Q9), LIM1-2020-Q10,LIM1-2020-Q11 CUI 2486070 REGION LIMA</t>
  </si>
  <si>
    <t>OS-495</t>
  </si>
  <si>
    <t>SERVICIO DE SUPERVISOR DE OBRA REGION CAJAMARCA CUI 2491317 CAJ2-2020-Q1, CAJ2-2020-Q2, CAJ2-2020-Q5</t>
  </si>
  <si>
    <t>10097088654 - OVIEDO SANDOVAL ALBERTO SIXTO</t>
  </si>
  <si>
    <t>OS-414</t>
  </si>
  <si>
    <t>SERVICIO DE SUPERVISOR DE OBRA PARA LAS ACTIVIDADES AYA2-2020-Q1,Q2 DEL CUI 2485949 - AYACUCHO</t>
  </si>
  <si>
    <t>10096425126 - AUCAHUAQUE QUISPE FREDY</t>
  </si>
  <si>
    <t>OS-736</t>
  </si>
  <si>
    <t>SERVICIO DE SUPERVISOR DE OBRA PARA LAS ACTIVIDADES (ANC1-2020-Q10,Q11) - CUI2486064 - REGION ANCASH</t>
  </si>
  <si>
    <t>OS-567</t>
  </si>
  <si>
    <t>OS-450</t>
  </si>
  <si>
    <t>SERVICIO DE SUPERVISOR DE OBRA PARA LA ACTIVIDAD HCA4-2020-Q1, HCA4-2020-Q2,HCA4-2020-Q3 DEL CUI 2487301 - REGIÓN HUANCAVELICA</t>
  </si>
  <si>
    <t>OS-575</t>
  </si>
  <si>
    <t>SERVICIO DE RESIDENTE DE OBRA PARA LAS ACTIVIDADES: LIM1-2020-Q15 / LIM1-2020-Q16 / LIM1-2020-Q17 DEL CUI 2486070 DE LA REGION LIMA</t>
  </si>
  <si>
    <t>10094177044 - ALVAREZ EVANGELISTA JUAN CARLOS</t>
  </si>
  <si>
    <t>OS-724</t>
  </si>
  <si>
    <t>SERVICIO DE SUPERVISOR DE OBRA PARA LAS ACTIVIDADES: LIM2-2019-Q1 / LIM2-2019-Q2 DEL CUI 2473060 - REGION LIMA</t>
  </si>
  <si>
    <t>OS-532</t>
  </si>
  <si>
    <t>SERVICIO DE SUPERVISOR DE OBRA PARA LAS ACTIVIDADES:(LIM1-2020-Q15), LIM1-2020-Q16,LIM1-2020-Q17 CUI 2486070 REGION LIMA</t>
  </si>
  <si>
    <t>OS-396</t>
  </si>
  <si>
    <t>SERVICIO DE SUPERVISOR DE OBRA PARA LA ACTIVIDAD HCA1-2020-Q1,Q5,Q6 DEL CUI 2487266 - REGIÓN HUANCAVE</t>
  </si>
  <si>
    <t>OS-346</t>
  </si>
  <si>
    <t>SERVICIO DE FORMULACION DE EXPEDIENTES TECNICOS DE LAS INVERSIONES DE OPTIMIZACION DE SIEMBRA YCOSECHA DE AGUA DE LA OGP-UEFSA</t>
  </si>
  <si>
    <t>OS-753</t>
  </si>
  <si>
    <t>SERVICIO DE COORDINACION REGIONAL - REGION ANCASH</t>
  </si>
  <si>
    <t>OS-275</t>
  </si>
  <si>
    <t>SERVICIO DE UN PROFESIONAL PARA COORDINACION DE LA UNIDAD DE  ESTUDIOS DE LAS INVERSIONES DE OPTIMIZACION OGP-UEFSA</t>
  </si>
  <si>
    <t>OS-197</t>
  </si>
  <si>
    <t>SERVICIO DE SEGUIMIENTO Y MONITOREO DE LA EJECUCCION FISICA Y FINANCIERA DE LOS PROYECTOS E INVERSIONES</t>
  </si>
  <si>
    <t>OS-238</t>
  </si>
  <si>
    <t>SERVICIO DE COORDINADOR REGIONAL DE CUSCO</t>
  </si>
  <si>
    <t>OS-190</t>
  </si>
  <si>
    <t>SERVICIO DE ASISTENCIA EN ALMACÉN Y EN CONTROL PATRIMONIAL EN LA ETAPA DE EJECUCIÓN DE OBRA, SEGUN TDR</t>
  </si>
  <si>
    <t>10080522962 - SALAZAR SILVA DAVID RAUL</t>
  </si>
  <si>
    <t>OS-608</t>
  </si>
  <si>
    <t>SERVICIO DE RESIDENTE DE OBRA PARA LAS ACTIVIDADES(LIM1-2020-Q1), (LIM1-2020-Q2,(LIM1-2020-Q3 CUI 2486070 REGION LIMA</t>
  </si>
  <si>
    <t>OS-357</t>
  </si>
  <si>
    <t>SERVICIO DE RESIDENTE DE OBRA PARA LA  ACTIVIDAD AYA1-2020-Q17, Q18, Q19-CUI 2485947-REGION AYACUCHO</t>
  </si>
  <si>
    <t>OS-237</t>
  </si>
  <si>
    <t>SERVICIO DE COORDINADOR REGIONAL DE  CAJAMARCA</t>
  </si>
  <si>
    <t>OS-398</t>
  </si>
  <si>
    <t>SERVICIO DE SUPERVISOR DE OBRA PARA LAS ACTIVIDADES: ZAPATOCOCHA 1 (LIM1-2020-Q7,Q8,Q20), ZAPATOCOCHA</t>
  </si>
  <si>
    <t>10070696792 - TELLO MACAVILCA GILBERT MAURO</t>
  </si>
  <si>
    <t>OS-538</t>
  </si>
  <si>
    <t>SERVICIO DE SUPERVISOR DE OBRA PARA LAS ACTIVIDADES: (LIM1-2020-Q4),LIM1-2020-Q5,LIM1-2020-Q6 CUI 2486070 REGION LIMA</t>
  </si>
  <si>
    <t>OS-523</t>
  </si>
  <si>
    <t>SERVICIO DE SUPERVISOR DE OBRA REGION CAJAMARCA CUI 2491317 CAJ2-2020-Q3, CAJ2-2020-Q4, CAJ2-2020-Q6</t>
  </si>
  <si>
    <t>10062787738 - LLAJA CHAVEZ ALFREDO JOSE</t>
  </si>
  <si>
    <t>OS-250</t>
  </si>
  <si>
    <t>SERVICIO DE COORDINADOR REGIONAL DE LIMA</t>
  </si>
  <si>
    <t>10062544363 - ANCCASI COA  ADOLFO ERNESTO</t>
  </si>
  <si>
    <t>OS-559</t>
  </si>
  <si>
    <t>SERVICIO DE SUPERVISOR DE OBRA PARA LAS ACTIVIDADES: LIM1-2020-Q9 / LIM1-2020-Q10 / LIM-2020-Q11 DEL CUI 2486070 DE LA REGION LIMA</t>
  </si>
  <si>
    <t>10028568041 - HERRERA PAZ HUGO EDUARDO</t>
  </si>
  <si>
    <t>OS-207</t>
  </si>
  <si>
    <t>SERVICIO DE ASISTENTE ADMINISTRATIVO REGIONAL - LIMA, SEGUN TDR</t>
  </si>
  <si>
    <t>OS-462</t>
  </si>
  <si>
    <t>SERVICIO DE SUPERVISOR DE OBRA PARA LA ACTIVIDAD CUI 2491359  (ARE1-2020 -Q04, Q05, Q06)</t>
  </si>
  <si>
    <t>OS-472</t>
  </si>
  <si>
    <t>SERVICIO DE SUPERVISOR DE OBRA PARA LA ACTIVIDAD ARE1-2020-Q1,Q2,Q3 DEL CUI 2491359-REGIÓN AREQUIPA</t>
  </si>
  <si>
    <t>OS-455</t>
  </si>
  <si>
    <t>SERVICIO DE SUPERVISOR DE OBRA PARA LA ACTIVIDAD ARE8-2019-Q1,Q2,Q9 DEL CUI 2461396-REGIÓN AREQUIPA</t>
  </si>
  <si>
    <t>OS-367</t>
  </si>
  <si>
    <t>SERVICIO DE SUPERVISOR DE OBRA PARA LAS ACTIVIDADES APU5-2020-Q4,Q5,Q6 DEL CUI 2465724 -APURIMAC</t>
  </si>
  <si>
    <t>OS-461</t>
  </si>
  <si>
    <t>SERVICIO DE SUPERVISOR DE OBRA PARA LAS ACTIVIDADES: CUI 2492875-ARE2-2020-Q6, Q7, REGION AREQUIPA</t>
  </si>
  <si>
    <t>OS-491</t>
  </si>
  <si>
    <t>SERVICIO DE RESIDENTE DE OBRA REGION AREQUIPA CUI 2492875 ARE2-2020-Q6, ARE2-2020-Q7</t>
  </si>
  <si>
    <t>10013262280 - SONCCO QUISPE ROBERTO</t>
  </si>
  <si>
    <t>OS-493</t>
  </si>
  <si>
    <t>SERVICIO DE RESIDENTE DE OBRA REGION AREQUIPA CUI 2492875 ARE2-2020-Q1, ARE2-2020-Q2</t>
  </si>
  <si>
    <t>OS-494</t>
  </si>
  <si>
    <t>SERVICIO DE RESIDENTE DE OBRA REGION AREQUIPA CUI 2461396 ARE8-2019-Q4, ARE8-2019-Q5</t>
  </si>
  <si>
    <t>OS-529</t>
  </si>
  <si>
    <t>SERVICIO DE RESIDENTE DE OBRA PARA LA ACTIVIDAD: ARE2-2020-Q3 / ARE2-2020-Q4 / ARE2-2020-Q5 DEL CUI 2492875 - REGION AREQUIPA</t>
  </si>
  <si>
    <t>10013161556 - DELGADO MAMANI RUBEN ARMANDO</t>
  </si>
  <si>
    <t>OS-448</t>
  </si>
  <si>
    <t>SERVICIO DE SUPERVISOR DE OBRA PARA LAS ACTIVIDADES:(CUS2-2020-Q5) Y(CUS2-2020-Q6)DEL CUI 2486477 REGION CUSCO</t>
  </si>
  <si>
    <t>OS-439</t>
  </si>
  <si>
    <t>SERVICIO DE SUPERVISOR DE OBRA PARA LAS ACTIVIDADES ARE8-2019-Q6-Q7-Q8 DEL CUI 2461396 - AREQUIPA</t>
  </si>
  <si>
    <t>OS-345</t>
  </si>
  <si>
    <t>SERVICIO DE RESIDENTE DE OBRA PARA LA  ACTIVIDAD APU5-2020-Q1,APU5-2020-Q2,APU5-2020-Q3 DEL CUI 2465724 - REGION APURIMAC</t>
  </si>
  <si>
    <t>10011267331 - GOMEZ FASANANDO JARWY ARTURO</t>
  </si>
  <si>
    <t>OS-530</t>
  </si>
  <si>
    <t>SERVICIO DE RESIDENTE DE OBRA PARA LAS ACTIVIDADES:(LIM1-2020-Q7), LIM1-2020-Q8,LIM1-2020-Q20 CUI 2486070 REGION LIMA</t>
  </si>
  <si>
    <t>10005093592 - LUQUE PEREZ CESAR AUGUSTO ROMAN</t>
  </si>
  <si>
    <t>OS-482</t>
  </si>
  <si>
    <t>SERVICIO DE SUPERVISOR DE OBRA PARA LAS ACTIVIDADES:(CUS2-2020-Q3) Y (CUS2-2020-Q4) DEL CUI 2486477 REGION CUSCO</t>
  </si>
  <si>
    <t>OS-399</t>
  </si>
  <si>
    <t>SERVICIO DE RESIDENTE DE OBRA PARA LAS ACTIVIDADES: HUILLACOCHA (LIM1-2020-Q4,Q5,Q6), TAYACOCHA 1 (LI</t>
  </si>
  <si>
    <t>OS-174</t>
  </si>
  <si>
    <t>SERVICIO DE ALQUILER DE COMPUTADORAS, SEGÚN CONTRATO N°003-2020-DE CORRESPONDIENTE AL PERIODO DE 17/01/2021 AL 15/02/2021</t>
  </si>
  <si>
    <t>10754242898 - COLLAZOS CORDOVA MURIELLE MARILLIA</t>
  </si>
  <si>
    <t>OS-170</t>
  </si>
  <si>
    <t>SERVICIO DE ASISTENTE ADMINISTRATIVO DE OBRA DE LAS INVERSIONES DE OPTIMIZACIÓN DE SIEMBRA Y COSECHA DE AGUA PARA LA OFICINA DE GESTIÓN DE PROYECTOS, SEGÚN TDR</t>
  </si>
  <si>
    <t>OS-166</t>
  </si>
  <si>
    <t>ASISTENTE ADM DE OBRA DE LAS INVER DE OPT DE SIEMBRA Y COSECHA DE AGUA EN AREQUIPA Y CAJAMARCA</t>
  </si>
  <si>
    <t>OS-165</t>
  </si>
  <si>
    <t>ASISTENTE ADM DE OBRA DE LAS INVER DE OPT DE SIEMBRA Y COSECHA DE AGUA LAMBA ANCASH Y LA LIBERTAD</t>
  </si>
  <si>
    <t>OS-167</t>
  </si>
  <si>
    <t>SERVICIO DE ASISTENCIA TECNICA LEGAL PARA LAS OFICINAS DE GESTIÓN DE PROYECTOS DE LA UEFSA</t>
  </si>
  <si>
    <t>OS-168</t>
  </si>
  <si>
    <t>ASISTENTE ADMINISTRATIVO DE OBRA DE LAS INVERSIONES DE OPTIMIZACIÓN DE SIEMBRA Y COSECHA DE AGUA PARA LA OFICINA DE GESTIÓN DE PROYECTOS, SEGÚN TDR</t>
  </si>
  <si>
    <t>OS-169</t>
  </si>
  <si>
    <t>SERVICIO DE APOYO ADMINISTRATIVO PARA LA OFICINA DE GESTIÓN DE PROYECTOS, SEGÚN TDR</t>
  </si>
  <si>
    <t>OS-162</t>
  </si>
  <si>
    <t>SERVICIO DE LIQUIDACIÓN FINANCIERA PARA LAS REGIONES AYACUCHO, HUANUCO Y LA LIBERTAD, SEGÚN TDR</t>
  </si>
  <si>
    <t>OS-160</t>
  </si>
  <si>
    <t>SERVICIO DE LIQUIDADOR FINANCIERO PARA LAS INVERSIONES DE OPT DE SYC EN LA REG CAJ, APURI, AYACUCH</t>
  </si>
  <si>
    <t>OS-102</t>
  </si>
  <si>
    <t>SERVICIO DE ALQUILER DE COMPUTADORAS, SEGÚN CONTRATO N°003-2020-DE</t>
  </si>
  <si>
    <t>OS-109</t>
  </si>
  <si>
    <t>AS-SM-1-2020-UEFSA-1</t>
  </si>
  <si>
    <t>SERVICIO DE ALQUILER DE EQUIPOS MULTIFUNCIONALES PARA IMPRESIÓN, ESCANEO Y FOTOCOPIADO PARA LA UEFSA, SEGÚN CONTRATO N°001-2020-UEFSA-DE</t>
  </si>
  <si>
    <t>OS-30</t>
  </si>
  <si>
    <t>ALQUILER DE LOCAL PARA LAS OFICINAS ADMINISTRATIVAS DE LA UNIDAD EJECUTORA FONDO SIERRA AZUL - LOCAL PUMACAHUA</t>
  </si>
  <si>
    <t>20601567335 - FERCONSS CORPORATIVO S.A.</t>
  </si>
  <si>
    <t>OC-2500</t>
  </si>
  <si>
    <t>ADQUISICIÓN DE MATERIALES DE FERRETERIA (GAVIONES) - CUI 2502531 REGION CUSCO</t>
  </si>
  <si>
    <t>20603645007 - ECHEVARRÍA &amp; CO EMPRESA INDIVIDUAL DE RESPONSABILIDAD LIMITADA</t>
  </si>
  <si>
    <t>OC-2498</t>
  </si>
  <si>
    <t>ADQUISICIÓN DE MATERIALES DE FERRETERIA - CUI 2502531 REGION CUSCO</t>
  </si>
  <si>
    <t>10420349331 - ALVAREZ NUÑEZ CATHERINE FLOR DE MARIA</t>
  </si>
  <si>
    <t>OC-2456</t>
  </si>
  <si>
    <t>ADQUISICIÓN DE MATERIALES DE FERRETERIA PARA EL CUI 2502187 - REGIÓN APURIMAC</t>
  </si>
  <si>
    <t>OC-2400</t>
  </si>
  <si>
    <t>ADQUISICION DE GEOSINTETICOS - CUI 2502499 REGION CUSCO</t>
  </si>
  <si>
    <t>20490436279 - DSITRIBUIDORA DE FERRETERIA JENNIFER SOCIEDAD ANÓNIMA CERRADA</t>
  </si>
  <si>
    <t>OC-2395</t>
  </si>
  <si>
    <t>ADQUISICION DE MATERIALES DE FERRETERIA (CEMENTO) PARA EL TRAMO III-2503004-CUSCO</t>
  </si>
  <si>
    <t>OC-2393</t>
  </si>
  <si>
    <t>ADQUISICION DE MATERIALES DE FERRETERIA (CEMENTO) - CUI 2503004 REGION CUSCO (ESPINAR)</t>
  </si>
  <si>
    <t>OC-2389</t>
  </si>
  <si>
    <t>ADQUISICIÓN DE MATERIALES DE FERRETERIA - CUI 2503004 REGION CUSCO (ESPINAR)</t>
  </si>
  <si>
    <t>20570558049 - EMPRESA DE SERVICIOS MULTIPLES YANELY &amp; AM E.I.R.L.</t>
  </si>
  <si>
    <t>OC-2383</t>
  </si>
  <si>
    <t>ADQUISICION DE AGREGADOS REGION CAJAMARCA CUI 2501037</t>
  </si>
  <si>
    <t>OC-2377</t>
  </si>
  <si>
    <t>ADQUISICION DE MATERIALES DE FERRETERIA  - CUI 2503004 REGION CUSCO (ESPINAR)</t>
  </si>
  <si>
    <t>OC-2376</t>
  </si>
  <si>
    <t>ADQUISICIÓN DE GEOSINTÉTICOS (GEOTEXTIL) PARA EL CUI 2505165, REGION APURIMAC</t>
  </si>
  <si>
    <t>OC-2374</t>
  </si>
  <si>
    <t>ADQUISICIÓN DE GEOSINTÉTICOS (GEOMEMBRANA) PARA EL CUI 2505165, REGION APURIMAC</t>
  </si>
  <si>
    <t>OC-2371</t>
  </si>
  <si>
    <t xml:space="preserve"> ADQUISICIÓN DE GEOSINTÉTICOS (GEOMEMBRANA) PARA EL CUI 2502187, REGION APURIMAC</t>
  </si>
  <si>
    <t>OC-2370</t>
  </si>
  <si>
    <t>ADQUISICIÓN DE GEOSINTÉTICOS (GEOTEXTIL) PARA EL CUI 2502187, REGION APURIMAC</t>
  </si>
  <si>
    <t>OC-2365</t>
  </si>
  <si>
    <t>ADQUISICION DE AGREGADOS (PIEDRA CHANCADA) PARA EL CUI 2502187 DE LA REGION APURIMAC</t>
  </si>
  <si>
    <t>OC-2363</t>
  </si>
  <si>
    <t>ADQ DE AGREGADOS PARA LA EJECUCION DE LAS INVERSIONES DEL CUI 2522304-CAJAMARCA</t>
  </si>
  <si>
    <t>10442264941 - VILLAFUERTE BLAS DAVID</t>
  </si>
  <si>
    <t>OC-2362</t>
  </si>
  <si>
    <t>ADQUISICION DE AGREGADOS PARA EL CUI 2480353 - REGION APURIMAC</t>
  </si>
  <si>
    <t>OC-2339</t>
  </si>
  <si>
    <t>ADQUISICION DE MATERIALES DE FERRETERIA CUI 2503004 REGION CUSCO (ESPINAR)</t>
  </si>
  <si>
    <t>OC-2329</t>
  </si>
  <si>
    <t>ADQUISICION DE AGREGADOS PARA EL CUI 2505165 DE LA REGION APURIMAC</t>
  </si>
  <si>
    <t>OC-2328</t>
  </si>
  <si>
    <t>ADQUISICIÓN DE MADERA PARA ENCOFRADO (TRIPLAY) - CUI 2503004 REGION CUSCO (ESPINAR)</t>
  </si>
  <si>
    <t>20491205327 - INDUSTRIAS ALVACUR EMPRESA INDIVIDUAL DE RESPONSABILIDAD LIMITADA - ALVACUR E.I.R.L.</t>
  </si>
  <si>
    <t>OC-2323</t>
  </si>
  <si>
    <t>ADQUISICIÓN DE MADERA PARA ENCOFRADO -  CUI 2503004 REGION CUSCO (ESPINAR)</t>
  </si>
  <si>
    <t>20491002647 - MULTISERVICIOS AGROPECUARIOS INKA S.R.L.</t>
  </si>
  <si>
    <t>OC-2309</t>
  </si>
  <si>
    <t>ADQUISICION DE MATERIAL DE FERRETERIA DEL CUI 2502179 CUSCO</t>
  </si>
  <si>
    <t>10040352070 - CURIMANIA OROZCO LUZMILA LIBIA</t>
  </si>
  <si>
    <t>OC-2300</t>
  </si>
  <si>
    <t>ADQUISICIÓN DE MATERIALES DE FERRETERIA PARA LA EJECUCIÓN DE QOCHAS DEL CUI 2503199-PASCO</t>
  </si>
  <si>
    <t>OC-2299</t>
  </si>
  <si>
    <t>Adquisición de Materiales de Ferreteria para el CUI 2502187 de la Región Apurimac</t>
  </si>
  <si>
    <t>OC-2277</t>
  </si>
  <si>
    <t>ADQUISICION DE CEMENTO PORTLAND TIPO I PARA EL CUI 2502187, REGION APURIMAC</t>
  </si>
  <si>
    <t>OC-2246</t>
  </si>
  <si>
    <t>ADQUISICIÓN DE MATERIALES DE FERRETERIA PARA EL CUI 2505165 DE LA REGIÓN APURIMAC</t>
  </si>
  <si>
    <t>OC-2241</t>
  </si>
  <si>
    <t>ADQUISICION DE CEMENTO PORTLAND TIPO I PARA EL CUI 2505165, REGION APURIMAC</t>
  </si>
  <si>
    <t>OC-2240</t>
  </si>
  <si>
    <t>OC-2236</t>
  </si>
  <si>
    <t>ADQUISICIÓN DE GEOSINTÉTICOS PARA LA EJECUCIÓN DE LAS ACTIVIDADES-2502177-CUSCO</t>
  </si>
  <si>
    <t>OC-2233</t>
  </si>
  <si>
    <t>ADQUISICION DE MADERA PARA ENCOFRADO PARA EL CUI 2505165, REGION APURIMAC</t>
  </si>
  <si>
    <t>OC-2232</t>
  </si>
  <si>
    <t>ADQUISICION DE MADERA PARA ENCOFRADO PARA EL CUI 2502187, REGION APURIMAC</t>
  </si>
  <si>
    <t>OC-2231</t>
  </si>
  <si>
    <t>OC-2225</t>
  </si>
  <si>
    <t>ADQUISICIÓN DE GEOSINTETICOS PARA LA EJECUCIÓN DEL CUI 2503199 - REGIÓN PASCO.</t>
  </si>
  <si>
    <t>OC-2221</t>
  </si>
  <si>
    <t>ADQUISICION DE GEOSINTETICOS PARA LAS ACTIVIDADES DEL CUI 2502532-CUSCO</t>
  </si>
  <si>
    <t>OC-2220</t>
  </si>
  <si>
    <t>OC-2212</t>
  </si>
  <si>
    <t>ADQUISICIÓN DE GEOSINTÉTICOS PARA LA EJECUCIÓN DE LA ACTIVIDAD TACCACHILLANI (PUN5-2020-Q3) DEL CUI 2500996 - PUNO</t>
  </si>
  <si>
    <t>OC-2194</t>
  </si>
  <si>
    <t>ADQUISICIÓN DE MATERIALES DE FERRETERIA PARA LA EJECUCIÓN DE QOCHAS DEL CUI 2503199</t>
  </si>
  <si>
    <t>OC-2193</t>
  </si>
  <si>
    <t>20602549811 - SILVA H&amp;F SERVICIOS Y CONSTRUCCIONES S.R.L.</t>
  </si>
  <si>
    <t>OC-2191</t>
  </si>
  <si>
    <t>ADQUISICION DE CEMENTO PORTLAND TIPO I REGION CAJAMARCA CUI 2501037</t>
  </si>
  <si>
    <t>OC-2190</t>
  </si>
  <si>
    <t>ADQUISICION DE CEMENTO PORTLAND TIPO I REGION CAJAMARCA CUI 2522304</t>
  </si>
  <si>
    <t>OC-2189</t>
  </si>
  <si>
    <t>ADQUISICIÓN DE MALLA GANADERA PARA LA EJECUCIÓN DE LAS ACTIVIDADES PAS1-2020-F5 DEL CUI 2503199 - PASCO</t>
  </si>
  <si>
    <t>OC-2181</t>
  </si>
  <si>
    <t>ADQUISICION DE CEMENTO PORTLAND TIPO I  - CUI:2498289 - REGION HUANCAVELICA</t>
  </si>
  <si>
    <t>10441845109 - HUACASI APAZA MARIA</t>
  </si>
  <si>
    <t>OC-2175</t>
  </si>
  <si>
    <t>ADQUISICIÓN DE MATERIALES DE FERRETERIA (CEMENTO Y VARILLAS), PARA LA EJECUCIÓN DEL CUI 2500971 - PUNO</t>
  </si>
  <si>
    <t>OC-2174</t>
  </si>
  <si>
    <t>ADQUISICIÓN DE MATERIALES DE FERRETERIA (CEMENTO Y VARILLAS), PARA LA EJECUCIÓN DEL CUI 2500982 - PUNO</t>
  </si>
  <si>
    <t>OC-2172</t>
  </si>
  <si>
    <t xml:space="preserve"> ADQUISICIÓN DE GEOSINTÉTICOS - CUI:2503014 - REGION HUANCAVELICA</t>
  </si>
  <si>
    <t>OC-2170</t>
  </si>
  <si>
    <t>ADQUISICIÓN DE GEOSINTÉTICOS - CUI: 2498255 - REGION HUANCAVELICA</t>
  </si>
  <si>
    <t>OC-2168</t>
  </si>
  <si>
    <t>GEO-HCA11: ADQUISICIÓN DE GEOSINTÉTICOS - CUI:2503012 - REGION HUANCAVELICA</t>
  </si>
  <si>
    <t>OC-2165</t>
  </si>
  <si>
    <t>ADQUISICIÓN DE MALLA GANADERA PARA LA EJECUCIÓN DE LA ACTIVIDAD: LA VICTORIA (PAS1-2020-F4), SAN JOSE (PAS1-2020-F3), SAN GENARO (PAS1-2020-R7) DEL CUI 2503199 - PASCO</t>
  </si>
  <si>
    <t>OC-2164</t>
  </si>
  <si>
    <t>ADQUISICIÓN DE MALLA GANADERA PARA LA EJECUCIÓN DE LA ACTIVIDAD: CHALHUAS 3 (PAS1-2020-F6) DEL CUI 2503199 - PASCO</t>
  </si>
  <si>
    <t>OC-2161</t>
  </si>
  <si>
    <t>ADQUISICIÓN DE HERRAMIENTAS PARA LA EJECUCIÓN DE LAS ACTIVIDADES COMPLEMENTARIAS DEL CUI 2503199-REGION PASCO</t>
  </si>
  <si>
    <t>OC-2160</t>
  </si>
  <si>
    <t>ADQUISICIÓN DE MATERIALES DE FERRETERIA PARA LA EJECUCIÓN DE ACTIVIDADES COMPLEMENTARIAS DEL CUI 2503199-REGION PASCO</t>
  </si>
  <si>
    <t>OC-2158</t>
  </si>
  <si>
    <t>OC-2156</t>
  </si>
  <si>
    <t>ADQUISICIÓN DE MALLA GANADERA PARA LA EJECUCIÓN DE LA ACTIVIDAD: HUAMBRAC (PAS1-2020-R5), DEL CUI 2503199-REGION PASCO</t>
  </si>
  <si>
    <t>20490879189 - QORI MUJU INVERSIONES S.A.C.</t>
  </si>
  <si>
    <t>OC-2153</t>
  </si>
  <si>
    <t>ADQUISICION DE MATERIALES DE FERRETERIA - CUI 2502499 REGION CUSCO CUSCO</t>
  </si>
  <si>
    <t>OC-2152</t>
  </si>
  <si>
    <t>ADQUISICION DE MATERIALES DE FERRETERIA - CUI 2502532 REGION CUSCO</t>
  </si>
  <si>
    <t>20491781239 - MADERAS CAJAMARCA SERVICIOS GENERALES SRL</t>
  </si>
  <si>
    <t>OC-2149</t>
  </si>
  <si>
    <t>ADQUISICIÓN DE MADERA PARA ENCOFRADO DE LA EJECUCIÓN DEL CUI N° 2522304 -CAJAMARC</t>
  </si>
  <si>
    <t>OC-2147</t>
  </si>
  <si>
    <t>ADQUISICIÓN DE MADERA PARA ENCOFRADO PARA LA EJECUCIÓN DEL CUI N° 2501037 - REGIÓN CAJAMARCA</t>
  </si>
  <si>
    <t>OC-2144</t>
  </si>
  <si>
    <t>ADQUISICIÓN DE ROLLIZOS DE EUCALIPTO PARA LA EJECUCIÓN DE LAS ACTIVIDAD LA VICTORIA (PAS1-2020-F4), SAN JOSE (PAS1-2020-F3), SAN GENARO (PAS1-2020-R7), DEL CUI 2503199, REGION PASCO</t>
  </si>
  <si>
    <t>OC-2131</t>
  </si>
  <si>
    <t>ADQUISICION DE MATERIALES DE FERRETERIA (TRAMOII) - REGION HUANCAVELICA</t>
  </si>
  <si>
    <t>10248653707 - PINARES CONZA FELIX</t>
  </si>
  <si>
    <t>OC-2123</t>
  </si>
  <si>
    <t>ADQUISICIÓN DE MADERA PARA ENCOFRADO - CUI 2502177 REGION CUSCO (ESPINAR)</t>
  </si>
  <si>
    <t>20534486317 - CONSULTORES CONTRATISTAS MULTISERVICIOS DLR S.A.C.</t>
  </si>
  <si>
    <t>OC-2118</t>
  </si>
  <si>
    <t>ADQUISICION DE CEMENTO PORTLAND TIPO I - CUI: 2498255 - REGION HUANCAVELICA</t>
  </si>
  <si>
    <t>OC-2108</t>
  </si>
  <si>
    <t>ADQUISICION DE MATERIALES DE FERRETERIA  CUI 2502177 REGION CUSCO (ESPINAR)</t>
  </si>
  <si>
    <t>10775336001 - CHIPANA CABEZAS AHARON GONZALO</t>
  </si>
  <si>
    <t>OC-2088</t>
  </si>
  <si>
    <t>ADQUISICIÓN DE MADERA PARA ENCOFRADO - CUI N° 2503009 - REGION HUANCAVELICA</t>
  </si>
  <si>
    <t>20600662016 - KUTAQ SAYWA INGENIERO SOCIEDAD ANONIMA CERRADA - K. SAYWA ING. S.A.C.</t>
  </si>
  <si>
    <t>OC-2086</t>
  </si>
  <si>
    <t>ADQUISICION DE AGUA PARA EL CUI 2480353 - REGION APURIMAC</t>
  </si>
  <si>
    <t>OC-2049</t>
  </si>
  <si>
    <t>ADQUISICION DE MADERA (TRIPLAY) PARA EL CUI 2502187 - REGION APURIMAC</t>
  </si>
  <si>
    <t>10458884469 - ARIAS VALERIO ROLANDO IVAN</t>
  </si>
  <si>
    <t>OC-2041</t>
  </si>
  <si>
    <t>Adquisición de agregados (HORMIGÓN) para la ejecución del CUI 2503199, PASCO.</t>
  </si>
  <si>
    <t>20600524055 - MATERIALES DE CONSTRUCCION THE BABY S.A.C.</t>
  </si>
  <si>
    <t>OC-2040</t>
  </si>
  <si>
    <t>ADQUISICIÓN DE MADERA (TRIPLAY FENOLICO) PARA LA EJECUCION DEL CUI 2503199, PASCO.</t>
  </si>
  <si>
    <t>OC-2037</t>
  </si>
  <si>
    <t>Adquisición de MADERA PARA ENCOFRADO para la ejecución del CUI 2503199, PASCO.</t>
  </si>
  <si>
    <t>OC-2036</t>
  </si>
  <si>
    <t>ADQUISICIÓN DE CEMENTO PORTLAND PARA LA EJECUCIÓN DE LA QOCHA PAS1-2020-Q10 - Q11-Q12 , REGION PASCO</t>
  </si>
  <si>
    <t>OC-2035</t>
  </si>
  <si>
    <t>ADQUISICIÓN DE CEMENTO PORTLAND PARA LA EJECUCIÓN DE LA QOCHA PAS1-2020-Q17- Q18 PARA LA REGION PASCO</t>
  </si>
  <si>
    <t>OC-2032</t>
  </si>
  <si>
    <t>ADQUISICIÓN DE CEMENTO PORTLAND PARA LA EJECUCIÓN DE LA QOCHA PAS1-2020-Q8-Q9-Q13  PARA LA REGION PASCO</t>
  </si>
  <si>
    <t>OC-1993</t>
  </si>
  <si>
    <t>ADQUISICION DE MADERA PARA ENCOFRADO PARA EL CUI 2480353 - REGION APURIMAC</t>
  </si>
  <si>
    <t>OC-1985</t>
  </si>
  <si>
    <t>ADQUISICION DE MADERA PARA EL CUI 2480353 - REGION APURIMAC</t>
  </si>
  <si>
    <t>OC-1984</t>
  </si>
  <si>
    <t>ADQUISICION DE CEMENTO PORTLAND TIPO I PARA EL CUI 2480353 - REGION APURIMAC</t>
  </si>
  <si>
    <t>OC-1962</t>
  </si>
  <si>
    <t>10488019258 - DURAND SAAVEDRA DAVID</t>
  </si>
  <si>
    <t>OC-1959</t>
  </si>
  <si>
    <t>ADQUISICION DE MATERIALES DE FERRETERIA, CUI 2480353, REGION APURIMAC</t>
  </si>
  <si>
    <t>OC-1957</t>
  </si>
  <si>
    <t>ADQUISICION DE MATERIALES DE FERRETERIA - CUI 2480353 , REGION APURIMAC</t>
  </si>
  <si>
    <t>OC-1951</t>
  </si>
  <si>
    <t>ADQUISICION DE GEOSINTETICOS PARA EL CUI 2480353 - REGION APURIMAC</t>
  </si>
  <si>
    <t>OC-1949</t>
  </si>
  <si>
    <t>OC-1948</t>
  </si>
  <si>
    <t>OC-1947</t>
  </si>
  <si>
    <t>OC-1946</t>
  </si>
  <si>
    <t>OC-1945</t>
  </si>
  <si>
    <t>OC-1944</t>
  </si>
  <si>
    <t>OC-1943</t>
  </si>
  <si>
    <t>10282728341 - ALLPACCA ROJAS MICHEL JOHN</t>
  </si>
  <si>
    <t>OC-1934</t>
  </si>
  <si>
    <t>ADQUISICIÓN DE CARP METALICA(REJILLA+TAPA) PARA LAS QOCHAS DEL CUI 2497661-AYACUCHO</t>
  </si>
  <si>
    <t>OC-1932</t>
  </si>
  <si>
    <t>ADQUISICIÓN DE GEOSINTÉTICOS PARA LA EJECUCIÓN DE LAS QOCHAS-2497661-AYACU</t>
  </si>
  <si>
    <t>OC-1931</t>
  </si>
  <si>
    <t>ADQUISICIÓN DE GEOSINTÉTICOS PARA LA EJECUCIÓN DE LAS QOCHAS-2497661-AYACUCHO</t>
  </si>
  <si>
    <t>OC-1929</t>
  </si>
  <si>
    <t>OC-1927</t>
  </si>
  <si>
    <t>ADQUISICION DE MATERIALES DE FERRETERIA DEL CUI 2480353 , REGION APURIMAC</t>
  </si>
  <si>
    <t>OC-1926</t>
  </si>
  <si>
    <t>ADQUISICION DE MATERIALES DE FERRETERIA - CUI 2480353, REGION APURIMAC</t>
  </si>
  <si>
    <t>OC-1822</t>
  </si>
  <si>
    <t>ADQUISICIÓN DE MATERIALES DE FERRETERIA-2497661-AYACUCHO</t>
  </si>
  <si>
    <t>10279737941 - LABORIANO HERNANDEZ ELVER</t>
  </si>
  <si>
    <t>OC-1797</t>
  </si>
  <si>
    <t>ADQUISICION DE MADERA REGION CAJAMARCA CUI 2501037</t>
  </si>
  <si>
    <t>OC-1762</t>
  </si>
  <si>
    <t>ADQUISICION DE MADERA PARA EL CUI 2505165 - REGION APURIMAC</t>
  </si>
  <si>
    <t>OC-1761</t>
  </si>
  <si>
    <t>ADQUISICION DE MADERA PARA EL CUI 2502187 - REGION APURIMAC</t>
  </si>
  <si>
    <t>20184168082 - MUNICIPALIDAD DISTRITAL DE HUAMANQUIQUIA</t>
  </si>
  <si>
    <t>OC-1696</t>
  </si>
  <si>
    <t>ADQUISICION DE AGREGADOS PARA LAS QOCHAS-2497661-AYACUCHO</t>
  </si>
  <si>
    <t>10430703817 - LAHUANA CARRASCO DEISY</t>
  </si>
  <si>
    <t>OC-1618</t>
  </si>
  <si>
    <t>ADQUISICION DE MADERA - CUI 2503009 - REGION HUANCAVELICA</t>
  </si>
  <si>
    <t>10420617874 - ROMANI OCHOA RONER</t>
  </si>
  <si>
    <t>OC-1607</t>
  </si>
  <si>
    <t>ADQUISICION DE AGREGADOS PARA LAS QOCHAS-CUI 2497661-AYACUCHO</t>
  </si>
  <si>
    <t>OC-1602</t>
  </si>
  <si>
    <t>ADQUISICION DE CEMENTO PORTLAND TIPO I PARA LAS QOCHAS-2497661-AYACUCHO</t>
  </si>
  <si>
    <t>OC-1601</t>
  </si>
  <si>
    <t>OC-1600</t>
  </si>
  <si>
    <t>OC-1599</t>
  </si>
  <si>
    <t>ADQUISICION DE CEMENTO PORTLAND TIPO I PARA LAS QOCHAS-CUI 2497661-AYACUCHO</t>
  </si>
  <si>
    <t>OC-1598</t>
  </si>
  <si>
    <t>20601733537 - D'FER BUSINESS S.A.C.</t>
  </si>
  <si>
    <t>OC-1467</t>
  </si>
  <si>
    <t>ADQUISICION DE HERRAMIENTAS - CUI 2503199 - REGION PASCO</t>
  </si>
  <si>
    <t>OC-1436</t>
  </si>
  <si>
    <t>ADQUISICION DE TRIPLAY PARA EL CUI 2480353 - REGION APURIMAC</t>
  </si>
  <si>
    <t>OC-1430</t>
  </si>
  <si>
    <t>ADQUISICION DE MADERA PARA CUI 2480353 - REGION APURIMAC</t>
  </si>
  <si>
    <t>OC-1429</t>
  </si>
  <si>
    <t>OC-1427</t>
  </si>
  <si>
    <t>ADQUISICIÓN DE IMPLEMENTOS DE SEGURIDAD Y EQUIPOS DE PROTECCION PERSONAL PARA EL CUI 2480353 - REGION APURIMAC</t>
  </si>
  <si>
    <t>10283139803 - CUBA HUAYTALLA JOSE</t>
  </si>
  <si>
    <t>OC-1423</t>
  </si>
  <si>
    <t>ADQUISICION DE MADERA PARA EL TRAMO II  DEL CUI 2497661 PARA LA REGION AYACUCHO</t>
  </si>
  <si>
    <t>OC-1411</t>
  </si>
  <si>
    <t>ADQUISICIÓN DE TRIPLAY DE 1.22 X 2.44 X 8 MM, PARA LA REGION PASCO CON CUI 2503199</t>
  </si>
  <si>
    <t>OC-1408</t>
  </si>
  <si>
    <t>ADQUISICIÓN DE MATERIALES DE FERRETERIA PARA LA EJECUCIÓN DE QOCHAS DEL CUI 2503199 - PASCO</t>
  </si>
  <si>
    <t>20605289411 - SERVICIOS MULTIPLES VAN &amp; LU S.A.C.</t>
  </si>
  <si>
    <t>OC-1404</t>
  </si>
  <si>
    <t>ADQUISICIÓN DE IMPLEMENTOS DE SEGURIDAD Y EQUIPOS DE PROTECCION PERSONAL PARA LA EJECUCIÓN DE ACTIVIDADES COMPLEMENTARIAS PARA EL CUI 2503199 - PASCO</t>
  </si>
  <si>
    <t>OC-1403</t>
  </si>
  <si>
    <t>ADQUISICIÓN DE IMPLEMENTOS DE SEGURIDAD Y EQUIPOS DE PROTECCION PERSONAL PARA LA EJECUCIÓN DE QOCHAS DEL CUI 2503199 - PASCO</t>
  </si>
  <si>
    <t>OC-1402</t>
  </si>
  <si>
    <t>ADQUISICION DE MADERA PARA LA EJECUCIÓN DE LAS ACTIVIDADES COMPLEMENTARIAS DEL CUI 2503199 - PASCO</t>
  </si>
  <si>
    <t>OC-1401</t>
  </si>
  <si>
    <t>ADQUISICION DE MADERA PARA LA EJECUCIÓN DE QOCHAS DEL CUI 2503199 - REGION PASCO</t>
  </si>
  <si>
    <t>20537955792 - INDUSTRIAL SUPPORT &amp; ACCESORIES S.A.C.</t>
  </si>
  <si>
    <t>OC-1396</t>
  </si>
  <si>
    <t>ADQUISICION DE IMPLEMENTOS DE PROTECCIÓN PERSONAL PARA EL CUI 2503199 - REGION PASCO.</t>
  </si>
  <si>
    <t>20547630000 - VESTIR EMPRESARIAL SAC</t>
  </si>
  <si>
    <t>OC-1383</t>
  </si>
  <si>
    <t>ADQUISICION DE EQUIPOS DE PROTECCION PERSONAL PARA EL CUI 2480353 - REGION APURIMAC</t>
  </si>
  <si>
    <t>OC-1358</t>
  </si>
  <si>
    <t>ADQUISICION DE MADERA PARA EL TRAMO I  DEL CUI 2497661 PARA LA REGION AYACUCHO</t>
  </si>
  <si>
    <t>20600159071 - LUKAT CONTRATISTAS GENERALES E.I.R.L</t>
  </si>
  <si>
    <t>OC-1355</t>
  </si>
  <si>
    <t>ADQUISICIÓN DE IMPLEMENTOS DE SEG Y EQUIPOS DE PROTECCION PERSONAL-CUI2497661-AYACUCHO</t>
  </si>
  <si>
    <t>OC-1351</t>
  </si>
  <si>
    <t>ADQUISICION DE TUBERIA HDPE 160 MM PARA EL CUI 2497661 DE LA REGION AYACUCHO</t>
  </si>
  <si>
    <t>OC-1348</t>
  </si>
  <si>
    <t>ADQUISICION DE EQUIPOS DE CONTROL Y ACCESORIOS PARA EL CUI 2503199 - REGION PASCO</t>
  </si>
  <si>
    <t>OC-1326</t>
  </si>
  <si>
    <t>ADQUISICION DE EQUIPOS DE CONTROL Y ACCESORIOS PARA EL CUI 2480353 - REGION APURIMAC</t>
  </si>
  <si>
    <t>OC-1324</t>
  </si>
  <si>
    <t>ADQUISICION DE EQUIPOS DE CONTROL Y ACCESORIOS PARA EL CUI 2497661-AYACUCHO</t>
  </si>
  <si>
    <t>OC-1323</t>
  </si>
  <si>
    <t>ADQUISICION DE TUBERIAS PARA EL CUI 2480353 - REGION APURIMAC</t>
  </si>
  <si>
    <t>20607629367 - MULTISERVICIOS E INVERSIONES LMD E.I.R.L.</t>
  </si>
  <si>
    <t>OC-1301</t>
  </si>
  <si>
    <t>ADQUISICION DE MATERIALES DE FERRETERIA PARA EL CUI 2486485,REGION CUSCO</t>
  </si>
  <si>
    <t>20573170866 - MEGA INVERSIONES DAFRI S.A.C</t>
  </si>
  <si>
    <t>OC-1277</t>
  </si>
  <si>
    <t>ADQUISICIÓN DE MATERIALES DE FERRETERIA - CUI 2491320 - REGIÓN HUÁNUCO</t>
  </si>
  <si>
    <t>OC-1271</t>
  </si>
  <si>
    <t>ADQUISICION DE MALLA PARA GAVIONES, CUI 2486485, REGION CUSCO</t>
  </si>
  <si>
    <t>OC-1180</t>
  </si>
  <si>
    <t xml:space="preserve">ADQUISICIÓN DE MATERIALES DE FERRETERÍA REGION CAJAMARCA CUI 2492002 </t>
  </si>
  <si>
    <t>OC-1138</t>
  </si>
  <si>
    <t>ADQUISICIÓN DE MATERIALES DE FERRETERIA - CUI:2486070 - REGION LIMA</t>
  </si>
  <si>
    <t>OC-1127</t>
  </si>
  <si>
    <t>ADQUISICIÓN DE GEOSINTETICOS - LIM1-2020-Q10 CON CUI 2486070 - REGION LIMA</t>
  </si>
  <si>
    <t>OC-1115</t>
  </si>
  <si>
    <t>ADQUISICIÓN DE GEOSINTETICOS PARA EL CUI 2486070 (LIM1-2020-Q8) REGION LIMA.</t>
  </si>
  <si>
    <t>20445884635 - EFC &amp; SERVICIOS S.R.L</t>
  </si>
  <si>
    <t>OC-1084</t>
  </si>
  <si>
    <t>ADQUISICIÓN DE LISTONES DE MADERA PARA EL CUI 2486070, REGIÓN LIMA.</t>
  </si>
  <si>
    <t>OC-1081</t>
  </si>
  <si>
    <t>Adquisición de MADERA para el CUI 2486070, región Lima.</t>
  </si>
  <si>
    <t>OC-1047</t>
  </si>
  <si>
    <t>ADQUISICIÓN DE ACERO CORRUGADO PARA LA REGIÓN HUÁNUCO</t>
  </si>
  <si>
    <t>OC-1046</t>
  </si>
  <si>
    <t>ADQUISICIÓN DE CEMENTO PARA LA REGIÓN HUANUCO</t>
  </si>
  <si>
    <t>20487652203 - INVERSIONES ASTON PERU S.A.C.</t>
  </si>
  <si>
    <t>OC-1036</t>
  </si>
  <si>
    <t>ADQUISICION DE CEMENTO - CUI 2486070 (LIM1-2020-Q18,Q19) DE LA REGION LIMA.</t>
  </si>
  <si>
    <t>20604423202 - CORPORACION GONZALES VILLA S.A.C.</t>
  </si>
  <si>
    <t>OC-1033</t>
  </si>
  <si>
    <t>ADQUISICIÓN DE MATERIALES DE FERRETERÍA - CUI: 2491359 - REGION AREQUIPA</t>
  </si>
  <si>
    <t>OC-1032</t>
  </si>
  <si>
    <t>ADQUISICIÓN DE MATERIALES DE FERRETERÍA - CUI:2461396 - REGION AREQUIPA</t>
  </si>
  <si>
    <t>OC-1029</t>
  </si>
  <si>
    <t>ADQUISICION DE CEMENTO - CUI 2486070 (LIM1-2020-Q12,Q13,Q14) DE LA  REGION LIMA.</t>
  </si>
  <si>
    <t>OC-1017</t>
  </si>
  <si>
    <t>ADQUISICION DE CEMENTO PARA  EL CUI 2486070 (LIM1-2020-Q4,Q5,Q6) DE LA REGION LIMA</t>
  </si>
  <si>
    <t>OC-1015</t>
  </si>
  <si>
    <t>ADQUISICION DE CEMENTO PARA EL CUI 2486070 (LIM1-2020-Q1,Q2,Q3) DE LA REGION LIMA</t>
  </si>
  <si>
    <t>20542041596 - FERRETERÍA INDUSTRIAL RIO NILO E.I.R.L.</t>
  </si>
  <si>
    <t>OC-996</t>
  </si>
  <si>
    <t>ADQUISICIÓN DE MATERIALES DE FERRETERIA - CUI 2486064, REGIÓN ANCASH</t>
  </si>
  <si>
    <t>10443618495 - CARTOLIN CENTENO YENY ESPERANZA</t>
  </si>
  <si>
    <t>OC-984</t>
  </si>
  <si>
    <t>ADQUISICION DE MATERIAL DE FERRETERIA -  CUI 2465724 - REGION APURIMAC</t>
  </si>
  <si>
    <t>OC-983</t>
  </si>
  <si>
    <t>ADQUISICION DE MATERIAL DE FERRETERIA -  CUI 2468616 - REGION APURIMAC</t>
  </si>
  <si>
    <t>OC-981</t>
  </si>
  <si>
    <t>ADQUISICIÓN DE MADERA PARA EL CUI 2486485, REGIÓN CUSCO</t>
  </si>
  <si>
    <t>OC-978</t>
  </si>
  <si>
    <t>ADQUISICIÓN DE MATERIALES DE FERRETERIA PARA LA REGION HUANCAVELICA</t>
  </si>
  <si>
    <t>OC-972</t>
  </si>
  <si>
    <t>ADQUISICIÓN DE MATERIALES DE FERRETERÍA - CUI 2492002 - REGION CAJAMARCA</t>
  </si>
  <si>
    <t>20537142775 - FASTER INGENIEROS S.A.C. - FASTERING</t>
  </si>
  <si>
    <t>OC-952</t>
  </si>
  <si>
    <t>ADQUISICIÓN DE GEOSINTETICOS-CUI 2486064, AGUASHCOCHA1,2 QUECHCA1- ANCASH.</t>
  </si>
  <si>
    <t>OC-951</t>
  </si>
  <si>
    <t>ADQUISICIÓN DE GEOSINTETICOS CUI 2486064, ARADOCOCHA1,2,3 - REGION ANCASH</t>
  </si>
  <si>
    <t>OC-950</t>
  </si>
  <si>
    <t>ADQUISICIÓN DE GEOSINTETICOS CUI 2486064, QUIMACOCHA 2,3,4 - REGION ANCASH.</t>
  </si>
  <si>
    <t>OC-949</t>
  </si>
  <si>
    <t>ADQUISICIÓN DE GEOSINTETICOS  CUI 2486064, SACNAQOCHA, HUAHUACOCHA, JAMAYCOCHA</t>
  </si>
  <si>
    <t>OC-911</t>
  </si>
  <si>
    <t>ADQUISICIÓN DE MATERIALES DE FERRETERIA PARA LA EJECUCIÓN DE  OBRAS DEL CUI 2486485 DE LA REGION CUSCO</t>
  </si>
  <si>
    <t>OC-909</t>
  </si>
  <si>
    <t>ADQUISICION DE MADERA PARA ENCOFRADO PARA EL CUI 2468616 - REGION APURIMAC</t>
  </si>
  <si>
    <t>OC-887</t>
  </si>
  <si>
    <t>ADQUISICIÓN DE MADERA (PARA ENCOFRADO),  CUI 2486064, USHNUCUTA 1,2</t>
  </si>
  <si>
    <t>OC-876</t>
  </si>
  <si>
    <t>ADQUISICION DE AGREGADOS, CUI 2486064, USHNUCUTA 1,2 - REGION ANCASH</t>
  </si>
  <si>
    <t>OC-866</t>
  </si>
  <si>
    <t>ADQUISICIÓN DE MATERIALES DE FERRETERIA (CEMENTO) PARA LA EJECUCIÓN DE LAS OBRAS DEL CUI 2486485 DE LA REGION CUSCO</t>
  </si>
  <si>
    <t>OC-856</t>
  </si>
  <si>
    <t>ADQUISICION DE CEMENTO PORTLAND TIPO I - CUI 2468616   REGION APURIMAC</t>
  </si>
  <si>
    <t>OC-855</t>
  </si>
  <si>
    <t>ADQUISICION DE MADERA -  CUI 2481131 - REGION APURIMAC</t>
  </si>
  <si>
    <t>OC-853</t>
  </si>
  <si>
    <t>ADQUISICIÓN DE MATERIALES DE FERRETERIA PARA LA REGIÓN HUÁNUCO</t>
  </si>
  <si>
    <t>OC-819</t>
  </si>
  <si>
    <t>ADQUISICIÓN DE MADERA PARA ENCOFRADO PARA LA REGIÓN HUÁNUCO</t>
  </si>
  <si>
    <t>OC-818</t>
  </si>
  <si>
    <t>20607722669 - BRILLON E.I.R.L.</t>
  </si>
  <si>
    <t>OC-817</t>
  </si>
  <si>
    <t>ADQUISICIÓN DE MADERA (ROLLIZOS) - REGION LAMBAYEQUE</t>
  </si>
  <si>
    <t>OC-816</t>
  </si>
  <si>
    <t>ADQUISICIÓN DE MADERA (ROLLIZOS), PARA EL CUI 2487656, ACTIVIDADES: TOTORAS ZONA</t>
  </si>
  <si>
    <t>20607666726 - WANKA WILLKA S.R.L.</t>
  </si>
  <si>
    <t>OC-813</t>
  </si>
  <si>
    <t>ADQUISICIÓN DE MADERA PARA ENCOFRADO PARA LA REGION HUANCAVELICA - CUI N° 2487275</t>
  </si>
  <si>
    <t>OC-811</t>
  </si>
  <si>
    <t>ADQUISICIÓN DE MATERIALES DE FERRETERIA</t>
  </si>
  <si>
    <t>20490839390 - REPRESENTACIONES TONY S.A.C.</t>
  </si>
  <si>
    <t>OC-810</t>
  </si>
  <si>
    <t>ADQUISICIÓN DE MATERIAL DE FERRETERIA - CUI 2481131 - REGION APURIMAC</t>
  </si>
  <si>
    <t>OC-783</t>
  </si>
  <si>
    <t>ADQUISICIÓN DE MATERIALES DE FERRETERIA PARA LA REGION HUANCAVELICA - CUI N° 2487275</t>
  </si>
  <si>
    <t>OC-755</t>
  </si>
  <si>
    <t>ADQUISICIÓN DE MATERIALES DE FERRETERIA, CUI 2501467</t>
  </si>
  <si>
    <t>OC-754</t>
  </si>
  <si>
    <t>ADQUISICION DE MATERIALES DE FERRETERIA CUI 2486064 Q15, Q16</t>
  </si>
  <si>
    <t>OC-749</t>
  </si>
  <si>
    <t>ADQUISICION DE MATERIALES DE FERRETERIA - CUI 2486064 - Q10, Q11</t>
  </si>
  <si>
    <t>OC-740</t>
  </si>
  <si>
    <t>ADQUISICION DE MATERIAL DE FERRETERIA PARA EL CUI 2492646 - REGION APURIMAC</t>
  </si>
  <si>
    <t>OC-733</t>
  </si>
  <si>
    <t>ADQUISICIÓN DE MATERIALES DE FERRETERIA PARA EL CUI 2501467 - REGIÓN LA LIBERTAD.</t>
  </si>
  <si>
    <t>OC-732</t>
  </si>
  <si>
    <t>ADQUISICIÓN DE MADERA (ROLLIZOS), PARA EL CUI 2501467, REGIÓN LA LIBERTAD.</t>
  </si>
  <si>
    <t>OC-731</t>
  </si>
  <si>
    <t>ADQUISICIÓN DE MATERIALES DE FERRETERIA PARA EL CUI 2487791 - REGIÓN LAMBAYEQUE.</t>
  </si>
  <si>
    <t>OC-730</t>
  </si>
  <si>
    <t>ADQUISICIÓN DE MATERIALES DE FERRETERIA PARA EL CUI 2487656 - REGIÓN LAMBAYEQUE.</t>
  </si>
  <si>
    <t>OC-729</t>
  </si>
  <si>
    <t>ADQUISICION DE AGREGADOS - CUI 2465724 REGION APURIMAC</t>
  </si>
  <si>
    <t>OC-727</t>
  </si>
  <si>
    <t>ADQUISICIÓN DE MATERIALES DE FERRETERIA PARA EL CUI 2486033 - REGIÓN ANCASH.</t>
  </si>
  <si>
    <t>20534206721 - VEMACONS LA ECONOMICA S.R.L.</t>
  </si>
  <si>
    <t>OC-722</t>
  </si>
  <si>
    <t>ADQUISICIÓN DE MATERIALES DE FERRETERIA PARAEL TRAMO II DEL CUI 2485947-AYACUCHO</t>
  </si>
  <si>
    <t>OC-721</t>
  </si>
  <si>
    <t>ADQUISICIÓN DE MATERIALES DE FERRETERIA PARAEL TRAMO I DEL CUI 2485947-AYACUCHO</t>
  </si>
  <si>
    <t>OC-719</t>
  </si>
  <si>
    <t>ADQUISICIÓN DE MADERA PARA EL CUI 2465724 - REGION APURIMAC</t>
  </si>
  <si>
    <t>OC-718</t>
  </si>
  <si>
    <t>ADQUISICIÓN DE MADERA PARA ENCOFRADO PARA EL CUI 2465724 - REGION APURIMAC</t>
  </si>
  <si>
    <t>OC-713</t>
  </si>
  <si>
    <t>OC-704</t>
  </si>
  <si>
    <t>ADQUISICIÓN DE CEMENTO PORTLAND TIPO I - CUI 2465724 REGION APURIMAC</t>
  </si>
  <si>
    <t>OC-694</t>
  </si>
  <si>
    <t>ADQUISICIÓN DE MADERA PARA ENCOFRADO PARA EL CUI 2492646 - REGION APURIMAC</t>
  </si>
  <si>
    <t>20604790647 - A &amp; N PEDRAZA SERVICIOS GENERALES EMPRESA INDIVIDUAL DE RESPONSABILIDAD LIMITADA</t>
  </si>
  <si>
    <t>OC-693</t>
  </si>
  <si>
    <t>ADQUISICIÓN DE MATERIAL DE FERRETERIA PARA EL CUI 2492646 - REGION APURIMAC</t>
  </si>
  <si>
    <t>OC-677</t>
  </si>
  <si>
    <t>ADQUISICIÓN DE MATERIALES DE FERRETERIA PARA EL CUI 2487301 DE LA REGIÓN HUANCAVELICA</t>
  </si>
  <si>
    <t>OC-669</t>
  </si>
  <si>
    <t>ADQ DE MADERA PARA ENCOFRADO TRAMO II DE LA EJECUCIÓN DEL CUI  2485947-AYACUCHO</t>
  </si>
  <si>
    <t>OC-667</t>
  </si>
  <si>
    <t>ADQ DE MADERA PARA ENCOFRADO PARA EL TRAMO I DE LA EJECUCIÓN DEL CUI  2485947-AYACUCHO</t>
  </si>
  <si>
    <t>20604799962 - MULTIVENTAS LESKALUZ EIRL</t>
  </si>
  <si>
    <t>OC-634</t>
  </si>
  <si>
    <t>ADQ- DE CEMENTO PORTLAND TIPO I PARA EL TRAMO II, PARA LA EJECUCION-2485947-AYACUCHO</t>
  </si>
  <si>
    <t>OC-633</t>
  </si>
  <si>
    <t>ADQ DE AGREGADOS PARA EL TRAMO II, PARA LA EJECUCION DE LAS INVERSIONES-2485947-AYACUCHO</t>
  </si>
  <si>
    <t>OC-632</t>
  </si>
  <si>
    <t>ADQ DE AGREGADOS  TRAMO I, PARA LA EJECUCION DE LAS INVERSIONES DEL CUI 2485947-AYACUCHO</t>
  </si>
  <si>
    <t>10438381886 - GIL CHUQUITARQUI LISBETH</t>
  </si>
  <si>
    <t>OC-608</t>
  </si>
  <si>
    <t>ADQUISICION DE MADERA REGION AREQUIPA CUI 2491359</t>
  </si>
  <si>
    <t>OC-582</t>
  </si>
  <si>
    <t>ADQUISICION DE CEMENTO PORTLAND TIPO I PARA EL TRAMO I-2485947-AYACUCHO</t>
  </si>
  <si>
    <t>10737101393 - CAHUANA CUBA GUADALUPE</t>
  </si>
  <si>
    <t>OC-581</t>
  </si>
  <si>
    <t>ADQUISICION DE MATERIALES DE FERRETERIA DEL CUI 2486485 DE LA REGION CUSCO</t>
  </si>
  <si>
    <t>20408077487 - MULTISERVICIOS LA TRINIDAD SRL</t>
  </si>
  <si>
    <t>OC-568</t>
  </si>
  <si>
    <t>ADQUISICIÓN DE MATERIALES DE FERRETERIA PARA EL CUI 2486064 - REGIÓN ANCASH.</t>
  </si>
  <si>
    <t>OC-550</t>
  </si>
  <si>
    <t>ADQUISICIÓN DE HERRAMIENTAS PARA EL CUI 2486064 - REGIÓN ANCASH.</t>
  </si>
  <si>
    <t>20490125435 - CABCODI S.A.C.</t>
  </si>
  <si>
    <t>OC-509</t>
  </si>
  <si>
    <t>ADQUISICION DE HERRAMIENTAS PARA EL CUI 2492646 - REGION APURIMAC</t>
  </si>
  <si>
    <t>OC-484</t>
  </si>
  <si>
    <t>ADQUISICION DE FERRETERIA PARA EL CUI 2485947- AYACUCHO</t>
  </si>
  <si>
    <t>OC-481</t>
  </si>
  <si>
    <t>ADQUISICION DE MATERIALES DE FERRETERIA PARA EL CUI 2486070 DE LA REGION LIMA</t>
  </si>
  <si>
    <t>20603463677 - S.S.CHAB COSTRUCTORES Y ASOCIADOS E.I.R.L</t>
  </si>
  <si>
    <t>OC-470</t>
  </si>
  <si>
    <t>ADQUISICION DE IMPLEMENTOS DE SEGURIDAD Y EQUIPOS DE PROTECCION PERSONAL DEL CUI 2486485 DE LA REGION CUSCO</t>
  </si>
  <si>
    <t>OC-461</t>
  </si>
  <si>
    <t>IMPLEMENTOS DE SEGURIDAD Y EQUIPOS DE PROTECCION PERSONAL PARA EL CUI 2486064 - REGION ANCASH.</t>
  </si>
  <si>
    <t>20603417918 - SERVER ING' S CONTRATISTAS GENERALES EMPRESA INDIVIDUAL DE REPONSABILIDAD LIMITADA</t>
  </si>
  <si>
    <t>OC-453</t>
  </si>
  <si>
    <t>ADQUISICION DE MADERA PARA EL CUI 2486485 DE LA REGION CUSCO</t>
  </si>
  <si>
    <t>OC-392</t>
  </si>
  <si>
    <t>ADQUISICION DE CEMENTO PORTLAND TIPO I (42.5kg) PARA EL CUI 2465724 - REGION APURIMAC</t>
  </si>
  <si>
    <t>OC-367</t>
  </si>
  <si>
    <t>ADQUISICION DE MADERA PARA EL CUI 2486634 PARA LA REGION AYACUCHO</t>
  </si>
  <si>
    <t>OC-366</t>
  </si>
  <si>
    <t>ADQUISICION DE MADERA PARA EL CUI 2486630 PARA LA REGION AYACUCHO</t>
  </si>
  <si>
    <t>OC-364</t>
  </si>
  <si>
    <t>ADQUISICION DE MADERA PARA EL CUI 2485947 PARA LA REGION AYACUCHO</t>
  </si>
  <si>
    <t>OC-345</t>
  </si>
  <si>
    <t>ADQUISICION DE HERRAMIENTAS PARA LA REGION LIMA - CUI 2486070</t>
  </si>
  <si>
    <t>OC-308</t>
  </si>
  <si>
    <t>ADQUISICION DE MADERA PARA LA REGION LIMA - CUI 2486070</t>
  </si>
  <si>
    <t>OC-305</t>
  </si>
  <si>
    <t>ADQUISICION DE MADERA PARA EL CUI 2486064</t>
  </si>
  <si>
    <t>OC-228</t>
  </si>
  <si>
    <t>ADQUISICION DE MADERA PARA EL CUI 2492646 - REGION APURIMAC</t>
  </si>
  <si>
    <t>OC-212</t>
  </si>
  <si>
    <t>ADQUISICIÓN DE IMPLEMENTOS DE SEGURIDAD Y EQUIPOS DE PROTECCION PERSONAL - CUI 2481131 - REGION APURIMAC</t>
  </si>
  <si>
    <t>20607116548 - INVERSIONES MAQUI SOCIEDAD COMERCIAL DE RESPONSABILIDAD LIMITADA</t>
  </si>
  <si>
    <t>OC-209</t>
  </si>
  <si>
    <t>ADQUISICIÓN DE IMPLEMENTOS DE SEGURIDAD Y EQUIPOS DE PROTECCION PERSONAL CUI 2492646 - REGION APURIMAC</t>
  </si>
  <si>
    <t>OC-158</t>
  </si>
  <si>
    <t>Adquisición de Madera para el CUI N° 2491320 - Región Huánuco</t>
  </si>
  <si>
    <t xml:space="preserve">20568695900 - FITOINVER S.A. </t>
  </si>
  <si>
    <t>OC-157</t>
  </si>
  <si>
    <t>Adquisición de Madera para el CUI N° 2486061- Región Huánuco</t>
  </si>
  <si>
    <t xml:space="preserve">20601421420 - EAGLES SAFETY EIRL </t>
  </si>
  <si>
    <t>OC-87</t>
  </si>
  <si>
    <t>IMPLEMENTOS DE SEGURIDAD Y EQUIPOS DE PROTECCION PERSONAL</t>
  </si>
  <si>
    <t>AS-SM-19-2021-PEDAMAALC/CS-2</t>
  </si>
  <si>
    <t>6 ADQUISICIÓN DE ALIMENTOS BALANCEADOS PARA POLLOS BEBÉS, PARA EL PROYECTO N° 2404260 GALLINA URARINAS</t>
  </si>
  <si>
    <t>20604929033 MULTIVENTAS Y SERVICIOS GENERALES EIRL</t>
  </si>
  <si>
    <t>AS-SM-21-2021-PEDAMAALC/CS-1</t>
  </si>
  <si>
    <t>5 ADQUISICIÓN DE ALIMENTOS BALANCEADOS PARA POLLOS BEBÉS, PARA EL PROYECTO N° 2404260 GALLINA URARINAS</t>
  </si>
  <si>
    <t>20493780507 NEGOCIOS Y SERVICIOS EMERSON EIRL</t>
  </si>
  <si>
    <t>SIE-SIE-1-2021-PEDAMAALC/CS-1</t>
  </si>
  <si>
    <t>4 ADQUISICIÓN DE SUMINISTRO DE COMBUSTIBLE (GASOLINA DE 84 OCTANOS), PARA EL PROYECTO N° 2313417 MORONA DEL PEDAMAALC</t>
  </si>
  <si>
    <t>10011232430 RAFAEL VILLEGAS CORDOVA</t>
  </si>
  <si>
    <t>AS-SM-3-2021-PEDAMAALC/CS-1</t>
  </si>
  <si>
    <t>SERVICIO</t>
  </si>
  <si>
    <t xml:space="preserve">3 SERVICIO COMO SUPERVISOR, PARA EL PROYECTO Nº 2313417 MORONA </t>
  </si>
  <si>
    <t>SIE-SIE-6-2021-PEDAMAALC/CS-2</t>
  </si>
  <si>
    <t>2 ADQUISICIÓN DE CALAMINAS, PARA EL PROYECTO N° 2404260 GALLINA URARINAS DEL PEDAMAALC</t>
  </si>
  <si>
    <t>20561211966 E&amp;N ENTERPRISE SAC</t>
  </si>
  <si>
    <t>SIE-SIE-7-2021-PEDAMAALC/CS-1</t>
  </si>
  <si>
    <t>1 ADQUISICIÓN DE CALAMINAS, PARA EL PROYECTO N° 2361585 GALLINA NIEVA DEL PEDAMAALC</t>
  </si>
  <si>
    <t>26/07/2021 00:00:00</t>
  </si>
  <si>
    <t>NECS REPRESENTANTES DE IMPORTACIONES EIRL</t>
  </si>
  <si>
    <t>REQUERIMIENTO DE FOTOCOPIADORA MULTIFUNCIONAL, PARA EL PROYECTO AGRICULTURA FAMILIAR - DRP</t>
  </si>
  <si>
    <t>03/05/2021 00:00:00</t>
  </si>
  <si>
    <t>ADQUISICION DE EQUIPO DE IMPRESORA MULTIFUNCIONAL PARA PROYECTO CAFE Y CACAO - DRP</t>
  </si>
  <si>
    <t>21/05/2021 00:00:00</t>
  </si>
  <si>
    <t>CONDORI ÑAUPA JOBER</t>
  </si>
  <si>
    <t>ADQUISICIÓN DE TUBO RECTANGULAR PARA ALMACÉN CAFÉ ZONA CENTRO PROYECTO CACAO Y CAFE - DRP</t>
  </si>
  <si>
    <t>REQUERIMIENTO DE ALIMENTO BALANCEADO PARA LOS MODULOS DE CRIANZA DE ANIMALES (AVES) PARA LA ZON</t>
  </si>
  <si>
    <t>16/04/2021 00:00:00</t>
  </si>
  <si>
    <t>ADQUISICION DE EQUIPOS DE CONTROL DE CALIDAD DE CAFE PARA EL PROYECTO CACAO Y CAFE - DRP</t>
  </si>
  <si>
    <t>03/02/2021 00:00:00</t>
  </si>
  <si>
    <t>REQUERIMIENTO DE HERRAMIENTAS MANUALES PARA ELPROYECTO AGRICULTURA FAMILIAR</t>
  </si>
  <si>
    <t xml:space="preserve"> HUARCAYA MESCUA VILMA MARUJA</t>
  </si>
  <si>
    <t>REQUERIMIENTO DE ADQUISICIÓN DE ALAMBRES - OBRA HUARIBAMBA 2DA HABILITACION</t>
  </si>
  <si>
    <t>05/03/2021 00:00:00</t>
  </si>
  <si>
    <t>REQUERIMIENTO DE ADQUISICION DE ARENA FINA PARA  LA PREPARACIÓN DEL SUSTRATO PARA EL PROYECTO A</t>
  </si>
  <si>
    <t>29/10/2021 00:00:00</t>
  </si>
  <si>
    <t>GANDARILLAS CHOQUE KAREN YULISA</t>
  </si>
  <si>
    <t>ADQUISICION DE CORMOS E HIJUELOS DE PLATANO, D.Z.-PICHARI</t>
  </si>
  <si>
    <t>31/03/2021 00:00:00</t>
  </si>
  <si>
    <t>ADQUISICION DE ACERO CORRUGADO, ALAMBRE Y CLAVO, PARA LA OBRA LOBO.</t>
  </si>
  <si>
    <t>21/04/2021 00:00:00</t>
  </si>
  <si>
    <t>REQUERIMIENTO  DE  ESTRUCTURA METALICA PARA CERCO PERIMETRICO, OBRA CHAUQUIMARCA.</t>
  </si>
  <si>
    <t>REQUERIMIENTO DE ADQUISICION DE TRIPLAY  - OBRA HUARIBAMBA 2DA HABILITACION</t>
  </si>
  <si>
    <t>12/05/2021 00:00:00</t>
  </si>
  <si>
    <t>EMPRESA KUSKALLA LLAMKASUN SOCIEDAD COMERCIAL DE RESPONSABILIDAD LIMITADA-EMPRESA KULLA S.R.L.</t>
  </si>
  <si>
    <t>REQUERIMIENTO DE ADQUISICION DE SEMILLAS DE PALTO (VARIEDAD MEXICANO) PARA LA PROVINCIA DE HUAN</t>
  </si>
  <si>
    <t>REQUERMIENTO DE ADQUISICION DE ARCO DE FIERRO GALVANIZADO PARA EL PROYECTO AGRICULTURA  FAMILIA</t>
  </si>
  <si>
    <t>15/11/2021 00:00:00</t>
  </si>
  <si>
    <t>REQUERIMIENTO DE ADQUISICION DE ACCESORIOS METALICOS DE ANCLAJE Y TRANSPORTE DE CABLE PARA LA O</t>
  </si>
  <si>
    <t>20/09/2021 00:00:00</t>
  </si>
  <si>
    <t>REQUERIMIENTO DE ADQUISICION DE SEMOVIENTES (POLLITOS BB) ZONA LA MAR, DEL PROYECTO AGRICULTURA</t>
  </si>
  <si>
    <t>14/09/2021 00:00:00</t>
  </si>
  <si>
    <t>REQUERIMIENTO DE ADQUISICIÓN DE HERRAMIENTAS MANUALES ,NAVAJA DE INJERTAR,SERRUCHO Y TIJERA DE</t>
  </si>
  <si>
    <t>19/11/2021 00:00:00</t>
  </si>
  <si>
    <t xml:space="preserve"> BERROCAL MATAMORROS HUMBERTO</t>
  </si>
  <si>
    <t>REQUERIMIENTO ADQUISICIÓN DE MADERAS PARA LA OBRA CHAUQUIMARCA.</t>
  </si>
  <si>
    <t>24/05/2021 00:00:00</t>
  </si>
  <si>
    <t>GRUPO CORPORATIVO FERPA S.A.C.</t>
  </si>
  <si>
    <t>ADQUISICION DE TUBO RECTANGULAR PARA COMPOSTERA PARA EL PROYECTO CACAO Y CAFE - DRP</t>
  </si>
  <si>
    <t>16/09/2021 00:00:00</t>
  </si>
  <si>
    <t>REQUERIMIENTO DE ADQUISICION DE MATERIALES PARA LA INSTALACION DE RIEGO EN LOS VIVEROS VOLANTE</t>
  </si>
  <si>
    <t>20/02/2021 00:00:00</t>
  </si>
  <si>
    <t xml:space="preserve"> EQUIPOS MAQUINARIA E INGENIERIA PERU EMPRESA INDIVIDUAL DE RESPONSABILIDAD LIMITADA</t>
  </si>
  <si>
    <t>ADQUISICION DE EQUPOS GPS PARA EL PROYECTO CACAO Y CAFE - DRP</t>
  </si>
  <si>
    <t>REQUERIMIENTO PARA ADQUISICION DE ACCESORIOS DE PVC PARA EL SECTOR ANTA Y PICHOS - OBRA HUARIBA</t>
  </si>
  <si>
    <t>24/03/2021 00:00:00</t>
  </si>
  <si>
    <t xml:space="preserve"> REPRODATA S.A.C.</t>
  </si>
  <si>
    <t>ADQUISICION DE: CÁMARA FOTOGRÁFICA Y ACCESORIOS PARA EL PROYECTO CACAO Y CAFE - DRP</t>
  </si>
  <si>
    <t>24/02/2021 00:00:00</t>
  </si>
  <si>
    <t>REQUERIMIENTO DE ADQUISICIONES DE TUBERIAS, ACCESORIOS Y MANGUERAS PARA EL PROYECTO AGRICULTURA</t>
  </si>
  <si>
    <t>02/03/2021 00:00:00</t>
  </si>
  <si>
    <t>GAMARRA GUERRA SONIA HORTENCIA</t>
  </si>
  <si>
    <t>REQUERIMIENTO DE ADQUISICION DE PETROLIO D-2 PARA EL PROYECTO AGRICULTURA FAMILIAR - DRP</t>
  </si>
  <si>
    <t>ADQUISICION  DE 700 BOLSAS DE CEMENTO PARA LA OBRA LOBO</t>
  </si>
  <si>
    <t>27/01/2021 00:00:00</t>
  </si>
  <si>
    <t>REQUERIMIENTO DE EQUIPOS DE COMPUTO PARA EL PROYECTO DE AGRICULTURA FAMILIAR.</t>
  </si>
  <si>
    <t>19/10/2021 00:00:00</t>
  </si>
  <si>
    <t>REQUERIMIENTO  DE ALAMBRES Y CLAVOS PARA LA OBRA CHAUQUIMARCA.</t>
  </si>
  <si>
    <t>13/05/2021 00:00:00</t>
  </si>
  <si>
    <t>REQUERIMIENTO DE ADQUISICION DE SEMILLAS DE PALTO (VARIEDAD ZUTANO) PARA LA PROVINCIA DE HUANCAYO</t>
  </si>
  <si>
    <t>REQUERIMIENTO DE ADQUISICION DE SEMILLAS DE PALTO (VARIEDAD ZUTANO) PARA LA PROVINCIA DE TAYACAJA</t>
  </si>
  <si>
    <t>30/11/2021 00:00:00</t>
  </si>
  <si>
    <t xml:space="preserve"> GEODESIA Y TOPOGRAFIA S.A.C.</t>
  </si>
  <si>
    <t>REQUERIMIENTO DE AQUISICIÓN DE EQUIPO TOPOGRAFICO PARA LA OBRA CHAUQUIMARCA.</t>
  </si>
  <si>
    <t>23/02/2021 00:00:00</t>
  </si>
  <si>
    <t>REQUERIMIENTO DE ALAMBRES Y VLAVOS PARA MADERA PARA EL PROYECTO AGRICULTURA FAMILIAR - DRP</t>
  </si>
  <si>
    <t>20/05/2021 00:00:00</t>
  </si>
  <si>
    <t>ADQUISICIÓN DE TUBO RECTANGULAR PARA COLUMNAS Y DURMIENTES - ALMACÉN CACAO ZONA CENTRO PROYECTO</t>
  </si>
  <si>
    <t>01/07/2021 00:00:00</t>
  </si>
  <si>
    <t>GRUPO EMPRESARIAL GARBOZO S.A.C.</t>
  </si>
  <si>
    <t>REQUERIMIENTO DE TUBERIAS  HDPE, OBRA CHAUQUIMARCA</t>
  </si>
  <si>
    <t>04/05/2021 00:00:00</t>
  </si>
  <si>
    <t>REQUERIMIENTO DE EPPS VESTUARIO DEL PERSONAL OBRERO- OBRA CHAUQUIMARCA</t>
  </si>
  <si>
    <t>REQUERIMIENTO PARA ADQUISICIÓN DE MATERIALES DE FERRETERIA - POCYACC</t>
  </si>
  <si>
    <t>07/05/2021 00:00:00</t>
  </si>
  <si>
    <t>REQUERIMIENTO PARA ACCESORIOS PARA OBRAS DE ARTE EN RED DE DISTRIBUCION SECTOR PICHOS Y ANTA -</t>
  </si>
  <si>
    <t>REQUERIMIENTO DE ADQUISICIÓN DE EQUIPOS MENORES, CHAUQUIMARCA.</t>
  </si>
  <si>
    <t>REQUERIMIENTO DE SEMILLAS DE PALTO DE LA VARIEDAD MEXICANA PARA LA PROVINCIA DE TAYACAJA, PARA</t>
  </si>
  <si>
    <t>27/04/2021 00:00:00</t>
  </si>
  <si>
    <t>ADQUISICION DE MOLINO TRITURADOR DE CACAO PARA EL PROYECTO CACAO Y CAFE - DRP</t>
  </si>
  <si>
    <t>23/08/2021 00:00:00</t>
  </si>
  <si>
    <t xml:space="preserve"> CUADROS ROJAS JOHNY IVAN</t>
  </si>
  <si>
    <t>REQUERIMIENTO DE ADQUISICION DE CARPAS DE TUBOS METALICOS GALVANIZADO, INCLUIDO TOLDO PARA EL P</t>
  </si>
  <si>
    <t>22/10/2021 00:00:00</t>
  </si>
  <si>
    <t xml:space="preserve"> MULTISERVICIOS AJN IMPORT E.I.R.L.</t>
  </si>
  <si>
    <t>REQUERIMIENTO  DE EPPs VESTUARIO PERSONAL OBRERO PARA OBRA CHAUQUIMARCA.</t>
  </si>
  <si>
    <t>29/01/2021 00:00:00</t>
  </si>
  <si>
    <t>ADQUISICION DE FERTILIZANTES E INSUMOS AGRÍCOLAS  PARA EL PROYECTO CACAO Y CAFE - DRP</t>
  </si>
  <si>
    <t>08/06/2021 00:00:00</t>
  </si>
  <si>
    <t>VEGA YUCRA MAXIMO CIRILO</t>
  </si>
  <si>
    <t>REQUERIMIENTO DE ADQUISICION DE MADERA, PARA EL PROYECTO AGRICULTURA FAMILIAR - DRP</t>
  </si>
  <si>
    <t>REQUERIMIENTO  DE COMBUSTIBLE PARA LA OBRA CHAUQUIMARCA.</t>
  </si>
  <si>
    <t>30/01/2021 00:00:00</t>
  </si>
  <si>
    <t>BOJORQUEZ PERALTA LINO</t>
  </si>
  <si>
    <t>REQUERIMIENTO DE ADQUISICION DE MALLA RASCHELL PARA EL PROYECTO AGRICULTURA FAMILIAR - DRP</t>
  </si>
  <si>
    <t>ADQUISICION DE DIESEL, D.Z.PICHARI</t>
  </si>
  <si>
    <t>14/10/2021 00:00:00</t>
  </si>
  <si>
    <t xml:space="preserve"> GROUP FAFRA C &amp; M E.I.R.L.</t>
  </si>
  <si>
    <t>ADQUISICION DE CARPAS PARA EL PROYECTO CACAO Y CAFE - DRP</t>
  </si>
  <si>
    <t>ADQUISICION DE TOSTADORA GRANO DE CACAO PARA EL PROYECTO CACAO Y CAFE - DRP</t>
  </si>
  <si>
    <t>REQUERIMIENTO PARA ADQUISICIÓN DE ADITIVOS - POCYACC</t>
  </si>
  <si>
    <t>19/02/2021 00:00:00</t>
  </si>
  <si>
    <t>INVERSIONES VRAE E.I.R.L.</t>
  </si>
  <si>
    <t>ADQUISICION DE DESPULPADORA DE CAFE Y MOTOR PARA EL PROYECTO CACAO Y CAFE - DRP</t>
  </si>
  <si>
    <t>15/10/2021 00:00:00</t>
  </si>
  <si>
    <t xml:space="preserve"> INVERSIONES DELPORR SOCIEDAD ANÓNIMA CERRADA</t>
  </si>
  <si>
    <t>REQUERIMIENTO  DE TRIPLAY PARA LA OBRA CHAUQUIMARCA.</t>
  </si>
  <si>
    <t>02/09/2021 00:00:00</t>
  </si>
  <si>
    <t>REQUERIMIENTO ACCESORIOS DE HIDRANTES PARA EL SECTOR SANTA ROSA DE TRANCA. OBRA CHAUQUIMARCA.</t>
  </si>
  <si>
    <t>MEDRANO CUILLAR SALOME</t>
  </si>
  <si>
    <t>REQUERIMIENTO DE AGREGADOS (PIEDRAS) PARA LA OBRA CHAUQUIMARCA.</t>
  </si>
  <si>
    <t>14/05/2021 00:00:00</t>
  </si>
  <si>
    <t>AGROPECUARIA FRUTICOLA EIRL</t>
  </si>
  <si>
    <t>REQUERIMIENTO DE ADQUISICION DE SEMILLAS DE PALTO (VARIEDAD MEXICANO) PARA LA PROVINCIA DE LA M</t>
  </si>
  <si>
    <t>26/08/2021 00:00:00</t>
  </si>
  <si>
    <t>REQUERIMIENTO DE ACCESORIOS MODULO DE EQUIPO DE RIEGO MOVIL II.OBRA  CHAUQUIMARCA.</t>
  </si>
  <si>
    <t>REQUERIMIENTO PARA ADQUISICIÓN DE AGREGADOS - ARENA GRUESA Y PIEDRA CHANCADA DE ½" - POCYACC</t>
  </si>
  <si>
    <t xml:space="preserve"> NEGOCIACIONES &amp; SERVICIOS MULTIPLES JHACAMA E.I.R.L.</t>
  </si>
  <si>
    <t>REQUERIMIENTO PARA ADQUISICIÓN DE FONOLICO - POCYACC</t>
  </si>
  <si>
    <t>13/12/2021 00:00:00</t>
  </si>
  <si>
    <t>B. RUFFNER INGENIEROS S.A.C.</t>
  </si>
  <si>
    <t>REQUERIMIENTO PARA ADQUISICIÓN DE TUBERÍAS DE PVC UF - POCYACC</t>
  </si>
  <si>
    <t>01/12/2021 00:00:00</t>
  </si>
  <si>
    <t>REQUERIMIENTO DE ADQUISICION DE TUBERIA PVC UF 110 MM C.7.5 C/ ANILLO PARA LA  CHAUQUIMARCA.</t>
  </si>
  <si>
    <t>19/04/2021 00:00:00</t>
  </si>
  <si>
    <t>REQUERIMIENTO DE ADQUICION DE MADERAS (TRIPLAY Y TABLAS), OBRA CHAUQUIMARCA.</t>
  </si>
  <si>
    <t>25/10/2021 00:00:00</t>
  </si>
  <si>
    <t>REQUERIMIENTO PARA ADQUISICION DE AGREGADOS - ARENA GRUESA Y HORMIGON -  POCYACC</t>
  </si>
  <si>
    <t>29/04/2021 00:00:00</t>
  </si>
  <si>
    <t xml:space="preserve"> LAVADO CHANCASANAN CRISTIAN ELVIS</t>
  </si>
  <si>
    <t>REQUERIMIENTO DE LISTONES DE MADERA, POBRA CHAUQUIMARCA.</t>
  </si>
  <si>
    <t>25/11/2021 00:00:00</t>
  </si>
  <si>
    <t>REQUERIMIENTO DE ADQUISICION DE MATERIALES DE FERRETERIA I PARA LA OBRA CHAUQUIMARCA.</t>
  </si>
  <si>
    <t>REQUERIMIENTO ADQUISICIÓN DE EPPS VESTUARIO PERSONAL OBRERO, OBRA CHAUQUIMARCA.</t>
  </si>
  <si>
    <t>20/07/2021 00:00:00</t>
  </si>
  <si>
    <t>REQUERIMIENTO DE TUBERIA HDPE DE DISTRIBUCIÓN (MANGUERA HDPE),PARA EL SECTOR CHAUQUIMARCA.</t>
  </si>
  <si>
    <t>REQUERIMIENTO PARA ADQUISICIÓN DE PIEDRA CHANCADA DE 1/2" - POCYACC</t>
  </si>
  <si>
    <t>20/08/2021 00:00:00</t>
  </si>
  <si>
    <t>SOTO GAMBOA ROGER</t>
  </si>
  <si>
    <t>REUQERIMIENTO DE ABONO ORGANICOS Y ABONOS COMPUESTOS, PARA LA ZONA LA MAR DEL PROYECTO AGRICULT</t>
  </si>
  <si>
    <t>REQUERIMIENTO  DE MATERIALES DE FERRETRIA I PARA LA OBRA CHAUQUIMARCA.</t>
  </si>
  <si>
    <t>03/03/2021 00:00:00</t>
  </si>
  <si>
    <t>REQUERIMIENTO DE EPPS VESTUARIO PERSONAL OBRERO - CHUQUIMARCA</t>
  </si>
  <si>
    <t>REQUERIMIENTO PARA ADQUISICIÓN DE CEMENTO PORTLAND T-I (42.5KG) - POCYACC</t>
  </si>
  <si>
    <t>18/10/2021 00:00:00</t>
  </si>
  <si>
    <t>ADQUISICION DE ENMIENDA, PROYECTO CACAO Y CAFE - DRP</t>
  </si>
  <si>
    <t>16/11/2021 00:00:00</t>
  </si>
  <si>
    <t>REQUERIMIENTO PARA ADQUISICIÓN DE EPPS VESTUARIO Y CAMPAMENTO - POCYACC</t>
  </si>
  <si>
    <t>REQUERIMIENTO DE ADQUISICION DE MATERIALES Y EQUIPO PARA L AIMPLEMENTACION DE MODULOS DE CRIANZ</t>
  </si>
  <si>
    <t>REQUERIMIENTO DE ADQUISICION DE ACERO CORRUGADO.</t>
  </si>
  <si>
    <t>01/03/2021 00:00:00</t>
  </si>
  <si>
    <t>REQUERIMIENTO DE MADERA PARA EL PROYECTO CHAUQUIMARCA.</t>
  </si>
  <si>
    <t>06/05/2021 00:00:00</t>
  </si>
  <si>
    <t>REQUERIMIENTO DE ADQUISICIÓN DE VÁLVULAS TIPO COMPUERTAS DE 200mm, 160mm, 140mm, PARA EL SECTOR</t>
  </si>
  <si>
    <t>ADQUISICION DE INSUMOS PARA FERTILIZACION, PROYECTO CACAO Y CAFE - DRP</t>
  </si>
  <si>
    <t>11/05/2021 00:00:00</t>
  </si>
  <si>
    <t>ADQUISICION DE TUBO GALVANIZADO DE 3/4 " X  5.60MTS X 2MM (ROLADO) CON SOPORTE DE METAL PARA EL</t>
  </si>
  <si>
    <t>27/05/2021 00:00:00</t>
  </si>
  <si>
    <t>OBRASCO INGENIEROS S.A.C.</t>
  </si>
  <si>
    <t>REQUERIMIENTO  DE TUBERIA PVC C/ ANILLO.OBRA CHAUQUIMARCA.</t>
  </si>
  <si>
    <t>ADQUISICION DE IMPLEMENTOS PROMOCIONNALES, PROYECTO CACAO Y CAFE - DRP</t>
  </si>
  <si>
    <t>03/11/2021 00:00:00</t>
  </si>
  <si>
    <t>HILARES GAVILAN LIA LIZBEL</t>
  </si>
  <si>
    <t>ADQUISICION DE INSUMOS PARA CONTROL BIOLOGICO DE PLAGAS Y ENFERMEDADES, PROYECTO CACAO Y CAFE -</t>
  </si>
  <si>
    <t>ADQUISICION DE COMBUSTIBLE DIESEL B5 (PETRÓLEO)PARA ABASTECER A LOS VEHICULOS CON COMBUSTIBLE P</t>
  </si>
  <si>
    <t>PROGRAMA DE DESARROLLO PRODUCTIVO AGRARIO RURAL - AGRO RURAL</t>
  </si>
  <si>
    <t>ADQUISICION DE GUANO DE ISLA, PROYECTO CACAO Y CAFE - DRP</t>
  </si>
  <si>
    <t>MENDOZA VALDEZ ZARA MARADONA</t>
  </si>
  <si>
    <t>QUISPE MELGAR GAUDENCIO</t>
  </si>
  <si>
    <t>REQUERIMIENTO DE ADQUISICIÓN DE TAPAS METALICAS PARA EL SECTOR PICHOS-OBRA HUARIBAMBA</t>
  </si>
  <si>
    <t>REQUERIMIENTO DE ADQUICISION DE AGREGADOS, OBRA CHAUQUIMARCA.</t>
  </si>
  <si>
    <t>REQUERIMIENTO DE INSUMOS AGROQUIMICOS PARA LA ZONA LA MAR ,PARA EL PROYECTO AGRICULTURA FAMILIA</t>
  </si>
  <si>
    <t>09/04/2021 00:00:00</t>
  </si>
  <si>
    <t>REQUERIMIENTO DE ADQUISICIÓN DE COMBUSTIBLES-OBRA CHAUQUIMARCA.</t>
  </si>
  <si>
    <t>02/06/2021 00:00:00</t>
  </si>
  <si>
    <t>QUIHUI MUCHA NOEMI</t>
  </si>
  <si>
    <t>ADQUISICIÓN DE HERRAMIENTAS Y/O MATERIALES DIVERSOS PARA PROYECTO CACAO Y CAFE -DDRP</t>
  </si>
  <si>
    <t>28/04/2021 00:00:00</t>
  </si>
  <si>
    <t>TINEO PALOMINO BASILIO</t>
  </si>
  <si>
    <t>ADQUISICION DE CAJON FERMENTADOR PARA CAFE, PROYECTO CACAO Y CAFE - DRP</t>
  </si>
  <si>
    <t>ADQUISICION DE INSUMOS PARA KIT DE MICRORGANISMOS EFICIENTES, PROYECTO CACAO Y CAFE - DRP</t>
  </si>
  <si>
    <t>ADQUISICION DE PLASTICO AGROFILM PARA EL PROYECTO CACAO CAFE - DRP</t>
  </si>
  <si>
    <t>REQUERIMIENTO ADQUISICIÓN DE ACCESORIOS MODULO DE EQUIPO DE RIEGO MOVIL.OBRA CHAUQUIMARCA.</t>
  </si>
  <si>
    <t>24/09/2021 00:00:00</t>
  </si>
  <si>
    <t>GRUPO BRUPLASTIC S.A.C.</t>
  </si>
  <si>
    <t>REQUERIMIENTO DE MANGUERA Y ENLACE HDPE DE 2" PULGADAS DE RIEGO PARA LA ZONA LA MAR,PARA EL PRO</t>
  </si>
  <si>
    <t>09/03/2021 00:00:00</t>
  </si>
  <si>
    <t>REQUERIMIENTO DE CEMENTO PORTLAND TIPO I</t>
  </si>
  <si>
    <t>REQUERIMIENTO DE AGREGADO PARA LA OBRA CHAUQUIMARCA</t>
  </si>
  <si>
    <t>17/05/2021 00:00:00</t>
  </si>
  <si>
    <t>ADQUISICION DE KIT DE 1 TARIMAS PARA PROYECTO CACAO Y CAFE DRP</t>
  </si>
  <si>
    <t>06/09/2021 00:00:00</t>
  </si>
  <si>
    <t xml:space="preserve"> MULTISERVICIOS SABARI S.A.C.</t>
  </si>
  <si>
    <t>REQUERIMIENTO DE ADQUISICION DE CALAMINA GALVANIZADA PARA LA ZONA LA MAR DEL PROYECTO AGRICULTU</t>
  </si>
  <si>
    <t>ADQUISICION DE EQUIPOS DE CONTROL DE CALIDAD DE CACAO PROYECTO CACAO Y CAFE - DRP</t>
  </si>
  <si>
    <t>15/04/2021 00:00:00</t>
  </si>
  <si>
    <t>ADQUISICION DE TOSTADOR DE GRANO DE CAFE PARA EL PROYECTO CACAO Y CAFE - DRP</t>
  </si>
  <si>
    <t>REQUERIMIENTO DE CEMENTO PARA LA OBRA DE CHAUQUIMARCA.</t>
  </si>
  <si>
    <t>30/04/2021 00:00:00</t>
  </si>
  <si>
    <t>MEZA GONGORA HERLINDA</t>
  </si>
  <si>
    <t>REQUERIMIENTO DE PIEDRA CHANCADA DE 3/4" PARA EL SECTOR DE ANTA Y PICHOS - OBRA HUARIBAMBA 2DA</t>
  </si>
  <si>
    <t>11/08/2021 00:00:00</t>
  </si>
  <si>
    <t>REQUERIMIENTO ADQUISICIÓN DE AGREGADO. PARA LA OBRA CHAUQUIMARCA.</t>
  </si>
  <si>
    <t>REQUERIMIENTO DE ADQUISICIÓN DE CEMENTO PORTLAND T-I (42.5KG) PARA EL SECTOR PICHO-OBRA HUARIBA</t>
  </si>
  <si>
    <t>12/02/2021 00:00:00</t>
  </si>
  <si>
    <t xml:space="preserve"> E &amp; N ENTERPRISE S.A.C.</t>
  </si>
  <si>
    <t>REQUERIMIENTO DE ADQUISICIÓN DE CEMENTO PORTLAND T-I (42.5KG) PARA EL SECTOR ANTA ALTA</t>
  </si>
  <si>
    <t>REQUERIMIENTO PARA ADQUISICIÓN DE CEMENTO PORTLAND TIPO V (42.5KG) - POCYACC</t>
  </si>
  <si>
    <t>REQUERIMIENTO  DE ADQUISICION DE DIESEL B5 S-50 Y GASOL 90 PÁRA LA ZONA LA MAR DEL PROYECTO AGR</t>
  </si>
  <si>
    <t>ADQUISICION DE EQUIPOS DE CÓMPUTO PARA EL PROYECTO CACAO Y CAFE - DRP</t>
  </si>
  <si>
    <t>13/10/2021 00:00:00</t>
  </si>
  <si>
    <t>COORPORATION STAGRO E.I.R.L</t>
  </si>
  <si>
    <t>REQUERIMIENTO DE ADQUISICIÓN DE PRODUCTOS VETERINARIOS PARA EL PROYECTO AGRICULTURA FAMILIAR-DR</t>
  </si>
  <si>
    <t>13/09/2021 00:00:00</t>
  </si>
  <si>
    <t>REQUERIMIENTO DE ADQUISICION DE ALIMENTOS BALANCEADOS PARA LA ZONA LA MAR DEL PROYECTO AGRICULT</t>
  </si>
  <si>
    <t>REQUERIMIENTO DE ARENA GRUESA PARA EL SECTOR DE ANTA Y PICHOS - OBRA HUARIBAMBA 2DA HABILITACIO</t>
  </si>
  <si>
    <t>GARCIA PALOMINO JORGE LUIS</t>
  </si>
  <si>
    <t>REQUERIMIENTO DE ADQUISICIÓN DE CEMENTO PORTLAND T-I (42.5KG) PARA EL SECTOR ANTA Y PICHOS - OB</t>
  </si>
  <si>
    <t>REQUERIMIENTO DE ADQUISICION DE MATERIALES PARA CERCO PERIMETRICO PARA LA OBRA CHAUQUIMARCA.</t>
  </si>
  <si>
    <t>REQUERIMIENTO DE SEMILLAS DE PALTO (VARIEDAD ZUTANO), PARA LA PROVINCIA DE LA MAR DEL PROYECTO</t>
  </si>
  <si>
    <t>21/06/2021 00:00:00</t>
  </si>
  <si>
    <t>REQUERIMIENTO  DE TUBERIAS PVC. OBRA CHAUQUIMARCA.</t>
  </si>
  <si>
    <t>07/07/2021 00:00:00</t>
  </si>
  <si>
    <t>ADQUISICION DE: PLATAFORMA DE SECADO PARA MÓDULO CACAO, PARA PROYECTO CACAO Y CAFE - DRP</t>
  </si>
  <si>
    <t>REQUERIMIENTO DE ADQUISICION DE MATERIALES Y EQUIPOS DE IMPLEMENTACION PARA LA ZONA LA MAR DEL</t>
  </si>
  <si>
    <t>18/11/2021 00:00:00</t>
  </si>
  <si>
    <t xml:space="preserve"> LACUS PERU S.A.C.</t>
  </si>
  <si>
    <t>REQUERIMIENTO DE ADQUISICION DE SEMOVIENTES REPRODUCTORES (CUYES) PARA LA ZONA LA MAR, DEL PROY</t>
  </si>
  <si>
    <t>REQUERIMIENTO  DE ACERO CORRUGADO DE 1/2" PARA LA OBRA CHAUQUIMARCA.</t>
  </si>
  <si>
    <t>ADQUISICION DE HERRAMIENTAS DIVERSOS DE USO AGRARIO, PROYECTO CACAO Y CAFE - DRP</t>
  </si>
  <si>
    <t>20/10/2021 00:00:00</t>
  </si>
  <si>
    <t>HUARCAHUAMAN QUISPE RUTH</t>
  </si>
  <si>
    <t>REQUERIMIENTO PARA ADQUISICION DE CEMENTO PORTLAND T-I (42.5KG) - POCYACC</t>
  </si>
  <si>
    <t>ADQUISICION DE ACERO CORRUGADO</t>
  </si>
  <si>
    <t>REQUERIMIENTO DE ADQUISICION DE SEMILLAS DE PALTA VARIEDAD ZUTANO PARA LAS PROVINCIAS DE HUANTA</t>
  </si>
  <si>
    <t>19/08/2021 00:00:00</t>
  </si>
  <si>
    <t>REQUERIMIENTO DE ADQUISICION DE MADERA PARA LA ZONA TAYACAJA, DEL PROYECTO AGRICULTURA FAMILIAR</t>
  </si>
  <si>
    <t>18/05/2021 00:00:00</t>
  </si>
  <si>
    <t>REQUERIMIENTO PARA ADQUISICION DE MATERIALES DE CERCO PERIMETRICO - OBRA HUARIBAMBA 2DA HABILIT</t>
  </si>
  <si>
    <t>REQUERIMIENTO PARA ADQUISICIÓN DE CEMENTO PORTLAND T-V (42.5KG) - POCYACC</t>
  </si>
  <si>
    <t>REQUERIMIENTO DE ADQUISICIÓN DE TUBERIAS PVC ISO 4422 - OBRA HUARIBAMBA 2DA HABILITACION</t>
  </si>
  <si>
    <t>23/07/2021 00:00:00</t>
  </si>
  <si>
    <t xml:space="preserve"> "INVERSIONES Y REPRESENTACIONES D &amp; M CONSULTORES Y CONSTRUCTORES S.A.C."</t>
  </si>
  <si>
    <t>REQUERIMIENTO DE TAPAS METALICAS PARA LA OBRA CHAUQUIMARCA.</t>
  </si>
  <si>
    <t>03/12/2021 00:00:00</t>
  </si>
  <si>
    <t>REQUERIMIENTO DE CEMENTO PORTLAND TIPO I DE 42.50 KG PARA LA OBRA CHAUQUIMARCA.</t>
  </si>
  <si>
    <t>REQUERIMIENTO DE MANGUERA Y ENLACE HDPE DE 2" PULGADAS DE RIEGO PARA LA ZONA HUANTA ,DEL PROYEC</t>
  </si>
  <si>
    <t>08/11/2021 00:00:00</t>
  </si>
  <si>
    <t>YUPANQUI CALDERON, VICTOR JULIO</t>
  </si>
  <si>
    <t>REQUERIMIENTO DE ADQUISICION DE ALIMENTO BALANCEADO PARA LOS MODULOS  DE CRIANZA DE ANIMALES (A</t>
  </si>
  <si>
    <t>LEON MAUCAYLLE FRANKLIN</t>
  </si>
  <si>
    <t>CAJON FERMENTADOR DE 03 CUERPOS PARA CACAO DEL PROYECTO CACAO Y CAFE - DRP</t>
  </si>
  <si>
    <t>14/04/2021 00:00:00</t>
  </si>
  <si>
    <t>EMPRESA PROAGRO LOS ANDES E.I.R.L.</t>
  </si>
  <si>
    <t>REQUERIMIENTO DE SEMILLAS DE HORTALIZA PARA EL PROYECTO AGRICULTURA FAMILIAR - DRP.</t>
  </si>
  <si>
    <t>31/05/2021 00:00:00</t>
  </si>
  <si>
    <t>REQUERIMIENTO DE TAPAS METALICAS PARA EL SECTOR DE ANTA Y PICHOS - OBRA HUARIBAMBA 2DA HABILITA</t>
  </si>
  <si>
    <t>ADQUISICION DE ACERO CORRUGADO 1/2"</t>
  </si>
  <si>
    <t xml:space="preserve"> YARANGA CARDENAS RICARDO</t>
  </si>
  <si>
    <t>REQUERIMIENTO DE ADQUISICION DE ARCO DE FIERRO LISO DE 3/4" 6.40m.</t>
  </si>
  <si>
    <t>SERVICIOS MULTIPLES L &amp; O SOCIEDAD ANONIMA CERRADA</t>
  </si>
  <si>
    <t>REQUERIMIENTO DE TUBERIA HDPE DE DISTRIBUCIÓN (MANGUERA HDPE), OBRA CHAUQUIMARCA.</t>
  </si>
  <si>
    <t>09/06/2021 00:00:00</t>
  </si>
  <si>
    <t>C.P.</t>
  </si>
  <si>
    <t>REQUERIMIENTO PARA ADQUISICION DE ACCESORIOS DE RIEGO - OBRA HUARIBAMBA 2DA HABILITACION</t>
  </si>
  <si>
    <t>16/07/2021 00:00:00</t>
  </si>
  <si>
    <t>CORPORACION AUTOMOTRIZ MAGDALENA S.A.C.</t>
  </si>
  <si>
    <t>ADQUISICION DE MOTOCICLETA LINEAL PARA EL PROYECTO CACAO Y CAFE - DRP</t>
  </si>
  <si>
    <t>24/07/2021 00:00:00</t>
  </si>
  <si>
    <t>REQUERIMIENTO DE ADQUISICION DE MOTOCICLETAS LINEALES, PARA EL PROYECTO AGRICULTURA FAMILIAR -</t>
  </si>
  <si>
    <t>REQUERIMIENTO DE CEMENTO PROTLAND TIPO I (42 5KG). OBRA CHAUQUIMARCA.</t>
  </si>
  <si>
    <t>22/09/2021 00:00:00</t>
  </si>
  <si>
    <t>INDUSTRIA FORESTAL SR. DE LOS MILAGROS E.I.R.L.</t>
  </si>
  <si>
    <t>REQUERIMIENTO DE ADQUISICION DE MADERA ZONA LA MAR, PARA EL PROYECTO AGRICULTURA FAMILIAR - DRP</t>
  </si>
  <si>
    <t>09/11/2021 00:00:00</t>
  </si>
  <si>
    <t>GRUPO CONSTRUCTOR CHARITOS S.A.C.</t>
  </si>
  <si>
    <t>REQUERIMEITO DE ACERO CORRUGADO  PARA LA OBRA CHAUQUIMARCA.</t>
  </si>
  <si>
    <t>10/06/2021 00:00:00</t>
  </si>
  <si>
    <t>REQUERIMIENTO PARA LA ADQUISICION DE CEMENTO PORTLAND T-I (42.5 KG) PARA EL SECTOR ANTA  - OBRA</t>
  </si>
  <si>
    <t>12/04/2021 00:00:00</t>
  </si>
  <si>
    <t>REQUERIMIENTO DE ADQUISICION DE MADERA PARA EL PROYECTO AGRICULTURA FAMILIAR - DRP</t>
  </si>
  <si>
    <t>12/10/2021 00:00:00</t>
  </si>
  <si>
    <t>AUTOMOVILES S.A.</t>
  </si>
  <si>
    <t>ADQUISICIÓN DE CAMIONETA DOBLE CABINA (4X4) PARA EL PROYECTO CACAO Y CAFE - DRP</t>
  </si>
  <si>
    <t>27/09/2021 00:00:00</t>
  </si>
  <si>
    <t>REQUERIMIENTO DE ADQUISCION DE CAMIONETA 4X4 TURBO INTERCOOLER A FULL, PARA EL PROYECTO AGRICUL</t>
  </si>
  <si>
    <t>13/07/2021 00:00:00</t>
  </si>
  <si>
    <t>SERVICIO DE INSTALACIÓN DE MÓDULOS DE ALMACÉN PARA CAFÉ, DEL PROYECTO CACAO Y CAFE - DRP</t>
  </si>
  <si>
    <t>08/07/2021 00:00:00</t>
  </si>
  <si>
    <t>SERVICIO DE INSTALACIÓN DE MÓDULOS DE COMPOSTERA PARA CACAO A TODO COSTO PARA PROYECTO CACAO Y</t>
  </si>
  <si>
    <t>24/06/2021 00:00:00</t>
  </si>
  <si>
    <t>PRO CONSTRUCTA INGENIEROS S.A.C.</t>
  </si>
  <si>
    <t>REQUERIMIENTO DE SERVICIO DE FLETE DE MATERIALES PARA LA OBRA DE CHAUQUIAMRCA.</t>
  </si>
  <si>
    <t>01/06/2021 00:00:00</t>
  </si>
  <si>
    <t>CONDE HUARANCCA NOEL JHON</t>
  </si>
  <si>
    <t>REQUERIMIENTO DE SERVICIO DE MONITOREO ARQUEOLOGICO. OBRA CHAUQUIMARCA.</t>
  </si>
  <si>
    <t>CONTRATACION DE SERVICIOS DE UN  ESPECIALISTA EN ARTICULACION COMERCIAL ZONA NORTE PROYECTO CAC</t>
  </si>
  <si>
    <t>CONTRATACION DE SERVICIOS DE UN ESPECIALISTA EN TRANSFERENCIA DE TECNOLOGIAS PRODUCTIVAS - ZONA III</t>
  </si>
  <si>
    <t>CONTRATACION DE SERVICIOS DE UN ESPECIALISTA EN TRANSFERENCIA DE TECNOLOGIAS PRODUCTIVAS - ZONA</t>
  </si>
  <si>
    <t>ENCISO GARCIA PERCY</t>
  </si>
  <si>
    <t>NICOLAS GAVILAN ITLICH LUIS</t>
  </si>
  <si>
    <t>CONTRATACION DE SERVICIOS DE UN ESPECIALISTA EN ARTICULACION COMERCIAL - ZONA CENTRO Y SUR PROY</t>
  </si>
  <si>
    <t>13/02/2021 00:00:00</t>
  </si>
  <si>
    <t xml:space="preserve"> ORTIZ CONTRERAS HELI</t>
  </si>
  <si>
    <t>CONTRATACIÓN DE SERVICIOS PROFESIONALES POR LOCACION DE SERVICIOS DE UN INGENIERO SUPERVISOR DE</t>
  </si>
  <si>
    <t>CONTRATACIÓN DE SERVICIOS DE ESPECIALISTA EN TECONOLOGIAS PRODUCTIVAS (ASESOR TECNICO) - XIII</t>
  </si>
  <si>
    <t>CONTRATACION DE SERVICIOS DE UN  PROFESIONAL ESPECIALISTA EN ARTICULACION COMERCIAL PARA EL PRO</t>
  </si>
  <si>
    <t>02/02/2021 00:00:00</t>
  </si>
  <si>
    <t>CONTRATACION DE SERVICIOS DE UN PROFESIONAL PARA COORDINADOR ZONAL I - DRP</t>
  </si>
  <si>
    <t>CONTRATACIÓN DE SERVICIOS DE UN PROFESIONAL PARA COORDINADOR ZONAL - IV PARA EL PROYECTO CACAO</t>
  </si>
  <si>
    <t>CONTRATACIÓN DE SERVICIOS DE UN PROFESIONAL PARA COORDINADOR ZONAL - III PARA PROYECTO CACAO Y</t>
  </si>
  <si>
    <t>CONTRATACIÓN DE SERVICIOS DE UN PROFESIONAL PARA COORDINADOR ZONAL - II PROYECTO CACAO Y CAFE -</t>
  </si>
  <si>
    <t>18/01/2021 00:00:00</t>
  </si>
  <si>
    <t>CONTRATACIÓN DE SERVICIO DE UN PROFESIONAL COMO RESPONSABLE DE LA UNIDAD FORMULADORA PARA LA OF</t>
  </si>
  <si>
    <t>21/01/2021 00:00:00</t>
  </si>
  <si>
    <t>CRUZ SULCA JUAN</t>
  </si>
  <si>
    <t>REQUERIMIENTO DE RESIDENTE D EPROYECTO "MEJORAMIENTO DE CAPACIDADES PARA LA DIVERSIFICACIÓN PRO</t>
  </si>
  <si>
    <t>CHALCO MEDINA FELIX</t>
  </si>
  <si>
    <t>CONTRATACION DE SERVICIO DE SUPERVISION PARA LA OBRA TAHUANTINSUYO LOBO-DIR</t>
  </si>
  <si>
    <t>CONTRATACION DE SERVICIOS DE SUPERVISOR DEL PROYECTO CACAO Y CAFE -DRP</t>
  </si>
  <si>
    <t>22/07/2021 00:00:00</t>
  </si>
  <si>
    <t>SALCEDO NALVARTE MAYUMI</t>
  </si>
  <si>
    <t>SERVICIO DE INSTALACION DE CAMARA TERMICA A TODO COSTO</t>
  </si>
  <si>
    <t>CONTRATACION DE SERVICIOS DE UN ASISTENCTE TECNICO DE SUPERVISOR - DRP</t>
  </si>
  <si>
    <t>12/11/2021 00:00:00</t>
  </si>
  <si>
    <t>REQUERIMINTO DE CONTRATACION DE SERVICIOS DE INJERTADOR DE PLANTONES DE PALTO - ZONA HUANTA INC</t>
  </si>
  <si>
    <t>07/09/2021 00:00:00</t>
  </si>
  <si>
    <t>MACIZO VARGAS DAVID ROLANDO</t>
  </si>
  <si>
    <t>REQUERIMIENTO DE CONTRATACIÓN DE SERVICIO DE ALQUILER DE CAMION DE CARGA DE 5TM PARA EL PROYECT</t>
  </si>
  <si>
    <t>12/08/2021 00:00:00</t>
  </si>
  <si>
    <t>SACHA SOTO MARIBEL</t>
  </si>
  <si>
    <t>CONTRATACIÓN DE SERVICIO DE ASESOR TECNICO EN CONSOLIDACION DE TECNOLOGÍAS PRODUCTIVAS - VALOR</t>
  </si>
  <si>
    <t>CONTRATACION DE UN PROFESIONAL COMO ASESOR TÉCNICO EN ASOCIATIVIDAD Y FORTALECIMIENTO ORGANIZAC</t>
  </si>
  <si>
    <t>04/08/2021 00:00:00</t>
  </si>
  <si>
    <t>QUISPE TAIPE JOBER</t>
  </si>
  <si>
    <t>REQUERIMIENTO DE CONTRATACIONES DE LOS SERVICIOS DE UN ASESOR TECNICO PECUARIO- I, PRA EL PROYE</t>
  </si>
  <si>
    <t>CONDOR SOLANO JOEL NORMAN</t>
  </si>
  <si>
    <t>REQUERIMIENTO DE CONTRATACION DE SERVICIO DE UN ASESOR TECNICO AGRARIO-XIX, PARA EL PROYECTO AG</t>
  </si>
  <si>
    <t>03/08/2021 00:00:00</t>
  </si>
  <si>
    <t>NANCAY CCANTO FREDY</t>
  </si>
  <si>
    <t>REQUERIMIENTO DE CONTRATACION DE SERVICIO DE UN ASESOR TECNICO AGRARIO -XVII, PARQA EL PROYECTO</t>
  </si>
  <si>
    <t>RODRIGUEZ MALLQUI BRIAM</t>
  </si>
  <si>
    <t>REQUERIMIENTO DE CONTRATACION DE SERVICIO DE UN ASESOR TECNICO AGRARIO - IX, PARA EL PROYECTO A</t>
  </si>
  <si>
    <t>SOSA ESPINO NELY</t>
  </si>
  <si>
    <t>REQUERIMIENTO DE CONTRATACION DE SERVICIO DE UN ASESOR TECNICO AGRARIO -VII, PARA EL PROYECTO A</t>
  </si>
  <si>
    <t>URBANO YUCRA ROEL</t>
  </si>
  <si>
    <t>REQUERIMIENTO DE CONTRATACION DE SERVICIO DE UN ASESOR TECNICO AGRARIO - VI, PARA EL PROYECTO A</t>
  </si>
  <si>
    <t>IGNACIO TIRACCAYA JUAN CIRILO</t>
  </si>
  <si>
    <t>REQUERIMIENTO DE CONTRATACION DE SERVICIO DE UN ASESOR TECNICO AGRARIO-XVIII,PARA EL PROYECTO A</t>
  </si>
  <si>
    <t>LLAMPASI CERDA ISABEL</t>
  </si>
  <si>
    <t>REQUERIMIENTO DE CONTRATACION DE SERVICIO DE UN ASESOR TECNICO AGRARIO-I, PRA EL PROYECTO AGRIC</t>
  </si>
  <si>
    <t>QUISPIMAILLE CCORIMANYA SMHIT</t>
  </si>
  <si>
    <t>REQUERIMIENTO DE CONTRATACION DE SERVICIO DE UN ASESOR TECNICO AGRARIO -VIII, PARA EL PROYECTO</t>
  </si>
  <si>
    <t>OGOSI HUAMANI CHRISTIAN</t>
  </si>
  <si>
    <t>REQUERIMIENTO DE CONTRATACION DE SERVICIO DE UN ASESOR TECNICO AGRARIO-XIII, PARA EL PROYECTO A</t>
  </si>
  <si>
    <t>QUISPE CORONADO YOEL HERNAN</t>
  </si>
  <si>
    <t>REQUERIMIENTO DE CONTRATACION DE SERVICIO DE UN ASESOR TECNICO AGRARIO-II, PARA EL PROYECTO AGR</t>
  </si>
  <si>
    <t>LEDESMA RAMOS WENDY ELIZABETH</t>
  </si>
  <si>
    <t>REQUERIMIENTO DE CONTRATACION DE SERVICIO DE UN ASESOR TECNICO AGRARIO-XI, PARA EL PROYECTO AGR</t>
  </si>
  <si>
    <t>MANRIQUE ORE JONATHAN</t>
  </si>
  <si>
    <t>REQUERIMIENTO DE CONTRARATACION DE SERVICIO DE UN ASESOR TECNICO AGRARIO - XXIV, PRAR EL PROYEC</t>
  </si>
  <si>
    <t>LOZANO PICHARDO DILSON JESUS</t>
  </si>
  <si>
    <t>REQUERIMIENTO DE CONTRATACION DE SERVICIO DE UN ASESOR TECNICO AGRARIO-XIV, PARA EL PROYECTO AG</t>
  </si>
  <si>
    <t>BERROCAL CANCHARI CARLOS</t>
  </si>
  <si>
    <t>REQUERIMIENTO DE CONTRATACION DE SERVICIO DE UN ASESOR TECNICO AGRARIO - XV, PARA EL PROYECTO A</t>
  </si>
  <si>
    <t>TANTA LEON RUOSBERT</t>
  </si>
  <si>
    <t>REQUERIMIENTO DE CONTRATACION DE UN ASESOR TECNICO AGRARIO-XVI, PARA EL PROYECTO AGRICULTURA FA</t>
  </si>
  <si>
    <t>LIZANA TOLEDO RICHARD</t>
  </si>
  <si>
    <t>REQUERIMIENTO DE CONTRATACION DE SERVICIO DE UN ASESOR TECNICO AGRARIO - IV, PRA EL PROYECTO AG</t>
  </si>
  <si>
    <t>GOZME SOSA HUMBERTO</t>
  </si>
  <si>
    <t>REQUERIMIENTO DE CONTRATACION DE SERVICIOS DE UN ASESOR TECNICO AGRARIO - X, PARA EL PROYECTO A</t>
  </si>
  <si>
    <t>SOLIS ENCISO BEL CLINTON</t>
  </si>
  <si>
    <t>REQUERIMIENTO DE CONTRATACION DE SERVICIO DE UN ASESOR TECNICO AGRARIO-XXI,PARA EL PROYECTO AGR</t>
  </si>
  <si>
    <t>LINDO CERRON JACKELINE LIZET</t>
  </si>
  <si>
    <t>REQUERIMIENTO DE CONTRATACION DE SERVICIO DE UN ASESOR TECNICO AGRARIO-XX, PARA EL PROYECTO AGR</t>
  </si>
  <si>
    <t>CONDE VILCA PAUL ROY</t>
  </si>
  <si>
    <t>REQUERIMIENTO DE CONTRATACION DE SERVICIO DE UN ASESOR TECNICO AGRARIO-XII, PARA EL PROYECTO AG</t>
  </si>
  <si>
    <t>CCOLLANA CENTENO SAUL</t>
  </si>
  <si>
    <t>REQUERIMIENTO DE CONTRATACION DE SERVICIO DE UN ASESOR TECNICO AGRARIO -III, PARA EL PROYECTO A</t>
  </si>
  <si>
    <t>CASAVERDE GUILLEN CARLOS</t>
  </si>
  <si>
    <t>REQUERIMIENTO DE CONTRATACION DE SERVICIO DE UN ASESOR TECNICO AGRARIO -V, PARA EL PROYECTO AGR</t>
  </si>
  <si>
    <t>MEZA RAMIREZ MARIA ELENA</t>
  </si>
  <si>
    <t>REQUERIMIENTO DE CONTRATACION DE SERVICIO DE UN ASESOR TECNICO AGRARIO-XXIII,PARA EL PROYECTO A</t>
  </si>
  <si>
    <t xml:space="preserve"> ATOCCSA MALDONADO DANIEL</t>
  </si>
  <si>
    <t>CONTRATACIÓN DE SERVICIOS DE UN ASESOR TÉCNICO EN CONSOLIDACIÓN DE TECNOLOGÍAS PRODUCTIVAS - XXIII</t>
  </si>
  <si>
    <t>LARICO COSI HENRY OMAR</t>
  </si>
  <si>
    <t>CONTRATACIÓN DE SERVICIOS DE UN ASESOR TÉCNICO EN CONSOLIDACIÓN DE TECNOLOGÍAS PRODUCTIVAS - XVIII</t>
  </si>
  <si>
    <t>MATENCIO RODRIGUEZ SILMER JUAN</t>
  </si>
  <si>
    <t>CONTRATACIÓN DE SERVICIOS DE UN ASESOR TÉCNICO EN CONSOLIDACIÓN DE TECNOLOGÍAS PRODUCTIVAS - XXVIII</t>
  </si>
  <si>
    <t>TORRES BARBOZA CRISTHIAN LINO</t>
  </si>
  <si>
    <t>CONTRATACIÓN DE SERVICIOS DE UN ASESOR TÉCNICO EN CONSOLIDACION DE TECNOLOGÍAS PRODUCTIVAS - XXX</t>
  </si>
  <si>
    <t>DE LA CRUZ REMUZGO ANGEL</t>
  </si>
  <si>
    <t>CONTRATACIÓN DE SERVICIOS DE UN ASESOR TÉCNICO EN CONSOLIDACIÓN DE TECNOLOGÍAS PRODUCTIVAS - XXIX</t>
  </si>
  <si>
    <t>CAYETANO HUAMAN LITMAN</t>
  </si>
  <si>
    <t>CONTRATACIÓN DE SERVICIOS DE UN ASESOR TÉCNICO EN CONSOLIDACIÓN DE TECNOLOGÍAS PRODUCTIVAS - VI</t>
  </si>
  <si>
    <t>RAMIREZ DE LA CRUZ OCTAVIO</t>
  </si>
  <si>
    <t>CONTRATACIÓN DE SERVICIOS DE UN ASESOR TÉCNICO EN CONSOLIDACIÓN DE TECNOLOGÍAS PRODUCTIVAS - II</t>
  </si>
  <si>
    <t>CONTRATACIÓN DE SERVICIOS DE UN ASESOR TÉCNICO EN CONSOLIDACIÓN DE TECNOLOGÍAS PRODUCTIVAS - XXVI</t>
  </si>
  <si>
    <t>AROTINCO CRUZ OLIVER</t>
  </si>
  <si>
    <t>CONTRATACIÓN DE SERVICIOS DE UN ASESOR TÉCNICO EN CONSOLIDACIÓN DE TECNOLOGÍAS PRODUCTIVAS - V,</t>
  </si>
  <si>
    <t>CASTAÑEDA MUÑOZ HENRY</t>
  </si>
  <si>
    <t>CONTRATACIÓN DE SERVICIOS DE UN ASESOR TÉCNICO EN CONSOLIDACIÓN DE TECNOLOGÍAS PRODUCTIVAS - XX</t>
  </si>
  <si>
    <t>MARTINEZ RAMOS LUIS ELMER</t>
  </si>
  <si>
    <t>CONTRATACIÓN DE SERVICIOS DE UN ASESOR TÉCNICO EN CONSOLIDACIÓN DE TECNOLOGÍAS PRODUCTIVAS - XXII</t>
  </si>
  <si>
    <t>APARI FERNANDEZ MARLENY</t>
  </si>
  <si>
    <t>REQUERIMIENTO DE CONTRATACION DE SERVICIOS DE ASISETNTE ADMINISTRATIVO , PARA EL PROYECTO AGRIC</t>
  </si>
  <si>
    <t>LIMAQUISPE HUANACO NELSON EUSEBIO</t>
  </si>
  <si>
    <t>CONTRATACIÓN DE SERVICIOS DE UN ASESOR TÉCNICO EN CONSOLIDACIÓN DE TECNOLOGÍAS PRODUCTIVAS - XV</t>
  </si>
  <si>
    <t>ESCALANTE ÑAHUI LISBETH</t>
  </si>
  <si>
    <t>CONTRATACIÓN DE SERVICIOS DE UN ASESOR TÉCNICO EN CONSOLIDACIÓN DE TECNOLOGÍAS PRODUCTIVAS - VII</t>
  </si>
  <si>
    <t>ALTAMIRANO PAREJA MIRALDINO</t>
  </si>
  <si>
    <t>CONTRATACIÓN DE SERVICIOS DE UN ASESOR TÉCNICO EN CONSOLIDACIÓN DE TECNOLOGÍAS PRODUCTIVAS - IV</t>
  </si>
  <si>
    <t>BEATRIZ CASAVERDE RAFAEL</t>
  </si>
  <si>
    <t>CONTRATACIÓN DE SERVICIOS DE UN ASESOR TÉCNICO EN CONSOLIDACIÓN DE TECNOLOGÍAS PRODUCTIVAS - XXIV</t>
  </si>
  <si>
    <t>MARQUINA URBANO ALFREDO</t>
  </si>
  <si>
    <t>CONTRATACIÓN DE SERVICIOS DE UN ASESOR TÉCNICO EN CONSOLIDACIÓN DE TECNOLOGÍAS PRODUCTIVAS - XXV</t>
  </si>
  <si>
    <t>PEREZ GALVEZ WILLIAM</t>
  </si>
  <si>
    <t>CONTRATACIÓN DE SERVICIOS DE UN ASESOR TÉCNICO EN CONSOLIDACIÓN DE TECNOLOGÍAS PRODUCTIVAS - XIV</t>
  </si>
  <si>
    <t>HUAMAN FELIX DANIEL</t>
  </si>
  <si>
    <t>CONTRATACIÓN DE SERVICIOS DE UN ASESOR TÉCNICO EN CONSOLIDACIÓN DE TECNOLOGÍAS PRODUCTIVAS - III</t>
  </si>
  <si>
    <t>HUAMANTINCO CAJAMARCA WILBER</t>
  </si>
  <si>
    <t>CONTRATACIÓN DE SERVICIOS DE UN ASESOR TÉCNICO EN CONSOLIDACIÓN DE TECNOLOGÍAS PRODUCTIVAS - XXVII</t>
  </si>
  <si>
    <t>FIGUEROA ARCE EVERSON</t>
  </si>
  <si>
    <t>CONTRATACIÓN DE SERVICIOS DE UN ASESOR TÉCNICO EN CONSOLIDACIÓN DE TECNOLOGÍAS PRODUCTIVAS - XI</t>
  </si>
  <si>
    <t>REVILLA CHACON CLEMENTE</t>
  </si>
  <si>
    <t>CONTRATACIÓN DE SERVICIOS DE UN ASESOR TÉCNICO EN CONSOLIDACIÓN DE TECNOLOGÍAS PRODUCTIVAS - XXI</t>
  </si>
  <si>
    <t>RODRIGUEZ SALVATIERRA WALTER</t>
  </si>
  <si>
    <t>CONTRATACIÓN DE SERVICIOS DE UN ASESOR TÉCNICO EN CONSOLIDACIÓN DE TECNOLOGÍAS PRODUCTIVAS - XVI</t>
  </si>
  <si>
    <t>CONTRATACIÓN DE SERVICIOS DE UN ASESOR TÉCNICO EN CONSOLIDACIÓN DE TECNOLOGÍAS PRODUCTIVAS - X,</t>
  </si>
  <si>
    <t>ASCARZA MORALES JULIO CESAR</t>
  </si>
  <si>
    <t>CONTRATACIÓN DE SERVICIOS DE UN ASESOR TÉCNICO EN CONSOLIDACIÓN DE TECNOLOGÍAS PRODUCTIVAS - IX</t>
  </si>
  <si>
    <t>GOMEZ LAZARO FREDY ALEXANDER</t>
  </si>
  <si>
    <t>CONTRATACIÓN DE SERVICIOS DE UN ASESOR TÉCNICO EN CONSOLIDACIÓN DE TECNOLOGÍAS PRODUCTIVAS - I,</t>
  </si>
  <si>
    <t>GOZME HURTADO IVONE CARLA</t>
  </si>
  <si>
    <t>CONTRATACIÓN DE SERVICIOS DE UN ASESOR TÉCNICO EN CONSOLIDACIÓN DE TECNOLOGÍAS PRODUCTIVAS - XIII</t>
  </si>
  <si>
    <t>ALANYA USCAMAYTA EDGAR WILLIAM</t>
  </si>
  <si>
    <t>CONTRATACIÓN DE SERVICIOS DE UN ASESOR TÉCNICO EN CONSOLIDACIÓN DE TECNOLOGÍAS PRODUCTIVAS - XIX</t>
  </si>
  <si>
    <t>RUPAY INGARUCA WALTER ALBERTO</t>
  </si>
  <si>
    <t>CONTRATACIÓN DE SERVICIOS DE UN ASESOR TÉCNICO EN CONSOLIDACIÓN DE TECNOLOGÍAS PRODUCTIVAS - XII</t>
  </si>
  <si>
    <t>QUISPE RAMOS MARIO</t>
  </si>
  <si>
    <t>CONTRATACIÓN DE SERVICIOS DE UN ASESOR TÉCNICO EN CONSOLIDACIÓN DE TECNOLOGÍAS PRODUCTIVAS - VIII</t>
  </si>
  <si>
    <t>QUISPE SANCHEZ DANTE</t>
  </si>
  <si>
    <t>CONTRATACIÓN DE SERVICIOS DE UN ASESOR TÉCNICO EN CONSOLIDACIÓN DE TECNOLOGÍAS PRODUCTIVAS - XVII</t>
  </si>
  <si>
    <t>16/06/2021 00:00:00</t>
  </si>
  <si>
    <t>TOLEDO PALOMINO KATY ROSANA</t>
  </si>
  <si>
    <t>CONTRATACION DE SERVICIOS DE UN PROFESIONAL DE ENFERMERIA PARA EL PROYECTO CACAO Y CAFE - DRP</t>
  </si>
  <si>
    <t>ELIAS CAMBORDA XIOMARA MADELEINE</t>
  </si>
  <si>
    <t>REQUERIMIENTO DE SERVICIO DE INGENIERO DE SEGURIDAD, SALUD OCUPACIONAL Y MEDIO AMBIENTE (SSOMA)</t>
  </si>
  <si>
    <t>LAPA PEREZ NORKA THAIS</t>
  </si>
  <si>
    <t>CONTRATACION DE SERVICIOS DE UN ALMACENERO DEL PROYECTO CACAO Y CAFE - DRP</t>
  </si>
  <si>
    <t>11/02/2021 00:00:00</t>
  </si>
  <si>
    <t>MELENDEZ LLERENA JESUS OMAR NICOMEDES</t>
  </si>
  <si>
    <t>CONTRATACIÓN DE SERVICIO PROFESIONAL POR LOCACION DE SERVICIOS DE UN INGENIERO RESIDENTE DE OBR</t>
  </si>
  <si>
    <t>INSTALACIÓN DE CERCO PERIMETRICO, REJILLA METALICA, COMPUERTA METALICA Y PUERTA METALICA CON MA</t>
  </si>
  <si>
    <t>REQUERIMIENTO DEL SERVICIO DE ENERGIA ELECTRICA PARA LA OFICINA SEDE DEL PROVRAEM-OA</t>
  </si>
  <si>
    <t>05/10/2021 00:00:00</t>
  </si>
  <si>
    <t>SOSA ROBLES EDUARDO</t>
  </si>
  <si>
    <t>Requerimiento de contratación  de servicio de especialista en presupuestos</t>
  </si>
  <si>
    <t>CARPIO MENDEZ EULOGIO AMADEO</t>
  </si>
  <si>
    <t>CONTRATACIÓN DE SERVICIOS DE UN CONDUCTOR DE CAMIONETA PARA EL PROYECTO CACAO Y CAFE - DRP</t>
  </si>
  <si>
    <t>09/02/2021 00:00:00</t>
  </si>
  <si>
    <t>ROCA RAMIREZ YONN CLEIDER</t>
  </si>
  <si>
    <t>REQUERIMIENTO DE SERVICIO DE CONDUCTOR DE CAMIONETA PARA EL PROYECTO AGRICULTURA FAMILIAR - DRP</t>
  </si>
  <si>
    <t>REQUERIMIENTO DE SUPERVISOR DE PROYECTO "MEJORAMIENTO DE CAPACIDADES PARA LA DIVERSIFICACIÓN PR</t>
  </si>
  <si>
    <t>10/09/2021 00:00:00</t>
  </si>
  <si>
    <t>DE LA CRUZ LLALLAHUI JULIA</t>
  </si>
  <si>
    <t>REQUERIMIENTO CONTRATACION DE SERVICIOS DE COORDINADOR TECNICO ZONA LA MAR I, DEL PROYECTO AGRI</t>
  </si>
  <si>
    <t>11/11/2021 00:00:00</t>
  </si>
  <si>
    <t>REQUERIMIENTO DE CONTRATACION DE SERVICIOS DE INJERTADO DE PLANTONES DE PALTO PARA LA ZONA LA H</t>
  </si>
  <si>
    <t>26/04/2021 00:00:00</t>
  </si>
  <si>
    <t>CONTRATACION DE SERVICIO DE UN INGENIERO RESIDENTE PARA  LA OBRA HUARIBAMBA</t>
  </si>
  <si>
    <t>JERI CABRERA ROLAN</t>
  </si>
  <si>
    <t>REQUERIMIENTO DE SERVICIO DE ALQUILER DE CAMIONETA 4X4 PARA EL PROYECTO AGRICULTURA FAMILIAR -</t>
  </si>
  <si>
    <t>CONTRATACIÓN DE SERVICIO PROFESIONAL POR LOCACION DE SERVICIOS DE UN INGENIERO SUPERVISOR DE OB</t>
  </si>
  <si>
    <t>06/10/2021 00:00:00</t>
  </si>
  <si>
    <t>CONTRATACIÓN DE SERVICIOS PROFESIONALES POR LOCACION DE SERVICIOS DE UN INGENIERO RESIDENTE DE</t>
  </si>
  <si>
    <t>REQUERIMIENTO DE SERVICIO DE ELABORACIÓN DE COMPUERTAS Y TAPAS METÁLICAS - POCYACC</t>
  </si>
  <si>
    <t>05/11/2021 00:00:00</t>
  </si>
  <si>
    <t>REQUERIMIENTO DE CONTRACION DE SERVICIOS DE INJERTADO DE PLANTONES DE PALTO - ZONA TAYACAJA, DE</t>
  </si>
  <si>
    <t>MENDOZA VEGA RONAL</t>
  </si>
  <si>
    <t>CONTRATACIÓN DE SERVICIO DE UN PROFESIONAL COMO JEFE DE PROYECTO PARA LA OPPS DEL PROVRAEM</t>
  </si>
  <si>
    <t>YUPANQUI ORE MAXIMILIANO</t>
  </si>
  <si>
    <t>REQUERIMIENTO DE SERVICIO DE ALQUILER DE CAMIONETA 4X4 (incluye conductor) PARA SUPERVISIÓN, OB</t>
  </si>
  <si>
    <t>REQUERIMIENTO DE SERVICIO DE UN  PROFESIONAL DE ASISTENTE TECNICO I (DE SUPERVISION), OBRA CHAU</t>
  </si>
  <si>
    <t>REQUERIMIENTO DE SERVICIO DE ASISTENTE TECNICO I, OBRA CHAUQUIMARCA.</t>
  </si>
  <si>
    <t>22/04/2021 00:00:00</t>
  </si>
  <si>
    <t>CONTRATACION DE SERVICIO DE UN ING. SUPERVISOR PARA LA OBRA DE HUARIBAMBA</t>
  </si>
  <si>
    <t>REQUERIMIENTO DE CONTRATACION DE SERVICIOS DE INJERTADO DE PLANTONES DE PALTO PARA LA ZONA LA M</t>
  </si>
  <si>
    <t>REQUERIMIENTO DE CONTRATACION DE SERVICIO DE ELABORACION E INSTALACION DE VENTANA A TODO COSTO</t>
  </si>
  <si>
    <t>CONTRATAR LOS SERVICIOS DE SOLDADURA PARA CERCO PERIMETRICO CON MALLA OLIMPICA. PUERTA Y PINTUR</t>
  </si>
  <si>
    <t xml:space="preserve"> LLANTOY PONCE PERCY WILDER</t>
  </si>
  <si>
    <t>CONTRATACIÓN DE SERVICIOS DE UN ESPECIALISTA EN CONSOLIDACION DE TECNOLOGÍAS PRODUCTIVAS - VALO</t>
  </si>
  <si>
    <t>FERNANDEZ BARRIOS JULIO CESAR</t>
  </si>
  <si>
    <t>RAMIREZ RIVERA ENRIQUE</t>
  </si>
  <si>
    <t>SERVICIO DE FABRICACION DE 87 UNIDADES DE TAPAS METALICAS ESTRIADAS  DE 1.2 x 0.60 m e= 1/8"</t>
  </si>
  <si>
    <t>09/12/2021 00:00:00</t>
  </si>
  <si>
    <t>REQUERIMIENTO PARA CONTRATACION DE SERVICIOS DE ALQUILER DE RETROEXCAVADORA Y VOLQUETE - POCYAC</t>
  </si>
  <si>
    <t>HUAYHUALLA PALOMINO BRIGIDA</t>
  </si>
  <si>
    <t>REQUERIMIENTO DE CONTRATACION DE SERVICIO DE UN COORDINADOR TECNICP ZONAL HUANTA -II, PARA EL P</t>
  </si>
  <si>
    <t>PARIONA BERROCAL NORA</t>
  </si>
  <si>
    <t>REQUERIMIENTO DE CONTRATACION DE SERVICIOS DE COORDINADOR TECNICO ZONAL LA MAR - II, PARA EL PR</t>
  </si>
  <si>
    <t>GOMEZ ZAPATA RIDER VICTOR</t>
  </si>
  <si>
    <t>REQUERIMIENTO DE CONTRATACION DE SERVICIOS DE COORDINADOR TECNICO ZONAL TAYACAJA, PARA EL PROYE</t>
  </si>
  <si>
    <t>CHUMPITAZ NAPAN ARMANDO</t>
  </si>
  <si>
    <t>REQUERIMIENTO DE CONTRATACION DE SERVICIO DE COORDINADOR TECNICO ZONAL HUANCAYO, PARA EL PROYEC</t>
  </si>
  <si>
    <t>VELASQUEZ PEREZ JULIAN AMILCAR</t>
  </si>
  <si>
    <t>REQUERIMIENTO DE CONTRATACION DE SERVICIO DE UN COORDINADOR TECNICO ZONAL HUANTA -I, PARA EL PR</t>
  </si>
  <si>
    <t>PILLMAN GONZALES RENAN ANTONIO</t>
  </si>
  <si>
    <t>REQUERIMIENTO DE CONTRATACION DE SERVICIOS DE COORDINADOR TECNICO ZONAL LA MAR-I, PARA EL PROYE</t>
  </si>
  <si>
    <t>09/09/2021 00:00:00</t>
  </si>
  <si>
    <t>REQUERIMIENTO DE CONTRATACION DE SERVICIO DE ALQUILER DE CAMIONETA 4X4 PARA SUPERVICION INCLUID</t>
  </si>
  <si>
    <t>25/08/2021 00:00:00</t>
  </si>
  <si>
    <t>RAMOS VELARDE LEONARDO</t>
  </si>
  <si>
    <t>SERVICIO DE INSTALACIÓN DE MÓDULOS DE BENEFICIO HÚMEDO DE CAFÉ A TODO COSTO PARA EL PROYECTO CA</t>
  </si>
  <si>
    <t>ORELLANA ALANYA BRIGIDA EDITH</t>
  </si>
  <si>
    <t>SERVICIO DE REFRIGERIOS PARA LOS PARTICIPANTES EN TALLERES DE CAPACITACION - ZONA V PROYECTO CA</t>
  </si>
  <si>
    <t>REQUERIMIENTO DE CONTRATACIÓN DE LOS SERVICIOS DE CONSTRUCCIÓN DE ALMACEN CENTRAL a todo costo,</t>
  </si>
  <si>
    <t>05/08/2021 00:00:00</t>
  </si>
  <si>
    <t>INFANTE MUÑOZ MIGUEL ANDER</t>
  </si>
  <si>
    <t>CONTRATACION DE SERVICIOS DE UN ASISTENTE TECNICO DE RESIDENTE PROYECTO CACAO Y CAFE - DRP</t>
  </si>
  <si>
    <t>REQUERIMIENTO DE CONTRATACION DE SERVICIOS DE ASISTENTE TECNICO ADE RESIDENTE, PARA EL PROYECTO</t>
  </si>
  <si>
    <t>GOMEZ BAYGORREA GRIMALDO RAUL</t>
  </si>
  <si>
    <t>CONTRATACIÓN DE SERVICIOS DE UN ESPECIALISTA EN CONSOLIDACION DE TECNOLOGÍAS PRODUCTIVAS ZONAL I</t>
  </si>
  <si>
    <t>CONTRATACION DE SERVICIOS DE UN ESPECIALISTA EN CONSOLIDACION DE TECNOLOGIAS PRODUCTIVAS - ZONA V</t>
  </si>
  <si>
    <t>CONTRATACIÓN DE SERVICIOS DE UN  ESPECIALISTA EN CONSOLIDACION DE TECNOLOGÍAS PRODUCTIVAS ZONAL III</t>
  </si>
  <si>
    <t>CONTRATACIÓN DE SERVICIOS DE UN  ESPECIALISTA EN CONSOLIDACION DE TECNOLOGÍAS PRODUCTIVAS ZONAL II</t>
  </si>
  <si>
    <t>CONTRATACION DE SERVICIOS DE UN ESPECIALISTA EN CONSOLIDACION DE TECNOLOGIAS PRODUCTIVAS - ZONA IV</t>
  </si>
  <si>
    <t>03/09/2021 00:00:00</t>
  </si>
  <si>
    <t>Requerimiento de SUPERVISOR , para la ejecución del Proyecto: "MEJORAMIENTO DE CAPACIDADES PARA</t>
  </si>
  <si>
    <t>CONTRATACION DE SERVICIO DE UN INGENIERO PARA RESIDENCIA DE OBRA CHAUQUIMARCA</t>
  </si>
  <si>
    <t>JEHOGRAN E.I.R.L.</t>
  </si>
  <si>
    <t>REQUERIMIENTO CONTRATACION DE SERVICIOS DE ALQUILER DE EXCAVADORA SOBRE ORUGA - OBRA HUARIBAMBA</t>
  </si>
  <si>
    <t>11/03/2021 00:00:00</t>
  </si>
  <si>
    <t>INGENIEROS Y TECNICOS PEREZ S.A.C.</t>
  </si>
  <si>
    <t>REQUERIMIENTO DEL SERVICIO DE VOLADURA</t>
  </si>
  <si>
    <t xml:space="preserve"> R &amp; R NEGOCIACIONES S.R.L.</t>
  </si>
  <si>
    <t>SERVICIO DE MOVILIZACION DE MAQUINARIA PESADA (OPTIMAS CONDICIONES DE OPERATIVIDAD) INCLUYE CON</t>
  </si>
  <si>
    <t>REQUERIMIENTO RESIDENTE DE PROYECTO AGRICULTURA FAMILIAR</t>
  </si>
  <si>
    <t>SERVICIO DE INSTALACIÓN DE MÓDULOS DE ALMACÉN PARA CACAO, PROYECTO CACAO Y CAFE - DRP</t>
  </si>
  <si>
    <t>CONTRATACION DE SERVICIOS DE UN ASISTENTE ADMINISTRATIVO DEL PROYECTO CACAO Y CAFE - DRP</t>
  </si>
  <si>
    <t>CONTRATACION DE SERVICIO DE UN INGENIERO SUPERVISOR PARA LA OBRA CHAUQUIMARCA</t>
  </si>
  <si>
    <t>ZARATE HUAMAN ARTEMIO</t>
  </si>
  <si>
    <t>REQUERIMIENTO DEL SERVICIO DE RETROEXCAVADORA - OBRA CHAUQUIMARCA.</t>
  </si>
  <si>
    <t>REQUERIMIENTO DE SUPERVISOR DE PROYECTO AGRICULTURA FAMILIAR</t>
  </si>
  <si>
    <t>CONTRATACION DE UN PROFESIONAL ESPECIALISTA EN ASOCIATIVIDAD Y FORTALECIMIENTO ORGANIZACIONAL P</t>
  </si>
  <si>
    <t>CONTRATACION DE SERVICIOS DE UN ASISTENTE TECNICO DE SUPERVISION PARA EL PROYECTO CACAO Y CAFE</t>
  </si>
  <si>
    <t>Requerimiento de RESIDENTE, para la ejecución del Proyecto: ."MEJORAMIENTO DE CAPACIDADES E IN</t>
  </si>
  <si>
    <t>05/04/2021 00:00:00</t>
  </si>
  <si>
    <t>Requerimiento de SUPERVISOR  , para la ejecución del Proyecto: ."MEJORAMIENTO DE CAPACIDADES E</t>
  </si>
  <si>
    <t>MAQUINARIAS IMPORTACIONES E INVERSIONES FREYTER E.I.R.L. - MIIF E.I.R.L.</t>
  </si>
  <si>
    <t>SERVICIO DE ALQUILER DE UNA EXCAVADORA SOBRE ORUGA  CON POTENCIA  220 HP, PARA ACTIVIDAD DE EME</t>
  </si>
  <si>
    <t>MELLIZO CONSTRUCCIONES E.I.R.L.</t>
  </si>
  <si>
    <t>CONTRATACION DE SERVICIO DE ALQUILER DE  EXCAVADORAS SOBRE ORUGA  CON POTENCIA -230 HP PARA ACT</t>
  </si>
  <si>
    <t>CCM CONTRATISTAS GENERALES E.I.R.L.</t>
  </si>
  <si>
    <t>AS-SM-10-2021-CS-MIDAGRI-PEPP-1</t>
  </si>
  <si>
    <t>6 CONTRATACION DEL SERVICIO DE ALQUILER DE RODILLO LISO VIBRATORIO PARA LA EJECUCIÓN DE LA OBRA INSTALACIÓN DE LOS SERVICIOS DE PROTECCIÓN DE AREAS AGRÍCOLAS DE LOS SECTORES DE SAN MARTÍN DE ZOTARARI Y BOCA HUATZIRIKI MARGEN IZQUIERDA DEL RÍO PERENÉ Y MARGEN DERECHA DEL RÍO HUATZIRIKI DISTRITO DE PICHANAKI PROVINCIA DE CHANCHAMAYO REGIÓN JUNÍN</t>
  </si>
  <si>
    <t xml:space="preserve">GRIFO JOAR S.R.L. 20182049086 </t>
  </si>
  <si>
    <t>SIE-SIE-1-2021-CS-MIDAGRI-PEPP-1</t>
  </si>
  <si>
    <t>5 Adquisición de diésel B5 S-50 para la ejecución de la obra: Instalación de los servicios de protección de áreas agrícolas de los sectores de San Martín de Zotarari y Boca Huatziriki, Margen Izquierda del Río Perené y Margen Derecha del Río Huatziriki, Distrito de Pichanaki, Provincia de Chanchamayo, Región Junín</t>
  </si>
  <si>
    <t>CONSORCIO EJECUTOR ZOTARARI RUC 20319094815</t>
  </si>
  <si>
    <t>CP-SM-1-2021-CS-MINAGRI-PEPP-1</t>
  </si>
  <si>
    <t>4 CONTRATACION DEL SERVICIO DE APROVISIONAMIENTO DE ROCA DURA DE CANTERA PARA LA EJECUCIÓN DE LA OBRA INSTALACIÓN DE LOS SERVICIOS DE PROTECCIÓN DE AREAS AGRÍCOLAS DE LOS SECTORES DE SAN MARTÍN DE ZOTARARI Y BOCA HUATZIRIKI, MARGEN IZQUIERDA DEL RÍO PERENÉ Y MARGEN DERECHA DEL RÍO HUATZIRIKI DISTRITO DE PICHANAKI PROVINCIA DE CHANCHAMAYO REGIÓN JUNÍN</t>
  </si>
  <si>
    <t>20486238241 - CONSTRUCTORA GALAXIA S.A.C.
20604555249 - "ZAYRODAN S.A.C."</t>
  </si>
  <si>
    <t>CP-SM-2-2021-CS-MIDAGRI-PEPP-1</t>
  </si>
  <si>
    <t>3 Contratación del servicio de aprovisionamiento de roca dura de cantera para la ejecución de la obra: Instalación de los servicios de protección de las áreas agrícolas de las Comunidades Nativas de Santa Rosa de Ubiriki, Shintoriato, Churingaveni, Nueva Holanda, San Antonio de Zutziqui, Bajo Orito, Margen Izquierda y Derecha del Rio Perené Distrito de Perené, Provincia de Chanchamayo, Región Junín</t>
  </si>
  <si>
    <t xml:space="preserve">CAPCHA YANCE ENRIQUE BARTOLOME RUC: 10418090214 </t>
  </si>
  <si>
    <t>AS-SM-15-2021-CS-MIDAGRI-PEPP-1</t>
  </si>
  <si>
    <t>2 ADQUISICIÓN DE SERRUCHO DE PODA EN ALTURA DE CACAO PARA EL PROYECTO ¿MEJORAMIENTO DE LA CADENA PRODUCTIVA DE PEQUEÑOS PRODUCTORES DE CACAO EN SISTEMAS AGROFORESTALES EN LAS PROVINCIAS DE SATIPO Y OXAPAMPA¿</t>
  </si>
  <si>
    <t>ZARATE LAZARO PEDRO RONALD</t>
  </si>
  <si>
    <t>AS-SM-1-2021-CEPMIDAGRI-PEPP-1</t>
  </si>
  <si>
    <t>1CONTRATACION DE SERVICIOS DE COORDINADOR DEL PROYECTO MEJORAMIENTO DE LA CADENA PRODUCTIVA DE PEQUEÑOS PRODUCTORES DE CACAO EN SISTEMAS AGROFORESTALES EN LAS PROVINCIAS DE SATIPO Y OXAPAMPA</t>
  </si>
  <si>
    <t>10230112351 - ESCUDERO AVILA ELAR</t>
  </si>
  <si>
    <t>N°006-2021-PEAH</t>
  </si>
  <si>
    <t>ADQUISICIÓN DE MADERA PARA EL PROYECTO RECUPERACION DE SUELOS DEGRADADOS MEDIANTE LA INSTALACION DE ESPECIES FORESTALES EN EL DISTRITO DE POLVORA , PROVINCIA DE TOCAHE- SAN MARTIN.</t>
  </si>
  <si>
    <t>20573809859 - B. RUFFNER INGENIEROS S.A.C.</t>
  </si>
  <si>
    <t>ORDEN DE COMPRA N°398-2021</t>
  </si>
  <si>
    <t>CONTRATACION POR CATALOGO ELECTRONICO</t>
  </si>
  <si>
    <t>ADQUISICIÓN DE TUBOS DE 200 MM PARA LA OBRA MEJORAMIENTO DEL SERVICIO DE AGUA DEL SISTEMA DE RIEGO EN LAS COMUNIDADES DE QUEROPATA Y CHUQUIBAMBA, DISTRITO DE CHAVIN DE PARIARCA- HUAMALIES- HUANUCO</t>
  </si>
  <si>
    <t>20601577446 - C &amp; V GRUPO CORPORATIVO S.A.C.</t>
  </si>
  <si>
    <t>ORDEN DE COMPRA N°391-2021</t>
  </si>
  <si>
    <t>ADQUISICION DE TUBERIAS Y ACCESORIOS PARA LA OBRA  MEJORAMIENTO DEL SERVICIO DE AGUA DEL SISTEMA DE RIEGO EN LAS COMUNIDADES DE QUEROPATA Y CHUQUIBAMBA, DISTRITO DE CHAVIN DE PARIARCA- HUAMALIES- HUANUCO</t>
  </si>
  <si>
    <t>20482439161 - INVERSIONES SPALA PERU S.A.C.</t>
  </si>
  <si>
    <t>N°003-2021-PEAH</t>
  </si>
  <si>
    <t>ADQUISICION DE INSUMOS ( ABONO NATURAL, ROCA FOSFORICA Y DOLOMITA) PARA EL PROYECTO RECUPERACION Y CONSERVACION DEL RECURSO SUELO Y AGUA MEDIANTE LA REFORESTACION EN EL DISTRITO DE CHOLON, PROVINCIA DE MARAÑON-HUANUCO.</t>
  </si>
  <si>
    <t>ORDEN DE COMPRA N°356-2021</t>
  </si>
  <si>
    <t>ADQUISICIÓN DE INSUMOS DE AGROQUIMICOS PARA EL PROYECTO RECUPERACION DE SUELOS DEGRADADOS MEDIANTE LA INSTALACION DE ESPECIES FORESTALES EN EL DISTRITO DE POLVORA , PROVINCIA DE TOCAHE- SAN MARTIN.</t>
  </si>
  <si>
    <t>20600063023 - MULTISERVICIOS Y CONTRATISTAS GENERALES M &amp; K SOCIEDAD COMERCIAL DE RESPONSABILIDAD LIMITADA</t>
  </si>
  <si>
    <t>N°007-2021-PEAH</t>
  </si>
  <si>
    <t>ADQUISICIÓN DE TAPAS METALICAS PARA LA OBRA  MEJORAMIENTO DEL SERVICIO DE AGUA DEL SISTEMA DE RIEGO EN LAS COMUNIDADES DE QUEROPATA Y CHUQUIBAMBA, DISTRITO DE CHAVIN DE PARIARCA- HUAMALIES- HUANUCO</t>
  </si>
  <si>
    <t>ORDEN DE COMPRA N°346-2021</t>
  </si>
  <si>
    <t>ADQUISICION DE TUBERIA DE UNIÓN FLEXIBLE  PARA LA OBRA  MEJORAMIENTO DEL SERVICIO DE AGUA DEL SISTEMA DE RIEGO EN LAS COMUNIDADES DE QUEROPATA Y CHUQUIBAMBA, DISTRITO DE CHAVIN DE PARIARCA- HUAMALIES- HUANUCO</t>
  </si>
  <si>
    <t>ORDEN DE COMPRA N°345-2021</t>
  </si>
  <si>
    <t>ADQUISICION DE MOTOGUADAÑA PARA EL PROYECTO RECUPERACION DE SUELOS DEGRADADOS MEDIANTE LA INSTALACION DE ESPECIES FORESTALES EN EL DISTRITO DE POLVORA , PROVINCIA DE TOCAHE- SAN MARTIN.</t>
  </si>
  <si>
    <t xml:space="preserve">
20602374603 - O&amp;D INNOVATION SUSTAINABLE E.I.R.L</t>
  </si>
  <si>
    <t>20601296544 - TECHNICAL IT SUPPORT &amp; SYSTEMS S.A.C.</t>
  </si>
  <si>
    <t>ORDEN DE COMPRA N°342-2021</t>
  </si>
  <si>
    <t>ADQUISICIÓN DE TRIPLAY FENOLICO DE 18MM PARA LA OBRA  MEJORAMIENTO DEL SERVICIO DE AGUA DEL SISTEMA DE RIEGO EN LAS COMUNIDADES DE QUEROPATA Y CHUQUIBAMBA, DISTRITO DE CHAVIN DE PARIARCA- HUAMALIES- HUANUCO</t>
  </si>
  <si>
    <t>10227035655 - ASTETE ESPINOZA PASCUALA</t>
  </si>
  <si>
    <t>N°004-2021-PEAH</t>
  </si>
  <si>
    <t>ADQUISICIÓN DE DIESEL B5 PARA LA OBRA  MEJORAMIENTO DEL SERVICIO DE AGUA DEL SISTEMA DE RIEGO EN LAS COMUNIDADES DE QUEROPATA Y CHUQUIBAMBA, DISTRITO DE CHAVIN DE PARIARCA- HUAMALIES- HUANUCO</t>
  </si>
  <si>
    <t>20568646879 - GRUPO EMPRESARIAL JCA S.A.C.</t>
  </si>
  <si>
    <t>N°005-2021-PEAH</t>
  </si>
  <si>
    <t>ADQUISICION DE VALVULAS Y UNION  PARA LA OBRA  MEJORAMIENTO DEL SERVICIO DE AGUA DEL SISTEMA DE RIEGO EN LAS COMUNIDADES DE QUEROPATA Y CHUQUIBAMBA, DISTRITO DE CHAVIN DE PARIARCA- HUAMALIES- HUANUCO</t>
  </si>
  <si>
    <t>20601362695 - MADERERA Y ASERRADERO ABAD SOCIEDAD ANONIMA CERRADA</t>
  </si>
  <si>
    <t>N°002-2021-PEAH</t>
  </si>
  <si>
    <t>ADQUISICION DE MADERA PARA LA OBRA  MEJORAMIENTO DEL SERVICIO DE AGUA DEL SISTEMA DE RIEGO EN LAS COMUNIDADES DE QUEROPATA Y CHUQUIBAMBA, DISTRITO DE CHAVIN DE PARIARCA- HUAMALIES- HUANUCO</t>
  </si>
  <si>
    <t>ADQUISICION DE FILTRO DE DISCO PARA LA OBRA  MEJORAMIENTO DEL SERVICIO DE AGUA DEL SISTEMA DE RIEGO EN LAS COMUNIDADES DE QUEROPATA Y CHUQUIBAMBA, DISTRITO DE CHAVIN DE PARIARCA- HUAMALIES- HUANUCO</t>
  </si>
  <si>
    <t>20601755948 - DISTRIBUCION Y SERVICIOS GENERALES VALIC SOCIEDAD ANONIMA CERRADA</t>
  </si>
  <si>
    <t>N°001-2021-PEAH</t>
  </si>
  <si>
    <t>ADQUISICIÓN DE CODOS PVC DE 200MM PARA LA OBRA  MEJORAMIENTO DEL SERVICIO DE AGUA DEL SISTEMA DE RIEGO EN LAS COMUNIDADES DE QUEROPATA Y CHUQUIBAMBA, DISTRITO DE CHAVIN DE PARIARCA- HUAMALIES- HUANUCO</t>
  </si>
  <si>
    <t>10443096413 - RIVERA MEZA PERCOVICH</t>
  </si>
  <si>
    <t>ORDEN DE COMPRA N°288-2021</t>
  </si>
  <si>
    <t>ADQUISICIÓN DE CAÑA BRAVA PARA EL COMPONENTE DE  INSTALACION FORESTAL DEL PROYECTO RECUPERACION DE SUELOS DEGRADADOS MEDIANTE LA INSTALACION DE ESPECIES FORESTALES EN EL DISTRITO DE POLVORA , PROVINCIA DE TOCAHE- SAN MARTIN.</t>
  </si>
  <si>
    <t>20297990757 - MAVERI MANUFACTURAS-VENTAS S.R.L</t>
  </si>
  <si>
    <t>ORDEN DE COMPRA N°276-2021</t>
  </si>
  <si>
    <t>ADQUISICIÓN DE TUBERIAS Y ACCESORIOS DE SIMPLE PRESIÓN PARA LA OBRA  MEJORAMIENTO DEL SERVICIO DE AGUA DEL SISTEMA DE RIEGO EN LAS COMUNIDADES DE QUEROPATA Y CHUQUIBAMBA, DISTRITO DE CHAVIN DE PARIARCA- HUAMALIES- HUANUCO</t>
  </si>
  <si>
    <t>20287303492 - FERRETERIA Y REPRESENTACIONES UNION EIRL</t>
  </si>
  <si>
    <t>ORDEN DE COMPRA N°256-2021</t>
  </si>
  <si>
    <t>20573229852 - CORPORACION FARIOS E.I.R.L.</t>
  </si>
  <si>
    <t>ORDEN DE COMPRA N°240-2021</t>
  </si>
  <si>
    <t>ADQUISICIÓN DE SEMILLA DE KUDZU PARA EL PROYECTO RECUPERACION DE SUELOS DEGRADADOS MEDIANTE LA INSTALACION DE ESPECIES FORESTALES EN EL DISTRITO DE POLVORA , PROVINCIA DE TOCAHE- SAN MARTIN.</t>
  </si>
  <si>
    <t>ORDEN DE COMPRA N°213-2021</t>
  </si>
  <si>
    <t>ADQUISICION DE MALLA RASHEL PARA EL PROYECTO RECUPERACION DE SUELOS DEGRADADOS MEDIANTE LA INSTALACION DE ESPECIES FORESTALES EN EL DISTRITO DE POLVORA , PROVINCIA DE TOCAHE- SAN MARTIN.</t>
  </si>
  <si>
    <t>20573141092 - VECTOR AGRICULTURE E.I.R.L</t>
  </si>
  <si>
    <t>MULTISERVICIOS Y CONTRATISTAS GENERALES M &amp; K SOCIEDAD COMERCIAL DE RESPONSABILIDAD LIMITADA</t>
  </si>
  <si>
    <t>ORDEN DE COMPRA N°201-2021</t>
  </si>
  <si>
    <t>ADQUISICION DE INSUMOS PARA LA OBRA MEJORAMIENTO DEL SERVICIO DE AGUA DEL SISTEMA DE RIEGO EN LAS COMUNIDADES DE QUEROPATA Y CHUQUIBAMBA, DISTRITO DE CHAVIN DE PARIARCA- HUAMALIES- HUANUCO</t>
  </si>
  <si>
    <t>20401900587 - CEMENTO Y MATERIALES DE CONSTRUCCION SRL</t>
  </si>
  <si>
    <t>ADQUISICION DE ACERO CORRUGADO PARA LA OBRA  MEJORAMIENTO DEL SERVICIO DE AGUA DEL SISTEMA DE RIEGO EN LAS COMUNIDADES DE QUEROPATA Y CHUQUIBAMBA, DISTRITO DE CHAVIN DE PARIARCA- HUAMALIES- HUANUCO</t>
  </si>
  <si>
    <t>20489305225 - MOTO REPUESTOS TINGO MARIA IMPORT Y EXPORT SCRLTDA</t>
  </si>
  <si>
    <t>ORDEN DE COMPRA N°101-2021</t>
  </si>
  <si>
    <t>ADQUISICIÓN DE 02 MOTOFURGONES PARA EL PROYECTO DE RECUPERACION Y CONSERVACION DEL RECURSO SUELO Y AGUA MEDIANTE LA REFORESTACION EN EL DISTRITO DE CHOLON, PROVINCIA DE MARAÑON-HUANUCO</t>
  </si>
  <si>
    <t>20604749779 - CORPORATION SHANIA E.I.R.L.</t>
  </si>
  <si>
    <t>ADQUISICION DE CEMENTO PORTLAND TIPO I X 42.5 KG. PARA LA OBRA  MEJORAMIENTO DEL SERVICIO DE AGUA DEL SISTEMA DE RIEGO EN LAS COMUNIDADES DE QUEROPATA Y CHUQUIBAMBA, DISTRITO DE CHAVIN DE PARIARCA- HUAMALIES- HUANUCO</t>
  </si>
  <si>
    <t>ORDEN DE COMPRA N°091-2021</t>
  </si>
  <si>
    <t>ADQUISICION DE COMBUSTIBLE PARA LA OBRA MEJORAMIENTO DEL SERVICIO DE AGUA DEL SISTEMA DE RIEGO EN LAS COMUNIDADES DE QUEROPATA Y CHUQUIBAMBA, DISTRITO DE CHAVIN DE PARIARCA- HUAMALIES- HUANUCO</t>
  </si>
  <si>
    <t>20529075511 - COMERCIALIZADORA DE SEMILLAS FORESTALES GÉMULA E.I.R.L.</t>
  </si>
  <si>
    <t>ORDEN DE COMPRA N°015-2021</t>
  </si>
  <si>
    <t>ADQUISICION DE SEMILLAS KUDZU PARA EL PROYECTO RECUPERACION Y CONSERVACION DEL RECURSO SUELO Y AGUA MEDIANTE LA REFORESTACION EN EL DISTRITO DE CHOLON, PROVINCIA DE MARAÑON-HUANUCO.</t>
  </si>
  <si>
    <t>20603632215 - ESTACION DE SERVICIOS AFILADOR E.I.R.L</t>
  </si>
  <si>
    <t>ORDEN DE COMPRA N°010-2021</t>
  </si>
  <si>
    <t>ABASTECIMIENTO DE COMBUSTIBLE A LAS UNIDADES VEHICULARES PARA EL PROYECTO DE "RECUPERACION Y CONSERVACION DEL RECURSO SUELO Y AGUA MEDIANTE LA REFORESTACION EN EL DISTRITO DE CHOLON, PROVINCIA DE MARAÑON-HUANUCO</t>
  </si>
  <si>
    <t>ORDEN DE COMPRA N°002-2021</t>
  </si>
  <si>
    <t>ADQUISICION DE COMBUSTIBLE DIESEL B5 S50 PARA LAS DIVERSAS ACTIVIDADES EN GESTION ADMINISTRATIVA</t>
  </si>
  <si>
    <t>20604755612 - FIELD SERVICE ANDRADE SOLUCIONES DEL EQUIPO PESADO CATERPILLAR E.I.R.L</t>
  </si>
  <si>
    <t>ORDEN DE SERVICIO N°201-2021</t>
  </si>
  <si>
    <t>SERVICIO DE MANTENIMIENTO DE LA MOTONIVELADORA</t>
  </si>
  <si>
    <t>31 MESES</t>
  </si>
  <si>
    <t>Contrato Nº 057-2021 de fecha 08/11/2021</t>
  </si>
  <si>
    <t>ESTACION DE SERVICIOS SAN MARTIN</t>
  </si>
  <si>
    <t xml:space="preserve">003-2021-MIDAGRI-PEJSIB-DE </t>
  </si>
  <si>
    <t>ADQUISICXION DE COMBUSTIBLE</t>
  </si>
  <si>
    <t>Contrato de Suministro Nº 021-2021-MIDAGRI-PEJSIB-DE de facha 14/07/2021</t>
  </si>
  <si>
    <t xml:space="preserve"> 002-2021-MIDAGRI-PEJSIB-DE 2da Convocatoria</t>
  </si>
  <si>
    <t>SUMINISTRO DE DIESEL B5 -S -50</t>
  </si>
  <si>
    <t xml:space="preserve">180 DIAS </t>
  </si>
  <si>
    <t>Contrato de Suministro Nº 001-2021-MIDAGRI-PEJSIB-DE de facha 19/04/2021</t>
  </si>
  <si>
    <t>ESTACION DE SERVICIOS SAN MARTIN RUC 20480537425</t>
  </si>
  <si>
    <t xml:space="preserve"> 001-2021-MIDAGRI-PEJSIB-DE</t>
  </si>
  <si>
    <t>Contrato de Adquisición de Humus Nº 01-2022-MIDAGRI-PEJSIB-DE de fecha 09 de febrero del 2022</t>
  </si>
  <si>
    <t>ABONOS ORGANICOS DEL SUR EIRL - RUC 20601598656</t>
  </si>
  <si>
    <t>AS 016-2021-MIDAGRI-PEJSIB-DE 1era Convocatoria</t>
  </si>
  <si>
    <t>ADQUISICION DE HUMUS</t>
  </si>
  <si>
    <t xml:space="preserve">35 DIAS </t>
  </si>
  <si>
    <t xml:space="preserve">Contrato Nº 015-2022 de fecha14/02/2022  </t>
  </si>
  <si>
    <t>LINSEG TECNOLOGIA IND SAC - RUC 20563518686</t>
  </si>
  <si>
    <t>015-2021-MIDAGRI-PEJSIB-DE 1era Convocatoria</t>
  </si>
  <si>
    <t>ADQUISICION E INSTALACION DE CERCO PERIMETRICO PARA LAS PARCELAS DEMOSTRATIVAS DE PASTOS EN LA EJECUCION DEL PROYECTO PIP MEJORAMIENTO DE LA CAPACIDAD PRODUCTIVA DEL VALLE GANADERO DE LAS PROVINCIAS DE CHACHAPOYAS  Y LUYA - REGION AMAZONAS</t>
  </si>
  <si>
    <t xml:space="preserve">20 DIAS </t>
  </si>
  <si>
    <t>Contrato Nº 03-2022-MIDAGRI-PEJSIB-DE de fecha 11 de febrero del 2022</t>
  </si>
  <si>
    <t>HERRERA COTRINA LIFE GROUP IMPORT S.A.C - RUC 20606647761</t>
  </si>
  <si>
    <t xml:space="preserve"> 014-2021-MIDAGRI-PEJSIB-DE 1era Convocatoria</t>
  </si>
  <si>
    <t>ADQUISICION DE HORMONAS PARA INSEMINACION ARTIFICIAL PARA GANADO VACUNO PARA USO VETERINARIO</t>
  </si>
  <si>
    <t>Contrato Nº 03-2022-MIDAGRI-PEJSIB-DE de fecha 10 de febrero del 2022</t>
  </si>
  <si>
    <t>BUSTAMANTE VASQUEZ MARIA LOURDIS</t>
  </si>
  <si>
    <t xml:space="preserve"> 013-2021-MIDAGRI-PEJSIB-DE 1era Convocatoria</t>
  </si>
  <si>
    <t>ADQUISICION DE SEMILLAS PARA PASTOS (Rye gras ecotipo, trebol y alfalfa)</t>
  </si>
  <si>
    <t xml:space="preserve">24 MESES </t>
  </si>
  <si>
    <t xml:space="preserve">012-2021-MIDAGRI-PEJSIB-DE </t>
  </si>
  <si>
    <t>CONTRATACION DEL SERVICIO DE PERSONAL PARA EL DESARROLL DE ACTIVIDADES EN EL AMBITO DE LA EJEUCION DEL PIP "REFORESTACION TABACONAS"</t>
  </si>
  <si>
    <t xml:space="preserve">10 DIAS </t>
  </si>
  <si>
    <t>Contrato Nº 002-2022 de fecha 10 de febrero 2022</t>
  </si>
  <si>
    <t>HERRERA COTRINA LIFE GROUP IMPORT SAC</t>
  </si>
  <si>
    <t xml:space="preserve"> 011-2021-MIDAGRI-PEJSIB-DE 1era Convocatoria</t>
  </si>
  <si>
    <t>ADQUISICION DE MEDICAMENTOS DE USO VETERINARIO PARA LA EJECUCION DEL PIP MEJORAMIENTO DE LA CAPACIDAD PRODUCTIVA DEL VALLE GANADERO DE LAS PROVINCIAS DE CHACAPOYAS Y LUYA - REGION AMAZONAS</t>
  </si>
  <si>
    <t xml:space="preserve">90 DIAS </t>
  </si>
  <si>
    <t>Contrato Consultoria Nº 042-2021 de fecha 22/12/2021</t>
  </si>
  <si>
    <t>DMS INGENIERIA ASOCIADA SRL - RUC 20424322963</t>
  </si>
  <si>
    <t>AS 009-2021-MIDAGRI-PEJSIB-DE 1era Convocatoria</t>
  </si>
  <si>
    <t>CONTRATACION DEL SERVICIO DE SUPERVISION DE LA CONSULTORIA "DETERMINACION DE MEDIDAS Y DISEÑO DE OBRAS GEOTECNICAS  DE ESTABILIZACION Y CONTROL DE EROSION A NIVEL CONSTRUCTIVO DE 51 SUBTRAMOS DE LOS TRAMOS III Y IV DE LA OBRA CONTINUACION Y CULMINACION DEL PROYECTO IRRIGACION AMOJAO</t>
  </si>
  <si>
    <t>26 MESE</t>
  </si>
  <si>
    <t>Contrato de Adquisición de Plantón de Bambu Nº 067-2021-MIDAGRI-PEJSIB-DOA de fecha 13/12/2021</t>
  </si>
  <si>
    <t>CAJENUAL E.I.R.L. - RUC 20601907420</t>
  </si>
  <si>
    <t xml:space="preserve"> 008-2021-MIDAGRI-PEJSIB-DE 1era Convocatoria</t>
  </si>
  <si>
    <t>ADQUISICION DE PLANTON DE BAMBU (CHUSQUINES)</t>
  </si>
  <si>
    <t>27 MESES</t>
  </si>
  <si>
    <t>Contrato de Consultoría Nº 065 de fceha 30/11/2021</t>
  </si>
  <si>
    <t>PIZARRO GONZAALES VLADIMIR ERNESTO RUC 10334311118</t>
  </si>
  <si>
    <t>007-2021-MIDAGRI-PEJSIB-DE 1era Convocatoria</t>
  </si>
  <si>
    <t>CONTRATACIÓN DEL SERVICIO DE SUPERVISION PROYECTO DE INVERSION PUBLICA "MEJORAMIENTO DE LA CADENA DE VALOR DEL CULTIVO DE CACAO EN LAS PROVINCIAS DE JAEN, SAN IGNACIO, CUTERVO DE LA REGION CAJAMARCA Y LAS PROVINCIAS DE BAGUA UTCUAMBA Y RODRIGUEZ DE MENDOZA DE LA REGION AMAZONAS</t>
  </si>
  <si>
    <t>30 MESES</t>
  </si>
  <si>
    <t>Contrato Nº 55-2021 de fecha 05/11/2021</t>
  </si>
  <si>
    <t xml:space="preserve">CONSORCIO INGENIEROS SIN FRONTERAS </t>
  </si>
  <si>
    <t xml:space="preserve"> 006-2021-MIDAGRI-PEJSIB-DE 1era Convocatoria</t>
  </si>
  <si>
    <t>CONTRATACION DEL SERVICIO DE SUPERVISIÓN EN LA EJECUCIÓN DEL PIP “RECUPERACIÓN DE LOS SERVICIOS AMBIENTALES CON ENFOQUE EN EL RECURSO HÍDRICO A TRAVÉS DE LA REFORESTACIÓN EN EL DISTRITO DE TABACONAS, PROVINCIA DE SAN IGNACIO, REGIÓN CAJAMARCA”</t>
  </si>
  <si>
    <t>005-2021-MIDAGRI-PEJSIB-DE 1era Convocatoria (Deviene del CP 003-25021-MIDAGRI-PEJSIB-DE)</t>
  </si>
  <si>
    <t>CONTRATACION DEL SERVICIO DE PERSONAL PARA ACTIVIDADES DEL PROYECTO MEJORAMIENTO DE LA CAPACIDAD PRODUCTIVA DEL VALLE GANADERO DE LAS PROVINCIAS DE CHACHAPOYAS Y LUYA, REGION AMAZONAS</t>
  </si>
  <si>
    <t>Contrato Nº 038-2021-MIDAGRI-PEJSIB-DE de fecha 10 de agosto del 2021</t>
  </si>
  <si>
    <t>CONSORCIO CONSULTOR DE IRRIGACIONES (Consorcio 1 Franklin Ricardo Chero Olivos y Consorcio 2 F&amp;G Técnica y Construcción Sac)</t>
  </si>
  <si>
    <t xml:space="preserve"> 004-2021-MIDAGRI-PEJSIB-DE 1era Convocatoria</t>
  </si>
  <si>
    <t>SERVICIO DE CONSULTORIA DENOMINADO "SALDO DEL EXPEDIENTE TECNICO: AMPLIACION Y MEJORAMIENTO DEL SERVICIO DE AGUA DEL SISTEMA DE RIEGO LA COLMENA EN EL DISTRITO DE LLAMA, PROVINCIA DE CHOTA, REGION CAJAMARCA"</t>
  </si>
  <si>
    <t>Contrato Nº 012-2021-MIDAGRI-PEJSIB-DE de facha 06/07/2021</t>
  </si>
  <si>
    <t>CENTRO DE CAPACITACION E INVESTIGACION PARA EL DESARROLLO RURAL SRL.</t>
  </si>
  <si>
    <t>003-2021-MIDAGRI-PEJSIB-DE 1era Convocatoria</t>
  </si>
  <si>
    <t>CONTRATACIÓN DEL SERVICIO DE SUPERVISION EN LA EJECUCION DEL PIP "MEJORAMIENTO DE LA CAPACIDAD PRODUCTIVA DEL VALLE GANADERO DE LAS PROVINCIAS DE CHACHAPOYAS Y LUYA - REGION AMAZONAS"</t>
  </si>
  <si>
    <t xml:space="preserve">120 DIAS </t>
  </si>
  <si>
    <t xml:space="preserve">BIEN </t>
  </si>
  <si>
    <t>002-2021-MIDAGRI-PEJSIB-DE 2da  Convocatoria</t>
  </si>
  <si>
    <t>ADQUSICION DE MATERIALES PARA LA EJECUCION DEL SALDO DE OBRA "CREACION DEL SERVICIO DE AGUA PARA RIEGO DEL CANAL LOS SAUCES - DISTRITO DE TABACAL, PROVINCIA DE JAEN - CAJAMARCA"</t>
  </si>
  <si>
    <t xml:space="preserve">227 DIAS CALENDARIO </t>
  </si>
  <si>
    <t>001-2021-MIDAGRI-PEJSIB-DE 1era Convocatoria</t>
  </si>
  <si>
    <t>CONTRATACION DEL SERVICIO DE PERSONAL PARA EL PLAN DE TRABAJO GESTION, SEGUIMIENTO Y MONITOREO DE LA EJECUCION DE LA OBRA CONTINUACION Y CULMINACION DEL PROYECTO DE IRRIGACION AMOJAO</t>
  </si>
  <si>
    <t>24 MESES</t>
  </si>
  <si>
    <t>007-2021-MIDAGRI-PEJSIB-DE</t>
  </si>
  <si>
    <t>Contrato de Servicio Nº 071-2021-MIDAGRI-PEJSIB-DOA de fecha 29 dddddic. 2021</t>
  </si>
  <si>
    <t>CONSORCIO BAGUA (Tomas Orlando Luna Gueerrero - Walter Antonio Montoya Sauna</t>
  </si>
  <si>
    <t>006-2021-MIDAGRI-PEJSIB-DE</t>
  </si>
  <si>
    <t>SERVICIO DE ELABORACION DE EXPEDIENTE TECNICO DEL PIP "INSTALACION DEL SERVICIO DE AGUA PARA RIEGO SECTOR AMILAN - COLAGUAY - JAEN - CAJAMARCA"</t>
  </si>
  <si>
    <t>Contrato de Servicios Nº 069-2021-MIDAGRI-PEJSIB-DOA de fecha 20 de diciembre 2021</t>
  </si>
  <si>
    <t>TELMO UNGENIEROS SAC - RUC 20521579600</t>
  </si>
  <si>
    <t xml:space="preserve"> 005-2021-MIDAGRI-PEJSIB-DE</t>
  </si>
  <si>
    <t>CONTRATACION DEL SERVICIO DE CONSULTORIA "DETERMINACION DE MEDIDAS Y DISEÑO DE OBRAS GEOTECNICAS DE ESTABILIZACION Y CONTROL DE EROSION A NIVEL CONSTRUCTIVO DE 51 SUB TRAMOS INESTABLES DE LOS TRAMOS III Y IV"</t>
  </si>
  <si>
    <t>004-2021-MIDAGRI-PEJSIB-DE</t>
  </si>
  <si>
    <t xml:space="preserve"> 003-2021-MIDAGRI-PEJSIB-DE</t>
  </si>
  <si>
    <t>32 MESES</t>
  </si>
  <si>
    <t>Contrato de Servicios 007 de 24 de junio 2021, Contrato de Servicios 008 de 24 de junio 2021, Contrato de Servicios 006 de 24 de junio 2021</t>
  </si>
  <si>
    <t>VILLENA CHAVEZ CESAR IVAN, DELGADO VILCHEZ PERCY ROBIN, CALLIRGOS MEJIA YADHIRA ZADHIT</t>
  </si>
  <si>
    <t xml:space="preserve"> 002-2021-MIDAGRI-PEJSIB-DE</t>
  </si>
  <si>
    <t>CONTRATACION DEL SERVICIO DE PERSONAL PARA EJECUCION DEL PIP RECUPERACION DE LOS SERVICIOS AMBIENTALES CON ENFOQUE EL REGISTRO HIDRICO A TRAVES DE LA REFORESTACION EN EL DISTRITO DE TABACONAS, PROVINCIA DE SAN IGNACIO, REGION CAJAMARCA</t>
  </si>
  <si>
    <t>Contrato de Servicios Nº 017- de fecha 07 de julio del 2021</t>
  </si>
  <si>
    <t>JMC &amp; VICTORIA CONTRATISTAS GENERALES SRL</t>
  </si>
  <si>
    <t>SERVICIO DE CONSTRUCCION DE INFRAESTRUCTURA DETRES VIVEROS FORESTALES PARA DEL PIP RECUPERACION DE LOS SERVICIOS AMBIENTALES CON ENFOQUE EL REGISTRO HIDRICO A TRAVES DE LA REFORESTACION EN EL DISTRITO DE TABACONAS, PROVINCIA DE SAN IGNACIO, REGION CAJAMARCA</t>
  </si>
  <si>
    <t xml:space="preserve">60 DIAS CALENDARIO </t>
  </si>
  <si>
    <t>Comtrato Nº 006-2022-MIDAGRI-PEJSB-DE de fecha 07/04/2022</t>
  </si>
  <si>
    <t>INNOVACION GANADERA S.A.C</t>
  </si>
  <si>
    <t>ADQUISICION DE PAJILLA DE SEMEN CONGELADO</t>
  </si>
  <si>
    <t xml:space="preserve">30 DIAS </t>
  </si>
  <si>
    <t>Contrato Compra Venta Nº 006-2021-MIDAGRI-PEJSIB-DOA de fceha 03 de diciembre del 2021</t>
  </si>
  <si>
    <t>COMERCIAL EL CHOTANITO - RUC 20369007760</t>
  </si>
  <si>
    <t>ADQUISICION KIT DE BANDEJAS PORTA TUBETES DE PISO DE 54 CAVIDADES</t>
  </si>
  <si>
    <t>RIMAC EPS</t>
  </si>
  <si>
    <t>SERVICIO DEL PLAN DE SEGURO MEDICO DE APORTES EPS  DEL PERSONAL DE PLANILLA DL.728</t>
  </si>
  <si>
    <t>SERVICIO DE APORTES EPS DEL PERSONAL DE PLANILLA DL.728 - UNIDAD PERSONAL - MIDAGRI - PEBDICP</t>
  </si>
  <si>
    <t>MAPFRE PERU S.A  ENTIDAD PRESTADORA DE SALUD</t>
  </si>
  <si>
    <t>SERVOCIO  DE APORTES EPS  DEL PERSONAL DE PLANILLA DL.728</t>
  </si>
  <si>
    <t>SERVICIO DE TRANSPORTE FLUVIAL PARA CARGA EN LA RUTA: IQUITOS - CABALLACOCHA DEL PI:</t>
  </si>
  <si>
    <t>TRANSPORTE MARMAKI EIRL</t>
  </si>
  <si>
    <t>SERVICIOS DE TRANSPORTE FLUVIAL (CARGA) DE LA RUTA: IQUITOS - SANTA TERESA I ZONA - RIO YAVARI</t>
  </si>
  <si>
    <t>SERVICIO DE REPARACION DE BOTES FLUVIALES: PUTUMAYO IV - ALGODON I EN LA LOCALIDAD EL ESTRECHO</t>
  </si>
  <si>
    <t>CELIS BOCANEGRA MANUEL ALEJANDRO</t>
  </si>
  <si>
    <t>SERVICIO INSTALACION  ASERRADEROS PORTATILES, CAPACITACIÓN PERSONAL OPERARIO PIP FORESTAL ALTO PUTUM</t>
  </si>
  <si>
    <t>SERVICIO DE TRANSPORTE FLUVIAL PARA TRASLADO DE MATERIALES, HERRAMIENTAS Y EQUIPOS DE CAMPO DEL PI:</t>
  </si>
  <si>
    <t>SERVICIO DE TRANSPORTE FLUVIAL PARA EL TRASLADO MATERIALES VARIOS DEL PI "CACAO ALTO PUTUMAYO</t>
  </si>
  <si>
    <t>SERVICIOS DE TRANSPORTE FLUVIAL (CARGA) DE LA RUTA: IQUITOS - CANAÁN DE LA ESPERANZA</t>
  </si>
  <si>
    <t>SERVICIOS DE PRESTACIONES DE SALUD - EPS ENERO 2021</t>
  </si>
  <si>
    <t>PROYECTOS WORLD TRADING E.I.R.L</t>
  </si>
  <si>
    <t>SERVICIOS DE ESTUDIO DE ANALISIS DE SUELO, MICROS, MACROS ELEMENTOS Y METALES PESADOS PARA PI:</t>
  </si>
  <si>
    <t>SERVICIO DE PLANES MEDICOS EPS - SEDE INSTITUCIONAL - PEBDICP- MIDAGRI</t>
  </si>
  <si>
    <t>SERVICIO DE APORTES EPS  DEL PERSONAL DE PLANILLA DL.728 - UNIDAD DE PERSONAL - MIDAGRI - PEBDICP</t>
  </si>
  <si>
    <t>CANCELADO</t>
  </si>
  <si>
    <t>CONTRATACION DEL SERVICIO DE UN ESPECIALISTA EN EDUCACION COMUNITARIA PARA EL PI FORESTAL BAJO PUTUMAYO</t>
  </si>
  <si>
    <t>ADQUISICION DE GASOLINA PURA DE 84 OCTANOS PUESTO EN LA LOCALIDAD DE SOPLIN VARGAS PARA EL PEBDICP</t>
  </si>
  <si>
    <t>ADQUISICIÓN DE GASOLINA LUBRICADA (84 OCTANOS + ACEITE 2T) PARA LA LOCALIDAD DE SOPLIN VARGAS DEL DISTRITO DE TENIENTE MANUEL CLAVERO, PROVINCIA DEL PUTUMAYO, DEPARTAMENTO DE LORETO</t>
  </si>
  <si>
    <t>ADQUISICIÓN DE GASOLINA PURA DE 84 OCTANOS PARA LA LOCALIDAD DE EL ESTRECHO DEL DISTRITO DEL PUTUMAYO, PROVINCIA DEL PUTUMAYO, DEPARTAMENTO DE LORETO</t>
  </si>
  <si>
    <t>ADQUISICIÓN DE GASOLINA PURA DE 84 OCTANOS PARA LA LOCALIDAD DE CABALLO COCHA DEL DISTRITO DE RAMÓN CASTILLA, PROVINCIA DE MARISCAL RAMÓN CASTILLA, DEPARTAMENTO DE LORETO</t>
  </si>
  <si>
    <t>10053937191 - HIDALGO HERNANDEZ GIOVANNI</t>
  </si>
  <si>
    <t>CONTRATACIÓN DE UN (01) COORDINADOR PARA EL PI "MEJORAMIENTO DEL SERVICIO DE ASISTENCIA TÉCNICA AGRÍCOLA DE TECNOLOGÍA PRODUCTIVA Y ARTICULACIÓN COMERCIAL DE CACAO FINO DE AROMA (THEOBROMA CACAO) EN 20 COMUNIDADES DEL DISTRITO DE TENIENTE MANUEL CLAVERO, PROVINCIA DEL PUTUMAYO, DEPARTAMENTO DE LORETO"</t>
  </si>
  <si>
    <t>10430983011 - SILES GAMA PERCY RICKI</t>
  </si>
  <si>
    <t>CONTRATACIÓN DE UN (01) ESPECIALISTA EN PRODUCCIÓN Y MANEJO DEL CULTIVO DE CACAO PARA EL PI "MEJORAMIENTO DEL SERVICIO DE ASISTENCIA TÉCNICA AGRÍCOLA DE TECNOLOGÍA PRODUCTIVA Y ARTICULACIÓN COMERCIAL DE CACAO FINO DE AROMA (THEOBROMA CACAO) EN 20 COMUNIDADES DEL DISTRITO DE TENIENTE MANUEL CLAVERO, PROVINCIA DEL PUTUMAYO, DEPARTAMENTO DE LORETO"</t>
  </si>
  <si>
    <t>10412774243 - VILLACORTA SALAZAR FRANK MICHEL</t>
  </si>
  <si>
    <t>CONTRATACIÓN DE UN (01) SUPERVISOR EXTERNO PARA EL PI "MEJORAMIENTO DEL SERVICIO DE ASISTENCIA TÉCNICA FORESTAL MADERABLE EN MANEJO, APROVECHAMIENTO, PRODUCCIÓN Y ARTICULACIÓN EN 06 COMUNIDADES DEL DISTRITO DE TENIENTE MANUEL CLAVERO, PROVINCIA DEL PUTUMAYO, DEPARTAMENTO DE LORETO"</t>
  </si>
  <si>
    <t>10442935845 - MERA ISLA JIMMY ANTONY</t>
  </si>
  <si>
    <t>CONTRATACIÓN DE UN (01) EXTENSIONISTA FORESTAL " MONITOREO PARA EL PI "MEJORAMIENTO DEL SERVICIO DE ASISTENCIA TÉCNICA FORESTAL MADERABLE EN MANEJO, APROVECHAMIENTO, PRODUCCIÓN Y ARTICULACIÓN EN 06 COMUNIDADES DEL DISTRITO DE TENIENTE MANUEL CLAVERO, PROVINCIA DEL PUTUMAYO, DEPARTAMENTO DE LORETO", EN LAS COMUNIDADES DE SAN MARTIN DE PORRES - ANEXO NUEVO BELÉN Y NUEVA ESPERANZA - ANEXO PUERTO ESPEJO</t>
  </si>
  <si>
    <t>CONTRATACIÓN DE UN (01) ESPECIALISTA EN FORMALIZACIÓN DE ORGANIZACIONES DEDICADAS AL MANEJO, APROVECHAMIENTO, TRANSFORMACIÓN Y COMERCIALIZACIÓN DE PRODUCTOS FORESTALES PARA EL PI "MEJORAMIENTO DEL SERVICIO DE ASISTENCIA TÉCNICA FORESTAL MADERABLE EN MANEJO, APROVECHAMIENTO, PRODUCCIÓN Y ARTICULACIÓN EN 06 COMUNIDADES DEL DISTRITO DE TENIENTE MANUEL CLAVERO, PROVINCIA DEL PUTUMAYO, DEPARTAMENTO DE LORETO"</t>
  </si>
  <si>
    <t>10458860691 - GRANDEZ ARCE CARLOS NEIL</t>
  </si>
  <si>
    <t>CONTRATACIÓN DE UN (01) ESPECIALISTA EN MANEJO SOCIAL COMUNITARIO PARA EL PI "MEJORAMIENTO DEL SERVICIO DE ASISTENCIA TÉCNICA FORESTAL MADERABLE EN MANEJO, APROVECHAMIENTO, PRODUCCIÓN Y ARTICULACIÓN COMERCIAL DE LAS COMUNIDADES DE SAN PEDRO, ESPERANZA, PUERTO FRANCO, BETANIA, REMANSO, TRES ESQUINAS Y EL ÁLAMO, ASENTADOS EN EL DISTRITO DE PUTUMAYO Y YAGUAS, PROVINCIA DEL PUTUMAYO, DEPARTAMENTO DE LORETO"</t>
  </si>
  <si>
    <t>CONTRATACIÓN DE UN ESPECIALISTA EN MANEJO SOCIAL COMUNITARIO PARA EL PI "RECUPERACIÓN DEL SERVICIO DE CONTROL DE EROSIÓN DE SUELOS A TRAVÉS DE LA REFORESTACIÓN EN 13 LOCALIDADES EN EL DISTRITO DE RAMÓN CASTILLA, PROVINCIA DE MARISCAL RAMÓN CASTILLA, DEPARTAMENTO DE LORETO"</t>
  </si>
  <si>
    <t>10053909871 - RODRIGUEZ GARCIA ZULLY IBETTE</t>
  </si>
  <si>
    <t>CONTRATACIÓN DE UN ESPECIALISTA EN SISTEMA DE FORESTERIA PARA LA LOCALIDAD DE SANTA RITA DE MOCHILA PARA EL PI "RECUPERACIÓN DEL SERVICIO DE CONTROL DE EROSIÓN DE SUELOS A TRAVÉS DE LA REFORESTACIÓN EN 13 LOCALIDADES EN EL DISTRITO DE RAMÓN CASTILLA, PROVINCIA DE MARISCAL RAMÓN CASTILLA, DEPARTAMENTO DE LORETO"</t>
  </si>
  <si>
    <t>10414205513 - MOREY LABAJOS CARLOS AUGUSTO</t>
  </si>
  <si>
    <t>CONTRATACIÓN DE UN ESPECIALISTA EN SISTEMA DE FORESTERIA PARA LA LOCALIDAD DE BELLAVISTA CALLARU PARA EL PI "RECUPERACIÓN DEL SERVICIO DE CONTROL DE EROSIÓN DE SUELOS A TRAVÉS DE LA REFORESTACIÓN EN 13 LOCALIDADES EN EL DISTRITO DE RAMÓN CASTILLA, PROVINCIA DE MARISCAL RAMÓN CASTILLA, DEPARTAMENTO DE LORETO"</t>
  </si>
  <si>
    <t>10053752565 - VASQUEZ DAVILA HEGUEL GUSTAVO</t>
  </si>
  <si>
    <t>CONTRATACIÓN DE UN ESPECIALISTA EN SISTEMA DE FORESTERIA PARA LA LOCALIDAD DE CHIMBOTE PARA EL PI "RECUPERACIÓN DEL SERVICIO DE CONTROL DE EROSIÓN DE SUELOS A TRAVÉS DE LA REFORESTACIÓN EN 13 LOCALIDADES EN EL DISTRITO DE RAMÓN CASTILLA, PROVINCIA DE MARISCAL RAMÓN CASTILLA, DEPARTAMENTO DE LORETO"</t>
  </si>
  <si>
    <t>10403359675 - SALDAÑA SAAVEDRA ALEXANDER</t>
  </si>
  <si>
    <t>CONTRATACIÓN DE UN (01) COORDINADOR PARA EL PI "RECUPERACIÓN DEL SERVICIO DE CONTROL DE EROSIÓN DE SUELOS A TRAVÉS DE LA REFORESTACIÓN EN 13 LOCALIDADES EN EL DISTRITO DE RAMÓN CASTILLA, PROVINCIA DE MARISCAL RAMÓN CASTILLA, DEPARTAMENTO DE LORETO"</t>
  </si>
  <si>
    <t>10428873144 - NORIEGA PIÑA TONY ENRIQUE</t>
  </si>
  <si>
    <t>CONTRATACIÓN DE UN (01) EXTENSIONISTA 3: RELACIONES COMUNITARIAS PARA EL PI "MEJORAMIENTO DEL SERVICIO DE ASISTENCIA TÉCNICA PARA LA PRODUCCIÓN AGRÍCOLA Y LA ARTICULACIÓN COMERCIAL DEL CACAO FINO DE AROMA (THEOBROMA CACAO) EN 12 LOCALIDADES DEL DISTRITO DE PUTUMAYO, PROVINCIA DEL PUTUMAYO, DEPARTAMENTO DE LORETO"</t>
  </si>
  <si>
    <t>10053503433 - FLORES BARDALES MOISES</t>
  </si>
  <si>
    <t>CONTRATACIÓN DE UN (01) EXTENSIONISTA 2: GESTIÓN DE CALIDAD Y ARTICULACIÓN COMERCIAL PARA EL PI "MEJORAMIENTO DEL SERVICIO DE ASISTENCIA TÉCNICA PARA LA PRODUCCIÓN AGRÍCOLA Y LA ARTICULACIÓN COMERCIAL DEL CACAO FINO DE AROMA (THEOBROMA CACAO) EN 12 LOCALIDADES DEL DISTRITO DE PUTUMAYO, PROVINCIA DEL PUTUMAYO, DEPARTAMENTO DE LORETO"</t>
  </si>
  <si>
    <t>10052221451 - VILLACREZ RUIZ LUIS ENRIQUE</t>
  </si>
  <si>
    <t>CONTRATACIÓN DE UN (01) EXTENSIONISTA AGRARIO PARA EL PI "MEJORAMIENTO DEL SERVICIO DE ASISTENCIA TÉCNICA PARA LA PRODUCCIÓN AGRÍCOLA Y LA ARTICULACIÓN COMERCIAL DEL CACAO FINO DE AROMA (THEOBROMA CACAO) EN 12 LOCALIDADES DEL DISTRITO DE PUTUMAYO, PROVINCIA DEL PUTUMAYO, DEPARTAMENTO DE LORETO"</t>
  </si>
  <si>
    <t>10052751778 - ENCISO GATTY ALFREDO ANTONIO</t>
  </si>
  <si>
    <t>CONTRATACIÓN DE UN (01) SUPERVISOR EXTERNO PARA EL PI "MEJORAMIENTO DEL SERVICIO DE ASISTENCIA TÉCNICA PARA LA PRODUCCIÓN AGRÍCOLA Y LA ARTICULACIÓN COMERCIAL DEL CACAO FINO DE AROMA (THEOBROMA CACAO) EN 12 LOCALIDADES DEL DISTRITO DE PUTUMAYO, PROVINCIA DEL PUTUMAYO, DEPARTAMENTO DE LORETO"</t>
  </si>
  <si>
    <t>ADQUISICIÓN DE GASOLINA LUBRICADA (84 OCTANOS + ACEITE 2T) PARA LA LOCALIDAD DE EL ESTRECHO</t>
  </si>
  <si>
    <t>ADQUISICIÓN DE GASOLINA PURA DE 84 OCTANOS PARA EL PI "MEJORAMIENTO DEL SERVICIO DE ASISTENCIA TÉCNICA FORESTAL MADERABLE EN MANEJO, APROVECHAMIENTO, PRODUCCIÓN Y ARTICULACIÓN COMERCIAL DE LAS COMUNIDADES DE SAN PEDRO, ESPERANZA, PUERTO FRANCO, REMANSO, TRES ESQUINAS, EL ÁLAMO Y SANTA ROSA DE CAUCHILLO, ASENTADOS EN EL DISTRITO DE PUTUMAYO Y YAGUAS, PROVINCIA DE PUTUMAYO, DEPARTAMENTO DE LORETO"</t>
  </si>
  <si>
    <t>RESUELTO - CANCELADO</t>
  </si>
  <si>
    <t>10407122955 - RIOS VILLACORTA JESUS OSWALDO</t>
  </si>
  <si>
    <t>CONTRATACIÓN DE UN (01) ESPECIALISTA EN MANEJO Y PRODUCCIÓN DEL CULTIVO DE CACAO PARA EL PIP "MEJORAMIENTO DEL SERVICIO DE ASISTENCIA TÉCNICA AGRÍCOLA DE TECNOLOGÍA PRODUCTIVA Y ARTICULACIÓN COMERCIAL DE CACAO FINO DE AROMA (THEOBROMA CACAO) EN VEINTE (20) COMUNIDADES DEL DISTRITO DE TENIENTE MANUEL CLAVERO, PROVINCIA DEL PUTUMAYO, LORETO", PARA LA LOCALIDAD DE TRES FRONTERAS.</t>
  </si>
  <si>
    <t>20567199976 - CONSTRUCCIONES NAVALES IDEASA S.A.C.</t>
  </si>
  <si>
    <t>ADQUISICION DE UN (01) BOTE DESLIZADOR PARA EL PIP "MEJORAMIENTO DEL SERVICIO DE ASISTENCIA TÉCNICA FORESTAL MADERABLE EN SEIS (06) COMUNIDADES DEL DISTRITO DE TENIENTE MANUEL CLAVERO, PROVINCIA DE PUTUMAYO, REGIÓN LORETO"</t>
  </si>
  <si>
    <t>10206836895 - ESTEBAN HIDALGO HECTOR</t>
  </si>
  <si>
    <t>CONTRATACION DE SERVICIO DE UN (01) ESPECIALISTA EN MANEJO COMUNITARIO PARA EL PIP "MEJORAMIENTO DEL SERVICIO DE ASISTENCIA TÉCNICA AGRÍCOLA DE TECNOLOGÍA PRODUCTIVA Y ARTICULACIÓN COMERCIAL DE CACAO FINO DE AROMA (THEOBROMA CACAO) EN VEINTE (20) COMUNIDADES DEL DISTRITO DE TENIENTE MANUEL CLAVERO, PROVINCIA DEL PUTUMAYO, LORETO"</t>
  </si>
  <si>
    <t>10418691391 - MURAYARI AREVALO BILLY MITCHELL</t>
  </si>
  <si>
    <t>CONTRATACION DE SERVICIO DE UN (01) EXTENSIONISTA FORESTAL - MONITOREO PARA EL PIP "MEJORAMIENTO DEL SERVICIO DE ASISTENCIA TENICA FORESTAL MADERABLE EN MANEJO, APROVECHAMIENTO, PRODUCCION Y ARTICULACION COMERCIAL DE LAS COMUNIDADES DE SAN PEDRO, ESPERANZA, PUERTO FRANCO, REMANSO, TRES ESQUINAS, EL ALAMO Y SANTA ROSA DE CAUCHILLO, ASENTADOS EN EL DISTRITO DE PUTUMAYO Y YAGUAS, PROVINCIA DE PUTUMAYO, DEPARTAMENTO DE LORETO", EN LAS COMUNIDADES DE SAN PEDRO Y ESPERANZA</t>
  </si>
  <si>
    <t>10446039771 - MORI MELENDEZ ROSA ELIZABETH</t>
  </si>
  <si>
    <t>CONTRATACION DE SERVICIO DE UN (01) EXTENSIONISTA FORESTAL - MONITOREO PARA EL PIP "MEJORAMIENTO DEL SERVICIO DE ASISTENCIA TENICA FORESTAL MADERABLE EN MANEJO, APROVECHAMIENTO, PRODUCCION Y ARTICULACION COMERCIAL DE LAS COMUNIDADES DE SAN PEDRO, ESPERANZA, PUERTO FRANCO, REMANSO, TRES ESQUINAS, EL ALAMO Y SANTA ROSA DE CAUCHILLO, ASENTADOS EN EL DISTRITO DE PUTUMAYO Y YAGUAS, PROVINCIA DE PUTUMAYO, DEPARTAMENTO DE LORETO", EN LAS COMUNIDADES DE PUERTO FRANCO, REMANSO Y TRES ESQUINAS</t>
  </si>
  <si>
    <t>10412844861 - AREVALO SANDI MARCO AURELIO</t>
  </si>
  <si>
    <t>CONTRATACION DE SERVICIO DE UN (01) EXTENSIONISTA FORESTAL - MONITOREO PARA EL PIP "MEJORAMIENTO DEL SERVICIO DE ASISTENCIA TENICA FORESTAL MADERABLE EN MANEJO, APROVECHAMIENTO, PRODUCCION Y ARTICULACION COMERCIAL DE LAS COMUNIDADES DE SAN PEDRO, ESPERANZA, PUERTO FRANCO, REMANSO, TRES ESQUINAS, EL ALAMO Y SANTA ROSA DE CAUCHILLO, ASENTADOS EN EL DISTRITO DE PUTUMAYO Y YAGUAS, PROVINCIA DE PUTUMAYO, DEPARTAMENTO DE LORETO", EN LAS COMUNIDADES DE EL ALAMO Y SANTA ROSA DE CAUCHILLO</t>
  </si>
  <si>
    <t>10442451139 - PEREZ SHERMULY TEDDY RONALD</t>
  </si>
  <si>
    <t>CONTRATACION DE SERVICIO DE UN (01) SUPERVISOR EXTERNO PARA EL PIP "MEJORAMIENTO DEL SERVICIO DE ASISTENCIA TENICA FORESTAL MADERABLE EN MANEJO, APROVECHAMIENTO, PRODUCCION Y ARTICULACION COMERCIAL DE LAS COMUNIDADES DE SAN PEDRO, ESPERANZA, PUERTO FRANCO, REMANSO, TRES ESQUINAS, EL ALAMO Y SANTA ROSA DE CAUCHILLO, ASENTADOS EN EL DISTRITO DE PUTUMAYO Y YAGUAS, PROVINCIA DE PUTUMAYO, DEPARTAMENTO DE LORETO"</t>
  </si>
  <si>
    <t>10416002032 - SABOYA DEL CASTILLO MANUEL ANTONIO</t>
  </si>
  <si>
    <t>CONTRATACION DE SERVICIO DE UN (01) COORDINADOR PARA EL PIP "MEJORAMIENTO DEL SERVICIO DE ASISTENCIA TENICA FORESTAL MADERABLE EN MANEJO, APROVECHAMIENTO, PRODUCCION Y ARTICULACION COMERCIAL DE LAS COMUNIDADES DE SAN PEDRO, ESPERANZA, PUERTO FRANCO, REMANSO, TRES ESQUINAS, EL ALAMO Y SANTA ROSA DE CAUCHILLO, ASENTADOS EN EL DISTRITO DE PUTUMAYO Y YAGUAS, PROVINCIA DE PUTUMAYO, DEPARTAMENTO DE LORETO"</t>
  </si>
  <si>
    <t>ADQUISICIÓN DE PLANTONES DE LA ESPECIE PALO ROSA DEL PIP "RECUPERACIÓN DEL SERVICIO DE CONTROL DE EROSIÓN DE SUELOS A TRAVÉS DE LA REFORESTACIÓN EN 13 LOCALIDADES EN EL DISTRITO DE RAMÓN CASTILLA, PROVINCIA DE MARISCAL RAMÓN CASTILLA, REGIÓN LORETO"</t>
  </si>
  <si>
    <t>CONTRATACION DE UN (01) ESPECIALISTA EN ASOCIATIVIDAD COMUNAL PARA EL PIP "MEJORAMIENTO DEL SERVICIO DE ASISTENCIA TÉCNICA FORESTAL MADERABLE EN MANEJO, APROVECHAMIENTO, PRODUCCIÓN Y ARTICULACIÓN EN SEIS (06) COMUNIDADES DEL DISTRITO DE TENIENTE MANUEL CLAVERO, PROVINCIA DEL PUTUMAYO, LORETO"</t>
  </si>
  <si>
    <t>10093396974 - MIRANDA GIRON ERNESTO ARTURO</t>
  </si>
  <si>
    <t>CONTRATACIÓN DE UN (01) ESPECIALISTA EN MANEJO SOCIAL COMUNITARIO PARA EL PIP "MEJORAMIENTO DEL SERVICIO DE ASISTENCIA TÉCNICA FORESTAL MADERABLE EN MANEJO, APROVECHAMIENTO, PRODUCCIÓN Y ARTICULACIÓN EN SEIS (06) COMUNIDADES DEL DISTRITO DE TENIENTE MANUEL CLAVERO, PROVINCIA DEL PUTUMAYO, LORETO"</t>
  </si>
  <si>
    <t>EXTENSIONISTA 2: GESTIÓN DE LA CALIDAD Y ARTICULACIÓN COMERCIAL PARA EL PIP "MEJORAMIENTO DEL SERVICIO DE ASISTENCIA TÉCNICA PARA LA PRODUCCIÓN AGRÍCOLA Y LA ARTICULACIÓN COMERCIAL DEL CACAO FINO DE AROMA (THEOBROMA CACAO) EN 12 LOCALIDADES DEL DISTRITO DE PUTUMAYO, PROVINCIA DEL PUTUMAYO, REGIÓN LORETO"</t>
  </si>
  <si>
    <t>EXTENSIONISTA 1: PRODUCCIÓN PARA EL PIP "MEJORAMIENTO DEL SERVICIO DE ASISTENCIA TÉCNICA PARA LA PRODUCCIÓN AGRÍCOLA Y LA ARTICULACIÓN COMERCIAL DEL CACAO FINO DE AROMA (THEOBROMA CACAO) EN 12 LOCALIDADES DEL DISTRITO DE PUTUMAYO, PROVINCIA DEL PUTUMAYO, REGIÓN LORETO"</t>
  </si>
  <si>
    <t>CONSORCIO SHARIS PEBDICP :
 20603218427 - INVERSIONES SHARIS S.A.C.
 20567293484 - CORPORACION VASQUEZ SANDI S.A.C.</t>
  </si>
  <si>
    <t>ADQUISICION DE GASOLINA LUBRICADA (84 OCTANOS + ACEITE 2T) PARA LA LOCALIDAD DE SOPLIN VARGAS, DISTRITO DE TENIENTE MANUEL CLAVERO, PROVINCIA DEL PUTUMAYO, REGION LORETO</t>
  </si>
  <si>
    <t>10414443686 - PERDOMO RODRIGUEZ JULIO CESAR</t>
  </si>
  <si>
    <t>CONTRATACIÓN DE UN (01) COORDINADOR PARA EL PIP "MEJORAMIENTO DEL SERVICIO DE ASISTENCIA TÉCNICA FORESTAL MADERABLE EN MANEJO, APROVECHAMIENTO, PRODUCCIÓN Y ARTICULACIÓN EN SEIS (06) COMUNIDADES DEL DISTRITO DE TENIENTE MANUEL CLAVERO, PROVINCIA DEL PUTUMAYO, LORETO"</t>
  </si>
  <si>
    <t>10412131636 - ZAMORA OCHOA JOHANN JOSEPH</t>
  </si>
  <si>
    <t>CONTRATACIÓN DE UN (01) ESPECIALISTA FORESTAL PARA EL PIP "MEJORAMIENTO DEL SERVICIO DE ASISTENCIA TÉCNICA FORESTAL MADERABLE EN MANEJO, APROVECHAMIENTO, PRODUCCIÓN Y ARTICULACIÓN EN SEIS (06) COMUNIDADES DEL DISTRITO DE TENIENTE MANUEL CLAVERO, PROVINCIA DEL PUTUMAYO, LORETO" EN LAS COMUNIDADES DE SANTA TERESITA Y SOPLIN VARGAS.</t>
  </si>
  <si>
    <t>10405251057 - RAMIREZ LOPEZ EDSON KEOMA</t>
  </si>
  <si>
    <t>CONTRATACIÓN DE UN (01) ESPECIALISTA FORESTAL PARA EL PIP "MEJORAMIENTO DEL SERVICIO DE ASISTENCIA TÉCNICA FORESTAL MADERABLE EN MANEJO, APROVECHAMIENTO, PRODUCCIÓN Y ARTICULACIÓN EN SEIS (06) COMUNIDADES DEL DISTRITO DE TENIENTE MANUEL CLAVERO, PROVINCIA DEL PUTUMAYO, LORETO" EN LAS COMUNIDADES DE PUERTO VELIZ Y MASHUNTA.</t>
  </si>
  <si>
    <t>10053533685 - LINARES CAMBERO HAROLDO</t>
  </si>
  <si>
    <t>SUPERVISOR EXTERNO PARA EL PIP "MEJORAMIENTO DEL SERVICIO DE ASISTENCIA TÉCNICA AGRÍCOLA DE TECNOLOGÍA PRODUCTIVA Y ARTICULACIÓN COMERCIAL DEL CACAO FINO DE AROMA (THEOBROMA CACAO), EN 20 COMUNIDADES DEL DISTRITO DE TENIENTE MANUEL CLAVERO, PROVINCIA DEL PUTUMAYO, REGIÓN LORETO"</t>
  </si>
  <si>
    <t>10052245040 - TAMINCHE VILCHEZ JORGE</t>
  </si>
  <si>
    <t>CONTRATACIÓN DE UN (01) ESPECIALISTA EN MANEJO Y PRODUCCIÓN DEL CULTIVO DE CACAO PARA EL PIP "MEJORAMIENTO DEL SERVICIO DE ASISTENCIA TÉCNICA AGRÍCOLA DE TECNOLOGÍA PRODUCTIVA Y ARTICULACIÓN COMERCIAL DE CACAO FINO DE AROMA (THEOBROMA CACAO) EN VEINTE (20) COMUNIDADES DEL DISTRITO DE TENIENTE MANUEL CLAVERO, PROVINCIA DEL PUTUMAYO, LORETO", PARA LA LOCALIDAD DE SOPLIN VARGAS.</t>
  </si>
  <si>
    <t>10458779827 - RENGIFO PEREZ NORBERTO LINCER</t>
  </si>
  <si>
    <t>ESPECIALISTA EN MANEJO COMUNAL CON CONOCIMIENTOS EN PROCESOS DE ASOCIATIVIDAD PARA EL PIP "MEJORAMIENTO DEL SERVICIO DE ASISTENCIA TÉCNICA AGRÍCOLA DE TECNOLOGÍA PRODUCTIVA Y ARTICULACIÓN COMERCIAL DEL CACAO FINO DE AROMA (THEOBROMA CACAO), EN 20 COMUNIDADES DEL DISTRITO DE TENIENTE MANUEL CLAVERO, PROVINCIA DEL PUTUMAYO, REGIÓN LORETO"</t>
  </si>
  <si>
    <t>COORDINADOR PARA EL PIP "MEJORAMIENTO DEL SERVICIO DE ASISTENCIA TÉCNICA PARA LA PRODUCCIÓN AGRÍCOLA Y LA ARTICULACIÓN COMERCIAL DEL CACAO FINO DE AROMA (THEOBROMA CACAO) EN 12 LOCALIDADES DEL DISTRITO DE PUTUMAYO, PROVINCIA DEL PUTUMAYO, REGIÓN LORETO"</t>
  </si>
  <si>
    <t>CONTRATACIÓN DEL SERVICIO DE COBERTURA DE BIENES PATRIMONIALES PARA EL PEBDICP PERIODO 2021 - 2022</t>
  </si>
  <si>
    <t>ADQUISICION DE GASOLINA PURA DE 84 OCTANOS PARA LA LOCALIDAD DE SOPLIN VARGAS, DISTRITO DE TENIENTE MANUEL CLAVERO, PROVINCIA DEL PUTUMAYO, REGION LORETO</t>
  </si>
  <si>
    <t>10239583496 - TOVAR ACUNA YAQUELIN</t>
  </si>
  <si>
    <t>ADQUISICION DE MALLA RASCHEL DE 75% A 80% DE SOMBRA PARA EL DISTRITO DEL YAVARI, PROVINCIA DE MARISCAL RAMON CASTILLA, REGION LORETO</t>
  </si>
  <si>
    <t>20603218427 - INVERSIONES SHARIS S.A.C.</t>
  </si>
  <si>
    <t>ADQUISICIÓN DE GASOLINA LUBRICADA (84 OCTANOS + ACEITE 2T) PARA EL PIP "MEJORAMIENTO DEL SERVICIO DE ASISTENCIA TÉCNICA PARA LA PRODUCCIÓN AGRÍCOLA Y LA ARTICULACIÓN COMERCIAL DEL CACAO FINO DE AROMA (THEOBROMA CACAO) EN 12 LOCALIDADES DEL DISTRITO DE PUTUMAYO, PROVINCIA DEL PUTUMAYO, REGIÓN LORETO"</t>
  </si>
  <si>
    <t>ADQUISICIÓN DE UN (01) MOTOR FUERA DE BORDA DE 150HP PARA EL PIP "MEJORAMIENTO DE LOS SERVICIOS DE ASISTENCIA TÉCNICA FORESTAL MADERABLE EN MANEJO, APROVECHAMIENTO, PRODUCCIÓN Y ARTICULACIÓN COMERCIAL EN SEIS (06) LOCALIDADES DEL DISTRITO DE TENIENTE MANUEL CLAVERO, PROVINCIA DE PUTUMAYO, DEPARTAMEN</t>
  </si>
  <si>
    <t>ADQUISICION DE GASOLINA PURA DE 84 OCTANOS PARA LA LOCALIDAD DE CABALLOCOCHA, DISTRITO DE RAMON CASTILLA, PROVINCIA DE MARISCAL RAMON CASTILLA, REGION LORETO</t>
  </si>
  <si>
    <t>ADQUISICION DE GASOLINA LUBRICADA (84 OCTANOS + ACEITE 2T) PARA LA LOCALIDAD DE CABALLOCOCHA, DISTRITO DE RAMON CASTILLA, PROVINCIA DE MARISCAL RAMON CASTILLA, REGION LORETO</t>
  </si>
  <si>
    <t>16/12/2021 00:00:00</t>
  </si>
  <si>
    <t>AMAROKC INGENIEROS S.R.L.</t>
  </si>
  <si>
    <t>SERVICIO DE ELABORACION DE EXPEDIENTE TECNICO DEL PROYECTO MEJORAMIENTO DEL SERVICIO DE AGUA PA</t>
  </si>
  <si>
    <t>16/03/2021 00:00:00</t>
  </si>
  <si>
    <t>FORTALEZA H &amp; C S.A.C</t>
  </si>
  <si>
    <t>SERVICIO DE ELABORACIÓN DE EXPEDIENTE TECNICO DE OBRA MEJORAMIENTO DEL SERVICIO DE AGUA PARA RIEGO EN LOS SECTORES CENTRO PAYLLA Y MIRAFLORES DEL DISTRITO DE UMACHIRI, PROVINCIA DE MELGAR, DEPARTAMENTO DE PUNO</t>
  </si>
  <si>
    <t>22/11/2021 00:00:00</t>
  </si>
  <si>
    <t>BELTRAN MOLINA DEBBY ROSA</t>
  </si>
  <si>
    <t>REQUERIMIENTO PARA LA ADQUISICION DE SEMILLA DE ALFALFA</t>
  </si>
  <si>
    <t>29/03/2021 00:00:00</t>
  </si>
  <si>
    <t>23/04/2021 00:00:00</t>
  </si>
  <si>
    <t>CONDORI CAHUANA ROGER</t>
  </si>
  <si>
    <t>SEMOVIENTES DE OVINOS CARNEROS PDP CORRIEDALE</t>
  </si>
  <si>
    <t>2/08/2021 00:00:00</t>
  </si>
  <si>
    <t>ADQUISICION DE PAJILLAS RAZA BROWN SWISS</t>
  </si>
  <si>
    <t>17/12/2021 00:00:00</t>
  </si>
  <si>
    <t>TRACTOMAQUINAS S.R.L.</t>
  </si>
  <si>
    <t xml:space="preserve"> PICADORA DE FORRAJE (TIRO TRACTOR)</t>
  </si>
  <si>
    <t>PANCA TURPO MIRIAM MADELEIN</t>
  </si>
  <si>
    <t>ADQUISICION DE ARETE PARA GANADO VACUNO SEGUN ESPECIFICACIONES TECNICAS</t>
  </si>
  <si>
    <t>CONSORCIO SUPERVISOR CANDELARIA</t>
  </si>
  <si>
    <t>SERVICIO DE SUPERVICION DE ESTUDIO DE EXPEDIENTE TECNICO MEJORAMIENTO DEL SERVICIO DE AGUA PARA</t>
  </si>
  <si>
    <t>3/08/2021 00:00:00</t>
  </si>
  <si>
    <t>MAQUINARIAS INNOVA SOCIEDAD COMERCIAL DE RESPONSABILIDAD LTDA.</t>
  </si>
  <si>
    <t>Adquisicion de Tinas de Acero Inoxidable</t>
  </si>
  <si>
    <t>23/11/2021 00:00:00</t>
  </si>
  <si>
    <t>CONTRATACION DE SERVICIOS DE CONSULTORIA DE OBRA (SUPERVISION) MEJORAMIENTO DE LOS SERVICIOS DE</t>
  </si>
  <si>
    <t>26/05/2021 00:00:00</t>
  </si>
  <si>
    <t>IMPORTACIONES ECONOMOTOS EMPRESA INDIVIDUAL DE RESPONSABILIDAD LIMITADA</t>
  </si>
  <si>
    <t>AQUISICIÓN DE MOTOCARGA PARA LA META 006</t>
  </si>
  <si>
    <t>23/12/2021 00:00:00</t>
  </si>
  <si>
    <t>23/09/2021 00:00:00</t>
  </si>
  <si>
    <t>21/07/2021 00:00:00</t>
  </si>
  <si>
    <t>PROMAINGSA S.A.C.</t>
  </si>
  <si>
    <t>adqusicion de geomembrana</t>
  </si>
  <si>
    <t>PARIS A Y C E.I.R.L.</t>
  </si>
  <si>
    <t xml:space="preserve"> SERVICIOS DEL PROGRAMA DE CAPACITACION DE OBRA MEJORAMIENTO DEL SISTEMA DE RIEGO DEL COMITE DE REGANTES URINSAYA, DISTRITO DE CRUCERO - CARABAYA - PUNO</t>
  </si>
  <si>
    <t>CHAMBI CUTIPA MAGDA FORTUNATA</t>
  </si>
  <si>
    <t>TELAR DE MADERA</t>
  </si>
  <si>
    <t>28/10/2021 00:00:00</t>
  </si>
  <si>
    <t xml:space="preserve"> AGROGEN PERU E.I.R.L.</t>
  </si>
  <si>
    <t>ADQUISICION DE PAJILLAS DE SEMEN SEGUN ESPECIFICACIONES TECNICAS</t>
  </si>
  <si>
    <t>GUERRA RAMOS CESAR EDWIN</t>
  </si>
  <si>
    <t>PAGO DE RECONOCIMIENTO DE DEUDA - ELABORACION DE EXPEDIENTE TECNICO MEJORAMIENTO DEL SISTEMA DE</t>
  </si>
  <si>
    <t>5/07/2021 00:00:00</t>
  </si>
  <si>
    <t>BENDITANI MINCH SOCIEDAD COMERCIAL DE RESPONSABILIDAD LIMITADA</t>
  </si>
  <si>
    <t>ADQUISICION DE GEOTEXTIL</t>
  </si>
  <si>
    <t>CORPORACION MEGA INTI SOCIEDAD COMERCIAL DE RESPONSABILIDAD LIMITADA</t>
  </si>
  <si>
    <t>SERVICIO DE CONSULTORIA PARA LA SUPERVISIÓN DE LA ELABORACIÓN DE EXPEDIENTE TECNICO DEL PIP MEJORAMIENTO DEL SERVICIO DE AGUA PARA RIEGO EN LOS SECTORES CENTRO PAYLLA Y MIRAFLORES DEL DISTRITO DE UMACHIRI-MELGAR-PUNO</t>
  </si>
  <si>
    <t>17/03/2021 00:00:00</t>
  </si>
  <si>
    <t>Adquisición de Productos Farmacéuticos de Uso Veterinario</t>
  </si>
  <si>
    <t>CONTRATACION DE SERVICIOS DE CONSULTORIA DE OBRA (SUPERVISION)  INSTALACION Y MEJORAMIENTO DEL</t>
  </si>
  <si>
    <t>CONTRATACION DE SERVICIOS DE CONSULTORIA DE OBRA (SUPERVISION)  INSTALACION Y MEJORAMIENTO DEL SISTEMA DE RIEGO SUCRE, DISTRITO DE LLALLI - MELGAR -PUNO</t>
  </si>
  <si>
    <t>21/12/2021 00:00:00</t>
  </si>
  <si>
    <t>Semillas y Almacigos-AVENA</t>
  </si>
  <si>
    <t>SERVICIO PARA LA CONTRATACIÓN DE LA EJECUCION DE  PROGRAMA DE CAPACITACIÓN DE OBRA: MEJORAMIENT</t>
  </si>
  <si>
    <t>SERVICIO INTEGRAL AGRO VETERINARIO SOCIEDAD ANONIMA CERRADA</t>
  </si>
  <si>
    <t>MOLINO DE MARTILLOS _x000D_
MOLINO DE FORRAJE (TIRO TRACTOR) SEGUN ESPECIFICACIONES TECNICAS</t>
  </si>
  <si>
    <t>8/09/2021 00:00:00</t>
  </si>
  <si>
    <t>ADQUISICION DE SEMEN DE BOVINO BROWN SWIS JOVENES (GENOTIPO) IMPORTADOS</t>
  </si>
  <si>
    <t>10/11/2021 00:00:00</t>
  </si>
  <si>
    <t>DISTRIBUCIONES JESAN EMPRESA INDIVIDUAL DE RESPONSABILIDAD LIMITADA - DISTRIBUCIONES JESAN E.I.R.L.</t>
  </si>
  <si>
    <t>ADQUISICION DE MALLA GANADERA</t>
  </si>
  <si>
    <t>17/02/2021 00:00:00</t>
  </si>
  <si>
    <t>TESUCSA EMPRESA INDIVIDUAL DE RESPONSABILIDAD LIMITADA</t>
  </si>
  <si>
    <t>Adquisicion de Mesa de Moldeo</t>
  </si>
  <si>
    <t>EMPRESA DE SERVICIOS GENERALES Y MEDIO AMBIENTALES - ESGYMA S.R.L.</t>
  </si>
  <si>
    <t>ADQUISICION DE POLICARBONATO</t>
  </si>
  <si>
    <t>EMPRESA DE TRANSPORTES FLOR DE HUANCA S.R.L.</t>
  </si>
  <si>
    <t>SERVICIO DE TRANSPORTE (ALQUILER DE BUSS )</t>
  </si>
  <si>
    <t>ELECTRICAL BUSINESS S.A.C.</t>
  </si>
  <si>
    <t>Servicio De Implementación de Sistema de Cableado Estructurado Sede Cendoc</t>
  </si>
  <si>
    <t>14/07/2021 00:00:00</t>
  </si>
  <si>
    <t>QUISPE ALATA WALTHER</t>
  </si>
  <si>
    <t>SERVICIO DE FLETE - TRANSPORTE DE MATERIALES</t>
  </si>
  <si>
    <t>CONSULTORES Y EJECUTORES CORNEJO SOCIEDAD ANONIMA CERRADA</t>
  </si>
  <si>
    <t>SERVICIO DE ESTUDIO DE SUELOS</t>
  </si>
  <si>
    <t>FUENTES CHURA MARY SAIDA</t>
  </si>
  <si>
    <t>Semillas y Almacigos-ALFALFA</t>
  </si>
  <si>
    <t xml:space="preserve"> COMEDERO DE MADERA TIPO CANAL</t>
  </si>
  <si>
    <t>ADQUISICION DE PIEDRA</t>
  </si>
  <si>
    <t>7/12/2021 00:00:00</t>
  </si>
  <si>
    <t>GLW INGENIEROS &amp; CONSULTORES SOCIEDAD ANONIMA CERRADA</t>
  </si>
  <si>
    <t>ADQUISICION DE MATERIAL  PARA NUCLEO DE DIQUE - ARCILLA ROJA</t>
  </si>
  <si>
    <t>15/09/2021 00:00:00</t>
  </si>
  <si>
    <t>ADQUISCION DE COMEDERO DE MADERA TIPO CANAL</t>
  </si>
  <si>
    <t>29/09/2021 00:00:00</t>
  </si>
  <si>
    <t>MAMANI RODRIGUEZ ROSA</t>
  </si>
  <si>
    <t>ADQUISICION PARA PREVENCION Y TRATAMIENTO DE ENFERMEDADES REPRODUCTIVAS E INFECCIOSAS</t>
  </si>
  <si>
    <t>3/09/2021 00:00:00</t>
  </si>
  <si>
    <t>INDUSTRIAS Y NEGOCIOS DEL SUR EMPRESA INDIVIDAL DE RESPONSABILIDAD LIMITADA</t>
  </si>
  <si>
    <t>REQUERIMIENTO PARA LA ADQUISISCION DE VESTUARIO Y ACCESORIOS DE PROTECCION</t>
  </si>
  <si>
    <t>26/11/2021 00:00:00</t>
  </si>
  <si>
    <t>SERVICENTRO JOMAFRI S. R. L.</t>
  </si>
  <si>
    <t>DIESEL B5- Combustible meta 0029</t>
  </si>
  <si>
    <t>28/12/2021 00:00:00</t>
  </si>
  <si>
    <t>26/03/2021 00:00:00</t>
  </si>
  <si>
    <t>HZP CONSULTORES E.I.R.L.</t>
  </si>
  <si>
    <t>SERVICIOS JUDICIALES DIVERSOS</t>
  </si>
  <si>
    <t>ADQUISICIÓN DE  ALIMENTO BALANCEADO PIOVAL (CRECIMIENTO SACO X 40 KG.)</t>
  </si>
  <si>
    <t>15/07/2021 00:00:00</t>
  </si>
  <si>
    <t>SERVICIO DE FLETE RURAL - CANALES</t>
  </si>
  <si>
    <t>5/02/2021 00:00:00</t>
  </si>
  <si>
    <t>DE LA COLINA EMPRESA INDIVIDUAL DE RESPONSABILIDAD LIMITADA</t>
  </si>
  <si>
    <t>ADQUISCION DE VESTUARIO PARA PERSONAL DE ACTIVIDADES DE CAMPO.</t>
  </si>
  <si>
    <t>22/02/2021 00:00:00</t>
  </si>
  <si>
    <t xml:space="preserve"> ORDELAC SOCIEDAD COMERCIAL DE RESPONSABILIDAD LIMITADA</t>
  </si>
  <si>
    <t>Adquisicion de Porongos</t>
  </si>
  <si>
    <t>PAXI APAZA DAVID</t>
  </si>
  <si>
    <t>SERVICIO DE DISEÑO E IMPLEMENTACION SOFTWARE PARA MANEJO Y MONITOREO DEL GANADOUNO LECHERO</t>
  </si>
  <si>
    <t>GRUPO OFFIMEL SOCIEDAD ANONIMA CERRADA</t>
  </si>
  <si>
    <t>COMPUTADORA DE ESCRITORIO CPU</t>
  </si>
  <si>
    <t>COILA ACERO LIDIA</t>
  </si>
  <si>
    <t>POR LA ADQUISICION DE VESTUARIO PARA PERSONAL DEL PEBLT</t>
  </si>
  <si>
    <t>ADQUISICIÓN DE TIJERAL</t>
  </si>
  <si>
    <t>AROCUTIPA LUNASCO ARSENIA RITA</t>
  </si>
  <si>
    <t xml:space="preserve"> SERVICIO DE RECEPCIÓN DE VISITA</t>
  </si>
  <si>
    <t>GRIFO DUJI E.I.R.L.</t>
  </si>
  <si>
    <t>ADQUISICIÓN DE   COMBUSTIBLE Y CARBURANTES</t>
  </si>
  <si>
    <t>ORTIZ CALCINA ELVIS NICOLAS</t>
  </si>
  <si>
    <t>servicio de instalacion de vidrios segun terminos de referencia</t>
  </si>
  <si>
    <t>NAVIA ROMERO EDWIN JESUS</t>
  </si>
  <si>
    <t>CONDORI QUISPE FRANCO HAENDEL</t>
  </si>
  <si>
    <t>SERVICIO DE REFRIGERIO EN VISITA (DESAYUNO - ALAMUERZO -CENA)</t>
  </si>
  <si>
    <t>25/03/2021 00:00:00</t>
  </si>
  <si>
    <t>GORDILLO PEREZ ANDRES</t>
  </si>
  <si>
    <t>GASTOS PRO LA  ADQUISICON DE MATERIALES DE CONSTRUCCION</t>
  </si>
  <si>
    <t>DISTRIBUCIONES AGROPECUARIOS JULIACA E.I.R.L.</t>
  </si>
  <si>
    <t>17/11/2021 00:00:00</t>
  </si>
  <si>
    <t xml:space="preserve"> ADQUISICION DE DESCREMADORA (500 LT./H)</t>
  </si>
  <si>
    <t>15/02/2021 00:00:00</t>
  </si>
  <si>
    <t>UNIVERSIDAD NACIONAL DEL ALTIPLANO PUNO</t>
  </si>
  <si>
    <t>ADQUISICION DE DIESEL B5 S50 (PETROLEO -D2)</t>
  </si>
  <si>
    <t>3/06/2021 00:00:00</t>
  </si>
  <si>
    <t>INSTITUTO NACIONAL DE LA EMPRESA Y EL DESARROLLO INTEGRAL</t>
  </si>
  <si>
    <t>SERVICIO DE CAPACITACION DEL CURSO ESPECIALIZADO EN GESTION DE CONTRATACIONES CON EL ESTADO</t>
  </si>
  <si>
    <t>9/11/2021 00:00:00</t>
  </si>
  <si>
    <t>BIOGEN-PERU S.A.C.</t>
  </si>
  <si>
    <t>Adquisición de materiales, insumos y productos veterinarios</t>
  </si>
  <si>
    <t>ADQUISICIÓN DE  ALIMENTO BALANCEADO PIOVAL(REPRODUCCION SACO X 40 KG.)</t>
  </si>
  <si>
    <t>28/06/2021 00:00:00</t>
  </si>
  <si>
    <t>PAUCAR NATALIN JUDITH MARGOT</t>
  </si>
  <si>
    <t>SERVICIO DE CONCILIACION P/TOMA DE INVENTARIO FISICO DE BIENES PATRIM. Y EXIST. ALMACEN</t>
  </si>
  <si>
    <t>9/09/2021 00:00:00</t>
  </si>
  <si>
    <t>ADQUISICION DE SEMEN IMPORTADO PROBADOS DE TOROS RAZA SIMMENTHAL O FLECKVIEH</t>
  </si>
  <si>
    <t>GRUPO KALARK S.A.C.</t>
  </si>
  <si>
    <t>SERVICIO DE TRAZO Y REPLANTEO - OBRA DE INFRAESTRUCTURA</t>
  </si>
  <si>
    <t>6/10/2021 00:00:00</t>
  </si>
  <si>
    <t>ROMERO RONDON NELIDA FLORA</t>
  </si>
  <si>
    <t>SERVICIO DE  HOSPEDAJE PARA 20 PERSONAS</t>
  </si>
  <si>
    <t>CHALECO PARA PASANTIA</t>
  </si>
  <si>
    <t>INKA GENETICS S.R.L.</t>
  </si>
  <si>
    <t>ADQUISICION DE TERMO CRIOGENICOS 3 KILOS</t>
  </si>
  <si>
    <t>23/06/2021 00:00:00</t>
  </si>
  <si>
    <t>VARGAS LEQQUE CEFERINO</t>
  </si>
  <si>
    <t>COMPENSACION SOCIAL</t>
  </si>
  <si>
    <t>LIMACHI CHOQUE BERTHA</t>
  </si>
  <si>
    <t>EQUIPO MULTIFUNCIONAL COPIADORA IMPRESORA SCANNER</t>
  </si>
  <si>
    <t xml:space="preserve"> REQUERIMIENTO, EQUIPO MULTIFUNCIONAL COPIADORA IMPRESORA SCANNER</t>
  </si>
  <si>
    <t>7/04/2021 00:00:00</t>
  </si>
  <si>
    <t>EMPRESA DE SERVICIOS Y DISTRIBUCIONES GENERALES LESA E.I.R.L.</t>
  </si>
  <si>
    <t>ADQUISICION DE VESTUARIO DE OBREROS</t>
  </si>
  <si>
    <t>15/12/2021 00:00:00</t>
  </si>
  <si>
    <t>W &amp; J DISTRIBUCIONES SOCIEDAD COMERCIAL DE RESPONSABILIDAD LIMITADA</t>
  </si>
  <si>
    <t>SERVICIOS DE ANALISIS DE SUELOS</t>
  </si>
  <si>
    <t>3/12/2021 00:00:00</t>
  </si>
  <si>
    <t>EMPRESA REGIONAL DE SERV PUBLICO DE ELECTRICIDAD DE PUNO SAA</t>
  </si>
  <si>
    <t>SERVICIO DE ENERGIA ELECTRICA</t>
  </si>
  <si>
    <t>3/02/2021 00:00:00</t>
  </si>
  <si>
    <t>ADQUISICION DE PRODUCTOS AGROFORESTALES (SEMILLAS)</t>
  </si>
  <si>
    <t>17/06/2021 00:00:00</t>
  </si>
  <si>
    <t>DISTRIBUIDORA D'TODO SOCIEDAD ANONIMA CERRADA</t>
  </si>
  <si>
    <t>ADQUISICIÓN DE MATERIALES DE ESCRITORIO</t>
  </si>
  <si>
    <t>Adquisición de insumos de uso veterinario</t>
  </si>
  <si>
    <t>AGROFARMAPERU S.A.C.</t>
  </si>
  <si>
    <t>ADQUISICIÓN DE MEDICAMENTOS Y EQUIPOS VETERINARIOS</t>
  </si>
  <si>
    <t>13/08/2021 00:00:00</t>
  </si>
  <si>
    <t>ARO ARO ALEX ALAN</t>
  </si>
  <si>
    <t>SERVICIO DE ESPECIALISTA EN METRADOS, COSTOS Y PRESUPUESTOS</t>
  </si>
  <si>
    <t>25/06/2021 00:00:00</t>
  </si>
  <si>
    <t>QUISPE MARRON ALFREDO</t>
  </si>
  <si>
    <t>SERVICIO ESPECIALIZADO EN HIDROLOGIA, HIDRAULICA Y DRENAJE</t>
  </si>
  <si>
    <t>ALEMAN GONZALES ALVARO AUGUSTO</t>
  </si>
  <si>
    <t>SERVICIOS ESPECIALIZADO EN GEOLOGIA Y GEOTECNIA</t>
  </si>
  <si>
    <t>ALAN ABDIEL MOLINA LUNA</t>
  </si>
  <si>
    <t>SERVICIO ESPECIALIZADO EN DISEÑO ESTRUCTURAL E HIDRAULICO DE PRESAS</t>
  </si>
  <si>
    <t>FUENTES CHURA LILIA GIMENA</t>
  </si>
  <si>
    <t>ADQUISICION DE MATERIALES DE CONSTRUCCION Y HERRAMIENTAS</t>
  </si>
  <si>
    <t>ADQUISICION DE VESTUARIO TECNICO</t>
  </si>
  <si>
    <t>EPP INDUSTRIAL E.I.R.L</t>
  </si>
  <si>
    <t>HUAMANTTICA SOTA FREDY</t>
  </si>
  <si>
    <t>ADQUISICION DE MOBILIARIOS PARA OFICINA</t>
  </si>
  <si>
    <t>MADERERA INDUSTRIAL SEÑOR DE HUANCA EMPRESA INDIVIDUAL DE RESPONSABILIDAD LIMITADA</t>
  </si>
  <si>
    <t>ADQUISICION DE MADERA</t>
  </si>
  <si>
    <t>CORPORATIVO FRANCIS A&amp;L EIRL</t>
  </si>
  <si>
    <t>ADQUISICIÓN DE MATERIALES PARA INSTALACION DE TUBERIAS - VALVULA COMPUERTA, REJILLA DE ACERO, L</t>
  </si>
  <si>
    <t>1/03/2021 00:00:00</t>
  </si>
  <si>
    <t>QUISPE FIGUEROA CLEMENTE</t>
  </si>
  <si>
    <t>REQUERIMIENTO PARA LA ADQUISICIÓN DE MATERIALES ORGANICOS (CARRIZO Y POSTES DE EUCALIPTO)</t>
  </si>
  <si>
    <t>ADQUISICION DE SEMEN CONGELADO VACUNO</t>
  </si>
  <si>
    <t>ADQUISICIÓN DE TREBOL BLANCO</t>
  </si>
  <si>
    <t>APAICO ASTO EDUARDO MAURO (10282644687)</t>
  </si>
  <si>
    <t>Requerimiento de Contratación de Servicios para el Proyecto "MEJORAMIENTO DE LAS CAPACIDADES PA</t>
  </si>
  <si>
    <t>ALVAREZ ROSALES RONALD (10455309064)</t>
  </si>
  <si>
    <t>ZEA CANCHARI PRIKKER (10443596181)</t>
  </si>
  <si>
    <t>SERVICIO DE HABILITACION E INSTALACION DE CASETAS DE GUARDIANIA</t>
  </si>
  <si>
    <t>BARRIENTOS LLACSA ZOSIMO (10283086017)</t>
  </si>
  <si>
    <t>REQUERIMIENTO DE SERVICIO DE SUPERVISOR PARA EL PROYECTO JULCAMARCA</t>
  </si>
  <si>
    <t>CASTILLO LEZCANO ELIANA RITA (10091886842)</t>
  </si>
  <si>
    <t>SERVICIO DE MONITOR PARA EL PROYECTO JULCAMARCA</t>
  </si>
  <si>
    <t>ALQUILER DE CAMIONETA PARA EL PROYECTO FORESTACION JULCAMARCA</t>
  </si>
  <si>
    <t>SERVICIO DE ALQUILER DE CAMIONETA PARA EL PROYECTO FORESTAL SECCLLA</t>
  </si>
  <si>
    <t>REQUERIMIENTO DE SERVICIO DE VOLADURA DE ROCAS PARA EL PROYECTO MILLPO TINTAY-COMPONENTE NRO 02</t>
  </si>
  <si>
    <t>JIMEX CONTRATISTAS S.R.L. (20534821981)</t>
  </si>
  <si>
    <t>CONTRATACION DE SERVICIO DE TRABAJO EN VOLADURA DE CANAL PARA EL PROYECTO MILLPO TINTAY.</t>
  </si>
  <si>
    <t>POMA HUAMANI LUIS WILFREDO (10288499069)</t>
  </si>
  <si>
    <t>REQUERIMIENTO DE ALQUILER DE RETROEXCAVADORA.</t>
  </si>
  <si>
    <t>HUAMANI GARCIA RICHARD (10282280057)</t>
  </si>
  <si>
    <t>REQUERIMIENTO DE RESIDENTE PARA LA OBRA PAMPAMARCA</t>
  </si>
  <si>
    <t>PEREZ ROSAS ODILON (10086061894)</t>
  </si>
  <si>
    <t>REQUERIMIENTO DE SERVICIOS DE SUPERVISION PARA LA OBRA PAMPAMARCA</t>
  </si>
  <si>
    <t>CONTRATACIÓN DE RESIDENTE DE OBRA</t>
  </si>
  <si>
    <t>CONTRATACION DE SUPERVISOR DE OBRA</t>
  </si>
  <si>
    <t>PALOMINO CUBA EDEX (10291014394)</t>
  </si>
  <si>
    <t>CONTRATACIÓN DEL SERVICIO DE AEROFOTOGRAMETRÍA PARA ELABORACIÓN DE EXPEDIENTE TÉCNICO DE SALDOS</t>
  </si>
  <si>
    <t>PIMENTEL GODOY TEODORO (10092394391)</t>
  </si>
  <si>
    <t>SERVICIO DE JEFE DE PROYECTO PARA LA ELABORACIÓN DEL EXPEIDIENTE TÉCNICO DE SALDOS DE OBRA</t>
  </si>
  <si>
    <t>CANGANA GUTIERREZ RUBEN (10282891765)</t>
  </si>
  <si>
    <t>SERVICIO DE ELABORACION DE EXPEDIENTE TÈCNIC DE SALDOS DE OBRA</t>
  </si>
  <si>
    <t>CONTRERAS RODRIGUEZ WILDER (10282959688)</t>
  </si>
  <si>
    <t>REQUERIMIENTO DE CONTRATACION DE SERVICIO DE ALQUILER DE UNA CAMIONETA PARA LA OBRA MILLPO TINT</t>
  </si>
  <si>
    <t>SERVICIO DE SUPERVISOR DE OBRA</t>
  </si>
  <si>
    <t>SERVICIO DE RESIDENTE DE OBRA DE L A OBRA MILLPO TINTAY</t>
  </si>
  <si>
    <t>NAJARRO CASTRO HOLANDA (10291684900)</t>
  </si>
  <si>
    <t>CONTRATACION DEL SERVICIO DE PERFORACION Y VOLADURA CONTROLADA EN SUPERFICIE Y SEMITUNEL PARA EL PRO</t>
  </si>
  <si>
    <t>CUBA CHIPANA JAVIER (10101793210)</t>
  </si>
  <si>
    <t>SERVICIO DE ALQUILER DE RETROEXCAVADORA PARA LA OBRA MILLPO TINTAY</t>
  </si>
  <si>
    <t>SERVICIO DE ALQUILER DE CAMIONETA  PARA SUPERVISION DE OBRA.</t>
  </si>
  <si>
    <t>ALQUILER DE RETROEXCAVADORA, SEGUN TERMINOS DE REFERENCIA PARA LA OBRA DE CABANA.</t>
  </si>
  <si>
    <t>SARMIENTO RUA EDGAR (10283066555)</t>
  </si>
  <si>
    <t>REQUERIMEINTO DE SERVCIO DE ALQUILER DE COMPRESORA NEUMATICA 375 CFM</t>
  </si>
  <si>
    <t>CONSULTORES Y CONTRATISTAS GENERALES GUMA SAC (20452500087)</t>
  </si>
  <si>
    <t>CONTRATACION DE SERVICIO DE ALQUILER DE EXCCAVADORA SOBRE ORUGA CON MARTILLO HIDRAULICO-MAQUINA</t>
  </si>
  <si>
    <t>SERVICIO DE TRABAJO DE VOLADURA CONTROLADA EN CAJA DE CANAL</t>
  </si>
  <si>
    <t>OKC INGENIEROS E.I.R.L (20494543681)</t>
  </si>
  <si>
    <t>ADQUISICION DE CARPINTERIA METALICA PARA LA OBRA PACHACONAS</t>
  </si>
  <si>
    <t>REPRESENTACIONES TONY SOCIEDAD ANONIMA CERRADA - REPRESENTACIONES TONY S.A.C. (20490839390)</t>
  </si>
  <si>
    <t>ADQUISICION DE TUBO PVC PARA LA OBRA ANTABAMBA</t>
  </si>
  <si>
    <t>REQUERIMIENTO DE TUBERIA PVC PARA LA OBRA SISTEMA DE RIEGO TECNIFICADO - ANTUYO</t>
  </si>
  <si>
    <t>HUANCA YANA BEATRIZ (10411869496)</t>
  </si>
  <si>
    <t>ADQUISICION DE TUBERIA PVC-U PARA LA OBRA ANTUYO DE LA DIRECCION ZONAL DE ABANCAY</t>
  </si>
  <si>
    <t>SOLUCIONES Y NEGOCIOS MAGDISABEL EMPRESA INDIVIDUAL DE RESPONSABILIDAD LIMITADA (20527693960)</t>
  </si>
  <si>
    <t>ADQUISICION DE TUBERIAS PVC-U PARA LA OBRA SISTEMA DE RIEGO TECNIFICADO ANTUYO META 020.</t>
  </si>
  <si>
    <t>TOVACORP S.A.C. (20574763381)</t>
  </si>
  <si>
    <t>ADQUISICION DE HERRAMIENTAS MANUALES</t>
  </si>
  <si>
    <t>ADQUISICION DE COMBUSTIBLE PARA EL PROYECTO FORESTAL SECCLLA</t>
  </si>
  <si>
    <t>J.C. AUTOMOTRIZ TRAK SERVIS S.A.C. (20495053297)</t>
  </si>
  <si>
    <t>ADQUISICION DE MOTOCICLETA PARA EL PROYECTO CABANA</t>
  </si>
  <si>
    <t>ADQUISICION DE MATERIALES DE CONSTRUCCION PARA LA META 039 "RECUPERACION DE LA COBERTURA VEGETA</t>
  </si>
  <si>
    <t>PRADO ESPINO NANCY (10429100190)</t>
  </si>
  <si>
    <t>REQUERIMIENTO DE CALAMINAS PARA EL PROYECTO "MEJORAMIENTO DE LAS CAPACIDADES PARA LA PRESTACIÓN</t>
  </si>
  <si>
    <t>ADQUISICION DE COMBUSTIBLE PETROLEO DIESEL B5 Y GASOHOL 90 PLUS PARA EL PROYECTO JULCAMARCA</t>
  </si>
  <si>
    <t>REQUERIMIENTO DE MADERA, ROLLIZOS Y LISTONES PARA EL PROYECTO "MEJORAMIENTO DE LAS CAPACIDADES</t>
  </si>
  <si>
    <t>ABONOS ORGANICOS DEL SUR E.I.R.L. (20601598656)</t>
  </si>
  <si>
    <t>REQUERIMIENTO DE HIDROGEL PARA EL PROYECTO JULCAMARCA</t>
  </si>
  <si>
    <t>REQUERIMIENTO DE MOTOCICLETA PARA EL PROYECTO JULCAMARCA</t>
  </si>
  <si>
    <t>EMPRESA PROAGRO LOS ANDES E.I.R.L. (20452052238)</t>
  </si>
  <si>
    <t>ADQUISICION DE SEMILLAS PARA  EL PROYECTO: MEJORAMIENTO DE LAS CAPACIDADES PARA LA PRESTACION DE SERVICIOS DE APOYO A LA CADENA PRODUCTIVA DEL CUY, EN EL DISTRITO DE IGUAIN - HUANTA - AYACUCHO, CON CUI N° 2323563</t>
  </si>
  <si>
    <t>"MARCANIC S.A.C" (20602270751)</t>
  </si>
  <si>
    <t>ADQUISICION DE COMBUSTIBLE PARA LA EJECUCION DEL PROYECTO:"RECUPERACION DE LOS SERVICIOS ECOSISTEMIC</t>
  </si>
  <si>
    <t>CHIPANA CABEZAS AHARON GONZALO (10775336001)</t>
  </si>
  <si>
    <t>REQUERIMIENTO DE MADERA PARA EL PROYECTO SECCLLA</t>
  </si>
  <si>
    <t>REQUERIMIENTO DE MATERIALES DE CONSTRUCCION PARA EL PROYECTO SECCLLA</t>
  </si>
  <si>
    <t>HUANACO MIRANDA MARIBEL (10462449726)</t>
  </si>
  <si>
    <t>REQUERMIENTO DE VESTUARIOS PARA EL PROYECTO JULCAMARCA</t>
  </si>
  <si>
    <t>GRUPO BRUPLASTIC S.A.C. (20534831944)</t>
  </si>
  <si>
    <t>ADQUISICION DE MATERIALES DE CONSTRUCCION PARA EL PROYECTO JULCAMARCA</t>
  </si>
  <si>
    <t xml:space="preserve"> EDIGIS S.A.C. (20601908183)</t>
  </si>
  <si>
    <t>REQUERIMIENTO DE ALAMBRES DE PÚA PARA EL PROYECTO "RECUPERACION DE SUELOS DEGRADADOS A TRAVES D</t>
  </si>
  <si>
    <t>ADQUISICION DE INSUMOS AGRICOLAS PARA EL PROYECTO FORESTAL SECCLLA</t>
  </si>
  <si>
    <t>EMPRESA DE SERVICIOS GENERALES E.I.R.L. (20452705053)</t>
  </si>
  <si>
    <t>ADQUSICION DE FERTILIZANTES PARA EL PROYECTO FORESTAL SECCLLA</t>
  </si>
  <si>
    <t>AQUISICION DE TIERRA AGRICOLA PARA EL PROYECTO FORESTAL JULCAMARCA</t>
  </si>
  <si>
    <t>ADQUISICION DE SEMILLAS DE PINO PARA EL PROYECTO FORESTAL SECCLLA</t>
  </si>
  <si>
    <t>XELKING S.A.C. (20601343895)</t>
  </si>
  <si>
    <t>ADQUISICION DE TUBO DE FIERRO GALVANIZADO PARA EL PROYECTO SECCLLA</t>
  </si>
  <si>
    <t>BRUNO PLASTIC E.I.R.L. (20494202779)</t>
  </si>
  <si>
    <t>ADQUISICION DE PLASTICO PARA INVERNADERO</t>
  </si>
  <si>
    <t>MULTISERVICIOS MILENKA E.I.R.L. (20494276977)</t>
  </si>
  <si>
    <t>ADQUISICION DE AGREGADOS PARA EL PROYECTO FORESTAL SECCLLA</t>
  </si>
  <si>
    <t>CONTRATISTAS GENERALES ROTVICH S.A.C. (20574724563)</t>
  </si>
  <si>
    <t>ADQUISICION DE MATERIALES DE CONSTRUCCION PARA EL PROYECTO SECCLLA</t>
  </si>
  <si>
    <t>MALVE CONTRATISTAS GENERALES S.A.C. (20604131503)</t>
  </si>
  <si>
    <t>ADQUISICION DE BOLSAS POLIETILENO PARA EL PROYECTO: RECUPERACION DE LOS SERVICIOS ECOSISTEMICOS DE REGULACION HIDRICA Y CONTROL DE EROSION DE SUELOS MEDIANTE ESPECIES NATIVAS, EXOTICAS Y FRUTICOLAS EN EL DISTRITO DE JULCAMARCA.</t>
  </si>
  <si>
    <t>CARHUAPOMA CHUCHON EUSEBIO (10282844431)</t>
  </si>
  <si>
    <t>ADQUISICION DE MATERIALES DE CONSTRUCCION PARA EL PROYECTO FORESTACION JULCAMARCA</t>
  </si>
  <si>
    <t>YALLI ALARCON YANINA MILAGROS (10475702528)</t>
  </si>
  <si>
    <t>REQUERIMIENTO DE ADQUISICION DE VIVERES PARA LA OBRA MILLPO TINTAY-COMPONENTE NRO 02.</t>
  </si>
  <si>
    <t>INGENIERIA DE PROYECTOS CIVILES Y AMBIENTALES S.A.C. (20535142352)</t>
  </si>
  <si>
    <t>REQUERIMIENTO DE AGREGADOS PARA</t>
  </si>
  <si>
    <t>UBILLUZ VEGA GEERSON ENRIQUE (10749634869)</t>
  </si>
  <si>
    <t>REQUERIMIENTO DE ESTRUCTURAS METALICAS PARA LA OBRA CONSTRUCCION IRRIGACION MILLPO TINTAY.</t>
  </si>
  <si>
    <t>GARCIA RODRIGUEZ PEDRO ARSENIO (10449530280)</t>
  </si>
  <si>
    <t>REQUERIMIENTO DE HERRAMIENTAS MANUALES PARA LA OBRA CONSTRUCCION IRRIGACION MILLPO TINTAY</t>
  </si>
  <si>
    <t>PARA LA ADQUISICION DE ACEROS PARA EL PROYECTO MILLPO TINTAY DEL COMPONENETE 02 SISTEMA DE RIEG</t>
  </si>
  <si>
    <t>REQUERIMIENTO DE ADITIVOS PARA LA OBRA MILLPO TINTAY</t>
  </si>
  <si>
    <t>REQUERIMIENTO DE CEMENTO  PORTLAND TIPO I(42.50)</t>
  </si>
  <si>
    <t>REQUERIMIENTO DE ADQUISICION DE ARENA GRUESA PARA LA OBRA MILLPO TINTAY</t>
  </si>
  <si>
    <t>REQUERIMIENTO DE AGREGADOS PARA LA OBRA DE PAMPAMARCA.</t>
  </si>
  <si>
    <t>OROSCO AYALA FLOR DE MARIA (10464082854)</t>
  </si>
  <si>
    <t>REQUERMIENTO DE CEMENTO PORTLAND TIPO 1 PARA LA OBRA CONSTRUCCION IRRIGACION MILLPO TINTAY-COMP</t>
  </si>
  <si>
    <t>MAVERI MANUFACTURAS-VENTAS S.R.L. (20297990757)</t>
  </si>
  <si>
    <t>REQUERIMIENTO DE ADQUISICION DE TUBERIAS PARA LA OBRA CONSTRUCCION IRRIGACION MILLPO TINTAY</t>
  </si>
  <si>
    <t>REQUERIMIENTO DE MADERA PARA ENCOFRADO EN LA OBRA CONSTRUCCION IRRIGACION MILLPO TINTAY</t>
  </si>
  <si>
    <t>REQUERIMIENTO DE ADQUISICION DE MADERA PARA LA OBRA CONSTRUCCION IRRIGACION MILLPO TINTAY.</t>
  </si>
  <si>
    <t>LUKAT CONTRATISTAS GENERALES E.I.R.L. (20600159071)</t>
  </si>
  <si>
    <t>REQUERIMIENTO DE ADQUISICION DE TRIPLAY PARA LA OBRA MILLPO TINTAY.</t>
  </si>
  <si>
    <t>REQUERIMIENTO DE ADQUISICION DE AGREGADOS PARA LA OBRA CONSTRUCCION IRRIGACION MILLPO TINTAY-CO</t>
  </si>
  <si>
    <t>REQUERIMIENTO DE ADQUISICION DE ACCESORIOS DE TUBERIA.</t>
  </si>
  <si>
    <t>INVERSIONES DEL SUR AYACUCHO E.I.R.L. (20604415170)</t>
  </si>
  <si>
    <t>REQUERIMIENTO DE ADQUISICION DE TUBERIAS PARA LA OBRA COONSTRUCCION IRRIGACION MILLPO TINTAY-SE</t>
  </si>
  <si>
    <t>JK EL EXITO E.I.R.L. (20603885806)</t>
  </si>
  <si>
    <t>REQUERIMIENTO DE COMBUSTIBLE DIESEL B5 PARA LA OBRA MILLPO TINTAY.</t>
  </si>
  <si>
    <t>REQUERIMIENTO DE CEMENTO PARA LA OBRA  MILLPO TINTAY</t>
  </si>
  <si>
    <t>REQUERIMIENTO DE ADQUISICION DE ADITIVOS PARA LA OBRA CONSTRUCCION IRRIGACION MILLPO TIINTAY</t>
  </si>
  <si>
    <t>AUTOMOVILES S.A. (20132834351)</t>
  </si>
  <si>
    <t>REQUERIMIENTO DE ADQUISICION DE CAMIONETA 4X4 PARA LA OBRA MILLPO TINTAY</t>
  </si>
  <si>
    <t>LAPA ESPINO MARLENI (10283045531)</t>
  </si>
  <si>
    <t>REQUERIMIENTO PARA LA ADQUISICION DE VIVERES PARA EL PROYECTO MILLPO TINTAY.</t>
  </si>
  <si>
    <t>REQUERIMIENTO PARAB LA ADQUISICION DE AGREFADOS PARA LA OBRA MILLPO TINTAY.</t>
  </si>
  <si>
    <t>REQUERIMIENTO DE ADQUISICION PARA LA OBRA MILLPO TINTAY.</t>
  </si>
  <si>
    <t>REQUERIMEINTO DE ADITIVOS PARA LA OBRA MILLPO TINTAY</t>
  </si>
  <si>
    <t>RIVERA CADILLO KATTY ISABEL (10423690611)</t>
  </si>
  <si>
    <t>ADQUISICION DE ACERO CORRUGADO PARA EL PROYECTO MILLPO TINTAY</t>
  </si>
  <si>
    <t>GUTIERREZ CCOCHAYHUA NELSON (10441497062)</t>
  </si>
  <si>
    <t>ADQUISICION DE AGREGADOS EN GENERAL PARA EL PROYECTO: CONSTRUCCION IRRIGACION MILLPO - TINTAY DE LA</t>
  </si>
  <si>
    <t>REQUERIMIENTO DE PIEDRA CHANCADA Y ARENA GRUESA PARA LA OBRA CABANA.</t>
  </si>
  <si>
    <t>VARGAS CASAVERDE GRACIELA (10283030691)</t>
  </si>
  <si>
    <t>ADQUISICION DE MADERA TORNILLO PARA LA OBRA MILLPO TINTAY.</t>
  </si>
  <si>
    <t>REQUERMIENTO DE ADQUISION DE CERCHAS PREFABRICADAS DE MADERA</t>
  </si>
  <si>
    <t>REQUERIMIENTO DE ADQUISICION DE PETROLEO DIESEL B5 PARA LA OBRA MILLPO TINTAY.</t>
  </si>
  <si>
    <t>REQUERIMIENTO DE HERRAMIENTAS MANUALES PARA LA OBRA MILLPO TINTAY</t>
  </si>
  <si>
    <t>VICTORIANO CHAVEZ LILIANA (10430065276)</t>
  </si>
  <si>
    <t>REQUERIMIENTO DE VESTURIOS Y PRENDAS DIIVERSOS PARA PERSONAL DE OBRA  MILLPO TINTAY</t>
  </si>
  <si>
    <t>ADQUISICION DE BACKER ROD PARA LA OBRA DE CABANA</t>
  </si>
  <si>
    <t>CONSTRUCTORA Y MULTISERVICIOS ANGHY S.A.C. (20534801107)</t>
  </si>
  <si>
    <t>ADQUISICION DE PIEDRA DE 6" PARA LA OBRA MILLPO TINTAY</t>
  </si>
  <si>
    <t>ADQUISICION DE CECHAS PREFABRICADAS PARA LA OBRA: MILLPO TINTAY, SEGUN INFORME N° 186-2021-MIDAGRI-PESCS-1606, CARTA N° 052-2021-MIDAGRI-PESCS-DIAR-CIM/TARA-RO, INFORME N° 166-ADQ-DHP, INFORME N° 414-ASG Y MEMO N° 238-2021/CCP.</t>
  </si>
  <si>
    <t>ADQUISICION DE MADERA TORNILLO PUESTO EN OBRA PARA EL PROYECTO_ CONSTRUCCION IRRIGACION MILLPO TINTA</t>
  </si>
  <si>
    <t>ADQUISICION DE TONER PARA LAS DEPENDENCIAS DEL PESCS.</t>
  </si>
  <si>
    <t>RED MAINQUI S.A.C. (20452675715)</t>
  </si>
  <si>
    <t>Adquisicion de viveres para los servidores del PESCS</t>
  </si>
  <si>
    <t>20100017491
TELEFONICA DEL PERU SAA</t>
  </si>
  <si>
    <t>Contratación Directa</t>
  </si>
  <si>
    <t>CONTRATACION PARA EL SERVICIO DE INTERNET DEDICADO POR FIBRA OPTICA.</t>
  </si>
  <si>
    <t>10193287501
BALAREZO BALAREZO JORGE ERNESTO</t>
  </si>
  <si>
    <t>ADQUISICION DE COMBUSTIBLE PARA LAS MOVILIDADES DEL PEJEZA.</t>
  </si>
  <si>
    <t xml:space="preserve">10175349869 PLACENCIA GALLARDO WILDER </t>
  </si>
  <si>
    <t>CONTRATACION DEL SERVICIO DE IMPACTO AMBIENTAL PARA LA OBRA INSTALACION DE LOS SERVICIOS DE PROTECCION EN SECTORES CRITICOS DEL RIO JEQUETEPEQUE PROVINCIA DE PACASMAYO Y CONTUMAZA DEPARTAMENTO DE LA LIBERTAD Y CAJAMARCA SECTOR CRITICO INFIERNILLO ÑAMPOL - SECTOR  CRITICO COSQUET ÑAMPOL ISLA DE FACLO Y FACLO GRANDE LA BARRANCA PELLEJITO.</t>
  </si>
  <si>
    <t>10168051587
CAMPOS BARRIOS REYNALDO</t>
  </si>
  <si>
    <t xml:space="preserve">CONTRATACION DE 01 INGENIERO RESIDENTE Y 02 ASISTENTES PARA LA DIRECCION TECNICA DE LA OBRA INSTALACION DE LOS SERVICIOS DE PROTECCION EN SECTORES CRITICOS DEL RIO JEQUETEPEQUE PROVINCIA DE PACASMAYO Y CONTUMAZA DEPARTAMENTO DE LA LIBERTAD Y CAJAMARCA SECTOR CRITICO INFIERNILLO ÑAMPOL - SECTOR  CRITICO COSQUET ÑAMPOL ISLA DE FACLO Y FACLO GRANDE LA BARRANCA PELLEJITO </t>
  </si>
  <si>
    <t>10026099477
BAYONA PINGO FELIX AUGUSTO</t>
  </si>
  <si>
    <t xml:space="preserve">ADQUISICION DE TUBERIA PERFILADA PARA OBRA INSTALACION DE LOS SERVICIOS DE PROTECCION EN SECTORES CRITICOS DEL RIO JEQUETEPEQUE PROVINCIA DE PACASMAYO Y CONTUMAZA DEPARTAMENTO DE LA LIBERTAD Y CAJAMARCA SECTOR CRITICO INFIERNILLO ÑAMPOL - SECTOR  CRITICO COSQUET ÑAMPOL ISLA DE FACLO Y FACLO GRANDE LA BARRANCA PELLEJITO </t>
  </si>
  <si>
    <t>20100041953 
 RIMAC SEGUROS Y REASEGUROS</t>
  </si>
  <si>
    <t>CONTRATACION DEL  SERVICIO DE SEGUROS PATRIMONIALES Y PERSONALES.</t>
  </si>
  <si>
    <t>CONTRATO RESUELTO</t>
  </si>
  <si>
    <t>CONSORCIO SUPERVISOR PUEBLO NUEVO
 10026094912 - CHAPOÑAN CAJUSOL LEONCIO
 10181885934 - LUNA GUERRERO TOMAS ORLANDO</t>
  </si>
  <si>
    <t>CONTRATACION DE SERVICIO DE CONSULTORIA DE SUPERVISION DE OBRA CONSTRUCCION DEL SISTEMA DE DRENAJE AGRICOLA IGLESIA VIEJA SAN ISIDRO SUB SECTOR SANTA ROSA VALLE JEQUETEPEQUE DISTRITO DE PUEBLO NUEVO PROVINCIA DE CHEPEN DEPARTAMENTO DE LA LIBERTAD  / Consultoría de Obra</t>
  </si>
  <si>
    <t>10266963781 
MONTOYA PRADO JUAN MANUEL</t>
  </si>
  <si>
    <t>CONTRATACION DE LOS SERVICIOS DE UN RESIDENTE PARA EL PIP MEJORAMIENTO DE LA CRIANZA Y COMERCIALIZACION DEL CUY EN LA CUENCA MEDIA Y ALTA DEL RIO JEQUETEPEQUE DEPARTAMENTO DE CAJAMARCA.</t>
  </si>
  <si>
    <t>20411053050
MULTISERVICIOS PUNRE S.R.L.</t>
  </si>
  <si>
    <t xml:space="preserve">Concurso Público </t>
  </si>
  <si>
    <t>CONTRATACION DEL SERVICO ALQUILER DE MAQUINARIA PESADA PARA OBRA INSTALACION DE LOS SERVICIOS DE PROTECCION EN SECTORES CRITICOS DEL RIO JEQUETEPEQUE PROVINCIA DE PACASMAYO Y CONTUMAZA DEPARTAMENTO DE LA LIBERTAD Y CAJAMARCA SECTOR CRITICO INFIERNILLO ÑAMPOL - SECTOR  CRITICO COSQUET ÑAMPOL ISLA DE FACLO Y FACLO GRANDE LA BARRANCA PELLEJITO.</t>
  </si>
  <si>
    <t>20100041953  
RIMAC SEGUROS Y REASEGUROS</t>
  </si>
  <si>
    <t>CONTRATACIÓN DE PÓLIZA DE SEGUROS DE TODO RIESGOS DE INCENDIO Y/O RAYO Y LÍNEAS ALIADAS PARA OBRAS CIVILES TERMINADAS PERIODO 2021-2022</t>
  </si>
  <si>
    <t>20513261056 - SISTEMA DE IMPERMEABILIZACION DE GRANDES SUPERFICIES ARGENTINAS SOCIEDAD ANONIMA CERRADA</t>
  </si>
  <si>
    <t xml:space="preserve">Licitación Pública </t>
  </si>
  <si>
    <t>ADQUISICION DE GEOTEXTIL NO TEJIDO DE 470GR/CM2  PARA OBRA INSTALACION DE LOS SERVICIOS DE PROTECCION EN SECTORES CRITICOS DEL RIO JEQUETEPEQUE PROVINCIA DE PACASMAYO Y CONTUMAZA DEPARTAMENTO DE LA LIBERTAD Y CAJAMARCA SECTOR CRITICO INFIERNILLO ÑAMPOL - SECTOR  CRITICO COSQUET ÑAMPOL ISLA DE FACLO Y FACLO GRANDE LA BARRANCA PELLEJITO.</t>
  </si>
  <si>
    <t>SE RESOLVIÓ EL CONTRATO POR INCUMPLIMIENTO DE OBLIGACIONES CONTRACTUALES.</t>
  </si>
  <si>
    <t>20477530665 
ODISEA PERUS S.A.C.</t>
  </si>
  <si>
    <t>Licitación Pública N° 01-2021</t>
  </si>
  <si>
    <t>Cancelado</t>
  </si>
  <si>
    <t>Culminado</t>
  </si>
  <si>
    <t>AS-SM-7-2021-MIDAGRI-DVDAFIR-1</t>
  </si>
  <si>
    <t xml:space="preserve">13 ADQUISICION DE VALES DE CONSUMO PARA EL PERSONAL DEL PROYECTO ESPECIAL BINACIONAL PUYANGO TUMBES </t>
  </si>
  <si>
    <t>DIRECTA-PROC-6-2021-MIDAGRI-DVDAFIR-1</t>
  </si>
  <si>
    <t>Directo</t>
  </si>
  <si>
    <t>Contratacion Directa</t>
  </si>
  <si>
    <t>12 CONTRATACION DEL SERVICIO PARA ACTIVIDAD DE PROTECCIÓN DE RIBERA SECTOR EL PALMAR, EN LA MARGEN IZQUIERDA DEL RIO TUMBES, DISTRITO DE TUMBES, PROVINCIA DE TUMBES, DEPARTAMENTO DE TUMBES</t>
  </si>
  <si>
    <t>DIRECTA-PROC-5-2021-MIDAGRI-DVDAFIR-1</t>
  </si>
  <si>
    <t xml:space="preserve">11 CONTRATACION DEL SERVICIO PARA LA ACTIVIDAD DE LIMPIEZA Y DESCOLMATACIÓN DEL CANAL ADUCTOR MALVAL URCOS, DISTRITO DE CORRALES, PROVINCIA DE TUMBES Y DEPARTAMENTO DE TUMBES </t>
  </si>
  <si>
    <t>AS-SM-5-2021-MIDAGRI-DVDAFIR-1</t>
  </si>
  <si>
    <t xml:space="preserve">10 ADQUISICION DE EQUIPO DE FUMIGACION NO TRIPULADO PARA EL CENTRO EXPERIMENTAL TUMPIS, DISTRITO DE PAPAYAL, PROVINCIA DE ZARUMILLA, REGION TUMBES </t>
  </si>
  <si>
    <t>DIRECTA-PROC-4-2021-MIDAGRI-DVDAFIR-1</t>
  </si>
  <si>
    <t xml:space="preserve">9 CONTRATACION DEL SERVICIO PARA LA ACTIVIDAD DE LIMPIEZA Y DESCOLMATACIÓN DEL CANAL ADUCTOR OIDOR, DISTRITO DE SAN JACINTO, PROVINCIA DE TUMBES Y DEPARTAMENTO DE TUMBES </t>
  </si>
  <si>
    <t>AS-SM-4-2021-MIDAGRI-DVDAFIR-1</t>
  </si>
  <si>
    <t>8 ADQUISICION DE AGROQUIMICOS PARA LOS CULTIVOS INSTALADOS EN LAS PARCELAS DEMOSTRATIVAS DEL CENTRO EXPERIMENTAL TUMPIS</t>
  </si>
  <si>
    <t>DIRECTA-PROC-3-2021-MIDAGRI-DVDAFIR-1</t>
  </si>
  <si>
    <t xml:space="preserve">7 CONTRATACION DEL SERVICIO PARA LA ACTIVIDAD DE LIMPIEZA Y DESCOLMATACION DEL CANAL ADUCTOR CARRILLOS-OIDOR, DISTRITO DE SAN JACINTO, PROVINCIA DE TUMBES Y DEPARTAMENTO DE TUMBES </t>
  </si>
  <si>
    <t>AS-SM-3-2021-MIDAGRI-DVDAFIR-1</t>
  </si>
  <si>
    <t xml:space="preserve">6 SERVICIO DE TOMA DE PRUEBAS DE DIAGNOSTICO PARA LA VIGILANCIA DE CONTROL DE INFECCIONES POR EL COVID-19 PARA EL PERSONAL DEL PROYECTO ESPECIAL BINACIONAL PUYANGO TUMBES </t>
  </si>
  <si>
    <t>DIRECTA-PROC-2-2021-MIDAGRI-DVDAFIR-1</t>
  </si>
  <si>
    <t xml:space="preserve">5 CONTRATACION DEL SERVICIO PARA LA ACTIVIDAD DE LIMPIEZA Y DESCOLMATACION DEL CANAL ADUCTOR LA TUNA, DISTRITO DE TUMBES PROVINCIA DE TUMBES Y DEPARTAMENTO DE TUMBES </t>
  </si>
  <si>
    <t>AS-SM-2-2021-MIDAGRI-DVDAFIR-2</t>
  </si>
  <si>
    <t>4 SERVICIO DE VIGILANCIA EN EL CAMPAMENTO SEDE, ESTACION DE BOMBEO PUERTO EL CURA Y CENTRO EXPERIMENTAL TUMPIS</t>
  </si>
  <si>
    <t>SIE-SIE-1-2021-MIDAGRI-DVDAFIR-1</t>
  </si>
  <si>
    <t xml:space="preserve">3 ADQUISICION DE COMBUSTIBLE PARA EL EJERCICIO 2021-2022 </t>
  </si>
  <si>
    <t>DIRECTA-PROC-1-2021-MIDAGRI-DVDAFIR-1</t>
  </si>
  <si>
    <t>2 REHABILITACION DEL DIQUE MALVAL- URCOS DE LA MARGEN IZQUIERDA DEL RIO TUMBES, DISTRITO DE CORRALES PROVINCIA Y DEPARTAMENTO DE TUMBE</t>
  </si>
  <si>
    <t>Pendiente de Pago</t>
  </si>
  <si>
    <t>CP-SM-1-2021-MIDAGRI-DVDAFIR-1</t>
  </si>
  <si>
    <t>Concurso Publico</t>
  </si>
  <si>
    <t xml:space="preserve">1 CONTRATACIÓN: CONTRATACION DE SEGURO DE TODO RIESGO DE INCENDIO Y LINEAS ALIADAS PARA OBRAS CIVILES TERMINADAS (DEFENSA RIBEREÑAS DEL RIO ZARUMILLA 2021-2022 </t>
  </si>
  <si>
    <t>SEGÚN CONTRATO N° 011-2021-MIDAGRI-PCC-UA</t>
  </si>
  <si>
    <t>ARPYNET SAC</t>
  </si>
  <si>
    <t>AS-SM-1-2021-MINAGRI-PCC-1</t>
  </si>
  <si>
    <t>SEGÚN CONTRATO NRO.013-2021-MIDAGRI-PCC-UA</t>
  </si>
  <si>
    <t>EMPRESA DE LIMPIEZA PRIVADA DEL SUR  S.C.R.L.</t>
  </si>
  <si>
    <t>AS-SM-2-2021-MINAGRI-PCC-2</t>
  </si>
  <si>
    <t>SERVICIO DE LIMPIEZA DE LOCAL PARA LA SEDE DEL PCC</t>
  </si>
  <si>
    <t>SEGÚN CONTRATO NRO.018-2021-MIDAGRI-PCC-UA</t>
  </si>
  <si>
    <t>GRUPO YESAD SECURITY S.A.C.</t>
  </si>
  <si>
    <t>AS-SM-3-2021-MINAGRI-PCC-1</t>
  </si>
  <si>
    <t>SERVICIO DE SEGURIDAD Y VIGILANCIA PARA LA SEDE DELPCC</t>
  </si>
  <si>
    <t>SEGÚN ADDENDA N° 02 AL CONTRATO DE ARRENDAMIENTO N° 005-2018-MINAGRI-PCC</t>
  </si>
  <si>
    <t xml:space="preserve">CONTRATACION DIRECTA </t>
  </si>
  <si>
    <t>SERVICIO DE ALQUILER DE LOCAL PARA LA SEDE CENTRAL DEL PCC</t>
  </si>
  <si>
    <t>TELEMATICA SA</t>
  </si>
  <si>
    <t>DIRECTA-PROC-1-2021-MINAGRI-PCC-1</t>
  </si>
  <si>
    <t>SOFTWARE (INC. LICENCIA) DE SISTEMA DE INFORMACION GEOGRAFICA PARA SERVIDOR</t>
  </si>
  <si>
    <t>PYHO SYSTEM E.I.R.L</t>
  </si>
  <si>
    <t>033-2021</t>
  </si>
  <si>
    <t>TÓNER DE IMPRESIÓN PARA KYOCERA COD. REF. TK 1175 NEGRO</t>
  </si>
  <si>
    <t>VAJU PROVEEDORES S.A.C.</t>
  </si>
  <si>
    <t>016-2021</t>
  </si>
  <si>
    <t>SOLUCIONES TECNICAS EN TECNOLOGIAS DE LA INFORMACION SCRL</t>
  </si>
  <si>
    <t>13/12/2021 0:00:00</t>
  </si>
  <si>
    <t>10253194834-MISME MEDINA MOISES ARTURO</t>
  </si>
  <si>
    <t>061-2021-MIDAGRI-AGR</t>
  </si>
  <si>
    <t>ADQUISICIÓN DE SEMILLAS DE PASTOS CULTIVADOS ACTIVIDAD 5005611, EN EL MARCO DEL PLAN MULTISECTORIAL ANTE HELADAS Y FRIAJES</t>
  </si>
  <si>
    <t>15/10/2021 0:00:00</t>
  </si>
  <si>
    <t>20551956769-SIAP+MICROS SUCURSAL DEL PERU</t>
  </si>
  <si>
    <t>055-2021</t>
  </si>
  <si>
    <t>ADQUISICION DE ESTACIONES METEREOLOGICAS A INSTALARSE EN EL AMBITO DEL PIPMIRS EN EL MARCO DEL</t>
  </si>
  <si>
    <t>03/03/2021 0:00:00</t>
  </si>
  <si>
    <t>20130471464-COMERCIAL TRES ESTRELLAS S.A.</t>
  </si>
  <si>
    <t>28-2020-MINAGRI AGRO</t>
  </si>
  <si>
    <t>CONTRATACION DE SUMINISTRO DE ALIMENTOS PARA EL PERSONAL DE RECOLECCION  DE GUANO DE LAS ISLAS Y PERSONAL TRIPULANTE DE LAS EMBARCACIONES MARITIMAS DE LA ENTIDAD</t>
  </si>
  <si>
    <t>04/08/2021 0:00:00</t>
  </si>
  <si>
    <t>10239583496-TOVAR ACUÑA YAQUELIN</t>
  </si>
  <si>
    <t>034-2021-MIDAGRI-AGR</t>
  </si>
  <si>
    <t>ADQUISICION DE SEMILLAS DE PASTOS CULTIVADOS</t>
  </si>
  <si>
    <t>30/12/2021 0:00:00</t>
  </si>
  <si>
    <t>10238622536-CHALLCO TENIENTE BENEDICTA</t>
  </si>
  <si>
    <t>067-2021-MIDAGRI-AGR</t>
  </si>
  <si>
    <t>MADERA ASERRADA</t>
  </si>
  <si>
    <t>01/09/2021 0:00:00</t>
  </si>
  <si>
    <t>20518992296-INVERSIONES TECNOLOGICAS DEL PERU S.A.C.</t>
  </si>
  <si>
    <t>ADQUISICIÓN DE LAPTOPS PARA EL DEPARTAMENTO DE AMAZONAS - COMPONENTE 02 - PROYECTO DE INVERSIÓN</t>
  </si>
  <si>
    <t>06/05/2021 0:00:00</t>
  </si>
  <si>
    <t>20502891767-IMPORTADORA Y DISTRIBUIDORA ZURECE SAC</t>
  </si>
  <si>
    <t>040-2021-MIDAGRI-AGR</t>
  </si>
  <si>
    <t>ADQUISICION DE SACOS DE POLIPROPILENO LAMINADO DE COLOR CREMA</t>
  </si>
  <si>
    <t>27/05/2021 0:00:00</t>
  </si>
  <si>
    <t>20452052238-EMPRESA PROAGRO LOS ANDES E.I.R.L.</t>
  </si>
  <si>
    <t>018-2021-MIDAGRI-AGR</t>
  </si>
  <si>
    <t>ADQUISICIÓN DE KIT DE ABONO FOLIAR PARA ATENCIÓN DE EMERGENCIA EN EL MARCO DEL DECRETO SUPREMO N° 04</t>
  </si>
  <si>
    <t>17/02/2021 0:00:00</t>
  </si>
  <si>
    <t>20516747821-INKA REAL PERU S.A.C.</t>
  </si>
  <si>
    <t>033-2020-MINAGRI-AGR</t>
  </si>
  <si>
    <t>SIE 02-2020-MINAGRI-AGR RURAL, ITEM 2 - ACEITE, CONSERVAS, MENESTRAS Y OTROS - FLOTA MARITIMA Y CAMPAÑA</t>
  </si>
  <si>
    <t>29/12/2021 0:00:00</t>
  </si>
  <si>
    <t>10266103595-YAÑEZ VIGO JORGE ESTEBAN</t>
  </si>
  <si>
    <t>075-2021-MIDAGRI-AGR</t>
  </si>
  <si>
    <t>ADQUISICIÓN DE AFIRMADO A-2 PARA L.OBRA MEJORAMIENTO DEL SERVICIO DE AGUA PARA RIEGO DEL CANAL</t>
  </si>
  <si>
    <t>05/03/2021 0:00:00</t>
  </si>
  <si>
    <t>45-2020-MINAGRI AGRO</t>
  </si>
  <si>
    <t>13/07/2021 0:00:00</t>
  </si>
  <si>
    <t>20402641241-DISTRIBUIDORA AGROPECUARIA Y SERV EIRL</t>
  </si>
  <si>
    <t>019-2021-MIDAGRI-AGR</t>
  </si>
  <si>
    <t>ADQUISICIÓN DE KIT DE ABONO FOLIAR PARA ATENCIÓN DE EMERGENCIA EN EL MARCO DEL DECRETO SUPREMO</t>
  </si>
  <si>
    <t>21/10/2021 0:00:00</t>
  </si>
  <si>
    <t>ADQUISICIÓN DE PROYECTORES PARA EL DEPARTAMENTO DE AMAZONAS - COMPONENTE 02 - PROYECTO DE INVER</t>
  </si>
  <si>
    <t>27/09/2021 0:00:00</t>
  </si>
  <si>
    <t>20516965577-INVERSIONES Y SERVICIOS JUANCITO EIRL</t>
  </si>
  <si>
    <t>35-2021-MIDAGRI-AGRO</t>
  </si>
  <si>
    <t>CONTRATACION DE BIENES ADQUISICION DE MATERIALES Y ACCESORIOS - FERETERO NAVAL. REQUERIDO POR LA DIRECCION DE ABONOS</t>
  </si>
  <si>
    <t>14/07/2021 0:00:00</t>
  </si>
  <si>
    <t>20507437720-BIOPHARVET S.A.C.</t>
  </si>
  <si>
    <t>014-2021-MIDAGRI-AGR</t>
  </si>
  <si>
    <t>REQUERIMIENTO DE SUMINISTROS ZOOTECNICOS PARA EL PLAN MULTISECTORIAL ANTE HELADAS Y FRIAJES 202</t>
  </si>
  <si>
    <t>10021718896-QUISPE CCUNO LIDUVINA AUGUSTA</t>
  </si>
  <si>
    <t>062-2021-MIDAGRI-AGR</t>
  </si>
  <si>
    <t>20498412727-AGP S.A.C.</t>
  </si>
  <si>
    <t>0027-2021-MIDAGRI AG</t>
  </si>
  <si>
    <t>02/07/2021 0:00:00</t>
  </si>
  <si>
    <t>022-2021-MIDAGRI-AGR</t>
  </si>
  <si>
    <t>CONTRATACION DE BIENES ADQUISICION DE CANASTAS DE VIVERES PARA EL PERSONAL AFILIADO AL SINATRAMA</t>
  </si>
  <si>
    <t>10701123838-TURRIATE TOVAR LOURDES VALERIA</t>
  </si>
  <si>
    <t>042-2021-MIDAGRI-AGR</t>
  </si>
  <si>
    <t>17/05/2021 0:00:00</t>
  </si>
  <si>
    <t>20254806278-M &amp; F TRADING SOCIEDAD COMERCIAL DE RESPONSABILIDAD LIMITADA</t>
  </si>
  <si>
    <t>05-2021-MINAGRI-AGRO</t>
  </si>
  <si>
    <t>ADQUISICIÓN MEDICAMENTO PARA CAMPAÑA DE RECOLECCION DE GUANOS DE ISLA</t>
  </si>
  <si>
    <t>017-2021-MIDAGRI-AGR</t>
  </si>
  <si>
    <t>22/12/2021 0:00:00</t>
  </si>
  <si>
    <t>20491174693-ESTACION EXPERIMENTAL AGRARIA ANDENES-CUSCO</t>
  </si>
  <si>
    <t>COV 19-2019</t>
  </si>
  <si>
    <t xml:space="preserve">ADQUISICION DE SEMILLA DE AVENA ( AVENA SATIVA L) VARIEDAD INIA 908- MELLICERA - CLASE CERTIFICADA - CUSCO </t>
  </si>
  <si>
    <t>17/09/2021 0:00:00</t>
  </si>
  <si>
    <t>20521545535-INDUSTRIAL SECURITY S.A.C.</t>
  </si>
  <si>
    <t>50-2021-MIDAGRI-AGRO</t>
  </si>
  <si>
    <t xml:space="preserve">ADQUISICION DE CALZADO PARA PERSONAL DE CAMPAÑA BOTIN DE SEGURIDAD </t>
  </si>
  <si>
    <t>12/03/2021 0:00:00</t>
  </si>
  <si>
    <t>20546481035-GREEN FIELDS COMPANY SAC</t>
  </si>
  <si>
    <t>Adquisición de textiles (frazadas,sábanas)</t>
  </si>
  <si>
    <t>26/05/2021 0:00:00</t>
  </si>
  <si>
    <t>10239231051-ABEL AURELIO TURRIATE BONNETT</t>
  </si>
  <si>
    <t>020-2021-MIDAGRI-AG</t>
  </si>
  <si>
    <t>ADQUISICION DE KIT DE ABONO FOLIAR PARA LA ATENCION DE EMERGENCIA EN EL MARCO DEL DECRETO SUPRE</t>
  </si>
  <si>
    <t>04/05/2021 0:00:00</t>
  </si>
  <si>
    <t>20513273810-PROLIMFE &amp; CIA SOCIEDAD ANONIMA CERRADA</t>
  </si>
  <si>
    <t>PRODUCTOS DE ASEO, LIMPIEZA E HIGIENE.</t>
  </si>
  <si>
    <t>56-2020-MINAGRI-AGRO</t>
  </si>
  <si>
    <t>SUMINSTRO DE COMBUSTIBLE DIESEL B5 PARA EMBARCACIONES</t>
  </si>
  <si>
    <t>20395263952-EL AGUILA SRL</t>
  </si>
  <si>
    <t>ADQUISICION DE MATERIALES DE CONSTRUCCIÒN PARA LA CAMPAÑA DE RECOLECCIÒN EN LA ISLA PACHACAMAC</t>
  </si>
  <si>
    <t>12/08/2021 0:00:00</t>
  </si>
  <si>
    <t>20554611126-OPERADOR LOGISTICO GARCIA S.A.C.</t>
  </si>
  <si>
    <t>SUMINISTRO DE 2,500 GALONES DE COMBUSTIBLE (DIÉSEL B5 S-50) PARA EMBARCACIONES MARÍTIMAS EN EL</t>
  </si>
  <si>
    <t>24/06/2021 0:00:00</t>
  </si>
  <si>
    <t>20389229122-BOTICENTRO PERU SRLTDA.</t>
  </si>
  <si>
    <t>Adquisicion Calzado personal Campaña - Zapatilla de Lona</t>
  </si>
  <si>
    <t>19/08/2021 0:00:00</t>
  </si>
  <si>
    <t>Adquisición de Vestuario para Campaña</t>
  </si>
  <si>
    <t>05/08/2021 0:00:00</t>
  </si>
  <si>
    <t>ADQUISICION DE COLECTORAS DE DATOS</t>
  </si>
  <si>
    <t>22/04/2021 0:00:00</t>
  </si>
  <si>
    <t>10452164014-CANDIOTTI RACCHUMI MARILYN GIANNINA</t>
  </si>
  <si>
    <t>Insumos para elaboración de Pan</t>
  </si>
  <si>
    <t>23/02/2021 0:00:00</t>
  </si>
  <si>
    <t>LONA DE POLIETILENO - TARFLEX</t>
  </si>
  <si>
    <t>31/08/2021 0:00:00</t>
  </si>
  <si>
    <t>20606338083-KALLPA ENGINEER &amp; SOLUTIONS SOCIEDAD ANONIMA CERRADA</t>
  </si>
  <si>
    <t>2132-2021-MIDARI-AG</t>
  </si>
  <si>
    <t>Adquisición de lubricantes para las embarcaciones marítimas de Agro Rural</t>
  </si>
  <si>
    <t>20/08/2021 0:00:00</t>
  </si>
  <si>
    <t>20601870470-MECO BUSINESS S.A.C.</t>
  </si>
  <si>
    <t>ADQUISICION DE COMBUSTIBLE PARA LA CAMPANA DE RECOLECCION DE GUANO EN LA ISLA PESCADORES</t>
  </si>
  <si>
    <t>07/07/2021 0:00:00</t>
  </si>
  <si>
    <t>20504905137-MEDICAL FULL IMPORT SA</t>
  </si>
  <si>
    <t>ADQUISICIÓN DE GUANTES TALLA M PARA IMPLEMENTACIÓN DE LOS MERCADOS ITINERANTES</t>
  </si>
  <si>
    <t>23/12/2021 0:00:00</t>
  </si>
  <si>
    <t>20519219337-WORLD HARD BUSINESS S.A.C</t>
  </si>
  <si>
    <t>ADQUISICION DE REPUESTOS Y COMONENTES PARA LOS EQWUIPOS DE COMPUTO</t>
  </si>
  <si>
    <t>08/03/2021 0:00:00</t>
  </si>
  <si>
    <t>20603780346-AEE PROVEEDORES INDUSTRIALES SOCIEDAD ANONIMA CERRADA- AEE PROVEEDORES INDUSTRIALES S.A.C</t>
  </si>
  <si>
    <t>Adquisición de chalecos salvavidas y salvavidas circulares</t>
  </si>
  <si>
    <t>06/10/2021 0:00:00</t>
  </si>
  <si>
    <t>20100041953-RIMAC INTERNACIONAL CIA DE SEG. Y REASEG.</t>
  </si>
  <si>
    <t>107-2019-MINAGRI-AGRO RURAL</t>
  </si>
  <si>
    <t>PROGRAMA DE SEGUROS - SEGURO CASCOS</t>
  </si>
  <si>
    <t>20554042598-ABASTECIMIENTO Y SERVICIOS GENERALES H&amp;P E.I.R.L</t>
  </si>
  <si>
    <t>0037-2021-MIDAGRI-AGRO RURAL</t>
  </si>
  <si>
    <t>ALQUILER DE BAÑOS</t>
  </si>
  <si>
    <t>20392807871-EVENTOS GOLD S.A.C</t>
  </si>
  <si>
    <t>0038-2021-MIDAGRI-AGRO RURAL</t>
  </si>
  <si>
    <t>ALQUILER DE TOLDOS,TABLEROS,MANTELES Y TAPETES</t>
  </si>
  <si>
    <t>26/07/2021 0:00:00</t>
  </si>
  <si>
    <t>20451492773-CORPORACION DE ALIMENTOS PERUGOURMETS S.A.C.</t>
  </si>
  <si>
    <t>036-2021-MIDAGRI-AGRO RURAL</t>
  </si>
  <si>
    <t>08/02/2021 0:00:00</t>
  </si>
  <si>
    <t>20600803116-FORTALEZA INVERSIONES Y CONTRATISTAS GENERALES E.I.R.L</t>
  </si>
  <si>
    <t>154-2020-MINAGRI-AGRO RURAL</t>
  </si>
  <si>
    <t>SERVICIO DE CARGA Y DESCARGA</t>
  </si>
  <si>
    <t>02/02/2021 0:00:00</t>
  </si>
  <si>
    <t>20603487321-SALAVERRY TERMINAL INTERNACIONAL S.A.</t>
  </si>
  <si>
    <t>214-2018-MINAGRI-AGRO RURAL</t>
  </si>
  <si>
    <t>88-2020-MINAGRI-AGRO RURAL</t>
  </si>
  <si>
    <t>SERVICIO DE TELEFONÍA MÓVILES (CELULAR)</t>
  </si>
  <si>
    <t>20428698569-AMERICATEL PERU SA</t>
  </si>
  <si>
    <t>09-2020-MINAGRI-AGRO RURAL</t>
  </si>
  <si>
    <t>10/08/2021 0:00:00</t>
  </si>
  <si>
    <t>20566065216-CONSORCIO DESSAU</t>
  </si>
  <si>
    <t>ADDENDA 9 -095-2014</t>
  </si>
  <si>
    <t>03/09/2021 0:00:00</t>
  </si>
  <si>
    <t>20602336876-ZAPATA &amp; ZULOETA EIRL</t>
  </si>
  <si>
    <t>137-2020-MIDAGRI-AGRO RURAL</t>
  </si>
  <si>
    <t>18/08/2021 0:00:00</t>
  </si>
  <si>
    <t>0025-2021-MIDAGRI-AGRO RURAL</t>
  </si>
  <si>
    <t>15/04/2021 0:00:00</t>
  </si>
  <si>
    <t>20561308706-AGRONEGOCIOS, INDUSTRIAS Y SERVICIOS GENERALES RUBIO E.I.R.L.</t>
  </si>
  <si>
    <t>02-2021-MIDAGRI-AGRO RURAL</t>
  </si>
  <si>
    <t>SERVICIO DE LIMPIEZA Y MANTENIMIENTO DE POZO TUBULAR</t>
  </si>
  <si>
    <t>21/09/2021 0:00:00</t>
  </si>
  <si>
    <t>0049-2021-MIDAGRI-AGRO RURAL</t>
  </si>
  <si>
    <t>SERVICIO DE SUPERVISION DE EJECUCION DE OBRAS CIV. Y EQUIPAMIENTO ELECTROMEC. DE TREN</t>
  </si>
  <si>
    <t>02/09/2021 0:00:00</t>
  </si>
  <si>
    <t>20432502130-BERUB TRANSPORTES E.I.R.L.</t>
  </si>
  <si>
    <t>46-2021-MINAGRI-AGRO RURAL</t>
  </si>
  <si>
    <t>20301306181-TRANSPORTES PAJUELO Y CIA S.R.LTDA.</t>
  </si>
  <si>
    <t>77-2020-MINAGRI-AGRO RURAL</t>
  </si>
  <si>
    <t>TRANSPORTE Y TRASLADO DE PERSONAL</t>
  </si>
  <si>
    <t>024-202-MIDAGRI-AGRO RURAL</t>
  </si>
  <si>
    <t>03-2021-MIDAGRI-AGRO RURAL</t>
  </si>
  <si>
    <t>20520785559-CORPORACION ALTAMAR S.A</t>
  </si>
  <si>
    <t>15-2020-MINAGRI-AGRO RURAL</t>
  </si>
  <si>
    <t>45-2021-MIDAGRI-AGRO RURAL</t>
  </si>
  <si>
    <t>30/09/2021 0:00:00</t>
  </si>
  <si>
    <t>CONVENIO 012-2021</t>
  </si>
  <si>
    <t>24/08/2021 0:00:00</t>
  </si>
  <si>
    <t>10316195917-CUENTAS CHECA CESAR HUMBERTO</t>
  </si>
  <si>
    <t>044-2021-MINAGRI-AGRO RURAL</t>
  </si>
  <si>
    <t>17/11/2021 0:00:00</t>
  </si>
  <si>
    <t>CONVENIO 04-2021</t>
  </si>
  <si>
    <t>10180165024-CRUZ VASQUEZ FEDERICO NEMECIO</t>
  </si>
  <si>
    <t>17-2014-MINAGRI-AGRO RURAL-</t>
  </si>
  <si>
    <t>ADJUDICACION DIRECTA SELECTIVA</t>
  </si>
  <si>
    <t>ALQUILER DE LOCAL PARA USO COMO ALMACÉN</t>
  </si>
  <si>
    <t>0048-2021-MIDAGRI-AGRO RURAL</t>
  </si>
  <si>
    <t>11/03/2021 0:00:00</t>
  </si>
  <si>
    <t>136-2020-MINAGRI-AGRO RURAL</t>
  </si>
  <si>
    <t>20367534711-TRANSGESA EIRLTDA</t>
  </si>
  <si>
    <t>75-2018-- MINAGRI-AGRO RURAL</t>
  </si>
  <si>
    <t>17/08/2021 0:00:00</t>
  </si>
  <si>
    <t>039-2021-MIDAGRI-AGRO RURAL</t>
  </si>
  <si>
    <t>SERVICIO DE ENTREGA DE VALE POR CONSUMO DE ALIMENTACION</t>
  </si>
  <si>
    <t>30/03/2021 0:00:00</t>
  </si>
  <si>
    <t>10224239888-SALDARRIAGA PENA JUAN FELIPE</t>
  </si>
  <si>
    <t>83-2020-MINAGRI-AGRO RURAL</t>
  </si>
  <si>
    <t>SERVICIO ESPECIALIZADO EN ELABORAR CARACTERISTICAS TECNICAS Y ESTUDIO DE MERCADO</t>
  </si>
  <si>
    <t>CONV012-2021</t>
  </si>
  <si>
    <t>20603939281-PSA MARINE PERU S.A.</t>
  </si>
  <si>
    <t>080-2019-MINAGRI-AGRO RURAL</t>
  </si>
  <si>
    <t>SERVICIO DE PRACTICAJE Y REMOLCAJE DE NAVE</t>
  </si>
  <si>
    <t>10410538551-FIGUEROA JARAMILLO VICTOR ANGEL</t>
  </si>
  <si>
    <t>134-2020-MINAGRI-AGRO RURAL</t>
  </si>
  <si>
    <t>CONSULTORIA EN LA ELABORACION DE EXPEDIENTES TECNICOS</t>
  </si>
  <si>
    <t>30-2020-MINAGRI-AGRO RURAL</t>
  </si>
  <si>
    <t>24/05/2021 0:00:00</t>
  </si>
  <si>
    <t>143-2020-MINAGRI-AGRO RURAL</t>
  </si>
  <si>
    <t>20534311517-EMPRESA DE SERVICIOS GENERALES ICEL S.A.C.</t>
  </si>
  <si>
    <t>158-2020-MINAGRI-AGRO RURAL</t>
  </si>
  <si>
    <t>SERVICIO DE SEGURIDAD Y VIGILANCIA</t>
  </si>
  <si>
    <t>14/12/2021 0:00:00</t>
  </si>
  <si>
    <t>10072578461-CAZORLA ORIHUELA, JOHN SAMUEL</t>
  </si>
  <si>
    <t>115-2020-MINAGRI-AGRO RURAL</t>
  </si>
  <si>
    <t>29/04/2021 0:00:00</t>
  </si>
  <si>
    <t>10287153321-VENEGAS ESPINOZA ZOCIMO</t>
  </si>
  <si>
    <t>202-2018-MINAGRI-AGRO RURAL</t>
  </si>
  <si>
    <t>145-2020-MINAGRI-AGRO RURAL</t>
  </si>
  <si>
    <t>28/10/2021 0:00:00</t>
  </si>
  <si>
    <t>20604097941-MADI  INGENIEROS EIRL</t>
  </si>
  <si>
    <t>0146-2020-MINAGRI-AGRO RURAL</t>
  </si>
  <si>
    <t>144-2020-MINAGRI-AGRO RURAL</t>
  </si>
  <si>
    <t>ADICIONAL 77-2020</t>
  </si>
  <si>
    <t>114-2020-MINAGRI-AGRO RURAL</t>
  </si>
  <si>
    <t>140-2020-MINAGRI-AGRO RURAL</t>
  </si>
  <si>
    <t>58-2021-MIDAGRI-AGRO RURAL</t>
  </si>
  <si>
    <t>125-2020-MINAGRI-AGRO RURAL</t>
  </si>
  <si>
    <t>31/05/2021 0:00:00</t>
  </si>
  <si>
    <t>10401878560-DIAZ GUEVARA ALEXANDER ANTONIO</t>
  </si>
  <si>
    <t>79-2020-MINAGRI-AGRO RURAL</t>
  </si>
  <si>
    <t>CONSULTORIA  EN ESTUDIO DE INVESTIGACION DE MERCADO</t>
  </si>
  <si>
    <t>78-2020-MINAGRI-AGRO RURAL</t>
  </si>
  <si>
    <t>23/11/2021 0:00:00</t>
  </si>
  <si>
    <t>10065920919-PALOMINO LOLI SIMON</t>
  </si>
  <si>
    <t>0124-2020-MINAGRI-AGRO RURAL</t>
  </si>
  <si>
    <t>10156781059-ESPIRITU GALVEZ JUAN DEMETRIO</t>
  </si>
  <si>
    <t>0094-2020-MINAGRI-AGRO RURAL A</t>
  </si>
  <si>
    <t>28/05/2021 0:00:00</t>
  </si>
  <si>
    <t>004-2020-MINAGRI-AGRO RURAL</t>
  </si>
  <si>
    <t>ALQUILER DE DEPÓSITO PARA VEHÍCULOS</t>
  </si>
  <si>
    <t>135-2020-MIDAGRI</t>
  </si>
  <si>
    <t>093-2020</t>
  </si>
  <si>
    <t>0097-2020-MIDAGRI AGRO RURAL</t>
  </si>
  <si>
    <t>02-20201-MIDAGRI-AGRO RURAL-A</t>
  </si>
  <si>
    <t>03-2021-MIDAGRI-AGRO RURALA</t>
  </si>
  <si>
    <t>02-2021-MIDAGRI-AGRO RURAL-</t>
  </si>
  <si>
    <t>043-2021-MIDAGRI-AGRO RURAL</t>
  </si>
  <si>
    <t>132-2021</t>
  </si>
  <si>
    <t>023-2021-MIDAGRI-AGRO RURAL</t>
  </si>
  <si>
    <t>00119-2020-MINAGRI-AGRO RURALA</t>
  </si>
  <si>
    <t>10429374974-GONZALES BALBOA JOSE ANTONIO</t>
  </si>
  <si>
    <t>114-2021-MINAGRI-AGRO RURAL</t>
  </si>
  <si>
    <t>118-2020-MINAGRI-AGRO RURAL</t>
  </si>
  <si>
    <t>24/09/2021 0:00:00</t>
  </si>
  <si>
    <t>051-2021-MIDAGRI-AGRO RURAL</t>
  </si>
  <si>
    <t>11/08/2021 0:00:00</t>
  </si>
  <si>
    <t>155-2020-MIDAGRI-AGRO RURAL</t>
  </si>
  <si>
    <t>148-2020-MINAGRI-AGRO RURAL</t>
  </si>
  <si>
    <t>20/10/2021 0:00:00</t>
  </si>
  <si>
    <t>20571241723-EVALTO CONSULTORES Y CONSTRUCTORES S.R.L.</t>
  </si>
  <si>
    <t>0138-2020-MINAGRI-AGRO RURAL</t>
  </si>
  <si>
    <t>CONVENIO 004-2021-FO</t>
  </si>
  <si>
    <t>08/06/2021 0:00:00</t>
  </si>
  <si>
    <t>0052-2021-MIDAGRI-AGRO RURAL</t>
  </si>
  <si>
    <t>05/05/2021 0:00:00</t>
  </si>
  <si>
    <t>159-2020-MINAGRI-AGRO RURAL</t>
  </si>
  <si>
    <t>SERVICIO DE MENSAJERÍA NIVEL LOCAL Y NACIONAL</t>
  </si>
  <si>
    <t>25/11/2021 0:00:00</t>
  </si>
  <si>
    <t>059-2021-MIDAGRI-AGRO RURAL</t>
  </si>
  <si>
    <t>13/10/2021 0:00:00</t>
  </si>
  <si>
    <t>CONTRATO Nro 54-2021</t>
  </si>
  <si>
    <t>20491985071-HEYSERG S.A.C.</t>
  </si>
  <si>
    <t>122-2019-MINAGRI-AGRO RURAL</t>
  </si>
  <si>
    <t>27/01/2021 0:00:00</t>
  </si>
  <si>
    <t>AD-04 049-2019-MINAG</t>
  </si>
  <si>
    <t>02/12/2021 0:00:00</t>
  </si>
  <si>
    <t>0056-2021-MIDAGRI-AGRO RURAL</t>
  </si>
  <si>
    <t>10099688128-HORNA HUAYANCA JESIKA MILAGROS DEL CARMEN</t>
  </si>
  <si>
    <t>001-2021-MIDAGRI-AGRO RURAL</t>
  </si>
  <si>
    <t>ASESORÍA LEGAL PARA SERVIDORES Y EX SERVIDORES</t>
  </si>
  <si>
    <t>044-2021-MIDAGRI-AGRO RURAL</t>
  </si>
  <si>
    <t>ADE 02-CONT04-2020</t>
  </si>
  <si>
    <t>20126204460 - Inmobiliaria Triboña S.A.C</t>
  </si>
  <si>
    <t>ALQUILER Y MANTENIMIENTO DE SEDE CENTRAL</t>
  </si>
  <si>
    <t>20605788301 - GROUP CALTECHNOLOGY &amp; SERVICES</t>
  </si>
  <si>
    <t>MANTENIMIENTO DE IMPRESORAS</t>
  </si>
  <si>
    <t xml:space="preserve">20604433631 - Itec.Comp E.I.R.L </t>
  </si>
  <si>
    <t>RENOVACION DE LICENCIAS Y MANTENIMIENTO DE SIAF</t>
  </si>
  <si>
    <t>20605807691 - Inversiones Framedic E.I.R.L.</t>
  </si>
  <si>
    <t>MATERIALES DE PROTECCION DE SALUD</t>
  </si>
  <si>
    <t>20421780472 - GTD PERU</t>
  </si>
  <si>
    <t xml:space="preserve">	AS-SM-1-2021-MIDAGRI-PSI-1</t>
  </si>
  <si>
    <t>20100210909 - LA POSITIVA</t>
  </si>
  <si>
    <t>CP-SM-4-2021-MIDAGRI-PSI-1</t>
  </si>
  <si>
    <t>CONTRATACION DEL SERVICIO DE SEGUROS PARA LAS OBRAS DEL EMBALSE Y LA PRESA PALO REDONDO</t>
  </si>
  <si>
    <t>20100362598 - Servicios Integrados de Limpieza Sa</t>
  </si>
  <si>
    <t>AS-SM-05-2019-MIDAGRI-PSI</t>
  </si>
  <si>
    <t>AS-SM-12-2021-MIDAGRI-PSI-1</t>
  </si>
  <si>
    <t>20603361831 - SEGURIDAD ESTELAR</t>
  </si>
  <si>
    <t>AS-SM-17-2021-MIDAGRI-PSI-1</t>
  </si>
  <si>
    <t>SERVICIO DE SEGURIDAD Y VIGILANCIA PARA LA SEDE CENTRAL Y LAS UNIDADES DE GESTIÓN ZONAL DEL PSI</t>
  </si>
  <si>
    <t>20600815467 DK SOLUTIONS S.A.C.</t>
  </si>
  <si>
    <t>OC-219-2021</t>
  </si>
  <si>
    <t>GME-ADQUISICION DE CATORCE (14) LAPTOP DE ALTO RENDIMIENTO CUT 15362.</t>
  </si>
  <si>
    <t>20607396419 IMPORTADORA Y EXPORTADORA TINKU COMPANY S.A.C.</t>
  </si>
  <si>
    <t>OC-355-2021</t>
  </si>
  <si>
    <t>ADQUISICIÓN DE BUTACAS PARA AUDITORIO DE LOS EDIFICIOS DE LA NUEVA SEDE DEL MIDAGRI</t>
  </si>
  <si>
    <t>20606010886 CORPORACION JAE SOLUTIONS E.I.R.L.</t>
  </si>
  <si>
    <t>OC-214-2021</t>
  </si>
  <si>
    <t>GME-ADQUISICIÓN DE COMPUTADORA PERSONAL PORTÁTIL.CUT 3968</t>
  </si>
  <si>
    <t>20509131989 JL BUSINESS AND SERVICE S.A.C.</t>
  </si>
  <si>
    <t>OC-258-2021</t>
  </si>
  <si>
    <t>GME-ADQUISICION DE EQUIPOS DE COMPUTO (17), PARA EL PIPSM CUI N° 2472507.CUT 15481 PC 315</t>
  </si>
  <si>
    <t>OC-197-2021</t>
  </si>
  <si>
    <t>GME-ADQUISICION DE CINCUENTA  (50) TABLET , PARA EL PIPSM - DIGESPACR .</t>
  </si>
  <si>
    <t>20566092370 SURCONET S.A.C.</t>
  </si>
  <si>
    <t>OC-364-2021</t>
  </si>
  <si>
    <t>ADQUISICIÓN DE EQUIPOS MONITOR CON PROCESADOR INTEGRADO (ALL IN ONE) - CUT MIDAGRI 16802</t>
  </si>
  <si>
    <t>OC-422-2021</t>
  </si>
  <si>
    <t>ADQUISICIÓN DE MOBILIARIO PARA LOS EDIFICIOS DE LA NUEVA SEDE DEL MIDAGRI</t>
  </si>
  <si>
    <t>20553450749 GRUPO VENTURA PERU S.A.C.</t>
  </si>
  <si>
    <t>OC-19-2021</t>
  </si>
  <si>
    <t>GME-ADQUISICIÓN DE EQUIPOS DE CÓMPUTO - PROYECTO CON CUI 2436681.CUT 3968</t>
  </si>
  <si>
    <t>OC-292-2021</t>
  </si>
  <si>
    <t>LVR_ADQUISICION DE MONITORES_CUT 15481 PC_366</t>
  </si>
  <si>
    <t>OC-198-2021</t>
  </si>
  <si>
    <t>GME-ADQUISICION DE DOS (02) IMPRESORA GRAN FORMATO (PLOTTER) CUT 13968</t>
  </si>
  <si>
    <t>20392648209 PREDIQT S.A.C.</t>
  </si>
  <si>
    <t>OC-202-2021</t>
  </si>
  <si>
    <t>OQM-ADQUIRIR LICENCIAMIENTO DE PLATAFORMA DE INTELIGENCIA DE NEGOCIO-CUT 17124</t>
  </si>
  <si>
    <t>OC-269-2021</t>
  </si>
  <si>
    <t>OQM-1,350 LICENCIAS DE SOFTWARE ANTIVIRUS - CUT 23044</t>
  </si>
  <si>
    <t>20475087209 3C SOLUCIONES INTEGRALES S.A.C.</t>
  </si>
  <si>
    <t>OC-206-2021</t>
  </si>
  <si>
    <t>JVR -ADQUIRIR UNA LICENCIA ILIMITADA DE CASILLA ELECTRÓNICAS - CUT 17015</t>
  </si>
  <si>
    <t>20553404631 DAILY TECHNOLOGY S.A.C.</t>
  </si>
  <si>
    <t>OC-412-2021</t>
  </si>
  <si>
    <t>20605063838 CORPORATION JEFI S.A.C.</t>
  </si>
  <si>
    <t>OC-97-2021</t>
  </si>
  <si>
    <t>OQM - ADQUISICION DE EQUIPOS DE PROTECCION PERSONAL - CUT 11683</t>
  </si>
  <si>
    <t>20131365994 INSTITUTO NACIONAL DE INNOVACION AGRARIA</t>
  </si>
  <si>
    <t>OC-207-2021</t>
  </si>
  <si>
    <t>Adquisición de Forraje Verde Maíz Chala destinado para el Centro Experimental (CE) - La Molina</t>
  </si>
  <si>
    <t>20384122991 INDUSTRIAS ORIHUELA E.I.R.L.</t>
  </si>
  <si>
    <t>OC-66-2021</t>
  </si>
  <si>
    <t>LVR_ MOBILIARIOS EN LOS AMBIENTES DESIGNADOS POR LA DRAC AREQUIPA_CUT Nºº 9313</t>
  </si>
  <si>
    <t>20505178611 ALMACENERA MERCANTIL S.R.L.</t>
  </si>
  <si>
    <t>OC-352-2021</t>
  </si>
  <si>
    <t>ADQUISICIÓN DE SILLAS PARA COMEDOR DE LA NUEVA SEDE DEL MIDAGRI</t>
  </si>
  <si>
    <t>20107903951 TRADING SERVICE M&amp;A SRLTDA</t>
  </si>
  <si>
    <t>OC-208-2021</t>
  </si>
  <si>
    <t>GME-ADQUISICIÓN DE  IMPRESORA MULTIFUNCIONAL CUT 16802 PC 279</t>
  </si>
  <si>
    <t>OC-135-2021</t>
  </si>
  <si>
    <t>LVR_ADQUISICIÓN DE MOBILIARIOS EN LOS AMBIENTES DESIGNADOS POR LA DRAC AYACUCHO_CUT Nº 13633</t>
  </si>
  <si>
    <t>OC-141-2021</t>
  </si>
  <si>
    <t>Adquisición de implementos para botiquín veterinario en el marco del proyecto con CUI 2436681.			
.</t>
  </si>
  <si>
    <t>20600809483 CONSORCIO &amp; GLOBALIZACION S.A.C.</t>
  </si>
  <si>
    <t>OC-407-2021</t>
  </si>
  <si>
    <t>ADQUISICION PARA PROTECCION PERSONAL FRENTE AL POSIBLE CONTAGIO POR COVID-19 - CUT 32965</t>
  </si>
  <si>
    <t>OC-147-2021</t>
  </si>
  <si>
    <t>OQM - ADQUISICION DE MATERIALES -CUT 14717</t>
  </si>
  <si>
    <t>10022784051 DEL CARPIO ANTEZANA PERCY</t>
  </si>
  <si>
    <t>OC-395-2021</t>
  </si>
  <si>
    <t>OQM-ALIMENTOS, PARA ANIMALES DE LOS  PRODUCTORES, QUE PARTICIPARAN  EN FESTICAM 2021-CUT 40811</t>
  </si>
  <si>
    <t>20606075562 ULTIMATE IMPORT S.A.C. - ULTIM S.A.C.</t>
  </si>
  <si>
    <t>OC-411-2021</t>
  </si>
  <si>
    <t>20510517777 IMPORTACIONES MARK PLAS SAC</t>
  </si>
  <si>
    <t>OC-248-2021</t>
  </si>
  <si>
    <t>ADQUISICIÓN DE PRODUCTOS DE LIMPIEZA PARA LOS CENTROS DE PRODUCCIÓN DE REPRODUCTORES Y CENTROS DE ACOPIO DE FIBRA DE ALPACA, EN EL MARCO DEL PROYECTO CON CUI 2436681</t>
  </si>
  <si>
    <t>20600963989 IMPACTO DIGITAL PERU S.A.C.</t>
  </si>
  <si>
    <t>OC-113-2021</t>
  </si>
  <si>
    <t>APC -  ADQUISICION DE ESCANER PARA EL CAC AREQUIPA - 11069</t>
  </si>
  <si>
    <t>OS-1635-2021</t>
  </si>
  <si>
    <t>OS-2779-2021</t>
  </si>
  <si>
    <t>OS-261-2021</t>
  </si>
  <si>
    <t>OS-2303-2021</t>
  </si>
  <si>
    <t>OS-2011-2021</t>
  </si>
  <si>
    <t>OS-2638-2021</t>
  </si>
  <si>
    <t>OS-1592-2021</t>
  </si>
  <si>
    <t>20601005396 MAQUINARIAS Y CONSTRUCCIONES GROUP S.A.C.</t>
  </si>
  <si>
    <t>OS-681-2021</t>
  </si>
  <si>
    <t>OS-1327-2021</t>
  </si>
  <si>
    <t>20600767276 SPAZIO &amp; DESIGN E.I.R.L.</t>
  </si>
  <si>
    <t>OS-1210-2021</t>
  </si>
  <si>
    <t>ACONDICIONAMIENTO DE OFICINA</t>
  </si>
  <si>
    <t>10467573565 CARRION PACHECO CHRIS JOHANNA</t>
  </si>
  <si>
    <t>OS-792-2021</t>
  </si>
  <si>
    <t>INSTALACION DE SISTEMAS ELECTRICOS</t>
  </si>
  <si>
    <t>20506945934 STAFF DE NEGOCIOS S.A.C.</t>
  </si>
  <si>
    <t>OS-1995-2021</t>
  </si>
  <si>
    <t>OS-1877-2021</t>
  </si>
  <si>
    <t>SERVICIO DE PRODUCCION Y REALIZACION DE EVENTOS</t>
  </si>
  <si>
    <t>20543312232 SOFTLINE INTERNATIONAL PERU S.A.C.</t>
  </si>
  <si>
    <t>OS-2516-2021</t>
  </si>
  <si>
    <t>SERVICIO DE OPTIMIZACIÓN DEL SERVICIO DE DIRECTORIO ACTIVO</t>
  </si>
  <si>
    <t>10105599540 MIRANDA LEO SHEILAH JOANA</t>
  </si>
  <si>
    <t>OS-525-2021</t>
  </si>
  <si>
    <t>CONSULTORIA EN MATERIA LEGAL</t>
  </si>
  <si>
    <t>20557290002 KM GLOBAL LOGISTIC SERVICES E.I.R.L.</t>
  </si>
  <si>
    <t>OS-777-2021</t>
  </si>
  <si>
    <t>SERVICIO DE DESMONTAJE TRASLADO Y MONTAJE DE MOBILIARIO DE OFICINA</t>
  </si>
  <si>
    <t>20553317313 LINEA MAESTRA E.I.R.L.</t>
  </si>
  <si>
    <t>OS-779-2021</t>
  </si>
  <si>
    <t>10409325055 MOLINA OBREGON JUAN EDUARDO</t>
  </si>
  <si>
    <t>OS-1217-2021</t>
  </si>
  <si>
    <t>OS-2787-2021</t>
  </si>
  <si>
    <t>OS-1125-2021</t>
  </si>
  <si>
    <t>DATOS DE SERVICIO SUPLEMENTARIO NO ESTRUCTURADOS - USSD</t>
  </si>
  <si>
    <t>OS-134-2021</t>
  </si>
  <si>
    <t>20600345746 D Y S INGENIERIA S.A.C.</t>
  </si>
  <si>
    <t>OS-203-2021</t>
  </si>
  <si>
    <t>SERVICIO DE ACONDICIONAMIENTO DE AMBIENTES CON DRYWALL</t>
  </si>
  <si>
    <t>10407201324 ROJAS VASQUEZ ISABEL</t>
  </si>
  <si>
    <t>OS-697-2021</t>
  </si>
  <si>
    <t>20604793298 HACER CONSULTORES SOCIEDAD ANONIMA CERRADA</t>
  </si>
  <si>
    <t>OS-772-2021</t>
  </si>
  <si>
    <t>CONSULTORIA EN ASISTENCIA TECNICA LEGAL</t>
  </si>
  <si>
    <t>20603847203 CYBERSOC S.A.C.</t>
  </si>
  <si>
    <t>OS-466-2021</t>
  </si>
  <si>
    <t>ALQUILER DE SISTEMA DE PROTECCIÓN Y SEGURIDAD PARA RED - FIREWALL</t>
  </si>
  <si>
    <t>20555160659 CARPATRUS ARQUITECTURA E INGENIERIA S.A.C</t>
  </si>
  <si>
    <t>OS-1406-2021</t>
  </si>
  <si>
    <t>MEJORAMIENTO Y ACONDICIONAMIENTO DE LOS AMBIENTES</t>
  </si>
  <si>
    <t>20450785823 SOCIEDAD PERUANA DE CRIADORES DE ALPACAS Y LLAMAS - CUSCO</t>
  </si>
  <si>
    <t>OS-2562-2021</t>
  </si>
  <si>
    <t>ALQUILER DE STAND DE EXHIBICION</t>
  </si>
  <si>
    <t>OS-655-2021</t>
  </si>
  <si>
    <t>OS-639-2021</t>
  </si>
  <si>
    <t>OS-2111-2021</t>
  </si>
  <si>
    <t>SERVICIO DE DESARROLLO DEL SISTEMA DE SEGUIMIENTO DE INTERVENCIONES</t>
  </si>
  <si>
    <t>20517998878 AWNINGS PERU SOCIEDAD ANONIMA CERRADA - AWNINGSPERU S.A.C.</t>
  </si>
  <si>
    <t>OS-2563-2021</t>
  </si>
  <si>
    <t>APOYO LOGISTICO PARA EJECUCION DE EVENTOS</t>
  </si>
  <si>
    <t>20507407065 MARJON S.A.C.</t>
  </si>
  <si>
    <t>OS-780-2021</t>
  </si>
  <si>
    <t>ACONDICIONAMIENTO E INSTALACION DE TECHO</t>
  </si>
  <si>
    <t>10410347500 YOPAN LINARES RONALD</t>
  </si>
  <si>
    <t>OS-664-2021</t>
  </si>
  <si>
    <t>SERVICIO ELABORACIÓN EXPEDIENTE GALPONES PARA NÚCLEOS GENERADORES DE REPRODUCTORES</t>
  </si>
  <si>
    <t>10419062273 SULCA PALOMINO RUNEL</t>
  </si>
  <si>
    <t>OS-672-2021</t>
  </si>
  <si>
    <t>20602960383 PVCO SERVICIOS GENERALES E.I.R.L.</t>
  </si>
  <si>
    <t>OS-1850-2021</t>
  </si>
  <si>
    <t>SERVICIO ESPECIALIZADO EN INGENIERIA CIVIL</t>
  </si>
  <si>
    <t>OS-1138-2021</t>
  </si>
  <si>
    <t>20524172012 PROJECT-A MAS S.A.C.</t>
  </si>
  <si>
    <t>OS-2627-2021</t>
  </si>
  <si>
    <t>SERVICIO DE APOYO ADMINISTRATIVO</t>
  </si>
  <si>
    <t>20101064515 J EVANS Y ASOCIADOS SAC</t>
  </si>
  <si>
    <t>OS-1946-2021</t>
  </si>
  <si>
    <t>CAPACITACION Y ENTRENAMIENTO TECNOLOGIAS DE LA INFORMACION, SEGUR. DE REDES, SISTEMAS INFORMATICOS</t>
  </si>
  <si>
    <t>OS-1796-2021</t>
  </si>
  <si>
    <t>10417902878 CISNEROS PALMA ISMAEL</t>
  </si>
  <si>
    <t>OS-494-2021</t>
  </si>
  <si>
    <t>20100365341 ASOCIACION DE EXPORTADORES</t>
  </si>
  <si>
    <t>OS-1938-2021</t>
  </si>
  <si>
    <t>10413290347 ARIAS FLORES EDWIN ZENON</t>
  </si>
  <si>
    <t>OS-650-2021</t>
  </si>
  <si>
    <t>OS-314-2021</t>
  </si>
  <si>
    <t>20527873780 MANU RENT A CAR SOCIEDAD COMERCIAL DE RESPONSABILIDAD LIMITADA</t>
  </si>
  <si>
    <t>OS-605-2021</t>
  </si>
  <si>
    <t>10432065796 NAKAMURA SALAZAR MASAO KOYI</t>
  </si>
  <si>
    <t>OS-2097-2021</t>
  </si>
  <si>
    <t>ALQUILER DE TOLDOS, ESTRADO, STAND, MESAS Y SILLAS</t>
  </si>
  <si>
    <t>OS-262-2021</t>
  </si>
  <si>
    <t>OS-794-2021</t>
  </si>
  <si>
    <t>ACONDICIONAMIENTO DE PISO</t>
  </si>
  <si>
    <t>OS-793-2021</t>
  </si>
  <si>
    <t>20292973048 FACTORIA TICONA SRL</t>
  </si>
  <si>
    <t>OS-2599-2021</t>
  </si>
  <si>
    <t>20551703712 NM TELECOM S.A.C.</t>
  </si>
  <si>
    <t>OS-1376-2021</t>
  </si>
  <si>
    <t>INTERCONEXION DE LA RED DE DATOS ENTRE LOCALES</t>
  </si>
  <si>
    <t>OS-759-2021</t>
  </si>
  <si>
    <t>OS-2103-2021</t>
  </si>
  <si>
    <t>OS-2145-2021</t>
  </si>
  <si>
    <t>20601368341 ROCAS Y SUELOS SOCIEDAD ANONIMA CERRADA - ROCAS Y SUELOS S.A.C.</t>
  </si>
  <si>
    <t>OS-598-2021</t>
  </si>
  <si>
    <t>20546970826  KUNAK CONSULTING S.A.C</t>
  </si>
  <si>
    <t>OS-2701-2021</t>
  </si>
  <si>
    <t>OS-2534-2021</t>
  </si>
  <si>
    <t>20490528556 ZAPATA INGENIEROS SOCIEDAD COMERCIAL DE RESPONSABILIDAD LIMITADA-"ZAPATA INGENIEROS S.R.L."</t>
  </si>
  <si>
    <t>OS-2023-2021</t>
  </si>
  <si>
    <t>10460503103 SANTOS MORAN NILTON JOEL</t>
  </si>
  <si>
    <t>OS-768-2021</t>
  </si>
  <si>
    <t>10181714919 REYNA RUIZ RONALD</t>
  </si>
  <si>
    <t>OS-609-2021</t>
  </si>
  <si>
    <t>20492993973 INTEGRITY PERU S.A.C.</t>
  </si>
  <si>
    <t>OS-2070-2021</t>
  </si>
  <si>
    <t>SERVICIO DE ANÁLISIS TÉCNICO DE CUMPLIMIENTO DE LA NORMA ANSI/TIA 942 PARA EL CENTRO DE DATOS</t>
  </si>
  <si>
    <t>10401627788 BUSTAMANTE BANDA LEONARDO VLADIMIR</t>
  </si>
  <si>
    <t>OS-1693-2021</t>
  </si>
  <si>
    <t>20475260199 ASOCIACION CIVIL-BASC-PERU</t>
  </si>
  <si>
    <t>OS-1162-2021</t>
  </si>
  <si>
    <t>SERVICIO DE AUDITORIA DE CERTIFICACIÓN DEL SISTEMA DE GESTIÓN ANTI-SOBORNO EN BASE A LA NORMA INTERNACIONAL ISO 37001</t>
  </si>
  <si>
    <t>OS-1218-2021</t>
  </si>
  <si>
    <t>OS-2174-2021</t>
  </si>
  <si>
    <t>OS-1884-2021</t>
  </si>
  <si>
    <t>OS-1392-2021</t>
  </si>
  <si>
    <t>OS-603-2021</t>
  </si>
  <si>
    <t>OS-2300-2021</t>
  </si>
  <si>
    <t>20601365163 MADAJO E.I.R.L.</t>
  </si>
  <si>
    <t>OS-568-2021</t>
  </si>
  <si>
    <t>20603799411 ASTERNICPERU E.I.R.L.</t>
  </si>
  <si>
    <t>OS-2138-2021</t>
  </si>
  <si>
    <t>SERVICIO DE IMPLEMENTACION DE NORMA SOBRE GESTION DE SEGURIDAD DE INFORMACION</t>
  </si>
  <si>
    <t>20602652611 SMART R&amp;M CERTIFIED LEARNING EIRL</t>
  </si>
  <si>
    <t>OS-339-2021</t>
  </si>
  <si>
    <t>SERVICIO DE FORMULACIÓN DE PROCESOS PROPUESTOS PARA EL DESARROLLO DE SOFTWARE, GESTIÓN DE SERVICIOS DE TI Y GESTIÓN DE INFRAESTRUCTURA DE TI</t>
  </si>
  <si>
    <t>20565748590 CELCOM INTERNATIONAL S.A.C</t>
  </si>
  <si>
    <t>OS-280-2021</t>
  </si>
  <si>
    <t>SERVICIO DE MONITOREO DE VEHICULOS VIA GPS</t>
  </si>
  <si>
    <t>20557112759 QUANTICO TRENDS S.A.C.</t>
  </si>
  <si>
    <t>OS-238-2021</t>
  </si>
  <si>
    <t>SERVICIO DE GESTION Y MONITOREO DE REDES SOCIALES</t>
  </si>
  <si>
    <t>OS-643-2021</t>
  </si>
  <si>
    <t>OS-827-2021</t>
  </si>
  <si>
    <t>10414395932 KARLA  JOSEFINA  ANTON SOLANO DE BANCES</t>
  </si>
  <si>
    <t>OS-582-2021</t>
  </si>
  <si>
    <t>OS-458-2021</t>
  </si>
  <si>
    <t>OS-236-2021</t>
  </si>
  <si>
    <t>OS-947-2021</t>
  </si>
  <si>
    <t>OS-2072-2021</t>
  </si>
  <si>
    <t>OS-753-2021</t>
  </si>
  <si>
    <t>10468901337 CHICO YARROW SANDRA MARIELLA</t>
  </si>
  <si>
    <t>OS-954-2021</t>
  </si>
  <si>
    <t>20606099241 5INNOVA CREANDO SOLUCIONES E.I.R.L.</t>
  </si>
  <si>
    <t>OS-2203-2021</t>
  </si>
  <si>
    <t>SERVICIO DE ANÁLISIS Y DESARROLLO DEL VISOR DE LA PLATAFORMA GEOGRÁFICA</t>
  </si>
  <si>
    <t>OS-766-2021</t>
  </si>
  <si>
    <t>20604705321 GRUPO DE INVERSIONES DE DESARROLLO CORPORATIVO S.A.C. - GRUPO INDESCO S.A.C.</t>
  </si>
  <si>
    <t>OS-1367-2021</t>
  </si>
  <si>
    <t>OS-2164-2021</t>
  </si>
  <si>
    <t>20510709099 DP COMUNICACIONES S.A.C.</t>
  </si>
  <si>
    <t>OS-379-2021</t>
  </si>
  <si>
    <t>SERVICIO DE MONITOREO DE NOTICIAS EN LOS MEDIOS DE COMUNICACIÓN</t>
  </si>
  <si>
    <t>OS-2433-2021</t>
  </si>
  <si>
    <t>20558143844 HENTOR RENT A CAR S.A.C.</t>
  </si>
  <si>
    <t>OS-1301-2021</t>
  </si>
  <si>
    <t>OS-840-2021</t>
  </si>
  <si>
    <t>OS-1907-2021</t>
  </si>
  <si>
    <t>OS-2586-2021</t>
  </si>
  <si>
    <t>SERVICIO DE ASISTENCIA A PRODUCTORES AGRARIOS ORGANIZADOS, EN DISEÑO, IMPLEMENTACIÓN Y EVALUACIÓN DE PLANES DE ACCIÓN PARA CADENAS PRODUCTIVAS</t>
  </si>
  <si>
    <t>OS-2661-2021</t>
  </si>
  <si>
    <t>20601590345 CORPORACION VIP CAR E.I.R.L.</t>
  </si>
  <si>
    <t>OS-651-2021</t>
  </si>
  <si>
    <t>10091322949 CONTRERAS VIDAURRE CARLOS ALBERTO</t>
  </si>
  <si>
    <t>OS-902-2021</t>
  </si>
  <si>
    <t>OS-1979-2021</t>
  </si>
  <si>
    <t>OS-1926-2021</t>
  </si>
  <si>
    <t>20511438170 SOLUCIONES INTEGRALES EN TELECOMUNICACIONES CORPORATIVAS PERU SOCIEDAD ANONIMA CERRADA</t>
  </si>
  <si>
    <t>OS-1864-2021</t>
  </si>
  <si>
    <t>SERVICIO DE SOPORTE TÉCNICO DE CÁMARA DE VIDEO VIGILANCIA</t>
  </si>
  <si>
    <t>OS-1804-2021</t>
  </si>
  <si>
    <t>MANTENIMIENTO PREVENTIVO DE IMPRESORA</t>
  </si>
  <si>
    <t>OS-2694-2021</t>
  </si>
  <si>
    <t>OS-2243-2021</t>
  </si>
  <si>
    <t>OS-1607-2021</t>
  </si>
  <si>
    <t>OS-1497-2021</t>
  </si>
  <si>
    <t>OS-1273-2021</t>
  </si>
  <si>
    <t>10273829011 COTRINA DELGADO SEBASTIAN</t>
  </si>
  <si>
    <t>OS-649-2021</t>
  </si>
  <si>
    <t>SERVICIO DE SUPERVISIÓN DE EJECUCIÓN DEL PROYECTO DE INVERSIÓN</t>
  </si>
  <si>
    <t>OS-632-2021</t>
  </si>
  <si>
    <t>20602287280 SERVICIOS INFORMATICOS PUBLIPERU E.I.R.L.</t>
  </si>
  <si>
    <t>OS-705-2021</t>
  </si>
  <si>
    <t>SERVICIO DE HOSTING PARA PLATAFORMA DE BASE DE DATOS Y SERVICIOS WEB</t>
  </si>
  <si>
    <t>20514512877 SERVICIOS TECNICOS AGRUPADOS E.I.R.L.</t>
  </si>
  <si>
    <t>OS-488-2021</t>
  </si>
  <si>
    <t>MANTENIMIENTO CORRECTIVO DE IMPRESORA LASER</t>
  </si>
  <si>
    <t>OS-833-2021</t>
  </si>
  <si>
    <t>10708510179 MACEDO SUCARI RASSIEL</t>
  </si>
  <si>
    <t>OS-1894-2021</t>
  </si>
  <si>
    <t>SERVICIO DE ALIMENTACION DE GANADO</t>
  </si>
  <si>
    <t>OS-470-2021</t>
  </si>
  <si>
    <t>10452097945 DELGADO DELGADO EDER WILINTON</t>
  </si>
  <si>
    <t>OS-1192-2021</t>
  </si>
  <si>
    <t>OS-991-2021</t>
  </si>
  <si>
    <t>OS-1797-2021</t>
  </si>
  <si>
    <t>OS-1786-2021</t>
  </si>
  <si>
    <t>20601123861 CORPORACION LUCILA S.A.C.</t>
  </si>
  <si>
    <t>OS-1898-2021</t>
  </si>
  <si>
    <t>SERVICIO DE FOTOCOPIADO Y ESCANEADO</t>
  </si>
  <si>
    <t>OS-286-2021</t>
  </si>
  <si>
    <t>SE ADJUDICO EN EL AÑO 2022 / EJECUCIÓN CONTRACTUAL</t>
  </si>
  <si>
    <t>SERVICIO DE MENSAJERIA A NIVEL NACIONAL PARA EL MINISTERIO DE DESARROLLO AGRARIO Y RIEGO</t>
  </si>
  <si>
    <t>20492979041 - FALCON SYSTEMS S.A.C.</t>
  </si>
  <si>
    <t>28-2021-MIDAGRI-1</t>
  </si>
  <si>
    <t>SERVICIO DE SUSCRIPCION Y/O RENOVACION DE SOFTWARE DE DISEÑO GRAFICO Y MULTIMEDIA ADOBE CREATIVE CLOUD, O EQUIVALENTE</t>
  </si>
  <si>
    <t>20543312232 - SOFTLINE INTERNATIONAL PERU S.A.C.</t>
  </si>
  <si>
    <t>27-2021-MIDAGRI-1</t>
  </si>
  <si>
    <t>SERVICIO DE RENOVACION DEL SOPORTE TECNICO Y ACTUALIZACION DEL MOTOR DE BASE DE DATOS MICROSOFT SQL SERVER ENTERPRISE PARA EL MINISTERIO DE DESARROLLO AGRARIO Y RIEGO - MIDAGRI O EQUIVALENTE</t>
  </si>
  <si>
    <t>10070254048 - AGAPITO ACOSTA FELIX BERNABE</t>
  </si>
  <si>
    <t>25-2021-MIDAGRI-1</t>
  </si>
  <si>
    <t>SERVICIO DE GERENCIA DEL PROYECTO PARA LA EJECUCION DE LA OBRA PIP MEJORAMIENTO E IMPLEMENTACION DE LA NUEVA SEDE DEL MINISTERIO DE AGRICULTURA Y RIEGO EN LA CIUDAD DE LIMA</t>
  </si>
  <si>
    <t>20454533080 - MALLAS Y ALAMBRES FABRIMAC S.A.C.</t>
  </si>
  <si>
    <t>23-2021-MIDAGRI-1</t>
  </si>
  <si>
    <t>ADQUISICION DE MATERIALES PARA EL ENMALLADO DE LOS MODULOS PARA RECUPERACION DE PASTOS NATURALES, DORMIDEROS MOVILES AHIJADEROS Y CENTROS DE PRODUCCION DE REPRODUCTORES EN EL MARCO DEL PROYECTO CON CUI 2436681</t>
  </si>
  <si>
    <t>22-2021-MIDAGRI-1</t>
  </si>
  <si>
    <t>ADQUISICION DE POSTES DE ACERO TIPO T Y DRIVERS INSTALADORES DE POSTES PARA LA IMPLEMENTACION DE MODULOS DE RECUPERACION DE PASTURAS NATURALES Y AHIJADEROS DE ALPACAS EN EL MARCO DEL PROYECTO CON CUI 2436681</t>
  </si>
  <si>
    <t>20101064515 - J EVANS Y ASOCIADOS SAC</t>
  </si>
  <si>
    <t>21-2021-MIDAGRI-2</t>
  </si>
  <si>
    <t>ADQUISICION DE UNA SOLUCION INTEGRAL DE EQUIPOS DE SEGURIDAD, EQUIPOS DE COMUNICACION, SERVIDORES Y SOLUCION DE RESPALDO PARA LOS SISTEMAS INFORMATICOS QUE SON BRINDADOS POR EL MINISTERIO DE DESARROLLO AGRARIO Y RIEGO</t>
  </si>
  <si>
    <t>20601085772 - MORLAN E.I.R.L.</t>
  </si>
  <si>
    <t>18-2021-MIDAGRI-1</t>
  </si>
  <si>
    <t>ADQUISICIÓN DE INDUMENTARIA DIVERSA PARA EL PERSONAL TÉCNICO Y ADMINISTRATIVO, EN EL MARCO DEL PROYECTO CUI 2436681</t>
  </si>
  <si>
    <t>20407565828 - CENTRAL AGROPECUARIA S.R.L.</t>
  </si>
  <si>
    <t>17-2021-MIDAGRI-2</t>
  </si>
  <si>
    <t>ADQUISICIÓN DE MATERIALES PARA EL MANEJO DE LAS ALPACAS, EN EL MARCO DEL PROYECTO CUI 2436681</t>
  </si>
  <si>
    <t>Ítem 05 - Ítem 06: 10020460411 - CHUQUIJA MAMANI JENNY ASTRID</t>
  </si>
  <si>
    <t>16-2021-MIDAGRI-2</t>
  </si>
  <si>
    <t>SERVICIO DE ALQUILER DE CAMIONETA 4X4, PARA LA MOVILIZACIÓN INTERNA A LOS DISTRITOS DE INTERVENCIÓN DE LA REGIÓN AREQUIPA, PUNO, CUSCO, HUANCAVELICA, AYACUCHO, PASCO, JUNÍN Y APURÍMAC, EN EL MARCO DE LA IMPLEMENTACIÓN DEL PROYECTO CON CUI 2436681</t>
  </si>
  <si>
    <t>Ítem 01 - Ítem 02: 20455971218 - GRUPO KHUJAQ TRAVEL TOURS S.R.L.
Ítem 03: 20490528556 - ZAPATA INGENIEROS SOCIEDAD COMERCIAL DE RESPONSABILIDAD LIMITADA
Ítem 04: 20486974886 - YANG CONTRATISTAS E.I.R.L.</t>
  </si>
  <si>
    <t>16-2021-MIDAGRI-1</t>
  </si>
  <si>
    <t>10200304352 - LOZANO CEVASCO LUIS HUMBERTO</t>
  </si>
  <si>
    <t>15-2021-MIDAGRI-1</t>
  </si>
  <si>
    <t>SERVICIO PARA LA ELABORACIÓN DE LA LÍNEA DE BASE EN EL MARCO DEL PROYECTO CON CUI 2437146: “MEJORAMIENTO DE LOS SERVICIOS DE COBERTURA PARA LA COMPETITIVIDAD DE PRODUCTORES DE CUYES DE LAS REGIONES DE CAJAMARCA, LIMA, CUSCO, MOQUEGUA, ANCASH, JUNÍN, APURÍMAC Y AREQUIPA”</t>
  </si>
  <si>
    <t>20562958364 - FRINOX SERVICE E.I.R.L.</t>
  </si>
  <si>
    <t>14-2021-MIDAGRI-1</t>
  </si>
  <si>
    <t>ADQUISICION DE JAULAS METALICAS PARA CUYES A FIN DE IMPLEMENTAR LOS GALPONES DE CUYES EN EL CENTRO EXPERIMENTAL (CE) - LA MOLINA Y LA ESTACION EXPERIMENTAL (EEA) DONOSO - HUARAL, DEL INSTITUTO DE INNOVACION AGRARIOA (INIA), EN EL MARCO DEL PROYECTO CON CUI 2437146</t>
  </si>
  <si>
    <t>20526300298 - ISAJOR CONSTRUCCIONES Y SERVICIOS GENERALES SOCIEDAD ANONIMA CERRADA</t>
  </si>
  <si>
    <t>13-2021-MIDAGRI-1</t>
  </si>
  <si>
    <t>ADQUISICIÓN DE JAULAS DE MADERA PARA LA IMPLEMENTACIÓN DE MÓDULOS DEMOSTRATIVOS DE CRIANZA DE CUYES, EN EL MARCO DEL PROYECTO CON CUI 2437146</t>
  </si>
  <si>
    <t>20604214140 - ASCICAM S.A.C.</t>
  </si>
  <si>
    <t>12-2021-MIDAGRI-2</t>
  </si>
  <si>
    <t xml:space="preserve">ADQUISICIÓN DE JABAS PARA LA INSTALACIÓN DE MÓDULOS DEMOSTRATIVOS DE CRIANZA DE CUYES, IMPLEMENTACIÓN DE ESTACIONES EXPERIMENTALES AGRARIAS (EEA) DE DONOSO, BAÑOS DEL INCA, SANTA ANA, ANDENES, CHUMBIBAMBA Y MOQUEGUA Y CENTRO EXPERIMENTAL (CE) LA MOLINA, DEL INSTITUTO NACIONAL INNOVACIÓN AGRARIA </t>
  </si>
  <si>
    <t>20502800125 - INFORMATION TECHNOLOGY BUSSINESS S.A.C.</t>
  </si>
  <si>
    <t>11-2021-MIDAGRI-1</t>
  </si>
  <si>
    <t>SERVICIO DE RENOVACION DE SOPORTE Y LICENCIAMIENTO PARA LA ACTUALIZACION DE LOS EQUIPOS DE SEGURIDAD PERIMETRAL HILLSTONE O EQUIVALENTE</t>
  </si>
  <si>
    <t>20601515106 - TOVAL SYSTEMS S.A.C.</t>
  </si>
  <si>
    <t>10-2021-MIDAGRI-1</t>
  </si>
  <si>
    <t>SERVICIO DE MANTENIMIENTO PREVENTIVO Y CORRECTIVO DE LOS EQUIPOS DE IMPRESIÓN DEL MINISTERIO DE DESARROLLO AGRARIO Y RIEGO</t>
  </si>
  <si>
    <t>20536142569 - DOMAIN CONSULTING SAC</t>
  </si>
  <si>
    <t>09-2021-MIDAGRI-2</t>
  </si>
  <si>
    <t>SERVICIO DE RENOVACION DE SOPORTE DE LA LICENCIA DEL GESTOR DOCUMENTAL OPENKM Ó EQUIVALENTE</t>
  </si>
  <si>
    <t>Ítem 01: 20534166088 - ENGINEERING DEVELOPMENT AND INNOVATION S.R.L.
Ítem 04: 20410924324 - SAMARKA INGENIEROS E.I.R.L.</t>
  </si>
  <si>
    <t>08-2021-MIDAGRI-2</t>
  </si>
  <si>
    <t>SERVICIO DE TRANSPORTE DE PERSONAL PARA LA EJECUCIÓN DEL PROYECTO CON CÓDIGO ÚNICO DE INVERSIONES 2437146 - MEJORAMIENTO DE LOS SERVICIOS DE COBERTURA PARA LA COMPETITIVIDAD DE PRODUCTORES DE CUYES DE LAS REGIONES DE CAJAMARCA, LIMA, CUSCO, MOQUEGUA, ANCASH, JUNÍN, APURÍMAC Y AREQUIPA</t>
  </si>
  <si>
    <t>Ítem 02: 20455294364 - VELCAM CONSTRUCTORES S.A.C.
Ítem 03: 20489981603 - CORSARIO S.A.C.
Ítem 05: 20604065829 - VALGRO INVERSIONES S.A.C</t>
  </si>
  <si>
    <t>08-2021-MIDAGRI-1</t>
  </si>
  <si>
    <t>20505120451 - IT STORAGE E.I.R.L.</t>
  </si>
  <si>
    <t>07-2021-MIDAGRI-1</t>
  </si>
  <si>
    <t>SERVICIO DE ALQUILER DE UN SISTEMA DE RESPALDO DE INFORMACION (BACKUP) TIPO LTO 7 ULTRIUM</t>
  </si>
  <si>
    <t>20452333245 - GUERSA OPERACIONES Y SERVICIOS S.R.L.</t>
  </si>
  <si>
    <t>06-2021-MIDAGRI-2</t>
  </si>
  <si>
    <t>ADQUISICION DE EQUIPOS DE PESAJE PARA LA IMPLEMENTACION DE LOS CENTROS DE PRODUCCION DE REPRODUCTORES Y CENTROS DE ACOPIO DEL PROYECTO CON CUI 2436681</t>
  </si>
  <si>
    <t>10200054992 - MANRIQUE RAMIREZ GRENET JAMES</t>
  </si>
  <si>
    <t>05-2021-MIDAGRI-1</t>
  </si>
  <si>
    <t>ADQUISICION DE MATERIALES DE FERRETERIA PARA LA INSTALACION E IMPLEMENTACION DE MODULOS DE RECUPERACION DE PASTURAS NATURALES, IMPLEMENTACION DE AHIJADEROS DE ALPACAS, Y LA IMPLEMENTACION DE CENTROS DE PRODUCCION DE REPRODUCTORES, EN EL MARCO DEL PROYECTO CON CUI 2436681</t>
  </si>
  <si>
    <t>PRIMERA CONVOCATORIA DESIERTO / CONTRATO CULMINADO</t>
  </si>
  <si>
    <t>20600900383 - FHARMAVET ANIMAL HEALTH S.A.C.</t>
  </si>
  <si>
    <t>03-2021-MIDAGRI-2</t>
  </si>
  <si>
    <t>ADQUISICION DE PRODUCTOS FARMACEUTICOS DE USO VETERINARIO, EN EL MARCO DEL PROYECTO CON CUI 2436681</t>
  </si>
  <si>
    <t>20516809524 - MEDIO AMBIENTE SALUD Y EDUCACION REPRESENTACIONES S.A.C</t>
  </si>
  <si>
    <t>ADQUISICION DE ECOGRAFOS VETERINARIOS PORTATILES, EN EL MARCO DEL PROYECTO CON CUI 2436681</t>
  </si>
  <si>
    <t>20378889821 - AZABACHE CARACCIOLO E.I.R.L.</t>
  </si>
  <si>
    <t>SERVICIO DE DEFENSA Y ASESORIA LEGAL A FAVOR DEL SEÑOR FEDERICO BERNARDO TENORIO CALDERON EN SU CALIDAD DE EX MINISTRO DE AGRICULTURA Y RIEGO MINAGRI AHORA DENOMINADO MINISTERIO DE DESARROLLO AGRARIO Y RIEGO MIDAGRI</t>
  </si>
  <si>
    <t>04-2021-MIDAGRI-1</t>
  </si>
  <si>
    <t>SERVICIO DE IMPLEMENTACION DEL MONTAJE Y DESMONTAJE DE ESTRUCTURAS METALICAS PARA LA V FERIA INTERNACIONAL DE CAFES ESPECIALES DEL PERU (FICAFE) - QUILLABAMBA 2021 Y LA IMPLEMENTACION DEL PABELLON MIDAGRI</t>
  </si>
  <si>
    <t>20512973770 - JOSEPH CAMPOS ABOGADOS S.A.C.</t>
  </si>
  <si>
    <t>CONTRATACIÓN DEL SERVICIO DE DEFENSA Y ASESORÍA LEGAL A FAVOR DE FABIOLA MARTHA MUÑOZ DODERO, EN SU CALIDAD DE EX MINISTRA DEL MINISTERIO DE AGRICULTURA Y RIEGO (MINAGRI)</t>
  </si>
  <si>
    <t>20147897406 - UNIVERSIDAD NACIONAL AGRARIA LA MOLINA</t>
  </si>
  <si>
    <t>ADQUISICIÓN DE ALIMENTO BALANCEADO PARA CUYES DESTINADO AL INSTITUTO NACIONAL DE INNOVACIÓN AGRARIA (INIA), EN SU CENTRO EXPERIMENTAL - LA MOLINA Y LAS ESTACIONES EXPERIMENTALES AGRARIAS DE DONOSO, BAÑOS DEL INCA, SANTA ANA, ANDENES, CHUMBIBAMBA Y MOQUEGUA PARA EL PROYECTO CUI 2437146</t>
  </si>
  <si>
    <t>20250406941 - AGROVET MARKET S.A</t>
  </si>
  <si>
    <t>ADQUISICION DE PRODUCTOS FARMACEUTICOS DE USO VETERINARIOS, EN EL MARCO DEL PROYECTO CON CUI 2436681</t>
  </si>
  <si>
    <t>ÍTEM 01, 02, 03, 04, 05, 07: DESIERTO</t>
  </si>
  <si>
    <t>Ítem 06: CONSORCIO - CONSORCIO TORRINI (10022954895 - HUARANCCA QUINCHO EUSEBIO; 10702895681 - HUARANCCA HURTADO JHOEL ALDAYR</t>
  </si>
  <si>
    <t>ADQUISICION DE ALPACAS MACHOS REPRODUCTORES PARA EL EMPARAMIENTO EN LOS CENTROS DE PRODUCCION DE REPRODUCTORES (CPR), EN EL MARCO DEL PROYECTO CON CUI 2436681</t>
  </si>
  <si>
    <t>Item 01 - 02: 20604214140 - ASCICAM S.A.C.
Ítem 03 - Ítem 04: 10407483630 - LOAYZA PALOMINO JANET ALICE
Ítem 05: 10078570151 - VIDAL DOMINGUEZ EDWIN TULIO</t>
  </si>
  <si>
    <t>ADQUISICION DE MATERIALES Y EQUIPOS DE CRIANZA PARA LA INSTALACION DE MODULOS DEMOSTRATIVOS DE CRIANZA DE CUYES, IMPLEMENTACION DE ESTACIONES EXPERIMENTALES AGRARIAS (EEA) DE DONOSO, BAÑOS DEL INCA, SANTA ANA, ANDENES, CHUMBIBAMBA Y MOQUEGUA Y CENTRO EXPERIMENTAL (CE) LA MOLINA, DEL INIA</t>
  </si>
  <si>
    <t>Item 02: 20552075341 - IMPERIA SOLUCIONES TECNOLOGICAS S.A.C.
Ítem 03 - Ítem 04: 20101064515 - J EVANS Y ASOCIADOS SAC</t>
  </si>
  <si>
    <t>ÍTEM 01: DESIERTO /CONTRATO CULMINADO</t>
  </si>
  <si>
    <t xml:space="preserve"> 22/06/2021</t>
  </si>
  <si>
    <t>Item 02: 20516965577 - INVERSIONES Y SERVICIOS JUANCITO EIRL</t>
  </si>
  <si>
    <t>20202380621 - MAPFRE PERU COMPAÑIA DE SEGUROS Y REASEGUROS S.A.
20100041953 - RIMAC SEGUROS Y REASEGUROS
20100210909 - LA POSITIVA SEGUROS Y REASEGUROS
20332970411 - PACIFICO COMPAÑIA DE SEGUROS Y REASEGUROS
20600098633 - CRECER SEGUROS S.A. COMPAÑIA DE SEGUROS</t>
  </si>
  <si>
    <t>SERVICIO DE PROGRAMA DE SEGUROS PARA EL MINISTERIO DE DESARROLLO AGRARIO Y  RIEGO</t>
  </si>
  <si>
    <t>20100070970 - SUPERMERCADOS PERUANOS SOCIEDAD ANONIMA</t>
  </si>
  <si>
    <t xml:space="preserve">SERVICIO DE EMISIÓN DE TARJETAS ELECTRÓNICAS Y RECARGAS MENSUALES PARA LOS SERVIDORES DEL RÉGIMEN LABORAL DEL DECRETO LEGISLATIVO N° 276 DEL MINISTERIO DE DESARROLLO AGRARIO Y RIEGO </t>
  </si>
  <si>
    <t>ADMINISTRACION CENTRAL MIDAGRI</t>
  </si>
  <si>
    <t>TOTAL SECTOR</t>
  </si>
  <si>
    <t>CONSULTOR INDEPENDIENTE COMO COORDINADOR PARA DIRIGIR LA GESTIÓN DEL DEL PROYECTO "PREVENCION Y RESPUESTA A INCENDIOS FORESTALES EN BOSQUES TROPICALES Y PLANTACIONES FORESTALES EN LA REPUBLICA DEL PERU"</t>
  </si>
  <si>
    <t>165 SERFOR</t>
  </si>
  <si>
    <t xml:space="preserve">INFORME DE RECOPILACIÓN Y EVALUACIÓN DE LA INFORMACIÓN BÁSICA 
INFORME FINAL DEL CAPITULO DE ASPECTOS GENERALES 
INFORME FINAL DEL CAPITULO DE GEOLOGÍA 
INFORME FINAL CAPITULO DE HIDROLOGÍA 
INFORME FINAL DEL CAPTULO DE ANALISIS DE RECARGA 
INFORME FINAL DE ESTUDIO </t>
  </si>
  <si>
    <t xml:space="preserve">20608675397 CONSORCIO EJECUTOR HYDRO 
20524842603 HYDRO GEO CONSULTORES SAC
20520535951 PERY HYDRAULICS SAC </t>
  </si>
  <si>
    <t xml:space="preserve">SERVICIO DE CONSULTORIA PARA LA EJECUCIÓN DEL ESTUDIO HIDROGEOLOGICO INTEGRAL DEL SISTEMA ACUIFERO CAPLINA </t>
  </si>
  <si>
    <t xml:space="preserve">ENTREGABLE 1 : PLAN DE TRABAJO 
ENTREGABLE 2: ESTUDIOS BASICOS
ENTREGABLE 3: INFORME PRINCIPAL DE PRE INVERSION INGENIERAL DEL PROYECTO PLANOS Y ANEXOS 
ENTREGABLE 4: INFORME FINAL
</t>
  </si>
  <si>
    <t>07048135: GUTIERREZ QUISPE LUCIO PEDRO</t>
  </si>
  <si>
    <t xml:space="preserve">SERVICIO DE CONSULTORIA PARA LA ELABORACIÓN DEL ESTUDIOS DE PREINVERSION PARA EL CONTROL DE INUNDACIONES EN LA CUENCA DEL RIO MANTARO - HUANCAVELICA </t>
  </si>
  <si>
    <t xml:space="preserve">CONSULTORIAS </t>
  </si>
  <si>
    <t xml:space="preserve">ENTREGABLE 1 : PLAN DE TRABAJO 
ENTREGABLE 2: DIAGNOSTICO SITUACIONAL 
ENTREGABLE 3: ESTUDIOS BASICOS
ENTREGABLE 4: EVALUACIÓN HIDRÁULICO ESTRUCTURAL Y DE FILTRACIONES DE LA PRESA POECHOS
ENTREGABLE 5: PROPUESTA DE MEDIDAS Y DESARROLLO DE SOLUCIONES E INFORME FINAL </t>
  </si>
  <si>
    <t>20547527250 LOMBARDI SA</t>
  </si>
  <si>
    <t xml:space="preserve">SERVICIO DE CONSULTORIA PARA LA ELABORACIÓN DEL ESTUDIO DE EVALUACIÓN HIDRAULICO ESTRUCTURAL Y PROPUESTAS DE MEDIDAS ORIENTADAS A LA SEGURIDAD DE LA PRESA POECHOS </t>
  </si>
  <si>
    <t>164 ANA</t>
  </si>
  <si>
    <t>´01</t>
  </si>
  <si>
    <t>ARQISCON SAC / 20605996303
ARKALI SAC / 20600984714</t>
  </si>
  <si>
    <t>8. CONSULTORIA PARA LA ELABORACION DE EXPEDIENTE TÉCNICO DE OBRA PARA LA CONSTRUCCIÓN SALA DE COSECHA, MÓDULO DE VESTIDORES Y MÓDULO DE ELEVADOR Y EL MEJORAMIENTO DE LABORATORIO DE CONTROL BIOLÓGICO</t>
  </si>
  <si>
    <t xml:space="preserve">VALORIZACION </t>
  </si>
  <si>
    <t>FERUHUJA SAC</t>
  </si>
  <si>
    <t>7. CONSULTORÍA PARA LA SUPERVISIÓN DE LAS OBRAS CONSTRUCCIÓN DE LA SEDE PARA VIGILANCIA SANITARIA CHACHAPOYAS - AMAZONAS Y CONSTRUCCIÓN DE LA SEDE PARA VIGILANCIA SANITARIA Y ZONA DE TRATAMIENTO TIPO II JUAN GUERRA - SAN MARTIN</t>
  </si>
  <si>
    <t>GEYOSI INGENIEROS SAC</t>
  </si>
  <si>
    <t>6. CONSULTORA PARA LA SUPERVISION DE LAS OBRAS AMPLIACIÓN Y REMODELACIÓN DEL CENTRO DE PRODUCCIÓN DE MOSCAS DE LA FRUTA PIURA</t>
  </si>
  <si>
    <t>5. CONSULTORÍA PARA LA SUPERVISIÓN DE LAS OBRAS CONSTRUCCIÓN DEL CENTRO DE OPERACIONES DE MOSCA DE LA FRUTA ZONA INDUSTRIAL – PIURA Y CONSTRUCCIÓN DE LA SEDE PARA VIGILANCIA SANITARIA TUMBES</t>
  </si>
  <si>
    <t>ZB CONSULTORES S.A.C. / 20556777781</t>
  </si>
  <si>
    <t>4. CONSULTORIA ELABORACION DE EXPEDIENTE DE OBRA UBICADOS EN REGION NORTE, NOR ORIENTE, SUR</t>
  </si>
  <si>
    <t>3. CONSULTORIA DE OBRA PARA LA ELABORACION DE EXPEDIENTE TECNICO DE OBRA CENTRO DE OPERACIONES SAN SEBASTIAN - CUSCO</t>
  </si>
  <si>
    <t>´09</t>
  </si>
  <si>
    <t>SUMPA S.A.C. / 20557290428</t>
  </si>
  <si>
    <t>2. CONSULTORÍA PARA OBTENER LA CLASIFICACIÓN DEL ESTUDIO AMBIENTAL DE LA PLANTA DE IRRACIACIÓN DE ALIMENTOS A UBICARSE EN
EL DISTRITO LA OROYA, PROVINCIA YAULI, DEPARTAMENTO JUNIN</t>
  </si>
  <si>
    <t>´04</t>
  </si>
  <si>
    <t>S/ 418 118.25</t>
  </si>
  <si>
    <t>S/ 418,118.25</t>
  </si>
  <si>
    <t>ADERCONSULT S.R.L. / 20402642051
ODEINS / 20444582143</t>
  </si>
  <si>
    <t>1. CONSULTORÍA PARA EL SERVICIO DE ELABORACION DE UNA LINEA BASE</t>
  </si>
  <si>
    <t>160 SENASA</t>
  </si>
  <si>
    <t>SERVICIO DE UN PROFESIONAL LIQUIDADOR TÉCNICO PARA LA LIQUIDACIÓN TÉCNICA DE PROYECTOS DE OPTIMIZACIÓN DE SIEMBRA Y COSECHA DE AGUA EN LA REGIÓN APURIMAC</t>
  </si>
  <si>
    <t>036 UE FSA</t>
  </si>
  <si>
    <t>Informes mensuales de supervisión a la ejecución del contrato de ejecución de obra</t>
  </si>
  <si>
    <t>… CONSORCIO SUPERVISOR SHANUSI 20608167715 (- AVOG CONTRATISTAS GENERALES S.A.C. con RUC 20542254158, - AVILAGUILLEN E.I.R.L. con RUC N° 20600311990)</t>
  </si>
  <si>
    <t>1SERVICIO DE CONSULTORÍA PARA LA SUPERVISIÓN DE LA OBRA "CREACIÓN DEL SERVICIO DE AGUA DEL SISTEMA DE RIEGO EN LA MARGEN DERECHA DEL RIO SHANUSI, SECTOR DE INDEPENDENCIA NUEVO JAÉN, SUNIPLAYA, TUPAC AMARU Y LA FLORIDA, DISTRITO DE YURIMAGUAS, PROVINCIA DE ALTO AMAZONAS, REGIÓN LORETO</t>
  </si>
  <si>
    <t>034 PEDAMAALC</t>
  </si>
  <si>
    <t xml:space="preserve">2 2 CREACION SERVICIOS DE PROTECCIÓN DE ÁREAS AGRÍCOLAS DEL CENTRO POBLADO LA FLORIDA Y COMUNIDAD NATIVA ESCORMESH, MARGEN IZQUIERDA Y MARGEN DERECHA DEL RIO YURINAKI. CENTRO POBLADO DE LA FLORIDA - DISTRITO DE PERENE - PROVINCIA DE CHANCHAMAYO - REGIÓN JUNIN </t>
  </si>
  <si>
    <t xml:space="preserve">CONSORCIO - CONSORCIO Y y S 10200243213 - SANTIVAÑEZ CASTILLO LUIS ANTONIO 10198621655 - YARASCA QUINTANA EDGAR JESUS </t>
  </si>
  <si>
    <r>
      <t xml:space="preserve">1CONTRATACIÓN DEL SERVICIO DE CONSULTORIA DE SUPERVISION DE LA OBRA: INSTALACIÓN DE LOS SERVICIOS DE PROTECCIÓN DE ÁREAS AGRÍCOLAS DE LOS SECTORES DE SAN MARTÍN DE BAJO ZOTARARI Y BOCA HUATZIRIKI, MARGEN IZQUIERDA DEL RÍO PERENÉ Y MARGEN DERECHA DEL RÍO HUATZIRIKI, DISTRITO DE PICHANAKI, PROVINCIA DE CHANCHAMAYO, REGIÓN JUNÍN </t>
    </r>
    <r>
      <rPr>
        <u/>
        <sz val="9"/>
        <rFont val="Arial"/>
        <family val="2"/>
      </rPr>
      <t>AS-SM-12-2021-CS-MIDAGRI-PEPP-1</t>
    </r>
  </si>
  <si>
    <t>021 PE PICHIS PALCAZU</t>
  </si>
  <si>
    <t>Tercer Entregable</t>
  </si>
  <si>
    <t>5. ELABORACIÓN DE SALDO AMPLIACIÓN DEL SERVICIO DE AGUA DEL SISTEMA DE RIEGO LA COLMENA”, DISTRITO DE LLAMA – PROVINCIA DE CHOTA- CAJAMARCA</t>
  </si>
  <si>
    <t>CONSORCIO BAGUA (10181885934)</t>
  </si>
  <si>
    <t>4. CREACION, INSTALACION DEL SERVICIO DE AGUA PARA RIEGO SECTOR AMILAN COLAGUAY, DISTRITO DE POMAHUACA, JAEN</t>
  </si>
  <si>
    <t xml:space="preserve">Tercer Entregable: Aprobación del Informe Final definitivo del estudio </t>
  </si>
  <si>
    <t>BOZA CONSULTORES Y CONTRATISTAS E.I.RL (20450539202)</t>
  </si>
  <si>
    <t>3. ELABORACIÓN DE EXPEDIENTE TÉCNICO: "MEJORAMIENTO INFRAESTRUCTURA DE RIEGO I ETAPA IRRIGACIÓN AMOJAO"</t>
  </si>
  <si>
    <t>Tercer Entregable: Presentación del Informe de revisión de los diseños del Tramo IV y entrega del informe final.</t>
  </si>
  <si>
    <t>DMS INGENIERIA ASOCIADA S.R.L (20424322963)</t>
  </si>
  <si>
    <t>2. CONTRATACIÓN DEL SERVICIO DE CONSULTORÍA SUPERVISIÓN DE LA CONSULTORÍA “DETERMINACIÓN  DE  MEDIDAS  Y  DISEÑO  DE   OBRAS  GEOTÉCNICAS  DE ESTABILIZACIÓN Y CONTROL DE EROSIÓN A NIVEL CONSTRUCTIVO DE 51 SUB TRAMOS INESTABLES DE LOS TRAMOS III Y IV” DE LA OBRA - CONTINUACIÓN Y CULMINACIÓN DEL PROYECTO DE IRRIGACIÓN AMOJAO”</t>
  </si>
  <si>
    <t>Tercer Entregable: Entrega de los diseños del Tramo IV</t>
  </si>
  <si>
    <t>TELMO INGENIEROS SAC (20521579600)</t>
  </si>
  <si>
    <t>1. CONTRATACIÓN DEL SERVICIO DE CONSULTORÍA “DETERMINACIÓN  DE  MEDIDAS  Y  DISEÑO  DE   OBRAS  GEOTÉCNICAS  DE ESTABILIZACIÓN Y CONTROL DE EROSIÓN A NIVEL CONSTRUCTIVO DE 51 SUB TRAMOS INESTABLES DE LOS TRAMOS III Y IV” DE LA OBRA - CONTINUACIÓN Y CULMINACIÓN DEL PROYECTO DE IRRIGACIÓN AMOJAO”</t>
  </si>
  <si>
    <t>019 PE JAEN SAN IGNACIO BAGUA</t>
  </si>
  <si>
    <t>INFORME DE SUSPERVISION DE LA EJECUCION DE LA OBRA: "INSTALACIÓN DEL SISTEMA DE RIEGO EN LOS SECTORES DE COYPA, AYUSBAMBA, COLQUEURO Y URBES, DISTRITO DE PACCARITAMBO"</t>
  </si>
  <si>
    <t>FALTA OTORGAR BUENA PRO</t>
  </si>
  <si>
    <t>3.- CONTRATACION DE CONSULTORIA DE OBRA PARA LA SUPERVISION DE LA EJECUCION DE LA OBRA: "INSTALACIÓN DEL SISTEMA DE RIEGO EN LOS SECTORES DE COYPA, AYUSBAMBA, COLQUEURO Y URBES, DISTRITO DE PACCARITAMBO"</t>
  </si>
  <si>
    <t>INFORMEDE DE SUPERVISION DE ELABORACION DE EXPEDIENTE TÉCNICO DEL PROYECTO "INSTALACION DEL SERVICIO DE AGUA DEL SISTEMA DE RIEGO - REPRESA HUALLPACHAMAYO, CCELLCCATA EN LAS COMUNIDADES DE CHECCHEPAMPA - SAN JUAN DE PATAHUASI - HUAYANA, PROVINCIA DE ANDAHUAYLAS - APURIMAC" - CUI Nº2318975</t>
  </si>
  <si>
    <t>2 CONTRATACION DEL SERVICIO DE CONSULTORIA DE OBRA PARA LA SUPERVISION DE ELABORACION DE EXPEDIENTE TÉCNICO DEL PROYECTO "INSTALACION DEL SERVICIO DE AGUA DEL SISTEMA DE RIEGO - REPRESA HUALLPACHAMAYO, CCELLCCATA EN LAS COMUNIDADES DE CHECCHEPAMPA - SAN JUAN DE PATAHUASI - HUAYANA, PROVINCIA DE ANDAHUAYLAS - APURIMAC" - CUI Nº2318975</t>
  </si>
  <si>
    <t>EXPEDIENTE TECNICO DEL PROYECTO "INSTALACION DEL SERVICIO DE AGUA DEL SISTEMA DE RIEGO - REPRESA HUALLPACHAMAYO, CCELLCCATA EN LAS COMUNIDADES DE CHECCHEPAMPA - SAN JUAN DE PATAHUASI - HUAYANA, PROVINCIA DE ANDAHUAYLAS - APURIMAC" - CUI Nº2318975</t>
  </si>
  <si>
    <t>EDUARDO PACORI QUISPE DNI 0958304</t>
  </si>
  <si>
    <t>1 CONTRATACION DEL SERVICIO DE CONSULTORIA DE OBRA PARA LA ELABORACION DE EXPEDIENTE TÉCNICO DEL PROYECTO "INSTALACION DEL SERVICIO DE AGUA DEL SISTEMA DE RIEGO - REPRESA HUALLPACHAMAYO, CCELLCCATA EN LAS COMUNIDADES DE CHECCHEPAMPA - SAN JUAN DE PATAHUASI - HUAYANA, PROVINCIA DE ANDAHUAYLAS - APURIMAC" - CUI Nº2318975</t>
  </si>
  <si>
    <t>016 PE SIERRA CENTRO SUR</t>
  </si>
  <si>
    <t>ENTREGABLE</t>
  </si>
  <si>
    <t>16805158
CAMPOS BARRIOS REYNALDO</t>
  </si>
  <si>
    <t>Categoria B: Especialidad de Obras de Represas, Irrigaciones y Afines.</t>
  </si>
  <si>
    <t>----------------------</t>
  </si>
  <si>
    <t xml:space="preserve">0
</t>
  </si>
  <si>
    <t>015 PE JEQUETEPEQUE ZAÑA</t>
  </si>
  <si>
    <t xml:space="preserve"> AGROPECUARIA</t>
  </si>
  <si>
    <t>SUPERVISION OBRA MEJORAMIENTO Y AMPLIACION DEL VIVERO FRUTICOLA DEL CENTRO EXPERIMENTAL TUMPIS, EN EL DISTRITO, PROVINCIA ZARUMILLA Y REGION TUMBES</t>
  </si>
  <si>
    <t>3. CONSULTORIA DE OBRA MEJORAMIENTO Y AMPLIACION DEL VIVERO FRUTICOLA DEL CENTRO EXPERIMENTAL TUMPIS, EN EL DISTRITO, PROVINCIA ZARUMILLA Y REGION TUMBES</t>
  </si>
  <si>
    <t>SUPERVISION DE OBRA CREACIÓN DEFENSA RIBEREÑA MARGEN IZQUIERDA DEL RIO ZARUMILLA - TRAMO COMPRENDIDO ENTRE PUEBLO NUEVO Y LA BOCATOMA LA PALMA - PAPAYAL - ZARUMILLA TUMBES</t>
  </si>
  <si>
    <t>2. CONSULTORIA PARA SUPERVISION DE OBRA CREACIÓN DEFENSA RIBEREÑA MARGEN IZQUIERDA DEL RIO ZARUMILLA - TRAMO COMPRENDIDO ENTRE PUEBLO NUEVO Y LA BOCATOMA LA PALMA - PAPAYAL - ZARUMILLA TUMBES</t>
  </si>
  <si>
    <t>ELABORACION DE EXPEDIENTE TECNICO MEJORAMIENTO DEL PROCESO PRODUCTIVO Y MANEJO POST COSECHA DEL CULTIVO DE CACAO EN EL DEPARTAMENTO DE TUMBES</t>
  </si>
  <si>
    <t>1.  SERVICIO DE CONSULTORIA DE OBRA MEJORAMIENTO DEL PROCESO PRODUCTIVO Y MANEJO POST COSECHA DEL CULTIVO DE CACAO EN EL DEPARTAMENTO DE TUMBES</t>
  </si>
  <si>
    <t>014 PE PUYANGO TUMBES</t>
  </si>
  <si>
    <t>CONSTRUCCION</t>
  </si>
  <si>
    <t>DE LA REVISION EFECTUADA EN EL ACERVO DOCUMENTARIO DE LASUB UNIDAD DE ABASTECIMIENTO, NO OBRA EL PRODUCTO FINAL DE LA CONSULTORIA.</t>
  </si>
  <si>
    <t>CONSORCIO LA MOLINA RIEGOS SAC
1. ISAIAS ANTONIO VILCA TUEROS (43236262)</t>
  </si>
  <si>
    <t>CONSORCIO LA MOLINA RIEGOS SAC
1. LA MOLINA RIEGOS SAC (20494991838)</t>
  </si>
  <si>
    <t>SERVICIO DE CONSULTORIA DE OBRA PARA SUPERVISION DE LA OBRA "MEJORAMIENTO DEL SISTEMA DE RIEGO DE LA COMUNIDAD CAMPESINA DE OCORURO, DISTRITO DE OCORURO-ESPINAR-CUSCO"</t>
  </si>
  <si>
    <t>CONSULTORES Y CONSTRUCTORES DE PROYECTOS DE INVERSIÓN PARA EL DESARROLLO SOCIAL S.A.C. (20520912682)</t>
  </si>
  <si>
    <t>CONTRATACIÓN DEL SERVICIO DE CONSULTORÍA: DE ACTUALIZACIÓN DE LA VIABILIDAD DEL PROYECTO DE INVERSIÓN: "MEJORAMIENTO Y AMPLIACIÓN DEL SERVICIO DE AGUA DEL SISTEMA DE RIEGO HUAJUIRI, EN LA COMUNIDAD DE TOTORA Y ANEXOS DEL DISTRITO DE OROPESA, PROVINCIA DE ANTABAMBA, REGION APURIMAC "</t>
  </si>
  <si>
    <t>CONSORCIO TELSAN
1. WARI CONSULRORES E.I.R.L. (2045279393)
2. ALBONA E.I.R.L. (20534976322)</t>
  </si>
  <si>
    <t>CONTRATACION DEL SERVICIO DE CONSULTORIA DE OBRA SUPERVISION DE LA EJECUCIÓN DEL SALDO DE OBRA: MEJORAMIENTO Y AMPLIACION DEL CANAL DE RIEGO HUARMIRAGA-ANDAHUAYLLA, DISTRITO TOMAYQUICHUA, PROVINCIA DE AMBO, HUÁNUCO- CUI N° 2197075</t>
  </si>
  <si>
    <t>https://cloud.agrorural.gob.pe/index.php/s/467ENrYZBCyeLRj</t>
  </si>
  <si>
    <t>CONSORCIO ESPERANZA
1. LA MOLINA RIEGOS SAC (20494991838)
2. WARI CONSULRORES E.I.R.L. (2045279393)</t>
  </si>
  <si>
    <t>CONTRATACIÓN DEL SERVICIO DE CONSULTORÍA DE OBRA: SUPERVISION DE LA OBRA: MEJORAMIENTO Y AMPLIACION DEL SERVICIO DE AGUA PARA RIEGO EN LA COMUNIDAD DE CCOCHAPATA DEL DISTRITO DE TUPAC AMARU – PROVINCIA DE CANAS – DEPARTAMENTO DE CUSCO CUI N° 2445424</t>
  </si>
  <si>
    <t>CONSORCIO SUPERVISOR
1. RUBEN ISAIAS FLORES CASAS (10468582517)
2. VICTOR ALBERTO TENORIO FLORES (10181337341)</t>
  </si>
  <si>
    <t>3. CONTRATACIÓN DEL SERVICIO DE CONSULTORÍA DE OBRA SERVICIO DE SUPERVISIÓN PARA LA EJECUCIÓN DE LA OBRA: MEJORAMIENTO DE LA IRRIGACIÓN MARCAHUASI – MOLLEPATA, PROVINCIA DE ANTA – CUSCO – CÓDIGO SNIP 13984”</t>
  </si>
  <si>
    <t>1. ZAPATA &amp; ZULOETA E.I.R.L (20602336876)</t>
  </si>
  <si>
    <t>2. CONTRATACIÓN DEL SERVICIO DE CONSULTORÍA DE OBRA SERVICIO DE CONSULTORIA DE OBRA PARA LA SUPERVISION DE OBRA DEL PROYECTO “MEJORAMIENTO DEL SERVICIO DE AGUA DEL SISTEMA DE RIEGO SANGULY EN LOS SECTORES DE MOLINOS, SAN BOMBO, LANCHE Y LA ERA, DISTRITO DE MONTERO, PROVINCIA DE AYABACA – PIURA</t>
  </si>
  <si>
    <t>CONSORCIO SUPERVISION RIEGO
1. CESAR HUMBERTO CUENTAS CHECA (10316195917)
2. DANTE WILFREDO TARAZONA CORZO (10316561662)</t>
  </si>
  <si>
    <t xml:space="preserve">CONSORCIO SUPERVISION RIEGO
1. INGERPROIN CONSTRUCTORES Y CONSULTORES S.A.C. (20408000263)
</t>
  </si>
  <si>
    <t>1. CONTRATACIÓN DEL SERVICIO DE CONSULTORÍA DE OBRA PARA LA SUPERVISIÓN DE OBRA DEL PROYECTO INSTALACIÓN DEL CANAL DE IRRIGACIÓN DE HUAPRA   RECUAYHUANCA, DISTRITO SAN MIGUEL DE ACO, MARCARÁ PROVINCIA DE CARHUAZ, DEPARTAMENTO ANCASH</t>
  </si>
  <si>
    <t>011 AGRO RURAL</t>
  </si>
  <si>
    <t>CONTRATACION DE LA SUPERVISIÓN DE LA EJECUCIÓN DE LA OBRA: "REHABILITACION DEL SERVICIO DE AGUA PARA EL RIEGO DEL CANAL TABLAZO, SECTOR PARTIDOR, DISTRITO DE TAMBOGRANDE Y LAS LOMAS, PROVINCIA DE PIURA, DEPARTAMENTO DE PIURA" - CODIGO FUR N° 2526325</t>
  </si>
  <si>
    <t>SUPERVISION DE OBRA: MEJORAMIENTO DEL SERVICIO DE AGUA A NIVEL PARCEARIO CON UN SISTEMA DE RIEGO TECNIFICADO PARA EL GRUPO DE GESTIÓN EMPRESARIAL 7 PAGOS EN EL SECTOR SANTA ROSA DE PACCAY - DISTRITO DE CHURCAMPA - PROVINCIA DE CHURCAMPA - DEPARTAMENTO DE HUANCAVELICA</t>
  </si>
  <si>
    <t>SUPERVISION DE OBRA: "REHABILITACION DE LA INFRAESTRUCTURA DE CAPATACION Y CONDUCCION DE SISTEMA DE RIEGO MAGDALENA, SECTORES NUEVO MAGDALENA, LA VARIANTE, ESTIAJE, CD ANTIGUO PACORA, JAYANCA, LOS MACOS Y SEÑOR DE LOS MILAGROS, DISTRITO DE PITIPO, JAYANCA Y PACORA, PROVINCIA DE FERREÑAFE Y LAMBAYEQUE, DEPARTAMENTO DE LAMBAYEQUE"</t>
  </si>
  <si>
    <t>SUPERVISION DE OBRA: "MEJORAMIENTO DEL SERVICIO DE AGUA A NIVEL PARCELARIO CON UN SISTEMA DE RIEGO TECNIFICADO PARA EL GRUPO DE GESTION EMPRESARIAL LOS GENIOS DEL AGRO MODERNO 01 - MARGEN DERECHA, DISTRITO DE CARABAMBA, PROVINCIA DE JULCAN, DEPARTAMENTO DE LA LIBERTAD"</t>
  </si>
  <si>
    <t>SUPERVISION DE OBRA: "MEJORAMIENTO DEL SERVICIO DE AGUA A NIVEL PARCELARIO CON UN SISTEMA DE RIEGO TECNIFICADO PARA EL GRUPO DE GESTION EMPRESARIAL LOS GENIOS DEL AGRO MODERNO 02 - MARGEN IZQUIERDA, DISTRITO DE CARABAMBA, PROVINCIA DE JULCAN, DEPARTAMENTO DE LA LIBERTAD"</t>
  </si>
  <si>
    <t>INFORME FINAL QUE CONTENGA EL ANÁLISIS, RESULTADOS, CONCLUSIONES Y RECOMENDACIONES DE LA CONSULTORÍA</t>
  </si>
  <si>
    <t>4 SERVICIO PARA LA ELABORACIÓN DE LA LÍNEA DE BASE EN EL MARCO DEL PROYECTO CON CUI 2437146: “MEJORAMIENTO DE LOS SERVICIOS DE COBERTURA PARA LA COMPETITIVIDAD DE PRODUCTORES DE CUYES DE LAS REGIONES DE CAJAMARCA, LIMA, CUSCO, MOQUEGUA, ANCASH, JUNÍN, APURÍMAC Y AREQUIPA”</t>
  </si>
  <si>
    <t>DIAGNÓSTICO SOBRE LA SITUACIÓN LEGAL DEL PROYECTO CHAVIMOHIC III ETAPA
ANÁLISIS LEGAL DE LOS ESCENARIOS PARA LA CONTINUIDAD DEL PROYECTO CHAVIMOCHIC III ETAPA</t>
  </si>
  <si>
    <t>3 SERVICIO DE CONSULTORÍA PARA EL DIAGNÓSTICO DE PUNTOS CRÍTICOS Y EL ANÁLISIS LEGAL DE ESCENARIOS PARA LA CONTINUIDAD DEL PROYECTO CHAVIMOCHIC III ETAPA, EN EL MARCO DE LA EMERGENCIA SANITARIA POR EL COVID-19 Y LA REACTIVACIÓN ECONÓMICA SECTORIAL IMPULSADA POR EL MIDAGRI</t>
  </si>
  <si>
    <t>RESUMEN DEL DIAGNÓSTICO, PROPUESTA DE REESTRUCTURACIÓN Y PLAN DE IMPLEMENTACIÓN DE PROPUESTA</t>
  </si>
  <si>
    <t>2 SERVICIO  DE CONSULTORÍA PARA LA MEJORA DE LA GESTIÓN DE LOS SERVICIOS PÚBLICOS QUE  BRINDA EL PROGRAMA DE DESARROLLO PRODUCTIVO AGRARIO RURAL, PROGRAMA DE COMPENSACIONES PARA LA COMPETITIVIDAD Y EL ORGANISMO PÚBLICO ADSCRITO SIERRA Y SELVA EXPORTADORA</t>
  </si>
  <si>
    <t>ANALISIS TECNICO JURIDICO DEL RESULTADO DEL PROCESO</t>
  </si>
  <si>
    <t>1 SERVICIO DE CONSULTORÍA LEGAL DE UN ESTUDIO DE ABOGADOS PARA EL MINAGRI EN EL ARBITRAJE SEGUIDO POR LA CONCESIONARIA CHAVIMOCHIC SAC</t>
  </si>
  <si>
    <t>001 OGA MIDAGRI</t>
  </si>
  <si>
    <t>013 MIDAGRI</t>
  </si>
  <si>
    <t>RENOVACION DE SOFTWARE</t>
  </si>
  <si>
    <t>0000232</t>
  </si>
  <si>
    <t>PMS PERU S.A.C.</t>
  </si>
  <si>
    <t>ADJUDICADO</t>
  </si>
  <si>
    <t xml:space="preserve">ASISTENCIA TÉCNICA PARA ARTICULACIÓN COMERCIAL </t>
  </si>
  <si>
    <t>0000094</t>
  </si>
  <si>
    <t>10316166755</t>
  </si>
  <si>
    <t>LOPEZ MACEDO LILA MARITZA</t>
  </si>
  <si>
    <t>RENOVACION DE LINCENCIA SOFTWARE</t>
  </si>
  <si>
    <t>0000270</t>
  </si>
  <si>
    <t>20548040249</t>
  </si>
  <si>
    <t>ESOLUTION CORP PERU S.A.C.</t>
  </si>
  <si>
    <t>SERVICIO DE ASISTENCIA EN ARTICULACIÓN COMERCIAL-DPAC SIERRA</t>
  </si>
  <si>
    <t>0000022</t>
  </si>
  <si>
    <t>10432585218</t>
  </si>
  <si>
    <t>MARTOS GUEVARA JESSICA KHALEN</t>
  </si>
  <si>
    <t>APOYO ADM</t>
  </si>
  <si>
    <t>0000210</t>
  </si>
  <si>
    <t>SERVICIO DE MONITOREO Y SEGUIMIENTO PARA LOS PLANES DE NEGOCIO DE LA DPAC SIERRA</t>
  </si>
  <si>
    <t>0000311</t>
  </si>
  <si>
    <t>MEMORIAS RAM</t>
  </si>
  <si>
    <t>0000205</t>
  </si>
  <si>
    <t>20522969517</t>
  </si>
  <si>
    <t>TECNOMATICAS &amp; COMMS S.A.C.</t>
  </si>
  <si>
    <t>GESTOR ASISTENCIA TÉCNICA EN ARTICULACIÓN COMERCIAL - DPAC SIERRA</t>
  </si>
  <si>
    <t>0000124</t>
  </si>
  <si>
    <t>10293428889</t>
  </si>
  <si>
    <t>FLORES CAJAYANCO ELIANA PETRONILA</t>
  </si>
  <si>
    <t xml:space="preserve">Servicio de Accidentes Personales </t>
  </si>
  <si>
    <t>0000136</t>
  </si>
  <si>
    <t>20390625007</t>
  </si>
  <si>
    <t>CHUBB PERU S.A. COMPAÑIA DE SEGUROS Y REASEGUROS</t>
  </si>
  <si>
    <t>0000097</t>
  </si>
  <si>
    <t>10404884099</t>
  </si>
  <si>
    <t>MORON HERRERA SOFIA GRACIELA</t>
  </si>
  <si>
    <t>0000105</t>
  </si>
  <si>
    <t>10468635921</t>
  </si>
  <si>
    <t>GARAY SUDARIO WILDER PEDRO</t>
  </si>
  <si>
    <t>0000117</t>
  </si>
  <si>
    <t>10426378057</t>
  </si>
  <si>
    <t>LOPEZ CORSINO BELFOR ROCKY</t>
  </si>
  <si>
    <t>0000127</t>
  </si>
  <si>
    <t>10468220739</t>
  </si>
  <si>
    <t>CHURA ROMERO GEOVANNA MAGDA</t>
  </si>
  <si>
    <t>0000130</t>
  </si>
  <si>
    <t>10007918831</t>
  </si>
  <si>
    <t>MENDOZA ARANZAMENDI WILSON EDGAR</t>
  </si>
  <si>
    <t>0000140</t>
  </si>
  <si>
    <t>10444222064</t>
  </si>
  <si>
    <t>MACO RELAIZA JULIO GIOVANNI</t>
  </si>
  <si>
    <t>0000248</t>
  </si>
  <si>
    <t>10739982541</t>
  </si>
  <si>
    <t>ALPACA RAMIREZ LUIS CARLOS</t>
  </si>
  <si>
    <t>Servicio de telefonía móvil con red corporativa</t>
  </si>
  <si>
    <t>0000323</t>
  </si>
  <si>
    <t>20106897914</t>
  </si>
  <si>
    <t>ENTEL PERU S.A.</t>
  </si>
  <si>
    <t>ASISTENCIA TECNICA - GESTOR AMAZONAS</t>
  </si>
  <si>
    <t>0000249</t>
  </si>
  <si>
    <t>10754250599</t>
  </si>
  <si>
    <t>LOPEZ PORTOCARRERO SAYURI</t>
  </si>
  <si>
    <t>0000123</t>
  </si>
  <si>
    <t>10776871503</t>
  </si>
  <si>
    <t>CCAPA AQUINO DEBBY ALEJANDRA</t>
  </si>
  <si>
    <t>CPU ADUDIOVISUALES</t>
  </si>
  <si>
    <t>0000217</t>
  </si>
  <si>
    <t>20554608508</t>
  </si>
  <si>
    <t>GRUPO A &amp; R CONSULTING S.A.C.</t>
  </si>
  <si>
    <t>cpu diseño</t>
  </si>
  <si>
    <t>0000215</t>
  </si>
  <si>
    <t>20602890237</t>
  </si>
  <si>
    <t>CEPRODATA E.I.R.L.</t>
  </si>
  <si>
    <t>SERVICIO DE SUSCRIPCION AL PORTAL DE ESTADISTICAS ONLINE CON INFORMACION DE MERCADOS</t>
  </si>
  <si>
    <t>CI</t>
  </si>
  <si>
    <t>000485</t>
  </si>
  <si>
    <t>30603769682</t>
  </si>
  <si>
    <t>MANTENIMIENTO CORRECTIVO DE MOTOR SEDE CENTRAL</t>
  </si>
  <si>
    <t>0000478</t>
  </si>
  <si>
    <t>10336738275</t>
  </si>
  <si>
    <t>VALERA GUEVARA IRAIDA</t>
  </si>
  <si>
    <t xml:space="preserve">ASISTENCIA TÉCNICA PARA ARTICULACIÓN COMERCIAL - </t>
  </si>
  <si>
    <t>0000107</t>
  </si>
  <si>
    <t>10458708377</t>
  </si>
  <si>
    <t>CORDOVA TINEO JHON ALEX</t>
  </si>
  <si>
    <t>SUSCRIPCION SOFTWARE</t>
  </si>
  <si>
    <t>0000310</t>
  </si>
  <si>
    <t>20521435357</t>
  </si>
  <si>
    <t>XENTIC S.A.C.</t>
  </si>
  <si>
    <t>ESPECIALISTA EN CADENAS PRODUCTIVAS DE CACAO Y TE</t>
  </si>
  <si>
    <t>0000009</t>
  </si>
  <si>
    <t>10157147329</t>
  </si>
  <si>
    <t>ARENAS DE LA CRUZ JAVIER FRANCISCO</t>
  </si>
  <si>
    <t xml:space="preserve">SERVICIO DE ASISTENCIA EN ARTICULACIÓN COMERCIAL - </t>
  </si>
  <si>
    <t>0000024</t>
  </si>
  <si>
    <t>10078095941</t>
  </si>
  <si>
    <t>VALDEZ OSORIO HUGO JORGE</t>
  </si>
  <si>
    <t>0000028</t>
  </si>
  <si>
    <t>10084635001</t>
  </si>
  <si>
    <t>WONG LOO MARIA ESTHER</t>
  </si>
  <si>
    <t>0000029</t>
  </si>
  <si>
    <t>10403215762</t>
  </si>
  <si>
    <t>MENDOZA REVILLA VIVIANA EMPERATRIZ</t>
  </si>
  <si>
    <t>0000093</t>
  </si>
  <si>
    <t>10283157925</t>
  </si>
  <si>
    <t>AROSTEGUI RAMIREZ RENE ANIBAL</t>
  </si>
  <si>
    <t>0000096</t>
  </si>
  <si>
    <t>10421004621</t>
  </si>
  <si>
    <t>NAVEROS LOA OCTAVIO</t>
  </si>
  <si>
    <t>0000104</t>
  </si>
  <si>
    <t>10215770147</t>
  </si>
  <si>
    <t>PILLPE VALENCIA CESAR ARTEMIO</t>
  </si>
  <si>
    <t>0000109</t>
  </si>
  <si>
    <t>10025335681</t>
  </si>
  <si>
    <t>LUQUEQUISPE CHOQUEHUANCA MARTINA</t>
  </si>
  <si>
    <t>0000110</t>
  </si>
  <si>
    <t>10218703831</t>
  </si>
  <si>
    <t>MEDINA QUISPE MODESTO</t>
  </si>
  <si>
    <t xml:space="preserve">GESTOR ASISTENCIA TÉCNICA EN ARTICULACIÓN </t>
  </si>
  <si>
    <t>0000122</t>
  </si>
  <si>
    <t>10480546968</t>
  </si>
  <si>
    <t>VALDEZ BACA WINY DEL PILAR</t>
  </si>
  <si>
    <t>0000118</t>
  </si>
  <si>
    <t>10402334695</t>
  </si>
  <si>
    <t>QUISPE HUMAREDA NELIDA</t>
  </si>
  <si>
    <t>DPAC SELVA - ESPECIALISTA</t>
  </si>
  <si>
    <t>0000206</t>
  </si>
  <si>
    <t>UIC - ESPECIALISTA</t>
  </si>
  <si>
    <t>0000204</t>
  </si>
  <si>
    <t>ESPECIALISTA uic</t>
  </si>
  <si>
    <t>0000203</t>
  </si>
  <si>
    <t>ESPECCIALISTA - DPAC SIERRA</t>
  </si>
  <si>
    <t>0000211</t>
  </si>
  <si>
    <t>SERVICIO DE APOYO ESPECIALIZADO PARA LA OCI</t>
  </si>
  <si>
    <t>000273</t>
  </si>
  <si>
    <t>10433343145</t>
  </si>
  <si>
    <t>SOTO MEDRANO DIANA CAROLINA</t>
  </si>
  <si>
    <t xml:space="preserve">Servicio de Consultor Técnico, para la Evaluación </t>
  </si>
  <si>
    <t>0000283</t>
  </si>
  <si>
    <t>ESPECIALISTA DE LA DPAC SELVA</t>
  </si>
  <si>
    <t>0000297</t>
  </si>
  <si>
    <t>ESPECILIASTA EN ESTUDIO E INVESTIGACION DE MERCADO PARA LA UIC</t>
  </si>
  <si>
    <t>0000304</t>
  </si>
  <si>
    <t>0000305</t>
  </si>
  <si>
    <t>DISCOS PARA SISTEMA DE ALMACENAMIENTO</t>
  </si>
  <si>
    <t>0000208</t>
  </si>
  <si>
    <t>20507241400</t>
  </si>
  <si>
    <t>TECH4ALLPERU SOCIEDAD ANONIMA CERRADA</t>
  </si>
  <si>
    <t>SERVICIO DE GESTOR - DPAC SELVA - SEDE HUÁNUCO</t>
  </si>
  <si>
    <t>0000085</t>
  </si>
  <si>
    <t>10402451985</t>
  </si>
  <si>
    <t>FLORES GASTELU CHING LIG</t>
  </si>
  <si>
    <t>0000098</t>
  </si>
  <si>
    <t>10409185431</t>
  </si>
  <si>
    <t>CRUZ SONCO ZULEMA</t>
  </si>
  <si>
    <t>0000106</t>
  </si>
  <si>
    <t>10201219561</t>
  </si>
  <si>
    <t>SANABRIA ESPIRITU LINO NISLANDER</t>
  </si>
  <si>
    <t>0000084</t>
  </si>
  <si>
    <t>10230040481</t>
  </si>
  <si>
    <t>SIFUENTES GARCIA DENISE VICTORIA</t>
  </si>
  <si>
    <t>SERVICIO DE GESTOR - DPAC SELVA - SEDE PASCO</t>
  </si>
  <si>
    <t>0000073</t>
  </si>
  <si>
    <t>10427841206</t>
  </si>
  <si>
    <t>LA TORRE MOSCOSO EDGAR LUIS</t>
  </si>
  <si>
    <t>0000074</t>
  </si>
  <si>
    <t>10430333530</t>
  </si>
  <si>
    <t>PAITAN SUAREZ TERESA ISABEL</t>
  </si>
  <si>
    <t>ASISTENCIA TÉCNICA PARA ARTICULACIÓN COMERCIAL - DPAC SIERRA</t>
  </si>
  <si>
    <t>0000095</t>
  </si>
  <si>
    <t>10458945026</t>
  </si>
  <si>
    <t>SORIA ALBINAGORTA SANDRA ELIZABETH</t>
  </si>
  <si>
    <t>SERVICIO DE GESTOR - DPAC SELVA - SEDE AYACUCHO</t>
  </si>
  <si>
    <t>0000079</t>
  </si>
  <si>
    <t>10408164520</t>
  </si>
  <si>
    <t>VALVERDE PEREZ HERBERT WILLIAMS</t>
  </si>
  <si>
    <t>SERVICIO DE ASISTENCIA TÉCNICA - DPAC SELVA</t>
  </si>
  <si>
    <t>0000137</t>
  </si>
  <si>
    <t>10460732625</t>
  </si>
  <si>
    <t>TUESTA SINARAHUA MAYRA KATHERIN</t>
  </si>
  <si>
    <t>0000138</t>
  </si>
  <si>
    <t>10428386120</t>
  </si>
  <si>
    <t>FALCON ALBORNOZ RONALD ROMULO</t>
  </si>
  <si>
    <t>0000135</t>
  </si>
  <si>
    <t>10249900911</t>
  </si>
  <si>
    <t>JARA ALMIRON VICTOR</t>
  </si>
  <si>
    <t>0000076</t>
  </si>
  <si>
    <t>10409311453</t>
  </si>
  <si>
    <t>MENDOZA DIAZ JUDITH CARLA</t>
  </si>
  <si>
    <t xml:space="preserve">SERVICIO SE SEGURIDAD Y VIGILANCIA </t>
  </si>
  <si>
    <t>0000036</t>
  </si>
  <si>
    <t>20513324406</t>
  </si>
  <si>
    <t>ARGOS SEGURIDAD INTEGRAL SAC</t>
  </si>
  <si>
    <t>0000166</t>
  </si>
  <si>
    <t>SERVICIO DE INTERNET DEDICADO</t>
  </si>
  <si>
    <t>0000113</t>
  </si>
  <si>
    <t>20605111930</t>
  </si>
  <si>
    <t>NOVACLOUD S.A.C.</t>
  </si>
  <si>
    <t>SERVICIO DE SUSCRIPCION ANUAL AL DIRECTORIO DE EMPRESAS A NIVEL LOCAL E INTERNACIONAL</t>
  </si>
  <si>
    <t>0000340</t>
  </si>
  <si>
    <t>20101281371</t>
  </si>
  <si>
    <t>DUN &amp; BRADSTREET S.A.C.</t>
  </si>
  <si>
    <t>implementacion de consultoria ITSE</t>
  </si>
  <si>
    <t>0000154</t>
  </si>
  <si>
    <t>20392751476</t>
  </si>
  <si>
    <t>TEC ESTUDIO E.I.R.L</t>
  </si>
  <si>
    <t xml:space="preserve">SERVICIO DE ASISTENCIA TECNICA </t>
  </si>
  <si>
    <t>0000083</t>
  </si>
  <si>
    <t>10707668143</t>
  </si>
  <si>
    <t>VALENZUELA ANTEZANA RICARDO NAHUEL</t>
  </si>
  <si>
    <t>0000078</t>
  </si>
  <si>
    <t>10700527668</t>
  </si>
  <si>
    <t>GONZALES VASQUEZ SHEYLA</t>
  </si>
  <si>
    <t>0000081</t>
  </si>
  <si>
    <t>10011489376</t>
  </si>
  <si>
    <t>RIOS HIDALGO CARLO MANUEL</t>
  </si>
  <si>
    <t>0000075</t>
  </si>
  <si>
    <t>10440215772</t>
  </si>
  <si>
    <t>YLLATOPA CANALES JULIO CESAR</t>
  </si>
  <si>
    <t>0000046</t>
  </si>
  <si>
    <t>10266874583</t>
  </si>
  <si>
    <t>ABANTO ABANTO WALTER ROMAN</t>
  </si>
  <si>
    <t>0000080</t>
  </si>
  <si>
    <t>10705578058</t>
  </si>
  <si>
    <t>RIOS ALAVA HUBER AUGUSTO</t>
  </si>
  <si>
    <t>0000082</t>
  </si>
  <si>
    <t>10471352115</t>
  </si>
  <si>
    <t>LÓPEZ PORTOCARRERO ANCELMO</t>
  </si>
  <si>
    <t>0000139</t>
  </si>
  <si>
    <t>10459271428</t>
  </si>
  <si>
    <t>AREVALO DEL AGUILA ARTURO</t>
  </si>
  <si>
    <t>SERVICIO DE ENERGIA ELECTRICA SEDE CENTRAL</t>
  </si>
  <si>
    <t>0000055</t>
  </si>
  <si>
    <t>20331898008</t>
  </si>
  <si>
    <t>SEGURO VEHICULAR PARA SSE</t>
  </si>
  <si>
    <t>00484</t>
  </si>
  <si>
    <t>20332970411</t>
  </si>
  <si>
    <t>PACIFICO COMPAÑIA DE SEGUROS Y REASEGUROS</t>
  </si>
  <si>
    <t>0000251</t>
  </si>
  <si>
    <t>20601548829</t>
  </si>
  <si>
    <t>V &amp; C RESGUARDO Y CUSTODIA SOCIEDAD ANONIMA CERRADA</t>
  </si>
  <si>
    <t>SERVICIO DE RENOVACION DE 1 AÑO ON LINE A LA BASE DE DATOS DE MERCADOS EMERGENTES</t>
  </si>
  <si>
    <t>00349-2021</t>
  </si>
  <si>
    <t>30000002983</t>
  </si>
  <si>
    <t>ISI EMERGING MARKETS COLOMBIA SAS</t>
  </si>
  <si>
    <t xml:space="preserve">ADQUISICIÓN DE SOFTWARE DE VIRTUALIZACIÓN </t>
  </si>
  <si>
    <t>SERVICIO DE ASEO Y LIMPIEZA PARA LA SEDE CENTRAL Y SEDE SAMIRIA</t>
  </si>
  <si>
    <t>00070-2021</t>
  </si>
  <si>
    <t>20602316221</t>
  </si>
  <si>
    <t>M &amp; L GRUPO EMPRESARIAL S.A.C.</t>
  </si>
  <si>
    <t>Servicio asistencia técnica en palta en la región Huancavelica</t>
  </si>
  <si>
    <t>0000163</t>
  </si>
  <si>
    <t>0000070</t>
  </si>
  <si>
    <t>10316579987</t>
  </si>
  <si>
    <t>ALVARON DURAN JOEL NEIL</t>
  </si>
  <si>
    <t>10423479651</t>
  </si>
  <si>
    <t>ALMIRCO TUCTO FREDDY DANIEL</t>
  </si>
  <si>
    <t>FIREWALL SEGURIDAD PERIMETRAL</t>
  </si>
  <si>
    <t>0000133</t>
  </si>
  <si>
    <t>0000057</t>
  </si>
  <si>
    <t>10467327475</t>
  </si>
  <si>
    <t>LIMA PIMENTEL VICTOR HUGO</t>
  </si>
  <si>
    <t>0000099</t>
  </si>
  <si>
    <t>SUSCRIPCION ANTIVIRUS UTI</t>
  </si>
  <si>
    <t>0000220</t>
  </si>
  <si>
    <t>Especialista en Sistemas Administrativo</t>
  </si>
  <si>
    <t>0000187</t>
  </si>
  <si>
    <t>10098709849</t>
  </si>
  <si>
    <t>DIAZ LINARES JOSE GABRIEL</t>
  </si>
  <si>
    <t>0000101</t>
  </si>
  <si>
    <t>0000102</t>
  </si>
  <si>
    <t>10277121013</t>
  </si>
  <si>
    <t>SANCHEZ RAMOS JOSE LENIN</t>
  </si>
  <si>
    <t>0000059</t>
  </si>
  <si>
    <t>0000167</t>
  </si>
  <si>
    <t>10402586309</t>
  </si>
  <si>
    <t>MENA CHAVEZ MARX LENIN</t>
  </si>
  <si>
    <t>0000037</t>
  </si>
  <si>
    <t>10446492492</t>
  </si>
  <si>
    <t>ABARCA PIÑAN VICTOR ENOC</t>
  </si>
  <si>
    <t>0000039</t>
  </si>
  <si>
    <t>10705052943</t>
  </si>
  <si>
    <t>RENGIFO CARDENAS SANDRO ANGELO</t>
  </si>
  <si>
    <t>0000111</t>
  </si>
  <si>
    <t>10416235355</t>
  </si>
  <si>
    <t>DIMAS NAVARRO LIZ JAKELINE</t>
  </si>
  <si>
    <t>0000150</t>
  </si>
  <si>
    <t>AQUISICION DE MASCARILLAS KN95</t>
  </si>
  <si>
    <t>0000001</t>
  </si>
  <si>
    <t>20604878412</t>
  </si>
  <si>
    <t>FEBINOX LOGISTICA INTEGRAL S.A.C.</t>
  </si>
  <si>
    <t>10428971332</t>
  </si>
  <si>
    <t>ALVARON ROBLES MILAGRO MAGALY</t>
  </si>
  <si>
    <t>0000040</t>
  </si>
  <si>
    <t>10230192940</t>
  </si>
  <si>
    <t>SAAVEDRA GOMEZ ZARA ELIZABETH</t>
  </si>
  <si>
    <t>0000056</t>
  </si>
  <si>
    <t>10480903728</t>
  </si>
  <si>
    <t>TECSE TECSI ROBERT ARTURO</t>
  </si>
  <si>
    <t>PRODUCCION DE EVENTOS PARA UCII</t>
  </si>
  <si>
    <t>20603894180</t>
  </si>
  <si>
    <t>GRUPO LARES S.A.C.</t>
  </si>
  <si>
    <t>10455548565</t>
  </si>
  <si>
    <t>TELLO NASCIMENTO ROSA CAROLINA</t>
  </si>
  <si>
    <t>Suscripción anual al directorio de empresas a nivel local e internacional,</t>
  </si>
  <si>
    <t>0000253</t>
  </si>
  <si>
    <t>10428815349</t>
  </si>
  <si>
    <t>CCENTE GASPAR EDGARDO</t>
  </si>
  <si>
    <t>0000100</t>
  </si>
  <si>
    <t>10479545621</t>
  </si>
  <si>
    <t>NUÑEZ VASQUEZ ELFER</t>
  </si>
  <si>
    <t>0000181</t>
  </si>
  <si>
    <t>10282980865</t>
  </si>
  <si>
    <t>FIGUEROA NAVARRO MARINO MARCELINO</t>
  </si>
  <si>
    <t>0000041</t>
  </si>
  <si>
    <t>10446984093</t>
  </si>
  <si>
    <t>FLORES MOLINA JORDAN MERCIER</t>
  </si>
  <si>
    <t>0000069</t>
  </si>
  <si>
    <t>0000035</t>
  </si>
  <si>
    <t>0000042</t>
  </si>
  <si>
    <t>20552504641</t>
  </si>
  <si>
    <t>TELEFONIA MOVIL</t>
  </si>
  <si>
    <t>0000016</t>
  </si>
  <si>
    <t>SUMINISTRO ENERGIA ELECTRICA SEDE CENTRAL</t>
  </si>
  <si>
    <t>0000008</t>
  </si>
  <si>
    <t>0000013</t>
  </si>
  <si>
    <t>0000012</t>
  </si>
  <si>
    <t>SE ENCUENTRA REGISTRADO EN EL CMN</t>
  </si>
  <si>
    <t>CUI 2458663. ADQUISICION DE CAMIONETA; EN EL(LA) SEDES DESCONCENTRADAS DE SIERRA Y SELVA EXPORTADORA, MULTIDISTRITAL, MULTIPROVINCIAL, MULTIDEPARTAMENTAL</t>
  </si>
  <si>
    <t>ADQUISICIÓN DE EQUIPOS INFORMATICOS EN EL MARCO DE LA INVERSIÓN IDENTIFICADA CON CUI 2510422. DENOMINADA "ADQUISICION DE SERVIDOR, SISTEMA DE ALMACENAMIENTO (STORAGE) Y SWITCH; EN EL(LA) SISTEMA DE INFORMACION DE SIERRA Y SELVA EXPORTADORA DISTRITO DE LINCE, PROVINCIA LIMA, DEPARTAMENTO LIMA"</t>
  </si>
  <si>
    <t>SERVICIO DE ELABORACIÓN DE EXPEDIENTE TÉCNICO DE LA INVERSIÓN IDENTIFICADA CON CUI 2551265. DENOMINADA "MEJORAMIENTO Y AMPLIACION DE LOS SERVICIOS DE APOYO AL DESARROLLO COMERCIAL DE LAS ORGANIZACIONES DE PRODUCTORES DE CAFE EN 9 DISTRITOS DE LA PROVINCIA DE SATIPO - DEPARTAMENTO DE JUNIN"</t>
  </si>
  <si>
    <t>ADQUISICIÓN DE MÓDULOS DESMONTABLES DE POST COSECHA DE LA INVERSIÓN IDENTIFICADA CON CUI 2511633. DENOMINADA "MEJORAMIENTO Y AMPLIACION DE LOS SERVICIOS DE APOYO AL DESARROLLO COMERCIAL DE LOS PRODUCTORES DE PALTA EN EL VALLE DE TOROBAMBA DEL DISTRITO DE SAN MIGUEL - PROVINCIA DE LA MAR - DEPARTAMENTO DE AYACUCHO"</t>
  </si>
  <si>
    <t>ADQUISICIÓN DE MÓDULO ADMINISTRATIVO DE LA INVERSIÓN IDENTIFICADA CON CUI 2511633. DENOMINADA "MEJORAMIENTO Y AMPLIACION DE LOS SERVICIOS DE APOYO AL DESARROLLO COMERCIAL DE LOS PRODUCTORES DE PALTA EN EL VALLE DE TOROBAMBA DEL DISTRITO DE SAN MIGUEL - PROVINCIA DE LA MAR - DEPARTAMENTO DE AYACUCHO"</t>
  </si>
  <si>
    <t>ADQUISICIÓN DE EQUIPAMIENTO DE POST COSECHA DE LA INVERSIÓN IDENTIFICADA CON CUI 2511633. DENOMINADA "MEJORAMIENTO Y AMPLIACION DE LOS SERVICIOS DE APOYO AL DESARROLLO COMERCIAL DE LOS PRODUCTORES DE PALTA EN EL VALLE DE TOROBAMBA DEL DISTRITO DE SAN MIGUEL - PROVINCIA DE LA MAR - DEPARTAMENTO DE AYACUCHO"</t>
  </si>
  <si>
    <t>EUROS</t>
  </si>
  <si>
    <t>06-068-003286</t>
  </si>
  <si>
    <t>BANCO DE LA NACIÓN</t>
  </si>
  <si>
    <t>1737 - FOMENTO Y GESTION SOSTENIBLE DE LA PRODUCCION FORESTAL EN EL PERU</t>
  </si>
  <si>
    <t>DÓLARES AMERICANOS</t>
  </si>
  <si>
    <t>06-068-002794</t>
  </si>
  <si>
    <t>1503 - SERVICIO NACIONAL FORESTAL Y DE FAUNA SILVESTRE</t>
  </si>
  <si>
    <t>SOLES</t>
  </si>
  <si>
    <t>00-068-385695</t>
  </si>
  <si>
    <t>00-068-383633</t>
  </si>
  <si>
    <t>00-068-367166</t>
  </si>
  <si>
    <t>00-068-365589</t>
  </si>
  <si>
    <t>00-068-358191</t>
  </si>
  <si>
    <t>00-068-350980</t>
  </si>
  <si>
    <t>00-068-387582</t>
  </si>
  <si>
    <t>DOLARES</t>
  </si>
  <si>
    <t>06-068-001143</t>
  </si>
  <si>
    <t>1592 - PROGRAMA DE DESARROLLO FORESTAL, SOSTENIBLE, INCLUSIVO Y COMPETITIVO EN LA AMAZONIA PERUANA</t>
  </si>
  <si>
    <t>00-068-348897</t>
  </si>
  <si>
    <t>00-068-345928</t>
  </si>
  <si>
    <t>3.- RECURSOS OPERACIONES
      OFICIALES DE CRED. EXTERNO</t>
  </si>
  <si>
    <t xml:space="preserve">16/11/2015	</t>
  </si>
  <si>
    <t>06-068-003138</t>
  </si>
  <si>
    <t xml:space="preserve">18/01/2017	</t>
  </si>
  <si>
    <t>00-068-377110</t>
  </si>
  <si>
    <t>00-068-367387</t>
  </si>
  <si>
    <t xml:space="preserve">28/10/2016	</t>
  </si>
  <si>
    <t>00-068-366275</t>
  </si>
  <si>
    <t>06-068-003014</t>
  </si>
  <si>
    <t>00-068-387264</t>
  </si>
  <si>
    <t>00-068-376904</t>
  </si>
  <si>
    <t>00-068-357837</t>
  </si>
  <si>
    <t>00-068-354544</t>
  </si>
  <si>
    <t>00-068-349680</t>
  </si>
  <si>
    <t>00-068-345375</t>
  </si>
  <si>
    <t>00-068-354706</t>
  </si>
  <si>
    <t>00-068-345367</t>
  </si>
  <si>
    <t xml:space="preserve">	165: SERVICIO NACIONAL FORESTAL Y DE FAUNA SILVESTRE - SERFOR</t>
  </si>
  <si>
    <t>001358 MGRH</t>
  </si>
  <si>
    <t>0068-227208</t>
  </si>
  <si>
    <t>BANCO DE LA NACION</t>
  </si>
  <si>
    <t xml:space="preserve">06-068-001658   </t>
  </si>
  <si>
    <t>0068-372909</t>
  </si>
  <si>
    <t xml:space="preserve"> 0068-298768  </t>
  </si>
  <si>
    <t>Nuevos Soles</t>
  </si>
  <si>
    <t>00-068-358116</t>
  </si>
  <si>
    <t>06-068-001151</t>
  </si>
  <si>
    <t>04/07/2011</t>
  </si>
  <si>
    <t>00-068-285747</t>
  </si>
  <si>
    <t>06-000-035643</t>
  </si>
  <si>
    <t>001299 CENTRAL</t>
  </si>
  <si>
    <t>300-3571228</t>
  </si>
  <si>
    <t>INTERBANK</t>
  </si>
  <si>
    <t>191-976347-0-64</t>
  </si>
  <si>
    <t>BANCO DE CREDITO</t>
  </si>
  <si>
    <t>68-382998</t>
  </si>
  <si>
    <t>46-100506</t>
  </si>
  <si>
    <t>1301/2012</t>
  </si>
  <si>
    <t>68-315301</t>
  </si>
  <si>
    <t>68-253853</t>
  </si>
  <si>
    <t>68-194733</t>
  </si>
  <si>
    <t>164 AUTORIDAD NACIONAL DEL AGUA - ANA</t>
  </si>
  <si>
    <t xml:space="preserve">PLIEGO: </t>
  </si>
  <si>
    <t>AÑO 2013</t>
  </si>
  <si>
    <t>00-161-174114</t>
  </si>
  <si>
    <t>1451 - EEA ANDENES - CUSCO</t>
  </si>
  <si>
    <t>231-165010</t>
  </si>
  <si>
    <t>1450 - EEA VISTA FLORIDA - LAMBAYEQUE</t>
  </si>
  <si>
    <t>0381-165027</t>
  </si>
  <si>
    <t>1449 - EEA SANTA ANA - JUNIN</t>
  </si>
  <si>
    <t>AÑO 2012</t>
  </si>
  <si>
    <t>00 512-068413</t>
  </si>
  <si>
    <t>1448 - EEA PUCALLPA - UCAYALI</t>
  </si>
  <si>
    <t>00 512-059317</t>
  </si>
  <si>
    <t>0701-087844</t>
  </si>
  <si>
    <t>1447 - EEA ILLPA - PUNO</t>
  </si>
  <si>
    <t>0701-061616</t>
  </si>
  <si>
    <t>0541-051066</t>
  </si>
  <si>
    <t>1446 - EEA EL PORVENIR - SAN MARTIN</t>
  </si>
  <si>
    <t>AÑO 2001</t>
  </si>
  <si>
    <t>0 000-262021</t>
  </si>
  <si>
    <t xml:space="preserve">BANCO DE LA NACIÓN </t>
  </si>
  <si>
    <t>0160 SEDE CENTRAL</t>
  </si>
  <si>
    <t>AÑO 2014</t>
  </si>
  <si>
    <t>06-068-000953</t>
  </si>
  <si>
    <t>1555 - PNIA</t>
  </si>
  <si>
    <t>00-068-347599</t>
  </si>
  <si>
    <t>3.- RECURSOS OPERACIONES POR OPERACIONES OFICIALES DE CREDITO</t>
  </si>
  <si>
    <t>00-161-171069</t>
  </si>
  <si>
    <t>231-162976</t>
  </si>
  <si>
    <t>0381-162052</t>
  </si>
  <si>
    <t>00 512-054544</t>
  </si>
  <si>
    <t>0701-060644</t>
  </si>
  <si>
    <t>0541-050728</t>
  </si>
  <si>
    <t>AÑO 2021</t>
  </si>
  <si>
    <t>0 000-282510</t>
  </si>
  <si>
    <t>00-161-171050</t>
  </si>
  <si>
    <t>0381-162044</t>
  </si>
  <si>
    <t>0 051-2054536</t>
  </si>
  <si>
    <t>0701-060636</t>
  </si>
  <si>
    <t>0541-050736</t>
  </si>
  <si>
    <t>AÑO 2003</t>
  </si>
  <si>
    <t>0 000-300756</t>
  </si>
  <si>
    <t>163: INSTITUTO NACIONAL DE INNOVACION AGRARIA</t>
  </si>
  <si>
    <t>CUT</t>
  </si>
  <si>
    <t>U.E 720</t>
  </si>
  <si>
    <t xml:space="preserve">       OFICIALES DE CRED. INTERNO</t>
  </si>
  <si>
    <t>N°00-068-381711</t>
  </si>
  <si>
    <t>DÓLARES</t>
  </si>
  <si>
    <t>N°00-068-002174</t>
  </si>
  <si>
    <t>N°00-000-283037</t>
  </si>
  <si>
    <t>N°00-000-300713</t>
  </si>
  <si>
    <t>EJECUTORA 02 - SENASA</t>
  </si>
  <si>
    <t>160: SERVICIO NACIONAL DE SANIDAD AGRARIA - SENASA</t>
  </si>
  <si>
    <t>S/</t>
  </si>
  <si>
    <t>000425389</t>
  </si>
  <si>
    <t>157-SENASA</t>
  </si>
  <si>
    <t>000425036</t>
  </si>
  <si>
    <t>$</t>
  </si>
  <si>
    <t>000029228</t>
  </si>
  <si>
    <t>000745324</t>
  </si>
  <si>
    <t>0011-0661-0100051030</t>
  </si>
  <si>
    <t>BANCO CONTINENTAL BBVA</t>
  </si>
  <si>
    <t>193-1315179-0-35</t>
  </si>
  <si>
    <t>000282499</t>
  </si>
  <si>
    <t>000300705</t>
  </si>
  <si>
    <t>EJECUTORA 01 - SENASA</t>
  </si>
  <si>
    <t>00068379113</t>
  </si>
  <si>
    <t>001257 SIERRA Y SELVA EXPORTADORA</t>
  </si>
  <si>
    <t>00000861936</t>
  </si>
  <si>
    <t>00000861782</t>
  </si>
  <si>
    <t>CUENTA PRINCIPAL DE TESORO PUBLICO (CUT)</t>
  </si>
  <si>
    <t xml:space="preserve">	018: SIERRA Y SELVA EXPORTADORA</t>
  </si>
  <si>
    <t>00-068-363454 (CUT)</t>
  </si>
  <si>
    <t>BANCO DE LA NACIÓN (CUT)</t>
  </si>
  <si>
    <t>UE 036-1634 FONDO SIERRA AZUL</t>
  </si>
  <si>
    <t>036-1634 FONDO SIERRA AZUL</t>
  </si>
  <si>
    <t>00525023850</t>
  </si>
  <si>
    <t>035 - 1631 GPS</t>
  </si>
  <si>
    <t xml:space="preserve">SOLES </t>
  </si>
  <si>
    <t>TR F
FNTO. INTERNO</t>
  </si>
  <si>
    <t>SUB CUENTA DEL TESORO</t>
  </si>
  <si>
    <t>2016</t>
  </si>
  <si>
    <t>06-068-001186
PTRT3
 FNTO. EXT.</t>
  </si>
  <si>
    <t xml:space="preserve">BANCO DE LA NACION </t>
  </si>
  <si>
    <t>00-068-359767
PTRT3
 FNTO. EXT.</t>
  </si>
  <si>
    <t xml:space="preserve">TR 7 </t>
  </si>
  <si>
    <t>00-068-377927</t>
  </si>
  <si>
    <t>00-068-359279</t>
  </si>
  <si>
    <t>035 - 1631 MINAGRI - GESTIÓN DE PROYECTOS SECTORIALES</t>
  </si>
  <si>
    <t>UNIDAD EJECUTORA:</t>
  </si>
  <si>
    <t>00525022013</t>
  </si>
  <si>
    <t>034 - 1594 PEDAMAALC</t>
  </si>
  <si>
    <t>00525022005</t>
  </si>
  <si>
    <t>034 - 1594 PROYECTO ESPECIAL DATEM DEL MARAÑON - ALTO AMAZONAS - LORETO - CONDORCANQUI - PEDAMAALC</t>
  </si>
  <si>
    <t>00-415-015569</t>
  </si>
  <si>
    <t>EJECUCION DE CARTAS FIANZA</t>
  </si>
  <si>
    <t>00-415-014201</t>
  </si>
  <si>
    <t>022-1593: PROVRAEM</t>
  </si>
  <si>
    <t>RETENCIONES DE GARANTIA DE FIEL CUMPLIMIENTO</t>
  </si>
  <si>
    <t>00-415-005881</t>
  </si>
  <si>
    <t>CUT - TESORO PUBLICO: RB 18 - TR 14</t>
  </si>
  <si>
    <t>CUT - TESORO PUBLICO: RB 13 - TR 18</t>
  </si>
  <si>
    <t>CUT - TESORO PUBLICO: RB 13 - TR N</t>
  </si>
  <si>
    <t>CUT - TESORO PUBLICO: RB 19 - TR F</t>
  </si>
  <si>
    <t>CUT - TESORO PUBLICO: RB 19 - TR 18</t>
  </si>
  <si>
    <t>00-415-005903</t>
  </si>
  <si>
    <t>CUT - TESORO PUBLICO: RB 09 - TR 7</t>
  </si>
  <si>
    <t>CUT - TESORO PUBLICO: RB 00 - TR 0</t>
  </si>
  <si>
    <t>: 022 - 1593 PROYECTO ESPECIAL DE DESARROLLO DEL VALLE DE LOS RIOS APURIMAC, ENE Y MANTARO - PROVRAEM</t>
  </si>
  <si>
    <t>00470-009896</t>
  </si>
  <si>
    <t>021 -1334 MINAG - PICHIS PALCAZÚ</t>
  </si>
  <si>
    <t>00470-009888</t>
  </si>
  <si>
    <t>00-470-009896</t>
  </si>
  <si>
    <t>: 021 -1334 MINAG  PICHIS PALCAZU</t>
  </si>
  <si>
    <t>BANCO NACION</t>
  </si>
  <si>
    <t>00490017305</t>
  </si>
  <si>
    <t>00490017313</t>
  </si>
  <si>
    <t>020 - 1333 MINAG - ALTO HUALLAGA</t>
  </si>
  <si>
    <t>00291-019005</t>
  </si>
  <si>
    <t>019 - 1332 MINAG - JAÉN - SAN IGNACIO - BAGUA</t>
  </si>
  <si>
    <t>2020</t>
  </si>
  <si>
    <t>00521-067888</t>
  </si>
  <si>
    <t>2009</t>
  </si>
  <si>
    <t>00521-039124</t>
  </si>
  <si>
    <t>00521-039167</t>
  </si>
  <si>
    <t>018 - 1331 MINAG - BINACIONAL RIO PUTUMAYO</t>
  </si>
  <si>
    <t>701-043049</t>
  </si>
  <si>
    <t>017 - 1330 MINAG BINACIONAL LAGO TITICACA</t>
  </si>
  <si>
    <t>00 401 075259</t>
  </si>
  <si>
    <t>CUENTAS CENTRAL DE ENCARGOS</t>
  </si>
  <si>
    <t>00 401 206507</t>
  </si>
  <si>
    <t>EJECUCION DE CARTAS FIANZAS</t>
  </si>
  <si>
    <t>00 401 150986</t>
  </si>
  <si>
    <t>RETENCIONES DE GARANTIAS 10%</t>
  </si>
  <si>
    <t>OTROS (ESPECIFIQUE)</t>
  </si>
  <si>
    <t>00 401 073604</t>
  </si>
  <si>
    <t>016 -1329 MINAG - SIERRA CENTRO SUR</t>
  </si>
  <si>
    <t xml:space="preserve">    -  RECURSOS DIRECTAMENTE RECAUDADOS - CUT</t>
  </si>
  <si>
    <t xml:space="preserve">       FONDO MI RIEGO</t>
  </si>
  <si>
    <t>CONTINUIDAD DE INVERSIONES</t>
  </si>
  <si>
    <t>ENDEUDAMIENTO- BONOS</t>
  </si>
  <si>
    <t>3.- RECURSOS OPERACIONES OFICIALES DE CREDITO</t>
  </si>
  <si>
    <t>00 401 073515</t>
  </si>
  <si>
    <t>SALDO 2022 
(**)</t>
  </si>
  <si>
    <t>SALDO 2021 
(*)</t>
  </si>
  <si>
    <t>016 MIDAGRI-SIERRA CENTRO SUR</t>
  </si>
  <si>
    <t>0811014451</t>
  </si>
  <si>
    <t>015 - 1328 JEQUETEPEQUE ZAÑA</t>
  </si>
  <si>
    <t xml:space="preserve">    - FONDO PARA LA CONTINUIDAD DE INVERSIONES (RO)</t>
  </si>
  <si>
    <t xml:space="preserve">       RECONSTRUCCION POR CAMBIO (RO)</t>
  </si>
  <si>
    <t xml:space="preserve">    - FONDO PARA LA CONTINUIDAD DE LA</t>
  </si>
  <si>
    <t xml:space="preserve">       DESASTRES NATURALES (RO)</t>
  </si>
  <si>
    <t xml:space="preserve">    - FONDO INTERVENC. ANTE OCURRENCIAS DE </t>
  </si>
  <si>
    <t>U.E. 015: JEQUETEPEQUE ZAÑA</t>
  </si>
  <si>
    <t>Dólares</t>
  </si>
  <si>
    <t>575-0007251-1-32</t>
  </si>
  <si>
    <t>Banco de Crédito del Perú</t>
  </si>
  <si>
    <t>06-691-053669</t>
  </si>
  <si>
    <t>Banco de la Nación</t>
  </si>
  <si>
    <t xml:space="preserve">06-691-000042 </t>
  </si>
  <si>
    <t>014 - 1327 Binacional Puyango Tumbes</t>
  </si>
  <si>
    <t xml:space="preserve">0011-0265-61-0300038052 </t>
  </si>
  <si>
    <t>Banco Continental</t>
  </si>
  <si>
    <t>Soles</t>
  </si>
  <si>
    <t>00-691-056082</t>
  </si>
  <si>
    <t>00-691-038343</t>
  </si>
  <si>
    <t xml:space="preserve">00-691-113051 </t>
  </si>
  <si>
    <t xml:space="preserve">00-691-051390 </t>
  </si>
  <si>
    <t>: 014 - 1327 MINAG - BINACIONAL PUYANGO - TUMBES</t>
  </si>
  <si>
    <t xml:space="preserve">NACIONAL </t>
  </si>
  <si>
    <t>2018</t>
  </si>
  <si>
    <t>068-196434</t>
  </si>
  <si>
    <t>7 BANCO DE LA NACION</t>
  </si>
  <si>
    <t>012 - 1297 PROGRAMA DE COMPENSACIONES PARA LA COMPETITIVIDAD</t>
  </si>
  <si>
    <t xml:space="preserve">NO APLICA </t>
  </si>
  <si>
    <t>2010</t>
  </si>
  <si>
    <t>068-237599</t>
  </si>
  <si>
    <t>0-068-375665</t>
  </si>
  <si>
    <t>Banco de la Nacion</t>
  </si>
  <si>
    <t>*EJECUCION CARTA FIANZAS POR GARANTIAS</t>
  </si>
  <si>
    <t>00-068-168554</t>
  </si>
  <si>
    <t>*DETRACCIONES</t>
  </si>
  <si>
    <t>00-068-231477</t>
  </si>
  <si>
    <t>*RETENCIONES 10%- LEY 28015 ART. 21</t>
  </si>
  <si>
    <t>0000-878383</t>
  </si>
  <si>
    <t>*DEPOSITO PARA PAGO DE IMPUESTO</t>
  </si>
  <si>
    <t>011-1296 PROGRAMA DE DESARROLLO PRODUCTIVO AGRARIO RURAL - AGRO RURAL</t>
  </si>
  <si>
    <t>0000-877689</t>
  </si>
  <si>
    <t>*CUENTA CENTRAL DE ENCARGOS - RD</t>
  </si>
  <si>
    <t>0000-876569</t>
  </si>
  <si>
    <t>US$</t>
  </si>
  <si>
    <t>2011</t>
  </si>
  <si>
    <t>06-000-035317</t>
  </si>
  <si>
    <t xml:space="preserve">Banco de la Nación </t>
  </si>
  <si>
    <t>*AGRO RURAL DONACIONES DEL BID</t>
  </si>
  <si>
    <t>00-068-259606</t>
  </si>
  <si>
    <t>00-000-877859</t>
  </si>
  <si>
    <t>*AGRO RURAL DONACION ANTAMINA</t>
  </si>
  <si>
    <t>*CUENTA CENTRAL DE ENCARGOS - RyT</t>
  </si>
  <si>
    <t>2021</t>
  </si>
  <si>
    <t>06-068-002689</t>
  </si>
  <si>
    <t>*AGRO RURAL FIDA AVANZA RURAL</t>
  </si>
  <si>
    <t>00-068-384923</t>
  </si>
  <si>
    <t>2017</t>
  </si>
  <si>
    <t xml:space="preserve">06-068-001453 </t>
  </si>
  <si>
    <t>*AGRO RURAL FIDA VRAEM</t>
  </si>
  <si>
    <t xml:space="preserve">00-068-368812 </t>
  </si>
  <si>
    <t>*CUENTA CENTRAL DE ENCARGOS - ROOC</t>
  </si>
  <si>
    <t>*CUENTA ORDINARIA - CENTRALIZADORA (REVERSION AUTOMATICA)</t>
  </si>
  <si>
    <t>00-000-877697</t>
  </si>
  <si>
    <t>*AGRO RURAL RDR ENCARGOS</t>
  </si>
  <si>
    <t>00-000-876941</t>
  </si>
  <si>
    <t>*CADIC RDR</t>
  </si>
  <si>
    <t xml:space="preserve">00-000-876577 </t>
  </si>
  <si>
    <t>*RDR CENTRALIZADORA</t>
  </si>
  <si>
    <t>*CUENTA CENTRAL DE ENCARGOS - RECURSOS ORDINARIOS</t>
  </si>
  <si>
    <t>000-300675</t>
  </si>
  <si>
    <t>006-956 PROGRAMA SUB SECTORIAL DE IRRIGACIONES - PSI</t>
  </si>
  <si>
    <t>SOL</t>
  </si>
  <si>
    <t>0048-028470</t>
  </si>
  <si>
    <t>UE155:ADMINISTR. CENTRAL</t>
  </si>
  <si>
    <t>MINAG-ADM. CENTRAL DETRACCIONES (**)</t>
  </si>
  <si>
    <t>0068-375576</t>
  </si>
  <si>
    <t>MINAG ADM. CENTRAL - EJEC CARTAS FIANZAS POR GARANTIAS (*)</t>
  </si>
  <si>
    <t>0000-296740</t>
  </si>
  <si>
    <t>MINAG-ADM. CTRAL VENTA DE MAQ. AL CONTADO Y AL CREDITO (1)</t>
  </si>
  <si>
    <t>DÓLAR</t>
  </si>
  <si>
    <t>6000-029724</t>
  </si>
  <si>
    <t>MINAG-ADM. CENTRAL VTA DE MAQUINARIA AL CONTADO (1)</t>
  </si>
  <si>
    <t>6000-029732</t>
  </si>
  <si>
    <t>MINAG-ADM. CENTRAL VTA DE MAQUINARIA AL CREDITO (1)</t>
  </si>
  <si>
    <t>0000-300640-104</t>
  </si>
  <si>
    <t>SUB-CUENTA CUT FONDO INTERV. OCURRENCIA DE DESASTRE NAT. TR 24</t>
  </si>
  <si>
    <t>0000-300640-100</t>
  </si>
  <si>
    <t>SUB-CUENTA CUT PARTICIPACIONES FENÓMENO EL NIÑO TR 21</t>
  </si>
  <si>
    <t>0000-300640-99</t>
  </si>
  <si>
    <t>SUB-CUENTA CUT PARTICIPACIONES FONDO MI RIEGO (SIERRA AZUL) TR 14</t>
  </si>
  <si>
    <t xml:space="preserve">    - CANON  Y  SOBRECANON, REGALIAS Y PARTICIPACIONES</t>
  </si>
  <si>
    <t>0000-300640-109</t>
  </si>
  <si>
    <t>SUB-CUENTA CUT TRANSFERENCIA FINANCIERA TR 18</t>
  </si>
  <si>
    <t>0000-300640-101</t>
  </si>
  <si>
    <t>SUB-CUENTA CUT DONACIONES DE PERSONAS Y EMPRESAS NAC.TR 15</t>
  </si>
  <si>
    <t>0000-281352</t>
  </si>
  <si>
    <t>MINAG -ADM. CENTRAL MONETIZACION DONACION DE TRIGO SOLES (1)</t>
  </si>
  <si>
    <t>0000-300640-113</t>
  </si>
  <si>
    <t>SUB-CUENTA CUT ROOC DU. 051-2020 MED. EXTRAORDINARIAS Y TEMP. COVID-19  TR 18</t>
  </si>
  <si>
    <t>0000-300640-111</t>
  </si>
  <si>
    <t>SUB-CUENTA CUT ROOC FONDO INTERV. OCURRENCIA DE DESATR. NAT. TR 12</t>
  </si>
  <si>
    <t>0000-300640-110</t>
  </si>
  <si>
    <t>SUB-CUENTA CUT ROOC ENDEUDAMIENTOS BONOS TR F</t>
  </si>
  <si>
    <t>0000-300640-106</t>
  </si>
  <si>
    <t>SUB-CUENTA CUT ROOC  OPERACIONES OFICIALES DE CREDITO TR 15</t>
  </si>
  <si>
    <t>0000-300640-98</t>
  </si>
  <si>
    <t>SUB-CUENTA CUT RDR TR 7</t>
  </si>
  <si>
    <t>0000-878359</t>
  </si>
  <si>
    <t>MINAG-ADM. CENTRAL PLANTONES FORESTAL COMPETITIVAS CADIC (1)</t>
  </si>
  <si>
    <t>6000-034175</t>
  </si>
  <si>
    <t>MINAG - ADM. CENTRAL D.G. FORESTAL Y FAUNA SILVESTRE CADIC (1)</t>
  </si>
  <si>
    <t>0000-877271</t>
  </si>
  <si>
    <t>MINAG.ADM. CENTRAL RECAUDACION D.G FORESTAL Y FAUNA SILVESTRE (1)</t>
  </si>
  <si>
    <t>0000-877662</t>
  </si>
  <si>
    <t>MINAG - PAGOS MULTAS INFRACCIONES LEY FORESTAL Y F.S. CADIC (1)</t>
  </si>
  <si>
    <t>0000-877654</t>
  </si>
  <si>
    <t>MINAG -PAGOS INTERESES FTO. DERECH. APROVECH. F.F.S. CADIC (1)</t>
  </si>
  <si>
    <t>0000-282464</t>
  </si>
  <si>
    <t>MINAG-ADMINISTRACION CENTRAL RDR. D.S. N° 195-2001-EF (1)</t>
  </si>
  <si>
    <t>0000-250104</t>
  </si>
  <si>
    <t>MINAG-PROGRAMA DE MAQUINARIA AGRÍCOLA RDR</t>
  </si>
  <si>
    <t>00-000-300640</t>
  </si>
  <si>
    <t>SUB-CUENTA RECURSOS ORDINARIOS</t>
  </si>
  <si>
    <t>: 013 MINISTERIO DE DESARROLLO AGRARIO Y RIEGO</t>
  </si>
  <si>
    <t xml:space="preserve">PLIEGO </t>
  </si>
  <si>
    <t>2 investigaciones de innovación tecnologica agrario</t>
  </si>
  <si>
    <t>4 investigaciones de innovación tecnologica agrario</t>
  </si>
  <si>
    <t>7 investigaciones de innovación tecnologico agrario</t>
  </si>
  <si>
    <t>93,819 hectárea con plan de manejo forestal</t>
  </si>
  <si>
    <t xml:space="preserve">707,636 hectáreas con plan de manejo forestal  </t>
  </si>
  <si>
    <t>56,011 productores asistidos en adopción de tecnologías, gestión comercial y empresarial</t>
  </si>
  <si>
    <t>32,513 productores asistido en adopción de tecnologías, gestión comercial y empresarial</t>
  </si>
  <si>
    <t>63,888 productores asistidos en adopción de tecnologías, gestión comercial y empresarial</t>
  </si>
  <si>
    <t>5,060 productores asistidos en uso de suelo agrario</t>
  </si>
  <si>
    <t>4,108 productores asistidos en uso de suelo agrario</t>
  </si>
  <si>
    <t>2,194 productores asistidos en uso de suelo agrario</t>
  </si>
  <si>
    <t>55,815 productores beneficiarios de kits y cobertizos</t>
  </si>
  <si>
    <t>65,362 productores beneficiarios de kits y cobertizos</t>
  </si>
  <si>
    <t>87,568 productores beneficiarios de Kits y cobertizos</t>
  </si>
  <si>
    <t>35,355 productores asistidos en aprovechamiento hídrico</t>
  </si>
  <si>
    <t>1,362,831 productores asistidos en aprovechamiento hídrico</t>
  </si>
  <si>
    <t xml:space="preserve">46,960 productores asistidos en aprovechamiento hídrico </t>
  </si>
  <si>
    <t>498,604 productores aplicando buenas practicas de producción</t>
  </si>
  <si>
    <t>513,071 productores aplicando buenas practicas de producción</t>
  </si>
  <si>
    <t>1,668,699 productores con cultivos progetidos de plagas</t>
  </si>
  <si>
    <t>1,969,980 productores con cultivos protegidos de plagas</t>
  </si>
  <si>
    <t>1,757,689 productores con animales protegidos</t>
  </si>
  <si>
    <t>2,160,353 productores con animales protegidos</t>
  </si>
  <si>
    <t>SECTOR 013 AGRARIO Y DE RIEGO</t>
  </si>
  <si>
    <t>001 MIDAGRI - ADMINISTRACION CENTRAL</t>
  </si>
  <si>
    <t>TÉCNICO EN DISEÑO GRÁFICO</t>
  </si>
  <si>
    <t>ACOSTA REATEGUI JENNY MIRIAM</t>
  </si>
  <si>
    <t>DISEÑO GRÁFICO</t>
  </si>
  <si>
    <t>Egresado Técnico</t>
  </si>
  <si>
    <t>GESTOR DE CERTIFICACIONES DE SOLUCIONES PARA CERTIFICAR LAS SOLUCIONES QUE PASARAN A PRODUCCIÓN</t>
  </si>
  <si>
    <t>AGAPITO GONZALES VICTOR HUGO</t>
  </si>
  <si>
    <t>ING. EMPRESARIAL Y DE SISTEMAS</t>
  </si>
  <si>
    <t>Bachiller Universitario</t>
  </si>
  <si>
    <t>AUXILIAR PARA EJECUCION DE ENCUESTAS</t>
  </si>
  <si>
    <t>AGIP BRAVO MERLY</t>
  </si>
  <si>
    <t>ADMINISTRACION DE NEGOCIOS INTERNACIONALES</t>
  </si>
  <si>
    <t>Estudiante Técnico</t>
  </si>
  <si>
    <t>TÉCNICO ADMINISTRATIVO</t>
  </si>
  <si>
    <t>AGREDA DELGADO KENNY CRISTHIAN</t>
  </si>
  <si>
    <t>CONTABILIDAD</t>
  </si>
  <si>
    <t>Estudiante Universitario</t>
  </si>
  <si>
    <t>APOYO ADMINISTRATIVO</t>
  </si>
  <si>
    <t>AGUILAR BARDALES MIGUEL ANGEL</t>
  </si>
  <si>
    <t>PROFESIONAL</t>
  </si>
  <si>
    <t>ESPECIALISTA DE PROMOCIÓN COMERCIAL, COMERCIO EXTERIOR Y ASOCIATIVIDAD</t>
  </si>
  <si>
    <t>AGUILAR CEBRECOS VALESKA ANA YOLANDA</t>
  </si>
  <si>
    <t>ADM. NEGOCIOS INTERNACIONALES</t>
  </si>
  <si>
    <t>Título Universitario</t>
  </si>
  <si>
    <t>ANALISTA FINANCIERO, REVISOR  Y CONTROL DE RENDICIONES DE CUENTAS</t>
  </si>
  <si>
    <t>AGUILAR RODRIGUEZ CARLOS DANNIS</t>
  </si>
  <si>
    <t>CONTABILIDAD MERCANTIL</t>
  </si>
  <si>
    <t>Bachiller Instituto</t>
  </si>
  <si>
    <t>AGUINAGA GARCIA MARIO ENRIQUE</t>
  </si>
  <si>
    <t>ESTUDIANTE</t>
  </si>
  <si>
    <t>JEFE DE GABINETE DE ASESORES</t>
  </si>
  <si>
    <t>AGUIRRE ABUHADBA WALTER PABLO</t>
  </si>
  <si>
    <t>COORDINADOR REGIONAL AGRARIO EN PUNO - CUSCO - MADRE DE DIOS</t>
  </si>
  <si>
    <t>AGUIRRE CATACORA JOSE GABRIEL</t>
  </si>
  <si>
    <t>MEDICINA VETERINARIA Y ZOOTECNISTA</t>
  </si>
  <si>
    <t>AGUIRRE CHUMPITAZ TERRY PATRICIO</t>
  </si>
  <si>
    <t>ADMINISTRACIÓN</t>
  </si>
  <si>
    <t>ANALISTA DE ARTICULACIÓN REGIONAL DEL DEPARTAMENTO DE AYACUCHO</t>
  </si>
  <si>
    <t>AGUIRRE QUINTANA JULIAN</t>
  </si>
  <si>
    <t>ING. AGRÓNOMA</t>
  </si>
  <si>
    <t>TECNICO EN SISTEMAS ADMINISTRATIVOS</t>
  </si>
  <si>
    <t>AHON PERALES ROSA ELIZABETH</t>
  </si>
  <si>
    <t>Título Instituto</t>
  </si>
  <si>
    <t>ESPECIALISTA EN PROGRAMACIÓN, SEGUIMIENTO Y MONITOREO DE ACTIVIDADES DE PROYECTOS DE INVERSIÓN PÚBLICA</t>
  </si>
  <si>
    <t>ALANYA REQUE MARTIN GREGORIO</t>
  </si>
  <si>
    <t>ECONOMIA</t>
  </si>
  <si>
    <t>ESPECIALISTA EN FORMULACIÓN DE POLÍTICAS Y PLANES SECTORIALES EN TEMAS DE RECURSOS HIDRICOS E INFAESTRUCTURA AGRARIA</t>
  </si>
  <si>
    <t>ALARCON TELLO JOSE LUIS</t>
  </si>
  <si>
    <t>ING. AMBIENTAL</t>
  </si>
  <si>
    <t>ESPECIALISTA LEGAL</t>
  </si>
  <si>
    <t>ALARCON TORRES NINO AUGUSTO</t>
  </si>
  <si>
    <t>DERECHO</t>
  </si>
  <si>
    <t>ASISTENTE ADMINISTRAIVO PARA LA CADENA DE CAFE Y EL PROGRAMA AGROVRAEM</t>
  </si>
  <si>
    <t>ALBUJAR PEREZ MIRIAN YULY</t>
  </si>
  <si>
    <t>SECRETARIADO EJECUTIVO</t>
  </si>
  <si>
    <t>DIRECTOR</t>
  </si>
  <si>
    <t>ALCANTARA VILLALOBOS WALTER MANUEL</t>
  </si>
  <si>
    <t>ALEGRIA ZEVALLOS PATRICIA</t>
  </si>
  <si>
    <t>ABOGADO/A,    MAGISTER EN GESTIÓN PÚBLICA</t>
  </si>
  <si>
    <t>DIRECTOR GENERAL</t>
  </si>
  <si>
    <t>ALEJANDRO MINAYA MARCO ANTONIO</t>
  </si>
  <si>
    <t>ALEJOS GUEVARA ALFREDO CHRISTIAN</t>
  </si>
  <si>
    <t>TÉCNICO PARA REGISTRO Y CONTROL DE PERSONAL NOMBRADO</t>
  </si>
  <si>
    <t>ALFARO SANCHEZ GUSTAVO ENRIQUE</t>
  </si>
  <si>
    <t>COMPUTACION E INFORMATICA</t>
  </si>
  <si>
    <t>SOPORTE TÉCNICO</t>
  </si>
  <si>
    <t>ALLER PEREZ CECILIO</t>
  </si>
  <si>
    <t>COMPUTACION</t>
  </si>
  <si>
    <t>TRABAJADORA SOCIAL</t>
  </si>
  <si>
    <t>ALTAMIRANO DE LA SERNA MARIA CONCEPCION</t>
  </si>
  <si>
    <t>INGENIERO GEÓGRAFO PARA ELABORAR, PROCESAR, SISTEMATIZAR, ANALIZAR, EVALUAR, PLANIFICAR Y EJECUTAR LAS ACTIVIDADES CARTOGRÁFICAS MEDIANTE EL USO Y APLICACIÓN DE LOS SISTEMAS DE INFORMACIÓN GEOGRÁFICA</t>
  </si>
  <si>
    <t>ALVA ARAUJO PATRICIA ASUNCION</t>
  </si>
  <si>
    <t>ING. EN CARTOGRAFIA</t>
  </si>
  <si>
    <t>ESPECIALISTA EN FORMULACION Y EVALUACION DE PLANES Y PROGRAMAS RELACIONADOS CON EL SISTEMA ESTADISTICO AGRARIO</t>
  </si>
  <si>
    <t>ALVA TERRAZOS CESAR ABEL</t>
  </si>
  <si>
    <t>ASISTENTE PARA APOYO EN ARCHIVO JUDICIAL</t>
  </si>
  <si>
    <t>ALVARADO VIDAL JIMMY EDMUNDO</t>
  </si>
  <si>
    <t>Secundaria Completa</t>
  </si>
  <si>
    <t>ANALISTA EN PROMOCIÓN DE INTERVENCIONES EN PASTOS Y FORRAJES</t>
  </si>
  <si>
    <t>ALVAREZ ASCUE PAMELA ELIZABETH</t>
  </si>
  <si>
    <t>ING. ZOOTECNISTA</t>
  </si>
  <si>
    <t>ASISTENTE ADMINISTRATIVO</t>
  </si>
  <si>
    <t>ALVAREZ MORENO JESUS MARTIN</t>
  </si>
  <si>
    <t>COMPUTACION (UN AÑO)</t>
  </si>
  <si>
    <t>ESPECIALISTA EN GESTIÓN TÉCNICA Y COMERCIAL DE LA CADENA DE GANADERÍA VACUNA DE LECHE</t>
  </si>
  <si>
    <t>ALVAREZ ZAPATA CESAR AUGUSTO</t>
  </si>
  <si>
    <t>ALZA CONTRERAS ANGELICA MILAGROS</t>
  </si>
  <si>
    <t>ADMINISTRACIÓN DE EMPRESAS</t>
  </si>
  <si>
    <t>AUXILIAR DE DIRECCIÓN GENERAL</t>
  </si>
  <si>
    <t>AMBROCIO TREBEJO VICTOR CIRILO</t>
  </si>
  <si>
    <t>ESPECIALISTA EN EVENTOS Y PROTOCOLO</t>
  </si>
  <si>
    <t>ANCO VARA LAURA MARCELINA</t>
  </si>
  <si>
    <t xml:space="preserve">COMUNICADORA SOCIAL </t>
  </si>
  <si>
    <t>ESPECIALISTA ADMINISTRATIVA Y PRESUPUESTAL</t>
  </si>
  <si>
    <t>ANDRES NAVARRO MIRYAM ANITA</t>
  </si>
  <si>
    <t xml:space="preserve">ESPECIALISTA  LEGAL-SUELOS </t>
  </si>
  <si>
    <t>ANTON SOLANO KARLA JOSEFINA</t>
  </si>
  <si>
    <t>ABOGADO</t>
  </si>
  <si>
    <t>ESPECIALISTA EN DEGRADACIÓN DE SUELOS</t>
  </si>
  <si>
    <t xml:space="preserve">APARICIO CAVERO GOURI AUGUSTO </t>
  </si>
  <si>
    <t>BACHILLER EN DERECHO Y CIENCIAS POLITICAS</t>
  </si>
  <si>
    <t>DIRECTORA</t>
  </si>
  <si>
    <t>APAZA MINI KARINA LIZETTE</t>
  </si>
  <si>
    <t>PROCURADORA PUBLICA</t>
  </si>
  <si>
    <t>AQUIZE CACERES KATTY MARIELA</t>
  </si>
  <si>
    <t>ABOGADO/A</t>
  </si>
  <si>
    <t>TECNICO EN ESTADÍSTICA AGRARIA</t>
  </si>
  <si>
    <t>ARAMBURU GONZALES ELIZABETH MIRIAM</t>
  </si>
  <si>
    <t>COMPUTACIÓN E INFORMÁTICA</t>
  </si>
  <si>
    <t>CONDUCTOR DE VEHÍCULO PARA ALTA DIRECCIÓN</t>
  </si>
  <si>
    <t>ARANDA HUAMAN CARLOS ANTONIO</t>
  </si>
  <si>
    <t>PROFESIONAL EN PLANEAMIENTO INSTITUCIONAL</t>
  </si>
  <si>
    <t>ARANIBAR AVILA MARIEL AMALIA</t>
  </si>
  <si>
    <t xml:space="preserve">ARQUITECTURA </t>
  </si>
  <si>
    <t>ARTICULADOR PARA LA REGIÓN SAN MARTIN</t>
  </si>
  <si>
    <t>ARCE GARCIA ANTONIO</t>
  </si>
  <si>
    <t>ARCE PARDAVE GIAN LUIGI</t>
  </si>
  <si>
    <t>Egresado Universitario</t>
  </si>
  <si>
    <t>ASESORA DE ALTA DIRECCIÓN</t>
  </si>
  <si>
    <t>ARCE SERPA SONIA BENILDA</t>
  </si>
  <si>
    <t>ESPECIALISTA EN GESTION DE SISTEMAS DE INFORMACIÓN GEOESTADISTICOS</t>
  </si>
  <si>
    <t>AREVALO CHONG EDUARDO</t>
  </si>
  <si>
    <t>ING. AGRÍCOLA</t>
  </si>
  <si>
    <t>ESPECIALISTA EN ARCHIVO</t>
  </si>
  <si>
    <t>AREVALO LOPEZ MANUEL BERNARDO</t>
  </si>
  <si>
    <t>ESPECIALISTAS AMBIENTALES - PLAGUICIDAS DE USO AGRÍCOLA</t>
  </si>
  <si>
    <t>AREVALO RENGIFO JUAN CARLOS</t>
  </si>
  <si>
    <t>ESPECIALISTA EN DEGRADACIÓN DE SUELOS AGRARIOS</t>
  </si>
  <si>
    <t>ARGOTE QUISPE GINA</t>
  </si>
  <si>
    <t xml:space="preserve">MAGISTEREN CIENCIAS AMBIENTALRES </t>
  </si>
  <si>
    <t>EXPERTA LEGAL</t>
  </si>
  <si>
    <t>ASMAT MAYAUTE JEYMY DENISSE</t>
  </si>
  <si>
    <t>ESPECIALISTA PARA LA PROGRAMACIÓN, SEGUIMIENTO Y MONITOREO DE LA INVERSIÓN PÚBLICA</t>
  </si>
  <si>
    <t>ASMAT OTINIANO MANUELA YESENIA</t>
  </si>
  <si>
    <t>ANALISTA DE PENSIONES Y BENEFICIOS SOCIALES</t>
  </si>
  <si>
    <t>ASTETE ESPINOZA RAUL IGNACIO</t>
  </si>
  <si>
    <t>ESPECIALISTA AMBIENTAL</t>
  </si>
  <si>
    <t>ASTUCURI BAQUERIZO WENDY CRISTINA</t>
  </si>
  <si>
    <t>ING. AMBIENTAL Y DE RECURSOS NATURALES</t>
  </si>
  <si>
    <t>ESPECIALISTA EN ARTICULACIÓN Y PROMOCIÓN</t>
  </si>
  <si>
    <t>ATANACIO CARBAJAL ALFONSO</t>
  </si>
  <si>
    <t xml:space="preserve">ESPECIALISTA EN SISTEMAS DE INFORMACIÓN GEOGRAFICA </t>
  </si>
  <si>
    <t>ATENCIO MAMANI WILLIAM ROBERT</t>
  </si>
  <si>
    <t>BIOLOGÍA</t>
  </si>
  <si>
    <t>MEDICO OCUPACIONAL</t>
  </si>
  <si>
    <t>AUZA ABAD CARLOS SALEB</t>
  </si>
  <si>
    <t>MEDICINA CIRUJIA</t>
  </si>
  <si>
    <t>ESPECIALISTA EN GESTIÓN Y PROMOCIÓN</t>
  </si>
  <si>
    <t>AVALOS ORTIZ PERCY YAIR</t>
  </si>
  <si>
    <t>ESPECIALISTA EN DISEÑO HIDRAÚLICO</t>
  </si>
  <si>
    <t>AVILA PAUCAR KAREM MILAGROS</t>
  </si>
  <si>
    <t>INGENIERO</t>
  </si>
  <si>
    <t>TECNICO EN SISTEMA DE INFORMACIÓN GEOGRÁFICA Y PROCESAMIENTO DE IMÁGENES DE SATÉLITE</t>
  </si>
  <si>
    <t>AVILES CAMIZAN WALTER RUBEN</t>
  </si>
  <si>
    <t xml:space="preserve">TECNICO </t>
  </si>
  <si>
    <t>TÉCNICO PARA REGISTRO DE DATOS EN LOS PDT Y SOPORTE DE GIROS</t>
  </si>
  <si>
    <t>AVINCOLA TINEO HECTOR ZACARIAS</t>
  </si>
  <si>
    <t>COMPUTACIÓN</t>
  </si>
  <si>
    <t>AYALA HILARIO JACQUELINE ROXANA</t>
  </si>
  <si>
    <t>AUDITOR</t>
  </si>
  <si>
    <t>BADOINO CORDOVA LUIS ALEJANDRO</t>
  </si>
  <si>
    <t>ASISTENTE EN EL SEGUIMIENTO Y EVALUACIÓN DE LA GESTIÓN DE INVERSIÓN PÚBLICA</t>
  </si>
  <si>
    <t>BALAREZO SALGADO ZARELA DE LOS ANGELES</t>
  </si>
  <si>
    <t>ANALISTA PARA CONTRATACIONES DEL ESTADO</t>
  </si>
  <si>
    <t>BALLON BELTRAN INGRID ILIANA</t>
  </si>
  <si>
    <t>ESPECIALISTA EN DEGRADACION DE SUELOS</t>
  </si>
  <si>
    <t>BALTA CRISOLOGO RAFAEL ANANIAS</t>
  </si>
  <si>
    <t>CONSULTOR</t>
  </si>
  <si>
    <t>BARBOZA CARRANZA ELMER</t>
  </si>
  <si>
    <t>ESPECIALISTA EN LA ELABORACION DE ESTUDIOS EN AGROCLIMATICA</t>
  </si>
  <si>
    <t>BARREDA POLAR CAROLINA ELENA</t>
  </si>
  <si>
    <t>CONDUCTOR DE VEHICULO PARA ASISTENCIA A COMIISONES DE SERVICIO</t>
  </si>
  <si>
    <t>BARRETO LLACZA HUGO DANDY</t>
  </si>
  <si>
    <t>EDUCACION</t>
  </si>
  <si>
    <t>BIÓLOGO</t>
  </si>
  <si>
    <t>BARRIENTOS ANAHUA JOHNNY EDGARD</t>
  </si>
  <si>
    <t>BIOLOGIA</t>
  </si>
  <si>
    <t>ANALISTA PROGRAMADOR EN NET</t>
  </si>
  <si>
    <t>BARRIENTOS PAREDES MARCO ANTONIO</t>
  </si>
  <si>
    <t xml:space="preserve">ING. DE SISTEMAS </t>
  </si>
  <si>
    <t>ANALISTA EN CONTRATACIONES DEL ESTADO</t>
  </si>
  <si>
    <t>BARRIENTOS QUINTANA ANA MARIA</t>
  </si>
  <si>
    <t>MOTORIZADO PARA DISTRIBUIR Y NOTIFICAR LOS DOCUMENTOS GENERADOS POR EL MINISTERIO DE AGRICULTURA Y RIEGO A NIVEL LOCAL, A LAS DIFERENTES DEPENDENCIAS ASI COMO PERSONAS NATURALES  Y/O JURIDICAS</t>
  </si>
  <si>
    <t>BARRIENTOS RAMOS JONH BECKENBAWER</t>
  </si>
  <si>
    <t>SECUNDARIA COMPLETA</t>
  </si>
  <si>
    <t xml:space="preserve">INGENIERO AGRICOLA COLEGIADO Y HABILITADO </t>
  </si>
  <si>
    <t>BARTUREN OCAMPO ERNESTO LEOVIGILDO</t>
  </si>
  <si>
    <t xml:space="preserve">ABOGADO </t>
  </si>
  <si>
    <t>BARZOLA QUISPE CEDY</t>
  </si>
  <si>
    <t>TECNICO REALIZADOR DE TV Y RADIO</t>
  </si>
  <si>
    <t>BAUTISTA CONDORI JAIME PEDRO</t>
  </si>
  <si>
    <t>AUDIOVISUALES</t>
  </si>
  <si>
    <t>ESPECIALISTA EN METODOS CUANTITIATIVOS Y ANALISIS ESTADÍSTICOS</t>
  </si>
  <si>
    <t>BECERRA SANCHEZ JUAN JOSE</t>
  </si>
  <si>
    <t>ESPECIALISTA SIG</t>
  </si>
  <si>
    <t>BEDIA SANCHEZ DE EPIQUIEN KARLA PATRICIA</t>
  </si>
  <si>
    <t>ING. GEOGRÁFICA</t>
  </si>
  <si>
    <t>ESPECIALISTA PARA ANALIZAR, CONSISTENCIAR Y PROCESAR LA INFORMACIÓN ESTADÍSTICA EN EL AREA DE ESTADÍSTICA AGRÍCOLA</t>
  </si>
  <si>
    <t>BEDOYA JIMENEZ CELIA</t>
  </si>
  <si>
    <t>ASISTENTE EN INFORMACIÓN GEOGRÁFICA</t>
  </si>
  <si>
    <t>BEDOYA MESTAS RICARDO FRANCISCO</t>
  </si>
  <si>
    <t>ANALISTA</t>
  </si>
  <si>
    <t>BELITO RIVERA JHENY ANAIZ</t>
  </si>
  <si>
    <t>SOCIOLOGÍA</t>
  </si>
  <si>
    <t>ESPECIALISTA ADMINISTRATIVO</t>
  </si>
  <si>
    <t>BELLIDO BECERRA JESUS NEPTALI</t>
  </si>
  <si>
    <t>SUPERVISOR DE AUDITORIA</t>
  </si>
  <si>
    <t>BENITES PRINCIPE WILMER TELESFORO</t>
  </si>
  <si>
    <t>COORDINADOR DEL AREA DE INFRAESTRUCTURA Y COMUNICACIONES</t>
  </si>
  <si>
    <t>BERMUDEZ CORZANO NESTOR DINO GIUSEPPE</t>
  </si>
  <si>
    <t>ING. DE SISTEMAS Y COMPUTO</t>
  </si>
  <si>
    <t>ASISTENTE DE INSTRUMENTOS METODOLÓGICOS</t>
  </si>
  <si>
    <t>BERMUDEZ MANNUCCI MELODY ASHLEY</t>
  </si>
  <si>
    <t>ESPECIALISTA EN GESTIÓN TÉCNICA DE PROGRAMAS DE INVESTIGACIÓN Y EXTENSIÓN</t>
  </si>
  <si>
    <t>BERNAL MADRID JORGE LUIS</t>
  </si>
  <si>
    <t>PERSONA NATURAL CON ESTUDIOS EN MEDICINA VETERINARIA Y/O TECNICO AGROPECUARIO PARA PROCESAMIENTO DE INFORMACION AGRICOLA, PECUARIA Y AGROINDUSTRIAL</t>
  </si>
  <si>
    <t>BLANCO MOLERO ANA ELENA</t>
  </si>
  <si>
    <t>MEDICINA VETERINARIA</t>
  </si>
  <si>
    <t>BOCANEGRA GUARDADO SEFERINO GEORGIN</t>
  </si>
  <si>
    <t>ASESOR LEGAL EN TEMAS AGRARIOS</t>
  </si>
  <si>
    <t>BOCCHIO NIEVES BRUNO JOSE</t>
  </si>
  <si>
    <t>BRAVO HINOSTROZA MOISES</t>
  </si>
  <si>
    <t>ESPECIALISTA EN FORMULACIÓN DE PROYECTOS DE INVERSIÓN</t>
  </si>
  <si>
    <t>BRAVO IRURI WILBER ALFREDO</t>
  </si>
  <si>
    <t>ESPECIALISTA PARA APOYO LEGAL EN LA FORMULACIÓN DE LIENAMIENTOS DE LA NORMATIVIDAD ASOCIADA AL SEGUIMEINTO Y EVALUACIÓN DE POLÍTICAS NACIONALES</t>
  </si>
  <si>
    <t>BRIZUELA MONTES DE OCA JORGE ALBERTO OSVALDO</t>
  </si>
  <si>
    <t>BUENDIA FALCON JENNY PAOLA</t>
  </si>
  <si>
    <t>BURGA VIERA FEDERICO RUBEN</t>
  </si>
  <si>
    <t>CONDUCTOR DE VEHICULO PARA BUS ZONA SUR</t>
  </si>
  <si>
    <t>BUSTAMANTE DE LA CRUZ RAUL</t>
  </si>
  <si>
    <t>BUSTAMANTE QUIROZ MIRIAM URSULA</t>
  </si>
  <si>
    <t>ESPECIALISTA EN SEGUIMIENTO Y SUPERVISIÓN DE PROCESOS JUDICIALES</t>
  </si>
  <si>
    <t>CABALLERO POZO TERESA CATALINA</t>
  </si>
  <si>
    <t>AUXILIAR ADMINISTRATIVO</t>
  </si>
  <si>
    <t>CABANILLAS VIGO JOSE RAMIRO</t>
  </si>
  <si>
    <t>PROFESIONAL DE SEGUIMIENTO DE LAS POLÍTICAS DE GESTIÓN DE RECURSOS NATURALES</t>
  </si>
  <si>
    <t>CABREJOS CANGO RAFAEL FRANCISCO</t>
  </si>
  <si>
    <t>COORDINADOR</t>
  </si>
  <si>
    <t>CABRERA LOZANO DIEGO ALONZO</t>
  </si>
  <si>
    <t>EJECUTIVO EN SEGUIMIENTO DE INVERSIONES</t>
  </si>
  <si>
    <t>CACERES CAYLLAHUA KLEVER VLADIMIR</t>
  </si>
  <si>
    <t>MOTORIZADO PARA DISTRIBUIR Y NOTIFICAR LOS DOCUMENTOS GENERADOS POR EL MINISTERIO DE AGRICULTURA Y RIEGO A NIVEL LOCAL, A LAS DIFERENTES DEPENDENCIAS ASÍ COMO PERSONAS NATURALES Y/O JURÍDICAS</t>
  </si>
  <si>
    <t>CACERES MORENO CRISTIAN WILLIAM</t>
  </si>
  <si>
    <t>SECRETARIA</t>
  </si>
  <si>
    <t>CACERES VASQUEZ CINTHIA JAZMIN</t>
  </si>
  <si>
    <t>Secretariado</t>
  </si>
  <si>
    <t xml:space="preserve">ABOGADO PRA SELECCIÓN </t>
  </si>
  <si>
    <t>CADENILLAS LOPEZ ALEX GERMAN</t>
  </si>
  <si>
    <t>CAJAHUARINGA VIDAL DAVID ALFREDO</t>
  </si>
  <si>
    <t>AUXILIAR PARA EL ARCHIVO CENTRAL</t>
  </si>
  <si>
    <t>CALDERON ASCENCIO JULIO CESAR</t>
  </si>
  <si>
    <t>COORDINADOR PARA LA GESTIÓN DE BIENES MUEBLES A INMUEBLES</t>
  </si>
  <si>
    <t>CALDERON BARRAGAN TERESA GISELA</t>
  </si>
  <si>
    <t>ASESOR DE ALTA DIRECCIÓN</t>
  </si>
  <si>
    <t>CALDERON ROMERO LIZARDO</t>
  </si>
  <si>
    <t>ABOGADA</t>
  </si>
  <si>
    <t>CALLIRGOS JANAMPA NERYBELLEE LUCILA</t>
  </si>
  <si>
    <t>ANALISTA EN COOPERACIÓN INTERINSTITUCIONAL</t>
  </si>
  <si>
    <t>CALUMANI QUILCA MILAGROS LUZ</t>
  </si>
  <si>
    <t>PROFESIONAL PARA MONITOREO, SEGUIMIENTO Y EVALUACIÓN DE PROYECTOS PARA EL DESARROLLO PRODUCTIVO Y COMERCIAL DE LA ACTIVIDAD AGRÍCOLA, FOCALIZADOS EN LA ZONA SUR DEL PAÍS Y SEGÚN LÍMITES TERRITORIALES</t>
  </si>
  <si>
    <t>CALVO PACHECO MARIA ELENA</t>
  </si>
  <si>
    <t>PROFESIONAL PARA DESARROLLAR LABORES DE CAPACITACIÓN EN LA UNIDAD DE PERSONAL</t>
  </si>
  <si>
    <t>CALVO PACHECO VIOLETA DEL PILAR</t>
  </si>
  <si>
    <t>CONTADOR PÚBLICO COLEGIADO ESPECIALISTA EN LA REVISIÓN Y PROCESO DE LOS ESTADOS FINANCIEROS Y PRESPUESTARIOS DE LAS UNIDADES EJECUTORAS DEL PLIEGO A TRAVEZ DEL SIAF-SP</t>
  </si>
  <si>
    <t>CAMARA ALOR ALFONZO ALCIBIADES</t>
  </si>
  <si>
    <t>ASISTENTE MEDICA PARA BRINDAR SOPORTE A LA UNIDAD DE PERSONAL</t>
  </si>
  <si>
    <t>CAMARGO ARCE FILOMENA</t>
  </si>
  <si>
    <t>TÉCNICO PARA REGISTRO Y CONTROL DE COMPROBANTES DE PAGO</t>
  </si>
  <si>
    <t>CAMPOS CALDERON VICTOR MANUEL</t>
  </si>
  <si>
    <t>ESPECIALISTA EN SUPERVISIÓN Y EVALUACION</t>
  </si>
  <si>
    <t xml:space="preserve">CANDELA BARRA CHRISTIAN MIGUEL </t>
  </si>
  <si>
    <t>INGENIERO EN INFORMÁTICA Y SISTEMAS, COLEGIADO Y HABILITADO</t>
  </si>
  <si>
    <t>CANQUI ANQUISE RICHARD ELVIS</t>
  </si>
  <si>
    <t>CARDENAS NOSIGLIA DANIELA SUSANA</t>
  </si>
  <si>
    <t>CAMAROGRAFO DE LAS ACTIVIDADES DEL MINAGRI Y DEL PROGRAMA AGRO TV.</t>
  </si>
  <si>
    <t>CARDENAS ORTIZ EMILIO GUZMAN</t>
  </si>
  <si>
    <t>GRABACIÓN Y REPRODUCCIÓN DE VIDEO</t>
  </si>
  <si>
    <t>CHOFER</t>
  </si>
  <si>
    <t>CARDENAS RIEGA GUSTAVO ALFREDO</t>
  </si>
  <si>
    <t>ESPECIALISTA EN PRESUPUESTO PÚBLICO</t>
  </si>
  <si>
    <t>CARHUALLANQUI TORRES GLADYS PILAR</t>
  </si>
  <si>
    <t>CARHUATOCTO CRUZ BETTY</t>
  </si>
  <si>
    <t xml:space="preserve">ING. FORESTAL </t>
  </si>
  <si>
    <t>CARNERO GUERRA FATIMA</t>
  </si>
  <si>
    <t>ANALISTA EN GESTIÓN POR PROCESOS</t>
  </si>
  <si>
    <t>CARPIO MEDICO HANS BRUCE RAY</t>
  </si>
  <si>
    <t>ING. EN GESTIÓN EMPRESARIAL</t>
  </si>
  <si>
    <t>ANALISTA EN CAMBIO CLIMATICO</t>
  </si>
  <si>
    <t>CARRANZA HURTADO JOSE EDUARDO</t>
  </si>
  <si>
    <t>INGENIERO ESPECIALISTA</t>
  </si>
  <si>
    <t>CARRANZA RODAS ROBERTO CARLOS</t>
  </si>
  <si>
    <t>ANALISTA OPERADOR DE RED</t>
  </si>
  <si>
    <t>CARRANZA VERA CARLOS JAVIER</t>
  </si>
  <si>
    <t>ING. ELECTRONICA</t>
  </si>
  <si>
    <t>ABOGADO EN MATERIA CONTENCIOSO ADMINISTRATIVA</t>
  </si>
  <si>
    <t>CARRASCO CASAFRANCA IVAN DILMAR</t>
  </si>
  <si>
    <t>CARRASCO GUTIERREZ VANIA JULIA</t>
  </si>
  <si>
    <t>ANALISTA EN ESTADISTICA AGRARIA</t>
  </si>
  <si>
    <t>CARRASCO VENEGAS YENI VICTORIA</t>
  </si>
  <si>
    <t>ING. ESTADISTICA E INFORMÁTICA</t>
  </si>
  <si>
    <t>ESPECIALISTA EN GESTIÓN POR PROCESOS Y DESARROLLO ORGANIZACIONAL</t>
  </si>
  <si>
    <t>CARRERA ZAMALLOA MELVIN ROCIO</t>
  </si>
  <si>
    <t>ING. EN INDUSTRIAS ALIMENTARIAS</t>
  </si>
  <si>
    <t>ESPECIALISTA EN REMUNERACIONES</t>
  </si>
  <si>
    <t>CARRILLO VELEZ GUISSETTE ANTHONELLI</t>
  </si>
  <si>
    <t>ESPECIALISTA EN GESTIÓN TÉCNICA DE PROYECTOS DE INVERSIÓN</t>
  </si>
  <si>
    <t>CARTAGENA OSORIO MIGUEL ENRIQUE</t>
  </si>
  <si>
    <t>COORDINADOR DE EVENTOS</t>
  </si>
  <si>
    <t>CASANA BARRERA LADDIE GRACE</t>
  </si>
  <si>
    <t>ESPECIALISTA EN INFORMACIÓN DE CADENAS AGROPECUARIAS</t>
  </si>
  <si>
    <t>CASANOVA GALVEZ LUIS ALFREDO</t>
  </si>
  <si>
    <t>PROFESIONAL EN CONTABILIDAD COMO SUPERVISOR PARA EL OCI</t>
  </si>
  <si>
    <t>CASIMIRO CARO JOSE JULINO</t>
  </si>
  <si>
    <t>ESPECIALISTA EN GESTIÓN Y NEGOCIACIÓN</t>
  </si>
  <si>
    <t>CASTELLO BRANCO HURTADO OLY ATHENAS</t>
  </si>
  <si>
    <t>CASTILLO DIAZ LUIS ALBERTO</t>
  </si>
  <si>
    <t>ASISTENTE ADMINISTRATIVO PARA EL ARCHIVO</t>
  </si>
  <si>
    <t>CASTILLO VASQUEZ ROGGER EDUARDO</t>
  </si>
  <si>
    <t>ESTUDIOS UNIVERSITARIOS</t>
  </si>
  <si>
    <t>PROFESIONAL ESPECIALISTA EN ARTICULACIÓN PARA LA CONCERTACIÓN CON LOS GOBIERNOS SUB NACIONALES</t>
  </si>
  <si>
    <t>CASTRO FLORES VICTOR HUGO</t>
  </si>
  <si>
    <t>CAVERO GARRIDO DIANA LUZ</t>
  </si>
  <si>
    <t>ESPECIALISTA EN GEOLOGIA</t>
  </si>
  <si>
    <t>CAVERO PELAEZ LUZ MARINA</t>
  </si>
  <si>
    <t>ING. GEOLÓGICA</t>
  </si>
  <si>
    <t>ESPECIALISTA EN TELEDETECCIÓN POR SATELITE</t>
  </si>
  <si>
    <t>CERNA ARELLAN MARCOS GABRIEL</t>
  </si>
  <si>
    <t>FÍSICA</t>
  </si>
  <si>
    <t>ANALISTA DE FONDO DE FINANCIAMIENTO AGRARIO</t>
  </si>
  <si>
    <t>CEVALLOS NUÑEZ JORGE LUIS</t>
  </si>
  <si>
    <t>ESPECIALISTA DE CAMBIO CLIMÁTICO</t>
  </si>
  <si>
    <t>CHACALTANA MENDOZA JOSE CARLOS</t>
  </si>
  <si>
    <t>BIÓLOGO - EGRESADO DE LA MAESTRÍA EN GESTIÓN DE ENERGÍA Y MEDIO AMBIENTE</t>
  </si>
  <si>
    <t>ESPECIALISTA EN ECOLOGIA</t>
  </si>
  <si>
    <t>CHACCHA CORDOVA HOMERO ALEJANDRO</t>
  </si>
  <si>
    <t>ING. FORESTAL</t>
  </si>
  <si>
    <t>CHAMBIO HERMOSA JENNIFFER ELIZABETH</t>
  </si>
  <si>
    <t>MÉDICO</t>
  </si>
  <si>
    <t>CHANG REGAL WALTER OSCAR</t>
  </si>
  <si>
    <t>ESPECIALISTA EN PLANEAMIENTO REAGIONAL AGRARIO</t>
  </si>
  <si>
    <t>CHAQUILLA GARRIDO OSCAR BENJAMIN</t>
  </si>
  <si>
    <t>ING. AGRÓNOMO Y MAGISTER</t>
  </si>
  <si>
    <t>PROFESIONAL PARA LA COORDINACIÓN DEL SISTEMA DE GESTIÓN DOCUMENTARIA - SISGED/MINAGRI</t>
  </si>
  <si>
    <t>CHARA ARBIETO MARISOL FELICITA</t>
  </si>
  <si>
    <t>ASESOR</t>
  </si>
  <si>
    <t>CHAVEZ CHAVARRY JUAN CARLOS</t>
  </si>
  <si>
    <t>CHAVEZ FLORES ROCIO</t>
  </si>
  <si>
    <t>ESPECIALISTA PARA LA CADENA PRODUCTIVA DE CACAO Y CHOCOLATE</t>
  </si>
  <si>
    <t>CHAVEZ HURTADO CARMEN ROSA</t>
  </si>
  <si>
    <t>ASISTENTE PROGRAMADOR EN INTELIGENCIA DE NEGOCIOS</t>
  </si>
  <si>
    <t>CHAVEZ MARISCAL ALEX MICHEL</t>
  </si>
  <si>
    <t>ING. DE SISTEMAS E INFORMÁTICA</t>
  </si>
  <si>
    <t>CHUMPITAZ HUAPAYA CLAUDIA SOLEDAD</t>
  </si>
  <si>
    <t>ING. AGROINDUSTRIAL</t>
  </si>
  <si>
    <t>ANALISTA PROGRAMADOR</t>
  </si>
  <si>
    <t>CHUQUIPOMA RAMIREZ DANNY DANIEL</t>
  </si>
  <si>
    <t>ING. DE SISTEMAS, 
MG. CON MENCIÓN A TECNOLOGÍA DE LA INFORMACIÓN</t>
  </si>
  <si>
    <t>CIEZA FLORES ORLANDO RIVELINO</t>
  </si>
  <si>
    <t>COICO MONROY EDWIN RIGOBERTO</t>
  </si>
  <si>
    <t>COORDINADOR EN ORGANIZACIÓN, SUPERVISIÓN, TECNOLOGÍA DE LA DIFUSIÓN DEL CENTRO DE DOCUMENTACIÓN</t>
  </si>
  <si>
    <t>COLLANTES CHAGRAY MARITA LUZ</t>
  </si>
  <si>
    <t>ING. EN ADMINISTRACIÓN</t>
  </si>
  <si>
    <t>ESPECIALISTA EN MANTENIMIENTO CATASTRAL RURAL</t>
  </si>
  <si>
    <t>COLLAO HUARIPOMA KAREN ALEJANDRA</t>
  </si>
  <si>
    <t>DIRECTORA (E)</t>
  </si>
  <si>
    <t>COLLAZOS MONZÓN  CECILIA DEL PILAR</t>
  </si>
  <si>
    <t>COORDINADOR PARA LA REGION AMAZONAS</t>
  </si>
  <si>
    <t>COLLAZOS SILVA ROICER</t>
  </si>
  <si>
    <t>CONDEZO ALVARADO JOSE MIGUEL</t>
  </si>
  <si>
    <t>ANALISTA EN SELECCIÓN DE PERSONAL</t>
  </si>
  <si>
    <t>CORAL RIVADENEYRA GESEBEL LIZ</t>
  </si>
  <si>
    <t>SUPERVISOR DE ATENCION A LA CIUDADANIA Y ACCESO A LA INFORMACION PUBLICA</t>
  </si>
  <si>
    <t>CORCUERA OBEZO NILZA JUDITH</t>
  </si>
  <si>
    <t>TECNICO ADMINISTRATIVO</t>
  </si>
  <si>
    <t>CORDOVA BARRETO EMILIO JORGE</t>
  </si>
  <si>
    <t>TÉCNICO JUDICIAL</t>
  </si>
  <si>
    <t>CORNEJO MARROQUIN CARMEN LUZ</t>
  </si>
  <si>
    <t>CORONEL PEREZ MARCO WILSON</t>
  </si>
  <si>
    <t>COORDINADOR GENERAL PPR SUELOS</t>
  </si>
  <si>
    <t>CORTEZ FARFAN ALBERTO APOLINARIO</t>
  </si>
  <si>
    <t>ABOGADO EN DERECHO PENAL</t>
  </si>
  <si>
    <t>CORTEZ FIGUEROA SERGIO JUAN</t>
  </si>
  <si>
    <t>AUXILIAR DE OFICINA</t>
  </si>
  <si>
    <t>CORTEZ SURCO RICHAR ENRIQUE</t>
  </si>
  <si>
    <t>ASISTENTE TÉCNICO</t>
  </si>
  <si>
    <t>CORTEZ ZEVALLOS FELIX</t>
  </si>
  <si>
    <t>CRUZ PORRAS NADIA SHEYLA</t>
  </si>
  <si>
    <t>CRUZ SILVA GISELA JANETT</t>
  </si>
  <si>
    <t>BACHILLER O EGRESADO EN DERECHO</t>
  </si>
  <si>
    <t>CRUZALEGUI CASTILLO ALEJANDRA</t>
  </si>
  <si>
    <t>CUMPA ROJAS LEYZI PAOLA</t>
  </si>
  <si>
    <t>ESPECIALISTA DE COMISIÓN DE AUDITORÍA</t>
  </si>
  <si>
    <t>CURIOSO GRADOS CARLOS</t>
  </si>
  <si>
    <t>INGENIERO CIVIL COMO AUDITOR PARA EL OCI</t>
  </si>
  <si>
    <t>DAMIAN CHAVEZ NOE ESTEBAN</t>
  </si>
  <si>
    <t>ING. CIVIL</t>
  </si>
  <si>
    <t>AUXILIAR EN RECOPILACIÓN DE INFORMACIÓN ESTADISTICA</t>
  </si>
  <si>
    <t>DE LA CRUZ ALFARO MIGUEL HERMENEGILDO</t>
  </si>
  <si>
    <t>ADMINISTRACIÓN DE NEGOCIOS</t>
  </si>
  <si>
    <t>DE LA CRUZ ESPINOZA JOSE CARLOS</t>
  </si>
  <si>
    <t>CONDUCTOR DE VEHICULO PARA BUS CALLAO</t>
  </si>
  <si>
    <t>DE LA CRUZ PAZ ANGEL FARY</t>
  </si>
  <si>
    <t>ESPECIALISTA PARA SANEAMIENTO DE BIENES INMUEBLES</t>
  </si>
  <si>
    <t>DE LA CRUZ VARILLAS VICTOR MANUEL</t>
  </si>
  <si>
    <t>ING.GEOGRAFO</t>
  </si>
  <si>
    <t>OPERARIO PARA ACTIVIDADES DE ELECTRICIDAD Y TELECOMUNICACIÓN</t>
  </si>
  <si>
    <t>DEL RIO VERGARA OLOCIO MAURO</t>
  </si>
  <si>
    <t>DELGADO MENDOZA MERY MARLENE</t>
  </si>
  <si>
    <t>DIAZ AMAYA FRANCISCO ISRAEL</t>
  </si>
  <si>
    <t>TECNICO</t>
  </si>
  <si>
    <t>ESPECIALISTA SENIOR EN COOPERACIÓN INTERNACIONAL PARA COORDINAR LAS NEGOCIACIONES Y GESTIONES DE COOPERACIÓN TÉCNICA INTERNACIONAL CON ORGANISMOS MULTILATERALES Y FOROS INTERNACIONALES Y PARA ELABORAR E IMPLEMENTAR PLANES DE SEGUIMIENTO Y MONITOREO DE PROYECTOS</t>
  </si>
  <si>
    <t>DIAZ AQUINO FIDELINA</t>
  </si>
  <si>
    <t>ADMINISTRADOR DE PORTALES WEB - WEB MASTER</t>
  </si>
  <si>
    <t>DIAZ AYALA BETTY RAQUEL</t>
  </si>
  <si>
    <t>ESPECIALISTA EN SEGURO AGRARIO, PARA BRINDAR APOYO A LA DIRECCIÓN DE FINANCIAMIENTO Y SEGURO AGRARIO</t>
  </si>
  <si>
    <t>DIAZ CAYCHO JUAN MANUEL</t>
  </si>
  <si>
    <t>CONDUCTOR DE VEHÍCULO PARA LA DIRECCIÓN GENERAL DE ASUNTOS AMBIENTALES AGRARIOS</t>
  </si>
  <si>
    <t>DIAZ CHAVEZ JORGE ROBERTO</t>
  </si>
  <si>
    <t>ASISTENTE ADMINISTRATIVA</t>
  </si>
  <si>
    <t>DIAZ CHAVEZ NANCY</t>
  </si>
  <si>
    <t>Egresado Instituto</t>
  </si>
  <si>
    <t>ASISTENTE ADMINISTRATIVO PARA PROYECTOS</t>
  </si>
  <si>
    <t>DIAZ NOBLECILLA GABRIELA CECILIA</t>
  </si>
  <si>
    <t>SECRETARIADO</t>
  </si>
  <si>
    <t xml:space="preserve">AUXILIAR ADMINISTRATIVO </t>
  </si>
  <si>
    <t>DIAZ RODRIGUEZ JORGE LUIS</t>
  </si>
  <si>
    <t>ADMINISTRADOR DE REDES</t>
  </si>
  <si>
    <t>DIAZ TAPIA YINO ALDO</t>
  </si>
  <si>
    <t>ADMINISTRACIÓN DE REDES</t>
  </si>
  <si>
    <t>DIOSES MORAN MIMYRLE JESUS</t>
  </si>
  <si>
    <t>ASISTENTE EN ESTADISTICA AGROPECUARIA</t>
  </si>
  <si>
    <t>DOMINGUEZ CARRERA WILDER</t>
  </si>
  <si>
    <t>ING. INDUSTRIAL</t>
  </si>
  <si>
    <t>INGENIERO AGRONOMO</t>
  </si>
  <si>
    <t>DUEÑAS HERRERA MARCO ANTONIO</t>
  </si>
  <si>
    <t>COORDINADOR DEL AREA CONTENCIOSO ADMINISTRATIVO</t>
  </si>
  <si>
    <t>ECHEGARAY PACHECO GUIDO CRISANTO</t>
  </si>
  <si>
    <t>PROFESIONAL PARA EL PLANEAMIENTO ESTRATEGICO</t>
  </si>
  <si>
    <t>EGOAVIL CUEVA GALVEZ MARIO</t>
  </si>
  <si>
    <t>EGOAVIL EGOAVIL MIGUEL RAUL</t>
  </si>
  <si>
    <t>ANALISTA DE SERVICIOS DE TI</t>
  </si>
  <si>
    <t>EGUSQUIZA CLEMENTE EDIRSON HELBER</t>
  </si>
  <si>
    <t>ESPECIALISTA EN SUELOS</t>
  </si>
  <si>
    <t>ESCOBEDO ZAFRA LITA</t>
  </si>
  <si>
    <t>ESPECIALISTA EN GESTIÓN DE PROGRAMAS PRESUPUESTALES</t>
  </si>
  <si>
    <t>ESPILCO BARRERA MARIBEL PILAR</t>
  </si>
  <si>
    <t>SERVICIOS DE UN TÉCNICO EN GESTIÓN EDUCATIVA</t>
  </si>
  <si>
    <t>ESPINOZA DELGADO MARIA MAYRA</t>
  </si>
  <si>
    <t>COORDINADOR(A) PARA LA REGIÓN HUÁNUCO</t>
  </si>
  <si>
    <t>ESPINOZA ESPIRITU IRMA</t>
  </si>
  <si>
    <t>ASISTENTA ADMINISTRATIVA</t>
  </si>
  <si>
    <t>ESPINOZA GRADOS MARIA ALICIA</t>
  </si>
  <si>
    <t>APOYO PARA EL REGISTRO, CONTROL Y SEGUIMIENTO DE LA DOCUMENTACIÓN GENERADA EN EL SISGED</t>
  </si>
  <si>
    <t>ESPINOZA SANTOS CRISTIAN</t>
  </si>
  <si>
    <t>ESPIRITU AGUILAR JUDITH JOANA</t>
  </si>
  <si>
    <t>PROFESIONAL PARA BRINDAR APOYO AL SEGUIMIENTO DE LAS POLÍTICAS AGRARIAS, VINCULADAS AL FORTALECIMIENTO DE CAPACIDADES</t>
  </si>
  <si>
    <t>ESQUIVEL APONTE KARINA ROXANA</t>
  </si>
  <si>
    <t>ESQUIVEL AYALA DIANA PILAR</t>
  </si>
  <si>
    <t>SOPORTE TÉCNICO LIQUIDACIÓN DE BENEFICIOS SOCIALES</t>
  </si>
  <si>
    <t>EUGENIO CABRERA WILLIAM ESTEBAN</t>
  </si>
  <si>
    <t>ASISTENTE A LA DIRECCIÓN GENERAL DE COMPETITIVIDAD AGRARIA</t>
  </si>
  <si>
    <t>EZETA CARPIO DELIA MARIA</t>
  </si>
  <si>
    <t>CONDUCTOR DE VEHÍCULO PARA LA DIRECCIÓN GENERAL DE POLÍTICAS AGRARIAS</t>
  </si>
  <si>
    <t>FACUNDO CRUZ CARLOS ALBERTO</t>
  </si>
  <si>
    <t xml:space="preserve">FAICHIN OBISPO JESSICA </t>
  </si>
  <si>
    <t>FELIX ALFARO MARLENE GLORIA MARIA</t>
  </si>
  <si>
    <t>OPERARIO PARA ACTIVIDADES DE ELECTRICIDAD</t>
  </si>
  <si>
    <t>FERNANDEZ ACHA RICARDO NESTOR</t>
  </si>
  <si>
    <t>CONDUCTOR DE VEHÍCULO DE ALTA DIRECCIÓN</t>
  </si>
  <si>
    <t>FERNANDEZ APARICIO CARLO JAVIER</t>
  </si>
  <si>
    <t>ESPECIALISTA EN PROGRAMACION, SEGUIMIENTO Y MONITOREO DE INVERSIONES</t>
  </si>
  <si>
    <t>FERNANDEZ SANCHEZ FLOR</t>
  </si>
  <si>
    <t>ESPECIALISTA PARA EL SEGUIMIENTO DE POLITICAS DE ARTICULACION DE MERCADOS</t>
  </si>
  <si>
    <t>FERNANDEZ SEDANO GERARDO ASUNCION</t>
  </si>
  <si>
    <t>ESTADÍSTICA</t>
  </si>
  <si>
    <t>PROFESIONAL PARA MITIGACIÓN Y PREVENCIÓN DE DESASTRES EN EL SECTOR AGRARIO</t>
  </si>
  <si>
    <t>FIESTAS CURO CARLOS WILFREDO</t>
  </si>
  <si>
    <t>FIGUEROA CAMACHO OMAR ALBERTO</t>
  </si>
  <si>
    <t>ASISTENTE ADMINISTRATIVO DE SERVICIOS</t>
  </si>
  <si>
    <t>FIGUEROA FERNANDEZ JHERY ISELA</t>
  </si>
  <si>
    <t>PROFESORA DE COMPUTACION E INFORMATICA</t>
  </si>
  <si>
    <t>COORDINADOR ADMINISTRATIVO</t>
  </si>
  <si>
    <t>FIGUEROA FERNANDEZ JOSE ARTURO</t>
  </si>
  <si>
    <t>ESPECIALISTA PARA LA CADENA PRODUCTIVA DE CAFE</t>
  </si>
  <si>
    <t>FIGUEROA ROJAS JORGE CLIVE</t>
  </si>
  <si>
    <t>ING. PESQUERO</t>
  </si>
  <si>
    <t>ESPECIALISTA EN MONITOREO, SEGUIMIENTO Y ARTICULACIÓN DE LAS MESAS DE DIÁLOGO</t>
  </si>
  <si>
    <t>FIGUEROA ROJAS YAMELY</t>
  </si>
  <si>
    <t>ANTROPOLOGÍA</t>
  </si>
  <si>
    <t>PROFESIONAL EN TRÁMITE Y ARCHIVO</t>
  </si>
  <si>
    <t>FLORES AGUILAR ZENAIDA MARGARITA</t>
  </si>
  <si>
    <t>ASISTENTE SOCIAL</t>
  </si>
  <si>
    <t>FLORES CAPCHA CARLOS ALBERTO</t>
  </si>
  <si>
    <t>ASISTENTE ADMINISTRATIVO PARA FLOTA VEHICULAR</t>
  </si>
  <si>
    <t>FLORES CARDENAS JOSE RAUL</t>
  </si>
  <si>
    <t>COORDINADOR DE GESTIÓN DE PROYECTOS DE SISTEMAS INFORMÁTICOS</t>
  </si>
  <si>
    <t>FLORES ESCATE CARLOS GUSTAVO</t>
  </si>
  <si>
    <t>ESPECIALISTA EN GEODESIA</t>
  </si>
  <si>
    <t>FLORES GARCIA VICTOR HUGO</t>
  </si>
  <si>
    <t>ANALISTA LEGAL</t>
  </si>
  <si>
    <t>FLORES ROSAS YANINA MERCEDES</t>
  </si>
  <si>
    <t>ASISTENTE EN CARTOGRAFIA</t>
  </si>
  <si>
    <t>FLORES TITO MANUEL JESUS</t>
  </si>
  <si>
    <t>CONDUCTOR DE VEHÍCULO PARA LA DIRECCIÓN GENERAL DE ARTICULACIÓN INTERGUBERNAMENTAL</t>
  </si>
  <si>
    <t>FLORES ZAPATA HILARIO</t>
  </si>
  <si>
    <t>SECRETARIA EJECUTIVA</t>
  </si>
  <si>
    <t>GAL´ LINO BARDALES LOURDES GISELLA</t>
  </si>
  <si>
    <t>SECRETARÍA TÉCNICA</t>
  </si>
  <si>
    <t>ESPECIALISTA EN COMUNICACIÓN PARA LA PROMOCIÓN Y DIFUSIÓN DE INFORMACIÓN AGRARIA</t>
  </si>
  <si>
    <t>GALARRETA LAUREL LILIANA RAQUEL</t>
  </si>
  <si>
    <t>RELACIONES PÚBLICAS</t>
  </si>
  <si>
    <t>BACHILLER EN INGENIERIA AMIENTAL Y/O ZOOTECNIA PARA EL PROCESAMIENTO DE LA INFORMACIÓN ESTADÍSTICA PECUARIA MENSUAL</t>
  </si>
  <si>
    <t>GALIANO USCAPI ALEXANDER</t>
  </si>
  <si>
    <t>ESPECIALISTA PARA COORDINACIÓN, ARTICULACIÓN Y DIFUSIÓN DE INFORMACIÓN AGRARIA ESPECIALIZADA</t>
  </si>
  <si>
    <t>GALINDO HUAMAN OTTO ALONSO</t>
  </si>
  <si>
    <t>ESPECIALISTA PARA FORMULACIÓN DE POLÍTICAS, PLANEAMIENTO Y DESARROLLO AGRARIO RURAL</t>
  </si>
  <si>
    <t>GALLEGOS CHAMORRO GIOVANNA MONICA</t>
  </si>
  <si>
    <t>ESPECIALISTA FINANCIERO</t>
  </si>
  <si>
    <t>GALVEZ ABAD CESAR ERNESTO</t>
  </si>
  <si>
    <t>ABOGADO EN MATERIA CIVIL</t>
  </si>
  <si>
    <t>GALVEZ ZAPATA MARTHA MIRTHA</t>
  </si>
  <si>
    <t>GANOZA TRAVAGLINI LEONIDAS FRANCISCO</t>
  </si>
  <si>
    <t>ESPECIALISTA EN PROGRAMACION Y SEGUIMIENTO</t>
  </si>
  <si>
    <t>GARCIA MEDINA ROSSEMARY DEL CARMEN</t>
  </si>
  <si>
    <t>ANALISTA PROGRAMADOR PHP</t>
  </si>
  <si>
    <t>GARCIA MORGAN ANA MARIA DEL CARMEN</t>
  </si>
  <si>
    <t>GARCIA ROMERO MANUEL MARTIN</t>
  </si>
  <si>
    <t>PROFESIONAL PARA MONITOREO, SEGUIMIENTO Y EVALUACIÓN DE PROYECTOS PARA EL DESARROLLO PRODUCTIVO Y COMERCIAL DE LA ACTIVIDAD AGRÍCOLA, FOCALIZADOS EN LA ZONA CENTRO DEL PAÍS Y SEGÚN LÍMITES TERRITORIALES DETERMINADOS</t>
  </si>
  <si>
    <t>GARIBAY TITO PRINCIPE ELMER</t>
  </si>
  <si>
    <t>GARIBOTTO SANCHEZ LUIS EDUARDO</t>
  </si>
  <si>
    <t>GASTELU HERRERA JOSE CARLOS</t>
  </si>
  <si>
    <t>GAVIOLA TEJADA JAVIER ALFONSO</t>
  </si>
  <si>
    <t>ESPECIALISTA DE SUPERVISIÓN DE AUDITORÍA</t>
  </si>
  <si>
    <t>GIANNONI ANAPAN CARMEN ROSA</t>
  </si>
  <si>
    <t>ESPECIALISTA DE SEGURO AGRICOLA CATASTROFICO</t>
  </si>
  <si>
    <t>GIL RAMIREZ RONALD ALEXEI</t>
  </si>
  <si>
    <t>PROFESIONAL EN INGENIERIA ESTADÍSTICA E INFORMÁTICA</t>
  </si>
  <si>
    <t>GOMEZ FERNANDEZ MARIA ELENA</t>
  </si>
  <si>
    <t xml:space="preserve">GOMEZ LORDAN YELHSIN MIGUEL </t>
  </si>
  <si>
    <t>ESPECIALISTA EN PROYECTOS DE INVERSIÓN DE INFRAESTRUCTURA AGRARIA Y RIEGO</t>
  </si>
  <si>
    <t>GONZALES CORNEJO JUSTO VIRGILIO</t>
  </si>
  <si>
    <t>GONZALEZ MEZA DE PEREZ NELLY BEATRIZ</t>
  </si>
  <si>
    <t>CONDUCTOR DE VEHICULO PARA ASISTENCIA A COMISIONES DE SERVICIO</t>
  </si>
  <si>
    <t>GORDILLO TELLO HECTOR SANTIAGO</t>
  </si>
  <si>
    <t>TÉCNICO EN COMUNICACIÓN INTERNA</t>
  </si>
  <si>
    <t>GUEVARA ALVAREZ JORGE EDUARDO</t>
  </si>
  <si>
    <t>GUEVARA CANALES NELLY LILIANA</t>
  </si>
  <si>
    <t>ASISTENTE EN GESTION ADMINISTRATIVA</t>
  </si>
  <si>
    <t>GUEVARA PACHECO GISELLA AIDA</t>
  </si>
  <si>
    <t>ADMINISTRACION (TECNICO)</t>
  </si>
  <si>
    <t>AUXILIAR PARA VEHÍCULO - CHOFER</t>
  </si>
  <si>
    <t>GUEVARA VARGAS CESAR SAUL</t>
  </si>
  <si>
    <t>ESPECIALISTA EN PLANIFICACIÓN</t>
  </si>
  <si>
    <t>GUILLEN ALARCON JUAN BASILE</t>
  </si>
  <si>
    <t>ASISTENTE EN PLANEAMIENTO Y CONTROL INTERNO</t>
  </si>
  <si>
    <t>GUTIERREZ ARROYO MELVIN LEIBNIZ</t>
  </si>
  <si>
    <t>JEFE DE COMISIÓN</t>
  </si>
  <si>
    <t>GUTIERREZ CONTRERAS VICENTE PEDRO</t>
  </si>
  <si>
    <t>ESPECIALISTA EN ARQUITECTURA EMPRESARIAL</t>
  </si>
  <si>
    <t>GUTIERREZ DELGADO RENZO JOANNES</t>
  </si>
  <si>
    <t>ESPECIALISTA LEGAL EN TEMAS AGRARIOS</t>
  </si>
  <si>
    <t>GUTIERREZ DIAZ DARIO RAFAEL</t>
  </si>
  <si>
    <t>ESPECIALISTA EN LA CADENA PRODUCTIVA DE CAÑA DE AZUCAR Y ALGODÓN</t>
  </si>
  <si>
    <t>GUTIERREZ ENRIQUEZ MAGNO</t>
  </si>
  <si>
    <t>ESPECIALISTA EN LA PLANIFICACIÓN, SEGUIMIENTO Y MONITOREO DEL PLAN OPERATIVO INSTITUCIONAL, SU IMPLEMENTACIÓN Y ARTICULACION CON EL PESEN Y EL PEI CON ENFASIS EN GANADERIA.</t>
  </si>
  <si>
    <t>GUTIERREZ OCHOA ENRIQUE ROBERT</t>
  </si>
  <si>
    <t>DIRECTORA GENERAL</t>
  </si>
  <si>
    <t>GUTIERREZ VARGAS MARITZA YANINA</t>
  </si>
  <si>
    <t>ESPECIALISTA PARA CONSISTENCIAR, CONSOLIDAR, ANALIZAR, EVALUAR LAS ESTADISTICAS REGIONALES DE GRANJAS</t>
  </si>
  <si>
    <t>GUTIERREZ VASQUEZ NADIA NATALY</t>
  </si>
  <si>
    <t>TÉCNICO AGROPECUARIO PARA EL CONTROL Y MONITOREO DE LA RECOLECCIÓN, PROCESAMIENTO Y DIFUSION DE LA INFORMACIÓN DE MERCADOS MAYORISTAS  MINORISTAS DE LAS PRINCIPALES CIUDADES DEL PAIL</t>
  </si>
  <si>
    <t>GUTIERREZ VEGA ADALBERTO EZEQUIEL</t>
  </si>
  <si>
    <t>AGROPECUARIO</t>
  </si>
  <si>
    <t>INGENIERO DE SISTEMAS ESPECIALISTA EN TECNOLOGÍA DE INFORMACIÓN PARA EL MONITOREO DE CONFLICTOS SOCIALES</t>
  </si>
  <si>
    <t>GUZMAN MANCILLA RUBEN WHATSON</t>
  </si>
  <si>
    <t>ASISTENTES ADMINISTRATIVO PARA PRESTAR SERVICIO EN LA VENTANILLA DE MESA DE PARTES</t>
  </si>
  <si>
    <t>HERMOZA RODRIGUEZ JHACSON</t>
  </si>
  <si>
    <t>PROFESIONAL PARA EL APOYO EN LA ELABORACIÓN DE DOCUMENTOS TÉCNICOS ENMARCADOS EN EL PROCESO DE DESENTRALIZACIÓN</t>
  </si>
  <si>
    <t>HERNANDEZ BORJA FABIOLA BEATRIZ</t>
  </si>
  <si>
    <t>ANALISTA EN INTELIGENCIA DE NEGOCIOS</t>
  </si>
  <si>
    <t>HERRERA MENDOZA JOSE FREDDI</t>
  </si>
  <si>
    <t>ARTICULADOR PARA LA REGIÓN AREQUIPA</t>
  </si>
  <si>
    <t>HERRERA OJEDA JULIO CESAR</t>
  </si>
  <si>
    <t>ASISTENTE DE LA DIRECCIÓN GENERAL</t>
  </si>
  <si>
    <t>HERRERA VARDA SOLANGE ELENA</t>
  </si>
  <si>
    <t>ESPECIALISTA EN RECURSOS HUMANOS</t>
  </si>
  <si>
    <t>HIDALGO VEGA MARIO DOANY</t>
  </si>
  <si>
    <t>ESPECIALISTA EN SEGUIMIENTO FINANCIERO</t>
  </si>
  <si>
    <t>HOLGUIN MENDOZA ENRIQUE</t>
  </si>
  <si>
    <t>HOSTOS CHUMPITAZI VICTOR ANDRES</t>
  </si>
  <si>
    <t>ESPECIALISTA EN EL DESARROLLO DE ACTIVIDADES DE ARTICULACIÓN Y PROMOCIÓN PARA EL MANEJO Y CONSERVACIÓN DE PASTOS Y FORRAJES DE USO GANADERO</t>
  </si>
  <si>
    <t>HUAMAN FUERTES ETHEL</t>
  </si>
  <si>
    <t>ANALISTA DE NEGOCIACIONES Y POLÍTICA COMERCIAL AGRÍCOLA</t>
  </si>
  <si>
    <t>HUAMAN SANCHEZ ORLANDO GUSTAVO</t>
  </si>
  <si>
    <t>ADMINISTRACIÓN MARITIMA Y PORTUARIA</t>
  </si>
  <si>
    <t>ANALISTA EN PROMOCIÓN DE LA CADENA DE ANIMALES MENORES</t>
  </si>
  <si>
    <t>HUAMANI BEDOYA DANIEL</t>
  </si>
  <si>
    <t>ESPECIALISTA DE AUDITORIA</t>
  </si>
  <si>
    <t>HUAMANI HUAMANI JESUS ALEJANDRO</t>
  </si>
  <si>
    <t>COORDINADOR PARLAMENTARIO</t>
  </si>
  <si>
    <t>HUARCAYA CASTILLO ZOSIMO JONATHAN</t>
  </si>
  <si>
    <t>EXPERTO EN CULTURA Y CLIMA ORGANIZACIONAL</t>
  </si>
  <si>
    <t>IMAÑA RAMIREZ ALZAMORA LUIS MIGUEL</t>
  </si>
  <si>
    <t>ABOGADO COORDINADOR</t>
  </si>
  <si>
    <t>INGA HUARCAYA RICARDO ALEJANDRO</t>
  </si>
  <si>
    <t>PROFESIONAL PARA PROCESAR, CONSISTENCIAR, CONSOLIDAR, ANALIZAR Y EVALUAR LA INFORMACIÓN ESTADÍSTICA DE EXPLOTACIONES PECUARIAS INTENSIVAS EXTENSIVAS DE TRASPATIO Y CENTROS DE FAENAMIENTO DE GANADO GENERADAS A NIVEL NACIONAL</t>
  </si>
  <si>
    <t>INOÑAN OYOLA HELEN NEREYDA</t>
  </si>
  <si>
    <t xml:space="preserve">DIRECTOR (E) </t>
  </si>
  <si>
    <t>IZAGUIRRE JACINTO CARLOS FABIO</t>
  </si>
  <si>
    <t>JACOBI ZAMORA MARIA ELENA</t>
  </si>
  <si>
    <t>EJECUTIVA DE SEGUIMIENTO DE INVERSIONES</t>
  </si>
  <si>
    <t>JERI SILVA GINA LILIANA</t>
  </si>
  <si>
    <t>ADMINISTRADORA PÚBLICA</t>
  </si>
  <si>
    <t>JESUS BENITO ANGEL</t>
  </si>
  <si>
    <t xml:space="preserve">COMPUTACION </t>
  </si>
  <si>
    <t>JULCA ROSALES JORGE LUIS</t>
  </si>
  <si>
    <t>TÉCNICO</t>
  </si>
  <si>
    <t>JUSTINIANO HERRERA SELENA CELINDA</t>
  </si>
  <si>
    <t>COORDINADORA PARA SERVICIOS GENERALES</t>
  </si>
  <si>
    <t>JUSTINIANO MUÑOZ TERESA DIGNA</t>
  </si>
  <si>
    <t>COORDINADOR DEL SISTEMA DE GESTIÓN INTEGRADO (SGI) DEL MINISTERIO DE AGRICULTURA Y RIEGO</t>
  </si>
  <si>
    <t>KAMT NORABUENA COLOMBIA JACKELINE</t>
  </si>
  <si>
    <t xml:space="preserve">LA ROSA VIDAL NATALIA DEL PILAR </t>
  </si>
  <si>
    <t>ESPECIALISTA EN EL DESARROLLO DE ACTIVIDADES DE ARTICULACIÓN PRODUCTIVA, CON ENFASIS EN GANADERÍA</t>
  </si>
  <si>
    <t>LAGOS MARAVI MARIA ANGELICA</t>
  </si>
  <si>
    <t>ABOGADO EN DERECHO CONTENCIOSO ADMINISTRATIVO</t>
  </si>
  <si>
    <t>LARA OCROSPOMA RICARDO ANTONIO</t>
  </si>
  <si>
    <t>ESPECIALISTA EN ZONIFICACIÓN AGROECOLÓGICA</t>
  </si>
  <si>
    <t>LAROTA CATUNTA GABRIEL MAXIMO</t>
  </si>
  <si>
    <t>LAZARO CARRILLO CARMEN ROSA</t>
  </si>
  <si>
    <t>LAZARO CARRILLO DORIS MARLENE</t>
  </si>
  <si>
    <t>ANALISTA EN GESTION DEL RIESGO DE DESASTRES</t>
  </si>
  <si>
    <t>LAZARO JAMANCA PAUL PETER</t>
  </si>
  <si>
    <t>CONDUCTOR DE VEHÍCULO PARA LA PROCURADURÍA PÚBLICA</t>
  </si>
  <si>
    <t>LECAROS VILCHEZ ORLANDO JESUS</t>
  </si>
  <si>
    <t>LECUSSAN FERREYRA ERICKA PATRICIA</t>
  </si>
  <si>
    <t>SECRETARIADO EJECUTIVO COMPUTARIZADO</t>
  </si>
  <si>
    <t>PROFESIONAL CONTABLE PARA LA GESTIÓN ADMINISTRATIVA</t>
  </si>
  <si>
    <t>LEON ALZAMORA JUAN LUIS</t>
  </si>
  <si>
    <t>LEON COLLAO CARLOS AUGUSTO</t>
  </si>
  <si>
    <t>CURSOS TECNICOS</t>
  </si>
  <si>
    <t>ANALISTA PARA REVISAR, ANALIZAR, CONSISTENCIAR Y CONSOLIDAR INFORMACION ESTADÍSTICA PECUARIA</t>
  </si>
  <si>
    <t>LEON HINOSTROZA CESAR MAURO</t>
  </si>
  <si>
    <t>LEON MINAYA ELIZABETH</t>
  </si>
  <si>
    <t>CONTADORA</t>
  </si>
  <si>
    <t>LEON PERALTA DIONISIA</t>
  </si>
  <si>
    <t>ANALISTA DE APOYO PARA MANEJO DE DECLARACIÓN DE PLANILLAS Y TRIBUTACIÓN GUBERNAMENTAL PARA BRINDAR APOYO EN LA OFICINA DE TESORERÍA</t>
  </si>
  <si>
    <t>LEON VERDE GENOVEVA</t>
  </si>
  <si>
    <t>PERSONAL DE APOYO EN TEMAS DE NEGOCIOS Y COMERCIO INTERNACIONAL</t>
  </si>
  <si>
    <t>LESCANO VALLEJOS CARLOS EDUARDO</t>
  </si>
  <si>
    <t>PROFESIONAL PARA EL ASESORAMIENTO EN TEMAS DE GESTIÓN ADMINISTRATIVA Y PRESUPUESTAL DEL MINISTERIO DE AGRICULTURA Y RIEGO</t>
  </si>
  <si>
    <t>LEYTON FRANCO JOSE VIDAL</t>
  </si>
  <si>
    <t>INGENIERIA INDUSTRIAL</t>
  </si>
  <si>
    <t>LEZAMA LLAQUE ROXANA MARILU</t>
  </si>
  <si>
    <t>LI ROSI SALAS ROSA ANA MARIA</t>
  </si>
  <si>
    <t>Tecnica</t>
  </si>
  <si>
    <t>ESPECIALISTA EN CATASTRO RURAL Y SANEAMIENTO FÍSICO DE PREDIOS RURALES</t>
  </si>
  <si>
    <t>LINARES BAUTISTA JESUS MARCIAL</t>
  </si>
  <si>
    <t>COORDINADOR ADMINISTRATIVO Y PRESUPUESTAL</t>
  </si>
  <si>
    <t>LLAMOSAS MAYCA ROSA MARIA</t>
  </si>
  <si>
    <t>CONTABILIDAD, ADMINISTRACIÓN</t>
  </si>
  <si>
    <t>IMPLANTADOR PARA SISTEMAS ESTRATEGICOS</t>
  </si>
  <si>
    <t>LLANOS HUAMAN LUIS ALBERTO</t>
  </si>
  <si>
    <t>ESPECIALISTA ENCARGADO DE EVENTOS Y DIFUSIÓN</t>
  </si>
  <si>
    <t>LLANOS OSORIO DE ROMERO BERTA ESTELA</t>
  </si>
  <si>
    <t>PERIODISMO</t>
  </si>
  <si>
    <t>ANALISTA DE SELECCIÓN DE PERSONAL</t>
  </si>
  <si>
    <t>LLERENA PORRAS JOSE ANTONIO</t>
  </si>
  <si>
    <t>RELACIONES INDUSTRIALES</t>
  </si>
  <si>
    <t>ASISTENTE DE GESTIÓN ADMINISTRATIVA</t>
  </si>
  <si>
    <t>LLONTOP LA ROSA JUANNY MIA BELIÑHA</t>
  </si>
  <si>
    <t xml:space="preserve">ADM. DE BASE DE DATOS </t>
  </si>
  <si>
    <t>ESPECIALISTA EN TEMAS DE NEGOCIOS Y COMERCIO INTERNACIONAL AGRARIO</t>
  </si>
  <si>
    <t>LOAYZA PINEDO MONICA ISABEL</t>
  </si>
  <si>
    <t xml:space="preserve">ASISTENTE ADMINISTRATIVO </t>
  </si>
  <si>
    <t>LOPEZ CAMACHO ENRIQUE WILFREDO</t>
  </si>
  <si>
    <t>Estudios Técnicos</t>
  </si>
  <si>
    <t>Estudios inconcluso</t>
  </si>
  <si>
    <t>LOPEZ CASTAÑEDA JORGE RAFAEL</t>
  </si>
  <si>
    <t>EGRESADO TECNICO UNIVERSITARIO</t>
  </si>
  <si>
    <t>LOPEZ CORDOVA HILARIO</t>
  </si>
  <si>
    <t>ABOGADO EN MATERIA LABORAL</t>
  </si>
  <si>
    <t>LOPEZ NORIEGA HAROLD DANIEL</t>
  </si>
  <si>
    <t>LOPEZ PUMAYALLI CELIA</t>
  </si>
  <si>
    <t>ESPECIALISTA DE LA CADENA DE CULTIVOS ORGANICOS</t>
  </si>
  <si>
    <t>LOPEZ RENGIFO DE SARMIENTO MARLY CRISTINA</t>
  </si>
  <si>
    <t xml:space="preserve">DIRECTOR GENERAL </t>
  </si>
  <si>
    <t>LOZADA GARCIA CARLOS ENRIQUE</t>
  </si>
  <si>
    <t>INGENIERO ESPECIALISTA EN SISTEMA DE INFORMACION</t>
  </si>
  <si>
    <t>LOZANO ARCE LUISIN DEIVIS</t>
  </si>
  <si>
    <t>LOZANO SALDAÑA CINTHIA KATERINE</t>
  </si>
  <si>
    <t>LUNA CANO LUIS ANGEL</t>
  </si>
  <si>
    <t xml:space="preserve"> ESPECIALISTA EN GESTIÓN ADMINISTRATIVA</t>
  </si>
  <si>
    <t>LURITA ORE CATHERINE ELIZABETH</t>
  </si>
  <si>
    <t>GESTIÓN PÚBLICA</t>
  </si>
  <si>
    <t>MAGALLANES MAGALLANES ALBERTO</t>
  </si>
  <si>
    <t>SECRETARIADO ADMINISTRATIVO</t>
  </si>
  <si>
    <t>SOPORTE INFORMÁTICO</t>
  </si>
  <si>
    <t>MALASQUEZ ROSAS LUIS ADRIAN</t>
  </si>
  <si>
    <t>PROFESIONAL PARA ELABORAR ORIENTACIONES Y LINEAMIENTOS COCORDADOS QUE APOYEN LA IMPLEMENTACIÓN DE LA NORMATIVIDAD EN PLANEAMIENTO EN EL SECTOR AGRARIO Y APOYO EN LA INCLUSIÓN DEL TEMA TRANSVERSAL DE LA IGUALDAD DEL GÉNERO EN EL PLANEAMIENTO OPERATIVO, INSTITUCIONAL Y SECTORIAL</t>
  </si>
  <si>
    <t>MALLAUPOMA REYES LENCLOS</t>
  </si>
  <si>
    <t>MAMANI MACHACA NORMA INES</t>
  </si>
  <si>
    <t>ESPECIALISTA EN ARCHIVO TÉCNICO CARTOGRAFICO</t>
  </si>
  <si>
    <t>MAMANI QUISPE ILEANA JANETTE</t>
  </si>
  <si>
    <t>DIBUJANTE</t>
  </si>
  <si>
    <t>TÉCNICO PARA APOYO EN EL ARCHIVO Y CUSTODIA DE COMPROBANTES DE PAGO Y OTROS DOCUMENTOS OFICIALES</t>
  </si>
  <si>
    <t>MANCILLA ARENAS DANIEL OSWALDO</t>
  </si>
  <si>
    <t>COMERCIO EXTERIOR</t>
  </si>
  <si>
    <t>PERSONAL PARA ACTIVIDADES DE IMPRESIONES</t>
  </si>
  <si>
    <t>MANCO HUAMAN RAPHAEL JAVIER</t>
  </si>
  <si>
    <t>SUPERVISOR DE AUDITORÍA</t>
  </si>
  <si>
    <t>MANRIQUE MEZA MAX ARTURO</t>
  </si>
  <si>
    <t>ESPECIALISTA EN PROMOCIÓN DEL MERCADO INTERNO</t>
  </si>
  <si>
    <t>MANSILLA RIVERA JAIME JUSTINIANO</t>
  </si>
  <si>
    <t>CONDUCTOR DE VEHÍCULO PARA ASISTENCIA A COMISIONES DE SERVICIO</t>
  </si>
  <si>
    <t>MANTILLA CABALLERO OSCAR</t>
  </si>
  <si>
    <t>MARCELO GOICOCHEA JUAN</t>
  </si>
  <si>
    <t>MARMANILLO BUSTAMANTE NOEMI ELVA</t>
  </si>
  <si>
    <t>ESPECIALISTA EN DESARROLLO PRODUCTIVO</t>
  </si>
  <si>
    <t>MARQUINA RONDINEL CARLA GABRIELA</t>
  </si>
  <si>
    <t>PERSONAL PARA REVISIÓN TÉNICA DE VEHÍCULOS DEL POOL</t>
  </si>
  <si>
    <t>MARTEL MARTEL FRANCISCO BENIGNO</t>
  </si>
  <si>
    <t>ANALISTA PARA MANEJO DEL SIAF - ADMINISTRATIVO</t>
  </si>
  <si>
    <t>MARTEL MORALES LUIS FERNANDO</t>
  </si>
  <si>
    <t>TÉCNICO EN ARCHIVO PARA EL ARCHIVO CENTRAL DEL MINAGRI</t>
  </si>
  <si>
    <t>MARTINEZ LA PORTILLA CESAR AUGUSTO</t>
  </si>
  <si>
    <t xml:space="preserve">COMUNICACIÓN AUDIVISUAL </t>
  </si>
  <si>
    <t>ESPECIALISTA EN DESARROLLO DE INFRAESTRUCTURA HIDRAÚLICA</t>
  </si>
  <si>
    <t>MARTINEZ PACHECO ELIZABETH</t>
  </si>
  <si>
    <t>MARTINEZ YUPANQUI JUAN ARTURO</t>
  </si>
  <si>
    <t>ASISTENTE EN DERECHO</t>
  </si>
  <si>
    <t>MAYURI AYALA KAREN NATHALY</t>
  </si>
  <si>
    <t>MAZUELOS ROMERO ERICK DARYLL</t>
  </si>
  <si>
    <t>INFORMATICA</t>
  </si>
  <si>
    <t>MEDIANERO TANTACHUCO CESAR RAUL</t>
  </si>
  <si>
    <t>ESPECIALISTA LEGAL PARA LA ASESORIA EN LA FORMULACIÓN DE PROYECTOS NORMATIVOS Y DEMAS ACTIVIDADES CON VINCULACION LEGAL PROPIAS DE LA DIRECCIÓN GENERAL</t>
  </si>
  <si>
    <t>MEDINA REYES RALPH OMAR</t>
  </si>
  <si>
    <t>MEJIA GARCIA JUAN PABLO</t>
  </si>
  <si>
    <t>ARCHIVO</t>
  </si>
  <si>
    <t>PERIODISTA III</t>
  </si>
  <si>
    <t>MEJIA TABARNE JORGE LUIS</t>
  </si>
  <si>
    <t>ANALISTA EN ADMINISTRADOR DE TELECOMUNICACIONES</t>
  </si>
  <si>
    <t>MEJIA VELI RENZO EDISON</t>
  </si>
  <si>
    <t>-PROFESIONAL TÉCNICO DE REDES Y COMUNICACIÓN DE DATOS
-ESTUDIANTE DE ING. DE REDES Y COMUNICACIONES</t>
  </si>
  <si>
    <t>Egresado técnico, 
Estudiante Universitario</t>
  </si>
  <si>
    <t>ANALISTA PARA BRINDAR APOYO A LA INVESTIGACIÓN Y AL ANALISIS ECONOMICO Y SECTORIAL</t>
  </si>
  <si>
    <t>MELENDEZ AVELLANEDA TOMAZA ROCIO</t>
  </si>
  <si>
    <t>MELENDEZ GARCIA ENMA ROSA</t>
  </si>
  <si>
    <t>CONDUCTOR DE VEHICULO PARA BUS</t>
  </si>
  <si>
    <t>MENDEZ VALVERDE RONALD MARCIAL</t>
  </si>
  <si>
    <t>PROFESIONAL PARA ANALIZAR Y PROCESAR LA INFORMACION ESTADISTICA DE COMERCIO EXTERIOR AGRARIO</t>
  </si>
  <si>
    <t>MENDIETA PINO JACKELIN MARIANA</t>
  </si>
  <si>
    <t>ANALISTA DE SEGUIMIENTO Y SUPERVISIÓN - SEGUROS AGRARIOS</t>
  </si>
  <si>
    <t>MENDIETA POLO NATHALIE HELEN DE LOS MILAGROS</t>
  </si>
  <si>
    <t>ING. INDUSTRIAS ALIMENTARIAS</t>
  </si>
  <si>
    <t>ASISTENTE DE APOYO PARA LA ATENCIÒN DE LOS PROCESOS DE ATENCIÒN A LA  CIUDADANÌA</t>
  </si>
  <si>
    <t>MENDOZA CHIRINOS MARIA TRINIDAD</t>
  </si>
  <si>
    <t>MENDOZA DEL RIO PAOLA TATIANA</t>
  </si>
  <si>
    <t>PROFESIONAL EN ARCHIVOS</t>
  </si>
  <si>
    <t>MENDOZA OCHOA JOSE ALEXANDER</t>
  </si>
  <si>
    <t>COORDINADOR EN DERECHO CONSTITUCIONAL</t>
  </si>
  <si>
    <t>MERCADO MONTEAGUDO MARIA ESTHER</t>
  </si>
  <si>
    <t>EJECUTIVO EN PROGRAMACIÓN, SEGUIMIENTO Y EVALUACIÓN DE LA INVERSIÓN PÚBLICA</t>
  </si>
  <si>
    <t>MERINO CHACON CESAR AUGUSTO</t>
  </si>
  <si>
    <t>ANALISTA EN CONTROL PREVIO</t>
  </si>
  <si>
    <t>MESONES MANAYALLE MARTIN EVARISTO</t>
  </si>
  <si>
    <t>MESTAS LA TORRE MILAGROS CECILIA</t>
  </si>
  <si>
    <t>COORDINADOR PARA LA GESTIÓN DE LAS ADQUISICIONES</t>
  </si>
  <si>
    <t>MEZA POZO ROSA DE SANTA MARIA</t>
  </si>
  <si>
    <t>INGENIEROA ELECTRÓNICO O DE SISTEMAS, COLEGIADO Y HABILITADO</t>
  </si>
  <si>
    <t>MIRANDA DAVILA MELQUI</t>
  </si>
  <si>
    <t>ARTICULADOR PARA LA REGIÓN UCAYALI</t>
  </si>
  <si>
    <t>MONTAÑEZ ARTICA MARCO ANTONIO</t>
  </si>
  <si>
    <t>MONTES MATOS RONALD FERNANDO</t>
  </si>
  <si>
    <t>Economía</t>
  </si>
  <si>
    <t>ESPECIALISTA EN GESTIÓN Y ARTICULACIÓN DE CADENAS PRODUCTIVAS DEL SUBSECTOR PECUARIO</t>
  </si>
  <si>
    <t>MONTOYA BARRERA BELEN MARIA MERCEDES</t>
  </si>
  <si>
    <t>PERSONAL TÉCNICO PARA APOYO EN LA EVALUACIÓN Y SEGUIMIENTOS DE LA EJECUCIÓN PRESUPUESTARIA DE LA UNIDAD EJECUTORA 001 MINAG-ADMINISTRACIÓN CENTRAL DEL PLIEGO 013 MINAGRI</t>
  </si>
  <si>
    <t>MONTOYA MERINO ALFREDO GONZALO</t>
  </si>
  <si>
    <t>MONTOYA RAMOS ANDREY DEL ROSARIO</t>
  </si>
  <si>
    <t>MONTOYA TORRE OSCAR AMERICO</t>
  </si>
  <si>
    <t>MORA FLORIANO MIGUEL ANGEL</t>
  </si>
  <si>
    <t>HISTORIA</t>
  </si>
  <si>
    <t>ABOGADO EN DERECHO CONSTITUCIONAL</t>
  </si>
  <si>
    <t>MORALES ARANA KATYA MARIA</t>
  </si>
  <si>
    <t>OPERARIO PARA ASISTENCIA A LA CENTRAL TELEFÓNICA</t>
  </si>
  <si>
    <t>MORALES MEZA VERONICA LUZ</t>
  </si>
  <si>
    <t>MORALES OCHANTE CESAR</t>
  </si>
  <si>
    <t>ESPECIALISTA EN PLANEAMIENTO ESTRATÉGICO PARA FORMULAR Y EVALUAR EL PLAN OPERATIVO AGRARIO ARTICULADO (POAA) Y APOYO EN LA ELABORACIÓN Y EVALUACIÓN DEL PESEM, PEI, POI</t>
  </si>
  <si>
    <t>MORALES OLIVERA YOVANA ELVIRA</t>
  </si>
  <si>
    <t>ASESOR LEGAL</t>
  </si>
  <si>
    <t>MORALES RUIZ ESTHER CAROLA</t>
  </si>
  <si>
    <t>MORAN ORELLANA RENZO HUMBERTO</t>
  </si>
  <si>
    <t>MORENO CASTILLON MARLENY TERESA</t>
  </si>
  <si>
    <t>MORENO NARRO YONY ISIDRO</t>
  </si>
  <si>
    <t>ESPECIALISTA EN PLANEAMIENTO ESTRATÉGICO PARA LA FORMULACIÓN Y EVALUACIÓN DEL PESEM Y PEI</t>
  </si>
  <si>
    <t>MORENO SAAVEDRA MARIA CECILIA DEL PILAR</t>
  </si>
  <si>
    <t>ESPECIALISTA EN ESTUDIOS ECONOMICOS AGRARIOS</t>
  </si>
  <si>
    <t>MOREYRA MUÑOZ JUAN CARLOS</t>
  </si>
  <si>
    <t>ANALISTA ADMINISTRATIVO</t>
  </si>
  <si>
    <t>MORI BAZAN RUTH</t>
  </si>
  <si>
    <t>ANALISTA EN PROYECTOS DE INVERSIÓN</t>
  </si>
  <si>
    <t>MORIANO CHIPANA BRIGITTE ALICE</t>
  </si>
  <si>
    <t>IMPLANTADOR PARA SISTEMAS ADMINISTRATIVOS</t>
  </si>
  <si>
    <t>MORY SEVILLANOS CARLOS SOSIMO</t>
  </si>
  <si>
    <t>Título Instituto, 
Estudiante Universitario</t>
  </si>
  <si>
    <t>ANALISTA DE AUDITORÍA</t>
  </si>
  <si>
    <t>MOSCOSO CARBAJAL ELIANA MARIVEL</t>
  </si>
  <si>
    <t xml:space="preserve">ANALISTA AMBIENTAL </t>
  </si>
  <si>
    <t>MOSTACERO PERALES MIGUEL ANGEL</t>
  </si>
  <si>
    <t>MUÑOZ BASHUALDO JANET ROCIO</t>
  </si>
  <si>
    <t>ESPECIALISTA EN PRESUPUESTO PUBLICO</t>
  </si>
  <si>
    <t>MUÑOZ IPARRAGUIRRE ALBERD PORTA</t>
  </si>
  <si>
    <t>MURGA QUEZADA EBER MARTIN</t>
  </si>
  <si>
    <t>ASISTENTE EN FINANZAS Y PROYECTOS DE DESARROLLO PRODUCTIVO</t>
  </si>
  <si>
    <t>MURGA RAMIREZ JESENIA CANDICE</t>
  </si>
  <si>
    <t>NAVARRO ROMERO RICARDO MOISES</t>
  </si>
  <si>
    <t>ANALISTA TÉCNICO EN PRESUPUESTO</t>
  </si>
  <si>
    <t>NEYRA DIAZ ELIZABETH LILIANA</t>
  </si>
  <si>
    <t>NEYRA PALOMINO ADRIAN FERNANDO</t>
  </si>
  <si>
    <t>ANALISTA LEGAL II</t>
  </si>
  <si>
    <t>NIEVES BUSTILLOS KARINA MELISSA</t>
  </si>
  <si>
    <t>ARTICULADOR DE LA REGION CUZCO</t>
  </si>
  <si>
    <t>NORIEGA ACURIO MIREYA</t>
  </si>
  <si>
    <t>OBANDO LARIOS FRANCESCA JHOAN</t>
  </si>
  <si>
    <t>INGENIERO ESPECIALISTA EN DESARROLLO GIS-I</t>
  </si>
  <si>
    <t>OBREGON PUMA JORGE ISAC</t>
  </si>
  <si>
    <t>OCHANDARTE CAMPOS FELIX MARTIN</t>
  </si>
  <si>
    <t>ABOGADO PARA BRINDAR APOYO A LA DIRECCIÓN DE NEGOCIOS AGRICOLAS</t>
  </si>
  <si>
    <t>OKUHAMA CARBAJAL MANUEL HECTOR</t>
  </si>
  <si>
    <t>ESPECIALISTA EN FORMULACIÓN DE POLÍTICAS Y PLANES PARA EL SECTOR AGRARIO</t>
  </si>
  <si>
    <t>ONOFRE LAGOS LINCOLN MARCELO</t>
  </si>
  <si>
    <t>CIENCIAS POLÍTICAS</t>
  </si>
  <si>
    <t>EJECUTIVO EN CONTRATACIONES DEL ESTADO</t>
  </si>
  <si>
    <t>ONTANEDA MORE LUIS ARMANDO</t>
  </si>
  <si>
    <t>COORDINADOR PARA LA REGIÓN HUANCAVELICA</t>
  </si>
  <si>
    <t>ORE QUISPE ROQUE</t>
  </si>
  <si>
    <t>ASISTENTE EN RECOPILACIÓN DE INFORMACIÓN ESTADISTICAS PARA LA DIRECCIÓN DE ESTADISTICA  AGRARIA - AGENCIA  AGRARIA DE CAÑETE</t>
  </si>
  <si>
    <t>ORELLANO ADRIANO JULIO ENRIQUE</t>
  </si>
  <si>
    <t>PRODUCCION AGRARIA</t>
  </si>
  <si>
    <t>PERSONAL COMO SOPORTE TÉCNICO EN ELABORACIÓN DE PLANILLA UNICA DE PAGO DE PENSIONES</t>
  </si>
  <si>
    <t>ORMEÑO MUÑOZ ROMULO</t>
  </si>
  <si>
    <t>OPERARIO PARA ACTIVIDADES DE GASFITERIA Y APOYO EN ACTIVIDADES DE ELECTRICIDAD</t>
  </si>
  <si>
    <t>OROSCO FLORES ANGEL ELVIS</t>
  </si>
  <si>
    <t>CONDUCTOR DE VEHICULO PARA BUS ZONA NORTE</t>
  </si>
  <si>
    <t>ORREGO BRAVO TITO MARTIN</t>
  </si>
  <si>
    <t>ORREGO PASTOR LIZETH</t>
  </si>
  <si>
    <t>PROFESIONAL TÉCNICO EN CONTABLIDAD</t>
  </si>
  <si>
    <t>ESPECIALISTA EN PLANEAMIENTO Y POLITICAS PUBLICAS</t>
  </si>
  <si>
    <t>ORREGO VELASQUEZ ESTHER ANTONIA</t>
  </si>
  <si>
    <t>CONDUCTOR DE VEHÍCULO PARA EL DESPACHO MINISTERIAL</t>
  </si>
  <si>
    <t>ORTEGA CARREÑO JOEL DARWIN</t>
  </si>
  <si>
    <t>ANALISTA EN COMUNICACIÓN INTERNA</t>
  </si>
  <si>
    <t>ORTEGA SALINAS LEOPOLDO GUSTAVO</t>
  </si>
  <si>
    <t>ESPECIALISTA PARA EL MODULO DE OPERACIONES DEL CENTRO DE OPERACIONES DE EMERGENCIA</t>
  </si>
  <si>
    <t>ORTIZ GARCIA JORGE LUIS</t>
  </si>
  <si>
    <t>ING. FORESTAL Y MEDIO AMBIENTE</t>
  </si>
  <si>
    <t>ORTIZ SILVA MARIA DEL CARMEN</t>
  </si>
  <si>
    <t>OPERARIO PARA ACTIVIDADES DIVERSAS</t>
  </si>
  <si>
    <t>OSCO QUISPE JOHNNY</t>
  </si>
  <si>
    <t>ADMINISTRADOR DE SEGURIDAD INFORMÁTICA</t>
  </si>
  <si>
    <t>OTAROLA MERMAU CARLOS ANTONIO</t>
  </si>
  <si>
    <t>ESPECIALISTA EN DESARROLLO SIG III</t>
  </si>
  <si>
    <t>PACCI SALAZAR WILLIAM DAVID</t>
  </si>
  <si>
    <t>ASISTENTE ADMINISTRATIVO Y TÉCNICO</t>
  </si>
  <si>
    <t>PACHAS PACHAS ELIZABETH MERCEDES</t>
  </si>
  <si>
    <t>TÉC. ADMINISTRACIÓN DE NEGOCIOS</t>
  </si>
  <si>
    <t>PACHECO HERCE ISABEL YANET</t>
  </si>
  <si>
    <t>PACHECO SANTOS RENEE JANETTE</t>
  </si>
  <si>
    <t>PACORA SANCHEZ YADIR ALEXANDER</t>
  </si>
  <si>
    <t>PAJARES FRANCO MANUEL MARTIN</t>
  </si>
  <si>
    <t>PALACIOS MAQUERA BRIGGITT AMBHAR</t>
  </si>
  <si>
    <t>SERVICIO DE UN ESPECIALISTA PARA LA CEDENA PRODUCTIVA DE MENESTRAS Y HIERBAS AROMÁTICAS</t>
  </si>
  <si>
    <t>PALOMINO DIAZ ROSA INES</t>
  </si>
  <si>
    <t>ASISTENTE PARA ASIGNACIÓN DE VEHÍCULOS.</t>
  </si>
  <si>
    <t>PALOMINO OTERO JORGE EMILIANO</t>
  </si>
  <si>
    <t>PALOMINO ZEVALLOS JIMMY LEONCIO</t>
  </si>
  <si>
    <t>COORDINADOR PARA LA IMPLEMENTACIÓN DEL GEOSERVIDOR</t>
  </si>
  <si>
    <t>PAMO GILES JORGE MANUEL</t>
  </si>
  <si>
    <t>ASISTENTE EN DIFUSIÓN DE INFORMACIÓN ESTADÍSTICA</t>
  </si>
  <si>
    <t>PANIAGUE CASSUSO HUGO SANTIAGO</t>
  </si>
  <si>
    <t>ESPECIALISTA PARA EL SEGUIMIENTO DE LA EJECUCIÓN PRESUUESTARIA DEL SECTOR 13 AGRICULTURA, RESPONSABLE DEL SEGUIMENTO Y EVALUACION DE LA GESTION PRESUPUESTARIA DE LAS UES 020 PEAH Y 022 PROVRAEM</t>
  </si>
  <si>
    <t>PARDO NARVAEZ DE SUAREZ BERTHA ANA</t>
  </si>
  <si>
    <t>PAREDES DEL CASTILLO NELLY</t>
  </si>
  <si>
    <t>ESPECIALISTA EN ESTADISTICA DE COMERCIO INTERNO</t>
  </si>
  <si>
    <t>PAREDES DURAND JAVIER HUGO</t>
  </si>
  <si>
    <t>AUXILIARE EN ARCHIVO</t>
  </si>
  <si>
    <t>PARIAMACHI SANTOS MOISES ADRIAN</t>
  </si>
  <si>
    <t>PASACHE QUISPE EDWARD ORLANDO</t>
  </si>
  <si>
    <t>ESPECIALISTA EN METODOLOGIA DE LA HUELLA AMBIENTAL</t>
  </si>
  <si>
    <t>PASCUAL CUCHO GARI RENSO</t>
  </si>
  <si>
    <t>ESPECIALISTA EN SISTEMAS DE INFORMACIÓN GEOGRÁFICA - SIG</t>
  </si>
  <si>
    <t>PATRICIO HIDALGO RUFET</t>
  </si>
  <si>
    <t>PAUCAR GIRALDO ELOY ENRIQUE</t>
  </si>
  <si>
    <t>PROFESIONAL I</t>
  </si>
  <si>
    <t>PEÑA DAVILA EUMER</t>
  </si>
  <si>
    <t>ABOGADO PARA ASESORAMIENTO EN NOMRMATIVA LEGAL DEL SISTEMA NACIONAL DE PRESUPUESTO PÚBLICO</t>
  </si>
  <si>
    <t>PEÑA MURILLO AURA PATRICIA</t>
  </si>
  <si>
    <t>PEÑA MURILLO CARMEN LUCRECIA</t>
  </si>
  <si>
    <t>ESPECIALISTA EN SEGURIDAD Y SALUD EN EL TRABAJO</t>
  </si>
  <si>
    <t>PEÑA RAMIREZ YONNY JAVIER</t>
  </si>
  <si>
    <t>ING. QUÍMICA</t>
  </si>
  <si>
    <t>COORDINADOR DE COMISIONES MULTISECTORIALES</t>
  </si>
  <si>
    <t>PEZO RUIZ GIAN CARLO</t>
  </si>
  <si>
    <t>Ing. Forestal</t>
  </si>
  <si>
    <t>PICCONE HEINSOHN JULIO HUBER</t>
  </si>
  <si>
    <t>ASISTENTE EN GENERACION ESTADISTICA</t>
  </si>
  <si>
    <t>PINEDA GARCIA ISRAEL JOFFREE</t>
  </si>
  <si>
    <t>PIPA HUISA CARLOS ALBERTO</t>
  </si>
  <si>
    <t>ESPECIALISTA EN PROGRAMACIÓN Y SEGUIMIENTO DE INVERSIÓN PÚBLICA</t>
  </si>
  <si>
    <t>PITANCUR FERNANDEZ RUBEN CARLOS</t>
  </si>
  <si>
    <t>INGENIERO GEÓGRAFO PARA BRINDAR APOYO EN LA DIRECCIÓN DE EVALUACIÓN</t>
  </si>
  <si>
    <t>PONCE ECHEVARRIA CELSO MARTIN</t>
  </si>
  <si>
    <t>PORTUGAL PEREDA MANUEL</t>
  </si>
  <si>
    <t>ESPECIALISTA EN PROYECTO</t>
  </si>
  <si>
    <t>POZO SUCLUPE KARINA JANETH</t>
  </si>
  <si>
    <t>PRADO MINCHOLA DENISSE JOHANA</t>
  </si>
  <si>
    <t>ESPECIALISTA EN FORMULACIÓN Y GESTIÓN DE PROYECTOS</t>
  </si>
  <si>
    <t>PRINCIPE PATILLA OMAR TEODORO</t>
  </si>
  <si>
    <t>PUELLES SOTO ELISA AYDEE</t>
  </si>
  <si>
    <t>AUXILIAR EN ARCHIVO</t>
  </si>
  <si>
    <t>PUMAYAY GARAY MIGUEL</t>
  </si>
  <si>
    <t>ESPECIALISTA PARA LA CADENA PRODUCTIVA DE PAPA</t>
  </si>
  <si>
    <t>QUEVEDO BACIGALUPO JUAN MIGUEL</t>
  </si>
  <si>
    <t>QUILLILLI BONILLA ALEX SANDHER</t>
  </si>
  <si>
    <t>QUIROZ PIZARRO ROY ERICK</t>
  </si>
  <si>
    <t>COMPUTACIÓN E INFORMÁTICA, 
INGENIERIA DE SISTEMAS</t>
  </si>
  <si>
    <t>Bachiller Universitario,
Titulo Instituto</t>
  </si>
  <si>
    <t>ESPECIALISTA PARA LA CADENA PRODUCTIVA DE MAÍZ AMILÁCEO, CÍTRICOS Y VID</t>
  </si>
  <si>
    <t>QUISPE BUSTAMANTE CLOTILDE TERESA</t>
  </si>
  <si>
    <t>QUISPE CONTRERAS CLAUDIA KATHERINE</t>
  </si>
  <si>
    <t>MOTORIZADO</t>
  </si>
  <si>
    <t>QUISPE GONZALES EDWIN GUILLERMO</t>
  </si>
  <si>
    <t>ESPECIALISTA DE LA DGIAR</t>
  </si>
  <si>
    <t>QUISPE QUISPE MANUEL ANGEL</t>
  </si>
  <si>
    <t>QUISPE ROMERO JOSE HUGO</t>
  </si>
  <si>
    <t xml:space="preserve">COMPUTACIÓN </t>
  </si>
  <si>
    <t>ANASLISTA PROGRAMADOR SIGD</t>
  </si>
  <si>
    <t>QUISPE SOTO CRISTHIAN RODRIGO</t>
  </si>
  <si>
    <t>ESPECIALISTA EN CULTIVOS ANDINOS CON ENFASIS EN CEREALES Y GRANOS ANDINOS</t>
  </si>
  <si>
    <t>RABINES ALARCON JOSE LUIS</t>
  </si>
  <si>
    <t>RAMIREZ GONZALES CAROLINA DE FATIMA</t>
  </si>
  <si>
    <t>ESPECIALISTA EN COOPERACIÒN INTERINSTITUCIONAL</t>
  </si>
  <si>
    <t>RAMIREZ MARIÑOS JOSSI NASYU</t>
  </si>
  <si>
    <t>RAMIREZ PINEDO LILIANA MELISSA</t>
  </si>
  <si>
    <t>RAMIREZ RUMICHE HELWID OMAR</t>
  </si>
  <si>
    <t>Ninguna</t>
  </si>
  <si>
    <t>ESPECIALISTA LEGAL EN PLANEAMIENTO Y GESTIÓN PÚBLICA</t>
  </si>
  <si>
    <t>RAMOS MORENO MARIA EMILIA</t>
  </si>
  <si>
    <t>ABOGADO/A, 
PERIODISMO</t>
  </si>
  <si>
    <t>RAMOS REYMUNDO DIANA FABIOLA</t>
  </si>
  <si>
    <t>RAZURI BURGOS CAROL VANESSA</t>
  </si>
  <si>
    <t>ESPECIALISTA EN DESARROLLO SIG II</t>
  </si>
  <si>
    <t>RAZURI RAZURI NICK</t>
  </si>
  <si>
    <t>BIOLOGO</t>
  </si>
  <si>
    <t>REAÑO CABREJOS ROMINA ELVIRA</t>
  </si>
  <si>
    <t>COORDINADORA LEGAL</t>
  </si>
  <si>
    <t>RECOBA OYAGUE DARSSY NELLY</t>
  </si>
  <si>
    <t>REJANOVINSCHI TALLEDO MOISES ARTURO</t>
  </si>
  <si>
    <t>ANALISTA EN FORMULACIÓN DE POLÍTICAS Y PLANES SOBRE RECURSOS NATURALES Y CAMBIO CLIMÁTICO</t>
  </si>
  <si>
    <t>RETUERTO POLO FRANCISCO JAVIER</t>
  </si>
  <si>
    <t>CONTADOR PUBLICO COLEGIADO PARA REVISION  Y PROCESOS DE ESTADOS FINANCIEROS</t>
  </si>
  <si>
    <t>REVILLA CARBAJAL BETTY LUZ</t>
  </si>
  <si>
    <t>AUXILIAR PARA VEHICULO - CHOFER</t>
  </si>
  <si>
    <t>REYES CAMACHO HUGO</t>
  </si>
  <si>
    <t>REYES LAZARO JOSE LUIS</t>
  </si>
  <si>
    <t>PSICÓLOGA PARA EL CEI</t>
  </si>
  <si>
    <t>REYNA HOYOS JANET SANTOS</t>
  </si>
  <si>
    <t>ESPECIALISTA EN SANEAMIENTO FISICO LEGAL DE PREDIOS RURALES Y CATASTRO</t>
  </si>
  <si>
    <t>REYNOSO AMARO GERSON ISRAEL</t>
  </si>
  <si>
    <t>COORDINADOR REGIONAL AGRARIO</t>
  </si>
  <si>
    <t>REYNOSO CAMPOS JOSE CARLOS</t>
  </si>
  <si>
    <t>ESPECIALISTA EN GESTIÓN DEL RENDIMIENTO</t>
  </si>
  <si>
    <t>RICHARD ALARCON KATTERINE DENNISE</t>
  </si>
  <si>
    <t>COORDINADORA ADMINISTRATIVA</t>
  </si>
  <si>
    <t>RIOS VELA VICKY ERLIN</t>
  </si>
  <si>
    <t>PERSONAL PARA APOYO EN LA EVALUACIÓN Y SEGUIMIENTO DE LA EJECUCIÓN PRESUPUESTARIA DEL SECTOR AGRICULTURA Y SUS PLIEGOS ADSCRITOS</t>
  </si>
  <si>
    <t>RIVERA MUÑOZ GILMER ALEX</t>
  </si>
  <si>
    <t>INGENIERO QUIMICO</t>
  </si>
  <si>
    <t>RIVERA NECIOSUP MONICA</t>
  </si>
  <si>
    <t>RIVERO HERRERA MARIO ENRIQUE</t>
  </si>
  <si>
    <t>SECRETARIA TÉCNICA</t>
  </si>
  <si>
    <t>RODAS LOAYZA JOANNA YRAIDA</t>
  </si>
  <si>
    <t>RODRIGUEZ BENDEZU STEVEN ENRIQUE</t>
  </si>
  <si>
    <t>ESPECIALISTA EN PROMOCIÓN COMERCIAL</t>
  </si>
  <si>
    <t>RODRIGUEZ CACERES VERONICA REGINA</t>
  </si>
  <si>
    <t>PROFESIONAL PARA PLANEAMIENTO Y PRESUPUESTO DE LA UNIDAD DE DEFENSA NACIONAL</t>
  </si>
  <si>
    <t>RODRIGUEZ DONAYRE LAURA ROSARIO</t>
  </si>
  <si>
    <t>RODRIGUEZ GAMARRA EDMER</t>
  </si>
  <si>
    <t>ESPECIALISTA EN PLANEAMIENTO ESTRATÉGICO PARA LA ELABORACIÓN Y EVALUACIÓN DEL POI</t>
  </si>
  <si>
    <t>RODRIGUEZ MOSSONE JAIME</t>
  </si>
  <si>
    <t>ESPECIALISTA EN CONTRATACIONES DEL ESTADO</t>
  </si>
  <si>
    <t>RODRIGUEZ RODRIGUEZ WALTER ARTURO</t>
  </si>
  <si>
    <t>CONDUCTOR DE VEHICULO PARA EL DESPACHO MINISTERIAL</t>
  </si>
  <si>
    <t>RODRIGUEZ ZUÑIGA JORGE LUIS</t>
  </si>
  <si>
    <t>ASISTENTE EN RECOPILACIÓN DE INFORMACIÓN ESTADÍSTICAS</t>
  </si>
  <si>
    <t>ROJAS BACA JUAN ANDRES</t>
  </si>
  <si>
    <t>ANALISTA PROGRAMADOR EN SISTEMAS ADMINISTRATIVOS</t>
  </si>
  <si>
    <t>ROJAS CISNEROS JORGE FRANCISCO</t>
  </si>
  <si>
    <t>ANALISTA EN ESTADISTICAS AGROPECUARIAS</t>
  </si>
  <si>
    <t>ROJAS FLORES DE KAHN KATIUSKA</t>
  </si>
  <si>
    <t>ROJAS MUÑOZ OSWALDO ELMER</t>
  </si>
  <si>
    <t xml:space="preserve">ROJAS QUINTANILLA ROSA PATRICIA </t>
  </si>
  <si>
    <t>PERSONA NATURAL COMO RESPONSABLE DEL AREA DE BIENESTAR SOCIAL</t>
  </si>
  <si>
    <t>ROLANDO LOMBARDI EDMEE ROSSI</t>
  </si>
  <si>
    <t>ROLDAN FERNANDEZ AUGUSTO</t>
  </si>
  <si>
    <t>ANALISTA EN MODELOS ASOCIATIVOS Y GESTIÓN EMPRESARIAL</t>
  </si>
  <si>
    <t>ROMAN NEIRA ANNER</t>
  </si>
  <si>
    <t>ANALISTA DE INSTRUMENTOS METODOLÓGICOS</t>
  </si>
  <si>
    <t>ROMAN PEREZ ROXANA</t>
  </si>
  <si>
    <t>RESPONSABLE DEL ALMACÉN</t>
  </si>
  <si>
    <t>ROMERO CALLE VICTOR NICOLAS</t>
  </si>
  <si>
    <t>ESPECIALISTA EN ESTUDIOS DE COMERCIO EXTERIOR AGRARIO</t>
  </si>
  <si>
    <t>ROMERO CESAR ARMANDO</t>
  </si>
  <si>
    <t>ASISTENTE EN GENERACIÓN ESTADISTICA</t>
  </si>
  <si>
    <t>ROMERO COLLANTES CESAR ABELARDO</t>
  </si>
  <si>
    <t>ASESOR EN GESTIÓN NORMATIVA DE LA PROPIEDAD RURAL PARA BRINDAR APROYO EN LA DIRECCION DE SANEAMIENTO DE LA PROPIEDAD AGRARIA Y CATASTRO RURAL</t>
  </si>
  <si>
    <t>ROMERO GALLEGOS CARMEN ROSA</t>
  </si>
  <si>
    <t>ESPECIALISTA PARA EVALUACION DE ESTUDIOS Y POLITICAS SECTORIALES</t>
  </si>
  <si>
    <t>ROMERO RODRIGUEZ IRMA BETTY</t>
  </si>
  <si>
    <t>ESPECIALISTA EN CAMBIO CLIMÁTICO</t>
  </si>
  <si>
    <t>RONCAL GARCIA SANDRA MARIA</t>
  </si>
  <si>
    <t>ING. FORESTAL Y MAGISTER EN CIENCIAS MANEJO EN RECURSOS NATURALES Y DESARROLLO RURAL</t>
  </si>
  <si>
    <t>EJECUTIVO DEL ARCHIVO CENTRAL</t>
  </si>
  <si>
    <t>RONCAL GONZALES MIGUEL ANTONIO</t>
  </si>
  <si>
    <t>RONCAL VASQUEZ NERY ALEJANDRO</t>
  </si>
  <si>
    <t>ESPECIALISTA EN SANEAMIENTO FISICO LEGAL Y CASTRO RURAL</t>
  </si>
  <si>
    <t>RONCEROS AMPUERO MARTIN</t>
  </si>
  <si>
    <t>ROSALES RIOS JESUS LUIS</t>
  </si>
  <si>
    <t>ADMINISTRACIÓN, FINANZAS Y NEGOCIOS GLOBALES</t>
  </si>
  <si>
    <t>ROSARIO SANCHEZ EFRAIN OSCAR</t>
  </si>
  <si>
    <t>PROFESIONAL PARA BRINDAR ASISTENCIA TECNICA EN LAS ACTIVIDADES CARTOGRAFICAS Y ACTUALIZACION DE MARCOS ESTADISTICOS RELACIONADOS CON EL SISTEMA INTEGRADO DE ESTADISTICA AGRARIA - SIEA</t>
  </si>
  <si>
    <t>ROSAS QUISPE ELMER DARIO</t>
  </si>
  <si>
    <t>ESPECIALISTA EN INVESTIGACIÓN ECONÓMICA Y ANÁLISIS ECONOMÉTRICO</t>
  </si>
  <si>
    <t>ROSPIGLIOSI ZEVALLOS JULIO CESAR</t>
  </si>
  <si>
    <t>RUBIO RAMOS DINO ANTHONY</t>
  </si>
  <si>
    <t xml:space="preserve">ADMINISTRACION Y FINAZAS   </t>
  </si>
  <si>
    <t>RUITON CABANILLAS JESUS</t>
  </si>
  <si>
    <t>ESPECIALISTA EN DESARROLLO SIG I</t>
  </si>
  <si>
    <t>RUIZ COLLADO ELENA</t>
  </si>
  <si>
    <t>ASISTENTE AL DIRECTOR DE LA DGCA</t>
  </si>
  <si>
    <t>RUIZ PASTOR MARIA SOCORRO</t>
  </si>
  <si>
    <t>ASISTENTE GERENCIA</t>
  </si>
  <si>
    <t>ESPECIALISTA EN PLANEAMIENTO ESTRATÉGICO</t>
  </si>
  <si>
    <t>RUIZ VASQUEZ PAULA RITA</t>
  </si>
  <si>
    <t>RUIZ VELASQUEZ EDINSON MARTIN</t>
  </si>
  <si>
    <t>SAAVEDRA CABRERA ROY PAOLI</t>
  </si>
  <si>
    <t>COORDINADOR(A) PARA LA REGIÓN PIURA - TUMBES</t>
  </si>
  <si>
    <t>SAAVEDRA CORDOVA WILMER STALI WILLIAMS</t>
  </si>
  <si>
    <t>JEFE DE COMISIÒN</t>
  </si>
  <si>
    <t>SAAVEDRA RIOS DORIS</t>
  </si>
  <si>
    <t>TÉCNICO EN INFORMÁTICA Y DISEÑO GRÁFICO</t>
  </si>
  <si>
    <t>SABAS ATOCHE MONICA</t>
  </si>
  <si>
    <t>ESPECIALISTA PARA EL ANALISIS APROBACION Y REGISTRO DE NOTAS DE MODIFICACION PRESUPUESTARIA UE 001 ADM CENTRAL Y UE 034 PEDAMAL</t>
  </si>
  <si>
    <t>SAENZ RUIZ BETZABE ANDREA</t>
  </si>
  <si>
    <t>SAENZ VERTIZ JOSE ALBERTO</t>
  </si>
  <si>
    <t>APOYO TÉCNICO LEGAL</t>
  </si>
  <si>
    <t>SALAS TORRICO DARCY CLAUDIA</t>
  </si>
  <si>
    <t>SALAS VILLANUEVA ROSA ISABEL</t>
  </si>
  <si>
    <t>SALAZAR BOGGIANO ABEL ERIC</t>
  </si>
  <si>
    <t>ESPECIALISTA PARA LA CADENA PRODUCTIVA DE MAIZ</t>
  </si>
  <si>
    <t>SALAZAR HINOSTROZA SUSI AMELIA</t>
  </si>
  <si>
    <t>ANALISTA PROGRAMADOR DE SISTEMAS DE INFORMACION</t>
  </si>
  <si>
    <t>SALAZAR RIOS ALVARO VALERY</t>
  </si>
  <si>
    <t>ING. EN COMPUTACIÓN E INFORMÁTICA</t>
  </si>
  <si>
    <t>SALCEDO BALCAZAR GLORIA ELVIRA</t>
  </si>
  <si>
    <t>TÉCNICA</t>
  </si>
  <si>
    <t>SALCEDO MARCOS JORGE LUIS</t>
  </si>
  <si>
    <t>COORDINADOR DE COMUNICACIONES</t>
  </si>
  <si>
    <t>SALDAÑA CORTEZ IRENE DEL ROSARIO</t>
  </si>
  <si>
    <t>COMUNICACIÓN</t>
  </si>
  <si>
    <t>ASISTENTE DE PRESUPUESTO Y PROCESOS</t>
  </si>
  <si>
    <t>SALDAÑA RIOS GINA PAOLA</t>
  </si>
  <si>
    <t xml:space="preserve">ANALISTA ADMINISTRATIVO PARA LOS PROCESOS DE PAGADURIA PARA BRINDAR APOYO EN LA OFICINA DE TESORERÍA </t>
  </si>
  <si>
    <t>SALGUERO DURAND ROSA ELIZABETH</t>
  </si>
  <si>
    <t>ANALISTA PARA REGISTRO DE BIENES EN EL MODULO SIGA-MEF PATRIMONIO</t>
  </si>
  <si>
    <t>SALINAS PAZ CARLOS JORGE</t>
  </si>
  <si>
    <t xml:space="preserve">ASISTENTE ADMINISTRATIVO PARA EL AREA DE DISPOSITIVOS </t>
  </si>
  <si>
    <t>SALINAS REAÑO JANET ROXANA</t>
  </si>
  <si>
    <t>SALVADOR ESPINOZA HEIDY GIULIANA</t>
  </si>
  <si>
    <t xml:space="preserve">ESPECIALISTA EN ELABORACIÓN DE DOCUMENTOS DE GESTIÓN </t>
  </si>
  <si>
    <t>SAMANIEGO GONZALES GERALDINE</t>
  </si>
  <si>
    <t>PROFESIONAL EN ADMINISTRACIÓN</t>
  </si>
  <si>
    <t>SANCHES TAPIA ANDREA MILAGROS</t>
  </si>
  <si>
    <t>ABOGADO COLEGIADO Y HABILITADO</t>
  </si>
  <si>
    <t>SANCHEZ HORNA SUSY MONICA</t>
  </si>
  <si>
    <t>SANCHEZ LOZANO WAGNER</t>
  </si>
  <si>
    <t>SANCHEZ MANAYAY REYNALDO GIL</t>
  </si>
  <si>
    <t>ING. INDUSTRIAL Y GESTION EMPRESARIAL</t>
  </si>
  <si>
    <t>ANALISTA EN SISTEMAS DE INFORMACIÓN Y BASE DE DATOS</t>
  </si>
  <si>
    <t>SANCHEZ NOEL KARIN YOLANDA</t>
  </si>
  <si>
    <t>SANCHEZ ORE CARMEN MONICA</t>
  </si>
  <si>
    <t>INGENIERO GEOGRAFO</t>
  </si>
  <si>
    <t>SANCHEZ PINEDA ELMER ALCIDES</t>
  </si>
  <si>
    <t>ASESOR EN DESCENTRALIZACION PUBLICA AGRARIA Y FORTALECIMIENTO DEL DESARROLLO DE CAPACIDADES</t>
  </si>
  <si>
    <t>SANCHEZ PISCO CARMEN DELIA</t>
  </si>
  <si>
    <t>EDUCACIÓN</t>
  </si>
  <si>
    <t>SANTANDER HIDALGO CANDIA KHAROLYN ELIZABETH</t>
  </si>
  <si>
    <t>ESTUDIANTE DE SECRETARIADO</t>
  </si>
  <si>
    <t>SANTE QUISPE MARIA ELISA</t>
  </si>
  <si>
    <t>SANTISTEBAN ALARCON ETHEL VANESSA</t>
  </si>
  <si>
    <t>SANTISTEBAN PEREZ CESAR RICARDO</t>
  </si>
  <si>
    <t>SANTISTEBAN VALERIO JOHAN JAMES</t>
  </si>
  <si>
    <t>SANTIVAÑEZ ARIAS SONIA CRISTINA</t>
  </si>
  <si>
    <t>ANALISTA CATASTRAL 2</t>
  </si>
  <si>
    <t>SARAVIA PALOMINO ROSA MARIA</t>
  </si>
  <si>
    <t>PERSONAL I PARA EL PROYECTO DE DIGITALIZACIÓN DE DOCUMENTOS EN LA SEDE YAUYOS</t>
  </si>
  <si>
    <t>SARMIENTO HUAMANI ANTONIETA MARIZOL</t>
  </si>
  <si>
    <t xml:space="preserve">CIENCIAS FINANCIERAS Y CONTABLES </t>
  </si>
  <si>
    <t>ESPECIALISTA EN ARTICULACIÓN DE LA COOPERACIÓN INTERNACIONAL</t>
  </si>
  <si>
    <t>SEGUNDO MARCELIANO ALAN</t>
  </si>
  <si>
    <t>TÉCNICO PARA LA ATENCIÓN ALO MINAGRI</t>
  </si>
  <si>
    <t>SEMINARIO ISUIZA ALAN GERSON</t>
  </si>
  <si>
    <t>SEMINARIO SAYAN GUILLERMO CARLOS</t>
  </si>
  <si>
    <t>PROFESIONAL PARA MONITOREO, SEGUIMIENTO Y EVALUACIÓN DE PROYECTOS FOCALIZADOS EN LA ZONA NORTE DEL PAÍS Y SEGÚN LÍMITES TERRITORIALES</t>
  </si>
  <si>
    <t>SEOPA RUIZ EDSON</t>
  </si>
  <si>
    <t>ESPECIALISTA EN ESTADÍSTICA  AGRÍCOLA</t>
  </si>
  <si>
    <t>SIFUENTES MONTES ELAR TIMOTEO</t>
  </si>
  <si>
    <t>SILVA NAUCA SHIRLEY XIMENA</t>
  </si>
  <si>
    <t>SOLANO MELO JOSE LUIS</t>
  </si>
  <si>
    <t>ESPECIALISTA EN GESTIÓN DE PROYECTOS</t>
  </si>
  <si>
    <t>SORIANO LOPEZ DAVID ADOLFO</t>
  </si>
  <si>
    <t>ESPECIALISTA EN COOPERACIÓN TÉCNICA</t>
  </si>
  <si>
    <t>SOTO VELASQUEZ SILVIA ROSA</t>
  </si>
  <si>
    <t xml:space="preserve">SOTOMAYOR OBREGÓN EIBERT </t>
  </si>
  <si>
    <t>SUAREZ BALTAZAR YNES</t>
  </si>
  <si>
    <t>CONTRATACION ADMINISTRATIVA DE SERVICIOS DE UN (01) ESPECIALISTA PARA LA CADENA DE VALOR DEL ALGODÓN PARA BRINDAR APOYO A LA DIRECCIÓN AGRÍCOLA.</t>
  </si>
  <si>
    <t>SUAREZ GOMEZ FRANKLIN WILFREDO</t>
  </si>
  <si>
    <t>AUXILIAR PARA LA ATENCIÓN EN LA VENTANILLA DE YAUYOS OACID</t>
  </si>
  <si>
    <t>SUAREZ LA TORRE LUIS ALBERTO</t>
  </si>
  <si>
    <t>AUXILIAR</t>
  </si>
  <si>
    <t>SUAREZ QUIROZ AMELIA</t>
  </si>
  <si>
    <t>SUCÑER RODRIGUEZ NERY GABRIELA</t>
  </si>
  <si>
    <t>SUINEY PACHECO HERBERT WILLIAM</t>
  </si>
  <si>
    <t>ASISTENTE PARA ARCHIVO</t>
  </si>
  <si>
    <t>TACUNAN ROMERO RICARDO ELIAS</t>
  </si>
  <si>
    <t>PERSONAL PARA COORDINAR Y EFECTUAR EL REQUERIMIENTO DE BIENES Y SERVICIOS ASI COMO RECEPCIONAR, REVISAR, CLASIFICAR Y DISTRIBUIR LA DOCUMENTACIÓN DE LA UNDIAD</t>
  </si>
  <si>
    <t>TAMARA MISHTI WILDER MICHELL</t>
  </si>
  <si>
    <t>CIENCIAS DE LA COMUNICACIÓN</t>
  </si>
  <si>
    <t>PROFESIONAL PARA REALIZAR LA COORDINACIÓN Y DIFUSIÓN DE ACCIONES QUE INVOLUCRE AL SECTOR AGRARIO RELACIONADAS AL SISTEMA DE SEGURIDAD Y DEFENSA NACIONAL</t>
  </si>
  <si>
    <t>TAQUIA PIZARRO MARCO ANTONIO</t>
  </si>
  <si>
    <t>DIRECTOR GENERAL (E)</t>
  </si>
  <si>
    <t>TAVERA TERRONES MARIO RONAL</t>
  </si>
  <si>
    <t>TAYPE YAURI JAVIER PETER</t>
  </si>
  <si>
    <t>ASISTENTE LEGAL</t>
  </si>
  <si>
    <t>TENA VEGA INGRID IVONNE</t>
  </si>
  <si>
    <t xml:space="preserve">EDUCACION </t>
  </si>
  <si>
    <t>SOPORTE TÉCNICO EN REGISTRO Y CONTROL DE PERSONAL</t>
  </si>
  <si>
    <t>TENORIO DELGADO RICHARD NOEL</t>
  </si>
  <si>
    <t>TERRAZAS MACEDO RICHARD</t>
  </si>
  <si>
    <t>TERREROS DIAZ VICTOR BASILIO</t>
  </si>
  <si>
    <t>TINOCO ALVAREZ RONALD VALERIANO</t>
  </si>
  <si>
    <t>TOLEDO MORI KATIA NATIVIDAD</t>
  </si>
  <si>
    <t>COORDINADOR EJECUTIVO</t>
  </si>
  <si>
    <t>TORERO ARAMBULO DELIA JUDITH CONSUELO</t>
  </si>
  <si>
    <t>TORRES MENDOZA MIGUEL ANGEL</t>
  </si>
  <si>
    <t>AGRONOMÍA</t>
  </si>
  <si>
    <t>PROFESIONAL ESPECIALISTA PARA LA SECRETARÍA TÉCNICA</t>
  </si>
  <si>
    <t>TOVAR ACEVEDO LIZANDRO</t>
  </si>
  <si>
    <t>ANALISTA PROGRAMADOR SIGA</t>
  </si>
  <si>
    <t>TOVAR RODRIGUEZ JOSE MANUEL</t>
  </si>
  <si>
    <t>TOVAR RODRIGUEZ OSWALDO EDGAR</t>
  </si>
  <si>
    <t>ESPECIALISTA EN GESTIÓN FINANCIERA DE PROYECTOS</t>
  </si>
  <si>
    <t>TRUJILLO GIL ADOLFO DAMASO</t>
  </si>
  <si>
    <t>TUCTO LEANDRO CHRISTIAN ALEXANDER</t>
  </si>
  <si>
    <t>ESPECIALISTA EN SEGUIMIENTO Y MONITOREO DE CONFLICTOS</t>
  </si>
  <si>
    <t>TUMBA PALOMINO ROBERTO</t>
  </si>
  <si>
    <t>ANALISTA EN ESTADÍSTICA PARA COMERCIO INTERNO</t>
  </si>
  <si>
    <t>TUME PANTA PEDRO MARCOS</t>
  </si>
  <si>
    <t>TUPAC YUPANQUI ESPINOZA CESAR IVAN</t>
  </si>
  <si>
    <t>APOYO ADMINISTRATIVO PARA BRINDAR SOPORTE A LA UNIDAD DE PERSONAL</t>
  </si>
  <si>
    <t>UCHUYA HUATUCO ELIZABETH MARIA</t>
  </si>
  <si>
    <t>URBINA ZAVALA CARLOS MANUEL</t>
  </si>
  <si>
    <t>URDIALES MERCADO SASKIA CAROLINA</t>
  </si>
  <si>
    <t>PERIODISTA II</t>
  </si>
  <si>
    <t>URIBE AMOROS ITALO IVAN</t>
  </si>
  <si>
    <t>USCAMAYTA QUISPE RAUL</t>
  </si>
  <si>
    <t>RESPONSABLE DEL AREA DE INFRAESTRUCTURA Y TELECOMUNICACIONES</t>
  </si>
  <si>
    <t>VALDERRAMA HERRERA GILMER GLICERIO</t>
  </si>
  <si>
    <t>ING. DE COMPUTACIÓN Y SISTEMAS</t>
  </si>
  <si>
    <t>CONTADOR PÚBLICO COLETGIADO PARA LA REVISIÓN Y CONTROL DE LOS EXPEDIENTES QUE ORIGINAL GASTOS PUBLICOS EN LA ETAPA DEL DEVENGADO EN EL AREA DE CONTROL PREVIO</t>
  </si>
  <si>
    <t>VALDEZ VELAOCHAGA MARISELLA IVON</t>
  </si>
  <si>
    <t>VALDIVIA PINTO LEONIDAS HUBER</t>
  </si>
  <si>
    <t>PERSONAL PARA BRINDAR INFORMACIÓN COMO PARTE DE LA IMPLEMENTACIÓN DEL MANUAL PARA MEJORAR LA ATENCIÓN A LA CIUDADANÍA EN EL MINAGRI</t>
  </si>
  <si>
    <t>VALDIVIA WESTRAICHER GLENDA</t>
  </si>
  <si>
    <t>VALLADARES LANDEO JENNIFER BELISSA</t>
  </si>
  <si>
    <t>BACHILLER EN DERECHO</t>
  </si>
  <si>
    <t>VALLE BLANCO JEFERSON ROGGER</t>
  </si>
  <si>
    <t>ANALISTA EN GENERACIÓN ESTADÍSTICA</t>
  </si>
  <si>
    <t>VARGAS ARIZA MARTHA</t>
  </si>
  <si>
    <t>ASISTENTE EN DIFUSION ESTADISTICA</t>
  </si>
  <si>
    <t>VARGAS CASTRO LESTER ARTURO</t>
  </si>
  <si>
    <t>VARGAS CASTRO MARTHA ISABEL</t>
  </si>
  <si>
    <t>ADMINISTRACION Y CONTABILIDAD</t>
  </si>
  <si>
    <t>VARGAS MOGOLLON MARIA ELENA</t>
  </si>
  <si>
    <t>BIOLOGA CON MENSION EN BIOLOGIA CELULAR Y GENETICA</t>
  </si>
  <si>
    <t>ABOGADO EN EL AREA LABORAL</t>
  </si>
  <si>
    <t>VARGAS VILLAFUERTE ZULEMA</t>
  </si>
  <si>
    <t>VÁSQUEZ ACUÑA JORGE ALEXANDER</t>
  </si>
  <si>
    <t xml:space="preserve">VÁSQUEZ CÁRDENAS MIGUEL RUPERTO </t>
  </si>
  <si>
    <t>COOPERATIVISMO</t>
  </si>
  <si>
    <t>VASQUEZ FLORES GIARCARLO MARTIN</t>
  </si>
  <si>
    <t>VASQUEZ HUAMANCIZA CATALINA ANGELA</t>
  </si>
  <si>
    <t>VASQUEZ LOPEZ DAVID EDUARDO</t>
  </si>
  <si>
    <t xml:space="preserve">TÉCNICO </t>
  </si>
  <si>
    <t xml:space="preserve"> ESPECIALISTA EN FORMULACIÓN Y EVALUACIÓN DE PROYECTOS DE INVERSIÓN PÚBLICA</t>
  </si>
  <si>
    <t>VASQUEZ MANAY FERNANDO</t>
  </si>
  <si>
    <t>VASQUEZ PEREZ SANDY FIORELLA</t>
  </si>
  <si>
    <t>EESPECIALISTA EN PROGRAMACIÓN, SEGUIMIENTO Y CONTROL DE GESTIÓN</t>
  </si>
  <si>
    <t>VASQUEZ PINEDO MARIO ALBERTO</t>
  </si>
  <si>
    <t>AUXILIAR PARA ASISTENCIA</t>
  </si>
  <si>
    <t>VASQUEZ VALDEZ SAUL ERIBERTO</t>
  </si>
  <si>
    <t>VASQUEZ VEGA LEONOR MILAGROS</t>
  </si>
  <si>
    <t>ARTICULADOR PARA LA REGIÓN LA LIBERTAD - LAMBAYEQUE</t>
  </si>
  <si>
    <t>VEGA FERNANDEZ ARMANDO EDGAR</t>
  </si>
  <si>
    <t>IRECTORA DE LA INSITITUCIÓN EDUCATIVA INICIAL DEL MINAGRI</t>
  </si>
  <si>
    <t>VEGA FERNANDEZ MARIA  DEL CARMEN IVY</t>
  </si>
  <si>
    <t>ASISTENTE LEGAL EN EL AREA CIVIL</t>
  </si>
  <si>
    <t>VEGA GOMEZ RICHARD RANDU</t>
  </si>
  <si>
    <t>JEFE DE COMISION</t>
  </si>
  <si>
    <t>VELA BERROCAL GABY KERY</t>
  </si>
  <si>
    <t>VELARDE FARJE DAPHNE MILENKA</t>
  </si>
  <si>
    <t>ADMINISTRACION Y MARKETING (TECNICO)</t>
  </si>
  <si>
    <t>VELASQUEZ MANCHEGO DIOLY YANIVI</t>
  </si>
  <si>
    <t>VENEGAS RANDICH JORGE ALBERTO</t>
  </si>
  <si>
    <t>VENTOCILLA ALDERETE RODNEY</t>
  </si>
  <si>
    <t>VENTURO VEGA HECTOR JULIAN</t>
  </si>
  <si>
    <t>ASISTENTE</t>
  </si>
  <si>
    <t>VERGARA GONZALES ORFELINA</t>
  </si>
  <si>
    <t>VIACAVA DEXTRE IDA MARLENE</t>
  </si>
  <si>
    <t xml:space="preserve"> PROFESIONAL PARA REALIZAR LA PROGRAMACIÓN Y SEGUIMIENTO DEL PLAN OPERATIVO Y EL PRESUPUESTO INSTITUCIONAL</t>
  </si>
  <si>
    <t>VICENTE ESQUIVEL ERICK FLAVIO</t>
  </si>
  <si>
    <t>INVESTIGACIÓN OPERATIVA</t>
  </si>
  <si>
    <t>VIDAL YEOGUSUKU JENNIE ROSA</t>
  </si>
  <si>
    <t>ANALISTA DE SEGUIMIENTO Y SUPERVISIÓN</t>
  </si>
  <si>
    <t>VIGO RITUAY LIZ MARIBEL</t>
  </si>
  <si>
    <t>ING. ECONOMICA</t>
  </si>
  <si>
    <t>ASISTENTA ADMINISTRATIVO</t>
  </si>
  <si>
    <t>VIGO ULFE MARIA DEL CARMEN</t>
  </si>
  <si>
    <t>VILCA GOMEL NATY JESUS</t>
  </si>
  <si>
    <t xml:space="preserve">VÍLCHEZ VILLANUEVA JESSICA PAOLA </t>
  </si>
  <si>
    <t>ANALISTA EN ADMINISTRADOR DE BASE DE DATOS</t>
  </si>
  <si>
    <t>VILLACORTA VELASQUEZ CESAR NILO</t>
  </si>
  <si>
    <t>VILLALOBOS MEZZICH DENNIS YSAIAS</t>
  </si>
  <si>
    <t>VILLALTA ELESCANO HECTOR EMILIO</t>
  </si>
  <si>
    <t>ANALISTA EN SEGUIMIENTO DE FONDOS DE FINANCIAMIENTO AGRARIO</t>
  </si>
  <si>
    <t>VILLANUEVA RODO ALEXIS</t>
  </si>
  <si>
    <t>AUXILIAR EN RECOPILACIÓN DE INFORMACIÓN ESTADISTICA - REGIÓN PIURA</t>
  </si>
  <si>
    <t>VILLEGAS TALLEDO GUADALUPE MIROSLAVA</t>
  </si>
  <si>
    <t>PROCURADOR PUBLICO ADJUNTO</t>
  </si>
  <si>
    <t>VIVAR SEDANO GUIDO</t>
  </si>
  <si>
    <t>ESPECIALISTA EN NORMATIVIDAD DE CALIDAD</t>
  </si>
  <si>
    <t>WATTS GONZALEZ MIGUEL ANGEL</t>
  </si>
  <si>
    <t>YABAR PRUDENCIO ELI SAMUEL</t>
  </si>
  <si>
    <t>YATACO YATACO JAIME ANGEL</t>
  </si>
  <si>
    <t>ANALISTA EN COOPERACIÓN INTERNACIONAL</t>
  </si>
  <si>
    <t>YBARRA LLORCA MELISSA</t>
  </si>
  <si>
    <t>ESPECIALISTA EN GESTION POR PROCESOS Y CALIDAD</t>
  </si>
  <si>
    <t>YLLESCA OLIVERA FERNANDO ENRIQUE</t>
  </si>
  <si>
    <t>YNGA CHAVEZ LUIS ALBERTO</t>
  </si>
  <si>
    <t>CONDUCTOR DE VEHÍCULO</t>
  </si>
  <si>
    <t>YNGA GUEVARA ALBERTO SABINO</t>
  </si>
  <si>
    <t>ESPECIALISTA EN COMUNICACIÓN</t>
  </si>
  <si>
    <t>YUPANQUI LLANCARI ABEL</t>
  </si>
  <si>
    <t>ESPECIALISTA EN GESTIÓN TÉCNICA Y COMERCIAL DE LA CADENA DE VALOR DE LA GANADERIA VACUNA DE CARNE</t>
  </si>
  <si>
    <t>YUSA TALAVERA CARLOS ANTONIO</t>
  </si>
  <si>
    <t>ESPECIALISTA ADMINISTRATIVO EN PLANEAMIENTO Y PRESUPUESTO</t>
  </si>
  <si>
    <t>ZAMORA CRUZATTI WILLIAM HECTOR</t>
  </si>
  <si>
    <t>CONDUCTOR DE VEHICULO</t>
  </si>
  <si>
    <t>ZAPATA BARRERA FELIX ERNESTO</t>
  </si>
  <si>
    <t>EJECUTIVO EN MODERNIZACIÓN DE LA GESTIÓN PÚBLICA</t>
  </si>
  <si>
    <t>ZAPATER VELAZCO SILVANA</t>
  </si>
  <si>
    <t>TÉCNICO PARA EL DESARROLLO DE LAS ACTIVIDADES DEL PROCESO PRESUPUESTARIO DE LA UNIDAD EJECUTORIA 001 MINAGRI ADMINISTRACIÓN CENTRAL</t>
  </si>
  <si>
    <t>ZARZOZA RAMIREZ CLAUDIO MATEO</t>
  </si>
  <si>
    <t>ESTUDIOS TÉCNICOS EN COMPUTACIÓN</t>
  </si>
  <si>
    <t>ZAVALETA GONZALES RICARDO</t>
  </si>
  <si>
    <t>ZAVALETA JULCAMANYAN RUBEN WILFREDO</t>
  </si>
  <si>
    <t>COORDINADOR PARA LA PROGRAMACIÓN, SEGUIMIENTO Y MONITOREO DE LA INVERSIÓN PUBLICA</t>
  </si>
  <si>
    <t>ZAVALETA PORTOCARRERO SILVIA ESTHER</t>
  </si>
  <si>
    <t xml:space="preserve">ZELADA DÍAZ GRACIELA CRISTINA </t>
  </si>
  <si>
    <t>ZUMARAN CALDERON CESAR GUILLERMO</t>
  </si>
  <si>
    <t>ZUÑIGA TRELLES INES DEL ROSARIO</t>
  </si>
  <si>
    <t>CONTADOR PÚBLICO</t>
  </si>
  <si>
    <t>INGENIERO CIVIL</t>
  </si>
  <si>
    <t>ECONOMISTA</t>
  </si>
  <si>
    <t>CONTADOR PUBLICO</t>
  </si>
  <si>
    <t>PROFESIONAL TÉCNICO EN COMPUTACIÓN E INFORMÁTICA</t>
  </si>
  <si>
    <t>EGRESADO EN DERECHO</t>
  </si>
  <si>
    <t>LICENCIADA EN ADMINISTRACIÓN</t>
  </si>
  <si>
    <t>LICENCIADO EN ADMINISTRACIÓN</t>
  </si>
  <si>
    <t>BACHILLER EN CONTABILIDAD</t>
  </si>
  <si>
    <t>LICENCIADO EN ADMINISTRACIÓN DE EMPRESAS</t>
  </si>
  <si>
    <t>INGENIERO INDUSTRIAL</t>
  </si>
  <si>
    <t>INGENIERO AGRÓNOMO</t>
  </si>
  <si>
    <t>CONTADOR</t>
  </si>
  <si>
    <t>INGENIERO ECONOMISTA</t>
  </si>
  <si>
    <t>ESTUDIANTE DE DERECHO</t>
  </si>
  <si>
    <t>BACHILLER EN INGENIERÍA INDUSTRIAL</t>
  </si>
  <si>
    <t>SECRETARIADO COMERCIAL</t>
  </si>
  <si>
    <t>INGENIERO ZOOTECNISTA</t>
  </si>
  <si>
    <t>LICENCIADO EN TURISMO</t>
  </si>
  <si>
    <t>PROFESIONAL TÉCNICO EN SECRETARIADO EJECUTIVO</t>
  </si>
  <si>
    <t>LICENCIADO EN EDUCACIÓN</t>
  </si>
  <si>
    <t>HUAMAN FUERTES FRANZ ABRAHAM</t>
  </si>
  <si>
    <t>LICENCIADO EN ECONOMÍA</t>
  </si>
  <si>
    <t>LICENCIADO EN CIENCIAS DE LA COMUNICACIÓN</t>
  </si>
  <si>
    <t>LICENCIADA EN CIENCIAS DE LA COMUNICACIÓN</t>
  </si>
  <si>
    <t>LICENCIADO EN PERIODISMO</t>
  </si>
  <si>
    <t>INGENIERO DE SISTEMAS</t>
  </si>
  <si>
    <t>INGENIERO DE COMPUTACIÓN Y SISTEMAS</t>
  </si>
  <si>
    <t>INGENIERO INFORMÁTICO Y DE SISTEMAS</t>
  </si>
  <si>
    <t>INGENIERO ELECTRÓNICO</t>
  </si>
  <si>
    <t>TÉCNICO EN ELECTRÓNICA</t>
  </si>
  <si>
    <t>BACHILLER EN INGENIERÍA DE SISTEMAS E INFORMÁTICA</t>
  </si>
  <si>
    <t>BACHILLER EN ADMINISTRACIÓN</t>
  </si>
  <si>
    <t>MEDICO</t>
  </si>
  <si>
    <t>LICENCIADO EN BIOLOGÍA</t>
  </si>
  <si>
    <t>INGENIERO PESQUERO</t>
  </si>
  <si>
    <t>BACHILLER EN INGENIERÍA AMBIENTAL</t>
  </si>
  <si>
    <t>INGENIERO AMBIENTAL</t>
  </si>
  <si>
    <t>BACHILLER EN INGENIERÍA GEOGRÁFICA</t>
  </si>
  <si>
    <t>LICENCIADA EN ADMINISTRACIÓN DE NEGOCIOS</t>
  </si>
  <si>
    <t>PROFESIONAL TÉCNICO EN AGROPECUARIA</t>
  </si>
  <si>
    <t>BACHILLER EN AGRONOMÍA</t>
  </si>
  <si>
    <t>INGENIERO FORESTAL</t>
  </si>
  <si>
    <t>PROFESIONAL TÉCNICO EN PRODUCCIÓN AGROPECUARIA</t>
  </si>
  <si>
    <t>TÉCNICO AGROPECUARIO</t>
  </si>
  <si>
    <t>INGENIERO EN RECURSOS NATURALES RENOVABLES</t>
  </si>
  <si>
    <t>PROFESIONAL TÉCNICO EN CONTABILIDAD</t>
  </si>
  <si>
    <t>BACHILLER EN CIENCIAS</t>
  </si>
  <si>
    <t>INGENIERO MECANICO DE FLUIDOS</t>
  </si>
  <si>
    <t>VALER MIRANDA HENRY FABIAN</t>
  </si>
  <si>
    <t>INGENIERO EN INDUSTRIAS ALIMENTARIAS</t>
  </si>
  <si>
    <t>INGENIERO AGROINDUSTRIAL</t>
  </si>
  <si>
    <t>CUEVA CASUSO ALEXANDER RENATTO</t>
  </si>
  <si>
    <t>LICENCIADA EN BIOLOGÍA</t>
  </si>
  <si>
    <t>GEÓGRAFO</t>
  </si>
  <si>
    <t>INGENIERO GEÓGRAFO</t>
  </si>
  <si>
    <t>BACHILLER EN CIENCIAS FORESTALES Y DEL AMBIENTE</t>
  </si>
  <si>
    <t>INGENIERO QUÍMICO</t>
  </si>
  <si>
    <t>VARGAS GUTIERREZ LUIS MANUEL</t>
  </si>
  <si>
    <t>ARCE LOPEZ LUIS ALBERTO</t>
  </si>
  <si>
    <t>BACHILLER EN MEDICINA VETERINARIA Y ZOOTECNIA</t>
  </si>
  <si>
    <t>FELIPPE CASTRO RAFAEL GILBERTO</t>
  </si>
  <si>
    <t>NAVARRETE CAMACHO CESAR ORLANDO</t>
  </si>
  <si>
    <t>CARPIO BANDA EDGAR DARIO</t>
  </si>
  <si>
    <t>DEL CASTILLO SALAZAR ALEXANDER JOSE</t>
  </si>
  <si>
    <t>HUAMANI FUENTES MARCOS</t>
  </si>
  <si>
    <t>CASTRO TRKOVIC JORGE FIDEL</t>
  </si>
  <si>
    <t>006-956: PROGRAMA SUBSECTORIAL DE IRRIGACION - PSI</t>
  </si>
  <si>
    <t>ESPECIALISTA EN SEGUIMIENTO Y MONITOREO TECNICO Y ADMINISTRATIVO</t>
  </si>
  <si>
    <t>06665755</t>
  </si>
  <si>
    <t>ACASIETE RUIZ KARINA MARGARITA</t>
  </si>
  <si>
    <t>Ingenieria Agroindustrial</t>
  </si>
  <si>
    <t>Titulo</t>
  </si>
  <si>
    <t>Profesional</t>
  </si>
  <si>
    <t xml:space="preserve">ESPECIALISTA EN CAPACITACION EN O&amp;M A OUAS </t>
  </si>
  <si>
    <t>29471648</t>
  </si>
  <si>
    <t>ALLASI VELEZ JOSE DOMINGO</t>
  </si>
  <si>
    <t>Ingenieria Agronoma</t>
  </si>
  <si>
    <t>42165046</t>
  </si>
  <si>
    <t>ALVARADO NAVARRO CRISTINA CINTHYA RITA</t>
  </si>
  <si>
    <t>Tecnico Administrativo</t>
  </si>
  <si>
    <t>Tecnico</t>
  </si>
  <si>
    <t>ASISTENTE EN TESORERIA</t>
  </si>
  <si>
    <t>41988604</t>
  </si>
  <si>
    <t>ALVARADO SAENZ DENISSE ANGELA</t>
  </si>
  <si>
    <t>Ingenieria Administrativa</t>
  </si>
  <si>
    <t>JEFE DE LA UNIDAD DE GESTION ZONAL LAMBAYEQUE</t>
  </si>
  <si>
    <t>16765719</t>
  </si>
  <si>
    <t>ALVAREZ DEZA JORGE LUIS</t>
  </si>
  <si>
    <t>Ingenieria Agricola</t>
  </si>
  <si>
    <t xml:space="preserve">ASISTENTE EN SISTEMATIZACION </t>
  </si>
  <si>
    <t>40395970</t>
  </si>
  <si>
    <t>ALVAREZ SOTO FERNANDA</t>
  </si>
  <si>
    <t xml:space="preserve">Ingenieria Informatica / Sistemas </t>
  </si>
  <si>
    <t>ESPECIALISTA EN ESTUDIOS Y PROYECTOS DE RIEGO</t>
  </si>
  <si>
    <t>09695595</t>
  </si>
  <si>
    <t>AMBROCIO RAMOS WILFREDO PEDRO</t>
  </si>
  <si>
    <t>44495263</t>
  </si>
  <si>
    <t>AQUINO QUINTANILLA RODRIGO</t>
  </si>
  <si>
    <t>PROFESIONAL EN FORTALECIMIENTO  DE  GOBIERNOS REGIONALES Y LOCALES</t>
  </si>
  <si>
    <t>10289611</t>
  </si>
  <si>
    <t>ARANZAMENDI DE MUGRUZA MARIA DOMITILA</t>
  </si>
  <si>
    <t>ESPECIALISTA EN PLANEAMIENTO</t>
  </si>
  <si>
    <t>09465008</t>
  </si>
  <si>
    <t>ARAUJO ROJAS JACK MANUEL</t>
  </si>
  <si>
    <t>ESTADISTICA</t>
  </si>
  <si>
    <t>02771916</t>
  </si>
  <si>
    <t>ARICA GIRON AURACELI VENERANDA</t>
  </si>
  <si>
    <t>SECRETARIO TECNICO DE PROCESOS ADMINISTRATIVOS DISCIPLINARIOS</t>
  </si>
  <si>
    <t>41563957</t>
  </si>
  <si>
    <t>ASCUE GARCIA ALEXANDER</t>
  </si>
  <si>
    <t>Abogado(A)</t>
  </si>
  <si>
    <t xml:space="preserve">PROFESIONAL EN ASISTENCIA TECNICA A GORES Y GLS </t>
  </si>
  <si>
    <t>19260649</t>
  </si>
  <si>
    <t>BARTUREN OCAMPO LUIS ROBERTO</t>
  </si>
  <si>
    <t>ANALISTA CONTABLE</t>
  </si>
  <si>
    <t>25738672</t>
  </si>
  <si>
    <t>BAUTISTA IZQUIERDO DAVID EDUARDO</t>
  </si>
  <si>
    <t>contabilidad</t>
  </si>
  <si>
    <t>18901595</t>
  </si>
  <si>
    <t>BAZAN TORRES VICTOR MAURO</t>
  </si>
  <si>
    <t>Tecnico en Informatica</t>
  </si>
  <si>
    <t>PROFESIONAL EN ASISTENCIA TECNICA</t>
  </si>
  <si>
    <t>16795943</t>
  </si>
  <si>
    <t>BONILLA QUISPE JESUS ALBERTO</t>
  </si>
  <si>
    <t>ESPECIALISTA EN RECURSOSHUMANOS</t>
  </si>
  <si>
    <t>40454773</t>
  </si>
  <si>
    <t>BRUSSO BERRIOS SHIRLEY VILMA</t>
  </si>
  <si>
    <t>ESPECIALISTA EN SUPERVISION DE OBRAS</t>
  </si>
  <si>
    <t>17536664</t>
  </si>
  <si>
    <t>BURGA ARCE JESUS FRANCISCO</t>
  </si>
  <si>
    <t>SECRETARIA 1</t>
  </si>
  <si>
    <t>10280995</t>
  </si>
  <si>
    <t>CALDERON FABIAN SILVIA BIOLETA</t>
  </si>
  <si>
    <t>TECNICO-SECRETARIA</t>
  </si>
  <si>
    <t>40697864</t>
  </si>
  <si>
    <t>CANO SOLANO ESTELA</t>
  </si>
  <si>
    <t>ESPECIALISTA EN SENSIBILIZACION Y DIFUSION DE RIEGO TECNIFICADO</t>
  </si>
  <si>
    <t>15863976</t>
  </si>
  <si>
    <t>CARCAMO URRESTI LUIS ANGEL ALFREDO</t>
  </si>
  <si>
    <t>Tecnico Agropecuario</t>
  </si>
  <si>
    <t>ESPECIALISTA EN SISTEMATIZACION Y DIFUSIÓN DE PROYECTOS</t>
  </si>
  <si>
    <t>09753041</t>
  </si>
  <si>
    <t>CARMONA AGUERO GIRLEY MAGNOLIA</t>
  </si>
  <si>
    <t>Administracion de Empresas</t>
  </si>
  <si>
    <t>17860858</t>
  </si>
  <si>
    <t>CARRANZA VITTERI CESAR FERNANDO</t>
  </si>
  <si>
    <t>AUDITOR LEGAL</t>
  </si>
  <si>
    <t>10628655</t>
  </si>
  <si>
    <t>CASTILLO COSIO LUIS DANNI</t>
  </si>
  <si>
    <t>AUXILIAR ADIMINISTRATIVO</t>
  </si>
  <si>
    <t>08113539</t>
  </si>
  <si>
    <t>CASTILLO SONO RAUL ENRIQUE</t>
  </si>
  <si>
    <t>Auxiliar</t>
  </si>
  <si>
    <t>JEFE DE LA UNIDAD DE GESTION ZONAL CASMA</t>
  </si>
  <si>
    <t>16125865</t>
  </si>
  <si>
    <t>CASTRO LUCAS DAVID PELE</t>
  </si>
  <si>
    <t>ASISTENTE TÉCNICO EN CONTROL GUBERNAMENTAL</t>
  </si>
  <si>
    <t>46747514</t>
  </si>
  <si>
    <t>CHANG AYVAR JACK TSU</t>
  </si>
  <si>
    <t>COORDINADOR DE LOGISTICA</t>
  </si>
  <si>
    <t>06962388</t>
  </si>
  <si>
    <t>CHAFLOQUE PINTO, JESUS RICARDO</t>
  </si>
  <si>
    <t>Abogado</t>
  </si>
  <si>
    <t>42310611</t>
  </si>
  <si>
    <t>CHARCA HUANCCO DAVID RUBEN</t>
  </si>
  <si>
    <t>Ingenieria Civil</t>
  </si>
  <si>
    <t>16418024</t>
  </si>
  <si>
    <t>CHAVARRY GUEVARA MARIA MARTHA</t>
  </si>
  <si>
    <t>08878664</t>
  </si>
  <si>
    <t>CHAVEZ SILVA RONALD SANTIAGO</t>
  </si>
  <si>
    <t>ESPECIALISTA EN  FORMULACION DISEÑO Y O&amp;M DE SISTEMAS DE RIEGO TECNIFICADO</t>
  </si>
  <si>
    <t>07296704</t>
  </si>
  <si>
    <t>CHAVEZ VILLACORTA ALVARO FELIPE</t>
  </si>
  <si>
    <t>16663185</t>
  </si>
  <si>
    <t>COLLAZOS ARRASCO WALTER DAVID</t>
  </si>
  <si>
    <t>ESPECIALISTA EN ESTUDIOS Y PROYECTOS</t>
  </si>
  <si>
    <t>01333344</t>
  </si>
  <si>
    <t>CONDORI RIVERA EDITH</t>
  </si>
  <si>
    <t>ASISTENTE ADMINISTRATIVO (MEDIDA CUATELAR)</t>
  </si>
  <si>
    <t>42126118</t>
  </si>
  <si>
    <t>CORDOVA OLIDEN ESTEFANIA DE FATIMA</t>
  </si>
  <si>
    <t>JEFE DE LA UNIDAD DE GESTION ZONAL CUSCO</t>
  </si>
  <si>
    <t>06092250</t>
  </si>
  <si>
    <t>CUPE BURGA JAVIER PEDRO</t>
  </si>
  <si>
    <t>ASISTENTE ADMINISTRATIVO EN TESORERIA</t>
  </si>
  <si>
    <t>08702385</t>
  </si>
  <si>
    <t>DE LA PUENTE MEJIA ELISA</t>
  </si>
  <si>
    <t>TECNICO ADMINISTRATIVO DE GESTIÓN DOCUMENTARIA Y ATENCIÓN AL CIUDADANO</t>
  </si>
  <si>
    <t>07833447</t>
  </si>
  <si>
    <t>DELUCCHI VILLANUEVA FLORENCIA SILVANA</t>
  </si>
  <si>
    <t>ESPECIALISTA EN RIEGO</t>
  </si>
  <si>
    <t>16673425</t>
  </si>
  <si>
    <t>DIAZ CASTRO MARIA ANGELICA</t>
  </si>
  <si>
    <t>AUDITOR DE SERVICIOS DE CONTROL Y SERVICIOS RELACIONADOS</t>
  </si>
  <si>
    <t>48298044</t>
  </si>
  <si>
    <t>DIAZ MASGO MANUEL ANDRES</t>
  </si>
  <si>
    <t xml:space="preserve">ESPECIALISTA EN ASISTENCIA TECNICA  </t>
  </si>
  <si>
    <t>02653606</t>
  </si>
  <si>
    <t>DIOSES TAVARA JULIO RICARDO</t>
  </si>
  <si>
    <t>EJECUTIVO EN PRESUPUESTO PUBLICO</t>
  </si>
  <si>
    <t>10477032</t>
  </si>
  <si>
    <t>ESPINOZA DONAYRE ISMAEL ANGEL</t>
  </si>
  <si>
    <t xml:space="preserve">ESPECIALISTA EN ASISTENCIA TECNICA A GORES Y GLS </t>
  </si>
  <si>
    <t>00444639</t>
  </si>
  <si>
    <t>ESPINOZA ORDOÑEZ OVALDO MARCIAL</t>
  </si>
  <si>
    <t>03495380</t>
  </si>
  <si>
    <t>FARIAS NIMA NESTOR</t>
  </si>
  <si>
    <t>VIGILANTE (MEDIDA CAUTELAR)</t>
  </si>
  <si>
    <t>17637424</t>
  </si>
  <si>
    <t>FARRO SIRLOPU OMAR HUMBERTO</t>
  </si>
  <si>
    <t>ASISTENTE EN SOPORTE INFORMATICO</t>
  </si>
  <si>
    <t>44886573</t>
  </si>
  <si>
    <t>FERNANDEZ VALLEJOS RICARDO ALEJANDRO</t>
  </si>
  <si>
    <t>23853570</t>
  </si>
  <si>
    <t>FIGUEROA YEPEZ OSCAR JAVIER</t>
  </si>
  <si>
    <t>07914585</t>
  </si>
  <si>
    <t>GALARZA CASTAÑEDA MARIA CRISTINA</t>
  </si>
  <si>
    <t>15726198</t>
  </si>
  <si>
    <t>GAMARRA LAZO ROXANA MARLENY</t>
  </si>
  <si>
    <t>VIGILANTE</t>
  </si>
  <si>
    <t>29335662</t>
  </si>
  <si>
    <t>GARRAFA VILLAFUERTE VICENTE SALOMON</t>
  </si>
  <si>
    <t>ABOGADO CON ESPECIALIZACION EN DERECHO ADMINISTRATIVO</t>
  </si>
  <si>
    <t>10292440</t>
  </si>
  <si>
    <t>GARRO VEGA JANNETT LIZ</t>
  </si>
  <si>
    <t>10185502</t>
  </si>
  <si>
    <t>GASTELU BARAHONA, ALEXIS EURICE</t>
  </si>
  <si>
    <t>Economista</t>
  </si>
  <si>
    <t>Funcionario</t>
  </si>
  <si>
    <t>RESPONSABLE DE MESA DE PARTES</t>
  </si>
  <si>
    <t>25759832</t>
  </si>
  <si>
    <t>GIRON TORREALVA MILTON CESAR</t>
  </si>
  <si>
    <t xml:space="preserve">ESPECIALISTA EN SUPERVISION </t>
  </si>
  <si>
    <t>31174054</t>
  </si>
  <si>
    <t>GOMEZ CHAVEZ DELMI</t>
  </si>
  <si>
    <t xml:space="preserve">SECRETARIA </t>
  </si>
  <si>
    <t>09913662</t>
  </si>
  <si>
    <t>GOMEZ MENDOZA IVONNE</t>
  </si>
  <si>
    <t>ESPECIALISTA EN EJECUCION CONTRACTUAL</t>
  </si>
  <si>
    <t>42014385</t>
  </si>
  <si>
    <t>GOMEZ ROMAN FRANCISCO EDGAR</t>
  </si>
  <si>
    <t>ASISTENTE LOGISTICO - ALMACEN</t>
  </si>
  <si>
    <t>07552301</t>
  </si>
  <si>
    <t>GONZALEZ WALQUI ISABEL</t>
  </si>
  <si>
    <t>42860601</t>
  </si>
  <si>
    <t>GUEVARA AGUIRRE ENRIQUE</t>
  </si>
  <si>
    <t>ESPECIALISTA EN SEGUIMIENTO DE PROYECTOS DE INVERSION</t>
  </si>
  <si>
    <t>25853263</t>
  </si>
  <si>
    <t>GUZMAN RONDAN ROOVIN OSCAR</t>
  </si>
  <si>
    <t>JEFE</t>
  </si>
  <si>
    <t>09539989</t>
  </si>
  <si>
    <t>HELFGOTT CASTELLANOS ERNESTO</t>
  </si>
  <si>
    <t>PROFESIONAL ESPECIALISTA EN GESTION DE PROYECTOS DE RIEGO TECNIFICADO</t>
  </si>
  <si>
    <t>42674752</t>
  </si>
  <si>
    <t>HUAMAN HUAMANI HUGO RODOLFO</t>
  </si>
  <si>
    <t>40563565</t>
  </si>
  <si>
    <t>HUAMAN ZUÑIGA CAROLINA ROXANA</t>
  </si>
  <si>
    <t>ASISTENTE EN RRHH</t>
  </si>
  <si>
    <t>07391264</t>
  </si>
  <si>
    <t>HUAMANYAURI VILLA GEORGINA LUZ</t>
  </si>
  <si>
    <t>SOCIOLOGIA</t>
  </si>
  <si>
    <t>SECRETARIA 2</t>
  </si>
  <si>
    <t>10119308</t>
  </si>
  <si>
    <t>HUARANCCA CAHUANA TERESA</t>
  </si>
  <si>
    <t>COORDINADORA DE RECURSOS HUMANOS</t>
  </si>
  <si>
    <t>46366727</t>
  </si>
  <si>
    <t>HUAYHUA MACHACA BIANCA BIGAID</t>
  </si>
  <si>
    <t>AUDITOR ENCARGADO DE SERVICIOS DE CONTROL SIMULTANEO</t>
  </si>
  <si>
    <t>09303450</t>
  </si>
  <si>
    <t>IBARRA MENDO HERNAN FERNANDO</t>
  </si>
  <si>
    <t>TECNICO EN AUDITORIA</t>
  </si>
  <si>
    <t>70795956</t>
  </si>
  <si>
    <t>IRIGOIN ZORRILLA KATHERINE LORENA</t>
  </si>
  <si>
    <t>PROFESIONAL EN GESTION DE PRESUPUESTO</t>
  </si>
  <si>
    <t>40602237</t>
  </si>
  <si>
    <t>JULIAN MAURICIO ROSARIO GLADYS</t>
  </si>
  <si>
    <t xml:space="preserve">PROFESIONAL EN GESTION Y ADMINISTRACION </t>
  </si>
  <si>
    <t>07222583</t>
  </si>
  <si>
    <t>KOHATSU KIAN MIGUEL</t>
  </si>
  <si>
    <t>Economia</t>
  </si>
  <si>
    <t>COORDINADOR DE LA OFICINA DE ENLACE CAJAMARCA</t>
  </si>
  <si>
    <t>16578653</t>
  </si>
  <si>
    <t>LALOPU SILVA BERNARDINO</t>
  </si>
  <si>
    <t>ABOGADO ESPECIALISTA EN DERECHO ADMINISTRATIVO Y GESYION PUBLICA</t>
  </si>
  <si>
    <t>04012976</t>
  </si>
  <si>
    <t>LEON MUCHA ARTURO PERCY</t>
  </si>
  <si>
    <t>10300699</t>
  </si>
  <si>
    <t>LOPEZ CIERRALTA ALICIA</t>
  </si>
  <si>
    <t>ASISTENTE EN FINANZAS</t>
  </si>
  <si>
    <t>70677527</t>
  </si>
  <si>
    <t>LUEY DIOSES DORIS MERCEDES</t>
  </si>
  <si>
    <t>JEFE DE UNIDAD DE ADMINISTRACION</t>
  </si>
  <si>
    <t>10287454</t>
  </si>
  <si>
    <t>MALCA VARGAS, GERARDO ALFONSO</t>
  </si>
  <si>
    <t>Administrador de Empresas</t>
  </si>
  <si>
    <t>ASISTENTE TECNICO EN DIGITALIZACION Y ARCHIVO</t>
  </si>
  <si>
    <t>09835040</t>
  </si>
  <si>
    <t>MALASQUEZ BEDOYA ANGEL AMET</t>
  </si>
  <si>
    <t>JEFE DE LA UNIDAD DE GESTION ZONAL PIURA</t>
  </si>
  <si>
    <t>27754561</t>
  </si>
  <si>
    <t>MECHAN CAICAY OSCAR WALTER</t>
  </si>
  <si>
    <t>15723123</t>
  </si>
  <si>
    <t>MEDINA MANRIQUE MARCO ENRIQUE</t>
  </si>
  <si>
    <t>Auditor Senior Experto en Control Gubernamental</t>
  </si>
  <si>
    <t>19860505</t>
  </si>
  <si>
    <t>MELGAR LAZO IDA HAYDEE</t>
  </si>
  <si>
    <t>JEFE DE LA UNIDAD DE GESTION ZONAL TRUJILLO</t>
  </si>
  <si>
    <t>16654401</t>
  </si>
  <si>
    <t>MENDOZA REGALADO VICTOR CESAR</t>
  </si>
  <si>
    <t>07072969</t>
  </si>
  <si>
    <t>MERINO ACHA FRANCISCO ANTONIO</t>
  </si>
  <si>
    <t>PROFESIONAL EN GESTION DE RECURSOS HUMANOS</t>
  </si>
  <si>
    <t>41076903</t>
  </si>
  <si>
    <t>MERINO GALLARDO MIRTHA</t>
  </si>
  <si>
    <t>29226576</t>
  </si>
  <si>
    <t>MESTAS GUTIERREZ JORGE RENATO</t>
  </si>
  <si>
    <t>10442519</t>
  </si>
  <si>
    <t>MEXICANO RAMOS VICTOR MARCIAL</t>
  </si>
  <si>
    <t>08688640</t>
  </si>
  <si>
    <t>MEZA ALVARADO NEIL</t>
  </si>
  <si>
    <t>JEFE DE LA UNIDAD DE GESTON ZONAL AREQUIPA</t>
  </si>
  <si>
    <t>29479606</t>
  </si>
  <si>
    <t>MEZA GONZALES ABELARDO AGAPO</t>
  </si>
  <si>
    <t xml:space="preserve"> ANALISTA DE CONTABILIDAD</t>
  </si>
  <si>
    <t>10182183</t>
  </si>
  <si>
    <t>MONTERO CARMELO RICARDO</t>
  </si>
  <si>
    <t>JEFE DE LA UNIDAD ZONAL HUANCAYO</t>
  </si>
  <si>
    <t>28310989</t>
  </si>
  <si>
    <t>MONTES SINFOROSO NOEMI</t>
  </si>
  <si>
    <t>AUDITOR GUBERNAMENTAL</t>
  </si>
  <si>
    <t>46460485</t>
  </si>
  <si>
    <t>MUÑOZ LARA PATRICIA</t>
  </si>
  <si>
    <t>ESPECIALISTA EN CULTIVOS</t>
  </si>
  <si>
    <t>16515815</t>
  </si>
  <si>
    <t>NECIOSUP LIZA PEDRO</t>
  </si>
  <si>
    <t>JEFE DE LA OFICINA DE PLANEAMIENTO, PRESUPUESTO Y SEGUIMIENTO (jefe (e) de la UADM)</t>
  </si>
  <si>
    <t>10660218</t>
  </si>
  <si>
    <t>NERIO PONCE MARIA ANTONIETA</t>
  </si>
  <si>
    <t>JEFE DE UGIRD</t>
  </si>
  <si>
    <t>43887715</t>
  </si>
  <si>
    <t>NUÑEZ COILA, MAX SOMAR</t>
  </si>
  <si>
    <t>Ingeniero Civil</t>
  </si>
  <si>
    <t>10430659</t>
  </si>
  <si>
    <t>OCAMPO ROSELL FRANCIS ELIANA</t>
  </si>
  <si>
    <t>TECNICO EN DIBUJO TECNICO</t>
  </si>
  <si>
    <t>07297107</t>
  </si>
  <si>
    <t>OLAYA HIDALGO CARLOS EDUARDO</t>
  </si>
  <si>
    <t>Tecnico Dibujante</t>
  </si>
  <si>
    <t>TESORERO</t>
  </si>
  <si>
    <t>20053172</t>
  </si>
  <si>
    <t>ORREGO POMA JAIME MANUEL</t>
  </si>
  <si>
    <t>ESPECIALISTA EN EVALUACION DE INVERSION PUBLICA</t>
  </si>
  <si>
    <t>40691633</t>
  </si>
  <si>
    <t>PANTI VERA JOSE LUIS</t>
  </si>
  <si>
    <t>CHEFER</t>
  </si>
  <si>
    <t>40103060</t>
  </si>
  <si>
    <t>PARIONA VALLEJOS PABLO CESAR</t>
  </si>
  <si>
    <t>29212888</t>
  </si>
  <si>
    <t>PEREA LINARES DOMINGO</t>
  </si>
  <si>
    <t>TECNICO EN ARCHIVOS</t>
  </si>
  <si>
    <t>41376065</t>
  </si>
  <si>
    <t>PEREDA LINARES CRISTOBAL CARLOS</t>
  </si>
  <si>
    <t>42665004</t>
  </si>
  <si>
    <t>PILLCO PUMA MARIBEL MILUSKA</t>
  </si>
  <si>
    <t>Especialista en Gestion de Proyectos de Obras por Impuestos</t>
  </si>
  <si>
    <t>20011117</t>
  </si>
  <si>
    <t>PIMENTEL ESTRADA CARMEN ADELA</t>
  </si>
  <si>
    <t>ESPECIALISTA</t>
  </si>
  <si>
    <t>16658750</t>
  </si>
  <si>
    <t>PIÑIN PINTADO LEILA MARISELY</t>
  </si>
  <si>
    <t xml:space="preserve">ESPECIALISTA EN BUENAS PRACTICAS DE RIEGO </t>
  </si>
  <si>
    <t>24389018</t>
  </si>
  <si>
    <t>PIZARRO HUAMAN MARIO</t>
  </si>
  <si>
    <t>09916803</t>
  </si>
  <si>
    <t>PUELLES MAZA MIGUEL ANGEL</t>
  </si>
  <si>
    <t>08477535</t>
  </si>
  <si>
    <t>QUEZADA QUEZADA AIDA ESPERANZA</t>
  </si>
  <si>
    <t>PROFESIONAL EN CAPACITACION EN O&amp;M A OUAS</t>
  </si>
  <si>
    <t>40934240</t>
  </si>
  <si>
    <t>QUISPE TITO CHARO</t>
  </si>
  <si>
    <t>41042088</t>
  </si>
  <si>
    <t>RAFAEL CUSMA, ELMER</t>
  </si>
  <si>
    <t>Ingeniero Agricola</t>
  </si>
  <si>
    <t xml:space="preserve"> AUDITOR ANALISTA</t>
  </si>
  <si>
    <t>10621438</t>
  </si>
  <si>
    <t>RAMIREZ SOTO KARINA JANET</t>
  </si>
  <si>
    <t>16781590</t>
  </si>
  <si>
    <t>REQUE ABAD CHRISTIAN RENE</t>
  </si>
  <si>
    <t>AUXILIAR DE ARCHIVO</t>
  </si>
  <si>
    <t>10159429</t>
  </si>
  <si>
    <t>REYES CHILQUILLO RICARDO AUGUSTO</t>
  </si>
  <si>
    <t>32643139</t>
  </si>
  <si>
    <t>RIOS GARRO ALBERTO TEODORO</t>
  </si>
  <si>
    <t>43817969</t>
  </si>
  <si>
    <t>RIOS GUTIERREZ MARIETTA SARA</t>
  </si>
  <si>
    <t>TECNICO CONTABILIDAD</t>
  </si>
  <si>
    <t>COORDINADOR GENERAL DE RCC</t>
  </si>
  <si>
    <t>21465193</t>
  </si>
  <si>
    <t>RIVERA AVALOS FABIO GREGORIO</t>
  </si>
  <si>
    <t>06911775</t>
  </si>
  <si>
    <t>RIVERA VALDIVIEZO CROMWELL PONCIANO</t>
  </si>
  <si>
    <t>18091915</t>
  </si>
  <si>
    <t>RODRIGUEZ AZABACHE RICARDO LUIS</t>
  </si>
  <si>
    <t>07593107</t>
  </si>
  <si>
    <t>ROJAS HUIVIN ROSA ANGELICA</t>
  </si>
  <si>
    <t>42078076</t>
  </si>
  <si>
    <t>ROMAN MEZA GUSTAVO</t>
  </si>
  <si>
    <t>00246177</t>
  </si>
  <si>
    <t>ROSALES APOLO KARINA CONSUELO</t>
  </si>
  <si>
    <t>ASISTENTE ADIMINISTRATIVO</t>
  </si>
  <si>
    <t>45882888</t>
  </si>
  <si>
    <t>ROSALES BRINGAS JENNYFFER MELISSA</t>
  </si>
  <si>
    <t>29608768</t>
  </si>
  <si>
    <t>ROSPIGLIOSI VILLEGAS ZOILA JOSEFA</t>
  </si>
  <si>
    <t>ESPECIALISTA EN CONTROL DE RIEGO TECNIFICADO</t>
  </si>
  <si>
    <t>10144280</t>
  </si>
  <si>
    <t>SALAS PEREZ JORGE JAVIER</t>
  </si>
  <si>
    <t>45823807</t>
  </si>
  <si>
    <t>SALINAS VERA VICTOR MANUEL</t>
  </si>
  <si>
    <t>08495938</t>
  </si>
  <si>
    <t>SANCHEZ VALLE BETTY EDITH</t>
  </si>
  <si>
    <t>AUDITOR ENCARGADO DE SERVICIOS DE CONTROL SIMULTANEO Y SERVICIOS RELACIONADOS</t>
  </si>
  <si>
    <t>44481925</t>
  </si>
  <si>
    <t>SANDOVAL BARRIENTOS JOSE CARLOS</t>
  </si>
  <si>
    <t>06840548</t>
  </si>
  <si>
    <t>SANDOVAL REYES JOSE MIGUEL</t>
  </si>
  <si>
    <t>Ingenieria en Mecanico de Fluidos</t>
  </si>
  <si>
    <t>45228333</t>
  </si>
  <si>
    <t>SICCHA PEREZ JULIO DIETRICH</t>
  </si>
  <si>
    <t>40947940</t>
  </si>
  <si>
    <t>SUAREZ ARIAS ALFREDO IVAN</t>
  </si>
  <si>
    <t>09212241</t>
  </si>
  <si>
    <t>TAMAYO ORTEGA SAUL ARMANDO</t>
  </si>
  <si>
    <t>ANALISTA DE CONTABILIDAD</t>
  </si>
  <si>
    <t>10523003</t>
  </si>
  <si>
    <t>TORRES TORRES VICTOR ANTONIO</t>
  </si>
  <si>
    <t xml:space="preserve">PROFESIONAL EN RECURSOS HUMANOS </t>
  </si>
  <si>
    <t>08837830</t>
  </si>
  <si>
    <t>TRUJILLO FUENTES CARLOS ALFONSO</t>
  </si>
  <si>
    <t>Psicologia</t>
  </si>
  <si>
    <t>ASESOR (JEFE ENCARGADO DE UGCAT)</t>
  </si>
  <si>
    <t>20032159</t>
  </si>
  <si>
    <t>UNSIHUAY TOVAR AMARILDO</t>
  </si>
  <si>
    <t>16426195</t>
  </si>
  <si>
    <t>URBINA CARRASCO PABLO FRANCISCO</t>
  </si>
  <si>
    <t>Especialista en Seguimiento y Evaluacion</t>
  </si>
  <si>
    <t>18835544</t>
  </si>
  <si>
    <t>VALENCIA JULCA PERCY TITO</t>
  </si>
  <si>
    <t xml:space="preserve">CHOFER </t>
  </si>
  <si>
    <t>29237985</t>
  </si>
  <si>
    <t>VARGAS MELGAR ALONSO DAVID</t>
  </si>
  <si>
    <t>41186790</t>
  </si>
  <si>
    <t>VEGA JULCA YULIANA</t>
  </si>
  <si>
    <t>JEFE DE UNIDAD DE ASESORIA JURIDICA</t>
  </si>
  <si>
    <t>42430585</t>
  </si>
  <si>
    <t>VERA OLIVA, KARLA LILIBETH</t>
  </si>
  <si>
    <t>10010104</t>
  </si>
  <si>
    <t>VILLANUEVA TRUJILLO SANTOS ALEJANDRO</t>
  </si>
  <si>
    <t>JEFE DE UPPS</t>
  </si>
  <si>
    <t>40253470</t>
  </si>
  <si>
    <t>VILELA BAUTISTA, GIANCARLO SALVADOR</t>
  </si>
  <si>
    <t>02870046</t>
  </si>
  <si>
    <t>VILLEGAS RUIZ CARLOS</t>
  </si>
  <si>
    <t>46420992</t>
  </si>
  <si>
    <t>VIVAS PAJARES RAYMUNDA CORINA</t>
  </si>
  <si>
    <t>011-1296: PROGRAMA DE DESARROLLO PRODUCTIVO AGRARIO RURAL - AGRORURAL</t>
  </si>
  <si>
    <t>JEFE DE LA SUB UNIDAD DE EXTRACCION Y COMERCIALIZACION DE ABONOS</t>
  </si>
  <si>
    <t>26714753</t>
  </si>
  <si>
    <t>ACOSTA JULCA PEDRO</t>
  </si>
  <si>
    <t>INGENIERA CIVIL</t>
  </si>
  <si>
    <t>Titulado</t>
  </si>
  <si>
    <t>0.9</t>
  </si>
  <si>
    <t>EXTENSIONISTA</t>
  </si>
  <si>
    <t>80478850</t>
  </si>
  <si>
    <t>AGRAMONTE LUNA ALDO</t>
  </si>
  <si>
    <t>TECNICO AGROPECUARIO</t>
  </si>
  <si>
    <t>Técnico completo</t>
  </si>
  <si>
    <t>44102311</t>
  </si>
  <si>
    <t>AGUILAR ALMERCO RONAL JUSTINIANO</t>
  </si>
  <si>
    <t>MARINERO DE SERVICIOS OPERADOR DE GRUA</t>
  </si>
  <si>
    <t>18194538</t>
  </si>
  <si>
    <t>AGUILAR DAVIRAN JUAN CARLOS</t>
  </si>
  <si>
    <t>MARINERO DE PESCA CALIFICADO</t>
  </si>
  <si>
    <t>42716019</t>
  </si>
  <si>
    <t>AGUILAR TORRES TATIANA LIZETH</t>
  </si>
  <si>
    <t>LICENCIATURA EN ADMINISTRACIÓN</t>
  </si>
  <si>
    <t>2.7</t>
  </si>
  <si>
    <t>20115618</t>
  </si>
  <si>
    <t>AGUIRRE LAPIERRE ANGEL JESUS</t>
  </si>
  <si>
    <t>TECNICO EN CARPINTERIA</t>
  </si>
  <si>
    <t>43994960</t>
  </si>
  <si>
    <t>AGUIRRE MELCHOR CARMEN ROCIO</t>
  </si>
  <si>
    <t>ASESOR DE LA DIRECCION EJECUTIVA</t>
  </si>
  <si>
    <t>17581765</t>
  </si>
  <si>
    <t>AGUIRRE YENQUE CESAR AUGUSTO</t>
  </si>
  <si>
    <t>0.8</t>
  </si>
  <si>
    <t>0</t>
  </si>
  <si>
    <t>COORDINADOR EN CONTROL PATRIMONIAL</t>
  </si>
  <si>
    <t>07390512</t>
  </si>
  <si>
    <t>ALARCON SEGOVIA LUIS ARTURO</t>
  </si>
  <si>
    <t xml:space="preserve">PROFESIONAL EN RECURSOS NATURALES </t>
  </si>
  <si>
    <t>06777212</t>
  </si>
  <si>
    <t>ALBORNOZ LAVADO FELIX</t>
  </si>
  <si>
    <t>VIGILANTE SEDE CENTRAL</t>
  </si>
  <si>
    <t>25060741</t>
  </si>
  <si>
    <t>ALDAZABAL ESPINOZA LUIS FRANCISCO</t>
  </si>
  <si>
    <t>5TO. DE SECUNDARIA</t>
  </si>
  <si>
    <t>Secundaria completa</t>
  </si>
  <si>
    <t>7.4</t>
  </si>
  <si>
    <t>JEFE DE LA UNIDAD ZONAL LA LIBERTAD</t>
  </si>
  <si>
    <t>18144772*</t>
  </si>
  <si>
    <t>ALFARO NUREÑA RAFAEL OTONIEL</t>
  </si>
  <si>
    <t>3.2</t>
  </si>
  <si>
    <t>SUB DIRECTOR DE LA SUB DIRECCION DE GESTION DE PROYECTOS E INGENIERIA</t>
  </si>
  <si>
    <t>43302216</t>
  </si>
  <si>
    <t>ALLCCA QUISPE TEOFILA</t>
  </si>
  <si>
    <t>INGENIERO AGRICOLA</t>
  </si>
  <si>
    <t>0.4</t>
  </si>
  <si>
    <t xml:space="preserve"> ESPECIALISTA EN RECURSOS NATURALES </t>
  </si>
  <si>
    <t>08682200</t>
  </si>
  <si>
    <t>ALMEYDA CUPE JUAN FRANCISCO</t>
  </si>
  <si>
    <t>COORDINADOR DE FLOTA MARINA Y TERRESTRE</t>
  </si>
  <si>
    <t>16785537</t>
  </si>
  <si>
    <t>ALVA CORONADO YORGHEY RASIP</t>
  </si>
  <si>
    <t>06143033</t>
  </si>
  <si>
    <t>ALVARADO GAMIO JULIO ENRIQUE</t>
  </si>
  <si>
    <t>ESPECIALISTA EN PROYECTOS PRODUCTIVOS</t>
  </si>
  <si>
    <t>15727270</t>
  </si>
  <si>
    <t>ALVARADO NATIVIDAD MARCIAL ANTONIO</t>
  </si>
  <si>
    <t>1.8</t>
  </si>
  <si>
    <t>GUARDAISLA</t>
  </si>
  <si>
    <t>32402980</t>
  </si>
  <si>
    <t>ALVAREZ MILLA ANTONIO FELIX</t>
  </si>
  <si>
    <t>32402811</t>
  </si>
  <si>
    <t>ANGELES DE LA CRUZ JUAN BILBOR</t>
  </si>
  <si>
    <t>DIRECTOR DE LA DIRECCION ZONAL HUANCAVELICA</t>
  </si>
  <si>
    <t>06049539</t>
  </si>
  <si>
    <t>ANGULO GONZALEZ OLEGARIO BENITO</t>
  </si>
  <si>
    <t>6.2</t>
  </si>
  <si>
    <t>JEFE DE LA SUB UNIDAD DE TECNOLOGIA DE LA INFORMACION</t>
  </si>
  <si>
    <t>10659643</t>
  </si>
  <si>
    <t>ANTONIO CORTEZ JOSE ANDRES</t>
  </si>
  <si>
    <t>INGENIERO ELECTRONICO</t>
  </si>
  <si>
    <t>11.5</t>
  </si>
  <si>
    <t>40370544</t>
  </si>
  <si>
    <t>ANYAYPOMA OCON JUAN CARLOS</t>
  </si>
  <si>
    <t>JEFE DE LA UNIDAD ZONAL PASCO</t>
  </si>
  <si>
    <t>45151515</t>
  </si>
  <si>
    <t>APARI ALCANTARA JORGE LUIS</t>
  </si>
  <si>
    <t>1.3</t>
  </si>
  <si>
    <t>JEFE DE LA SUB UNIDAD DE CADENAS DE VALOR AGRO FORESTAL Y FORESTAL</t>
  </si>
  <si>
    <t>41838738</t>
  </si>
  <si>
    <t>APAZA AGUILAR EDGAR ARMANDO</t>
  </si>
  <si>
    <t>32729538</t>
  </si>
  <si>
    <t>ARANDA OLORTEGUI LEOPOLDO ROMAN</t>
  </si>
  <si>
    <t>28997232</t>
  </si>
  <si>
    <t>ARANGUREN FLORES YOLINA EMERITA</t>
  </si>
  <si>
    <t>SUB DIRECTOR DE LA UNIDAD DE PROGRAMAS, PROYECTOS Y COOPERACION</t>
  </si>
  <si>
    <t>41360511</t>
  </si>
  <si>
    <t>ARANIBAR OSORIO JUAN PABLO</t>
  </si>
  <si>
    <t>7.7</t>
  </si>
  <si>
    <t xml:space="preserve">JEFE DE LA SUB UNIDAD DE CADENA DE VALOR GANADERO </t>
  </si>
  <si>
    <t>41057543</t>
  </si>
  <si>
    <t>11.1</t>
  </si>
  <si>
    <t>VIGILANCIA</t>
  </si>
  <si>
    <t>07269204</t>
  </si>
  <si>
    <t>ARGUEDAS GONZALES LORENZO QUINTILIANO</t>
  </si>
  <si>
    <t>ANALISTA EN ADMINISTRACION DE REDES</t>
  </si>
  <si>
    <t>10760910</t>
  </si>
  <si>
    <t>ARIAS DOMINGUEZ JUAN JAVIER</t>
  </si>
  <si>
    <t>TECNICO EN INFORMATICA</t>
  </si>
  <si>
    <t>Bachiller</t>
  </si>
  <si>
    <t>ESPECIALISTA EN MANEJO DE RR.NN.</t>
  </si>
  <si>
    <t>20067057</t>
  </si>
  <si>
    <t>ARIZAPANA ALMONACID KARINA</t>
  </si>
  <si>
    <t>INGENIERA FORESTAL</t>
  </si>
  <si>
    <t>ESPECIALISTA EN RECURSOS NATURALES</t>
  </si>
  <si>
    <t>19973067</t>
  </si>
  <si>
    <t>ARMAS CERRON GEREMIAS</t>
  </si>
  <si>
    <t>EJECUCION SUP. Y SEGUIMIENT. DE OBRAS</t>
  </si>
  <si>
    <t>16522693</t>
  </si>
  <si>
    <t>ARROYO OYOLA IRMA</t>
  </si>
  <si>
    <t>AUXILIAR EN SERVICIOS GENERALES</t>
  </si>
  <si>
    <t>07205806</t>
  </si>
  <si>
    <t>ASCUÑA CARDENAS AGUSTIN FROILAN</t>
  </si>
  <si>
    <t>ING. ESPEC. INFRAESTRUCTURA RURAL I</t>
  </si>
  <si>
    <t>26716926</t>
  </si>
  <si>
    <t>AURAZO DIAZ CARLOS MOISES</t>
  </si>
  <si>
    <t>JEFE DE LA SUB UNIDAD DE ABASTECIMIENTO</t>
  </si>
  <si>
    <t>25828688</t>
  </si>
  <si>
    <t>AVELLANEDA ROMANI PABLO AUGUSTO</t>
  </si>
  <si>
    <t>JEFE DE LA UNIDAD ZONAL CUSCO</t>
  </si>
  <si>
    <t>29706575</t>
  </si>
  <si>
    <t>AVENDAÑO QUEVEDO MIRKO IVAN</t>
  </si>
  <si>
    <t>3.4</t>
  </si>
  <si>
    <t>JEFE DE LA UNIDAD ZONAL AMAZONAS</t>
  </si>
  <si>
    <t>16690691</t>
  </si>
  <si>
    <t>AYALA IZQUIERDO CESAR MARTIN</t>
  </si>
  <si>
    <t>MARINERO DE PUENTE R/M ALCATRAZ</t>
  </si>
  <si>
    <t>18128828</t>
  </si>
  <si>
    <t>AZABACHE AGUILAR CESAR AUGUSTO</t>
  </si>
  <si>
    <t>MARINERO DE PUENTE</t>
  </si>
  <si>
    <t>MARINERO DE MAQUINAS</t>
  </si>
  <si>
    <t>45208692</t>
  </si>
  <si>
    <t>AZABACHE PEREZ CESAR AUGUSTO</t>
  </si>
  <si>
    <t>23864339</t>
  </si>
  <si>
    <t>BACA RAMOS VICTOR ALEJANDRO</t>
  </si>
  <si>
    <t>19025078</t>
  </si>
  <si>
    <t>BACILIO JIMENEZ EUFEMIO</t>
  </si>
  <si>
    <t>RESPONSABLE DE LA  ADMINISTRACION DE CAMPAÑA</t>
  </si>
  <si>
    <t>09331402</t>
  </si>
  <si>
    <t>BALBIN ALIAGA IVAN</t>
  </si>
  <si>
    <t>ESTUDIOS EN COMPUTACION</t>
  </si>
  <si>
    <t>JEFE DE LA UNIDAD ZONAL APURIMAC</t>
  </si>
  <si>
    <t>31034316</t>
  </si>
  <si>
    <t>BALLON PINTO WILBERT LINO</t>
  </si>
  <si>
    <t>31651016</t>
  </si>
  <si>
    <t>BALTA RODRIGUEZ NELSON ADOLFO</t>
  </si>
  <si>
    <t>CHOFER I</t>
  </si>
  <si>
    <t>40805641</t>
  </si>
  <si>
    <t>BARAZORDA CRUZ ELOY</t>
  </si>
  <si>
    <t>MECANICO AUTOMOTRIZ</t>
  </si>
  <si>
    <t>16804037</t>
  </si>
  <si>
    <t>BARDALES ESCALANTE WILLIAM</t>
  </si>
  <si>
    <t>VETERINARIO</t>
  </si>
  <si>
    <t>11.2</t>
  </si>
  <si>
    <t>05361435</t>
  </si>
  <si>
    <t>BARDALES ROJAS CRISTIAN</t>
  </si>
  <si>
    <t>44824976</t>
  </si>
  <si>
    <t>BARDALEZ PLAZA DIEGO LUIS</t>
  </si>
  <si>
    <t>PROGRAMADOR, INFORMATICA/POR COMPUTADORA</t>
  </si>
  <si>
    <t>PROFESIONAL EN PRODUCCION AGROPECUARIA</t>
  </si>
  <si>
    <t>02266313</t>
  </si>
  <si>
    <t>BARRA ANCCASI JULIO MELQUIADES</t>
  </si>
  <si>
    <t>09600138</t>
  </si>
  <si>
    <t>BARRAZA LEGUIA DONALD MAX</t>
  </si>
  <si>
    <t>TECNICO EN ADMINISTRACION</t>
  </si>
  <si>
    <t xml:space="preserve"> TECNICO AGROPECUARIO </t>
  </si>
  <si>
    <t>20018997</t>
  </si>
  <si>
    <t>BASALDUA GALARZA EFRAIN FLORENCIO</t>
  </si>
  <si>
    <t>AGRONOMO</t>
  </si>
  <si>
    <t>19847755</t>
  </si>
  <si>
    <t>BASURTO CONTRERAS ALLEN MAX</t>
  </si>
  <si>
    <t>ESPECIALISTA EN INFRAESTRUCTURA RURAL</t>
  </si>
  <si>
    <t>40186988</t>
  </si>
  <si>
    <t>BAUTISTA DE LA CRUZ JORGE</t>
  </si>
  <si>
    <t>20592264</t>
  </si>
  <si>
    <t>BAUTISTA ORDOÑEZ ANDRES</t>
  </si>
  <si>
    <t>10168837</t>
  </si>
  <si>
    <t>BAUTISTA ORDOÑEZ MARIANO</t>
  </si>
  <si>
    <t>ESPECIALISTA EN CONTRATACIONES</t>
  </si>
  <si>
    <t>41190473</t>
  </si>
  <si>
    <t>BAUTISTA PARAVECINO HIDA</t>
  </si>
  <si>
    <t>ESPECIALISTA EN TRIBUTOS</t>
  </si>
  <si>
    <t>09973601</t>
  </si>
  <si>
    <t>BAYONA TORRES IVAN ROBERT</t>
  </si>
  <si>
    <t>7.6</t>
  </si>
  <si>
    <t>COORDINADOR DE EQUIPO</t>
  </si>
  <si>
    <t>44324507</t>
  </si>
  <si>
    <t>BECERRA TERRONES DE PALACIOS LIZ PAOLA</t>
  </si>
  <si>
    <t>3.3</t>
  </si>
  <si>
    <t>JEFE DE LA UNIDAD ZONAL HUANCAVELICA</t>
  </si>
  <si>
    <t>44197950</t>
  </si>
  <si>
    <t>BELITO PAYTAN ABEL</t>
  </si>
  <si>
    <t>1.1</t>
  </si>
  <si>
    <t>DIRECTOR DE LA UNIDAD DE CONTABILIDAD</t>
  </si>
  <si>
    <t>16763148</t>
  </si>
  <si>
    <t>BENAVIDES PEREZ GUILLERMO ANTENOR</t>
  </si>
  <si>
    <t>4.2</t>
  </si>
  <si>
    <t xml:space="preserve">PROFESIONAL EN APOYO A LA PRODUCCIÓN AGRARIA </t>
  </si>
  <si>
    <t>41763443</t>
  </si>
  <si>
    <t>BENDEZU PORI PERCY GALCERAN</t>
  </si>
  <si>
    <t>23242494</t>
  </si>
  <si>
    <t>BENITEZ ARRIAGA ELMER</t>
  </si>
  <si>
    <t>40198633</t>
  </si>
  <si>
    <t>BERECHE MORALES JUAN CARLOS</t>
  </si>
  <si>
    <t>JEFE DE LA SUB UNIDAD DE RIEGO TECNIFICADO</t>
  </si>
  <si>
    <t>42579271</t>
  </si>
  <si>
    <t>BERNAL CUBAS REISER ALAIN</t>
  </si>
  <si>
    <t>0.5</t>
  </si>
  <si>
    <t>42836982</t>
  </si>
  <si>
    <t>BERRIOS MARILUZ IVONNE LIZETTE</t>
  </si>
  <si>
    <t xml:space="preserve">SECRETARIA  </t>
  </si>
  <si>
    <t>09552396</t>
  </si>
  <si>
    <t>BERROSPI ALFARO SIBELY ROXANA</t>
  </si>
  <si>
    <t>CONDUCTOR</t>
  </si>
  <si>
    <t>08237525</t>
  </si>
  <si>
    <t>BULEJE SALCEDO DIONISIO</t>
  </si>
  <si>
    <t>CHOFER A III PROFESIONAL ESPECIALIZADO</t>
  </si>
  <si>
    <t>42040781</t>
  </si>
  <si>
    <t>BULLON ROJAS GABRIEL RAFAEL</t>
  </si>
  <si>
    <t>2.4</t>
  </si>
  <si>
    <t>40534567</t>
  </si>
  <si>
    <t>CACERES RIPALDA NICOLAS EDUARDO</t>
  </si>
  <si>
    <t>JEFE DE LA UNIDAD ZONAL JUNIN</t>
  </si>
  <si>
    <t>20565889</t>
  </si>
  <si>
    <t>CACERES RODRIGUEZ BELVI MARGUI</t>
  </si>
  <si>
    <t>7.3</t>
  </si>
  <si>
    <t>29699786</t>
  </si>
  <si>
    <t>CACERES SANCHEZ HENRY CLETO</t>
  </si>
  <si>
    <t>PROFESIONAL EN CIENCIAS AGRARIAS</t>
  </si>
  <si>
    <t>41040969</t>
  </si>
  <si>
    <t>CAHUI GALARZA NESTOR</t>
  </si>
  <si>
    <t>TECNICO EN SISTEMAS</t>
  </si>
  <si>
    <t>10542247</t>
  </si>
  <si>
    <t>CALCINA MONRROY NICOLAS</t>
  </si>
  <si>
    <t>TECNICO EN COMPUTACION</t>
  </si>
  <si>
    <t>SERVICIOS ADMINISTRATIVOS</t>
  </si>
  <si>
    <t>31039099</t>
  </si>
  <si>
    <t>CALDERON SOLORZANO NARCISO</t>
  </si>
  <si>
    <t>BACHILLER EN CIENCIAS CONTABLES Y FINANCIERAS</t>
  </si>
  <si>
    <t>ESPECIALISTA EN ASISTENCIA TECNICA</t>
  </si>
  <si>
    <t>43126478</t>
  </si>
  <si>
    <t>CALIZAYA ROSADO ELAR SANTOS</t>
  </si>
  <si>
    <t>25659912</t>
  </si>
  <si>
    <t>CALLE SANDOVAL ELEODORO MANUEL</t>
  </si>
  <si>
    <t>JEFE DE LA UNIDAD DE GESTION DE RECURSOS HUMANOS</t>
  </si>
  <si>
    <t>08609081</t>
  </si>
  <si>
    <t>CALMET BUENO CESAR AUGUSTO</t>
  </si>
  <si>
    <t>9.7</t>
  </si>
  <si>
    <t>CHOFER DE VEHICULOS LIVIANOS</t>
  </si>
  <si>
    <t>07948168</t>
  </si>
  <si>
    <t>CAMACHO FABERON CARLOS HUMBERTO</t>
  </si>
  <si>
    <t>CONDUCTOR DE VEHICULOS</t>
  </si>
  <si>
    <t>42830373</t>
  </si>
  <si>
    <t>CAMACHO SILVA JIN FRANK</t>
  </si>
  <si>
    <t>CONDUCTOR, AUTOMOVILES</t>
  </si>
  <si>
    <t>JEFE DE LA SUB UNIDAD DE FINANZAS</t>
  </si>
  <si>
    <t>08614628</t>
  </si>
  <si>
    <t>CAMARA GONZALES LUIS DAVID</t>
  </si>
  <si>
    <t>APOYO ADMINISTRATIVO CONTABLE</t>
  </si>
  <si>
    <t>07977169</t>
  </si>
  <si>
    <t>CAMONES JARA ARNOLD</t>
  </si>
  <si>
    <t>25727584</t>
  </si>
  <si>
    <t>CAMPOS CAMPOS TOMAS</t>
  </si>
  <si>
    <t>41465649</t>
  </si>
  <si>
    <t>CAMPOS GOMEZ MAGALI LUZ</t>
  </si>
  <si>
    <t>ESPECIALISTA EN GESTION DE LA CAPACITACION</t>
  </si>
  <si>
    <t>31158585</t>
  </si>
  <si>
    <t>CAMPOS PEREZ JANIO</t>
  </si>
  <si>
    <t>INGENIERO INDUSTRIAS ALIMENTICIAS</t>
  </si>
  <si>
    <t>ASISTENTE TECNICO</t>
  </si>
  <si>
    <t>08346061</t>
  </si>
  <si>
    <t>CANALES ALFARO LUIS ALBERTO</t>
  </si>
  <si>
    <t>JEFE DE LA UNIDAD ZONAL HUANUCO</t>
  </si>
  <si>
    <t>08868625</t>
  </si>
  <si>
    <t>CANALES MUÑANTE FELIX RICARDO</t>
  </si>
  <si>
    <t>9.3</t>
  </si>
  <si>
    <t>MARINERO MERCANTE</t>
  </si>
  <si>
    <t>25456804</t>
  </si>
  <si>
    <t>CANALES VARGAS VICTOR ISAAC</t>
  </si>
  <si>
    <t>CONDUCTOR DE VEHICULO OFICIAL</t>
  </si>
  <si>
    <t>09411342</t>
  </si>
  <si>
    <t>CANCHANYA GUTIERREZ WILLIAM ROGER</t>
  </si>
  <si>
    <t>ESPECIALISTA EN CAPACITACION Y DIFUSION</t>
  </si>
  <si>
    <t>09812667</t>
  </si>
  <si>
    <t>CANCHARI ORTEGA ALBERTO ERNESTO</t>
  </si>
  <si>
    <t>40941790</t>
  </si>
  <si>
    <t>CANO ANGELES MARIO ANTONIO</t>
  </si>
  <si>
    <t>23920202</t>
  </si>
  <si>
    <t>CAÑARI MAMANI FLORENTINO</t>
  </si>
  <si>
    <t xml:space="preserve"> ESPECIALISTA EN CONTRATACIONES </t>
  </si>
  <si>
    <t>07905217.</t>
  </si>
  <si>
    <t>CARCELEN CACERES RICARDO FRANCISCO</t>
  </si>
  <si>
    <t>ANALISTA EN IMAGEN INSTITUCIONAL</t>
  </si>
  <si>
    <t>45401628</t>
  </si>
  <si>
    <t>CARDICH URRELO MARTIN ALFONSO</t>
  </si>
  <si>
    <t>TECNICO, COMUNICACION AUDIOVISUAL</t>
  </si>
  <si>
    <t>40779479</t>
  </si>
  <si>
    <t>CARHUALLANQUI TOPALAYA LIZZET RUTH</t>
  </si>
  <si>
    <t>JEFE DE LA SUB UNIDAD DE CONSERVACION DE SUELOS Y PRADERAS NATURALES</t>
  </si>
  <si>
    <t>41374281</t>
  </si>
  <si>
    <t>CARI RODRIGUEZ PEDRO WANGER</t>
  </si>
  <si>
    <t>07265160</t>
  </si>
  <si>
    <t>CARRASCO VENEGAS MARA ALEXANDRA</t>
  </si>
  <si>
    <t>41846729</t>
  </si>
  <si>
    <t>CARREAZO PARIASCA EVILA ELIZABETH</t>
  </si>
  <si>
    <t>TECNICO EN COMPUTACION E INFORMATICA</t>
  </si>
  <si>
    <t>2.8</t>
  </si>
  <si>
    <t>41652140</t>
  </si>
  <si>
    <t>CARRERA CUTIPA RICHARD</t>
  </si>
  <si>
    <t>31923619</t>
  </si>
  <si>
    <t>CARRERA PADILLA GUDBERTO</t>
  </si>
  <si>
    <t>02841363</t>
  </si>
  <si>
    <t>CARRION MENDEZ SARA</t>
  </si>
  <si>
    <t>7.5</t>
  </si>
  <si>
    <t>PROF. MANEJO RECUR. NATURALES</t>
  </si>
  <si>
    <t>29364662</t>
  </si>
  <si>
    <t>CASA RUIZ JOAQUIN</t>
  </si>
  <si>
    <t>JEFE DE LA UNIDAD DE CADENA DE VALOR AGRICOLA Y GANADERA</t>
  </si>
  <si>
    <t>40253404</t>
  </si>
  <si>
    <t>CASANOVA SAENZ MARIO BALTAZAR</t>
  </si>
  <si>
    <t>RESPONSABLE DE PLANILLA - PERSONAL CAS</t>
  </si>
  <si>
    <t>25722236</t>
  </si>
  <si>
    <t>CASAS ALARCON JUAN ANTONIO</t>
  </si>
  <si>
    <t>TECNICO EN ADMINISTRACION DE PERSONAL</t>
  </si>
  <si>
    <t>19037750</t>
  </si>
  <si>
    <t>CASPITA MENDEZ VITELVER JAFET</t>
  </si>
  <si>
    <t>23270932</t>
  </si>
  <si>
    <t>CASTELLARES ARAMBURU CONSUELO</t>
  </si>
  <si>
    <t>45494835</t>
  </si>
  <si>
    <t>CASTILLO CALDERON MARIO ANDRES</t>
  </si>
  <si>
    <t>ESPECIALISTA EN BIENESTAR SOCIAL</t>
  </si>
  <si>
    <t>07914695</t>
  </si>
  <si>
    <t>CASTILLO CUBA TUTI ALEJANDRINA</t>
  </si>
  <si>
    <t>LICENCIADA EN TRABAJO SOCIAL</t>
  </si>
  <si>
    <t>42301503</t>
  </si>
  <si>
    <t>CASTILLO EUSEBIO ILENIN AURELIO</t>
  </si>
  <si>
    <t>ESPEC.SEG. MON.EJEC.FIS. GEST.PRES.PROY INV. PUB.</t>
  </si>
  <si>
    <t>08379830</t>
  </si>
  <si>
    <t>CASTILLO FLORIAN LORENZO ELOY</t>
  </si>
  <si>
    <t>19693766</t>
  </si>
  <si>
    <t>CASTILLO QUISPE MILCIADES FERMIN</t>
  </si>
  <si>
    <t>10096832</t>
  </si>
  <si>
    <t>CASTILLO SILVA EDWIN IVAN</t>
  </si>
  <si>
    <t>JEFE DE LA UNIDAD ZONAL MOQUEGUA</t>
  </si>
  <si>
    <t>43098185</t>
  </si>
  <si>
    <t>CASTILLO VARGAS PAULO CESAR</t>
  </si>
  <si>
    <t>1.2</t>
  </si>
  <si>
    <t>SUB DIRECTOR DE LA UNIDAD DE CONTABILIDAD</t>
  </si>
  <si>
    <t>09637519</t>
  </si>
  <si>
    <t>CASTRO AQUIJE MANUEL ANTONIO</t>
  </si>
  <si>
    <t>23270404</t>
  </si>
  <si>
    <t>CASTRO ESPLANA HUGO ALFONSO</t>
  </si>
  <si>
    <t>SUB. DIR. U. PROGRAMAS, PROYECTOS Y COOP.</t>
  </si>
  <si>
    <t>18136184</t>
  </si>
  <si>
    <t>CASTRO VARGAS CESAR ANTONIO</t>
  </si>
  <si>
    <t>0.6</t>
  </si>
  <si>
    <t>31168177</t>
  </si>
  <si>
    <t>CCOYCCA CACERES JHON ROBINSON</t>
  </si>
  <si>
    <t>40049778</t>
  </si>
  <si>
    <t>CEDAMANOS RODRIGUEZ TOMAS RICHARD</t>
  </si>
  <si>
    <t>ADMINISTRACION DE EMPRESAS</t>
  </si>
  <si>
    <t>ESPECIALISTA EN PLANIFICACION</t>
  </si>
  <si>
    <t>45326623</t>
  </si>
  <si>
    <t>CERVAN RUIZ JUSLISSA YOLANDA</t>
  </si>
  <si>
    <t>ESPECIALISTA EN CONTROL PREVIO</t>
  </si>
  <si>
    <t>42138609</t>
  </si>
  <si>
    <t>CHACALTANA CARLOS LAURA ANGELICA</t>
  </si>
  <si>
    <t>31302099</t>
  </si>
  <si>
    <t>CHACARA DIAZ CARLOS HUGO</t>
  </si>
  <si>
    <t>20038904</t>
  </si>
  <si>
    <t>CHACON DORREGARAY MONICA CECILIA</t>
  </si>
  <si>
    <t>01862587</t>
  </si>
  <si>
    <t>CHAGUA CHUCUYA ROSENDO</t>
  </si>
  <si>
    <t>40644049</t>
  </si>
  <si>
    <t>CHALA CASTILLO RUTH LADY</t>
  </si>
  <si>
    <t>0.1</t>
  </si>
  <si>
    <t>4.9</t>
  </si>
  <si>
    <t>DIRECTOR DE LA DIRECCION ZONAL JUNIN</t>
  </si>
  <si>
    <t>41402167</t>
  </si>
  <si>
    <t>CHALCO MEZA SERGIO MIGUEL</t>
  </si>
  <si>
    <t>44497578</t>
  </si>
  <si>
    <t>CHAMBILLA ASQUI ALAN</t>
  </si>
  <si>
    <t>COORD. PROMOCION Y VENTAS DEL GUANO DE LAS ISLAS</t>
  </si>
  <si>
    <t>25729579</t>
  </si>
  <si>
    <t>CHAUCA LUNA FANNY TERESA</t>
  </si>
  <si>
    <t>15206624</t>
  </si>
  <si>
    <t>CHAVARRIA VILLARREAL ISAIAS</t>
  </si>
  <si>
    <t>EGRESADO EN AGROPECUARIA</t>
  </si>
  <si>
    <t>Egresado</t>
  </si>
  <si>
    <t>JEFE DE LA SUB UNIDAD DE PLANIFICACION, EVALUACION Y SEGUIMIENTO</t>
  </si>
  <si>
    <t>42145747</t>
  </si>
  <si>
    <t>CHAVEZ CAHUANA JORGE JULIO</t>
  </si>
  <si>
    <t>06802896</t>
  </si>
  <si>
    <t>CHAVEZ MARISCAL RENEE KARINA</t>
  </si>
  <si>
    <t>46524449</t>
  </si>
  <si>
    <t>CHAVEZ TORRES ANGELA DEL ROCIO</t>
  </si>
  <si>
    <t>GUARDIAN</t>
  </si>
  <si>
    <t>01761184</t>
  </si>
  <si>
    <t>CHECANI HUAYTA CRUZ</t>
  </si>
  <si>
    <t>16466059</t>
  </si>
  <si>
    <t>CHICLAYO PADILLA CARLOS MIGUEL</t>
  </si>
  <si>
    <t>18201302</t>
  </si>
  <si>
    <t>CHOLAN OJEDA PEDRO LUIS</t>
  </si>
  <si>
    <t>2.6</t>
  </si>
  <si>
    <t>TECNICO AGROPECUARIO I</t>
  </si>
  <si>
    <t>24888382</t>
  </si>
  <si>
    <t>CHOQUEHUANCA ALCCAMARI PEDRO</t>
  </si>
  <si>
    <t>01766220</t>
  </si>
  <si>
    <t>CHUCUYA FUENTES ALFONSO</t>
  </si>
  <si>
    <t>19211193</t>
  </si>
  <si>
    <t>CHUGNAS LIMAY LUIS ALBERTO</t>
  </si>
  <si>
    <t>MARINERO MERCANTE MARITIMO DE SERVICIOS</t>
  </si>
  <si>
    <t>25449127</t>
  </si>
  <si>
    <t>CHULLES ESPINOZA JULIO ENRIQUE</t>
  </si>
  <si>
    <t>31034208</t>
  </si>
  <si>
    <t>CHUMBES QUINTANA MAXIMO</t>
  </si>
  <si>
    <t>43258024</t>
  </si>
  <si>
    <t>CHUNGA MARTINEZ SOLEDAD</t>
  </si>
  <si>
    <t>ESPECIALISTA EN INFRAESTRUCTURA RURAL.</t>
  </si>
  <si>
    <t>41694534</t>
  </si>
  <si>
    <t>CHURACUTIPA MAMANI WILBER</t>
  </si>
  <si>
    <t>16568818</t>
  </si>
  <si>
    <t>CIEZA VARGAS JORGE EMILIO</t>
  </si>
  <si>
    <t>MARINERO DE CUBIERTA</t>
  </si>
  <si>
    <t>25711382</t>
  </si>
  <si>
    <t>CISNEROS HUAMAN JUAN WILLIAM</t>
  </si>
  <si>
    <t>CAPITAN MASTER</t>
  </si>
  <si>
    <t>40273393</t>
  </si>
  <si>
    <t>CISNEROS WALDE LENER VALENTIN</t>
  </si>
  <si>
    <t>PROFESIONAL EN RECURSOS NATURALES.</t>
  </si>
  <si>
    <t>01289236</t>
  </si>
  <si>
    <t>COILA PEREZ GUILLERMO GONZALO</t>
  </si>
  <si>
    <t>JEFE DE LA UNIDAD ZONAL PUNO</t>
  </si>
  <si>
    <t>02401180</t>
  </si>
  <si>
    <t>COLCA HUARANCA VICTOR GREGORIO</t>
  </si>
  <si>
    <t>11.4</t>
  </si>
  <si>
    <t>44441310</t>
  </si>
  <si>
    <t>COLQQUE QUISPE HUGO</t>
  </si>
  <si>
    <t>ESPECIALISTA EN GESTIÓN AMBIENTAL</t>
  </si>
  <si>
    <t>19914874</t>
  </si>
  <si>
    <t>CONDE RUIZ LINIO ENRIQUE</t>
  </si>
  <si>
    <t>PROFESIONAL EN RECURSOS NATURALES</t>
  </si>
  <si>
    <t>01308448</t>
  </si>
  <si>
    <t>CONDORI AROHUANCA TITO</t>
  </si>
  <si>
    <t>ESPECIALISTA EN ASISTENCIA TÉCNICA</t>
  </si>
  <si>
    <t>46929213</t>
  </si>
  <si>
    <t>CONDORI CUNO BELIZARIO</t>
  </si>
  <si>
    <t>41259903</t>
  </si>
  <si>
    <t>CONDORI TICONA MARIA ALEJANDRA</t>
  </si>
  <si>
    <t>43034291</t>
  </si>
  <si>
    <t>CONTRERAS EUSEBIO ROMEL YANFRANCO</t>
  </si>
  <si>
    <t>25766973</t>
  </si>
  <si>
    <t>CONTRERAS LOPEZ ERIKA MARIBEL</t>
  </si>
  <si>
    <t>31015551</t>
  </si>
  <si>
    <t>CONTRERAS SALAS DALMER</t>
  </si>
  <si>
    <t>SUB. DIRECTOR DE LA SUB DIRECCION DE CAPACIDADES PRODUCTIVAS</t>
  </si>
  <si>
    <t>20080842</t>
  </si>
  <si>
    <t>CORDOVA MEZA LUIS FELIPE</t>
  </si>
  <si>
    <t>5.9</t>
  </si>
  <si>
    <t>PROFESIONAL EN COOPERACION TECNICA</t>
  </si>
  <si>
    <t>10303756</t>
  </si>
  <si>
    <t>CORNEJO GARAY YESENIA PAOLA</t>
  </si>
  <si>
    <t>46882681</t>
  </si>
  <si>
    <t>CORNELIO VILLOGAS TANIA MARGOTH</t>
  </si>
  <si>
    <t>20038996</t>
  </si>
  <si>
    <t>COSME DE LA CRUZ ENRIQUE</t>
  </si>
  <si>
    <t>APOYO EN LABORES DE TIMONEL</t>
  </si>
  <si>
    <t>19234119</t>
  </si>
  <si>
    <t>COSTILLA ALFARO CESAR NORBERTO</t>
  </si>
  <si>
    <t>5.8</t>
  </si>
  <si>
    <t>OFICIAL DE MAQUINAS - CISTERNA 1</t>
  </si>
  <si>
    <t>25828556</t>
  </si>
  <si>
    <t>COSTILLA ALFARO VICTOR ENRIQUE</t>
  </si>
  <si>
    <t>OFICIAL DE MAQUINAS</t>
  </si>
  <si>
    <t xml:space="preserve"> ESPECIALISTA ADMINISTRATIVO </t>
  </si>
  <si>
    <t>00493587</t>
  </si>
  <si>
    <t>COTRADO MAMANI LUIS ALBERTO</t>
  </si>
  <si>
    <t>40076195</t>
  </si>
  <si>
    <t>COTRINA GARCIA CARLOS RICARDO</t>
  </si>
  <si>
    <t>20104014</t>
  </si>
  <si>
    <t>CRISTOBAL JIMENEZ HELEN EDY</t>
  </si>
  <si>
    <t>JEFE DE LA UNIDAD ZONAL PIURA</t>
  </si>
  <si>
    <t>02625732</t>
  </si>
  <si>
    <t>CRUZ ABARCA GONZALO</t>
  </si>
  <si>
    <t>SUPERVISOR DE OBRAS</t>
  </si>
  <si>
    <t>00226789</t>
  </si>
  <si>
    <t>CRUZ DE LA CRUZ MAURO</t>
  </si>
  <si>
    <t>04431787</t>
  </si>
  <si>
    <t>CUAYLA MAQUERA DELFO HERBERT</t>
  </si>
  <si>
    <t xml:space="preserve">ESPECIALISTA EN RECURSOS NATURALES </t>
  </si>
  <si>
    <t>40600115</t>
  </si>
  <si>
    <t>CUBA PEREZ CHRISTIAN ANTONIO</t>
  </si>
  <si>
    <t>COORDINADOR TECNICO</t>
  </si>
  <si>
    <t>16599016</t>
  </si>
  <si>
    <t>CUBAS LLONTOP JORGE FERNANDO</t>
  </si>
  <si>
    <t>2.3</t>
  </si>
  <si>
    <t>01315464</t>
  </si>
  <si>
    <t>CUELLAR CONDORI NESTOR EDWIN</t>
  </si>
  <si>
    <t>31013385</t>
  </si>
  <si>
    <t>CUELLAR SILVA JULIO</t>
  </si>
  <si>
    <t>ESPECIALISTA EN PRODUCCION AGROPECUARIA</t>
  </si>
  <si>
    <t>18839280</t>
  </si>
  <si>
    <t>CUEVA CORDOVA WILMER ALBERTO</t>
  </si>
  <si>
    <t>GUARDIAN-ALMACENERO</t>
  </si>
  <si>
    <t>31667133</t>
  </si>
  <si>
    <t>CULLI ALBERTO DONATO CIRIACO</t>
  </si>
  <si>
    <t>03612328</t>
  </si>
  <si>
    <t>CURO SIANCAS ELBER</t>
  </si>
  <si>
    <t>42054737</t>
  </si>
  <si>
    <t>CUSQUIPOMA ECHEVERRIA ABNER MILCIADES</t>
  </si>
  <si>
    <t>16623755</t>
  </si>
  <si>
    <t>CUSTODIO ALVARADO JULIO CESAR</t>
  </si>
  <si>
    <t>01343231</t>
  </si>
  <si>
    <t>CUTIMBO PANCA SOLEDAD NORMA</t>
  </si>
  <si>
    <t>PROF. EN CIENCIAS AGROPECUARIAS</t>
  </si>
  <si>
    <t>03127333</t>
  </si>
  <si>
    <t>DAVILA SILVA ADRIANO</t>
  </si>
  <si>
    <t>PATRON DE BAHIA</t>
  </si>
  <si>
    <t>18063628</t>
  </si>
  <si>
    <t>DAZA PAULINO JHONNY</t>
  </si>
  <si>
    <t>28264739</t>
  </si>
  <si>
    <t>DE LA CRUZ HINOSTROZA GABRIEL RAUL</t>
  </si>
  <si>
    <t>42867562</t>
  </si>
  <si>
    <t>DE LA FUENTE MEZA CINTHYA KATLINN</t>
  </si>
  <si>
    <t>TECNICO EN CONTABILIDAD</t>
  </si>
  <si>
    <t>ASISTENTE EN RECURSOS HUMANOS</t>
  </si>
  <si>
    <t>45214321</t>
  </si>
  <si>
    <t>DE PAZ MEDINA LUIS GUILLERMO</t>
  </si>
  <si>
    <t>JEFE DE LA SUB UNIDAD DE SIEMBRA Y COSECHA DE AGUA</t>
  </si>
  <si>
    <t>46297586</t>
  </si>
  <si>
    <t>DELGADO ALCANTARA MIREILA YANETH</t>
  </si>
  <si>
    <t>42509907</t>
  </si>
  <si>
    <t>DIAZ BUSTAMANTE NILO</t>
  </si>
  <si>
    <t>2.1</t>
  </si>
  <si>
    <t>COORDINADOR DE FORMULACION Y EVALUACION DE PROYECTOS DE INFRAESTRUCTURA DE RIEGO</t>
  </si>
  <si>
    <t>41841576</t>
  </si>
  <si>
    <t>DIAZ CORONEL RAFAEL</t>
  </si>
  <si>
    <t xml:space="preserve">SUB DIRECTOR DE LA SUB DIRECCIÓN DE ACCESO A MERCADOS Y SERVICIOS RURALES </t>
  </si>
  <si>
    <t>42570785</t>
  </si>
  <si>
    <t>DIAZ DOMINGUEZ LILIAN LISSET</t>
  </si>
  <si>
    <t>RESPONSABLE DE PLANILLA PERSONAL CAP</t>
  </si>
  <si>
    <t>06088737</t>
  </si>
  <si>
    <t>DIAZ GONZALO OSWALDO</t>
  </si>
  <si>
    <t>CONTADOR MERCANTIL</t>
  </si>
  <si>
    <t>JEFE DE LA SUB UNIDAD DE TECNOLOGIAS DE LA INFORMACION</t>
  </si>
  <si>
    <t>40665964</t>
  </si>
  <si>
    <t>DIAZ HUALLPA ROGER</t>
  </si>
  <si>
    <t>INGENIERO DE SISTEMAS Y COMPUTACION</t>
  </si>
  <si>
    <t>07453877</t>
  </si>
  <si>
    <t>DIAZ LINARES RENE ALEXANDER</t>
  </si>
  <si>
    <t>SUB DIRECTOR DE LA UNIDAD DE ABASTECIMIENTO Y PATRIMONIO</t>
  </si>
  <si>
    <t>06270572</t>
  </si>
  <si>
    <t>DOMINGUEZ LOPEZ ELIAS GUSTAVO</t>
  </si>
  <si>
    <t>0.2</t>
  </si>
  <si>
    <t>APOYO ADMINISTRATIVO EN CAMPAÑA DE RECOLECCION</t>
  </si>
  <si>
    <t>06990223</t>
  </si>
  <si>
    <t>DUBOIS DORIVAL OSCAR EDUARDO</t>
  </si>
  <si>
    <t>ESTUDIANTE IV CICLO DE INGENIERIA ADMINISTRATIVA</t>
  </si>
  <si>
    <t>Ciclo IV</t>
  </si>
  <si>
    <t>01332840</t>
  </si>
  <si>
    <t>DURAND AJROTA NANCY</t>
  </si>
  <si>
    <t>SUPERVISOR</t>
  </si>
  <si>
    <t>15297806</t>
  </si>
  <si>
    <t>DURAND ARO KETTY INES</t>
  </si>
  <si>
    <t>01326356</t>
  </si>
  <si>
    <t>DURAND CANO LINDA GAVY</t>
  </si>
  <si>
    <t>ASIST. CONTRATACIONES ADM. SERVICIOS</t>
  </si>
  <si>
    <t>40720379</t>
  </si>
  <si>
    <t>ECHEGARAY RUIZ ERICK CARLOS</t>
  </si>
  <si>
    <t>ESTUDIOS UNIVERSITARIOS - ADMINISTRACIÓN</t>
  </si>
  <si>
    <t>NULL</t>
  </si>
  <si>
    <t>07070824</t>
  </si>
  <si>
    <t>EGAS RICALDE HUGO LUIS</t>
  </si>
  <si>
    <t>JEFE DE LA UNIDAD DE CADENA DE VALOR AGROFORESTARL, FLORESTAL Y SILVO PASTORIL</t>
  </si>
  <si>
    <t>40124893</t>
  </si>
  <si>
    <t>EPIQUIEN RIVERA MIRBEL ALBERTO</t>
  </si>
  <si>
    <t>JEFE DE LA UNIDAD ZONAL ANCASH</t>
  </si>
  <si>
    <t>40405209</t>
  </si>
  <si>
    <t>ESCOBAL PASCUAL SANTOS FERNANDEZ</t>
  </si>
  <si>
    <t>ANTROPOLOGO</t>
  </si>
  <si>
    <t>3.1</t>
  </si>
  <si>
    <t>23944492</t>
  </si>
  <si>
    <t>ESCOBAR LUNA PERCY</t>
  </si>
  <si>
    <t>1.5</t>
  </si>
  <si>
    <t>41432890</t>
  </si>
  <si>
    <t>ESPECIALISTA EN ASISTENCIA TECNICA Y CAPACITACION</t>
  </si>
  <si>
    <t>09680320</t>
  </si>
  <si>
    <t>ESPINOZA BRITO JESUS ERNESTO</t>
  </si>
  <si>
    <t>42737009</t>
  </si>
  <si>
    <t>ESPINOZA PECEROS EDMAN MANUEL</t>
  </si>
  <si>
    <t>AUXILIAR TECNICO ADMINISTRATIVO</t>
  </si>
  <si>
    <t>76372686</t>
  </si>
  <si>
    <t>ESPINOZA ROQUE GEOFFREY SAMIR</t>
  </si>
  <si>
    <t>Ciclo II</t>
  </si>
  <si>
    <t>DIRECTORA DE LA DIRECCION DE DESARROLLO AGRARIO</t>
  </si>
  <si>
    <t>06671175</t>
  </si>
  <si>
    <t>ESPINOZA SANCHEZ LUISA FELICITA</t>
  </si>
  <si>
    <t>HISTORIADOR, CIENCIAS SOCIALES</t>
  </si>
  <si>
    <t>09445734</t>
  </si>
  <si>
    <t>ESTEBAN CASTRO PAULO CESAR</t>
  </si>
  <si>
    <t>TEC. TELEMERCADEO PRODUCTOS AGROPECUARIOS</t>
  </si>
  <si>
    <t>06249945</t>
  </si>
  <si>
    <t>ESTRELLA MARCELO ANTONIETA AMERICA</t>
  </si>
  <si>
    <t>TECNICO EN EDUCACION INICIAL</t>
  </si>
  <si>
    <t xml:space="preserve"> PROFESIONAL EN RECURSOS NATURALES </t>
  </si>
  <si>
    <t>07121212</t>
  </si>
  <si>
    <t>FARFAN CARDENAS MODESTO</t>
  </si>
  <si>
    <t>70871826</t>
  </si>
  <si>
    <t>FARFAN QUISPE LUZMILA</t>
  </si>
  <si>
    <t>80072015</t>
  </si>
  <si>
    <t>FERNANDEZ CJANAHUIRE ALBERTO</t>
  </si>
  <si>
    <t>DIRECTORA DE LA DIRECCION ZONAL ANCASH</t>
  </si>
  <si>
    <t>06698553*</t>
  </si>
  <si>
    <t>FERNANDEZ CORONADO MANUELA NILDA</t>
  </si>
  <si>
    <t>8.3</t>
  </si>
  <si>
    <t>23276639</t>
  </si>
  <si>
    <t>FERNANDEZ DE LA CRUZ NESTOR</t>
  </si>
  <si>
    <t>09440942</t>
  </si>
  <si>
    <t>FERREL CALDERON JOSE LUIS</t>
  </si>
  <si>
    <t>10771220</t>
  </si>
  <si>
    <t>FERREYRA ALEJOS RAYMUNDO SALVADOR</t>
  </si>
  <si>
    <t>2.5</t>
  </si>
  <si>
    <t>25848584</t>
  </si>
  <si>
    <t>FIGUEROA GALLO EDITH GIOVANNA</t>
  </si>
  <si>
    <t>SECRETARIA EJECUTIVA BILING³E</t>
  </si>
  <si>
    <t>PROF. EN CIENCIAS AGROPECUARIAS I</t>
  </si>
  <si>
    <t>01320901</t>
  </si>
  <si>
    <t>FLORES BARRIGA MARCO ANTONIO</t>
  </si>
  <si>
    <t>40419674</t>
  </si>
  <si>
    <t>FLORES CCALLOCUNTO CHRISTIAN HARRY</t>
  </si>
  <si>
    <t xml:space="preserve">PROFESIONAL EN APOYO A LA PRODUCCIÓN AGROPECUARIA </t>
  </si>
  <si>
    <t>01327153</t>
  </si>
  <si>
    <t>FLORES FLORES CAROLL NOEMI</t>
  </si>
  <si>
    <t>17610318</t>
  </si>
  <si>
    <t>FLORES MINO JULIO MANUEL</t>
  </si>
  <si>
    <t>45799889</t>
  </si>
  <si>
    <t>FLORES RAMOS MARIA FRANCISCA</t>
  </si>
  <si>
    <t>02424641</t>
  </si>
  <si>
    <t>FLORES VILCA ALFREDO</t>
  </si>
  <si>
    <t>23935916</t>
  </si>
  <si>
    <t>FLOREZ ARZAPANA HUGO</t>
  </si>
  <si>
    <t>TECNICO OPERADOR DE COMPUTADORAS</t>
  </si>
  <si>
    <t>ESPECIALISTA EN AGROINDUSTRIA RURAL</t>
  </si>
  <si>
    <t>23945362</t>
  </si>
  <si>
    <t>FLOREZ VALENZA KLEVER</t>
  </si>
  <si>
    <t>00448241</t>
  </si>
  <si>
    <t>FRANCO APAZA JOSE LUIS</t>
  </si>
  <si>
    <t>5.5</t>
  </si>
  <si>
    <t>22422345</t>
  </si>
  <si>
    <t>GAMARRA ACOSTA GABRIEL</t>
  </si>
  <si>
    <t>28306872</t>
  </si>
  <si>
    <t>GAMONAL REZZA RENATO</t>
  </si>
  <si>
    <t>09676631</t>
  </si>
  <si>
    <t>GARCIA CORTEZ HORTENCIA ENRIQUETA</t>
  </si>
  <si>
    <t>JEFE DE LA UNIDAD DE INFRAESTRUCTURA RURAL</t>
  </si>
  <si>
    <t>28316338</t>
  </si>
  <si>
    <t>GARCIA RAMIREZ DANY WILBERT</t>
  </si>
  <si>
    <t>5.6</t>
  </si>
  <si>
    <t>42608508</t>
  </si>
  <si>
    <t>GARCIA RAMIREZ SEGUNDO JOSE</t>
  </si>
  <si>
    <t>5.1</t>
  </si>
  <si>
    <t>32386343</t>
  </si>
  <si>
    <t>GARCIA VARGAS MARIO ROMULO</t>
  </si>
  <si>
    <t>COORDINADOR DE OBRAS Y SUPERVISION</t>
  </si>
  <si>
    <t>09073521</t>
  </si>
  <si>
    <t>GARCIA VILLENA ALFREDO ELIAS</t>
  </si>
  <si>
    <t>TECNICO EN ALMACENES</t>
  </si>
  <si>
    <t>15627799</t>
  </si>
  <si>
    <t>GARCIA VINCES NICOLAS</t>
  </si>
  <si>
    <t>DIPLOMA EN ADM. DE EMPRESAS</t>
  </si>
  <si>
    <t>DIRECTOR DE LA DIRECCION DE DESARROLLO AGRARIO</t>
  </si>
  <si>
    <t>02880643</t>
  </si>
  <si>
    <t>GARCIA ZAVALU ANGEL DIOMEDES</t>
  </si>
  <si>
    <t>JEFE DE LA UNIDAD DE ASESORIA JURIDICA</t>
  </si>
  <si>
    <t>07764130</t>
  </si>
  <si>
    <t>GARCIA COBIAN CARDENAS CARMEN ROSA</t>
  </si>
  <si>
    <t>43429366</t>
  </si>
  <si>
    <t>GASPAR PAJUELO JHON PETER</t>
  </si>
  <si>
    <t>41749052</t>
  </si>
  <si>
    <t>GERONIMO MELCHOR SANTOS ELIGIO</t>
  </si>
  <si>
    <t>46351186</t>
  </si>
  <si>
    <t>GIRALDO HENOSTROZA WILDER ORLANDO</t>
  </si>
  <si>
    <t>26727460</t>
  </si>
  <si>
    <t>GODOY QUIROZ MARIA BENILDA</t>
  </si>
  <si>
    <t>ADMINISTRADOR DE EMPRESA</t>
  </si>
  <si>
    <t>10516045</t>
  </si>
  <si>
    <t>GOMERO ROSAS EDWIN</t>
  </si>
  <si>
    <t>JEFA DE LA UNIDAD DE GESTION DE RECURSOS HUMANOS</t>
  </si>
  <si>
    <t>09752100</t>
  </si>
  <si>
    <t>GOMEZ CHUCHON MARY MARISOL</t>
  </si>
  <si>
    <t>AUDITOR ESPECIALISTA</t>
  </si>
  <si>
    <t>42474219</t>
  </si>
  <si>
    <t>GOMEZ LUIS MABEL ELIANA</t>
  </si>
  <si>
    <t>JEFE DE LA UNIDAD ZONAL TUMBES</t>
  </si>
  <si>
    <t>80673710</t>
  </si>
  <si>
    <t>GONZAGA COBEÑAS MANUEL ROLANDO</t>
  </si>
  <si>
    <t>42005714</t>
  </si>
  <si>
    <t>GONZALES DEBENEDETTI KATIUSKA VITTORINA</t>
  </si>
  <si>
    <t>22890049</t>
  </si>
  <si>
    <t>GONZALES JAIMES SANTOS CARLOS</t>
  </si>
  <si>
    <t>ASISTENTE EN EL MANEJO DE RECURSOS NATURALES</t>
  </si>
  <si>
    <t>43487023</t>
  </si>
  <si>
    <t>GONZALES PALOMINO DEMETRIO</t>
  </si>
  <si>
    <t>AGRONOMOS Y AFINES</t>
  </si>
  <si>
    <t>27712271</t>
  </si>
  <si>
    <t>GONZALES PULCE JORGE NEYVER</t>
  </si>
  <si>
    <t>33342116</t>
  </si>
  <si>
    <t>GONZALES ROQUE WALTER MARCELINO</t>
  </si>
  <si>
    <t>32386735</t>
  </si>
  <si>
    <t>GONZALES SAENZ AURELIO SANTIAGO</t>
  </si>
  <si>
    <t>10667525</t>
  </si>
  <si>
    <t>GONZALES SOTO OSWALDO MANUEL</t>
  </si>
  <si>
    <t>41590108</t>
  </si>
  <si>
    <t>GONZALEZ TORRES JHON DAVID</t>
  </si>
  <si>
    <t>46627783</t>
  </si>
  <si>
    <t>GOUDEY PARDO JUAN MANUEL</t>
  </si>
  <si>
    <t>07670608</t>
  </si>
  <si>
    <t>GRANADOS LLATA HORSAY ARLENS</t>
  </si>
  <si>
    <t>JEFE DE LA UNIDAD DE PLANIFICACION, PRESUPUESTO E INVERSIONES</t>
  </si>
  <si>
    <t>09323488</t>
  </si>
  <si>
    <t>GREGORIO CHAVEZ FIDENCIO EDMUNDO</t>
  </si>
  <si>
    <t>46680225</t>
  </si>
  <si>
    <t>GUELAC MORI DAVID</t>
  </si>
  <si>
    <t>4.4</t>
  </si>
  <si>
    <t>42330243</t>
  </si>
  <si>
    <t>GUERRA SANTIAGO LIZ</t>
  </si>
  <si>
    <t>42578084</t>
  </si>
  <si>
    <t>GUERRERO OCHOA JUAN CARLOS</t>
  </si>
  <si>
    <t>PROF. MONIT Y SEGUIM. ACTIVIDADES PROG. Y PROY.</t>
  </si>
  <si>
    <t>07313359</t>
  </si>
  <si>
    <t>GUEVARA BARRANTES LUIS ALFONSO</t>
  </si>
  <si>
    <t>31651291</t>
  </si>
  <si>
    <t>GUILLEN FLORES RUDECINDO ALBINO</t>
  </si>
  <si>
    <t>ESPECIALISTA EN MANEJO DE RECURSOS NATURALES</t>
  </si>
  <si>
    <t>26709746</t>
  </si>
  <si>
    <t>GUTIERREZ AGUILAR WILLIAM JAMAS</t>
  </si>
  <si>
    <t>43785911</t>
  </si>
  <si>
    <t>GUTIERREZ SAUÑE CIPRIAN</t>
  </si>
  <si>
    <t xml:space="preserve">ESPECIALISTA EN INFRAESTRCUTURA RURAL </t>
  </si>
  <si>
    <t>43843958</t>
  </si>
  <si>
    <t>GUTIERREZ TERRAZAS JAIME ELOY</t>
  </si>
  <si>
    <t>31677250</t>
  </si>
  <si>
    <t>GUZMAN TOLEDO AMERICO GABRIEL</t>
  </si>
  <si>
    <t>40902313</t>
  </si>
  <si>
    <t>HANCCO CCARI JAIME</t>
  </si>
  <si>
    <t>08230571</t>
  </si>
  <si>
    <t>HERNANDEZ CAMPOS MARIA AMANDA PATRICIA</t>
  </si>
  <si>
    <t>5.2</t>
  </si>
  <si>
    <t>ASESORA DE LA DIRECCION EJECUTIVA</t>
  </si>
  <si>
    <t>10281240</t>
  </si>
  <si>
    <t>HERRERA JARA ALESSANDRA GILDA</t>
  </si>
  <si>
    <t>9.6</t>
  </si>
  <si>
    <t>40410294</t>
  </si>
  <si>
    <t>HERRERA OLIVA DARIO ELMER</t>
  </si>
  <si>
    <t>47687958</t>
  </si>
  <si>
    <t>HIDALGO BLAS ESTIFEN</t>
  </si>
  <si>
    <t>26622322</t>
  </si>
  <si>
    <t>HOLGUIN PEREYRA CARLOS ANTONIO</t>
  </si>
  <si>
    <t>80115473</t>
  </si>
  <si>
    <t>HUACAN HUACAN ELVIO FERNANDO</t>
  </si>
  <si>
    <t>26696670</t>
  </si>
  <si>
    <t>HUACCHA ABANTO ESTHER</t>
  </si>
  <si>
    <t>JEFE DE LA UNIDAD ZONAL TACNA</t>
  </si>
  <si>
    <t>41662794</t>
  </si>
  <si>
    <t>HUACHO SALAS WILLY</t>
  </si>
  <si>
    <t>PROFESIONAL EN RECURSOS HUMANOS</t>
  </si>
  <si>
    <t>09904034</t>
  </si>
  <si>
    <t>HUAMAN ALVA LIZ VELIA</t>
  </si>
  <si>
    <t>46986650</t>
  </si>
  <si>
    <t>HUAMAN CARBAJAL LUIS GABRIEL</t>
  </si>
  <si>
    <t>TECNICO DE INFANTERIA EN MARINA</t>
  </si>
  <si>
    <t>41194803</t>
  </si>
  <si>
    <t>HUAMAN ESCALANTE MICHAEL</t>
  </si>
  <si>
    <t>44726362</t>
  </si>
  <si>
    <t>HUAMAN MONTALVO ZULEMA AIDEE</t>
  </si>
  <si>
    <t>ALMACENERO II, PRODUCTOS TERMINADOS</t>
  </si>
  <si>
    <t>25728036</t>
  </si>
  <si>
    <t>HUAMAN PUICON RUPERTO</t>
  </si>
  <si>
    <t>CURSO TECNICO EN ADMINISTRACION Y CONTROL DE ALMACENES</t>
  </si>
  <si>
    <t>CONTADOR PUBLICO COLEGIADO</t>
  </si>
  <si>
    <t>21404869</t>
  </si>
  <si>
    <t>HUAMANI ARONES RAUL FEDERICO</t>
  </si>
  <si>
    <t>DIRECTOR EJECUTIVO</t>
  </si>
  <si>
    <t>40950318</t>
  </si>
  <si>
    <t>HUAMANI CARBAJAL ROGELIO JAVIER</t>
  </si>
  <si>
    <t>5.7</t>
  </si>
  <si>
    <t>JEFE DE LA UNIDAD DE ARTICULACION TERRITORIAL</t>
  </si>
  <si>
    <t>41049170</t>
  </si>
  <si>
    <t>3.5</t>
  </si>
  <si>
    <t>41489694</t>
  </si>
  <si>
    <t>HUANRI COCHACHIN FLAVIANO ZENON</t>
  </si>
  <si>
    <t>09682987</t>
  </si>
  <si>
    <t>HUARANCA SIHUINTA MARIBEL OBDULIA</t>
  </si>
  <si>
    <t>TECNICO EN ENFERMERIA</t>
  </si>
  <si>
    <t>CONT. PUBLICO, COLEGIADO</t>
  </si>
  <si>
    <t>40040624</t>
  </si>
  <si>
    <t>HUASASQUICHE HUYHUA CARLA LISBET</t>
  </si>
  <si>
    <t>20443783</t>
  </si>
  <si>
    <t>HUAYANAY ESPINOZA EDGAR MOISES</t>
  </si>
  <si>
    <t>23801513</t>
  </si>
  <si>
    <t>HUAYAPO CELAYA VICTOR</t>
  </si>
  <si>
    <t>32384916</t>
  </si>
  <si>
    <t>HUEZA VALVERDE DANIEL</t>
  </si>
  <si>
    <t>PROFESIONAL DE SISTEMAS E INFORMATICA</t>
  </si>
  <si>
    <t>23271601</t>
  </si>
  <si>
    <t>HUINCHO CALDERON SAMUEL</t>
  </si>
  <si>
    <t>16664358</t>
  </si>
  <si>
    <t>IDROGO MARTINEZ AUGUSTO</t>
  </si>
  <si>
    <t>17610651.</t>
  </si>
  <si>
    <t>INOÑAN PALACIOS OSCAR</t>
  </si>
  <si>
    <t>19208434</t>
  </si>
  <si>
    <t>IPANAQUE VILLEGAS MIGUEL</t>
  </si>
  <si>
    <t>APOYO GUARDIANIA ISLAS Y PUNTAS</t>
  </si>
  <si>
    <t>22250515</t>
  </si>
  <si>
    <t>IPURRE UCHARIMA SATURNINO</t>
  </si>
  <si>
    <t>ANALISTA EN CONTROL SIMULTANEO</t>
  </si>
  <si>
    <t>09384767</t>
  </si>
  <si>
    <t>ITA ABARCA WALTER BENIGNO</t>
  </si>
  <si>
    <t>29453373</t>
  </si>
  <si>
    <t>IZAZIGA FALEN RICARDO</t>
  </si>
  <si>
    <t>BACHILLER EN INGENIERIA AGRICOLA</t>
  </si>
  <si>
    <t>ESPECIALISTA EN APOYO A LA PRODUCCION AGROPECUARIA</t>
  </si>
  <si>
    <t>01232704</t>
  </si>
  <si>
    <t>JAEN ROMERO JUVILIO</t>
  </si>
  <si>
    <t>19951781</t>
  </si>
  <si>
    <t>JAIME CAMPOS GLICERIO MILCIADES</t>
  </si>
  <si>
    <t>28590649</t>
  </si>
  <si>
    <t>JAIME QUISPE MARINO</t>
  </si>
  <si>
    <t>09618985</t>
  </si>
  <si>
    <t>JARAMILLO PADILLA RAMON</t>
  </si>
  <si>
    <t>JEFE DE LA SUB UNIDAD DE CADENA DE VALOR AGROFORESTAL Y FORESTAL</t>
  </si>
  <si>
    <t>10552840</t>
  </si>
  <si>
    <t>JERI OCHOA JULIO NAPOLEON</t>
  </si>
  <si>
    <t>10416503</t>
  </si>
  <si>
    <t>JESUS SALAZAR LOURDES FELICIA</t>
  </si>
  <si>
    <t>ASISTENTE DE DIRECCION</t>
  </si>
  <si>
    <t>06104530</t>
  </si>
  <si>
    <t>JIMENEZ SEMINARIO  LUZ CARMELA</t>
  </si>
  <si>
    <t>42292917</t>
  </si>
  <si>
    <t>JIMENEZ TORRES JOSE ANTONIO</t>
  </si>
  <si>
    <t>80629365</t>
  </si>
  <si>
    <t>JULCA NAVARRO JAIRO YOVANI</t>
  </si>
  <si>
    <t>19254787</t>
  </si>
  <si>
    <t>JULCA VARGAS JAIME LEONCIO</t>
  </si>
  <si>
    <t>APOYO COMO MARINERO -TIMONEL</t>
  </si>
  <si>
    <t>08913463</t>
  </si>
  <si>
    <t>LA TORRE CASTILLO MARIO CARLOS</t>
  </si>
  <si>
    <t>MARINERO DE MAQUINA</t>
  </si>
  <si>
    <t>DIRECTORA DE LA DIRECCION ZONAL LAMBAYEQUE</t>
  </si>
  <si>
    <t>16586235</t>
  </si>
  <si>
    <t>LALUPU UBILLUS CARLA IMELDA</t>
  </si>
  <si>
    <t>ESPECIALISTAS EN MANEJO DE PRADERAS NATURALES</t>
  </si>
  <si>
    <t>08409390</t>
  </si>
  <si>
    <t>LARES AGUILAR JUAN IVAN</t>
  </si>
  <si>
    <t>MARINERO DE SERVICIO - COCINERO</t>
  </si>
  <si>
    <t>25713018</t>
  </si>
  <si>
    <t>LEON CHOQUES JAVIER</t>
  </si>
  <si>
    <t>02850014</t>
  </si>
  <si>
    <t>LEON MORALES ANA DEL ROCIO</t>
  </si>
  <si>
    <t>25854681</t>
  </si>
  <si>
    <t>LEON ZUÑIGA JOSE LUIS</t>
  </si>
  <si>
    <t>27144162</t>
  </si>
  <si>
    <t>LESCANO DIAZ JULIO CESAR</t>
  </si>
  <si>
    <t xml:space="preserve">SELECCIONAR </t>
  </si>
  <si>
    <t>APOYO A LA ADMINISTRACION</t>
  </si>
  <si>
    <t>41973328</t>
  </si>
  <si>
    <t>LIFONSO ZAVALETA ARACELI</t>
  </si>
  <si>
    <t>31932137</t>
  </si>
  <si>
    <t>LING LAGUNA ANA MARIA</t>
  </si>
  <si>
    <t>28313241</t>
  </si>
  <si>
    <t>LIZARBE VALDEZ WILFREDO</t>
  </si>
  <si>
    <t>43672042</t>
  </si>
  <si>
    <t>LIZARRAGA GALLEGOS SALVADOR</t>
  </si>
  <si>
    <t>23010093</t>
  </si>
  <si>
    <t>LLACTA MARTINEZ CECILIO</t>
  </si>
  <si>
    <t>45058320</t>
  </si>
  <si>
    <t>LLAMOCTANTA HUAMAN MADALY ROSMERY</t>
  </si>
  <si>
    <t>26684375</t>
  </si>
  <si>
    <t>LLANOS FLORES NOE</t>
  </si>
  <si>
    <t>PERSONAL ADMINISTRATIVO</t>
  </si>
  <si>
    <t>32740358</t>
  </si>
  <si>
    <t>LLAP ALVITES EDITH MIRYAN</t>
  </si>
  <si>
    <t>09102417</t>
  </si>
  <si>
    <t>LLIUYA ORTIZ GINA CLARISA</t>
  </si>
  <si>
    <t>01281121</t>
  </si>
  <si>
    <t>LOAYZA CHOQUE EDILBERTO WALTER</t>
  </si>
  <si>
    <t>ALMACENERO SEDE CENTRAL</t>
  </si>
  <si>
    <t>09858067</t>
  </si>
  <si>
    <t>LOAYZA VALDERRAMA JOHN ADENAWER</t>
  </si>
  <si>
    <t>ESTUDIOS UNIVERSITARIOS - CONTABILIDAD</t>
  </si>
  <si>
    <t>25663018</t>
  </si>
  <si>
    <t>LOPEZ ESTRADA LUIS ANTONIO</t>
  </si>
  <si>
    <t>22707039</t>
  </si>
  <si>
    <t>LOPEZ TUCTO WALTER DEMETRIO</t>
  </si>
  <si>
    <t>08110044</t>
  </si>
  <si>
    <t>LOYOLA ESCAJADILLO CARLOS MARTIN EULALIO</t>
  </si>
  <si>
    <t>6.8</t>
  </si>
  <si>
    <t>73068513</t>
  </si>
  <si>
    <t>LOZADA SANCHEZ JOHANA MARYCIELO</t>
  </si>
  <si>
    <t>ADMINISTRADOR DE EMPRESAS</t>
  </si>
  <si>
    <t>05398315</t>
  </si>
  <si>
    <t>LOZANO MOZOMBITE WILSON</t>
  </si>
  <si>
    <t>00361473</t>
  </si>
  <si>
    <t>LOZANO PEREZ CARLOS OCTAVIO</t>
  </si>
  <si>
    <t>JEFE DE LA UNIDAD ZONAL LAMBAYEQUE</t>
  </si>
  <si>
    <t>17433913</t>
  </si>
  <si>
    <t>LUCERO BERNILLA MARCO POLO</t>
  </si>
  <si>
    <t>1.4</t>
  </si>
  <si>
    <t>5.4</t>
  </si>
  <si>
    <t>41549107</t>
  </si>
  <si>
    <t>LUCERO MANAYAY JOSE MERCEDES</t>
  </si>
  <si>
    <t>45902293</t>
  </si>
  <si>
    <t>LUICHO RAMOS WALTER</t>
  </si>
  <si>
    <t>ESTUDIANTE UNIVERSITARIO - ADM. EMPRESAS</t>
  </si>
  <si>
    <t>00240610</t>
  </si>
  <si>
    <t>LUNA CRUZ JULIO CESAR</t>
  </si>
  <si>
    <t>25216692</t>
  </si>
  <si>
    <t>LUNA MENDIVIL MARCO ANTONIO</t>
  </si>
  <si>
    <t>10025649</t>
  </si>
  <si>
    <t>LUNA SAAVEDRA RAUL ANTONIO</t>
  </si>
  <si>
    <t>JEFE DE LA UNIDAD ZONAL AREQUIPA</t>
  </si>
  <si>
    <t>42073301</t>
  </si>
  <si>
    <t>LUPO IMATA EFRAIN</t>
  </si>
  <si>
    <t>01308135</t>
  </si>
  <si>
    <t>LUQUE ARAOZ MARCO ANTONIO</t>
  </si>
  <si>
    <t>APOYO SECRETARIAL</t>
  </si>
  <si>
    <t>42333929</t>
  </si>
  <si>
    <t>LUQUE JALLO LUZ MARINA</t>
  </si>
  <si>
    <t>LICENCIADA EN CIENCIAS ADMINISTRATIVAS Y MARKETING ESTRATEGICO</t>
  </si>
  <si>
    <t>06835610</t>
  </si>
  <si>
    <t>MACHCO TORRES ANATOLIO TEODOSIO</t>
  </si>
  <si>
    <t>JEFE ZONAL</t>
  </si>
  <si>
    <t>01991939</t>
  </si>
  <si>
    <t>MADARIAGA MAMANI MARCELO</t>
  </si>
  <si>
    <t>20442923</t>
  </si>
  <si>
    <t>MALLQUI PEÑA SUCY</t>
  </si>
  <si>
    <t>10079060</t>
  </si>
  <si>
    <t>MALLQUI TORRES MAXIMO</t>
  </si>
  <si>
    <t>TECNICO EN ELECTRONICA</t>
  </si>
  <si>
    <t>01331094</t>
  </si>
  <si>
    <t>MAMANI CONDORI DUVERLY</t>
  </si>
  <si>
    <t>01776837</t>
  </si>
  <si>
    <t>MAMANI MAQUERA DAVID MELANIO</t>
  </si>
  <si>
    <t>PROFESIONAL EN APOYO A LA PRODUCCIÓN AGROPECUARIA</t>
  </si>
  <si>
    <t>80044587</t>
  </si>
  <si>
    <t>MAMANI VILLASANTE WILBER</t>
  </si>
  <si>
    <t>04436796</t>
  </si>
  <si>
    <t>MANCHEGO DIAZ GIN POOL</t>
  </si>
  <si>
    <t>09946064</t>
  </si>
  <si>
    <t>MARCHENA CAMPOS JOSE ELIAS</t>
  </si>
  <si>
    <t>10136866</t>
  </si>
  <si>
    <t>MARTINENGUI RAMIREZ ALFREDO</t>
  </si>
  <si>
    <t>42364595</t>
  </si>
  <si>
    <t>MARTINEZ ALBERCA JOANA BETZABE</t>
  </si>
  <si>
    <t>28292609</t>
  </si>
  <si>
    <t>MARTINEZ GUTIERREZ EDGAR</t>
  </si>
  <si>
    <t>19029105</t>
  </si>
  <si>
    <t>MARTINEZ SILVESTRE JOSE EUGENIO</t>
  </si>
  <si>
    <t>70224229</t>
  </si>
  <si>
    <t>MAURICIO VILLANUEVA MAYRA MELIZA</t>
  </si>
  <si>
    <t>APOYO A LA PRODUCCION AGROPECUARIA</t>
  </si>
  <si>
    <t>19968769</t>
  </si>
  <si>
    <t>MAYHUASCA BASTIDAS PAPIAS</t>
  </si>
  <si>
    <t>OFICIAL DE MAQUINAS - ALCATRAZ</t>
  </si>
  <si>
    <t>06895242</t>
  </si>
  <si>
    <t>MEDRANO ACEVEDO JACOB</t>
  </si>
  <si>
    <t>73439764</t>
  </si>
  <si>
    <t>MEJIA COLUNCHE ANA OLGA</t>
  </si>
  <si>
    <t>7.8</t>
  </si>
  <si>
    <t>TECNICO EN SERVICIOS GENERALES</t>
  </si>
  <si>
    <t>08019386</t>
  </si>
  <si>
    <t>MEJIA GOMEZ JUAN YSMAEL</t>
  </si>
  <si>
    <t>32387771</t>
  </si>
  <si>
    <t>MELO RAMON ANSELMO ALEJANDRO</t>
  </si>
  <si>
    <t>JEFE DE LA UNIDAD DE ADMINISTRACION</t>
  </si>
  <si>
    <t>25772532</t>
  </si>
  <si>
    <t>MENA CAMPOS ANTONIO</t>
  </si>
  <si>
    <t>2.2</t>
  </si>
  <si>
    <t>16523845</t>
  </si>
  <si>
    <t>MENA VASQUEZ JOSE DE LA ROSA</t>
  </si>
  <si>
    <t>16022608</t>
  </si>
  <si>
    <t>MENDEZ ATANACIO JUAN ELEUTERIO</t>
  </si>
  <si>
    <t>TECNICO EN ADMINISTRACCION DE EMPRESAS</t>
  </si>
  <si>
    <t>46394432</t>
  </si>
  <si>
    <t>MENDEZ TORRES JORGE LUIS</t>
  </si>
  <si>
    <t xml:space="preserve">TECNICO AGROPECUARIO </t>
  </si>
  <si>
    <t>16281536</t>
  </si>
  <si>
    <t>MENDOZA FERNANDEZ WILLAMS JUAN</t>
  </si>
  <si>
    <t>JEFE DE LA UNIDAD ZONAL AYACUCHO</t>
  </si>
  <si>
    <t>09727293</t>
  </si>
  <si>
    <t>MENDOZA GONZALES RUDY JAVIER</t>
  </si>
  <si>
    <t>INGENIERA EN INDUSTRIAS ALIMENTARIAS</t>
  </si>
  <si>
    <t>19970211</t>
  </si>
  <si>
    <t>MENDOZA LIMAYLLA NELLY FLOR</t>
  </si>
  <si>
    <t>SUB DIRECTOR DE LA UNIDAD DE PLANIFICACION Y SEGUIMIENTO</t>
  </si>
  <si>
    <t>07811321</t>
  </si>
  <si>
    <t>MENDOZA SARMIENTO EDUARDO</t>
  </si>
  <si>
    <t>INGENIERO ESTADISTICO</t>
  </si>
  <si>
    <t>32387810</t>
  </si>
  <si>
    <t>MERES CANO ALEJANDRO TEODORO</t>
  </si>
  <si>
    <t>04072542</t>
  </si>
  <si>
    <t>MEZA CAJAHUAMAN MARICELA</t>
  </si>
  <si>
    <t>20046027</t>
  </si>
  <si>
    <t>MEZA CAÑARI  NELMA MARIELA</t>
  </si>
  <si>
    <t>JEFE DE LA UNIDAD ZONAL MADRE DE DIOS</t>
  </si>
  <si>
    <t>45029849</t>
  </si>
  <si>
    <t>MICHI QUIJANO ANGGELA IVETTE</t>
  </si>
  <si>
    <t>3.6</t>
  </si>
  <si>
    <t>33322403</t>
  </si>
  <si>
    <t>MILLA ROQUE CEFERINO ADRIAN</t>
  </si>
  <si>
    <t>42699186</t>
  </si>
  <si>
    <t>MILLA SAENZ JAIME ADRIAN</t>
  </si>
  <si>
    <t>JEFE DE LA UNIDAD ZONAL LIMA</t>
  </si>
  <si>
    <t>22491428</t>
  </si>
  <si>
    <t>MILLER MALPARTIDA CARLOS ALBERTO</t>
  </si>
  <si>
    <t>9.5</t>
  </si>
  <si>
    <t>DIRECTORA DE LA OFICINA DE ADMINISTRACION</t>
  </si>
  <si>
    <t>09440877</t>
  </si>
  <si>
    <t>MOLINA AYALA MARICRUZ</t>
  </si>
  <si>
    <t>SUB DIRECTOR DE LA SUB DIRECCION DE EXTRACCION</t>
  </si>
  <si>
    <t>09751727</t>
  </si>
  <si>
    <t>MOLINARI ARROYO RAFAEL</t>
  </si>
  <si>
    <t>JEFE DE UNIDAD DE ARTICULACION TERRITORIAL</t>
  </si>
  <si>
    <t>19849354</t>
  </si>
  <si>
    <t>MONGE PALOMINO MILTON EDGARDO</t>
  </si>
  <si>
    <t>00494160</t>
  </si>
  <si>
    <t>MONTALVO GUEVARA GULNARA</t>
  </si>
  <si>
    <t>43383661</t>
  </si>
  <si>
    <t>MONTAÑEZ CAUTIVO JESUS VIRGILIO</t>
  </si>
  <si>
    <t xml:space="preserve">PROFESOR DE EDUCACION SECUNDARIA </t>
  </si>
  <si>
    <t>09376635</t>
  </si>
  <si>
    <t>MONTEZA ROSALES OMAR MIGUEL</t>
  </si>
  <si>
    <t>45562506</t>
  </si>
  <si>
    <t>MONTUFAR CHAMBILLA REMIGIA</t>
  </si>
  <si>
    <t>19326935</t>
  </si>
  <si>
    <t>MORALES RUIZ JULIO ENRIQUE</t>
  </si>
  <si>
    <t>APOYO SEGUNDO MOTORISTA</t>
  </si>
  <si>
    <t>25777927</t>
  </si>
  <si>
    <t>MORAN RODRIGUEZ EDISON ROBERTO</t>
  </si>
  <si>
    <t>MOTORISTA DIESEL</t>
  </si>
  <si>
    <t>42163443</t>
  </si>
  <si>
    <t>MORE PRADO LUZ OFELIA</t>
  </si>
  <si>
    <t>73340045</t>
  </si>
  <si>
    <t>MORENO CODINA JHONATTAN JUNIOR</t>
  </si>
  <si>
    <t>09710977</t>
  </si>
  <si>
    <t>MORENO GOMEZ MARIA YSABEL</t>
  </si>
  <si>
    <t>42851692</t>
  </si>
  <si>
    <t>MORENO SANCHEZ ANDERSON PERCY</t>
  </si>
  <si>
    <t>44791434</t>
  </si>
  <si>
    <t>MOSCOSO VARGAS DANIEL RODRIGO</t>
  </si>
  <si>
    <t>19092409</t>
  </si>
  <si>
    <t>MOZO GOMEZ KELVIN EFIGENIO</t>
  </si>
  <si>
    <t>46945412</t>
  </si>
  <si>
    <t>MUNGUIA ROJAS NELY VILMA</t>
  </si>
  <si>
    <t>0.3</t>
  </si>
  <si>
    <t>REPONSABLE DE LEGAJOS</t>
  </si>
  <si>
    <t>43927727</t>
  </si>
  <si>
    <t>MUÑOZ CHIRINOS IRMA IRIS</t>
  </si>
  <si>
    <t>BACHILLER EN HISTORIA</t>
  </si>
  <si>
    <t>45307011</t>
  </si>
  <si>
    <t>MURGA MITMA DAMIAN WALTER</t>
  </si>
  <si>
    <t>41578001</t>
  </si>
  <si>
    <t>MURRIETA TIRADO MIGUEL</t>
  </si>
  <si>
    <t>SUB DIRECTOR DE LA SUB DIR. DE OBRAS Y SUPERVISION</t>
  </si>
  <si>
    <t>28292137</t>
  </si>
  <si>
    <t>NARVAEZ LOPEZ JOSE JAVIER</t>
  </si>
  <si>
    <t>1.6</t>
  </si>
  <si>
    <t>16792422</t>
  </si>
  <si>
    <t>1.9</t>
  </si>
  <si>
    <t>PROFESIONAL EN CIENCIAS AGROPECUARIAS</t>
  </si>
  <si>
    <t>01323546</t>
  </si>
  <si>
    <t>NEIRA ACEITUNO FREDDY HUBE</t>
  </si>
  <si>
    <t>28119618</t>
  </si>
  <si>
    <t>NEIRA CABANILLAS HERMINIO</t>
  </si>
  <si>
    <t>43060124</t>
  </si>
  <si>
    <t>NIETO GARCIA ARMANDO RONAL</t>
  </si>
  <si>
    <t>19843572</t>
  </si>
  <si>
    <t>NIETO ROJAS JOSE DIOMEDES</t>
  </si>
  <si>
    <t>TRAMITE DOCUMENTARIO</t>
  </si>
  <si>
    <t>08699214</t>
  </si>
  <si>
    <t>NORIEGA PEZO RICARDO</t>
  </si>
  <si>
    <t>ASISTENTE DE CONTABILIDAD</t>
  </si>
  <si>
    <t>10164084</t>
  </si>
  <si>
    <t>NUÑEZ BURNES ALIDA LUZ</t>
  </si>
  <si>
    <t>ESP. SISTEMATIZ. RESULTADOS ACTIV. PROD. PRESUP.</t>
  </si>
  <si>
    <t>07220613</t>
  </si>
  <si>
    <t>NUÑEZ DELFIN MARIO ISMAEL</t>
  </si>
  <si>
    <t>APOYO EN PROMOCION</t>
  </si>
  <si>
    <t>25321196</t>
  </si>
  <si>
    <t>NUÑEZ VALENCIA ADRIEL</t>
  </si>
  <si>
    <t>ESPECIALISTA EN GESTION PRESUPUESTARIA</t>
  </si>
  <si>
    <t>40488329</t>
  </si>
  <si>
    <t>OCAMPO HORA ELBA FABIOLA</t>
  </si>
  <si>
    <t>26680083</t>
  </si>
  <si>
    <t>OCAS MANTILLA EUGENIO</t>
  </si>
  <si>
    <t>23203415</t>
  </si>
  <si>
    <t>OLIVARES HUAMAN AUGUSTO</t>
  </si>
  <si>
    <t>JEFE DE LA SUB UNIDAD DE INFRAESTRUCTURA DE RIEGO MENOR</t>
  </si>
  <si>
    <t>17526521</t>
  </si>
  <si>
    <t>OLIVERA DAVILA JOSE OSCAR</t>
  </si>
  <si>
    <t>25729196</t>
  </si>
  <si>
    <t>OLIVEROS  LOPEZ NANCY ISABEL</t>
  </si>
  <si>
    <t>JEFE DE LA SUB UNIDAD DE INVERSIONES</t>
  </si>
  <si>
    <t>43420584</t>
  </si>
  <si>
    <t>41288380</t>
  </si>
  <si>
    <t>ORDOÑEZ HUAMANI JELBER ALBERTO</t>
  </si>
  <si>
    <t>PROFESIONAL DE SOPORTE</t>
  </si>
  <si>
    <t>09605849</t>
  </si>
  <si>
    <t>ORE AVILA CARLOS</t>
  </si>
  <si>
    <t>DIRECTORA DE LA DIRECCION EJECUTIVA</t>
  </si>
  <si>
    <t>10608008</t>
  </si>
  <si>
    <t>ORREGO MOYA ROXANA ISABEL</t>
  </si>
  <si>
    <t>9.4</t>
  </si>
  <si>
    <t>33348235</t>
  </si>
  <si>
    <t>ORTEGA ORTEGA CARLOS ANTONIO</t>
  </si>
  <si>
    <t>20082384</t>
  </si>
  <si>
    <t>ORTIZ PEÑA ERNESTO</t>
  </si>
  <si>
    <t>23856324</t>
  </si>
  <si>
    <t>ORTIZ SOTO MAX</t>
  </si>
  <si>
    <t>11.9</t>
  </si>
  <si>
    <t>07632905</t>
  </si>
  <si>
    <t>OSCCO SIHUI ISMAEL LEONIDAS</t>
  </si>
  <si>
    <t>09630955</t>
  </si>
  <si>
    <t>OTAROLA BRUNO LOURDES MARIANELA</t>
  </si>
  <si>
    <t>41676719</t>
  </si>
  <si>
    <t>PACA PALAO PEDRO FERNANDO</t>
  </si>
  <si>
    <t>10.5</t>
  </si>
  <si>
    <t>23997337</t>
  </si>
  <si>
    <t>PACHECO BONETT GUIDO</t>
  </si>
  <si>
    <t>ESPECIALISTA EN PROYECTOS</t>
  </si>
  <si>
    <t>07587079</t>
  </si>
  <si>
    <t>PACHECO CARDENAS ARTURO FELIX</t>
  </si>
  <si>
    <t>APOYO EN SERVICIOS</t>
  </si>
  <si>
    <t>46608542</t>
  </si>
  <si>
    <t>PACHECO CASTILLO RUTH HELEN</t>
  </si>
  <si>
    <t>23922264</t>
  </si>
  <si>
    <t>PALACIOS MIRANDA ARISTIDES</t>
  </si>
  <si>
    <t>42080598</t>
  </si>
  <si>
    <t>PALOMINO ESPINOZA ALEX</t>
  </si>
  <si>
    <t>PROF. ACCIONES ADMINISTRATIVAS Y FINANCIERAS</t>
  </si>
  <si>
    <t>23848063</t>
  </si>
  <si>
    <t>PALOMINO ZAMALLOA VICTOR JOEL</t>
  </si>
  <si>
    <t>41072326</t>
  </si>
  <si>
    <t>PANEZ PORTAL JORGE LUIS</t>
  </si>
  <si>
    <t>41213059</t>
  </si>
  <si>
    <t>PANTA ORE CARLOS DAVID</t>
  </si>
  <si>
    <t>APOYO ESPECIALIZADO EN VENTAS</t>
  </si>
  <si>
    <t>17537075</t>
  </si>
  <si>
    <t>PANTA PERALTA JULIO MARIO</t>
  </si>
  <si>
    <t>ESPECIALISTA ADMINISTRATIVO II</t>
  </si>
  <si>
    <t>23800708</t>
  </si>
  <si>
    <t>PANTI HUANCA LADISLAO</t>
  </si>
  <si>
    <t>JEFE DE LA SUB UNIDAD DE INFRAESTRUCTURA DE PRODUCCION Y COMERCIALIZACION AGROPECUARIA</t>
  </si>
  <si>
    <t>21551740</t>
  </si>
  <si>
    <t>PARDO AGREDA ANGEL ELIAS</t>
  </si>
  <si>
    <t>ESPECIALISTA EN PRESUPUESTO</t>
  </si>
  <si>
    <t>43621138</t>
  </si>
  <si>
    <t>PAREDES DE LA CRUZ SILVIA CANDY</t>
  </si>
  <si>
    <t xml:space="preserve">ESPECIALISTA EN LA ACTIVIDAD PECUARIA </t>
  </si>
  <si>
    <t>44936887</t>
  </si>
  <si>
    <t>PAREDES GARCIA JULIO ALEJANDRO</t>
  </si>
  <si>
    <t>10354648</t>
  </si>
  <si>
    <t>PAREDES PABLO GENARO</t>
  </si>
  <si>
    <t>43243618</t>
  </si>
  <si>
    <t>PARICANAZA COAQUIRA MARITZA</t>
  </si>
  <si>
    <t>28228735</t>
  </si>
  <si>
    <t>PARIONA NALVARTE MAXIMIANO</t>
  </si>
  <si>
    <t>47845255</t>
  </si>
  <si>
    <t>PASION FUENTES PABLO SERGIO</t>
  </si>
  <si>
    <t>03123702</t>
  </si>
  <si>
    <t>PAUCAR GUERRERO CARLOS</t>
  </si>
  <si>
    <t>09628751</t>
  </si>
  <si>
    <t>PAZ BUSTAMANTE CARLOS MIGUEL</t>
  </si>
  <si>
    <t>GESTION DEL CONOCIMIENTO</t>
  </si>
  <si>
    <t>06748185</t>
  </si>
  <si>
    <t>PAZ RAMOS MARITZA PILAR</t>
  </si>
  <si>
    <t>SOCIOLOGA</t>
  </si>
  <si>
    <t>33726898</t>
  </si>
  <si>
    <t>PERALTA BRAVO GRICERIO</t>
  </si>
  <si>
    <t>23996366</t>
  </si>
  <si>
    <t>PEREZ CARREON GUSTAVO</t>
  </si>
  <si>
    <t>32404187</t>
  </si>
  <si>
    <t>PEREZ DIAZ JESUS ABEL</t>
  </si>
  <si>
    <t>08290424</t>
  </si>
  <si>
    <t>PEREZ DIAZ ZENON VICENTE</t>
  </si>
  <si>
    <t>19703273</t>
  </si>
  <si>
    <t>PEREZ ESQUIVEL GLIDER ABAD</t>
  </si>
  <si>
    <t>ALMACENERO</t>
  </si>
  <si>
    <t>07255741</t>
  </si>
  <si>
    <t>PEREZ LEON CARLOS ALBERTO</t>
  </si>
  <si>
    <t>JEFE DE LA SUB UNIDAD DE CADENA DE VALOR AGRICOLA</t>
  </si>
  <si>
    <t>19931481</t>
  </si>
  <si>
    <t>PEREZ MARTEL ALBERTO</t>
  </si>
  <si>
    <t>JEFE DE LA SUB UNIDAD DE INFRAESTRUCTURA DE PRODUCCION Y COMERCIALIZACION</t>
  </si>
  <si>
    <t>23921913</t>
  </si>
  <si>
    <t>PEZO ACURIO FREDDY RAUL</t>
  </si>
  <si>
    <t>15629159</t>
  </si>
  <si>
    <t>PICHILINGUE DIAZ FELIX ALBERTO</t>
  </si>
  <si>
    <t>02680078</t>
  </si>
  <si>
    <t>PINEDA GUERRA EDUARDO JOSE</t>
  </si>
  <si>
    <t>INGENIERO ZOOCTENISTA</t>
  </si>
  <si>
    <t>40672877</t>
  </si>
  <si>
    <t>PINEDO DIAZ WILLIAM</t>
  </si>
  <si>
    <t>ZOOTECNICO</t>
  </si>
  <si>
    <t>47867903</t>
  </si>
  <si>
    <t>PIÑARES MURILLO EDGARD FREDY</t>
  </si>
  <si>
    <t>TECNICO EN MODERNIZACION DEL ESTADO</t>
  </si>
  <si>
    <t>42823584</t>
  </si>
  <si>
    <t>PIZARRO QUIROZ DENNISSE IVONNE</t>
  </si>
  <si>
    <t>26693501</t>
  </si>
  <si>
    <t>POLAR SALAS  DUBERLY ANAHI</t>
  </si>
  <si>
    <t>41185075</t>
  </si>
  <si>
    <t>POLO MORI JANNET MICHELLE</t>
  </si>
  <si>
    <t xml:space="preserve">ESPECIALISTA EN INFRAESTRUCTURA RURAL </t>
  </si>
  <si>
    <t>19942573</t>
  </si>
  <si>
    <t>PONCE TICSE CESAR AUGUSTO</t>
  </si>
  <si>
    <t>07501505</t>
  </si>
  <si>
    <t>PONCE YAURI LUIS ANDRES</t>
  </si>
  <si>
    <t>ESPECIALISTA EN TESORERIA - RECAUDACION</t>
  </si>
  <si>
    <t>09364741</t>
  </si>
  <si>
    <t>PONGO HUERTA VICENTA DORIS</t>
  </si>
  <si>
    <t>20057330</t>
  </si>
  <si>
    <t>PORRAS NUÑEZ RAUL</t>
  </si>
  <si>
    <t>OFICIAL DE PUENTE BUQUE MENOR DE 200 A.B.</t>
  </si>
  <si>
    <t>40073608</t>
  </si>
  <si>
    <t>PRADO WALDE MARTIN WALTER</t>
  </si>
  <si>
    <t>OFICIAL DE PUENTE</t>
  </si>
  <si>
    <t>TECNICO EN PROMOCION AGRARIA II</t>
  </si>
  <si>
    <t>30410197</t>
  </si>
  <si>
    <t>PUCHO TACO FRANCISCO</t>
  </si>
  <si>
    <t xml:space="preserve"> CHOFER </t>
  </si>
  <si>
    <t>03241844</t>
  </si>
  <si>
    <t>PUSMA GARCIA EDY</t>
  </si>
  <si>
    <t>01211378</t>
  </si>
  <si>
    <t>QUILCA VARGAS CRISTIN SALOMON</t>
  </si>
  <si>
    <t>ASESORA DE LA COORDINADORA TECNICA</t>
  </si>
  <si>
    <t>09426323</t>
  </si>
  <si>
    <t>QUINTANA FLORES JACQUELINE ROCIO</t>
  </si>
  <si>
    <t>01857834</t>
  </si>
  <si>
    <t>QUISPE CABRERA EDGAR</t>
  </si>
  <si>
    <t>10.6</t>
  </si>
  <si>
    <t>PROF. EN GESTION DE INFRAEST. RURALES</t>
  </si>
  <si>
    <t>07954433</t>
  </si>
  <si>
    <t>QUISPE CHUQUIYAURI ANTONIO</t>
  </si>
  <si>
    <t>23267420</t>
  </si>
  <si>
    <t>QUISPE CLEMENTE YOLANDA</t>
  </si>
  <si>
    <t>73810323</t>
  </si>
  <si>
    <t>QUISPE HIPOLITO YESENIA DEL PILAR</t>
  </si>
  <si>
    <t>7.1</t>
  </si>
  <si>
    <t>23563576</t>
  </si>
  <si>
    <t>QUISPE MANUELO ELISEO</t>
  </si>
  <si>
    <t>EGRESADO EN AGRONOMIA</t>
  </si>
  <si>
    <t>43685517</t>
  </si>
  <si>
    <t>QUISPE QUINTO ALEXANDER</t>
  </si>
  <si>
    <t>43672036</t>
  </si>
  <si>
    <t>QUISPE QUISPE LUIS CARLOS</t>
  </si>
  <si>
    <t>TECNICO AGRONOMO</t>
  </si>
  <si>
    <t>ESPEC. SISTEMA INFORM. MODELAMIENTO PROCESOS</t>
  </si>
  <si>
    <t>19239020</t>
  </si>
  <si>
    <t>QUISPE RODRIGUEZ SARA LIDIA</t>
  </si>
  <si>
    <t>43250802</t>
  </si>
  <si>
    <t>RAFAEL CUSMA ALEX GUILLEN</t>
  </si>
  <si>
    <t>ASISTENTE ADMINISTRATIVO Y GESTION DOCUMENTARIA</t>
  </si>
  <si>
    <t>25726125</t>
  </si>
  <si>
    <t>RAMIREZ CONTRERAS MILAGROS ELSA</t>
  </si>
  <si>
    <t>23270643</t>
  </si>
  <si>
    <t>RAMIREZ RIVERA EDGAR SAMUEL</t>
  </si>
  <si>
    <t>ESPEC. EN DESARROLLO DE SISTEMAS</t>
  </si>
  <si>
    <t>09564934</t>
  </si>
  <si>
    <t>RAMOS GAMBOA ROGER AVELINO</t>
  </si>
  <si>
    <t>04415063</t>
  </si>
  <si>
    <t>RAMOS JIMENEZ FORTUNATO EDUARDO</t>
  </si>
  <si>
    <t>ESPECIALISTA EN INGENIERIA FORESTAL</t>
  </si>
  <si>
    <t>09174959</t>
  </si>
  <si>
    <t>RAMOS MAMANI LUIS MARIO</t>
  </si>
  <si>
    <t>01304588</t>
  </si>
  <si>
    <t>RAMOS QUILCA ALBERTO CAYTANO</t>
  </si>
  <si>
    <t>31490146</t>
  </si>
  <si>
    <t>RAMOS VELASQUE KENIDA</t>
  </si>
  <si>
    <t>16487693</t>
  </si>
  <si>
    <t>REGALADO BUSTAMANTE AGUSTIN</t>
  </si>
  <si>
    <t>ESPEC. EN PLANIFICACION Y SEGUIMIENTO</t>
  </si>
  <si>
    <t>07704872</t>
  </si>
  <si>
    <t>REINA ZEGARRA EUGENIA</t>
  </si>
  <si>
    <t>08396732</t>
  </si>
  <si>
    <t>REQUENA LUNA MIGUEL ALBERTO</t>
  </si>
  <si>
    <t>46596190</t>
  </si>
  <si>
    <t>REYES CHOCHOCA SEBASTIAN MARTIN</t>
  </si>
  <si>
    <t>LITERATO</t>
  </si>
  <si>
    <t>06934857</t>
  </si>
  <si>
    <t>RIOS REYNA SEGUNDO CRISTOBAL</t>
  </si>
  <si>
    <t>APOYO AUX. EN MANTENIMIENTO EN SERVICIOS</t>
  </si>
  <si>
    <t>10244566</t>
  </si>
  <si>
    <t>RIOS ROMERO MIGUEL ANGEL</t>
  </si>
  <si>
    <t>15422289</t>
  </si>
  <si>
    <t>RIVAS HERNANDEZ ADALBERTO FERNANDO</t>
  </si>
  <si>
    <t>42547342</t>
  </si>
  <si>
    <t>RIVERA CHACON ROGER</t>
  </si>
  <si>
    <t>09740953</t>
  </si>
  <si>
    <t>RIVERA ESPINOZA TEOFILO</t>
  </si>
  <si>
    <t>31653783</t>
  </si>
  <si>
    <t>ROBLES CONDOR VICTOR CONSTANTINO</t>
  </si>
  <si>
    <t>04223036</t>
  </si>
  <si>
    <t>ROBLES HUAYNATE SAMUEL ALCIDES</t>
  </si>
  <si>
    <t>22514059</t>
  </si>
  <si>
    <t>ROBLES IGUIZABAL MERCEDES LUZ</t>
  </si>
  <si>
    <t>RESPONSABLE ADMINISTRATIVO DE ALMACENES</t>
  </si>
  <si>
    <t>19092178</t>
  </si>
  <si>
    <t>RODRIGUEZ AVALOS HUGO IVAN</t>
  </si>
  <si>
    <t>09899221</t>
  </si>
  <si>
    <t>RODRIGUEZ CONDOR JOSE TITO</t>
  </si>
  <si>
    <t>PATRON DE PESCA</t>
  </si>
  <si>
    <t>40623819</t>
  </si>
  <si>
    <t>RODRIGUEZ OLIVA JUAN CARLOS</t>
  </si>
  <si>
    <t>JEFE DE LA UNIDAD ZONAL ZONAL CAJAMARCA</t>
  </si>
  <si>
    <t>19911940</t>
  </si>
  <si>
    <t>RODRIGUEZ RUIZ RENAN LAURO</t>
  </si>
  <si>
    <t>10.2</t>
  </si>
  <si>
    <t>VIGILANCIA ALMACEN</t>
  </si>
  <si>
    <t>43929137</t>
  </si>
  <si>
    <t>RODRIGUEZ VALERO PEDRO RAUL</t>
  </si>
  <si>
    <t>ANALISTA EN PROMOCION COMERCIAL</t>
  </si>
  <si>
    <t>09854136</t>
  </si>
  <si>
    <t>RODRIGUEZ VERASTEGUI CLAUDIA MERY</t>
  </si>
  <si>
    <t>PERIODISTA</t>
  </si>
  <si>
    <t>04013889</t>
  </si>
  <si>
    <t>ROJAS CARHUAMACA ALBERTO</t>
  </si>
  <si>
    <t>APOYO TECNICO EN CONTROL PATRIMONIAL</t>
  </si>
  <si>
    <t>20006072</t>
  </si>
  <si>
    <t>ROJAS MARTINEZ EDWIN POMPEYO</t>
  </si>
  <si>
    <t>47418410</t>
  </si>
  <si>
    <t>ROJAS MAYTA ANGELA LIZ</t>
  </si>
  <si>
    <t>74253381</t>
  </si>
  <si>
    <t>ROJAS ORTIZ JOSE ANTONIO</t>
  </si>
  <si>
    <t>01854081</t>
  </si>
  <si>
    <t>ROMERO CHOQUE PORFIRIO</t>
  </si>
  <si>
    <t>31655953</t>
  </si>
  <si>
    <t>ROMERO RODRIGUEZ NESTOR ROGER</t>
  </si>
  <si>
    <t>APOYO EN MANTENIMIENTO EN SERVICIOS GENERALES</t>
  </si>
  <si>
    <t>08752170</t>
  </si>
  <si>
    <t>ROSALES CHALA CLEMENTE ARQUIMIDES</t>
  </si>
  <si>
    <t>31658407</t>
  </si>
  <si>
    <t>ROSALES RODRIGUEZ GABINO MARCELO</t>
  </si>
  <si>
    <t>ESPECIALISTA EN COMUNICACION</t>
  </si>
  <si>
    <t>46858773</t>
  </si>
  <si>
    <t>RUIDIAS MONTENEGRO ALICIA DAYANA</t>
  </si>
  <si>
    <t>26705586</t>
  </si>
  <si>
    <t>RUIZ FLORINDEZ CARLOS LEONEL</t>
  </si>
  <si>
    <t>19906994</t>
  </si>
  <si>
    <t>RUTTI ALIAGA PERCY UBERTINO</t>
  </si>
  <si>
    <t>0.7</t>
  </si>
  <si>
    <t>SUB.DIR. DE LA SUB.DIREC. CAPACIDADES PRODUCTIVAS</t>
  </si>
  <si>
    <t>08704097</t>
  </si>
  <si>
    <t>SAEZ GUILLEN LUIS DELFIN</t>
  </si>
  <si>
    <t>SOCIOLOGO, PATALOGIA SOCIAL</t>
  </si>
  <si>
    <t>05359617</t>
  </si>
  <si>
    <t>SAJAMI COLLANTES WILLER</t>
  </si>
  <si>
    <t>19660079</t>
  </si>
  <si>
    <t>SALAS MURGA LUCIANO REYMUNDO</t>
  </si>
  <si>
    <t>06819093</t>
  </si>
  <si>
    <t>SALAZAR ROJAS DAMIAN</t>
  </si>
  <si>
    <t>20443008</t>
  </si>
  <si>
    <t>SALAZAR SALAZAR CARLOS ALFREDO</t>
  </si>
  <si>
    <t>07049277</t>
  </si>
  <si>
    <t>SALCEDO ARTICA JUAN FAUSTINO</t>
  </si>
  <si>
    <t>40522830</t>
  </si>
  <si>
    <t>SALDARRIAGA VASQUEZ WILFREDO GIANCARLO</t>
  </si>
  <si>
    <t>31364831</t>
  </si>
  <si>
    <t>SALINAS CAILLAHUA VIDAL</t>
  </si>
  <si>
    <t>06895555</t>
  </si>
  <si>
    <t>SALINAS LEON RICARDO FRANCISCO</t>
  </si>
  <si>
    <t>VIVERISTA FORESTAL</t>
  </si>
  <si>
    <t>08100892</t>
  </si>
  <si>
    <t>SAMPEN GRAOS LUIS GENARO</t>
  </si>
  <si>
    <t>43853088</t>
  </si>
  <si>
    <t>SANCHEZ CABRERA EDER JOSELITO</t>
  </si>
  <si>
    <t>EGRESADO EN COMPUTACION E INFORMATICA</t>
  </si>
  <si>
    <t>29624664</t>
  </si>
  <si>
    <t>SANCHEZ CARPIO MAGNO JUAN</t>
  </si>
  <si>
    <t>42223291</t>
  </si>
  <si>
    <t>SANCHEZ CUCCHI LUIS ALBERTO</t>
  </si>
  <si>
    <t>26613984</t>
  </si>
  <si>
    <t>SANCHEZ HERNANDEZ RODOLFO</t>
  </si>
  <si>
    <t>41887265</t>
  </si>
  <si>
    <t>SANCHEZ HORNA GABRIEL ERNESTO</t>
  </si>
  <si>
    <t>JEFE DE LAUNIDAD ZONAL ANCASH</t>
  </si>
  <si>
    <t>32041466</t>
  </si>
  <si>
    <t>SANCHEZ LIRIO JUAN ANDRES</t>
  </si>
  <si>
    <t>03701839</t>
  </si>
  <si>
    <t>SANCHEZ MARIN MARCO ANTONIO</t>
  </si>
  <si>
    <t>ESPECIALISTA EN INTEGRACION CONTABLE</t>
  </si>
  <si>
    <t>44372087</t>
  </si>
  <si>
    <t>SEVILLA ANDRADE LIZETH SUSANA</t>
  </si>
  <si>
    <t>SOPORTE TECNICO Y REDES</t>
  </si>
  <si>
    <t>10064956</t>
  </si>
  <si>
    <t>SIHUA YUPANQUI MARIO</t>
  </si>
  <si>
    <t>EGRESADO EN COMPUTACION</t>
  </si>
  <si>
    <t>16573247</t>
  </si>
  <si>
    <t>SILVA LUDEÑAS SEGUNDO MANUEL</t>
  </si>
  <si>
    <t>46010140</t>
  </si>
  <si>
    <t>SILVA MACETAS CECILIA MAGALY</t>
  </si>
  <si>
    <t>JEFE DE LA SUB UNIDAD DE PRESUPUESTO</t>
  </si>
  <si>
    <t>25745985</t>
  </si>
  <si>
    <t>SILVA PAREDES CARLOS ALBERTO</t>
  </si>
  <si>
    <t>JEFE DE LA SUB UNIDAD DE INFRAESTRUCTURA DE PRODUCCION Y COMERCIALIZACION AGROPEDUARIA</t>
  </si>
  <si>
    <t>16670682</t>
  </si>
  <si>
    <t>SILVA ROJAS LAURA</t>
  </si>
  <si>
    <t>ESPEC. PROM. MANEJO RR. FORESTALES Z. RURALES</t>
  </si>
  <si>
    <t>10144664</t>
  </si>
  <si>
    <t>SILVA SILVA CESAR GUILLERMO</t>
  </si>
  <si>
    <t>08752485</t>
  </si>
  <si>
    <t>SILVERA TRIGOSO JORGE ALBERTO</t>
  </si>
  <si>
    <t>06549755</t>
  </si>
  <si>
    <t>SIMON GARCIA FRANCISCO</t>
  </si>
  <si>
    <t>80476890</t>
  </si>
  <si>
    <t>SOBERON TAPIA OCTAVIO</t>
  </si>
  <si>
    <t>19939291</t>
  </si>
  <si>
    <t>SOCUALAYA ZUÑIGA RENAN ELEAZAR</t>
  </si>
  <si>
    <t>40486014</t>
  </si>
  <si>
    <t>SOMOZA VARGAS EDWIN EDUARDO</t>
  </si>
  <si>
    <t>17430743</t>
  </si>
  <si>
    <t>SOPLAPUCO TORRES JAVIER ALEXSANDER</t>
  </si>
  <si>
    <t>45598261</t>
  </si>
  <si>
    <t>SOSA MECHATO CARLOS EDUARDO</t>
  </si>
  <si>
    <t>21579808</t>
  </si>
  <si>
    <t>SOTOMAYOR BERNAOLA PEDRO PABLO</t>
  </si>
  <si>
    <t>40766298</t>
  </si>
  <si>
    <t>SOTOMAYOR OBREGON EIBERT</t>
  </si>
  <si>
    <t>0.75</t>
  </si>
  <si>
    <t>15431109</t>
  </si>
  <si>
    <t>SUAREZ GOMEZ JUAN EDGARDO</t>
  </si>
  <si>
    <t xml:space="preserve">PROFESIONAL EN INFRAESTRUCTURA RURAL </t>
  </si>
  <si>
    <t>42821354</t>
  </si>
  <si>
    <t>SUAREZ ROSALES ELIFIO KEVIN</t>
  </si>
  <si>
    <t>40119688</t>
  </si>
  <si>
    <t>SUMI CANAZA RUTH MARCELA</t>
  </si>
  <si>
    <t>ESPECIALISTA EN CONSERVACION DE SUELOS</t>
  </si>
  <si>
    <t>08496076</t>
  </si>
  <si>
    <t>TABOADA BARRETO LUIS JACINTO</t>
  </si>
  <si>
    <t>40501280</t>
  </si>
  <si>
    <t>TADEO REYES SERAPIO COSME</t>
  </si>
  <si>
    <t>19873473</t>
  </si>
  <si>
    <t>TAPIA QUISPE NOEMI MARIA</t>
  </si>
  <si>
    <t>40854061</t>
  </si>
  <si>
    <t>TAPIA TAPIA RICHAR</t>
  </si>
  <si>
    <t>32661840</t>
  </si>
  <si>
    <t>TARAZONA ORTIZ ARTURO</t>
  </si>
  <si>
    <t>25487530</t>
  </si>
  <si>
    <t>TARAZONA PAREDES JORGE MIGUEL</t>
  </si>
  <si>
    <t>06683694</t>
  </si>
  <si>
    <t>TAVARA TELLO ANGEL JULIO</t>
  </si>
  <si>
    <t>APOYO TECNICO ADMINISTRATIVO</t>
  </si>
  <si>
    <t>07043276</t>
  </si>
  <si>
    <t>TELLO NAVARRO ABELARDO</t>
  </si>
  <si>
    <t>ESTUDIOS EN GESTION ADMINISTRATIVA</t>
  </si>
  <si>
    <t>28306377</t>
  </si>
  <si>
    <t>TERRES HUAYTA VICTOR LUIS</t>
  </si>
  <si>
    <t>18214266</t>
  </si>
  <si>
    <t>TERRONES HORNA LUIS ALBERTO</t>
  </si>
  <si>
    <t>17578496</t>
  </si>
  <si>
    <t>TIMANA SERRATO LORENZO</t>
  </si>
  <si>
    <t>10439642</t>
  </si>
  <si>
    <t>TIPIANI BRAMON LUIS ALBERTO</t>
  </si>
  <si>
    <t>ESTUDIOS INCONCLUSOS EN CIENCIAS FINANCIERAS Y CONTABLES</t>
  </si>
  <si>
    <t>31188135</t>
  </si>
  <si>
    <t>TITO ALCARRAZ CECILIO</t>
  </si>
  <si>
    <t>VIVERISTA</t>
  </si>
  <si>
    <t>44713453</t>
  </si>
  <si>
    <t>TITO GUILLEN ROSI</t>
  </si>
  <si>
    <t>DIRECTOR DE LA DIRECCION ZONAL APURIMAC</t>
  </si>
  <si>
    <t>07630860</t>
  </si>
  <si>
    <t>TOLEDO MENDIETA TEODOCIO</t>
  </si>
  <si>
    <t>24702455</t>
  </si>
  <si>
    <t>TOLENTINO LEON JUAN DANIEL</t>
  </si>
  <si>
    <t>22285084</t>
  </si>
  <si>
    <t>TOMAIRO CRUZATT MAURO</t>
  </si>
  <si>
    <t>22300857</t>
  </si>
  <si>
    <t>TOMAIRO UCHARIMA MOISES</t>
  </si>
  <si>
    <t>20117887</t>
  </si>
  <si>
    <t>TORRES CARBAJAL PAUL CESAR</t>
  </si>
  <si>
    <t>PERSONAL EN SOPORTE TECNICO</t>
  </si>
  <si>
    <t>08145920</t>
  </si>
  <si>
    <t>TORRES CASAL JUAN ENRIQUE</t>
  </si>
  <si>
    <t>ASISTENTE EN GESTION PRESUPUESTARIA</t>
  </si>
  <si>
    <t>44183540</t>
  </si>
  <si>
    <t>TORRES ROMERO JUAN AUGUSTO</t>
  </si>
  <si>
    <t>Ciclo VI</t>
  </si>
  <si>
    <t>ESPECIALISTA EN CONSERVACION DE SUELOS Y PRADERAS</t>
  </si>
  <si>
    <t>07959676</t>
  </si>
  <si>
    <t>TOSCANO SANTAYANA ANGEL FERNANDO</t>
  </si>
  <si>
    <t>ASISTENTE EN VENTAS</t>
  </si>
  <si>
    <t>42243635</t>
  </si>
  <si>
    <t>TUBILLA POLICARPO LUIS ARMANDO</t>
  </si>
  <si>
    <t>BACHILLER EN ING. INDUSTRIAL</t>
  </si>
  <si>
    <t>APOYO ESPECIALIZADO EN PLANIFICACION</t>
  </si>
  <si>
    <t>07936063</t>
  </si>
  <si>
    <t>UEHARA YAGI MARTHA LILIANA</t>
  </si>
  <si>
    <t>9NO. CICLO EN ECONOMIA</t>
  </si>
  <si>
    <t>Ciclo IX</t>
  </si>
  <si>
    <t>30423741</t>
  </si>
  <si>
    <t>UYEN NAPA JORGE ROLANDO</t>
  </si>
  <si>
    <t>10.7</t>
  </si>
  <si>
    <t>PROFESIONAL EN CONTROL PATRIMONIAL</t>
  </si>
  <si>
    <t>07299004</t>
  </si>
  <si>
    <t>VALDIVIA JAIMES NANCY ANTONIETA</t>
  </si>
  <si>
    <t>09053174</t>
  </si>
  <si>
    <t>VALENCIA BARCENA JAIME OSWALDO</t>
  </si>
  <si>
    <t>JEFE DE LA SUB UNIDAD DE CADENAS DE VALOR AGRICOLA</t>
  </si>
  <si>
    <t>31171024</t>
  </si>
  <si>
    <t>VALER JAIME KATIA AMALIA</t>
  </si>
  <si>
    <t>31045387</t>
  </si>
  <si>
    <t xml:space="preserve">ESPECIALISTA EN LA ACTIVIDAD AGRICOLA </t>
  </si>
  <si>
    <t>02612756</t>
  </si>
  <si>
    <t>VALLE CULQUICONDOR FLOR DE MARIA</t>
  </si>
  <si>
    <t>17412059</t>
  </si>
  <si>
    <t>VALLEJOS RIOJAS JOSE LUIS</t>
  </si>
  <si>
    <t>32738410</t>
  </si>
  <si>
    <t>VARGAS CARRASCO JOSE EMILIANO</t>
  </si>
  <si>
    <t>23561090</t>
  </si>
  <si>
    <t>VARGAS ESPEZA SOLON</t>
  </si>
  <si>
    <t>ESTUDIOS UNIVERSITARIOS DE AGRONOMIA</t>
  </si>
  <si>
    <t>SUB DIRECTOR DE LA SUB DIRECCION DE ACCESO A MERCADOS Y SERVICIOS RURALES</t>
  </si>
  <si>
    <t>26722702</t>
  </si>
  <si>
    <t>42187697</t>
  </si>
  <si>
    <t>VARGAS MONDRAGON JUAN DEL CARMEN</t>
  </si>
  <si>
    <t>44786351</t>
  </si>
  <si>
    <t>VARGAS TAPIA JIMMY ALVARO</t>
  </si>
  <si>
    <t>JEFE DE LA UNIDAD ZONAL CAJAMARCA</t>
  </si>
  <si>
    <t>27360653</t>
  </si>
  <si>
    <t>VASQUEZ CARRANZA JOSE SEGUNDO</t>
  </si>
  <si>
    <t>19061492</t>
  </si>
  <si>
    <t>VASQUEZ LUCAS FRANCISCO JOHNISBAN</t>
  </si>
  <si>
    <t>26689323</t>
  </si>
  <si>
    <t>VASQUEZ SALDAÑA JAVIER ORLANDO</t>
  </si>
  <si>
    <t>46056922</t>
  </si>
  <si>
    <t>VEGA FERNANDEZ ROXANA DEL PILAR</t>
  </si>
  <si>
    <t>32046434</t>
  </si>
  <si>
    <t>VEGA HUERTA MAGDA MERCEDES</t>
  </si>
  <si>
    <t>20016553</t>
  </si>
  <si>
    <t>VEGA LAZO JOSE EDUARDO</t>
  </si>
  <si>
    <t>6.4</t>
  </si>
  <si>
    <t>PROFESIONAL EN CONTROL PREVIO</t>
  </si>
  <si>
    <t>06950241</t>
  </si>
  <si>
    <t>VEGA PAREDES DANTE ALBERTO</t>
  </si>
  <si>
    <t>18856247</t>
  </si>
  <si>
    <t>VEGA VILLENA DE RAMIREZ ANA EULOGIA</t>
  </si>
  <si>
    <t>06700366</t>
  </si>
  <si>
    <t>VELASQUEZ MUÑOZ JUAN ANTONIO</t>
  </si>
  <si>
    <t>01287916</t>
  </si>
  <si>
    <t>VELASQUEZ PEÑALOZA JUAN ALEJANDRO</t>
  </si>
  <si>
    <t>44864005</t>
  </si>
  <si>
    <t>VELASQUEZ RODRIGUEZ NORMAN MARTIN</t>
  </si>
  <si>
    <t>CAPITAN BUQUE MENOR 500 AB</t>
  </si>
  <si>
    <t>40877734</t>
  </si>
  <si>
    <t>VENEGAS LEON CESAR AUGUSTO FRANCISCO</t>
  </si>
  <si>
    <t>CAPITAN DE BUQUE MENOR</t>
  </si>
  <si>
    <t>MARINERO DE PUENTE R/M DELFIN 12</t>
  </si>
  <si>
    <t>44247990</t>
  </si>
  <si>
    <t>VENEGAS OCHOA JONATHAN PAUL</t>
  </si>
  <si>
    <t>22505036</t>
  </si>
  <si>
    <t>VENTURA ESPINOZA VICENTE</t>
  </si>
  <si>
    <t>40396754</t>
  </si>
  <si>
    <t>VILCHEZ CERNA SIMON ALEXANDER</t>
  </si>
  <si>
    <t>PROFESIONAL EN MANEJO DE RECURSOS NATURALES</t>
  </si>
  <si>
    <t>31660155</t>
  </si>
  <si>
    <t>VILLALOBOS MORALES JOSE LUIS</t>
  </si>
  <si>
    <t>43050509</t>
  </si>
  <si>
    <t>VILLANUEVA LAVADO CLIVER</t>
  </si>
  <si>
    <t>17906944</t>
  </si>
  <si>
    <t>VILLANUEVA MONTERO JORGE ALEJANDRO</t>
  </si>
  <si>
    <t>42460791</t>
  </si>
  <si>
    <t>VILLANUEVA VARGAS FRANK GROVER</t>
  </si>
  <si>
    <t>28224701</t>
  </si>
  <si>
    <t>VILLAR VEGA GUALBERTO MARINO</t>
  </si>
  <si>
    <t>ESPECIALISTA EN FORMULACION DE PROYECTOS</t>
  </si>
  <si>
    <t>43066411</t>
  </si>
  <si>
    <t>VILLENA ZAMALLOA EDITH</t>
  </si>
  <si>
    <t>07653868</t>
  </si>
  <si>
    <t>WALDE CURAHUA LUIS ERNESTO</t>
  </si>
  <si>
    <t>08038199</t>
  </si>
  <si>
    <t>YALLE PAREDES SARA RUTH</t>
  </si>
  <si>
    <t>05356803</t>
  </si>
  <si>
    <t>YALTA VEGA JOSE</t>
  </si>
  <si>
    <t>41863252</t>
  </si>
  <si>
    <t>YANA SUCASACA NESTOR PERCY</t>
  </si>
  <si>
    <t>07273394</t>
  </si>
  <si>
    <t>YANCCE TUCTA ROGELIO FELIX</t>
  </si>
  <si>
    <t>TECNICO EN JARDINERIA</t>
  </si>
  <si>
    <t>40419336</t>
  </si>
  <si>
    <t>YAPUCHURA MOLLEHUARA ALBERTO</t>
  </si>
  <si>
    <t>APOYO EN MANEJO DE RR.NN.</t>
  </si>
  <si>
    <t>01340822</t>
  </si>
  <si>
    <t>YARANGA HINOSTROZA LIMBER GREGORIO</t>
  </si>
  <si>
    <t>42220049</t>
  </si>
  <si>
    <t>YARUPAITA ARRIOLA JOSE LUIS</t>
  </si>
  <si>
    <t>ALMACENERO I DE PRODUCTOS TERMINADOS</t>
  </si>
  <si>
    <t>33336517</t>
  </si>
  <si>
    <t>YBARRA JIMENEZ TEOFANES</t>
  </si>
  <si>
    <t>08151707</t>
  </si>
  <si>
    <t>YBARRA MENACHO ROMULO EDGAR</t>
  </si>
  <si>
    <t>ESPEC. EN PRODUCCION AGROPECUARIA</t>
  </si>
  <si>
    <t>23885349</t>
  </si>
  <si>
    <t>YEPEZ CHACON YNGRITH</t>
  </si>
  <si>
    <t>32979905</t>
  </si>
  <si>
    <t>YMAN JIMENEZ PEDRO MIGUEL</t>
  </si>
  <si>
    <t>70493630</t>
  </si>
  <si>
    <t>YNFANTES FLOREZ LUIS CARLOS</t>
  </si>
  <si>
    <t>42279981</t>
  </si>
  <si>
    <t>YUCRA CCELLCCARO ALEJANDRO</t>
  </si>
  <si>
    <t>ASISTENTE DE AUDITORIA</t>
  </si>
  <si>
    <t>10149447</t>
  </si>
  <si>
    <t>YUPANQUI TAPIA RENEE RAFAEL</t>
  </si>
  <si>
    <t>09667757</t>
  </si>
  <si>
    <t>ZAMALLOA NARVAEZ SATURNINA</t>
  </si>
  <si>
    <t>08051234</t>
  </si>
  <si>
    <t>ZAMORA DIAZ FEDERICO ARMANDO</t>
  </si>
  <si>
    <t>00254330</t>
  </si>
  <si>
    <t>ZARATE INFANTE YOEL</t>
  </si>
  <si>
    <t>46509581</t>
  </si>
  <si>
    <t>ZAVALETA OCAMPO SUSI MELINA</t>
  </si>
  <si>
    <t>ADMINISTRADOR, HOGAR/ECONOMOS</t>
  </si>
  <si>
    <t>43660071</t>
  </si>
  <si>
    <t>ZEVALLOS CHALCO FREDY</t>
  </si>
  <si>
    <t>012-1297: PROGRAMA DE COMPENSACIONES PARA LA COMPETITIVIDAD</t>
  </si>
  <si>
    <t>Especialista Técnico 2 - Tacna</t>
  </si>
  <si>
    <t>AGUIRRE RIVERA MERY</t>
  </si>
  <si>
    <t xml:space="preserve">CIENCIAS AGRICOLAS </t>
  </si>
  <si>
    <t>Titulo Profesional</t>
  </si>
  <si>
    <t>Especialista 3</t>
  </si>
  <si>
    <t>ALFARO CERNA NYKOL SILVIA</t>
  </si>
  <si>
    <t>Coordinador - Tacna</t>
  </si>
  <si>
    <t>ALFEREZ ROSADO ROSARIO SHIRLEY</t>
  </si>
  <si>
    <t xml:space="preserve">INDUSTRIAS ALIMENTARIAS </t>
  </si>
  <si>
    <t>Apoyo Administrativo</t>
  </si>
  <si>
    <t>ALVA TORRES ROBERTO JUNIOR</t>
  </si>
  <si>
    <t>ADMINISTRACION</t>
  </si>
  <si>
    <t>Carrera Técnica</t>
  </si>
  <si>
    <t>Título Técnico</t>
  </si>
  <si>
    <t>Asistente Técnico Madre de Dios</t>
  </si>
  <si>
    <t>ALVAREZ REAÑO ANDRES</t>
  </si>
  <si>
    <t>Técnico</t>
  </si>
  <si>
    <t>Titulo Tecnico</t>
  </si>
  <si>
    <t>Especialista 1</t>
  </si>
  <si>
    <t>ALVAREZ RAMIREZ JULIO ALBERTO</t>
  </si>
  <si>
    <t>Especialista 2</t>
  </si>
  <si>
    <t>ALZAMORA MONTES MAYRA DAYANIRA</t>
  </si>
  <si>
    <t xml:space="preserve">Jefe de Unidad </t>
  </si>
  <si>
    <t>02824360</t>
  </si>
  <si>
    <t>AMAYA CASTILLO JORGE AUGUSTO</t>
  </si>
  <si>
    <t>Coordinador - Ica</t>
  </si>
  <si>
    <t>AMOROTO RAMOS KARINA ZOILA</t>
  </si>
  <si>
    <t>CIENCIAS VETERINARIAS</t>
  </si>
  <si>
    <t>01332805</t>
  </si>
  <si>
    <t>APAZA APAZA LUIS ALBERTO</t>
  </si>
  <si>
    <t>Asistente Técnico - Apurímac</t>
  </si>
  <si>
    <t>ANCCO SANTANDER ESTELA</t>
  </si>
  <si>
    <t>MEDICO VETERINARIO Y ZOOTECNISTA</t>
  </si>
  <si>
    <t>ANDERSON  DEL VAL  CARLOS FEDERICO JESUS</t>
  </si>
  <si>
    <t xml:space="preserve">ECONOMIA </t>
  </si>
  <si>
    <t>Asistente Técino - San Martin</t>
  </si>
  <si>
    <t>ARCE  ARBILDO DIANA</t>
  </si>
  <si>
    <t>Especialista Administrativo</t>
  </si>
  <si>
    <t>ARELLANOS ALVARADO PERCY JAVIER</t>
  </si>
  <si>
    <t>Especialista 2 - Evaluación Geoespacial</t>
  </si>
  <si>
    <t>ARRASCO ORDOÑEZ ANGELICA ALEJANDRA</t>
  </si>
  <si>
    <t>INGENIERIA GEOGRAFICA</t>
  </si>
  <si>
    <t>08257221</t>
  </si>
  <si>
    <t>ASCOY CRUZADO VICTOR ANDRES</t>
  </si>
  <si>
    <t>ABODAGO</t>
  </si>
  <si>
    <t>Especialista Técnico 1 - Huánuco</t>
  </si>
  <si>
    <t xml:space="preserve">BALTAZAR PEÑA JHORDAN DELFIN </t>
  </si>
  <si>
    <t>01321301</t>
  </si>
  <si>
    <t>BELLIDO URVIOLA JUAN CARLOS</t>
  </si>
  <si>
    <t>MEDICINA VETERINARIA Y ZOOTECNIA</t>
  </si>
  <si>
    <t>Especialista Técnico 2 - Chiclayo</t>
  </si>
  <si>
    <t>BONILLA LINARES  PEDRO ISAIAS</t>
  </si>
  <si>
    <t>Especialista Técnico 2 - Jaén</t>
  </si>
  <si>
    <t>CABRERA  BRICEÑO ROSARIO DEL CARMEN</t>
  </si>
  <si>
    <t>AGRONEGOCIOS</t>
  </si>
  <si>
    <t>Asistente Técino - Cusco</t>
  </si>
  <si>
    <t>CALSIN PEREZ RUTH ALINA</t>
  </si>
  <si>
    <t>ECONOMIA Y NEGOCIOS INTERNACIONALES</t>
  </si>
  <si>
    <t>Especialista 1 - Responsable de Contabilidad</t>
  </si>
  <si>
    <t>CAMACHO  SALAZAR ELVA ROSA</t>
  </si>
  <si>
    <t xml:space="preserve">Especialista 2 </t>
  </si>
  <si>
    <t>CAMPOS PEREZ JORGE</t>
  </si>
  <si>
    <t>Coordinador - Arequipa</t>
  </si>
  <si>
    <t>CARDENAS ARAGON  CARLOS ERNESTO</t>
  </si>
  <si>
    <t>Asistente Técnico - Jaén</t>
  </si>
  <si>
    <t xml:space="preserve">CARRANZA CUZMAN ERICK DANIEL </t>
  </si>
  <si>
    <t>Especialista 2 - Presupuesto</t>
  </si>
  <si>
    <t>CARRANZA MUÑOZ DENNIS ADRIAN</t>
  </si>
  <si>
    <t>Especialista Técnico 2 - Loreto</t>
  </si>
  <si>
    <t>CASTILLO BARRERA CARLOS ALBERTO</t>
  </si>
  <si>
    <t>Especialista Técnico 2 - Pasco</t>
  </si>
  <si>
    <t>CCORAHUA  TELLO OLINDA EDITH</t>
  </si>
  <si>
    <t>Especialista Técnico 1  - Abancay</t>
  </si>
  <si>
    <t>CHILLITUPA CONCHA CARLOS ALBERTO</t>
  </si>
  <si>
    <t>Asistente Administrativo 2</t>
  </si>
  <si>
    <t>45218048</t>
  </si>
  <si>
    <t>CHIRA BARDALES MAYRA ALEJANDRA</t>
  </si>
  <si>
    <t>CONDORI FLORES LISZETH JHASMINA</t>
  </si>
  <si>
    <t>CIENCIAS DE LA INGENIERIA AGRICOLA</t>
  </si>
  <si>
    <t xml:space="preserve">INGENIERO AGRONOMO </t>
  </si>
  <si>
    <t>Magister</t>
  </si>
  <si>
    <t>Especialista 3 - Asistente de Patrimonio</t>
  </si>
  <si>
    <t>07391754</t>
  </si>
  <si>
    <t xml:space="preserve">CORONEL AROSEMENA CARLOS SAMUEL </t>
  </si>
  <si>
    <t>Especialista 2 - Formulacion PRPA</t>
  </si>
  <si>
    <t>CORONEL BUSTAMANTE ALEX YOVERLI</t>
  </si>
  <si>
    <t>AGRONOMIA</t>
  </si>
  <si>
    <t>Especialista Técnico 1  - San Martin</t>
  </si>
  <si>
    <t>01121959</t>
  </si>
  <si>
    <t>CORTEGANA PIZARRO DAVID</t>
  </si>
  <si>
    <t>CIENCIAS INGENIERIA AGROINDUSTRIAL</t>
  </si>
  <si>
    <t>Asistente Administrativo  1  - Cajamarca</t>
  </si>
  <si>
    <t xml:space="preserve">COTRINA TAMAY OLGA </t>
  </si>
  <si>
    <t>Especialista Técnico 2 - Cajamarca</t>
  </si>
  <si>
    <t>CUBAS CAMPOS ADER ALELI</t>
  </si>
  <si>
    <t>ZOOTECNIA</t>
  </si>
  <si>
    <t>CUSI ROMAN ISRAEL CIRILO</t>
  </si>
  <si>
    <t>Especialista Técnico 2 - Huancavelica</t>
  </si>
  <si>
    <t>DE LA CRUZ INGA MARCELINO CIRO</t>
  </si>
  <si>
    <t>Coordinador - Huaraz</t>
  </si>
  <si>
    <t>DIAZ  LEIVA MANUEL VICTOR</t>
  </si>
  <si>
    <t>Especialista Técnico 2 - Madre de Dios</t>
  </si>
  <si>
    <t>ESCALANTE MERMA ANALI VERONICA</t>
  </si>
  <si>
    <t>INGENIERIA FORESTAL Y MEDIO AMBIENTE</t>
  </si>
  <si>
    <t>Especialista 2 - Asistente de Sistemas</t>
  </si>
  <si>
    <t>ESPINOZA LOPEZ YESENIA</t>
  </si>
  <si>
    <t>INGENIERIA INFORMATICA Y SISTEMAS</t>
  </si>
  <si>
    <t xml:space="preserve">Asistente Administrativo 2 </t>
  </si>
  <si>
    <t>FALCON  CHANGANA BERNARDINA EMPERATRIZ</t>
  </si>
  <si>
    <t>INGENIERO ADMIISTRATIVO</t>
  </si>
  <si>
    <t>Especialista Técnico 1 - Junin</t>
  </si>
  <si>
    <t>FERNANDEZ BERROSPI ALCIRA</t>
  </si>
  <si>
    <t>INGENIERIA EN INDUSTRIAS ALIMENTARIAS</t>
  </si>
  <si>
    <t>Especialista Técnico 1 - Cajamarca</t>
  </si>
  <si>
    <t>FERNANDEZ  DIAZ  OSIEL EPRESBITERO</t>
  </si>
  <si>
    <t>42677815</t>
  </si>
  <si>
    <t>FLORES QUIROZ YURI EDWIN</t>
  </si>
  <si>
    <t>INGENIERÍA AGROINDUSTRIAL</t>
  </si>
  <si>
    <t>Especialista 1 - Responsable de Tesorería</t>
  </si>
  <si>
    <t xml:space="preserve">FLORES TIPISMANA  RITA ROSARIO </t>
  </si>
  <si>
    <t>Asistente Técino - Puno</t>
  </si>
  <si>
    <t>46061003</t>
  </si>
  <si>
    <t>FLORES  TICONA CECILIA LIZET</t>
  </si>
  <si>
    <t xml:space="preserve">Especialista 1 - Gestor de Proyectos de Reconversión </t>
  </si>
  <si>
    <t>FRANCO SUAREZ ROCIO DEL PILAR</t>
  </si>
  <si>
    <t>Especialista Técnico 2</t>
  </si>
  <si>
    <t>00103735</t>
  </si>
  <si>
    <t>FREYRE PEREZ LEY WERNI</t>
  </si>
  <si>
    <t>08163564</t>
  </si>
  <si>
    <t>FUERTES PEÑARANDA DE GRADOS MAVILA DEL CARMEN</t>
  </si>
  <si>
    <t>Asistente Administrativo 3 - Servicios generales</t>
  </si>
  <si>
    <t>GAMERO LINO EDUARDO MANUEL</t>
  </si>
  <si>
    <t xml:space="preserve">INGENIERO DE SISTEMAS </t>
  </si>
  <si>
    <t>Asistente Técnico -Loreto</t>
  </si>
  <si>
    <t>GARCIA CORDOVA CARLOS GASTON</t>
  </si>
  <si>
    <t>Asistente Técino - Ayacucho</t>
  </si>
  <si>
    <t>GARCIA PARIONA KARINA NAYDA</t>
  </si>
  <si>
    <t>Asistente Administrativo  3 -mesa de partes</t>
  </si>
  <si>
    <t>GARCIA CHAVEZ CARLOS ALBERTO</t>
  </si>
  <si>
    <t>ADMINISTRACIO DE NEGOCIOS</t>
  </si>
  <si>
    <t>Especialista 1 - Responsable de Sistemas</t>
  </si>
  <si>
    <t>09793990</t>
  </si>
  <si>
    <t>GARRO  TITO RONALD PETER</t>
  </si>
  <si>
    <t xml:space="preserve">INGENIERIA DE SISTEMAS </t>
  </si>
  <si>
    <t>71219158</t>
  </si>
  <si>
    <t xml:space="preserve">GIURIA ULLOA ANDRES ALONSO </t>
  </si>
  <si>
    <t xml:space="preserve">ADMINISTRACION DE SERVICIOS </t>
  </si>
  <si>
    <t xml:space="preserve">GUAYAMA  FLORES CELIA JOBA </t>
  </si>
  <si>
    <t>Especialista Técnico 1 - Piura</t>
  </si>
  <si>
    <t>GUEVARA VERA NEISER</t>
  </si>
  <si>
    <t>Especialista Técnico 1 - Cusco</t>
  </si>
  <si>
    <t>HANCCO FERROFINO ANNE MARY</t>
  </si>
  <si>
    <t>Especialista Técnico 1 - Apurimac</t>
  </si>
  <si>
    <t>HAYACC AQUINO MARCO ANTONIO</t>
  </si>
  <si>
    <t>HARO MUÑOZ SERGIO ANTONIO</t>
  </si>
  <si>
    <t xml:space="preserve">Especialista 3 - Evaluación PRP </t>
  </si>
  <si>
    <t>HERRERA ABAD CRISTIAN REY</t>
  </si>
  <si>
    <t>INGENIERIA AMBIENTAL</t>
  </si>
  <si>
    <t>HUACAL ESTELA WILER</t>
  </si>
  <si>
    <t xml:space="preserve">MEDICINA VETERINARIA  </t>
  </si>
  <si>
    <t>Especialista Técnico 2 - Piura</t>
  </si>
  <si>
    <t>HUACHES  MONTERO ANA GLADYS ESTHERFILIA</t>
  </si>
  <si>
    <t>Especialista 2 - Seguimiento</t>
  </si>
  <si>
    <t>HUAMAN  CHOQUEPATA FRANKLIN SERGIO</t>
  </si>
  <si>
    <t>Especialista Técnico 2 - Pisco</t>
  </si>
  <si>
    <t>HUAMANI  HUAYLLA NOE LOTH</t>
  </si>
  <si>
    <t>HUAMANI  ROJAS ROLANDO CRISPIN</t>
  </si>
  <si>
    <t>Coordinador - Trujillo</t>
  </si>
  <si>
    <t>INFANTE CARRILLO PABLO CESAR</t>
  </si>
  <si>
    <t xml:space="preserve"> CONTADOR /INGENIERIA CIVIL </t>
  </si>
  <si>
    <t>00373303</t>
  </si>
  <si>
    <t>LACCA PUELL MIGUEL ANGEL</t>
  </si>
  <si>
    <t>Especialista 2 - Recursos Humanos</t>
  </si>
  <si>
    <t>LEAU DE LA CRUZ CLAUDIA LISSET</t>
  </si>
  <si>
    <t xml:space="preserve">Director Ejecutivo </t>
  </si>
  <si>
    <t>06015432</t>
  </si>
  <si>
    <t>LENCH CACERES GERMAN MARLON</t>
  </si>
  <si>
    <t xml:space="preserve">Especialista 3 - Asistente de Contabilidad </t>
  </si>
  <si>
    <t>LEYTON HUAYGUA VANESSA</t>
  </si>
  <si>
    <t>Especialista Técnico 2 - Andahuaylas</t>
  </si>
  <si>
    <t xml:space="preserve">LIZARME ROMAN  MARISOL </t>
  </si>
  <si>
    <t>INGENIERÍA AMBIENTAL Y RECURSOS NATURALES</t>
  </si>
  <si>
    <t>Especialista Técnico 2 - Ayacucho</t>
  </si>
  <si>
    <t>LOPEZ CORDERO TANIA YANET</t>
  </si>
  <si>
    <t>Especialista 2A - Promoción y Soporte Regional</t>
  </si>
  <si>
    <t xml:space="preserve">LOPEZ HUAMAN MIGUEL ANGEL </t>
  </si>
  <si>
    <t>GEOGRAFIA</t>
  </si>
  <si>
    <t>MALAGA SILVA EDUARDO ALFREDO</t>
  </si>
  <si>
    <t>Ejecutivo de Unidades Regionales</t>
  </si>
  <si>
    <t>MEDINA MEDINA SANTOS GERARDO</t>
  </si>
  <si>
    <t>Especialista Técnico 1  - Ayacucho</t>
  </si>
  <si>
    <t>MENDOZA  CASTRO DAN RUSBEL</t>
  </si>
  <si>
    <t>CIENCIAS AGRICOLAS</t>
  </si>
  <si>
    <t>Especialista Técnico 2 - Moquegua</t>
  </si>
  <si>
    <t>MENDOZA  TICONA ALEMBERT ALBERTO</t>
  </si>
  <si>
    <t>MOLINA  GALDOS VICTORIA RITA</t>
  </si>
  <si>
    <t>Especialista 3 - Moquegua</t>
  </si>
  <si>
    <t>MOLLINEDO ESCOBAR YOBANY</t>
  </si>
  <si>
    <t>Secretario Técnico de los Órganos Instructores del Proceso Administrativo</t>
  </si>
  <si>
    <t>MONTES TORRES JUNIOR HARMIS</t>
  </si>
  <si>
    <t>MONTOYA DUEÑAS JENNIFER MARIA</t>
  </si>
  <si>
    <t>Especialista Técnico 2 - La Merced</t>
  </si>
  <si>
    <t>MORALES PLASENCIA WILLIAM DANIEL</t>
  </si>
  <si>
    <t>Asistente Técnico - La Merced</t>
  </si>
  <si>
    <t>MUÑOZ CAMARGO MAGALY</t>
  </si>
  <si>
    <t>Especialista Técnico 2 - Trujillo</t>
  </si>
  <si>
    <t>NARRO ESQUIVEL KEVIN ASHLEY PEDRO</t>
  </si>
  <si>
    <t>Coordinador - Ayacucho</t>
  </si>
  <si>
    <t>NAVARRO RAMOS JAVIER</t>
  </si>
  <si>
    <t>NAVARRO MEZA LUCY ANALY</t>
  </si>
  <si>
    <t>INGENIERÍA EN GESTIÓN EMPRESARIAL</t>
  </si>
  <si>
    <t>Asistente Técino - Piura</t>
  </si>
  <si>
    <t xml:space="preserve">NEIRA GARCIA MARIA DORIS </t>
  </si>
  <si>
    <t>Coordinador - Pichari</t>
  </si>
  <si>
    <t>08434420</t>
  </si>
  <si>
    <t>PARADO  GUERRA BEKER</t>
  </si>
  <si>
    <t>Especialista Técnico 1  - Arequipa</t>
  </si>
  <si>
    <t>29643453</t>
  </si>
  <si>
    <t xml:space="preserve">PASTOR ALATRISTA RENZO PAUL </t>
  </si>
  <si>
    <t>PEREDA LINARES PATRICIA JULIA</t>
  </si>
  <si>
    <t>TECNICO DE ARCHIVO</t>
  </si>
  <si>
    <t>PEREZ BARRANTES MARTIN OLEGARIO</t>
  </si>
  <si>
    <t>45456407</t>
  </si>
  <si>
    <t>PINEDO VASQUEZ NILSER</t>
  </si>
  <si>
    <t>CIENCIAS FORESTALES</t>
  </si>
  <si>
    <t>18897060</t>
  </si>
  <si>
    <t xml:space="preserve">PLASENCIA GIL MIGUEL ANGEL </t>
  </si>
  <si>
    <t>Especialista 3 - Asistente de Tesoreria</t>
  </si>
  <si>
    <t>46596278</t>
  </si>
  <si>
    <t>QUIÑONES ZEVALLOS LISANDRO JHENRY</t>
  </si>
  <si>
    <t>Especialista - 3 - Promoción y Soporte Regional</t>
  </si>
  <si>
    <t xml:space="preserve">QUISPICHUCO MONTOYA LORENA MARUSIA </t>
  </si>
  <si>
    <t>08619764</t>
  </si>
  <si>
    <t>REYES HURTADO NESTOR FRANCISCO</t>
  </si>
  <si>
    <t xml:space="preserve">Especialista 1 </t>
  </si>
  <si>
    <t>08123521</t>
  </si>
  <si>
    <t>REYES  TELLO GUSTAVO ALVARO</t>
  </si>
  <si>
    <t>Especialista Técnico 1 - Ucayali</t>
  </si>
  <si>
    <t>RIOS MACEDO KRIS</t>
  </si>
  <si>
    <t>01124488</t>
  </si>
  <si>
    <t>RIVEROS AGÜERO WILBER</t>
  </si>
  <si>
    <t>Especialista Técnico 2 - San Martin</t>
  </si>
  <si>
    <t>RODRIGUEZ DEL CASTILLO GINSBERG</t>
  </si>
  <si>
    <t>Especialista Técnico 2 - Pichari</t>
  </si>
  <si>
    <t>ROMERO QUISPE LIZ MAGALY</t>
  </si>
  <si>
    <t>CIENCIAS AGROFORESTALES</t>
  </si>
  <si>
    <t>Asistente Técino - Arequipa</t>
  </si>
  <si>
    <t xml:space="preserve">ROQUE LIMACHE EDITH ELIANA </t>
  </si>
  <si>
    <t>CONTADOR/INGENIERIA AGRONOMICA</t>
  </si>
  <si>
    <t>Especialista Técnico 2 -Loreto</t>
  </si>
  <si>
    <t>70681874</t>
  </si>
  <si>
    <t>RUIZ  VIENA SIMY LUISA CATHERINE</t>
  </si>
  <si>
    <t>Asistente Técnico - Huánuco</t>
  </si>
  <si>
    <t>SALAZAR  HURTADO DIANA BEATRIZ</t>
  </si>
  <si>
    <t>Especialista 1 -Responsable de Logística</t>
  </si>
  <si>
    <t>SALINAS MOGOLLON CARLOS DAGOBERTO</t>
  </si>
  <si>
    <t>SANCHEZ MORENO FRANCISCO JAVIER</t>
  </si>
  <si>
    <t>Asistente Técnico - Trujillo</t>
  </si>
  <si>
    <t>SANCHEZ PALACIOS FRANCESKA CECIBEL</t>
  </si>
  <si>
    <t>Egresada</t>
  </si>
  <si>
    <t>Especialista Técnico 2 - Tumbes</t>
  </si>
  <si>
    <t>SILVA   CUNYARACHI PAOLA</t>
  </si>
  <si>
    <t>Coordinador - Piura</t>
  </si>
  <si>
    <t xml:space="preserve">SILVA NEVADO CORDOVA HERNAN FRANCISCO </t>
  </si>
  <si>
    <t>08458792</t>
  </si>
  <si>
    <t>SOLIS  TARAZONA SULLY</t>
  </si>
  <si>
    <t>Especialista 2 B – Promoción Y Soporte Regional</t>
  </si>
  <si>
    <t>SOLIS  MOREANO  NANCY</t>
  </si>
  <si>
    <t>Especialista 1  Gestor de Proyectos de Reconversión</t>
  </si>
  <si>
    <t>03666303</t>
  </si>
  <si>
    <t>TAVARA VILLEGAS JOSE ARTURO</t>
  </si>
  <si>
    <t>Coordinador - Cusco</t>
  </si>
  <si>
    <t>ULLOA LLERENA CARLOS</t>
  </si>
  <si>
    <t xml:space="preserve">Especialista 2 - Asistente de Compras </t>
  </si>
  <si>
    <t>41055432</t>
  </si>
  <si>
    <t>VALDEZ MELENDEZ JAVIER GIANCARLO</t>
  </si>
  <si>
    <t>Especialista Técnico 1  - Puno</t>
  </si>
  <si>
    <t>01344761</t>
  </si>
  <si>
    <t>VALENCIA  NUÑEZ LIZET</t>
  </si>
  <si>
    <t>CIENCIAS DE LA COMUNICACION</t>
  </si>
  <si>
    <t>Especialista 1 - Responsable de Planificación</t>
  </si>
  <si>
    <t xml:space="preserve">VALENZUELA CHIRINOS HERNAN  </t>
  </si>
  <si>
    <t>Especialista Técnico 2 - Amazonas</t>
  </si>
  <si>
    <t>70901835</t>
  </si>
  <si>
    <t>VARGAS  ALARCON ELVIS</t>
  </si>
  <si>
    <t>INGENIERÍA AMBIENTAL</t>
  </si>
  <si>
    <t>VARGAS  CERON LOLA SARITA</t>
  </si>
  <si>
    <t xml:space="preserve">VARGAS  PAREJA JORGE LUIS </t>
  </si>
  <si>
    <t>CIENCIAS - ZOOTECNIA</t>
  </si>
  <si>
    <t>VASQUEZ OROYA ROSSE MARIE</t>
  </si>
  <si>
    <t>VERA MORALES ANA TEREZA</t>
  </si>
  <si>
    <t>09879595</t>
  </si>
  <si>
    <t>VIVANCO MACKIE GUSTAVO EDUARDO</t>
  </si>
  <si>
    <t>Asistente Administrativo 3 - Archivo</t>
  </si>
  <si>
    <t>09961963</t>
  </si>
  <si>
    <t>VILLACORTA PANDURO JULIO CESAR</t>
  </si>
  <si>
    <t>TECNICO EN COMUNICACIONES</t>
  </si>
  <si>
    <t>01289480</t>
  </si>
  <si>
    <t>VILLALTA GUTIERREZ FERNANDO</t>
  </si>
  <si>
    <t>Especialista Técnico 2 - Huánuco</t>
  </si>
  <si>
    <t>VILLAR SANTAMARIA MARITZA MARILI</t>
  </si>
  <si>
    <t>08614301</t>
  </si>
  <si>
    <t>YNOÑAN MOLINA LOURDES CANDELARIA</t>
  </si>
  <si>
    <t>Coordinador - Amazonas</t>
  </si>
  <si>
    <t xml:space="preserve">ZAVALA  SIERRA GILBERTO </t>
  </si>
  <si>
    <t>Coordinador - La Merded</t>
  </si>
  <si>
    <t>07387203</t>
  </si>
  <si>
    <t>ZUÑIGA MOSCOSO MAURO ROQUE</t>
  </si>
  <si>
    <t>Especialista 2 - Evaluación PRP</t>
  </si>
  <si>
    <t>ZUÑIGA NAVARRO JUCELY JACKELINE</t>
  </si>
  <si>
    <t>BACHILLER</t>
  </si>
  <si>
    <t>TITULADA</t>
  </si>
  <si>
    <t>LIC. ADMINISTRACION</t>
  </si>
  <si>
    <t>TITULADO</t>
  </si>
  <si>
    <t>CONTABILIDAD Y FINANZAS</t>
  </si>
  <si>
    <t>INGENIERÍA CIVIL</t>
  </si>
  <si>
    <t>CONTADORA PUBLICA</t>
  </si>
  <si>
    <t>EGRESADO</t>
  </si>
  <si>
    <t>ADMINISTRADOR</t>
  </si>
  <si>
    <t>LICENCIADO EN ADMINISTRACION</t>
  </si>
  <si>
    <t>ENFERMERIA</t>
  </si>
  <si>
    <t>TECNICA</t>
  </si>
  <si>
    <t>019-1332: MINAG - JAEN- SAN IGNACIO- BAGUA</t>
  </si>
  <si>
    <t>Personal de apoyo al archivo técnico del PEJSIB</t>
  </si>
  <si>
    <t>AQUINO QUIÑONES JEAN FRANCO FERNANDO</t>
  </si>
  <si>
    <t>Pofesional para levantar observaciones comtenidas en el Informe Nº 012-2021-SG-OGGRH/ALA referido a la evaluación el CAP. Realizar el registro de inmformación en el aplicativo infromártico de planillas y datos de los RR.HH. Realizar la implementación de las recomendaciones orientadas a la mejora de la gestión enel ,marco de RC Nº 343-2020-CG</t>
  </si>
  <si>
    <t>BAZAN MORENO VICENTE</t>
  </si>
  <si>
    <t>CPC</t>
  </si>
  <si>
    <t>Profesional (CPC) como asistente administrativo de apoyo a la Of. De Contabilidad para análisis de cuentas para ejecutar el Plan de Acción de Sinceramiento Contable, impresión y compaginacion de la informacion financiera y presupúestal 2020</t>
  </si>
  <si>
    <t>BEJAR CERNA HUMBERTO JONATAH</t>
  </si>
  <si>
    <t>Profesional (Contador Público) de apoyo a la oficina de Tesoreria</t>
  </si>
  <si>
    <t>BURGA CORDOVA WILSON</t>
  </si>
  <si>
    <t>Personal de apoyo para la limpieza de la sede institucional del PEJSIB.</t>
  </si>
  <si>
    <t>CAMPOS YAJAHUANCA RONALD</t>
  </si>
  <si>
    <t>Servicio Profesional como soporte técnico a la Dirección de Infraestructura Agraia y Riego para realizar el seguimiento de la ejecución de las obras asi como de la documentación técnica que se genera y tramita como mparte de las actividades de esta Dirección</t>
  </si>
  <si>
    <t>BONILLA CALDERON SEGUNDO BENJAMIN</t>
  </si>
  <si>
    <t>Personal de apoyo a la Oficina de Tesorería</t>
  </si>
  <si>
    <t>BRAVO CIEZA ANYELA FIORELLA</t>
  </si>
  <si>
    <t>Apoyo secretarial para la oficina de la Dirección Ejecutiva para labores de fotocopiado y escaneo de documentos</t>
  </si>
  <si>
    <t>BRAVO SAAVEDRA DARWIN RICARDO</t>
  </si>
  <si>
    <t>Profesional (CPC) como apoyo administrativo para la Dirección de Adminstración.</t>
  </si>
  <si>
    <t>CAMACHO DIAZ EDYN FERNANDO</t>
  </si>
  <si>
    <t>Asistente Administrativo en apoyo a la Oficina de Recursos Humanos</t>
  </si>
  <si>
    <t>CAMPOS GUEVARA MARINA YUDITH</t>
  </si>
  <si>
    <t>LIC ADMINISTRACION</t>
  </si>
  <si>
    <t>Asistente Administrativo apyo Oficina Virtual Cajamarca</t>
  </si>
  <si>
    <t>CERQUIN QUISPE FLOR ZARITA</t>
  </si>
  <si>
    <t>TEC. ADMINISTRACION</t>
  </si>
  <si>
    <t>Asistente Administrativo para apoyo en la Gestión de diversas actividades de la Dirección de Desarrollo Agroecnómico</t>
  </si>
  <si>
    <t>CHAVEZ ALARCON SARITA LISSET</t>
  </si>
  <si>
    <t>Asistente administrativo para realizar labores de apoyo a la Dirección Ejecutiva.</t>
  </si>
  <si>
    <t>CHICLOTE RUPAY EDITH VERONICA</t>
  </si>
  <si>
    <t>BACHI. CONTABILIDAD</t>
  </si>
  <si>
    <t>Profesional (Contador Público) de apoyo a la oficina de administracion para funciones de implementacion del SCI</t>
  </si>
  <si>
    <t>CORDOVA ROMAN CRUZ MARIA</t>
  </si>
  <si>
    <t>Servicio de guardiania y custodia de materiales de la Obra Congón</t>
  </si>
  <si>
    <t>CRUZ TORRES WILZON</t>
  </si>
  <si>
    <t>Profesional (CPC) como asistente administrativo de apoyo a la Of. De Contabilidad para análisis de cuentas contables, registro de informacion financiera</t>
  </si>
  <si>
    <t>CRUZADO YLATOMA YRMA JANETH</t>
  </si>
  <si>
    <t>Apoyo secretarial para apoyo a la Dirección Ejecutiva en eel desarrollo de actividades relacionadas al trámite documentario en fisico y en el sistema a traves del SIGA y SISGED</t>
  </si>
  <si>
    <t>CUBAS LINARES DEISY LILIANA</t>
  </si>
  <si>
    <t>Asistente Administrativo para realizar labores de carácter urgente y temporal</t>
  </si>
  <si>
    <t>DELGADO DIAZ RICHARD</t>
  </si>
  <si>
    <t>Profresional (economista) para Apoyo en la Gestión de Diversas Actividades de la Dirección de Desarrollo Agroeconómico</t>
  </si>
  <si>
    <t>ESTELA BALCAZAR LINDON BAGNER</t>
  </si>
  <si>
    <t>Asistente administrativo en apoyo a Control Patrimonial</t>
  </si>
  <si>
    <t>FERNANDEZ OLANO RONAL</t>
  </si>
  <si>
    <t>TEC. CONTABILIDAD</t>
  </si>
  <si>
    <t>Personal de salud para realizar actividades de prevencio del COVID 19</t>
  </si>
  <si>
    <t>GONZALES LOAYZA JESSELY</t>
  </si>
  <si>
    <t>BACH. ENFERMERIA</t>
  </si>
  <si>
    <t>Apoyo administrativo a la Oficina de Recursos Humanos</t>
  </si>
  <si>
    <t>GONZALES SOBERON LUZ DEISY</t>
  </si>
  <si>
    <t>BACH.ADMINISTRACION</t>
  </si>
  <si>
    <t>Chofer en apoyo a la Oficina de Programación, Presupuesto y Seguimiento</t>
  </si>
  <si>
    <t>GUADALAUPE GONZALES CARLOS EDILBERTO</t>
  </si>
  <si>
    <t>Profesional en ing. Civil y/o agricola de apoyo a la Dirección de Infraestructura Agraria y Riego</t>
  </si>
  <si>
    <t>HOYOS FUENTES MARCOS ALEXANDER</t>
  </si>
  <si>
    <t>Contador publico/economista/adminstrador para participár como especialista en los servicios de control simultáneo y relacionados del OCI</t>
  </si>
  <si>
    <t>HUAMAN REYES MARIELA IRIS</t>
  </si>
  <si>
    <t>Profesional para que preste servicios de Supervisión de Programación y Presupuesto de la Oficina de Programación, Presupuesto y Seguimiento, en aplicación de la excepcionalidad establecida en el inciso 3.2 de la Ley Nº 31298.</t>
  </si>
  <si>
    <t>HUAYAMA HUAMAN PATTY VIRGINIA</t>
  </si>
  <si>
    <t>Profesional, especialista ne Inversiones para evaluar, registrar y actualizar los proyectos de inversión "Serv. Riego y Rehabilitación de la Infraestructura San Pedro de Perico, Const. Sistema Riego Rio Congón y realizar capacitaciones y asesoriamiento a al PEJSIB</t>
  </si>
  <si>
    <t>LEON CADILLO MARCELINO JHENRRY</t>
  </si>
  <si>
    <t>Profesional Ingeniero Agrónomo como  soporte técnico a la Dirección de Infrestructura Agraria y Riego</t>
  </si>
  <si>
    <t>LEON MOSTACERO JOSE ANDRES</t>
  </si>
  <si>
    <t>Personal de apoyo para el achivo técnico del PEJSIB</t>
  </si>
  <si>
    <t>LLANOS AGREDA FLOR VANESSA</t>
  </si>
  <si>
    <t>Profesional de salud para realizar la vigilancia de la salud de los trabajadores, ejecutar actividades de prevención a fin de evitar la propagación del coronavirus COVID -19</t>
  </si>
  <si>
    <t>LOPEZ CALDERON REBECA MARGARITA.</t>
  </si>
  <si>
    <t>LIC. ENFERNERIA</t>
  </si>
  <si>
    <t>LOPEZ FERNANDEZ GUILLERMO APARICIO</t>
  </si>
  <si>
    <t>Profesional Especializado en Seguimiento y Monitoreo para el Fortalecimiento de la Oficina de Programación, Presuúesto y Seguimiento del Proyecto Especial Jaén San Ignacio Bagua</t>
  </si>
  <si>
    <t>LOZANO ZEGARRA MARCIAL</t>
  </si>
  <si>
    <t>ING. INFORMATICO</t>
  </si>
  <si>
    <t>Ingeniero Civil como especialista técnico para el Organo de Control Insttitucional</t>
  </si>
  <si>
    <t>MARIN MARIN FREDY ROLANDO</t>
  </si>
  <si>
    <t>ING- CIVIL</t>
  </si>
  <si>
    <t>Apoyo administrativo para tramites en la provincia de Chota</t>
  </si>
  <si>
    <t>MEDINA RIMNARACHIN MARIA AYDE</t>
  </si>
  <si>
    <t>Personal para la verificación de bienes patrimoniales del PEJSIB en la toma de inventarios fisico 2021</t>
  </si>
  <si>
    <t>MERA ROJAS LUCY LISSET</t>
  </si>
  <si>
    <t>EST. SUPERIORES</t>
  </si>
  <si>
    <t>Profesional (Ing. Forestal)de apoyo en la Gestión de DDAE</t>
  </si>
  <si>
    <t>MONTENEGRO VARGAS LEYDI ITALA LILI</t>
  </si>
  <si>
    <t>BACH. ADMINISTRACION</t>
  </si>
  <si>
    <t>Profesional (Ing. Mecánico de Fluidos)de apoyo a la Direccion de Infraestructura Agraria y Riego</t>
  </si>
  <si>
    <t>OLIVA GUTIERREZ HERBER YERAL</t>
  </si>
  <si>
    <t>ING. MECANICO</t>
  </si>
  <si>
    <t>Profesional (Abogado) para asesoramiento en la elaboracion de resoluciones administrativas i directivas de la Dirección de Administración, referidos a encargos internos, directiva caja chica y otros</t>
  </si>
  <si>
    <t>OLIVA PUSE RICARDO FABIANY</t>
  </si>
  <si>
    <t>Ing. Agricola Asistente de la D.Ejecutiva para cumplir funciones vinculadas a la ejecución de las Obras Irrigación Amojao, Irrigación Huarango, Los Sauces Tabacal y revisión de la documentación de las diversas áreas</t>
  </si>
  <si>
    <t>ORREGO CUMPA CARMEN DEL ROSARIO</t>
  </si>
  <si>
    <t>ING. ABRICOLA</t>
  </si>
  <si>
    <t>Profesional (Contador Público) de apoyo a la oficina de Contabilidad, area de Ejecución Presupuestal</t>
  </si>
  <si>
    <t>OSORIO REYES CARLOS ROBERTO</t>
  </si>
  <si>
    <t>Profesional CPC para realizar actos preparatorios de los procedimientos de selección a llevarse a acbo en el presente ejercicio 2021</t>
  </si>
  <si>
    <t>PAISIG HERNANDEZ RAUL</t>
  </si>
  <si>
    <t>Ingeniero Mecánico Eléctrico de apoyo a la Oficina de Abastecimientos para el control, verificación y evaluación de la maquinaria pesada</t>
  </si>
  <si>
    <t>PARDO PINEDO AMILCAR ALOSNSO.</t>
  </si>
  <si>
    <t>Asistente adminsitrativo en apoyo a la Comisión de Invrentario de Bienes Patrimoniales del PEJSIB para el ekjercicio 2020</t>
  </si>
  <si>
    <t>PASTOR MIRANDA KAREN GABRIELA</t>
  </si>
  <si>
    <t>BACH. FORESTAL</t>
  </si>
  <si>
    <t>Profesional (Arquitecto) de apoyo y soporte técnico a la Dirección de Infraestructura Agraria y Riego</t>
  </si>
  <si>
    <t>09617509</t>
  </si>
  <si>
    <t>PERALTA LIZARZABURU FREDDY CESAR</t>
  </si>
  <si>
    <t>ARQUITECTO.</t>
  </si>
  <si>
    <t>Profesional (Contador Público) de apoyo para liquidación de proyectos de inversion en la Dirección de Infraestructura Agraria y Riego del PEJSIB</t>
  </si>
  <si>
    <t>QUIROZ TORRES SONIA DANY</t>
  </si>
  <si>
    <t>Abogado en apoyo al la OAJ para elaboración de sscritos y resoluciones, contratos e informes, asistir a diligencias</t>
  </si>
  <si>
    <t>QUISPE SANDOVAL GINA LIZETH</t>
  </si>
  <si>
    <t>Profesional de Ingeniería Civil y/o Agrícola para realizar labores de Soporte Técnico para el Seguimiento de la Ejecución de las obras en campo, asi como de la documentación técnica que se genera y tramita en dicha área</t>
  </si>
  <si>
    <t>RAMIREZ ACOSTA HENRY SMITH</t>
  </si>
  <si>
    <t>Servicio de guardiania en la sede institucinal del PEJSIB</t>
  </si>
  <si>
    <t>RINZA TINEO JORGE LUIS</t>
  </si>
  <si>
    <t>Chofer de apoyo a la Ofiicna de Desarrollo Agroecnómico</t>
  </si>
  <si>
    <t>RIVASPLATA ASTOCHADO HEBER</t>
  </si>
  <si>
    <t>Profesional Abogado de apoyo a la D. Ejecutiva para el asesoramiento en asuntos administrativos en el seguimiento de la ejecución de las Obras irrigación Amojao, Irrigación Huarango, y Los Sauces Tabacal.</t>
  </si>
  <si>
    <t>ROJAS CABREJOS JORGE ERNESTO JAVIER</t>
  </si>
  <si>
    <t>Apoyo de Asistente Administrativo a la Ofiicna de Abastecimientos y Servicios Generales</t>
  </si>
  <si>
    <t>ROJAS CHUYAN WILTER</t>
  </si>
  <si>
    <t>BACH. ING. FORESTAL</t>
  </si>
  <si>
    <t>Asistente Administrativo para el mantenimiento, ordenamiento y clasificación de documentos del archivo central del PEJSIB</t>
  </si>
  <si>
    <t>ROJAS PERALTA FRAN GEAGNER</t>
  </si>
  <si>
    <t>Ing. Civil para apoyo y asesoria en contrataciones del estdo y administración de contratos de diferentes obras</t>
  </si>
  <si>
    <t>SALAZAR FERNANDEZ LUIS BENJAMIN</t>
  </si>
  <si>
    <t>Asistente Administrativo de apoyo a la Dirección de Infarestructura Agraria y Riego</t>
  </si>
  <si>
    <t>SALGADO CERVERA ELKY GUILLERMO</t>
  </si>
  <si>
    <t>LIC.ADMINISTRACION</t>
  </si>
  <si>
    <t>Auditor (Contador) Asistente para el Organo de Control Insticucional</t>
  </si>
  <si>
    <t>SANCHEZ RIVERA CARMIN JOSABET</t>
  </si>
  <si>
    <t>Abogado en apoyo a la secretaria técnica para realizar labores de los procedimientos administrativos disciplinarios del PEJSIB</t>
  </si>
  <si>
    <t>09943004</t>
  </si>
  <si>
    <t>SANTILLAN BENITES VINKO BANISH</t>
  </si>
  <si>
    <t>Asistente Administrativo para Apoyo en la Gestión de Diversas Actividades de la Dirección de Desarrollo Agroeconómico</t>
  </si>
  <si>
    <t>SILVA ALBERCA LUCERO ESTEFANY</t>
  </si>
  <si>
    <t>BACH. CONTABILIDAD</t>
  </si>
  <si>
    <t>TANTALEAN HUAMAN HARUMY MARIELITA</t>
  </si>
  <si>
    <t>Profesional para labores de Planeamiento, Formulación de Programación Multianual de Inversiones 2022 - 2024 y Seguimiento y Control de Pago de valorizaciones de los Proyectos Continuación y Culminación del Proyecto Amojao e Irrigación Amojao</t>
  </si>
  <si>
    <t>TARIFEÑO NIÑO GERMAN JUNNIOR</t>
  </si>
  <si>
    <t>Asistente Administrativo en apoyo al area de Almacén y Patrimonio</t>
  </si>
  <si>
    <t>TAVARA OLEA DENIX FERNANDO</t>
  </si>
  <si>
    <t>Asistente Técnico (Ing. Agricola) para la ejcución del Saldo de Obra Canal Los Sauces Tabacal</t>
  </si>
  <si>
    <t>TINEO FACUNDO ANGIE MARIEL</t>
  </si>
  <si>
    <t>Apoyo administrativo a la O. Asesoría Jurídica en los trámites documentarios, elaboracion de contratos, proyección de documentos</t>
  </si>
  <si>
    <t>TOLEDO CHAPOÑAN CRISTIAN MANUEL</t>
  </si>
  <si>
    <t>Apoyo administrativo para la Oficina de Recursos Humanos realizar actividades de recopilacion de la información de solicitudes externas</t>
  </si>
  <si>
    <t>TORRES LOPEZ NANCY ROSA</t>
  </si>
  <si>
    <t>SEC. EJECUTIVO</t>
  </si>
  <si>
    <t>TORRES SIPION RUTH MELISSA</t>
  </si>
  <si>
    <t>URIARTE CORONADO GUELLY LEYCI</t>
  </si>
  <si>
    <t>VELEZ CORDOVA ELIANA DEL PILAR</t>
  </si>
  <si>
    <t>VENTURA DIAZ CESAR IVAN</t>
  </si>
  <si>
    <t>Asistente Administrativo en apoyo a la Oficina de Contabilidad para realizar labores en el area de de Ejecución Presupuestal</t>
  </si>
  <si>
    <t>VILCHEZ FARRO CARLOS ENRIQUE</t>
  </si>
  <si>
    <t>Personal de a la oficina de Programación, Presupuesto y Seguimieto</t>
  </si>
  <si>
    <t>VILLANUEVA ELERA FRESSA CELESTE</t>
  </si>
  <si>
    <t>Profesional (Civil o Agricola) en apoyo a la Dirección de Infraestructura Agraria y Riego</t>
  </si>
  <si>
    <t>ZAPATA  LACHIRA NISIDA LICCET</t>
  </si>
  <si>
    <t>Apoyo administrativo para la recepción, verificación del archivo técnico y tesoreria</t>
  </si>
  <si>
    <t>ALVA OLANO JULIO CESAR</t>
  </si>
  <si>
    <t>Personal de apoyo a la Oficina de Contabilidad y Tesoreria</t>
  </si>
  <si>
    <t>Profesional (Contador Público) de apoyo a la Dirección Ejecutiva para Implementar el Modelo de Inregrida y Lucha contra la Corrupción</t>
  </si>
  <si>
    <t>Especialista en einversiones para registrar información relacionada al formatods 08-a y fomato 12-B de los proyectos de inversión en ejecución de la DDAE</t>
  </si>
  <si>
    <t>CASTILLO CASTILLO TITO</t>
  </si>
  <si>
    <t>ECO</t>
  </si>
  <si>
    <t>Asistente Administrativo apoyo Oficina Virtual Cajamarca</t>
  </si>
  <si>
    <t>Profesional Especialista II de apoyo técnico a la DIAR</t>
  </si>
  <si>
    <t>CHAPOÑAN ACHA EDINSON RUITOR</t>
  </si>
  <si>
    <t>Apoyo a la Of. Administración para reallizar el seguimento y monitoreo de la jecución presupustal y financiera, elasboracion de informes, implementación de recomebndaciones de los informes de auditoría</t>
  </si>
  <si>
    <t>CONTRERAS DELGADO WEEDER ALEXANDER</t>
  </si>
  <si>
    <t>Profesional (Contador Público y/o Admibnistración) de apoyo a la oficina de administracion para funciones de implementacion del SCI</t>
  </si>
  <si>
    <t>Profesional (Contador Público) de apoyo a la Oficina de Tesorería</t>
  </si>
  <si>
    <t>CORDOVA ROMAN ROSA NELIDA</t>
  </si>
  <si>
    <t>Servicio de guardiania Almacén Congón</t>
  </si>
  <si>
    <t>Apoyo administrativo para la Dirección Ejecutiva</t>
  </si>
  <si>
    <t>DAVILA  MONSALVE GABY</t>
  </si>
  <si>
    <t>Chofer de apoyo a la Oficina de Administración</t>
  </si>
  <si>
    <t>DAVILA MONDRAGON WILSON IVAN</t>
  </si>
  <si>
    <t>Personal de apoyo para la oficina de Recursos Humanos</t>
  </si>
  <si>
    <t>ESPINOZA PEREZ JEIDI</t>
  </si>
  <si>
    <t>Profesional de apoyo a la Oficina de Abast. y Servicios Generales - SIGA SIAF, (elaboración de informes y requerimientos en el SIGA, realizar la habilitación de bienes y servicios en el Catálogo SIGA – MEF Institucional en el Módulo Configuración del SIGA, consolidación de los gastos financieros de Gestión de Proyectos SIGA - SIAF.</t>
  </si>
  <si>
    <t>FERREÑAN DAVILA IRIS MARIELA</t>
  </si>
  <si>
    <t>LIC. ENFERMERIA</t>
  </si>
  <si>
    <t>Personal administrativo (egresado y/o bachiller)en apoyo a la Ofcina de Recursos Humanos del PEJSIB</t>
  </si>
  <si>
    <t>Chofer de apoyo al Componete Gestión de Proyectos</t>
  </si>
  <si>
    <t>HERNANDEZ PEREZ FELIZARDO</t>
  </si>
  <si>
    <t>Profesional de a poyo a la Dirección Ejecutiva para el Monitoreo y Seguimiento de los Ptoyectos de Inversióbn a cargo de la Dirección de Desarrollo Agroecnómico</t>
  </si>
  <si>
    <t>HERNANDEZ VASQUEZ NATHALY</t>
  </si>
  <si>
    <t>Profesional de apoyo a la Oficina de Almacén</t>
  </si>
  <si>
    <t>HOYOS GUEVARA ADITA MARILENY</t>
  </si>
  <si>
    <t>Servicio de coordinador y articulador con los gobiernos regionales y locales del ámbito del Pejsib, para socializar los avances de la II Reforma Agraria</t>
  </si>
  <si>
    <t>HUAMAN CHAVEZ JORGE ALADINO</t>
  </si>
  <si>
    <t>ESP. EDUCACION</t>
  </si>
  <si>
    <t>Profesional de apoyo a la Oficina de Contabilidad</t>
  </si>
  <si>
    <t>HUATANGARE BAIQUE GABY FABIOLA</t>
  </si>
  <si>
    <t>Profesional para servicio especilaizado en temas de presupuesto para la Superv. De Prog. y Ppto de la OPPS,  en aplicación de la Septiuagesima segunda disposición complementaria final de la ley 31365 leyde presupuesto del sector público para el año 2022</t>
  </si>
  <si>
    <t>Servicio Profesional Especialista en Contrataciones del estado</t>
  </si>
  <si>
    <t>07700939</t>
  </si>
  <si>
    <t>IZQUIERDO ESPINO JULIO SLAVADOR</t>
  </si>
  <si>
    <t>TEC. MEDICO</t>
  </si>
  <si>
    <t>Asistente Administrativo en apoyo a la DDAE</t>
  </si>
  <si>
    <t>Personal de apoyo a la oficina de contabilidad en el ejecucion presupuestal</t>
  </si>
  <si>
    <t>MANRIQUE VASQUEZ DARWIN</t>
  </si>
  <si>
    <t>Personal de apoyo a la Oficina de Recursos Humanos</t>
  </si>
  <si>
    <t>Ing. Agricola Asistente Técnico de la D.Ejecutiva en asuntos administrativos y seguimiento de la ejecución de las obras y PIP que ejecuta el PEJSIB</t>
  </si>
  <si>
    <t>Profesional (Contador Público) de apoyo a la oficina de Personal para elaboración de planillas de empleados y obreros de la entidad durante el ejercicio 2022, elab. Y declaración de la AFP y PDT Plame, cálculo de CTS y renta de 5ta categoría, T Registro</t>
  </si>
  <si>
    <t>Ing. Agricola de apoyo para realizar actividades relacionadas a la elaboración y revisión de documentación técnica relacionada a los proyectos vinculados a la Dirección de Infraestructura Agraria y Riego.</t>
  </si>
  <si>
    <t>PACHECO LEON CARLOS MANUEL</t>
  </si>
  <si>
    <t>Profesional CPC especialista en procesos administrativos y logístico (manejo de los sistemas SIGA y SIAF) de apoyo a la UASG para elaboración de Ordenes de Servicio , Compra, apoyo y participación en los comites  de selección en las difernets etapas de los procedimientos de selección y otros relacionadoa al Oficina de Abastecimientos</t>
  </si>
  <si>
    <t>Profesional Especialista de apoyo técnico a la Diección de Infraestructura Agraria  y Riego</t>
  </si>
  <si>
    <t>PIZARRO LEON OSCAR MIGUEL</t>
  </si>
  <si>
    <t>Personal de apoyo a la Dirección de Desarrollo Agreocnómiico</t>
  </si>
  <si>
    <t>RIMAYCUNA SILVA KEYLA MARISOL</t>
  </si>
  <si>
    <t>BACH CONTABILIDAD</t>
  </si>
  <si>
    <t>Chofer de apoyo al comppoente de Gestión de Proyectos</t>
  </si>
  <si>
    <t>Profesional (Abogado) para el equipode Gestión, Seguimiento y Monitoreo de la Ejecución de la Obra Continuación y Culminación del Proyecto de Irrigación Amojao</t>
  </si>
  <si>
    <t>Apoyo para el area del Almacén central de PEJSIB, para el ordenamiento de la recepción y salida de los bienes y/o materiales que se adquieren.</t>
  </si>
  <si>
    <t>Contratación de uns Asesor en Sistemas Administrativos (Contador Público) de paoyo a la Dirección Ejecutiva</t>
  </si>
  <si>
    <t>ROMERO MENDOZA PERCY</t>
  </si>
  <si>
    <t>Asistente Administrativo para la ejecución del Saldo de Obra Creación del Servicio de Agua para Riego del Canal Los Sauces del CP. Tabacal, distrito de Chontali, prov. Jaén - Cajamarca</t>
  </si>
  <si>
    <t>Profesional para realizar labores de Segumiento, Monitoreo y Control para la Supervisión de Programación y Presupuesto</t>
  </si>
  <si>
    <t>Profesional Abogada como apoyo administrativo para la Dirección de Administración de PEJSIB</t>
  </si>
  <si>
    <t>TELLO SANTA CRUZ MAGALY</t>
  </si>
  <si>
    <t>Profesional (Auditor) Contador y/o Administrador de apoyo al  Organo de Control Insticucional</t>
  </si>
  <si>
    <t>Asistente Administrativo de apoyo a la Oficina de Abastecimientos y Servicios Generales</t>
  </si>
  <si>
    <t>Apoyo profesional para asesoraiemiento en el elvantamiento de observaciones realizadas al Informe CAP ¨Profesional</t>
  </si>
  <si>
    <t>YBAÑEZ JMENEZ ELVA DE FATIMA</t>
  </si>
  <si>
    <t>022-1593: PROYECTO ESPECIAL DE DESARROLLO DEL VALLE DE LOS RIOS APURIMAC, ENE Y MANTARO-PROVRAEM</t>
  </si>
  <si>
    <t>CARRILLO FLORES ALFONSO</t>
  </si>
  <si>
    <t>TITULO PROFESIONAL</t>
  </si>
  <si>
    <t>MUÑOZ BENDEZU GISELA SYNTHIA</t>
  </si>
  <si>
    <t>HUAMAN TOLEDO TEODOSIO</t>
  </si>
  <si>
    <t>YALLE ROJAS DE VILLAR LEYDY MARGARET</t>
  </si>
  <si>
    <t>TECN. CONTABILIDAD</t>
  </si>
  <si>
    <t>ESPECIALISTA EN LOGISTICA</t>
  </si>
  <si>
    <t>LAURA TORRES SILVIO</t>
  </si>
  <si>
    <t>ESPECIALISTA EN TESORERIA</t>
  </si>
  <si>
    <t>NUÑEZ VILCA EDGAR</t>
  </si>
  <si>
    <t>ESPECIALISTA EN CONTABILIDAD</t>
  </si>
  <si>
    <t>FLORES LLAMOCCA HECTOR</t>
  </si>
  <si>
    <t>GOMEZ TINEO RAFAEL</t>
  </si>
  <si>
    <t>HERMOZA GAMARRA YURI</t>
  </si>
  <si>
    <t>CHAVIGURI ANYOSA AARON ZEUS</t>
  </si>
  <si>
    <t>AUCASIME MORALES JUAN CRISOSTOMO</t>
  </si>
  <si>
    <t>ESPECIALISTA FORESTAL</t>
  </si>
  <si>
    <t>YUPANQUI CERRON ARTURO LIBIO</t>
  </si>
  <si>
    <t>ESPECIALISTA PECUARIO</t>
  </si>
  <si>
    <t>PALOMINO MENDOZA EDITH MARUJA</t>
  </si>
  <si>
    <t>MEDICO VETERINARIA</t>
  </si>
  <si>
    <t>ESPECIALISTA AGRARIO</t>
  </si>
  <si>
    <t>LAURA MOLINA GILVER</t>
  </si>
  <si>
    <t>NAPA HUARANCCA JOSE GABRIEL</t>
  </si>
  <si>
    <t>HUALLPA QUISPE PAMELA YINA</t>
  </si>
  <si>
    <t>08129663</t>
  </si>
  <si>
    <t>RAMOS RIVEROS ERNESTO AQUILES</t>
  </si>
  <si>
    <t>ROGRIGUEZ MALLMA JOEL PERCY</t>
  </si>
  <si>
    <t>07200865</t>
  </si>
  <si>
    <t>ALBUJAR PEREZ GUIDO TULIO</t>
  </si>
  <si>
    <t>DIRECTOR ZONAL PANGOA</t>
  </si>
  <si>
    <t>VILLAGARAY YANQUI SIXTO MARCELINO</t>
  </si>
  <si>
    <t>ASISTENTE ADMINISTRATIVA CONTABLE</t>
  </si>
  <si>
    <t>MUCHA ALIAGA MARINA VICTORIA</t>
  </si>
  <si>
    <t>LICENCIA EN ADMINISTRACION</t>
  </si>
  <si>
    <t>ESPINOZA GALARZA JAIME COCO</t>
  </si>
  <si>
    <t>ACUÑA FERNANDEZ OSCAR MANUEL</t>
  </si>
  <si>
    <t>DIRECTOR ZONAL PICHARI</t>
  </si>
  <si>
    <t>GUTIERREZ DIPAZ FERNANDO</t>
  </si>
  <si>
    <t>QUINTANA COLLAHUACHO MARLENI</t>
  </si>
  <si>
    <t>GUTIERREZ LUJAN JUAN</t>
  </si>
  <si>
    <t>00942101</t>
  </si>
  <si>
    <t>SATALAYA  REATEGUI HAROLDO</t>
  </si>
  <si>
    <t>MALPICA RAMOS CARLOS MAXIMO</t>
  </si>
  <si>
    <t>DIRECTOR ZONAL TAYACAJA</t>
  </si>
  <si>
    <t>ORIUNDO GUTIERREZ CRISOSTOMO</t>
  </si>
  <si>
    <t>NUÑEZ PINO CLEDI JUDITH</t>
  </si>
  <si>
    <t>QUISPE EDWING HUICHO</t>
  </si>
  <si>
    <t>MENDOZA PILLACA ROXANA PALMIRA</t>
  </si>
  <si>
    <t>034-1594: PROY. ESP. DATEM DEL MARAÑON-ALTO AMAZONAS-LORETO-CONDORCANQUI-PEDAMAALC</t>
  </si>
  <si>
    <t>ESPECIALISTA EN AGRO NEGOCIOS</t>
  </si>
  <si>
    <t>AMABLE ARAUJO CHARLES SEGUNDO</t>
  </si>
  <si>
    <t>INGENIERÍA EN ZOOTECNIA</t>
  </si>
  <si>
    <t>05630758</t>
  </si>
  <si>
    <t>ARAUJO CERRRUTTI MARIA CRISTINA</t>
  </si>
  <si>
    <t>05277431</t>
  </si>
  <si>
    <t>BARREYRO AMAYA LUIS ALBERTO</t>
  </si>
  <si>
    <t>05386343</t>
  </si>
  <si>
    <t>BONIFAZ ACHO AYLI</t>
  </si>
  <si>
    <t>TÉCNICA AGROPECUARIA</t>
  </si>
  <si>
    <t>CALDERON VILLEGAS CARLOS ALBERTO</t>
  </si>
  <si>
    <t>CAMUS DEL CASTILLO EDEN JULIAN</t>
  </si>
  <si>
    <t>DIRECTOR DE LA OFICINA DE ASESORÍA LEGAL</t>
  </si>
  <si>
    <t>45738062</t>
  </si>
  <si>
    <t>CENEPO PINEDO JULIO CÉSAR</t>
  </si>
  <si>
    <t>CHAVARRIA CHUJUTALLI JENNER ARMANDO</t>
  </si>
  <si>
    <t>CHOFER PROFESIONAL</t>
  </si>
  <si>
    <t>01114766</t>
  </si>
  <si>
    <t>CHU ASPAJO CARLOS</t>
  </si>
  <si>
    <t>TÉCNICO MECÁNICO</t>
  </si>
  <si>
    <t>DIRECTOR DE LA DIRECCIÓN DE GESTIÓN DE LOS RECURSOS FORESTALES</t>
  </si>
  <si>
    <t>40953573</t>
  </si>
  <si>
    <t>CUÑACHI ENCINAS GEORGE AGUSTÍN</t>
  </si>
  <si>
    <t>INGENIERÍA FORESTAL</t>
  </si>
  <si>
    <t>DÁVILA DÍAZ LUIS MIGUEL</t>
  </si>
  <si>
    <t>INGENIERÍA AGRÓNOMA</t>
  </si>
  <si>
    <t>ESPECIALISTA EN CONSERVACION FORESTAL</t>
  </si>
  <si>
    <t>04329961</t>
  </si>
  <si>
    <t>GAGO MARQUEZ DANIEL NATAEL</t>
  </si>
  <si>
    <t>INGENIERÍA EN RECURSOS NATURALES RENOVABLES</t>
  </si>
  <si>
    <t>ESPECIALISTA EN AGROFORESTERIA</t>
  </si>
  <si>
    <t>GARCIA RIOS EDY</t>
  </si>
  <si>
    <t>05618425</t>
  </si>
  <si>
    <t>GONZALES DAVILA ERNESTO</t>
  </si>
  <si>
    <t>GUERRA FLORES KARINA</t>
  </si>
  <si>
    <t>DIRECTOR DE LA OFICINA DE PROGRAMACIÓN, PRESUPUESTO Y SEGUIMIENTO</t>
  </si>
  <si>
    <t>05386470</t>
  </si>
  <si>
    <t>HIDALGO ROJAS HECTOR</t>
  </si>
  <si>
    <t>INGENIERÍA PESQUERA</t>
  </si>
  <si>
    <t>70378177</t>
  </si>
  <si>
    <t>ISUIZA RENGIFO CARLOS MIGUEL</t>
  </si>
  <si>
    <t>JAUREGUI SOTO OSCAR RICARDO</t>
  </si>
  <si>
    <t>ESPECIALISTA EN CRIANZAS</t>
  </si>
  <si>
    <t>LIVIAC VARGAS HARRY EDWARDS</t>
  </si>
  <si>
    <t>ESPECIALISTA EN CULTIVOS ALIMENTICIOS</t>
  </si>
  <si>
    <t>01121469</t>
  </si>
  <si>
    <t>MASQUEZ RUIDIAS ELI</t>
  </si>
  <si>
    <t>MESTANZA OJANAMA URSULA VANESA</t>
  </si>
  <si>
    <t>MURO RODRIGUEZ JUAN GUILLERMO</t>
  </si>
  <si>
    <t>DIRECTOR ZONAL DE CONDORCANQUI</t>
  </si>
  <si>
    <t>05361549</t>
  </si>
  <si>
    <t>NAVARRO PINEDO ALEJANDRO</t>
  </si>
  <si>
    <t>ASISTENTE DE GERENCIA</t>
  </si>
  <si>
    <t>OLIVERA VALDERRAMA MERCEDES MILAGROS</t>
  </si>
  <si>
    <t>DIRECTOR ZONAL DE DATEM DEL MARAÑÓN</t>
  </si>
  <si>
    <t>PEREIRA FACHIN MANUEL MAURICIO</t>
  </si>
  <si>
    <t>PEREYRA VALENCIA ARMANDO</t>
  </si>
  <si>
    <t>PRETELL GONZALES MARIO ALBERTO</t>
  </si>
  <si>
    <t>01127454</t>
  </si>
  <si>
    <t>RAMIREZ GOMEZ EDGAR</t>
  </si>
  <si>
    <t>REÁTEGUI HIDALGO LILIANA CARIDAD</t>
  </si>
  <si>
    <t>INGENIERÍA INFORMÁTICA</t>
  </si>
  <si>
    <t>NO TIENE</t>
  </si>
  <si>
    <t>RENGIFO ORTIZ RODOLFO</t>
  </si>
  <si>
    <t>ESPECIALISTA EN CULTIVOS TROPICALES</t>
  </si>
  <si>
    <t>05614178</t>
  </si>
  <si>
    <t>RENGIFO VASQUEZ PERCY JOSE</t>
  </si>
  <si>
    <t>DIRECTOR DE LA DIRECCIÓN DE DESARROLLO AGROECONÓMICO</t>
  </si>
  <si>
    <t>01160182</t>
  </si>
  <si>
    <t>RODRIGUEZ CELIS RORY</t>
  </si>
  <si>
    <t>01114576</t>
  </si>
  <si>
    <t>RUCOBA CHUJUTALLI AUGUSTO</t>
  </si>
  <si>
    <t>SANCHEZ PIZARRO ALEXANDER</t>
  </si>
  <si>
    <t>ESPECIALISTA EN AGRONEGOCIOS</t>
  </si>
  <si>
    <t>01134260</t>
  </si>
  <si>
    <t>SANDOVAL CENTA OMAR ALONSO</t>
  </si>
  <si>
    <t>DIRECTOR DE LA OFICINA DE ADMINISTRACIÓN</t>
  </si>
  <si>
    <t>17532433</t>
  </si>
  <si>
    <t>SUCLUPLE LLAUCE PEDRO</t>
  </si>
  <si>
    <t>TARAZONA YACHA JORGE ANIBAL</t>
  </si>
  <si>
    <t>TÉCNICO EN ALMACÉN</t>
  </si>
  <si>
    <t>05617303</t>
  </si>
  <si>
    <t>TECCO CELIS ALEXANDER</t>
  </si>
  <si>
    <t>05382179</t>
  </si>
  <si>
    <t>TORRES VASQUEZ RAUL GUSTAVO</t>
  </si>
  <si>
    <t>TORRES VELA GHIAN PIERO</t>
  </si>
  <si>
    <t>ESPECIALISTA EN CONTABILIDAD Y FINANZAS</t>
  </si>
  <si>
    <t>VALDERA TAPULLIMA JORGE</t>
  </si>
  <si>
    <t>VALENZUELA ELGUERA YUNER JUAN</t>
  </si>
  <si>
    <t>VASQUEZ GARCIA RICHARD MANUEL</t>
  </si>
  <si>
    <t xml:space="preserve">VASQUEZ NAUTINO MILTON </t>
  </si>
  <si>
    <t>VASQUEZ OLORTEGUI JESUS VICTOR JOSE</t>
  </si>
  <si>
    <t>VELA PANDURO FRANKLIN</t>
  </si>
  <si>
    <t>VIENA BARDALES JACK FLAVIO</t>
  </si>
  <si>
    <t>06247580</t>
  </si>
  <si>
    <t>PAIRAZAMAN TORRES JOSE LUIS</t>
  </si>
  <si>
    <t>JEFE DE PRESUPUESTO</t>
  </si>
  <si>
    <t>23993617</t>
  </si>
  <si>
    <t>FIGUEROA GUZMAN LIVIA</t>
  </si>
  <si>
    <t>ADMINISTRADORA</t>
  </si>
  <si>
    <t>DIRECTOR DE ADMINISTRACION</t>
  </si>
  <si>
    <t>JEFE DE LOGÍSTICA</t>
  </si>
  <si>
    <t>10585428</t>
  </si>
  <si>
    <t>CRUZ CORDOVA IVONNE PAOLA</t>
  </si>
  <si>
    <t>DIRECTOR DE PLANEAMIENTO, SEGUIMIENTO Y EVALUACION</t>
  </si>
  <si>
    <t>15443475</t>
  </si>
  <si>
    <t>40765256</t>
  </si>
  <si>
    <t>MARIN ALVA ERIKA VANESSA</t>
  </si>
  <si>
    <t>40611745</t>
  </si>
  <si>
    <t>RODRIGUEZ SAYRITUPAC FREDDY ALFRED</t>
  </si>
  <si>
    <t>JEFE DE ASESORÍA JURÍDICA</t>
  </si>
  <si>
    <t>07924553</t>
  </si>
  <si>
    <t>LEIVA TOVAR TEODOSIO DANIEL</t>
  </si>
  <si>
    <t>42447925</t>
  </si>
  <si>
    <t>GONZALES ESPARTA DANNY ATILIO</t>
  </si>
  <si>
    <t>CHAVEZ VASQUEZ MARIANO WALDEMAR</t>
  </si>
  <si>
    <t>JEFE DE CONTABILIDAD</t>
  </si>
  <si>
    <t>MEJIA GOMEZ EDELMIRA</t>
  </si>
  <si>
    <t>JEFE DE TESORERIA</t>
  </si>
  <si>
    <t>NORABUENA BOJORQUEZ CHRISTIAN ALFREDO</t>
  </si>
  <si>
    <t>09540655</t>
  </si>
  <si>
    <t>CABALLERO LA ROSA RENATO MAXIMO</t>
  </si>
  <si>
    <t>MAGISTER GESTION PUBLICA</t>
  </si>
  <si>
    <t>18161540</t>
  </si>
  <si>
    <t>20105275</t>
  </si>
  <si>
    <t>CHAUPIN SOSA FREDDY</t>
  </si>
  <si>
    <t>02615890</t>
  </si>
  <si>
    <t>CUEVA PALACIOS CARLOS ENRRIQUE</t>
  </si>
  <si>
    <t>RIOS GUTIERREZ JOSE MIGUEL</t>
  </si>
  <si>
    <t>CAS TEMPORAL</t>
  </si>
  <si>
    <t>ASISTENTE DE DIRECCION DE ADMINISTRACION</t>
  </si>
  <si>
    <t>SAENZ RUIZ PATRICIA</t>
  </si>
  <si>
    <t>ESTUDIANTE ADMINISTRACION</t>
  </si>
  <si>
    <t>TERRONES FERNANDEZ AURORA</t>
  </si>
  <si>
    <t>ESTRELLA BAZAN KARLA PAOLA</t>
  </si>
  <si>
    <t>ANALISTA DE PLANEAMIENTO</t>
  </si>
  <si>
    <t>CIURLIZZA PEÑA DIANA CLAUDIA</t>
  </si>
  <si>
    <t>INGENIERA INDUSTRIAL</t>
  </si>
  <si>
    <t>VERA CASTAÑEDA BEATRIZ ROCIO</t>
  </si>
  <si>
    <t>BACHILLER EN ADMINISTRACION - MAGISTER RRHH</t>
  </si>
  <si>
    <t>BACHILLER EN INGENIERIA SISTEMAS</t>
  </si>
  <si>
    <t>COORDINADOR DE TRANSPORTES Y MENSAJERIA</t>
  </si>
  <si>
    <t>TIPSO CAYHUALLA EVERT RICARDO</t>
  </si>
  <si>
    <t>VALLEJOS LUCERO DIANA MILAGROS MELISSA</t>
  </si>
  <si>
    <t>ESTUDIANTE CONTABILIDAD</t>
  </si>
  <si>
    <t>CAS INDETERMINADO</t>
  </si>
  <si>
    <t>AUXILIAR DE MENSAJERIA</t>
  </si>
  <si>
    <t>10360470</t>
  </si>
  <si>
    <t>DELGADO OSCANOA MIGUEL ANGEL</t>
  </si>
  <si>
    <t>ESPECIALISTA CONTROL PATRIMONIAL</t>
  </si>
  <si>
    <t>21512651</t>
  </si>
  <si>
    <t>CARLOS CORNEJO SILVERIO FLORENTINO</t>
  </si>
  <si>
    <t>ASISTENTE DE TESORERIA</t>
  </si>
  <si>
    <t>HILARIO QUINTO MARIXZA JAKELIN</t>
  </si>
  <si>
    <t>EGRESADO CIENCIAS CONTABLES</t>
  </si>
  <si>
    <t>ESPECIALISTA EN SISTEMAS Y TI</t>
  </si>
  <si>
    <t>ORTIZ MUÑOZ MOISES ANIBAL</t>
  </si>
  <si>
    <t>RECEPCIONISTA</t>
  </si>
  <si>
    <t>06795307</t>
  </si>
  <si>
    <t>RIVERA GOMEZ JAQUELINE ELIZABETH</t>
  </si>
  <si>
    <t>ESTUDIOS TECNICOS MARKETING</t>
  </si>
  <si>
    <t>AUXILIAR DE LIMPIEZA</t>
  </si>
  <si>
    <t>VILCHEZ NUÑEZ SOFIA YULIANA</t>
  </si>
  <si>
    <t>ESTUDIOS TECNICOS ENFERMERIA</t>
  </si>
  <si>
    <t>ESPECIALISTA EN ALMACEN</t>
  </si>
  <si>
    <t>25745304</t>
  </si>
  <si>
    <t>CARREÑO MALDONADO JULIO CESAR</t>
  </si>
  <si>
    <t>EGRESADO ADMINISTRACION</t>
  </si>
  <si>
    <t>036-1634: MINAGRI - FONDO SIERRA AZUL</t>
  </si>
  <si>
    <t>RO</t>
  </si>
  <si>
    <t xml:space="preserve">DIRECTOR EJECUTIVO </t>
  </si>
  <si>
    <t>ADAN QUISOCALA RAMOS</t>
  </si>
  <si>
    <t>DOCE</t>
  </si>
  <si>
    <t>OCHO</t>
  </si>
  <si>
    <t>JEFE DE LA OFICINA DE PLANEAMIENTO, PRESUPUESTO Y SEGUIMIENTO</t>
  </si>
  <si>
    <t>FERNANDO VILLALTA GUTIERREZ</t>
  </si>
  <si>
    <t>JEFE DE LA OFICINA DE ADMINISTRACIÓN</t>
  </si>
  <si>
    <t>02439592</t>
  </si>
  <si>
    <t>JOSE EDAD ZUBIA GUILLEN</t>
  </si>
  <si>
    <t>JEFE DE LA OFICINA DE GESTIÓN DE PROYECTOS</t>
  </si>
  <si>
    <t>02444195</t>
  </si>
  <si>
    <t>JULIO CESAR FLORES CHURA</t>
  </si>
  <si>
    <t>ESPECIALISTA EN ABASTECIMIENTO</t>
  </si>
  <si>
    <t>WILLAIN LLANOS SECLEN</t>
  </si>
  <si>
    <t>08159685</t>
  </si>
  <si>
    <t>HIPOLITO WIGBERTO SAAVEDRA POSSO</t>
  </si>
  <si>
    <t>ANTONIO JUAN VELASQUEZ MUÑOZ</t>
  </si>
  <si>
    <t>DARIO VICTOR BEGAZO VALENCIA</t>
  </si>
  <si>
    <t xml:space="preserve">ESPECIALISTA EN TECNOLOGIA DE LA INFORMACIÓN Y COMUNICACIÓN </t>
  </si>
  <si>
    <t>IVAN ESTUARDO RIQUERO SALDARRIAGA</t>
  </si>
  <si>
    <t>LUZ ARACELI NOE QUIROZ</t>
  </si>
  <si>
    <t>ESPECIALISTA EN OBRAS</t>
  </si>
  <si>
    <t>09807432</t>
  </si>
  <si>
    <t>WILFREDO CELESTINO BALDEON QUISPE</t>
  </si>
  <si>
    <t>001-1257: SIERRA Y SELVA EXPORTADORA</t>
  </si>
  <si>
    <t>ACOSTA AGUIRRE STEFANI MARIA</t>
  </si>
  <si>
    <t>UNIVERSITARIA</t>
  </si>
  <si>
    <t>TÍTULO PROFESIONAL</t>
  </si>
  <si>
    <t>JEFE DE LA OFICINA DE PLANEAMIENTO, PRESUPUESTO Y MODERNZACIÓN</t>
  </si>
  <si>
    <t>08238100</t>
  </si>
  <si>
    <t>AMORETTI ISMODES PAUL ALFREDO</t>
  </si>
  <si>
    <t>ANALISTA DE DISEÑO GRÁFICO</t>
  </si>
  <si>
    <t>ALBRECHT SIME OMAR FRANCO</t>
  </si>
  <si>
    <t>ARTE Y DISEÑO EMPRESARIAL</t>
  </si>
  <si>
    <t>ASISTENTE ADMINISTRATIVA SEDE CUSCO</t>
  </si>
  <si>
    <t>ANAYA SEGOVIA FLOR LIZETH</t>
  </si>
  <si>
    <t xml:space="preserve">ESPECIALISTA EN CADENAS PRODUCTIVAS DE CACAO Y TÉ </t>
  </si>
  <si>
    <t>BALDEON ABANTES ANDREA DEL PILAR</t>
  </si>
  <si>
    <t>NO APLICA</t>
  </si>
  <si>
    <t>SECUNDARIA</t>
  </si>
  <si>
    <t>CHOFER DE SEDE DESCONCENTRADA AREQUIPA</t>
  </si>
  <si>
    <t>BARRIOS BARRIOS MARCOS SANTIAGO</t>
  </si>
  <si>
    <t xml:space="preserve">DIRECTOR DE DIRECCIÓN DE PROMOCIÓN Y ARTICULACIÓN COMERCIAL SELVA </t>
  </si>
  <si>
    <t>09647718</t>
  </si>
  <si>
    <t xml:space="preserve">BARTUREN TORRES JOSÉ FERNANDO </t>
  </si>
  <si>
    <t>INGENIERIA AGRONOMA</t>
  </si>
  <si>
    <t>ASISTENTE DE ARCHIVO</t>
  </si>
  <si>
    <t>09551088</t>
  </si>
  <si>
    <t>BERROSPI RAMON CELSO CÉSAR</t>
  </si>
  <si>
    <t>ESPECIALISTA EN CONTROL PATRIMONIAL</t>
  </si>
  <si>
    <t>BORDA ORE WELTON JUNIOR</t>
  </si>
  <si>
    <t>25484432</t>
  </si>
  <si>
    <t>BURGA RAMIREZ JESUS HERNAN</t>
  </si>
  <si>
    <t>CABEZAS BARRIENTOS JORGE</t>
  </si>
  <si>
    <t>JEFE DE LA UNIDAD DE ABASTECIMIENTO</t>
  </si>
  <si>
    <t>CABRERA BRAVO JUAN JOSE</t>
  </si>
  <si>
    <t>ABOGADO(A)</t>
  </si>
  <si>
    <t>ESPECIALISTA EN MONITOREO, SEGUIMIENTO Y EVALUACIÓN DE PLANES DE NEGOCIO</t>
  </si>
  <si>
    <t>CABRERA DE LA CRUZ LADY JUDITH</t>
  </si>
  <si>
    <t>ASISTENTE ADMINISTRATIVA SEDE HUÁNUCO</t>
  </si>
  <si>
    <t>CADILLO CALIXTO MARÍA LUISA</t>
  </si>
  <si>
    <t>ESPECIALISTA PARA LA DIRECCIÓN DE PROMOCIÓN Y ARTICULACIÓN SIERRA</t>
  </si>
  <si>
    <t>CALDERON GOMEZ JUAN GABRIEL</t>
  </si>
  <si>
    <t>INGENIERIA AGROINDUSTRIAL</t>
  </si>
  <si>
    <t>25586954</t>
  </si>
  <si>
    <t>CALDERON UREÑA EDUARDO MIGUEL</t>
  </si>
  <si>
    <t>CAMPOS RODRÍGUEZ GERALDINE</t>
  </si>
  <si>
    <t>CARHUACHIN RICAPA KATHERINE YOANY</t>
  </si>
  <si>
    <t>ASISTENTE ADMINISTRATIVA SEDE SAN MARTÍN</t>
  </si>
  <si>
    <t>CARO TRAUCO DIANE LIZ</t>
  </si>
  <si>
    <t>TURISMO Y ADMINISTRACIÓN</t>
  </si>
  <si>
    <t>ESPECIALISTA/COORDINADOR DE SEDE DESCONCENTRADA MOQUEGUA</t>
  </si>
  <si>
    <t>04435433</t>
  </si>
  <si>
    <t>ASISTENTE ADMINISTRATIVA SEDE APURIMAC</t>
  </si>
  <si>
    <t>71294173</t>
  </si>
  <si>
    <t>CASTAÑEDA SERRANO MÓNICA</t>
  </si>
  <si>
    <t xml:space="preserve">CIENCIAS ADMINISTRATIVAS </t>
  </si>
  <si>
    <t>JEFE OFICINA SEDE DESCONCENTRADA PIURA</t>
  </si>
  <si>
    <t>02828414</t>
  </si>
  <si>
    <t>CASTILLO OCAÑA JUAN ADALBERTO</t>
  </si>
  <si>
    <t>JEFE OFICINA SEDE DESCONCENTRADA CAJAMARCA</t>
  </si>
  <si>
    <t>08316207</t>
  </si>
  <si>
    <t>CASTRO ABANTO ANDRES EUCLIDES</t>
  </si>
  <si>
    <t>ESPECIALISTA/COORDINADOR SEDE DESCONCENTRADA ANCASH</t>
  </si>
  <si>
    <t>CASTRO SANTANDER PUBLIO OSCAR</t>
  </si>
  <si>
    <t>ASISTENTE ADMINISTRATIVO DE SEDE DESCONCENTRADA UCAYALI</t>
  </si>
  <si>
    <t>CATIRE DIAZ KATERYN MILAGROS</t>
  </si>
  <si>
    <t>ADMNISTRACIÓN Y NEGOCIOS INTERNACIONALES</t>
  </si>
  <si>
    <t>CHAVEZ REYES FERNANDO ANDRÉS</t>
  </si>
  <si>
    <t>ESPECIALISTA DE GANADERÍA ALTOANDINA</t>
  </si>
  <si>
    <t>04723208</t>
  </si>
  <si>
    <t>CHIRE BERNEDO ALEXANDER MANUEL</t>
  </si>
  <si>
    <t>MEDICA VETERINARIA Y ZOOTECNISTA</t>
  </si>
  <si>
    <t>RESPONSABLE DEL PROGRAMA NACIONAL DE TRUCHAS</t>
  </si>
  <si>
    <t>07236622</t>
  </si>
  <si>
    <t>CHIU MAYURI JOSE ANTONIO</t>
  </si>
  <si>
    <t xml:space="preserve">INGENIERIA PESQUERA </t>
  </si>
  <si>
    <t>ESPECIALISTA EN CAFÉ</t>
  </si>
  <si>
    <t>CHUMPEN ZAMORA GISELLA MAGALY</t>
  </si>
  <si>
    <t>CHOFER SEDE APURIMAC</t>
  </si>
  <si>
    <t>COLLADO SIERRA YOSHY STEVE</t>
  </si>
  <si>
    <t>TURISMO HOTELERIA Y GASTRONOMÍA</t>
  </si>
  <si>
    <t>ASISTENTE ADMINISTRATIVO DE SEDE DESCONCENTRADA JUNIN</t>
  </si>
  <si>
    <t>CONDOR POMA LUIS HENRY</t>
  </si>
  <si>
    <t>INGENIERIA DE AGRONEGOCIOS</t>
  </si>
  <si>
    <t>CHOFER DE SEDE DESCONCENTRADA AYACUCHO</t>
  </si>
  <si>
    <t>CONDORI BUENDIA CARLOS FROILAN</t>
  </si>
  <si>
    <t>JEFE DE LA UNIDAD DE CONTABILIDAD</t>
  </si>
  <si>
    <t>07232460</t>
  </si>
  <si>
    <t>CORDOVA RIVERA EDDY ELIZABETH</t>
  </si>
  <si>
    <t>JEFE DE LA UNIDAD DE TECNOLOGÍA DE INFORMACIÓN</t>
  </si>
  <si>
    <t>32985191</t>
  </si>
  <si>
    <t>CORONADO CUMA CARLOS ALBERTO</t>
  </si>
  <si>
    <t>INGENIERIA DE SISTEMAS</t>
  </si>
  <si>
    <t xml:space="preserve">ASISTENTE DE TRÁMITE DOCUMENTARIO                            </t>
  </si>
  <si>
    <t>DÁVILA CHONATE SONIA ANGELICA</t>
  </si>
  <si>
    <t>JEFE DE LA UNIDAD DE INTELIGENCIA COMERCIAL</t>
  </si>
  <si>
    <t>07264504</t>
  </si>
  <si>
    <t>DAVILA ESCUDERO MONICA GERALDINE</t>
  </si>
  <si>
    <t>JEFE DE LA OFICINA DE ASESORÍA JURÍDICA</t>
  </si>
  <si>
    <t>06154337</t>
  </si>
  <si>
    <t>DEL AGUILA BRACAMONTE SUSANA MARIA</t>
  </si>
  <si>
    <t>ESPECIALISTA/COORDINADOR DE SEDE DESCONCENTRADA MADRE DE DIOS</t>
  </si>
  <si>
    <t>DEZA CASTILLA JHORDAN STEEVE</t>
  </si>
  <si>
    <t>ASESORA DE PRESIDENCIA</t>
  </si>
  <si>
    <t>32977842</t>
  </si>
  <si>
    <t>DÍAZ CORDOVA LUCIANA MATILDE</t>
  </si>
  <si>
    <t>ASISTENTE ADMINISTRATIVO DE SEDE DESCONCENTRADA AMAZONAS</t>
  </si>
  <si>
    <t>DIAZ TAPIA MARGARITA</t>
  </si>
  <si>
    <t>ASISTENTE ADMINISTRATIVA SEDE LORETO</t>
  </si>
  <si>
    <t>46918175</t>
  </si>
  <si>
    <t>DÍAZ VILLACORTA LINDA ANGELICA</t>
  </si>
  <si>
    <t>ESECIALISTA EN ADQUISICIONES III</t>
  </si>
  <si>
    <t>DOMECQ ACOSTA DIEGO ANDRÉ</t>
  </si>
  <si>
    <t>CHOFER SEDE CUSCO</t>
  </si>
  <si>
    <t>EGUILUZ HUISA EDGARD</t>
  </si>
  <si>
    <t>PRESIDENTE EJECUTIVO</t>
  </si>
  <si>
    <t>08256977</t>
  </si>
  <si>
    <t>EZETA CARPIO JOSE GERARDO NESTOR</t>
  </si>
  <si>
    <t>ANALISTA DE RECURSOS HUMANOS</t>
  </si>
  <si>
    <t>FLORECIN CAMA ERIKA KARINA</t>
  </si>
  <si>
    <t>JEFE DE LA UNIDAD DE PRESUPUESTO</t>
  </si>
  <si>
    <t>FLORES ECHEGARAY HUGO AUGUSTO</t>
  </si>
  <si>
    <t>ESPECIALISTA PARA LA UNIDAD DE RECURSOS HUMANOS</t>
  </si>
  <si>
    <t>GALVEZ LI YANINA YANIRA</t>
  </si>
  <si>
    <t>43824662</t>
  </si>
  <si>
    <t>GOICOCHEA TORIBIO KATIA PAOLA</t>
  </si>
  <si>
    <t>ASISTENTE ADMINISTRATIVO DE SEDE DESCONCENTRADA PUNO</t>
  </si>
  <si>
    <t>GOMEZ QUEZADA VANESSA BATSEBA</t>
  </si>
  <si>
    <t>CHOFER SEDE LIMA</t>
  </si>
  <si>
    <t>10226660</t>
  </si>
  <si>
    <t>GONZALES DE LA PEÑA YANCO EDWIN</t>
  </si>
  <si>
    <t>JEFE OFICINA SEDE DESCONCENTRADA CUSCO</t>
  </si>
  <si>
    <t>01287429</t>
  </si>
  <si>
    <t>GUERRA QUILCA JESUS</t>
  </si>
  <si>
    <t>JEFE DE LA UNIDAD DE COMUNICACIÓN E IMAGEN INSTITUCIONAL</t>
  </si>
  <si>
    <t>40136367</t>
  </si>
  <si>
    <t>GUITTON ARTEAGA SARAGOZA NELLY</t>
  </si>
  <si>
    <t>GUTIERREZ TIJERO SERGIO ADRIAN</t>
  </si>
  <si>
    <t>ASISTENTE ADMINISTRATIVO DE SEDE DESCONCENTRADA HUANCAVELICA</t>
  </si>
  <si>
    <t>GUZMAN JURADO KARINA</t>
  </si>
  <si>
    <t>HERMOZA ARAUJO JOHN</t>
  </si>
  <si>
    <t>JEFE OFICINA SEDE DESCONCENTRADA AYACUCHO</t>
  </si>
  <si>
    <t>28602813</t>
  </si>
  <si>
    <t>HUARCAYA MARTINEZ WILFREDO</t>
  </si>
  <si>
    <t>CHOFER DE SEDE DESCONCENTRADA PASCO</t>
  </si>
  <si>
    <t>KRAUCHINER FABIAN WUENDELIN</t>
  </si>
  <si>
    <t xml:space="preserve">DIRECTOR DE DIRECCIÓN DE PROMOCIÓN Y ARTICULACIÓN COMERCIAL SIERRA </t>
  </si>
  <si>
    <t>LAOS ESPINOZA JOSE ALBERTO</t>
  </si>
  <si>
    <t>JEFE OFICINA SEDE DESCONCENTRADA LORETO</t>
  </si>
  <si>
    <t>01120875</t>
  </si>
  <si>
    <t>LOPEZ VASQUEZ RAFAEL</t>
  </si>
  <si>
    <t>MACALOPU ARISTA ROSA SALLY</t>
  </si>
  <si>
    <t>10602722</t>
  </si>
  <si>
    <t>MALPARTIDA HUARCAYA CRISTIAN</t>
  </si>
  <si>
    <t>42624623</t>
  </si>
  <si>
    <t>MARQUINA BALTA MIGUEL ANGEL</t>
  </si>
  <si>
    <t>INGENIERIA INFORMATICA Y DE SISTEMAS</t>
  </si>
  <si>
    <t>ASISTENTE ADMINISTRATIVO DE SEDE DESCONCENTRADA AYACUCHO</t>
  </si>
  <si>
    <t>MARQUINA PRADO ADA CLAVELIA</t>
  </si>
  <si>
    <t>PSICOLOGÍA</t>
  </si>
  <si>
    <t>ANALISTA DE PLANEAMIENTO Y PRESUPUESTO</t>
  </si>
  <si>
    <t>MARTINEZ YLLESCA ARALLY INDHIRA</t>
  </si>
  <si>
    <t>ESPECIALISTA EN SEGUIMIENTO DE PLANES DE NEGOCIO</t>
  </si>
  <si>
    <t>INGENIERA DE COMPUTACIÓN Y SISTEMAS</t>
  </si>
  <si>
    <t>ASISTENTE ADMINISTRATIVO DE SEDE DESCONCENTRADA LAMBAYEQUE</t>
  </si>
  <si>
    <t>02828979</t>
  </si>
  <si>
    <t>MENDOZA FLORES MONICA MILAGRITOS</t>
  </si>
  <si>
    <t>ESPECIALISTA EN ANÁLISIS DE INTELIGENCIA DE MERCADOS</t>
  </si>
  <si>
    <t>ASISTENTE DE SERVICIOS GENERALES</t>
  </si>
  <si>
    <t>MONTOYA SALOMON LUIS HUMBERTO JR.</t>
  </si>
  <si>
    <t>JEFE DE LA OFICINA DE PLANEAMIENTO, PRESUPUESTO Y MODERNIZACIÓN</t>
  </si>
  <si>
    <t>40453404</t>
  </si>
  <si>
    <t>MEZA MILLAN FELIPE CESAR</t>
  </si>
  <si>
    <t>ESPECIALISTA EN CONTRATACIONES Y ADQUISICIONES</t>
  </si>
  <si>
    <t>42331648</t>
  </si>
  <si>
    <t>MUÑOZ HIDALGO CINTHYA BRENDALIT</t>
  </si>
  <si>
    <t>CIENCIAS ADMINISTRATIVAS Y MARKETING ESTRATÉGICO</t>
  </si>
  <si>
    <t>ESPECIALISTA DE CONTABILIDAD</t>
  </si>
  <si>
    <t>NORIEGA RODRÍGUEZ LUZ GABRIELA</t>
  </si>
  <si>
    <t>ESPECIALISTA EN PLANES DE NEGOCIO</t>
  </si>
  <si>
    <t>07180771</t>
  </si>
  <si>
    <t>OLARTE AMBIA MARIA OLIMPIA</t>
  </si>
  <si>
    <t>ASISTENTE ADMINISTRATIVO DE LA ALTA DIRECCIÓN</t>
  </si>
  <si>
    <t>07560595</t>
  </si>
  <si>
    <t>ORMEÑO LOPEZ TORRES MARIA</t>
  </si>
  <si>
    <t>08037206</t>
  </si>
  <si>
    <t>ORTIZ CACERES SEBASTIAN SALVADOR</t>
  </si>
  <si>
    <t>JEFE PARA LA UNIDAD DE TESORERÍA</t>
  </si>
  <si>
    <t>PABLO AYALA JULIO CESAR</t>
  </si>
  <si>
    <t>ESPECIALISTA DEL PROGRAMA NACIONAL PALTO Y FRUTALES</t>
  </si>
  <si>
    <t>06963697</t>
  </si>
  <si>
    <t>PARODI MACEDO GUILLERMO JOSE</t>
  </si>
  <si>
    <t>ESPECIALISTA EN PROYECTOS DE INVERSIÓN</t>
  </si>
  <si>
    <t>PECEROS RIPA DAVID ATIC</t>
  </si>
  <si>
    <t>INGENIERÍA ECONÓMICA</t>
  </si>
  <si>
    <t>ESPECIALISTA/ COORDINADOR SEDE DESCONCENTRADA AMAZONAS</t>
  </si>
  <si>
    <t>PILCO DIAZ PERCY</t>
  </si>
  <si>
    <t>CHOFER DE SEDE DESCONCENTRADA CAJAMARCA</t>
  </si>
  <si>
    <t>PLASENCIA ALVAREZ PORFIRIO FIDEL</t>
  </si>
  <si>
    <t>ASISTENTE ADMINISTRATIVO DE SEDE DESCONCENTRADA LA LIBERTAD</t>
  </si>
  <si>
    <t>PLASENCIA QUEVEDO DAVID WILFREDO</t>
  </si>
  <si>
    <t>ADMINISTRACION Y NEGOCIOS INTERNACIONALES</t>
  </si>
  <si>
    <t>ASISTENTE ADMINISTRATIVA SEDE MADRE DE DIOS</t>
  </si>
  <si>
    <t>PUMACCAJIA ACURIO YENNY MICHELLE</t>
  </si>
  <si>
    <t>ANALISTA DE AUDIOVISUALES</t>
  </si>
  <si>
    <t>QUISPE CHANDUVI DANTE CARMELO</t>
  </si>
  <si>
    <t>CIENCIAS Y ARTES DE LA COMUNICACIÓN</t>
  </si>
  <si>
    <t>ASISTENTE ADMINISTRATIVO DE SEDE DESCONCENTRADA PIURA</t>
  </si>
  <si>
    <t>RAFAEL MARTINEZ SHEILA NADIA</t>
  </si>
  <si>
    <t>COMUNICACION</t>
  </si>
  <si>
    <t>JEFE OFICINA SEDE DESCONCENTRADA HUÁNUCO</t>
  </si>
  <si>
    <t>RAFAEL TERREROS MANUEL</t>
  </si>
  <si>
    <t>08126244</t>
  </si>
  <si>
    <t>RAMÍREZ DE LA ROSA MIGUEL ANGEL</t>
  </si>
  <si>
    <t>ESPECIALISTA EN GESTIÓN DOCUMENTAL Y ARCHIVO</t>
  </si>
  <si>
    <t>RAMIREZ DEL AGUILA ROY</t>
  </si>
  <si>
    <t>ASISTENTE ADMINISTRATIVO DE SEDE DESCONCENTRADA ANCASH</t>
  </si>
  <si>
    <t>40148787</t>
  </si>
  <si>
    <t>RAMIREZ TUYA KARIN JOSELYNA</t>
  </si>
  <si>
    <t>ESPECIALISTA EN INTELIGENCIA COMERCIAL</t>
  </si>
  <si>
    <t>40631034</t>
  </si>
  <si>
    <t>RIOS ZURITA JUAN JOSE</t>
  </si>
  <si>
    <t>ROMAN FERRO ERNESTO</t>
  </si>
  <si>
    <t>INGENIERÍA AGROECOLOGA RURAL</t>
  </si>
  <si>
    <t>07276837</t>
  </si>
  <si>
    <t>RONDINEL BARCENA VICTOR RAUL</t>
  </si>
  <si>
    <t>CHOFER DE SEDE DESCONCENTRADA JUNÍN</t>
  </si>
  <si>
    <t>44832299</t>
  </si>
  <si>
    <t>ROSALES JINES RAUL CRISTHIAN</t>
  </si>
  <si>
    <t xml:space="preserve"> NO APLICA</t>
  </si>
  <si>
    <t>ESPECIALISTA EN ARTICULACIÓN Y GESTIÓN COMERCIAL</t>
  </si>
  <si>
    <t>72702428</t>
  </si>
  <si>
    <t>RUBIO ALVAREZ MARIA FERNANDA</t>
  </si>
  <si>
    <t>JEFE OFICINA SEDE DESCONCENTRADA SAN MARTÍN</t>
  </si>
  <si>
    <t>RUIZ FLORES LISI MARISEL</t>
  </si>
  <si>
    <t>ASISTENTE ADMINISTRATIVA SEDE MOQUEGUA</t>
  </si>
  <si>
    <t>SALAZAR YANQUI PATRICIA CAROLINA</t>
  </si>
  <si>
    <t>ADMINISTRACIÓN Y MARKETING</t>
  </si>
  <si>
    <t>CHOFER DE SEDE DESCONCENTRADA LA LIBERTAD</t>
  </si>
  <si>
    <t>SALINAS CARRANZA MODESTO</t>
  </si>
  <si>
    <t>ESPECIALISTA EN ASISTENCIA TÉCNICA COMERCIAL</t>
  </si>
  <si>
    <t>SALINAS DELGADO PABLO GUSTAVO</t>
  </si>
  <si>
    <t>NEGOCIOS INTERNACIONALES</t>
  </si>
  <si>
    <t>CHOFER DE SEDE DESCONCENTRADA MOQUEGUA</t>
  </si>
  <si>
    <t>02409161</t>
  </si>
  <si>
    <t>SANCHEZ PEREZ JULIO CESAR</t>
  </si>
  <si>
    <t>ASISTENTE ADMINISTRATIVO DE SEDE DESCONCENTRADA CAJAMARCA</t>
  </si>
  <si>
    <t>42917015</t>
  </si>
  <si>
    <t>SANCHEZ SAAVEDRA AYLIN NATALI</t>
  </si>
  <si>
    <t>JEFE OFICINA SEDE DESCONCENTRADA JUNÍN</t>
  </si>
  <si>
    <t>SANCHEZ ZUÑIGA DIOGENES</t>
  </si>
  <si>
    <t>ESPECIALISTA DE TESORERÍA</t>
  </si>
  <si>
    <t>47348010</t>
  </si>
  <si>
    <t>SANDOVAL VIVAS LIZETH PAOLA</t>
  </si>
  <si>
    <t>CONTABILIDAD Y GESTIÓN TRIBUTARIA</t>
  </si>
  <si>
    <t>ANALISTA II DE MONITOREO, SEGUIMIENTO Y EVALUACIÓN</t>
  </si>
  <si>
    <t>SANTANDER BORJAS CARLOS HUGO</t>
  </si>
  <si>
    <t>ADMINISTRACIÓN Y NEGOCIOS INTERNACIONALES</t>
  </si>
  <si>
    <t>07258312</t>
  </si>
  <si>
    <t>SARABIA MOLINA VICTOR GERMAN</t>
  </si>
  <si>
    <t>06664581</t>
  </si>
  <si>
    <t>SOLORZANO PARIASCA JORGE MIGUEL</t>
  </si>
  <si>
    <t>CHOFER DE SEDE DESCONCENTRADA HUANCAVELICA</t>
  </si>
  <si>
    <t>SOTO QUIROZ HANS JHEFRY</t>
  </si>
  <si>
    <t>JEFE OFICINA SEDE DESCONCENTRADA APURÍMAC</t>
  </si>
  <si>
    <t>SULLCAHUAMAN YUCRA ROSMERY</t>
  </si>
  <si>
    <t>INGENIERIA ZOOTENISTA</t>
  </si>
  <si>
    <t>CHOFER DE SEDE DESCONCENTRADA PIURA</t>
  </si>
  <si>
    <t>SULLON NIZAMA ESTEBAN</t>
  </si>
  <si>
    <t>29606302</t>
  </si>
  <si>
    <t>TALAVERA FLORES CARLOS WILSON</t>
  </si>
  <si>
    <t>INGENIERÍA GEOFÍSICA</t>
  </si>
  <si>
    <t>TALAVERA MARTÍNEZ JUNIOR GABRIEL</t>
  </si>
  <si>
    <t>ADMINISTRADOR DE RED</t>
  </si>
  <si>
    <t>09843373</t>
  </si>
  <si>
    <t>TANTACHUCO MOYA CHRISTIAN JOHN</t>
  </si>
  <si>
    <t>INGENIERIA DE SISTEMAS E INFORMATICA</t>
  </si>
  <si>
    <t>09428878</t>
  </si>
  <si>
    <t>TEJADA VILLÓN JOSÉ ANTONIO RAFAEL</t>
  </si>
  <si>
    <t>CHOFER SEDE PUNO</t>
  </si>
  <si>
    <t>01311874</t>
  </si>
  <si>
    <t>TIQUILLOCA MARAZA ORLANDO</t>
  </si>
  <si>
    <t>ASISTENTE ADMINISTRATIVO DE SEDE DESCONCENTRADA AREQUIPA</t>
  </si>
  <si>
    <t>TORRES TINTAYA GRECIA</t>
  </si>
  <si>
    <t>INGENIERIA DE INDUSTRIAS ALIMENTARIAS</t>
  </si>
  <si>
    <t>09622004</t>
  </si>
  <si>
    <t>TREVEJO ARANDA OMAR EMILIO</t>
  </si>
  <si>
    <t>JEFE OFICINA SEDE DESCONCENTRADA UCAYALI</t>
  </si>
  <si>
    <t>40977330</t>
  </si>
  <si>
    <t>TRUYENQUE OSORIO RONALD BISMARCK</t>
  </si>
  <si>
    <t>ESPECIALISTA EN CADENAS PRODUCTIVAS DE LACTEOS</t>
  </si>
  <si>
    <t>07809594</t>
  </si>
  <si>
    <t>INGENIERÍA EN INDUSTRIAS ALIMENTARIAS</t>
  </si>
  <si>
    <t>ASESOR DE PRESIDENCIA</t>
  </si>
  <si>
    <t>08199801</t>
  </si>
  <si>
    <t>VALDIVIA ROMAN GINO ALEJANDRO</t>
  </si>
  <si>
    <t>JEFE DE LA OFICINA DE MONITOREO ,SEGUIMIENTO Y EVALUACIÓN</t>
  </si>
  <si>
    <t>06042000</t>
  </si>
  <si>
    <t>VALVERDE ORCHES FELIX HUMBERTO</t>
  </si>
  <si>
    <t>JEFE OFICINA SEDE DESCONCENTRADA AREQUIPA</t>
  </si>
  <si>
    <t>29310401</t>
  </si>
  <si>
    <t>VASQUEZ CHICATA ANIBAL FRANCISCO VICENTE</t>
  </si>
  <si>
    <t>CHOFER DE SEDE DESCONCENTRADA UCAYALI</t>
  </si>
  <si>
    <t>VASQUEZ SIU HAROLD MARTIN</t>
  </si>
  <si>
    <t xml:space="preserve">GERENTE GENERAL </t>
  </si>
  <si>
    <t>06728791</t>
  </si>
  <si>
    <t>VEGA  FERNANDEZ JUAN ANTONIO</t>
  </si>
  <si>
    <t>ESPECIALISTA EN ALMACÉN</t>
  </si>
  <si>
    <t>VELIZ TAPIA CARLOS ENRIQUE</t>
  </si>
  <si>
    <t>10542879</t>
  </si>
  <si>
    <t>VERANO VASQUEZ RAUL FRANCISCO</t>
  </si>
  <si>
    <t>JEFE OFICINA SEDE DESCONCENTRADA PASCO</t>
  </si>
  <si>
    <t>VERGARA PLACIDO VIOLETA LUCIA</t>
  </si>
  <si>
    <t>ASISTENTE ADMINISTRATIVO DE SEDE DESCONCENTRADA PASCO</t>
  </si>
  <si>
    <t>VIDURRIZAGA PERALTA ANGELA LORELEY</t>
  </si>
  <si>
    <t>CIENCIAS DE LOS RECURSOS NATURALES RENOVABLES</t>
  </si>
  <si>
    <t>ASISTENTE DE SEGUIMIENTO DE PLANES DE ARTICULACIÓN</t>
  </si>
  <si>
    <t>VILLARAN SCHMIDT RICARDO EDUARDO</t>
  </si>
  <si>
    <t xml:space="preserve">ADMINISTRACIÓN Y NEGOCIOS  </t>
  </si>
  <si>
    <t>47257576</t>
  </si>
  <si>
    <t>VILLEGAS ALVA BRUCE ROMMEL</t>
  </si>
  <si>
    <t>ESPECIALISTA EN ANÁLISIS DE INFORMACIÓN COMERCIAL</t>
  </si>
  <si>
    <t>08463500</t>
  </si>
  <si>
    <t>WONG LOO MARÍA ESTHER</t>
  </si>
  <si>
    <t>ASISTENTE PARA LA DIRECCIÓN DE PROMOCIÓN Y ARTICULACIÓN COMERCIAL DE SIERRA</t>
  </si>
  <si>
    <t>ZAPATA PACHECO ZILDA INES</t>
  </si>
  <si>
    <t>CHOFER DE SEDE DESCONCENTRADA ANCASH</t>
  </si>
  <si>
    <t>ZARZOSA VILLACORTA GERMAN</t>
  </si>
  <si>
    <t>JEFE DE LA UNIDAD DE RECURSOS HUMANOS</t>
  </si>
  <si>
    <t>10142365</t>
  </si>
  <si>
    <t>ZEÑA LOPEZ JORGE LUIS</t>
  </si>
  <si>
    <t>001-157: SERVICIO NACIONAL DE SANIDAD AGRARIA-SENASA</t>
  </si>
  <si>
    <t>ASISTENTE.INTERMEDIO DE SANIDAD  E INOCUIDAD</t>
  </si>
  <si>
    <t>03123891</t>
  </si>
  <si>
    <t>ABAD ABAD JOSE ARMANDO</t>
  </si>
  <si>
    <t>OPERADOR INTERMEDIO DE SANIDAD E INOCUIDAD</t>
  </si>
  <si>
    <t>80343703</t>
  </si>
  <si>
    <t>ABAD CUNYA RICARDO RODER</t>
  </si>
  <si>
    <t>ANALISTA INTERMEDIO EN SANIDAD E INOCUIDAD DE PRODUCTOS PECUARIOS</t>
  </si>
  <si>
    <t>43993026</t>
  </si>
  <si>
    <t>ABAD VILCHEZ AURELIO RONALD</t>
  </si>
  <si>
    <t>MEDICO VETERINARIO</t>
  </si>
  <si>
    <t>42648042</t>
  </si>
  <si>
    <t>ABAL BLACIDO JORGE LUIS</t>
  </si>
  <si>
    <t>TECNICO EN SOPORTE GIS</t>
  </si>
  <si>
    <t>45107419</t>
  </si>
  <si>
    <t>ABANTO CHAVEZ FIORELLA JANETH</t>
  </si>
  <si>
    <t>INGENIERIA INFORMATICA / SISTEMAS</t>
  </si>
  <si>
    <t>ESPECIALISTA EN PATRIMONIO</t>
  </si>
  <si>
    <t>08666938</t>
  </si>
  <si>
    <t>ABANTO MANTILLA DINA CLARA</t>
  </si>
  <si>
    <t>TECNICO  SANIDAD AGRARIA</t>
  </si>
  <si>
    <t>22068853</t>
  </si>
  <si>
    <t>ABARCA AIJA CIRIACO</t>
  </si>
  <si>
    <t>01235087</t>
  </si>
  <si>
    <t>ACEITUNO CALSIN JOSE</t>
  </si>
  <si>
    <t>AUXILIAR DE CAMPO</t>
  </si>
  <si>
    <t>00511304</t>
  </si>
  <si>
    <t>ACERO MORALES ISMAEL</t>
  </si>
  <si>
    <t>41909237</t>
  </si>
  <si>
    <t>ACHA DIOSES LEYDI JACKELIN</t>
  </si>
  <si>
    <t>INGENIERIA ZOOTECNICA</t>
  </si>
  <si>
    <t>ESPECIALISTA EN SANIDAD AGRARIA I</t>
  </si>
  <si>
    <t>41826321</t>
  </si>
  <si>
    <t>ACOSTA CHACALTANA PEDRO ALEJANDRO</t>
  </si>
  <si>
    <t>ASISTENTE BÁSICO EN DESARROLLO DE SISTEMAS</t>
  </si>
  <si>
    <t>71440820</t>
  </si>
  <si>
    <t>ACOSTA CHAVEZ ESTEBAN</t>
  </si>
  <si>
    <t>ANALISTA INTERMEDIO EN SANIDAD AGRÍCOLA</t>
  </si>
  <si>
    <t>40832080</t>
  </si>
  <si>
    <t>ACOSTA MENDOZA JOVINO</t>
  </si>
  <si>
    <t>41344311</t>
  </si>
  <si>
    <t>ACOSTA PACHORRO MERCEDES</t>
  </si>
  <si>
    <t>ANALISTA DE SANIDAD E INOCUIDAD DE PRODUCCIÓN AGRICOLA INTERMEDIA</t>
  </si>
  <si>
    <t>16712108</t>
  </si>
  <si>
    <t>ACOSTA SILVA JOSE LEONARDO</t>
  </si>
  <si>
    <t>ANALISTA DE COMUNICACIONES AVANZADO</t>
  </si>
  <si>
    <t>08160274</t>
  </si>
  <si>
    <t>ACOSTA VILLA MONICA ROCIO</t>
  </si>
  <si>
    <t>LIC. EN PERIODISMO</t>
  </si>
  <si>
    <t>43155422</t>
  </si>
  <si>
    <t>ACUÑA ALMAZAN EDGAR</t>
  </si>
  <si>
    <t>ESPECIALISTA INTERMEDIO EN LABORATORIO DE MICOLOGIA</t>
  </si>
  <si>
    <t>70432347</t>
  </si>
  <si>
    <t>ACUÑA PAYANO ROSALYN KATHERINE</t>
  </si>
  <si>
    <t>ANALISTA INTERMEDIO.EN SANIDAD E INOCUIDAD DE PRODUCTOS. AGRICOLAS</t>
  </si>
  <si>
    <t>10712637</t>
  </si>
  <si>
    <t>ADAUTO AIRE ROBINSON AMADEO</t>
  </si>
  <si>
    <t>OPERADOR DE LABORATORIO AVANZADO DE CONTAMINANTES QUÍMICOS</t>
  </si>
  <si>
    <t>46658077</t>
  </si>
  <si>
    <t>ADRIANZEN ALVARADO LIDIA</t>
  </si>
  <si>
    <t>AUXILIAR DE SERVICIOS GENERALES</t>
  </si>
  <si>
    <t>45166230</t>
  </si>
  <si>
    <t>ADRIANZEN ALVARADO MIGUEL</t>
  </si>
  <si>
    <t>OPERADOR BASICO DE PRODUCCIÓN DE MOSCA DE LA FRUTA E IRRADIACIÓN</t>
  </si>
  <si>
    <t>72242901</t>
  </si>
  <si>
    <t>ADRIANZEN ALVARADO SOLEDAD</t>
  </si>
  <si>
    <t>42027024</t>
  </si>
  <si>
    <t>ADUVIRI ORDOÑEZ DAVID BASILIO</t>
  </si>
  <si>
    <t>41508111</t>
  </si>
  <si>
    <t>AGUILAR CARRASCO PERCY JAIME</t>
  </si>
  <si>
    <t>21870290</t>
  </si>
  <si>
    <t>AGUILAR DE LA CRUZ NELSON RICHARD</t>
  </si>
  <si>
    <t>ELECTRICISTA</t>
  </si>
  <si>
    <t>ASISTENTE INTERMEDIO DE SANIDAD E INOCUIDAD</t>
  </si>
  <si>
    <t>73363672</t>
  </si>
  <si>
    <t>AGUILAR GUILLEN RUTH</t>
  </si>
  <si>
    <t>42755902</t>
  </si>
  <si>
    <t>AGUILAR LUQUE HEYDI ANAHID</t>
  </si>
  <si>
    <t>47210726</t>
  </si>
  <si>
    <t>AGUILAR NEYRA OCLIDER</t>
  </si>
  <si>
    <t>40703671</t>
  </si>
  <si>
    <t>AGUILAR PARE RAFAEL</t>
  </si>
  <si>
    <t>TECNICO DE VIGILANCIA</t>
  </si>
  <si>
    <t>17584792</t>
  </si>
  <si>
    <t>AGUILAR SANTAMARIA JUAN CARLOS</t>
  </si>
  <si>
    <t>ESPECIALISTA DE INOCUIDAD AGROALIMENTARIA INTERMEDIO</t>
  </si>
  <si>
    <t>40571215</t>
  </si>
  <si>
    <t>AGUILAR ZAPATA JAVIER NEPTALI</t>
  </si>
  <si>
    <t>02870429</t>
  </si>
  <si>
    <t>AGUILERA CUNYA JOHANA</t>
  </si>
  <si>
    <t>OPERADOR DE SANIDAD E INOCUIDAD BASICO</t>
  </si>
  <si>
    <t>25565210</t>
  </si>
  <si>
    <t>AGUIRRE AMACHY ARTURO JESUS</t>
  </si>
  <si>
    <t>00256972</t>
  </si>
  <si>
    <t>AGURTO GARRIDO EDWIN MARTIN</t>
  </si>
  <si>
    <t>02655595</t>
  </si>
  <si>
    <t>AGURTO THEMME JUAN CARLOS</t>
  </si>
  <si>
    <t>ASISTENTE DE LABORATORIO AVANZADO DE CONTAMINANTES QUÍMICOS</t>
  </si>
  <si>
    <t>00122988</t>
  </si>
  <si>
    <t>AHUANARI SANGAMA DANTE</t>
  </si>
  <si>
    <t>TECNICO EN LABORATORIO</t>
  </si>
  <si>
    <t>41392133</t>
  </si>
  <si>
    <t>ALANOCA TARQUI RITA KARINA</t>
  </si>
  <si>
    <t>41231967</t>
  </si>
  <si>
    <t>ALARCON CANCHARI WILDER MAURO</t>
  </si>
  <si>
    <t>AUXILIAR BÁSICO DE SANIDAD E INOCUIDAD</t>
  </si>
  <si>
    <t>42404245</t>
  </si>
  <si>
    <t>ALARCON PEREZ JORGE LUIS</t>
  </si>
  <si>
    <t>40566585</t>
  </si>
  <si>
    <t>ALAYO GIL MARIO GARY</t>
  </si>
  <si>
    <t>02828730</t>
  </si>
  <si>
    <t>ALBAN RIVERA ROBERTO ANDRES</t>
  </si>
  <si>
    <t>16717445</t>
  </si>
  <si>
    <t>ALBUJAR ZAMBRANO LUIS MARTIN ISAURO</t>
  </si>
  <si>
    <t>02858578</t>
  </si>
  <si>
    <t>ALBURQUEQUE QUIROZ MONICA YESSICA</t>
  </si>
  <si>
    <t>44649019</t>
  </si>
  <si>
    <t>ALCA TICONA JEFFERSON</t>
  </si>
  <si>
    <t>26609590</t>
  </si>
  <si>
    <t>ALCALDE GONZALEZ CARLOS ARTURO</t>
  </si>
  <si>
    <t>AUXILIAR DE SANIDAD E INOCUIDAD</t>
  </si>
  <si>
    <t>21454869</t>
  </si>
  <si>
    <t>ALCAZAR PALOMINO ROSA</t>
  </si>
  <si>
    <t>02886957</t>
  </si>
  <si>
    <t>ALCOSER ALZAMORA VICTOR WILLIAM</t>
  </si>
  <si>
    <t>43370568</t>
  </si>
  <si>
    <t>ALDORADIN PAUCAS ERICK ADOLFO</t>
  </si>
  <si>
    <t>21531550</t>
  </si>
  <si>
    <t>ALEJOS RAMOS NESTOR MARINO</t>
  </si>
  <si>
    <t>00325454</t>
  </si>
  <si>
    <t>ALEMAN RAMIREZ MARCO ANTONIO</t>
  </si>
  <si>
    <t>29526373</t>
  </si>
  <si>
    <t>ALI RODRIGUEZ ANGEL TOMAS</t>
  </si>
  <si>
    <t>BACHILLER AGRONOMIA</t>
  </si>
  <si>
    <t>19934081</t>
  </si>
  <si>
    <t>ALIAGA AMARO FRANCISCA ESTHER</t>
  </si>
  <si>
    <t>28293015</t>
  </si>
  <si>
    <t>ALIAGA POMASONCCO PASCUAL</t>
  </si>
  <si>
    <t>18216718</t>
  </si>
  <si>
    <t>ALIAGA ROJAS ERROL AUGUSTO</t>
  </si>
  <si>
    <t>80353553</t>
  </si>
  <si>
    <t>ALMEYDA MENESES NILTON</t>
  </si>
  <si>
    <t>ASISTENTE DE CONTROL BIOLÓGICO AVANZADO</t>
  </si>
  <si>
    <t>33589278</t>
  </si>
  <si>
    <t>ALTAMIRANO ACHACA MIRNA LUZ</t>
  </si>
  <si>
    <t>44264568</t>
  </si>
  <si>
    <t>ALTAMIRANO GUEVARA ARCELY DENIA</t>
  </si>
  <si>
    <t>44553946</t>
  </si>
  <si>
    <t>ALTAMIRANO GUTIERREZ SONIA</t>
  </si>
  <si>
    <t>ANALISTA INTERMEDIO EN INSUMOS AGROPECUARIOS E INOCUIDAD AGROALIMENTARIA</t>
  </si>
  <si>
    <t>41851840</t>
  </si>
  <si>
    <t>ALTAMIZA PANDURO CARLOS DAVID</t>
  </si>
  <si>
    <t>44219849</t>
  </si>
  <si>
    <t>ALVARADO CCANTO JUDITH MELISSA</t>
  </si>
  <si>
    <t>BACHILLER MEDICINA VETERIANARIA</t>
  </si>
  <si>
    <t>42840613</t>
  </si>
  <si>
    <t>ALVARADO PUPUCHE ALDO FERNANDO</t>
  </si>
  <si>
    <t>TECNICO DE CONTROL INTEGRADO</t>
  </si>
  <si>
    <t>43412539</t>
  </si>
  <si>
    <t>ALVARADO RIVERA EDINSON</t>
  </si>
  <si>
    <t>ESPECIALISTA EN SANIDAD ANIMAL</t>
  </si>
  <si>
    <t>41334644</t>
  </si>
  <si>
    <t>ALVARADO ROJAS TERESA LIZBETH</t>
  </si>
  <si>
    <t>16747376</t>
  </si>
  <si>
    <t>ALVARADO ROQUE ARNALDO</t>
  </si>
  <si>
    <t>43078003</t>
  </si>
  <si>
    <t>ALVAREZ GONZALES ROBERT GUILLERMO</t>
  </si>
  <si>
    <t>00491455</t>
  </si>
  <si>
    <t>ALVAREZ MELCHOR LUIS ESTEBAN</t>
  </si>
  <si>
    <t>ANALISTA DE PRODUCCIÓN ORGANICA INTERMEDIO</t>
  </si>
  <si>
    <t>42536632</t>
  </si>
  <si>
    <t>ALVAREZ ORDOÑEZ PATRICIA KRISTEL</t>
  </si>
  <si>
    <t>ESPECIALISTA DE INSUMOS AGROPECUARIOS E INOCUIDAD AGROALIMENTARIA</t>
  </si>
  <si>
    <t>29577632</t>
  </si>
  <si>
    <t>ALVAREZ SEVILLANOS MOHANA MERY</t>
  </si>
  <si>
    <t>80223711</t>
  </si>
  <si>
    <t>ALZAMORA PEDRERA ALEXANDER</t>
  </si>
  <si>
    <t>ASISTENTE DE SANIDAD E INOCUIDAD INTERMEDIO</t>
  </si>
  <si>
    <t>01313994</t>
  </si>
  <si>
    <t>AMACHI PUMA EMILIO</t>
  </si>
  <si>
    <t>29486270</t>
  </si>
  <si>
    <t>AMANQUI JORDAN ARMANDO FLORO</t>
  </si>
  <si>
    <t>22997945</t>
  </si>
  <si>
    <t>AMBICHO SILVA WILDER CLIFF</t>
  </si>
  <si>
    <t>ASISTENTE BASICO DE SANIDAD E INOCUIDAD-BRIGADA CANINA</t>
  </si>
  <si>
    <t>46665894</t>
  </si>
  <si>
    <t>ANAHUA QUISPE WILLIAM VIRGILIO</t>
  </si>
  <si>
    <t>10529424</t>
  </si>
  <si>
    <t>ANAMPA VEGA LUIS ALBERTO</t>
  </si>
  <si>
    <t>40428952</t>
  </si>
  <si>
    <t>ANAYA MONTES MERCEDES</t>
  </si>
  <si>
    <t>29659015</t>
  </si>
  <si>
    <t>ANCCO MAMANI FREDY</t>
  </si>
  <si>
    <t>01771192</t>
  </si>
  <si>
    <t>ANDIA ESPEZUA NORA EVA</t>
  </si>
  <si>
    <t>AUXILIAR CHOFER</t>
  </si>
  <si>
    <t>33340984</t>
  </si>
  <si>
    <t>ANGELES FIGUEROA CIRILO JULIO</t>
  </si>
  <si>
    <t>40159441</t>
  </si>
  <si>
    <t>ANGELES FIGUEROA PEDRO DEMETRIO</t>
  </si>
  <si>
    <t>10429416</t>
  </si>
  <si>
    <t>ANGELINO ESPINOZA MARITE</t>
  </si>
  <si>
    <t>ANALISTA DE CONTROL BIOLÓGICO AVANZADO</t>
  </si>
  <si>
    <t>41349852</t>
  </si>
  <si>
    <t>ANGULO MORALES ENDA LISSET</t>
  </si>
  <si>
    <t>ANALISTA DE INSUMOS PECUARIOS AVANZADO</t>
  </si>
  <si>
    <t>42604648</t>
  </si>
  <si>
    <t>ANGULO ROJAS JOHNNY JESUS</t>
  </si>
  <si>
    <t>21477124</t>
  </si>
  <si>
    <t>ANICAMA CAVERO JOSE JESUS</t>
  </si>
  <si>
    <t>22186432</t>
  </si>
  <si>
    <t>ANTEZANA MARTINEZ EVER JIMMY</t>
  </si>
  <si>
    <t>41364664</t>
  </si>
  <si>
    <t>ANYOSA LOAYZA CESAR YMMER</t>
  </si>
  <si>
    <t>ASISTENTE DE SISTEMAS AVANZADO</t>
  </si>
  <si>
    <t>76273464</t>
  </si>
  <si>
    <t>ANYOZA CCENHUA JEAN KEVIN</t>
  </si>
  <si>
    <t>18198558</t>
  </si>
  <si>
    <t>APAESTEGUI SALAZAR ROSARIO DEL PILAR</t>
  </si>
  <si>
    <t>42554782</t>
  </si>
  <si>
    <t>APARCANA SANCHEZ ALFONSO FERNANDO</t>
  </si>
  <si>
    <t>ANALISTA INTERMEDIO EN SANIDAD VEGETAL</t>
  </si>
  <si>
    <t>40631862</t>
  </si>
  <si>
    <t>APARCO ZEVALLOS MIGUEL</t>
  </si>
  <si>
    <t>ANALISTA EN ANÁLISIS DE RIESGO Y VIGILANCIA FITOSANITARIA AVANZADO</t>
  </si>
  <si>
    <t>40028395</t>
  </si>
  <si>
    <t>APARICIO CAMARGO ALVARO DARIO</t>
  </si>
  <si>
    <t>JEFE DEL AREA DE INSUMOS AGROPECUARIOS E INOCUIDAD AGROALIMENTARIA</t>
  </si>
  <si>
    <t>28296152</t>
  </si>
  <si>
    <t>APARICIO CORAS DIOMEDES</t>
  </si>
  <si>
    <t>80200546</t>
  </si>
  <si>
    <t>APARICIO MENACHO YOVANA VILMA</t>
  </si>
  <si>
    <t>71334435</t>
  </si>
  <si>
    <t>APAZA HUMPIRI CESAR ALBERTO</t>
  </si>
  <si>
    <t>30854713</t>
  </si>
  <si>
    <t>APAZA MAMANI LINO MILWER</t>
  </si>
  <si>
    <t>41108424</t>
  </si>
  <si>
    <t>APOLINARIO APEÑA JAVIER ERNESTO</t>
  </si>
  <si>
    <t>ANALISTA DE MOSCA DE LA FRUTA AVANZADO</t>
  </si>
  <si>
    <t>02792430</t>
  </si>
  <si>
    <t>APONTE CRUZ MANUEL ENRIQUE</t>
  </si>
  <si>
    <t>ING. AGRONOMO</t>
  </si>
  <si>
    <t>COORDINADOR OPERATIVO</t>
  </si>
  <si>
    <t>21531449</t>
  </si>
  <si>
    <t>AQUIJE INJANTE EDDY ALFONSO</t>
  </si>
  <si>
    <t>ANALISTA DE SEMILLA BÁSICO</t>
  </si>
  <si>
    <t>72781087</t>
  </si>
  <si>
    <t>AQUINO ABAD NATALIA CRISTINA</t>
  </si>
  <si>
    <t>02891567</t>
  </si>
  <si>
    <t>AQUINO PRIETO MARIA EMILIA</t>
  </si>
  <si>
    <t>31657735</t>
  </si>
  <si>
    <t>AQUINO TREJO PAYCO MONER</t>
  </si>
  <si>
    <t>02840223</t>
  </si>
  <si>
    <t>ARAMBULO PALACIOS CARLOS ENRIQUE</t>
  </si>
  <si>
    <t>28472174</t>
  </si>
  <si>
    <t>ARANGO AYBAR SABINA ROSA</t>
  </si>
  <si>
    <t>22185253</t>
  </si>
  <si>
    <t>ARANGO PALOMINO ANTONIO LORENZO</t>
  </si>
  <si>
    <t>ANALISTA BASICO DE INSUMOS PECUARIOS</t>
  </si>
  <si>
    <t>42716806</t>
  </si>
  <si>
    <t>ARANGOITIA MARINA PEDRO</t>
  </si>
  <si>
    <t>02440268</t>
  </si>
  <si>
    <t>ARAPA ROSELLO EDGAR RUBEN</t>
  </si>
  <si>
    <t>40310250</t>
  </si>
  <si>
    <t>ARAUJO LOPEZ MILKA</t>
  </si>
  <si>
    <t>44807280</t>
  </si>
  <si>
    <t>ARCE RIPAS ANALI PHIERINA</t>
  </si>
  <si>
    <t>42249604</t>
  </si>
  <si>
    <t>ARCELA VASQUEZ JORGE ARMANDO</t>
  </si>
  <si>
    <t>41400665</t>
  </si>
  <si>
    <t>ARDILES AYALA MIREYA MEDALIT</t>
  </si>
  <si>
    <t>ASISTENTE.INTERMEDIO DE SANIDAD E INOCUIDAD</t>
  </si>
  <si>
    <t>45836425</t>
  </si>
  <si>
    <t>ARENAS CANDELA EDWIN JAVIER</t>
  </si>
  <si>
    <t>06929243</t>
  </si>
  <si>
    <t>ARENAS VILLANUEVA JORGE</t>
  </si>
  <si>
    <t>03377943</t>
  </si>
  <si>
    <t>AREVALO CORONADO HUGO MARTIN</t>
  </si>
  <si>
    <t>ANALISTA DE MOSCA DE LA FRUTA INTERMEDIO</t>
  </si>
  <si>
    <t>41189001</t>
  </si>
  <si>
    <t>ARIAS LINO MEDALIT MIREYA</t>
  </si>
  <si>
    <t>ING. DEL AMBIENTE</t>
  </si>
  <si>
    <t>OPERADOR ADMINISTRATIVO INTERMEDIO</t>
  </si>
  <si>
    <t>45036902</t>
  </si>
  <si>
    <t>ARIAS RANTES OSCAR DANIEL</t>
  </si>
  <si>
    <t>COMUNICADOR SOCIAL</t>
  </si>
  <si>
    <t>10673430</t>
  </si>
  <si>
    <t>ARICOCHE CUZQUEN KARINA EMPERATRIZ</t>
  </si>
  <si>
    <t>ESPECIALISTA INTERMEDIO EN PROYECTOS Y MANTENIMIENTO</t>
  </si>
  <si>
    <t>10429731</t>
  </si>
  <si>
    <t>ARIZA VELASQUEZ ELYAN PEYMAR</t>
  </si>
  <si>
    <t>ANALISTA EN COMPRAS Y CONTRATACIONES AVANZADO</t>
  </si>
  <si>
    <t>32925549</t>
  </si>
  <si>
    <t>ARIZOLA CABANILLAS JOSE ORLANDO</t>
  </si>
  <si>
    <t>42168798</t>
  </si>
  <si>
    <t>ARMAS BORJA ATILIO JUAN</t>
  </si>
  <si>
    <t>ASISTENTE.INTERMEDIO DE .LAVADO Y ESTERILIZACIÓN DE .MATERIAL DE .LABORATORIO</t>
  </si>
  <si>
    <t>07273949</t>
  </si>
  <si>
    <t>ARMAS PEREZ DE MENESES ALEJANDRINA</t>
  </si>
  <si>
    <t>45248684</t>
  </si>
  <si>
    <t>ARONES CRISPIN ERIKA ROSARIO</t>
  </si>
  <si>
    <t>ANALISTA AVANZADO EN CONTROL PATRIMONIAL</t>
  </si>
  <si>
    <t>70191045</t>
  </si>
  <si>
    <t>ARONI HUAMAN ADRIAN ALBERTO</t>
  </si>
  <si>
    <t>46583886</t>
  </si>
  <si>
    <t>ARPI PURACA FRANCO VICENTE</t>
  </si>
  <si>
    <t>43258598</t>
  </si>
  <si>
    <t>ARRIOLA CARHUAMACA PEDRO MARIO</t>
  </si>
  <si>
    <t>ANALISTA INTERMEDIO INFORMATICO</t>
  </si>
  <si>
    <t>02864817</t>
  </si>
  <si>
    <t>ARRIOLA CRISANTO MARCOS FERNANDO</t>
  </si>
  <si>
    <t>04625052</t>
  </si>
  <si>
    <t>ARROSQUIPA PURUGUAYA EMILGIDIO PAUL</t>
  </si>
  <si>
    <t>15414032</t>
  </si>
  <si>
    <t>ARROYO LARA LUCAS ALEJANDRO</t>
  </si>
  <si>
    <t>ASISTENTE INTERMEDIO EN VIGILANCIA FITOSANITARIA.</t>
  </si>
  <si>
    <t>45407828</t>
  </si>
  <si>
    <t>ARROYO SILVA WILDER OSWALDO</t>
  </si>
  <si>
    <t>16747300</t>
  </si>
  <si>
    <t>ARROYO SOPLOPUCO JORGE LUIS</t>
  </si>
  <si>
    <t>42335587</t>
  </si>
  <si>
    <t>ARTEAGA CRISANTO JAVIER EDUARDO</t>
  </si>
  <si>
    <t>03669133</t>
  </si>
  <si>
    <t>ARTEAGA PEÑA RONALD MIGUEL</t>
  </si>
  <si>
    <t>42650252</t>
  </si>
  <si>
    <t>ARTETA CASANOVA ROMEL WILLIAMS</t>
  </si>
  <si>
    <t>ASISTENTE BÁSICO DE SERVICIO DE MANTENIMIENTO GENERAL</t>
  </si>
  <si>
    <t>22999622</t>
  </si>
  <si>
    <t>ASCA GOMEZ GREGORIO SALVADOR</t>
  </si>
  <si>
    <t>ESPECIALISTA DE GESTION ADMINISTRATIVA</t>
  </si>
  <si>
    <t>42839819</t>
  </si>
  <si>
    <t>ASCONA CARBAJAL NAHUM</t>
  </si>
  <si>
    <t>ANALISTA DE SANIDAD E INOCUIDAD DE PRODUCCIÓN PECUARIA INTERMEDIA</t>
  </si>
  <si>
    <t>42053090</t>
  </si>
  <si>
    <t>ASCUE LOPEZ ALEJANDRO</t>
  </si>
  <si>
    <t>ESPECIALISTA EN RECURSOS HUMANOS BÁSICO</t>
  </si>
  <si>
    <t>07266237</t>
  </si>
  <si>
    <t>ASENCIOS MALCA LILIANA URSULA</t>
  </si>
  <si>
    <t>42324278</t>
  </si>
  <si>
    <t>ASTO WAMPIO JACK</t>
  </si>
  <si>
    <t>44895917</t>
  </si>
  <si>
    <t>ATALAYA LOPEZ ALEJANDRO VICTOR</t>
  </si>
  <si>
    <t>10425957</t>
  </si>
  <si>
    <t>ATALAYA TACILLA ELISEO ADALBERTO</t>
  </si>
  <si>
    <t>41173543</t>
  </si>
  <si>
    <t>ATENCIO ALE WILMER CONSTANTINO</t>
  </si>
  <si>
    <t>21863986</t>
  </si>
  <si>
    <t>ATUNCAR AGUILAR RICARDO DANIEL</t>
  </si>
  <si>
    <t>22081454</t>
  </si>
  <si>
    <t>AVENDAÑO ROMAN DANIEL ALBERTO</t>
  </si>
  <si>
    <t>44977397</t>
  </si>
  <si>
    <t>AYALA CASTRO LARRY ANTHONY</t>
  </si>
  <si>
    <t>AUXILIAR BÁSICO U OPERADOR DE SANIDAD E INOCUIDAD</t>
  </si>
  <si>
    <t>40929105</t>
  </si>
  <si>
    <t>AYALA ROLDAN OLGA LIVIA</t>
  </si>
  <si>
    <t>09725348</t>
  </si>
  <si>
    <t>AYALA ZAVALA GRUFIN RODOLFO</t>
  </si>
  <si>
    <t>41562551</t>
  </si>
  <si>
    <t>AZAÑEDO RAMIREZ GERARDO EMELEK</t>
  </si>
  <si>
    <t>40954076</t>
  </si>
  <si>
    <t>BACA MIRO CLAUDIO CESAR</t>
  </si>
  <si>
    <t>44894850</t>
  </si>
  <si>
    <t>BACA ROMERO ROSA CAROLINA</t>
  </si>
  <si>
    <t>46392403</t>
  </si>
  <si>
    <t>BACALLA OLIVA MOISES</t>
  </si>
  <si>
    <t>16676706</t>
  </si>
  <si>
    <t>BALCAZAR LAGUNA JUAN ELEODORO</t>
  </si>
  <si>
    <t>42435906</t>
  </si>
  <si>
    <t>BALDARRAGO TODCO SHANELA NANCY</t>
  </si>
  <si>
    <t>29678018</t>
  </si>
  <si>
    <t>BALDARRAGO VALDIVIA OSCAR ANIBAL</t>
  </si>
  <si>
    <t>ANALISTA DE CONTABILIDAD AVANZADO</t>
  </si>
  <si>
    <t>07478252</t>
  </si>
  <si>
    <t>BALDEON CASTRO WALTER WALDIR</t>
  </si>
  <si>
    <t>40295341</t>
  </si>
  <si>
    <t>BARBOZA HUANAMBAL EDIN</t>
  </si>
  <si>
    <t>03233250</t>
  </si>
  <si>
    <t>BARCO HUAMAN PALERMO</t>
  </si>
  <si>
    <t>40455085</t>
  </si>
  <si>
    <t>BARDALES SARMIENTO HECTOR GILBERTO</t>
  </si>
  <si>
    <t>71443462</t>
  </si>
  <si>
    <t>BARJA HILARION LIZBETH</t>
  </si>
  <si>
    <t>21520974</t>
  </si>
  <si>
    <t>BARQUERO NINAJA FRANCY JESSICA</t>
  </si>
  <si>
    <t>AUXILIAR DE LABORATORIO</t>
  </si>
  <si>
    <t>08121994</t>
  </si>
  <si>
    <t>BARRANTES VALLEJOS RODOLFO ENRIQUE</t>
  </si>
  <si>
    <t>40380282</t>
  </si>
  <si>
    <t>BARREDA LABRA JIMMY ROBERT</t>
  </si>
  <si>
    <t>47652400</t>
  </si>
  <si>
    <t>BARRENECHEA SARA-LAFOSSE DIEGO</t>
  </si>
  <si>
    <t>42112728</t>
  </si>
  <si>
    <t>BARRERA VILLACORTA CHRISTIAN</t>
  </si>
  <si>
    <t>40340817</t>
  </si>
  <si>
    <t>BARRETO HUAYHUA TANIA</t>
  </si>
  <si>
    <t>45472720</t>
  </si>
  <si>
    <t>BARRETO SALDARRIAGA JESUS MILTON</t>
  </si>
  <si>
    <t>44693908</t>
  </si>
  <si>
    <t>BARRIENTOS GONZALES RODOLFO RONAL</t>
  </si>
  <si>
    <t>41838086</t>
  </si>
  <si>
    <t>BARRIGA BRICEÑO ANTONIO FERNANDO</t>
  </si>
  <si>
    <t>01341998</t>
  </si>
  <si>
    <t>BARRIGA DOMINGUEZ ALBERTO PERCI</t>
  </si>
  <si>
    <t>ESPECIALISTA DE MOSCAS DE LA FRUTA INTERMEDIO</t>
  </si>
  <si>
    <t>29590240</t>
  </si>
  <si>
    <t>BARRIONUEVO ÑAUPA JESUS ROBERTO</t>
  </si>
  <si>
    <t>43985209</t>
  </si>
  <si>
    <t>BARRIOS CABALLERO ROGGER JOAQUIN</t>
  </si>
  <si>
    <t>TECNICO DE LABORATORIO</t>
  </si>
  <si>
    <t>41791186</t>
  </si>
  <si>
    <t>BAUTISTA ALFARO CHARITA MAGDALENA</t>
  </si>
  <si>
    <t>46921148</t>
  </si>
  <si>
    <t>BAZAN MAGALLANES MANUEL ENRIQUE</t>
  </si>
  <si>
    <t>ANALISTA DE INOCUIDAD AGROALIMENTARIA AVANZADO</t>
  </si>
  <si>
    <t>42352741</t>
  </si>
  <si>
    <t>BAZAN PALACIOS MAGALI</t>
  </si>
  <si>
    <t>TECNICO INSPECTOR DE CUARENTENA VEGETAL</t>
  </si>
  <si>
    <t>16018096</t>
  </si>
  <si>
    <t>BAZAN VENEGAS SILVIA DE LOS ANGELES</t>
  </si>
  <si>
    <t>BACHILLER EN AGRONOMIA</t>
  </si>
  <si>
    <t>ESPECIALISTA EN SANIDAD AGRARIA</t>
  </si>
  <si>
    <t>29578952</t>
  </si>
  <si>
    <t>BECERRA REYNOSO CARLOS ALBERTO</t>
  </si>
  <si>
    <t>TECNICO EN LABORATORIO III</t>
  </si>
  <si>
    <t>25764315</t>
  </si>
  <si>
    <t>BEDON SOTELO MANUEL DAVID</t>
  </si>
  <si>
    <t>29641704</t>
  </si>
  <si>
    <t>BEDREGAL CABALLERO JUAN CARLOS</t>
  </si>
  <si>
    <t>29698951</t>
  </si>
  <si>
    <t>BEDREGAL DURAND PEDRO MIGUEL</t>
  </si>
  <si>
    <t>ANALISTA DE PRODUCCIÓN ORGANICA AVANZADO</t>
  </si>
  <si>
    <t>40901842</t>
  </si>
  <si>
    <t>BEDREGAL GOMEZ CARLOS ALBERTO</t>
  </si>
  <si>
    <t>ESPECIALISTA EN SEMILLAS</t>
  </si>
  <si>
    <t>41585045</t>
  </si>
  <si>
    <t>BEJARANO ROJAS JACKELY MARGARET</t>
  </si>
  <si>
    <t>21558517</t>
  </si>
  <si>
    <t>BELLIDO AGUILAR AGIO</t>
  </si>
  <si>
    <t>42733113</t>
  </si>
  <si>
    <t>BELLIDO SALAZAR TANIA DENISSE</t>
  </si>
  <si>
    <t>40392328</t>
  </si>
  <si>
    <t>BELLO GASPAR THOMAS GLENN</t>
  </si>
  <si>
    <t>01317146</t>
  </si>
  <si>
    <t>BENAVENTE RAMOS WALTER PABLO</t>
  </si>
  <si>
    <t>ESPECIALISTA EN SANIDAD VEGETAL</t>
  </si>
  <si>
    <t>21476795</t>
  </si>
  <si>
    <t>BENAVIDES CHACALIAZA DE QUISPE MARIA DEL PILAR</t>
  </si>
  <si>
    <t>INGENIIERO AGRONOMO</t>
  </si>
  <si>
    <t>22186821</t>
  </si>
  <si>
    <t>BENAVIDES VILCA PAULA ISABEL</t>
  </si>
  <si>
    <t>27432488</t>
  </si>
  <si>
    <t>BENEL SANCHEZ CESAR ALBERTO</t>
  </si>
  <si>
    <t>47257965</t>
  </si>
  <si>
    <t>BENITES CASTAÑEDA CARLOS ALBERTO</t>
  </si>
  <si>
    <t>02688283</t>
  </si>
  <si>
    <t>BENITES CHUNGA JOSE LUIS</t>
  </si>
  <si>
    <t>45624150</t>
  </si>
  <si>
    <t>BENITES MONJA FRANCO</t>
  </si>
  <si>
    <t>02828758</t>
  </si>
  <si>
    <t>BENITES ZAPATA ANA MARIA</t>
  </si>
  <si>
    <t>41300067</t>
  </si>
  <si>
    <t>BENITES ZAPATA JIMMY</t>
  </si>
  <si>
    <t>22462564</t>
  </si>
  <si>
    <t>BERAUN WUITRON GUIDO ALBERTO</t>
  </si>
  <si>
    <t>44897098</t>
  </si>
  <si>
    <t>BERMEO OVIEDO CARMEN FREDESVINDA</t>
  </si>
  <si>
    <t>BACHILLER EN CIENCIAS CONTABLES</t>
  </si>
  <si>
    <t>80385033</t>
  </si>
  <si>
    <t>BERMEO VELASCO HILTON LEONEL</t>
  </si>
  <si>
    <t>ANALISTA BÁSICO EN SANIDAD VEGETAL E INOCUIDAD AGROALIMENTARIA</t>
  </si>
  <si>
    <t>41211159</t>
  </si>
  <si>
    <t>BERNALDO HENOSTROZA GLORIA ELIZABETH</t>
  </si>
  <si>
    <t>29649377</t>
  </si>
  <si>
    <t>BERNEDO ALVAREZ LUIS ENRIQUE</t>
  </si>
  <si>
    <t>29728141</t>
  </si>
  <si>
    <t>BERNEDO RAMOS EDUARDO ROMAN</t>
  </si>
  <si>
    <t>BACHILLER EN CIENCIAS BIOLOGICAS</t>
  </si>
  <si>
    <t>29474664</t>
  </si>
  <si>
    <t>BERNEDO RODRIGUEZ JESUS</t>
  </si>
  <si>
    <t>02819137</t>
  </si>
  <si>
    <t>BERRU MORE JORGE FELIX</t>
  </si>
  <si>
    <t>32110755</t>
  </si>
  <si>
    <t>BETETTA HURTADO BORIS EULOGIO</t>
  </si>
  <si>
    <t>31019475</t>
  </si>
  <si>
    <t>BLAS CHULLCA DEMETRIO</t>
  </si>
  <si>
    <t>03234737</t>
  </si>
  <si>
    <t>BOBADILLA MORALES EDWIN WILLIAM</t>
  </si>
  <si>
    <t>ANALISTA DE INSUMOS PECUARIOS INTERMEDIO</t>
  </si>
  <si>
    <t>01317161</t>
  </si>
  <si>
    <t>BOMBILLA CHURATA RUBEN EULOGIO</t>
  </si>
  <si>
    <t>42801260</t>
  </si>
  <si>
    <t>BONIFAZ FLORES MARIO ALEXIS</t>
  </si>
  <si>
    <t>46012659</t>
  </si>
  <si>
    <t>BORJAS CHIKAU BARBI TATIANA</t>
  </si>
  <si>
    <t>21578825</t>
  </si>
  <si>
    <t>BRAVO CALDERON ERICK ALONSO</t>
  </si>
  <si>
    <t>17640662</t>
  </si>
  <si>
    <t>BRAVO CUNEO NELSON</t>
  </si>
  <si>
    <t>ASISTENTE DE LABORATORIO AVANZADO DE MICROBIOLOGÍA DE ALIMENTOS</t>
  </si>
  <si>
    <t>40786236</t>
  </si>
  <si>
    <t>BRITTO PANTOJA RONAL</t>
  </si>
  <si>
    <t>44998463</t>
  </si>
  <si>
    <t>BRONCANO CASTILLO EDIVER JAVIER</t>
  </si>
  <si>
    <t>44447576</t>
  </si>
  <si>
    <t>BRUN ELGUERA JHONNY RICHARD</t>
  </si>
  <si>
    <t>17537365</t>
  </si>
  <si>
    <t>BUENDIA FERNANDEZ DAVID ANTONIO</t>
  </si>
  <si>
    <t>06807404</t>
  </si>
  <si>
    <t>BULL FERNANDEZ MARIA LUISA MILAGROS</t>
  </si>
  <si>
    <t>OPERADOR DE CONTROL BIOLÓGICO AVANZADO</t>
  </si>
  <si>
    <t>21257828</t>
  </si>
  <si>
    <t>BULLON ORDOÑEZ NANCY LUZ</t>
  </si>
  <si>
    <t>00517684</t>
  </si>
  <si>
    <t>BUSTAMANTE ALAVE NESTOR</t>
  </si>
  <si>
    <t>ASISTENTE INTERMEDIO EN SANIDAD VEGETAL E INOCUIDAD AGROALIMENTARIA</t>
  </si>
  <si>
    <t>27414697</t>
  </si>
  <si>
    <t>BUSTAMANTE GALVEZ JUAN ERMITANIO</t>
  </si>
  <si>
    <t>29613490</t>
  </si>
  <si>
    <t>BUSTAMANTE VILCA YAMILEY EVA</t>
  </si>
  <si>
    <t>01296702</t>
  </si>
  <si>
    <t>BUSTINZA CARDENAS RENZO HERNAN</t>
  </si>
  <si>
    <t>44214746</t>
  </si>
  <si>
    <t>CABALLERO ZARZOSA ADELINA DELIS</t>
  </si>
  <si>
    <t>29632431</t>
  </si>
  <si>
    <t>CABANA CAYLLAHUA TOMASA HILDA</t>
  </si>
  <si>
    <t>40036535</t>
  </si>
  <si>
    <t>CABEZUDO PEÑA VICTOR JOSE</t>
  </si>
  <si>
    <t>ANALISTA INTERMEDIO EN SEMILLAS</t>
  </si>
  <si>
    <t>09538619</t>
  </si>
  <si>
    <t>CABRERA GIL GRADOS CRISTINA MARIA</t>
  </si>
  <si>
    <t>INSPECTOR DE CUARENTENA VEGETAL</t>
  </si>
  <si>
    <t>21440658</t>
  </si>
  <si>
    <t>CABRERA VIGIL MERCEDES GRACIELA</t>
  </si>
  <si>
    <t>32030806</t>
  </si>
  <si>
    <t>CACERES CANTU DAVID TEOBALDO</t>
  </si>
  <si>
    <t>ASISTENTE DE CONTABILIDAD AVANZADO</t>
  </si>
  <si>
    <t>40119456</t>
  </si>
  <si>
    <t>CACERES SOTELO VIVIANA</t>
  </si>
  <si>
    <t>OPERADOR DE LABORATORIO AVANZADO DE MICROBIOLOGÍA DE ALIMENTOS</t>
  </si>
  <si>
    <t>42455870</t>
  </si>
  <si>
    <t>CACHAY QUINTANA ORLANDO</t>
  </si>
  <si>
    <t>10749955</t>
  </si>
  <si>
    <t>CACHAY VILLAR JOSE LUIS</t>
  </si>
  <si>
    <t>22187414</t>
  </si>
  <si>
    <t>CAHUANA BENDEZU EMBERTO</t>
  </si>
  <si>
    <t>ANALISTA INTERMEDIO EN ESTADÍSTICA</t>
  </si>
  <si>
    <t>01342917</t>
  </si>
  <si>
    <t>CAHUANA JORGE JOSE LUIS</t>
  </si>
  <si>
    <t>INGENIERIA ESTADISTICA</t>
  </si>
  <si>
    <t>40539520</t>
  </si>
  <si>
    <t>CAHUANA RAMOS JOEL OBED</t>
  </si>
  <si>
    <t>41058600</t>
  </si>
  <si>
    <t>CAILLAHUA GONZALES ABEL PERCY</t>
  </si>
  <si>
    <t>41934565</t>
  </si>
  <si>
    <t>CAJAMARCA VILLAR LOURDES</t>
  </si>
  <si>
    <t>02438797</t>
  </si>
  <si>
    <t>CALATAYUD MINAYA GUSTAVO</t>
  </si>
  <si>
    <t>ESPECIALISTA DE CONTROL Y ERRADICACIÓN DE ENFERMEDADES BÁSICO</t>
  </si>
  <si>
    <t>43331872</t>
  </si>
  <si>
    <t>CALCINA ISIQUE JUAN FERNANDO</t>
  </si>
  <si>
    <t>ANALISTA DE CUARENTENA ANIMAL INTERMEDIO</t>
  </si>
  <si>
    <t>09598900</t>
  </si>
  <si>
    <t>CALDAS JESUS PATRICIA ROCIO</t>
  </si>
  <si>
    <t>ANALISTA BÁSICO EN SANIDAD E INOCUIDAD DE PRODUCTOS PECUARIOS</t>
  </si>
  <si>
    <t>40775021</t>
  </si>
  <si>
    <t>CALDERON CORTEZ CARLOS ALBERTO</t>
  </si>
  <si>
    <t>16690088</t>
  </si>
  <si>
    <t>CALDERON GUEVARA DE PIZARRO MARTHA RUTH</t>
  </si>
  <si>
    <t>ESPECIALISTA DE SISTEMAS BÁSICO</t>
  </si>
  <si>
    <t>00793808</t>
  </si>
  <si>
    <t>CALDERON ORTEGA JESUS HUMBERTO</t>
  </si>
  <si>
    <t>ANALISTA DE GESTIÓN DE LA CALIDAD AVANZADO</t>
  </si>
  <si>
    <t>45507578</t>
  </si>
  <si>
    <t>CALDERON PACHECO ROSABEL ANDREA</t>
  </si>
  <si>
    <t>OPERADOR AVANZADO EN CONDUCCION VEHICULAR</t>
  </si>
  <si>
    <t>04084053</t>
  </si>
  <si>
    <t>CALERO ESPINOZA EDSON CARLOS</t>
  </si>
  <si>
    <t>40655144</t>
  </si>
  <si>
    <t>CALERO JARA MANUEL</t>
  </si>
  <si>
    <t>00451919</t>
  </si>
  <si>
    <t>CALIZAYA AYMA HECTOR</t>
  </si>
  <si>
    <t>00488715</t>
  </si>
  <si>
    <t>CALIZAYA BENITO EUSEBIO MARIO</t>
  </si>
  <si>
    <t>29553118</t>
  </si>
  <si>
    <t>CALLA SUPO MAXIMO</t>
  </si>
  <si>
    <t>44915701</t>
  </si>
  <si>
    <t>CALLAHUANCA VELASQUEZ DIEGO RUSSEL</t>
  </si>
  <si>
    <t>70218552</t>
  </si>
  <si>
    <t>CALLAN ACOSTA WILMER JOSE</t>
  </si>
  <si>
    <t>ANALISTA INTERMEDIO EN SANIDAD VEGETAL E INOCUIDAD DE PRODUCTOS AGRÍCOLAS</t>
  </si>
  <si>
    <t>42812349</t>
  </si>
  <si>
    <t>CALLE QUINTANA YONATAN FIDEL</t>
  </si>
  <si>
    <t>22066662</t>
  </si>
  <si>
    <t>CALMET SENDER JORGE ARTURO</t>
  </si>
  <si>
    <t>04434967</t>
  </si>
  <si>
    <t>CAMA OLGUIN ROSALIA VIVIANA</t>
  </si>
  <si>
    <t>41996688</t>
  </si>
  <si>
    <t>CAMPOS BLANCO CARLOS ROBERT</t>
  </si>
  <si>
    <t>45339251</t>
  </si>
  <si>
    <t>CAMPOS CASTILLON GIANCARLO JHONATAN</t>
  </si>
  <si>
    <t>32901105</t>
  </si>
  <si>
    <t>CAMPOS CRISTOBAL EUSEBIO ERASMO</t>
  </si>
  <si>
    <t>10065388</t>
  </si>
  <si>
    <t>CAMPOS FERNANDEZ CHRISTIAN AUGUSTO</t>
  </si>
  <si>
    <t>41106163</t>
  </si>
  <si>
    <t>CAMPOS HUAMAN CARLOS EDGAR</t>
  </si>
  <si>
    <t>21438341</t>
  </si>
  <si>
    <t>CAMPOS SERVELEON ANGEL</t>
  </si>
  <si>
    <t>42893375</t>
  </si>
  <si>
    <t>CANALES RAMOS LUIS RAMON</t>
  </si>
  <si>
    <t>42138147</t>
  </si>
  <si>
    <t>CANCHO MENDOZA GAYSON REDHER</t>
  </si>
  <si>
    <t>74882637</t>
  </si>
  <si>
    <t>CANDELA OCHOA JOSE ARTURO</t>
  </si>
  <si>
    <t>TECNICO AGRARIO</t>
  </si>
  <si>
    <t>45609400</t>
  </si>
  <si>
    <t>CANDELA USURIAGA ILDA LIZ</t>
  </si>
  <si>
    <t>40900144</t>
  </si>
  <si>
    <t>CANO GALLEGOS GUSTAVO ADOLFO</t>
  </si>
  <si>
    <t>04429298</t>
  </si>
  <si>
    <t>CANO OVIEDO PERCY ABELARDO</t>
  </si>
  <si>
    <t>42054433</t>
  </si>
  <si>
    <t>CANTARO JESUS JANET ISABEL</t>
  </si>
  <si>
    <t>00473512</t>
  </si>
  <si>
    <t>CAÑARI YUFRA WALTER FAVIO</t>
  </si>
  <si>
    <t>ASISTENTE INTERMEDIO EN VIGILANCIA DE MOSCA DE LA FRUTA</t>
  </si>
  <si>
    <t>45688755</t>
  </si>
  <si>
    <t>CAPARO ZAMORA ERLIN</t>
  </si>
  <si>
    <t>ANALISTA DE INSUMOS AGRÍCOLAS INTERMEDIO</t>
  </si>
  <si>
    <t>40754645</t>
  </si>
  <si>
    <t>CAPCHA CHUQUIYAURI ROSSANA ERIKA</t>
  </si>
  <si>
    <t>41767843</t>
  </si>
  <si>
    <t>CARBAJAL ENCARNACION MARCOS GIL</t>
  </si>
  <si>
    <t>21869420</t>
  </si>
  <si>
    <t>CARBAJAL PADILLA CESAR HUMBERTO</t>
  </si>
  <si>
    <t>00328350</t>
  </si>
  <si>
    <t>CARBONEL ASCURRA ISABEL ARCENIA</t>
  </si>
  <si>
    <t>ANALISTA INTERMEDIO EN SANIDAD ANIMAL</t>
  </si>
  <si>
    <t>40240984</t>
  </si>
  <si>
    <t>CARDENAS AQUINO CESAR ALEXIS</t>
  </si>
  <si>
    <t>ANALISTA AUXILIAR COACTIVO AVANZADO</t>
  </si>
  <si>
    <t>47339825</t>
  </si>
  <si>
    <t>CARDENAS CHACON ESTEFANY DEL ROSARIO</t>
  </si>
  <si>
    <t>30842774</t>
  </si>
  <si>
    <t>CARDENAS PAZ WILFREDO GIL</t>
  </si>
  <si>
    <t>40727648</t>
  </si>
  <si>
    <t>CARDENAS SANCHEZ ANGEL DAVID</t>
  </si>
  <si>
    <t>ANALISTA DE INSUMOS AGRÍCOLAS AVANZADO</t>
  </si>
  <si>
    <t>16540565</t>
  </si>
  <si>
    <t>CARDOZO ZELADA MANUEL SANTOS</t>
  </si>
  <si>
    <t>ANALISTA INTERMEDIO EN SANIDAD AGRARIA</t>
  </si>
  <si>
    <t>19942273</t>
  </si>
  <si>
    <t>CARHUAMACA TICSE JAVIER RAUL</t>
  </si>
  <si>
    <t>OPERADOR EN SANIDAD E INOCUIDAD INTERMED</t>
  </si>
  <si>
    <t>29714351</t>
  </si>
  <si>
    <t>CARI HUACHACA MANUEL</t>
  </si>
  <si>
    <t>41118021</t>
  </si>
  <si>
    <t>CARLOS LEANDRO WILSON EUCLIDES</t>
  </si>
  <si>
    <t>41639264</t>
  </si>
  <si>
    <t>CARMEN ABAD ISABEL</t>
  </si>
  <si>
    <t>80261532</t>
  </si>
  <si>
    <t>CARMEN LOZADA OSCAR AGUSTIN</t>
  </si>
  <si>
    <t>19956899</t>
  </si>
  <si>
    <t>CARMONA PALACIOS VICTOR</t>
  </si>
  <si>
    <t>45657827</t>
  </si>
  <si>
    <t>CARMONA RAYME MAX DAEN</t>
  </si>
  <si>
    <t>10348401</t>
  </si>
  <si>
    <t>CARNERO SALAZAR SYLVIA ROXANNA</t>
  </si>
  <si>
    <t>00683429</t>
  </si>
  <si>
    <t>CARPIO AYTE LILI</t>
  </si>
  <si>
    <t>29610899</t>
  </si>
  <si>
    <t>CARPIO HUME TERESA MARISELLA</t>
  </si>
  <si>
    <t>40167401</t>
  </si>
  <si>
    <t>CARPIO MORAN CARLOS ALBERTO</t>
  </si>
  <si>
    <t>ANALISTA DE SISTEMAS INTERMEDIO</t>
  </si>
  <si>
    <t>47348154</t>
  </si>
  <si>
    <t>CARRANZA SEGURA DANTE</t>
  </si>
  <si>
    <t>ANALISTA  INTERMEDIO EN CUARENTENA VEGETAL EXPORTACION</t>
  </si>
  <si>
    <t>41899288</t>
  </si>
  <si>
    <t>CARRASCO ALARCON HAROLD RAUL</t>
  </si>
  <si>
    <t>42533042</t>
  </si>
  <si>
    <t>CARRASCO GARCIA SANDRO ALBERTO</t>
  </si>
  <si>
    <t>40274607</t>
  </si>
  <si>
    <t>CARRASCO ROMERO NERY RUBEN</t>
  </si>
  <si>
    <t>28576724</t>
  </si>
  <si>
    <t>CARRASCO SINCHITULLO ALFREDO</t>
  </si>
  <si>
    <t>ANALISTA DE LABORATORIO AVANZADO DE CONTAMINANTES QUÍMICOS</t>
  </si>
  <si>
    <t>41922678</t>
  </si>
  <si>
    <t>CARRASCO SOLIS FERNANDO CARLOS</t>
  </si>
  <si>
    <t>QUIMICA</t>
  </si>
  <si>
    <t>ESPECIALISTA DE INSUMOS AGRÍCOLAS BÁSICO</t>
  </si>
  <si>
    <t>06059918</t>
  </si>
  <si>
    <t>CARRASCO VERGARAY FERNANDO</t>
  </si>
  <si>
    <t>41405619</t>
  </si>
  <si>
    <t>CARRERA ROJO CRISTIAN FIDEL</t>
  </si>
  <si>
    <t>10158413</t>
  </si>
  <si>
    <t>CARRILLO ASALDE RUTH ERMELINDA</t>
  </si>
  <si>
    <t>46433984</t>
  </si>
  <si>
    <t>CASAFRANCA TAMARA JIMMY JOHAN</t>
  </si>
  <si>
    <t>08662738</t>
  </si>
  <si>
    <t>CASAS TORRES MIRTA VIOLETA</t>
  </si>
  <si>
    <t>16718855</t>
  </si>
  <si>
    <t>CASTAÑEDA CHAVARRY ELVIS ENRIQUE</t>
  </si>
  <si>
    <t>42487821</t>
  </si>
  <si>
    <t>CASTAÑEDA FALLA SANDRA IVON</t>
  </si>
  <si>
    <t>16733349</t>
  </si>
  <si>
    <t>CASTAÑEDA GONZALES JAIME EFRAIN</t>
  </si>
  <si>
    <t>44052090</t>
  </si>
  <si>
    <t>CASTAÑEDA MENDOZA LUIS MARLO</t>
  </si>
  <si>
    <t>44848153</t>
  </si>
  <si>
    <t>CASTILLO HUAMANHORCCO FRANCISCO</t>
  </si>
  <si>
    <t>02847269</t>
  </si>
  <si>
    <t>CASTILLO MEJIA CESAR AUGUSTO</t>
  </si>
  <si>
    <t>43687498</t>
  </si>
  <si>
    <t>CASTILLO NAVARRO DANISSA ANAI</t>
  </si>
  <si>
    <t>ASISTENTE INTERMEDIO  EN  CONTROL BIOLÓGICO</t>
  </si>
  <si>
    <t>41221350</t>
  </si>
  <si>
    <t>CASTILLO TICSE JOSE ANTONIO</t>
  </si>
  <si>
    <t>41290857</t>
  </si>
  <si>
    <t>CASTILLO VILLANUEVA LISSET YULIANA</t>
  </si>
  <si>
    <t>80063159</t>
  </si>
  <si>
    <t>CASTILLON CASTILLON JAIME DEAN</t>
  </si>
  <si>
    <t>00474793</t>
  </si>
  <si>
    <t>CASTRO ANCCO WILSON RAUL</t>
  </si>
  <si>
    <t>40295722</t>
  </si>
  <si>
    <t>CASTRO AREVALO PAOLA DEL ROSARIO</t>
  </si>
  <si>
    <t>29469039</t>
  </si>
  <si>
    <t>CASTRO BERNAL FEDERICO</t>
  </si>
  <si>
    <t>ANALISTA BÁSICO EN SANIDAD E INOCUIDAD DE PRODUCTOS AGRÍCOLAS</t>
  </si>
  <si>
    <t>45276409</t>
  </si>
  <si>
    <t>CASTRO GIL HILDA CRISTHINE</t>
  </si>
  <si>
    <t>31301995</t>
  </si>
  <si>
    <t>CASTRO LOPEZ CESAR RUBEN</t>
  </si>
  <si>
    <t>16414229</t>
  </si>
  <si>
    <t>CASTRO MINO FIDEL</t>
  </si>
  <si>
    <t>05398467</t>
  </si>
  <si>
    <t>CASTRO ORTIZ NEWMAN</t>
  </si>
  <si>
    <t>03872938</t>
  </si>
  <si>
    <t>CASTRO SANCHEZ MARIA AURORA</t>
  </si>
  <si>
    <t>41699112</t>
  </si>
  <si>
    <t>CASTRO VASQUEZ CLAUDIO ALBINO</t>
  </si>
  <si>
    <t>40420857</t>
  </si>
  <si>
    <t>CASTRO VASQUEZ JUAN MANUEL</t>
  </si>
  <si>
    <t>40334259</t>
  </si>
  <si>
    <t>CASTRO VICENTE YISENIA</t>
  </si>
  <si>
    <t>16719075</t>
  </si>
  <si>
    <t>CASUSOL FLORES JULIO CESAR</t>
  </si>
  <si>
    <t>40683051</t>
  </si>
  <si>
    <t>CAYETANO POLIN HILDA</t>
  </si>
  <si>
    <t>43139952</t>
  </si>
  <si>
    <t>CAYETANO RAMOS CARLOS RUBEN</t>
  </si>
  <si>
    <t>21878078</t>
  </si>
  <si>
    <t>CAYHUALLA CORONADO WILFREDO</t>
  </si>
  <si>
    <t>00511586</t>
  </si>
  <si>
    <t>CAYO PILCO JULIO CESAR</t>
  </si>
  <si>
    <t>04438900</t>
  </si>
  <si>
    <t>CCALLO CALLI JUAN CARLOS</t>
  </si>
  <si>
    <t>04632689</t>
  </si>
  <si>
    <t>CCALLO HEREDIA ANTONIO HIPOLITO</t>
  </si>
  <si>
    <t>41312989</t>
  </si>
  <si>
    <t>CCAPIRA MULLISACA ROGER ORLANDO</t>
  </si>
  <si>
    <t>21463895</t>
  </si>
  <si>
    <t>CCENCHO HUAMANI IRINEO</t>
  </si>
  <si>
    <t>CIENCIAS BIOLOGICAS</t>
  </si>
  <si>
    <t>43000729</t>
  </si>
  <si>
    <t>CCENTE VIDAL MARY SILMA</t>
  </si>
  <si>
    <t>10788240</t>
  </si>
  <si>
    <t>CCOICCA CHOCHOCCA CARMEN</t>
  </si>
  <si>
    <t>71789726</t>
  </si>
  <si>
    <t>CCOILLO ARTEAGA ALEJANDRO</t>
  </si>
  <si>
    <t>41425526</t>
  </si>
  <si>
    <t>CCORIMANYA ANDIA MARGOT</t>
  </si>
  <si>
    <t>BACHILLER EN CIENCIAS ADMINISTRATIVAS</t>
  </si>
  <si>
    <t>00374813</t>
  </si>
  <si>
    <t>CEDILLO AGUACONDO JUAN EDILBERTO</t>
  </si>
  <si>
    <t>41837977</t>
  </si>
  <si>
    <t>CELIS ANDRES MANUEL ANGEL</t>
  </si>
  <si>
    <t>40387710</t>
  </si>
  <si>
    <t>CELIS GARCIA MARY ROXANA</t>
  </si>
  <si>
    <t>43307226</t>
  </si>
  <si>
    <t>CENTENO BEJARANO DIANA ROSA</t>
  </si>
  <si>
    <t>10726300</t>
  </si>
  <si>
    <t>CENTENO CARDENAS JUAN JOSE</t>
  </si>
  <si>
    <t>42287653</t>
  </si>
  <si>
    <t>CENTENO CASTRO JORGE</t>
  </si>
  <si>
    <t>01231560</t>
  </si>
  <si>
    <t>CERPA QUISPE VIANNEY ANIBAL</t>
  </si>
  <si>
    <t>43813611</t>
  </si>
  <si>
    <t>CERRATO JIMENEZ ROMEL JHONATAN</t>
  </si>
  <si>
    <t>46097836</t>
  </si>
  <si>
    <t>CERVERA CARHUAJULCA HENRY ANDERSON</t>
  </si>
  <si>
    <t>02770390</t>
  </si>
  <si>
    <t>CESPEDES ECHEANDIA JUAN GREGORIO</t>
  </si>
  <si>
    <t>21531456</t>
  </si>
  <si>
    <t>CHACALIAZA MUÑOZ ANGELICA LOURDES</t>
  </si>
  <si>
    <t>42366055</t>
  </si>
  <si>
    <t>CHACALIAZA QUISPE FANNY AZUCENA</t>
  </si>
  <si>
    <t>ESPECIALISTA INTERMEDIO EN RECURSOS HUMANOS</t>
  </si>
  <si>
    <t>10245703</t>
  </si>
  <si>
    <t>CHACALTANA LUNA CARMEN RAQUEL</t>
  </si>
  <si>
    <t>00460277</t>
  </si>
  <si>
    <t>CHACON DIAZ JOSE LUIS</t>
  </si>
  <si>
    <t>40744348</t>
  </si>
  <si>
    <t>CHACON QUISPE DEIVYS DANNY</t>
  </si>
  <si>
    <t>40114667</t>
  </si>
  <si>
    <t>CHAGUA YANAPA GODOFREDO</t>
  </si>
  <si>
    <t>42879833</t>
  </si>
  <si>
    <t>CHAGUA YANAPA MARTIN</t>
  </si>
  <si>
    <t>29689643</t>
  </si>
  <si>
    <t>CHAISA KANA JORGE SIXTO</t>
  </si>
  <si>
    <t>45119487</t>
  </si>
  <si>
    <t>CHALLCO VALDEZ SHEILA</t>
  </si>
  <si>
    <t>46611497</t>
  </si>
  <si>
    <t>CHAMANA CANO JORGE DANIEL</t>
  </si>
  <si>
    <t>44294934</t>
  </si>
  <si>
    <t>CHAMBA HUYHUA CHRISTIAN</t>
  </si>
  <si>
    <t>41024275</t>
  </si>
  <si>
    <t>CHAMBE CACERES GILMA LIZBETH</t>
  </si>
  <si>
    <t>21480240</t>
  </si>
  <si>
    <t>CHAMPION DE LA CRUZ EDDIE CARLOS</t>
  </si>
  <si>
    <t>21480533</t>
  </si>
  <si>
    <t>CHAMPION DE LA CRUZ RICARDO</t>
  </si>
  <si>
    <t>ESPECIALISTA BASICO EN SANIDAD E INOCUIDAD DE PRODUCTOS PECUARIOS</t>
  </si>
  <si>
    <t>16681451</t>
  </si>
  <si>
    <t>CHANAME CERDAN EMILIO ARTURO</t>
  </si>
  <si>
    <t>09920404</t>
  </si>
  <si>
    <t>CHANG CHANG LEONIDAS RICARDO</t>
  </si>
  <si>
    <t>01322362</t>
  </si>
  <si>
    <t>CHARAJA AÑAZCO WILLIAM</t>
  </si>
  <si>
    <t>40973750</t>
  </si>
  <si>
    <t>CHARALLA TELLO HENRY</t>
  </si>
  <si>
    <t>43084867</t>
  </si>
  <si>
    <t>CHAVARRY GOMEZ BELMAR</t>
  </si>
  <si>
    <t>40150497</t>
  </si>
  <si>
    <t>CHAVEZ FELIX CARMEN VERONICA</t>
  </si>
  <si>
    <t>40330403</t>
  </si>
  <si>
    <t>CHAVEZ GARCIA YULIANA MAGALY</t>
  </si>
  <si>
    <t>29562120</t>
  </si>
  <si>
    <t>CHAVEZ LAZO DARWIN MOISES</t>
  </si>
  <si>
    <t>ESPECIALISTA DE SANIDAD VEGETAL</t>
  </si>
  <si>
    <t>16687461</t>
  </si>
  <si>
    <t>CHAVEZ LLUEN CHRISTIAAN</t>
  </si>
  <si>
    <t>09645151</t>
  </si>
  <si>
    <t>CHAVEZ PUERTA MILAGROS</t>
  </si>
  <si>
    <t>18008707</t>
  </si>
  <si>
    <t>CHAVEZ VALDEZ DE ROCHA MANUELA ROSARIO</t>
  </si>
  <si>
    <t>29650736</t>
  </si>
  <si>
    <t>CHAVEZ YVEROS ROCIO ALEIDA</t>
  </si>
  <si>
    <t>46776289</t>
  </si>
  <si>
    <t>CHAVEZ ZAPANA JORGE DICK</t>
  </si>
  <si>
    <t>40366083</t>
  </si>
  <si>
    <t>CHICLLA ALVITES ROSA VIVIANA</t>
  </si>
  <si>
    <t>26619012</t>
  </si>
  <si>
    <t>CHICO ALVITRES HECTOR SEBASTIAN</t>
  </si>
  <si>
    <t>44795817</t>
  </si>
  <si>
    <t>CHIHUALA JULCA JOSE ANTONIO</t>
  </si>
  <si>
    <t>ANALISTA DE LABORATORIO INTERMEDIO DE VIROLOGÍA</t>
  </si>
  <si>
    <t>40149161</t>
  </si>
  <si>
    <t>CHILENO MORAN MARIA ANTONIETA</t>
  </si>
  <si>
    <t>15406355</t>
  </si>
  <si>
    <t>CHIOK RIOS EDWIN RAFAEL</t>
  </si>
  <si>
    <t>00464733</t>
  </si>
  <si>
    <t>CHIPANA COPAJA JESUS RODOLFO</t>
  </si>
  <si>
    <t>INGENIERIA PESQUERA</t>
  </si>
  <si>
    <t>42210954</t>
  </si>
  <si>
    <t>CHIPANA COTRADO ALFREDO</t>
  </si>
  <si>
    <t>42501185</t>
  </si>
  <si>
    <t>CHIPANA MUÑOZ JORGE MOISES</t>
  </si>
  <si>
    <t>43266359</t>
  </si>
  <si>
    <t>CHIPANA RAVICHAGUA JENCCEN</t>
  </si>
  <si>
    <t>19832592</t>
  </si>
  <si>
    <t>CHIPANA YAURI ANTONIO</t>
  </si>
  <si>
    <t>48419165</t>
  </si>
  <si>
    <t>CHIPANI PUMACAYO JUAN CARLOS</t>
  </si>
  <si>
    <t>INSPECTOR GUIA PARA LA BRIGADA CANINA</t>
  </si>
  <si>
    <t>75286366</t>
  </si>
  <si>
    <t>CHIROQUE ADRIANZEN BILLY ANTONIO</t>
  </si>
  <si>
    <t>TECNICO DE MOSCA DE LA FRUTA</t>
  </si>
  <si>
    <t>17591379</t>
  </si>
  <si>
    <t>CHIROQUE ALVINEZ YSMAEL</t>
  </si>
  <si>
    <t>40547620</t>
  </si>
  <si>
    <t>CHONTO INOLOPU DANIXA ELIZABETH</t>
  </si>
  <si>
    <t>80388174</t>
  </si>
  <si>
    <t>CHOQUE CHIPANA FREDY RONALD</t>
  </si>
  <si>
    <t>41118734</t>
  </si>
  <si>
    <t>CHOQUE MAMANI WALTHER WILBER</t>
  </si>
  <si>
    <t>01322282</t>
  </si>
  <si>
    <t>CHOQUE PORTUGAL RICHARD WILLIAM</t>
  </si>
  <si>
    <t>ANALISTA DE CUARENTENA ANIMAL AVANZADO</t>
  </si>
  <si>
    <t>41242882</t>
  </si>
  <si>
    <t>CHOQUE SUSANIBAR CESAR EDGAR</t>
  </si>
  <si>
    <t>AUXILIAR BASICO DE CAMPO</t>
  </si>
  <si>
    <t>40032491</t>
  </si>
  <si>
    <t>CHOQUECOTA RAMIREZ REMIGIO ALEJANDRO</t>
  </si>
  <si>
    <t>01320454</t>
  </si>
  <si>
    <t>CHOQUEGONZA CHAMBILLA MARIO</t>
  </si>
  <si>
    <t>80551625</t>
  </si>
  <si>
    <t>CHOQUEHUANCA AROCUTIPA JUSTINO</t>
  </si>
  <si>
    <t>80432416</t>
  </si>
  <si>
    <t>CHOQUEHUANCA MENDOZA HUGO FRANK</t>
  </si>
  <si>
    <t>01529909</t>
  </si>
  <si>
    <t>CHOQUEHUANCA QUISPE JESUS</t>
  </si>
  <si>
    <t>26689242</t>
  </si>
  <si>
    <t>CHOTON AMBROSIO MILTON WALTER</t>
  </si>
  <si>
    <t>28288232</t>
  </si>
  <si>
    <t>CHUCHON GODOY JULIAN JORGE ROLANDO</t>
  </si>
  <si>
    <t>29641316</t>
  </si>
  <si>
    <t>CHUCTAYA AHUANLLA JULIAN VENANCIO</t>
  </si>
  <si>
    <t>70021017</t>
  </si>
  <si>
    <t>CHUCTAYA ARCE IVAN EDUARDO</t>
  </si>
  <si>
    <t>03376127</t>
  </si>
  <si>
    <t>CHUMACERO SOSA CARLOS RICARTE</t>
  </si>
  <si>
    <t>20072332</t>
  </si>
  <si>
    <t>CHUMPITAZ SOTOMAYOR CESAR AUGUSTO</t>
  </si>
  <si>
    <t>04653153</t>
  </si>
  <si>
    <t>CHUQUICAÑA YBARCENA RAUL NILTON</t>
  </si>
  <si>
    <t>43104838</t>
  </si>
  <si>
    <t>CHUQUIPIONDO VISALOT NORVIL</t>
  </si>
  <si>
    <t>00516061</t>
  </si>
  <si>
    <t>CHURA SEGURA FREDDY CARLOS</t>
  </si>
  <si>
    <t>42228062</t>
  </si>
  <si>
    <t>CHURATA HUARAYA WILMER ORLANDO</t>
  </si>
  <si>
    <t>29543846</t>
  </si>
  <si>
    <t>CHURATA MASCA GERMAN HUMBERTO</t>
  </si>
  <si>
    <t>27747185</t>
  </si>
  <si>
    <t>CIEZA SIANCAS ANGEL ALBERTO</t>
  </si>
  <si>
    <t>44411580</t>
  </si>
  <si>
    <t>CIEZA SILVA ROYNER ANIBAL</t>
  </si>
  <si>
    <t>ESPECIALISTA EN CONTRATACIONES INTERMEDIO</t>
  </si>
  <si>
    <t>43912966</t>
  </si>
  <si>
    <t>CISNEROS TINCO YURI MAX</t>
  </si>
  <si>
    <t>41413058</t>
  </si>
  <si>
    <t>CISNEROS TUIRO GRIMALDO</t>
  </si>
  <si>
    <t>40323568</t>
  </si>
  <si>
    <t>CLAUDIO GONZALES VICKY</t>
  </si>
  <si>
    <t>45300037</t>
  </si>
  <si>
    <t>CLEMENTE RICSE GUISELA MILESSA</t>
  </si>
  <si>
    <t>41143058</t>
  </si>
  <si>
    <t>COAGUILA CCANCAPA MARCO ANTONIO DE GUADALUPE</t>
  </si>
  <si>
    <t>00452883</t>
  </si>
  <si>
    <t>COAPAZA AROCUTIPA OSWALDO</t>
  </si>
  <si>
    <t>00504123</t>
  </si>
  <si>
    <t>COAQUERA PEREZ HUGO CESAR</t>
  </si>
  <si>
    <t>00467576</t>
  </si>
  <si>
    <t>COAQUIRA HOLGUIN EDWIN YIY</t>
  </si>
  <si>
    <t>42262705</t>
  </si>
  <si>
    <t>COAYLA CAUSILLAS DIEGO REYNALDO</t>
  </si>
  <si>
    <t>42842864</t>
  </si>
  <si>
    <t>COCHACHIN MENDOZA JULIAN MAXIMO</t>
  </si>
  <si>
    <t>17520554</t>
  </si>
  <si>
    <t>COELLO GARCIA CARLOS ARNALDO</t>
  </si>
  <si>
    <t>41607933</t>
  </si>
  <si>
    <t>COHAYLA VILCA MIGUEL ANGEL</t>
  </si>
  <si>
    <t>42084265</t>
  </si>
  <si>
    <t>COILA APAZA JUAN CARLOS</t>
  </si>
  <si>
    <t>ASISTENTE INTERMEDIO EN SERVICIOS</t>
  </si>
  <si>
    <t>16019405</t>
  </si>
  <si>
    <t>COLLANTES ROJAS LUIS ALFREDO</t>
  </si>
  <si>
    <t>43508225</t>
  </si>
  <si>
    <t>COLQUE MAMANI JUAN GABRIEL</t>
  </si>
  <si>
    <t>42108510</t>
  </si>
  <si>
    <t>COLQUE MAMANI ROSA ELENA</t>
  </si>
  <si>
    <t>00450890</t>
  </si>
  <si>
    <t>COLQUE TICONA JAVIER ISIDRO</t>
  </si>
  <si>
    <t>16622355</t>
  </si>
  <si>
    <t>COLUNCHE DIAZ JOSE ENRIQUE</t>
  </si>
  <si>
    <t>29595801</t>
  </si>
  <si>
    <t>CONCHA LEON JOSE HUMBERTO</t>
  </si>
  <si>
    <t>44015527</t>
  </si>
  <si>
    <t>CONCHE GOMEZ WILIAN</t>
  </si>
  <si>
    <t>00504643</t>
  </si>
  <si>
    <t>CONDE CACERES WILMER YRENIO</t>
  </si>
  <si>
    <t>ANALISTA EN RECURSOS HUMANOS AVANZADO</t>
  </si>
  <si>
    <t>09861715</t>
  </si>
  <si>
    <t>CONDO ORTEGA RICHARD</t>
  </si>
  <si>
    <t>41298682</t>
  </si>
  <si>
    <t>CONDOR DOMINGUEZ ANGIE BETZY</t>
  </si>
  <si>
    <t>INGENIERIA QUIMICA</t>
  </si>
  <si>
    <t>ASISTENTE INTERMEDIO DE SANIDAD E INOCUIDAD DE PRODUCTOS PECUARIOS</t>
  </si>
  <si>
    <t>40035683</t>
  </si>
  <si>
    <t>CONDORI CHAÑI PERCY</t>
  </si>
  <si>
    <t>01317040</t>
  </si>
  <si>
    <t>CONDORI CHAVEZ LILIANA</t>
  </si>
  <si>
    <t>72049571</t>
  </si>
  <si>
    <t>CONDORI ROSADO ABIMAEL</t>
  </si>
  <si>
    <t>29637449</t>
  </si>
  <si>
    <t>CONDORI SOTO JAVIER BRAULIO</t>
  </si>
  <si>
    <t>01322610</t>
  </si>
  <si>
    <t>CONDORI TICONA AQUILES</t>
  </si>
  <si>
    <t>00499354</t>
  </si>
  <si>
    <t>CONDORI TICONA JORGE</t>
  </si>
  <si>
    <t>21858030</t>
  </si>
  <si>
    <t>CONISLLA GARABITO JAVIER</t>
  </si>
  <si>
    <t>21492990</t>
  </si>
  <si>
    <t>CONTRERAS AGUADO LUIS FRANCISCO</t>
  </si>
  <si>
    <t>20040984</t>
  </si>
  <si>
    <t>CONTRERAS ALFARO ELI</t>
  </si>
  <si>
    <t>43852460</t>
  </si>
  <si>
    <t>CONTRERAS BARTOLOME DALSI MARIZA</t>
  </si>
  <si>
    <t>44656763</t>
  </si>
  <si>
    <t>CONTRERAS FAJARDO LEYDI ISABEL</t>
  </si>
  <si>
    <t>22189607</t>
  </si>
  <si>
    <t>CONTRERAS GUTIERREZ LUIS GERARDO</t>
  </si>
  <si>
    <t>09537952</t>
  </si>
  <si>
    <t>CONTRERAS NOLASCO GEORGI HUGO</t>
  </si>
  <si>
    <t>41514683</t>
  </si>
  <si>
    <t>CORDERO CUETO IRIS AMANDA</t>
  </si>
  <si>
    <t>45046555</t>
  </si>
  <si>
    <t>CORDERO SANCHEZ SHEYLA EVELYN</t>
  </si>
  <si>
    <t>40289066</t>
  </si>
  <si>
    <t>CORDOVA ABAD JUANA</t>
  </si>
  <si>
    <t>40078852</t>
  </si>
  <si>
    <t>CORDOVA CAMONES FERNANDO MANUEL</t>
  </si>
  <si>
    <t>41029407</t>
  </si>
  <si>
    <t>CORDOVA LOJA ARMANDO</t>
  </si>
  <si>
    <t>ESPECIALISTA AVANZADO EN CUARENTENA VEGETAL</t>
  </si>
  <si>
    <t>47277155</t>
  </si>
  <si>
    <t>CORDOVA LOPEZ MARILU</t>
  </si>
  <si>
    <t>ESPECIALISTA LEGAL EN CONTRATACIONES</t>
  </si>
  <si>
    <t>43378500</t>
  </si>
  <si>
    <t>CORDOVA YSLA IVETTE ELIZABETH</t>
  </si>
  <si>
    <t>00450351</t>
  </si>
  <si>
    <t>CORI RODRIGUEZ JUAN GUALBERTO</t>
  </si>
  <si>
    <t>16560078</t>
  </si>
  <si>
    <t>CORNEJO CAMPOS JOSE CARLOS</t>
  </si>
  <si>
    <t>41961531</t>
  </si>
  <si>
    <t>CORNEJO MAMANI ROMMEL RONALD</t>
  </si>
  <si>
    <t>41752527</t>
  </si>
  <si>
    <t>CORNEJO MENDOZA FATIMA GIULIANA</t>
  </si>
  <si>
    <t>15738419</t>
  </si>
  <si>
    <t>CORNEJO VENTOCILLA JORGE OMAR</t>
  </si>
  <si>
    <t>ASISTENTE BÁSICO DE SANIDAD E INOCUIDAD – BRIGADA CANINA</t>
  </si>
  <si>
    <t>45094405</t>
  </si>
  <si>
    <t>CORONACION ESPINOZA JUAN MANUEL</t>
  </si>
  <si>
    <t>ANALISTA INTERMEDIO EN SANIDAD ANIMAL E INOCUIDAD DE PRODUCTOS PECUARIOS</t>
  </si>
  <si>
    <t>41181446</t>
  </si>
  <si>
    <t>CORONEL UGAZ RONALD REYNALDO</t>
  </si>
  <si>
    <t>23877164</t>
  </si>
  <si>
    <t>CORRALES ALENCASTRE SAUL</t>
  </si>
  <si>
    <t>04069430</t>
  </si>
  <si>
    <t>CORREA VARGAS NELVA MARIZA</t>
  </si>
  <si>
    <t>ASISTENTE TÉCNICO DE GERENCIA AVANZADO</t>
  </si>
  <si>
    <t>08799323</t>
  </si>
  <si>
    <t>CORTEZ CAYO MERCEDES</t>
  </si>
  <si>
    <t>26633779</t>
  </si>
  <si>
    <t>CORTEZ INFANTE JOSE PATROCINIO</t>
  </si>
  <si>
    <t>16634933</t>
  </si>
  <si>
    <t>CORTEZ MONTANO MAX ROBERT</t>
  </si>
  <si>
    <t>ANALISTA DE SANIDAD E INOCUIDAD DE PRODUCTOS PECUARIOS</t>
  </si>
  <si>
    <t>17840267</t>
  </si>
  <si>
    <t>COSAVALENTE LEON ALMIR EDUARDO</t>
  </si>
  <si>
    <t>21812493</t>
  </si>
  <si>
    <t>COSI DE LA CRUZ FERNANDO FLORENTINO</t>
  </si>
  <si>
    <t>09919044</t>
  </si>
  <si>
    <t>COTRINA CHUQUIYAURI OSCAR</t>
  </si>
  <si>
    <t>ANALISTA INTERMEDIO EN SANIDAD E INOCUIDAD DE PRODUCTOS AGRÍCOLAS</t>
  </si>
  <si>
    <t>43250948</t>
  </si>
  <si>
    <t>COYLA FLORES OSCAR</t>
  </si>
  <si>
    <t>TECNICO ASISTENTE DE GERENCIA</t>
  </si>
  <si>
    <t>01117020</t>
  </si>
  <si>
    <t>CRIOLLO DIAZ CINTYA</t>
  </si>
  <si>
    <t>17606615</t>
  </si>
  <si>
    <t>CRISANTO VERNA MARIO DOROTEO</t>
  </si>
  <si>
    <t>TECNICO EN INFORMATICA-SIIMF</t>
  </si>
  <si>
    <t>41757100</t>
  </si>
  <si>
    <t>CRUCES RIVEROS JULIO CESAR</t>
  </si>
  <si>
    <t>17606690</t>
  </si>
  <si>
    <t>CRUZ ATOCHE RICHARD RONALD</t>
  </si>
  <si>
    <t>19241921</t>
  </si>
  <si>
    <t>CRUZ BALAREZO JOSE LUIS</t>
  </si>
  <si>
    <t>44998718</t>
  </si>
  <si>
    <t>CRUZ GODOS ERICK ALEXIS</t>
  </si>
  <si>
    <t>22312953</t>
  </si>
  <si>
    <t>CRUZ HALLASI JESUS ANGEL</t>
  </si>
  <si>
    <t>00255235</t>
  </si>
  <si>
    <t>CRUZ MAC GUIRE SARA</t>
  </si>
  <si>
    <t>04430495</t>
  </si>
  <si>
    <t>CRUZ MAMANI CESAR HUGO</t>
  </si>
  <si>
    <t>00520903</t>
  </si>
  <si>
    <t>CRUZ MORELI JUAN AXEL</t>
  </si>
  <si>
    <t>43155237</t>
  </si>
  <si>
    <t>CRUZ RODRIGUEZ ALEX WILMER</t>
  </si>
  <si>
    <t>00433088</t>
  </si>
  <si>
    <t>CRUZ ROJAS VICENTE JAIME</t>
  </si>
  <si>
    <t>ASISTENTE INTERMEDIO EN SANIDAD E INOCUIDAD</t>
  </si>
  <si>
    <t>02876059</t>
  </si>
  <si>
    <t>CRUZ SALAZAR JAVIER EDWIN</t>
  </si>
  <si>
    <t>ASISTENTE BÁSICO PARA  MANTENIMIENTO. DE SISTEMAS.DE AIRE ACONDICIONADO</t>
  </si>
  <si>
    <t>40120565</t>
  </si>
  <si>
    <t>CRUZ ZUTA JIMMY FRANCISCO</t>
  </si>
  <si>
    <t>TÉCNICO ELECTRICISTA</t>
  </si>
  <si>
    <t>27997026</t>
  </si>
  <si>
    <t>CRUZADO BENAVIDES MIGUEL HUGO</t>
  </si>
  <si>
    <t>ESPECIALISTA EN CONTRATACIONES BÁSICO</t>
  </si>
  <si>
    <t>41051622</t>
  </si>
  <si>
    <t>CRUZADO ECHEVARRIA YOHANA VICTORIA</t>
  </si>
  <si>
    <t>ANALISTA AVANZADO DE INOCUIDAD AGROALIMENTARIA</t>
  </si>
  <si>
    <t>29672084</t>
  </si>
  <si>
    <t>CUADROS MEZA AMPARO PILAR</t>
  </si>
  <si>
    <t>42019371</t>
  </si>
  <si>
    <t>CUADROS SALAZAR CESAR ALBERTO</t>
  </si>
  <si>
    <t>42758537</t>
  </si>
  <si>
    <t>CUAYLA VIZCARRA HEMERSON ARANDU</t>
  </si>
  <si>
    <t>ENFERMERA(O) ASISTENCIAL</t>
  </si>
  <si>
    <t>23940460</t>
  </si>
  <si>
    <t>CUCHILLO HUARAYA ALBERTINA</t>
  </si>
  <si>
    <t>ENFERMERIA TECNICA</t>
  </si>
  <si>
    <t>TECNICO DE EXPORTACIONES</t>
  </si>
  <si>
    <t>10788196</t>
  </si>
  <si>
    <t>CUENCA LLANOS ERIKA PATRICIA</t>
  </si>
  <si>
    <t>00498427</t>
  </si>
  <si>
    <t>CUEVA QUISPE GLADYS ESTHER</t>
  </si>
  <si>
    <t>46143091</t>
  </si>
  <si>
    <t>CUEVA SANCHEZ SERGIO RUBEN</t>
  </si>
  <si>
    <t>TECNICO EN SANIDAD AGRARIA</t>
  </si>
  <si>
    <t>42004440</t>
  </si>
  <si>
    <t>CUPE QUINTANA PETER HENRY</t>
  </si>
  <si>
    <t>42768930</t>
  </si>
  <si>
    <t>CURI PROVELEON WILLIAM FREDY</t>
  </si>
  <si>
    <t>42337997</t>
  </si>
  <si>
    <t>CURI VILLARINO LUIS ENRIQUE</t>
  </si>
  <si>
    <t>15433487</t>
  </si>
  <si>
    <t>CUSIHUAMAN ORELLANA FRANZ IGNACIO</t>
  </si>
  <si>
    <t>TECNICO EN PRODUCCIÓN AGROPECUARIA</t>
  </si>
  <si>
    <t>42736478</t>
  </si>
  <si>
    <t>CUSIYUPANQUI HUAHUASONCCO SARA</t>
  </si>
  <si>
    <t>15431857</t>
  </si>
  <si>
    <t>CUSTODIO LAURA JUAN CARLOS</t>
  </si>
  <si>
    <t>ANALISTA DE CUARENTENA VEGETAL AVANZADO</t>
  </si>
  <si>
    <t>44719287</t>
  </si>
  <si>
    <t>CUTI TAPIA ROSA ELENA</t>
  </si>
  <si>
    <t>01322783</t>
  </si>
  <si>
    <t>CUTIPA ALVAREZ ROBERTO</t>
  </si>
  <si>
    <t>46264568</t>
  </si>
  <si>
    <t>CUTIPA LUQUE JUAN MIGUEL</t>
  </si>
  <si>
    <t>22477340</t>
  </si>
  <si>
    <t>DAMAS ESPINOZA DANTE AQUILES</t>
  </si>
  <si>
    <t>71262180</t>
  </si>
  <si>
    <t>DAVILA FALCON RONALD ROMARIO</t>
  </si>
  <si>
    <t>JEFE DEL AREA DE INSUMOS E INOCUIDAD AGRO</t>
  </si>
  <si>
    <t>47449101</t>
  </si>
  <si>
    <t>DAVILA PINEDO CESAR ANDRES</t>
  </si>
  <si>
    <t>30586679</t>
  </si>
  <si>
    <t>DAVILA RIVERA JENNY DANIEL</t>
  </si>
  <si>
    <t>46209076</t>
  </si>
  <si>
    <t>DE LA CRUZ APARCANA FELIX ALBERTO</t>
  </si>
  <si>
    <t>OPERADOR INTERMEDIO DE ACTIVIDADES AGROPECUARIAS</t>
  </si>
  <si>
    <t>46854054</t>
  </si>
  <si>
    <t>DE LA CRUZ CARRASCO MIGUEL ANGEL</t>
  </si>
  <si>
    <t>16783077</t>
  </si>
  <si>
    <t>DE LA CRUZ DE LA CRUZ ROBERTO</t>
  </si>
  <si>
    <t>17542126</t>
  </si>
  <si>
    <t>DE LA CRUZ HUANCAS LIDER ARMANDO</t>
  </si>
  <si>
    <t>ESPECIALISTA DE MOSCA DE LA FRUTA</t>
  </si>
  <si>
    <t>18018995</t>
  </si>
  <si>
    <t>DE LA CRUZ MENDOZA CARMEN BEATRIZ</t>
  </si>
  <si>
    <t>18018370</t>
  </si>
  <si>
    <t>DE LA CRUZ MENDOZA SEGUNDO ALVINO</t>
  </si>
  <si>
    <t>ASISTENTE DE LABORATORIO AVANZADO DE ENFERMEDADES VESICULARES</t>
  </si>
  <si>
    <t>10443011</t>
  </si>
  <si>
    <t>DE LA CRUZ ORELLANA HECTOR RAFAEL</t>
  </si>
  <si>
    <t>15758443</t>
  </si>
  <si>
    <t>DE LA CRUZ URPEQUE VERONICA SOLEDAD</t>
  </si>
  <si>
    <t>ANALISTA DE RIESGO Y VIGILANCIA EPIDEMIOLÓGICA AVANZADO</t>
  </si>
  <si>
    <t>42024065</t>
  </si>
  <si>
    <t>DE LA TORRE BENDEZU GIOVANNI</t>
  </si>
  <si>
    <t>06971644</t>
  </si>
  <si>
    <t>DE LA VEGA ESPINOZA PEDRO ELEAZAR</t>
  </si>
  <si>
    <t>41513328</t>
  </si>
  <si>
    <t>DE MANUEL HUAMANI CARLOS OSWALDO</t>
  </si>
  <si>
    <t>ESPECIALISTA BASICO EN LABORATORIO DE NEMATOLOGIA</t>
  </si>
  <si>
    <t>41436466</t>
  </si>
  <si>
    <t>DE SOUZA PACHECO JOAO ADHEMIR</t>
  </si>
  <si>
    <t>22485075</t>
  </si>
  <si>
    <t>DEL AGUILA RENGIFO CARMITH</t>
  </si>
  <si>
    <t>ASISTENTE INTERMEDIO EN ACTIVIDADES DE  APOYO ADMINISTRATIVO</t>
  </si>
  <si>
    <t>07249761</t>
  </si>
  <si>
    <t>DEL CARPIO VASQUEZ ZOILA EDITH</t>
  </si>
  <si>
    <t>ANALISTA INTERMEDIO DE SANIDAD E INOCUIDAD DE PRODUCTOS AGRICOLAS</t>
  </si>
  <si>
    <t>42201825</t>
  </si>
  <si>
    <t>42287522</t>
  </si>
  <si>
    <t>DELGADO AGÜERO WILLIAM ARTURO</t>
  </si>
  <si>
    <t>16571542</t>
  </si>
  <si>
    <t>DELGADO ASTONITAS RICHARD YONSON</t>
  </si>
  <si>
    <t>02802681</t>
  </si>
  <si>
    <t>DELGADO CUPEN JOHANNA EMMA</t>
  </si>
  <si>
    <t>19321442</t>
  </si>
  <si>
    <t>DELGADO RUIZ ROBERTO CARLOS</t>
  </si>
  <si>
    <t>45908975</t>
  </si>
  <si>
    <t>DIAZ ANCASI JOEL JIRVEN</t>
  </si>
  <si>
    <t>TECNICO EN ARCHIVO</t>
  </si>
  <si>
    <t>32968410</t>
  </si>
  <si>
    <t>DIAZ BARRANTES DAVID GUSTAVO</t>
  </si>
  <si>
    <t>41041375</t>
  </si>
  <si>
    <t>DIAZ BARRANTES JOSE MANUEL</t>
  </si>
  <si>
    <t>77478562</t>
  </si>
  <si>
    <t>DIAZ CARLOS RONALD VICENTE</t>
  </si>
  <si>
    <t>ANALISTA AVANZADO-AUXILIAR COACTIVO</t>
  </si>
  <si>
    <t>45608473</t>
  </si>
  <si>
    <t>DIAZ DIAZ LEYDI ROSMERI</t>
  </si>
  <si>
    <t>21573936</t>
  </si>
  <si>
    <t>DIAZ MEZA EFRAIN</t>
  </si>
  <si>
    <t>40045224</t>
  </si>
  <si>
    <t>DIAZ ROJAS CRISTHIAN DAVID</t>
  </si>
  <si>
    <t>29564883</t>
  </si>
  <si>
    <t>DIAZ SANTILLANA HUGO ALBERTO</t>
  </si>
  <si>
    <t>ASISTENTE INTERMEDIO DE SANIDAD E INOCUIDAD ANIMAL</t>
  </si>
  <si>
    <t>43322512</t>
  </si>
  <si>
    <t>DIAZ SANTISTEBAN ITALO</t>
  </si>
  <si>
    <t>44136682</t>
  </si>
  <si>
    <t>DIAZ SORIA JORGE AUGUSTO</t>
  </si>
  <si>
    <t>26732710</t>
  </si>
  <si>
    <t>DIAZ TORRES ALDO IVAN</t>
  </si>
  <si>
    <t>16541030</t>
  </si>
  <si>
    <t>DIAZ VALLADOLID WALTER</t>
  </si>
  <si>
    <t>43840252</t>
  </si>
  <si>
    <t>DIAZ VASCONZUELO LUIS ALBERTO</t>
  </si>
  <si>
    <t>ESPECIALISTA AUDITOR GUBERNAMENTAL</t>
  </si>
  <si>
    <t>40565230</t>
  </si>
  <si>
    <t>DIOSES CORDOVA SUSAN KARIN</t>
  </si>
  <si>
    <t>02849646</t>
  </si>
  <si>
    <t>DOMINGUEZ ARMIJOS EDGARDO</t>
  </si>
  <si>
    <t>02829382</t>
  </si>
  <si>
    <t>DOMINGUEZ ARMIJOS WILFREDO</t>
  </si>
  <si>
    <t>80473397</t>
  </si>
  <si>
    <t>DOMINGUEZ RUFINO CARLOS ALBERTO</t>
  </si>
  <si>
    <t>INSPECTOR GUIA DE BRIGADA CANINA</t>
  </si>
  <si>
    <t>43077453</t>
  </si>
  <si>
    <t>DORREGARAY DE LA CRUZ DARIO JOSE</t>
  </si>
  <si>
    <t>16014129</t>
  </si>
  <si>
    <t>DURAN VALLADARES VALENTIN ALVINO</t>
  </si>
  <si>
    <t>06568428</t>
  </si>
  <si>
    <t>DURAND HUAMAN ISAC LEON</t>
  </si>
  <si>
    <t>ANALISTA DE INSUMOS AGRÍCOLAS BÁSICO</t>
  </si>
  <si>
    <t>32405870</t>
  </si>
  <si>
    <t>ECHEVARRIA MEJIA PATRICIA MONICA</t>
  </si>
  <si>
    <t>40907412</t>
  </si>
  <si>
    <t>EGOCHEAGA BASILIO VANESSA</t>
  </si>
  <si>
    <t>02882052</t>
  </si>
  <si>
    <t>ELIAS MORALES CARLOS ALBERTO</t>
  </si>
  <si>
    <t>00245546</t>
  </si>
  <si>
    <t>ERAS ESCOBAR FRANKLIN ROGER</t>
  </si>
  <si>
    <t>ASISTENTE INTERMEDIO EN  REDES Y COMUNICACIONES</t>
  </si>
  <si>
    <t>75274767</t>
  </si>
  <si>
    <t>ERAZO RAMIREZ JUAN JUNIOR</t>
  </si>
  <si>
    <t>42196575</t>
  </si>
  <si>
    <t>ESCALANTE AROTINCO EDITH</t>
  </si>
  <si>
    <t>21542604</t>
  </si>
  <si>
    <t>ESCALANTE QUISPE VIRGINIA TOMASA</t>
  </si>
  <si>
    <t>43039168</t>
  </si>
  <si>
    <t>ESCAPA GUEVARA LARRY ANTONIO</t>
  </si>
  <si>
    <t>23523887</t>
  </si>
  <si>
    <t>ESCOBAR LA TORRE GODOY WILDER</t>
  </si>
  <si>
    <t>26949912</t>
  </si>
  <si>
    <t>ESLAVA AMPUERO IRWING RICARDO</t>
  </si>
  <si>
    <t>16718463</t>
  </si>
  <si>
    <t>ESLAVA SELEM JUAN CARLOS</t>
  </si>
  <si>
    <t>33677003</t>
  </si>
  <si>
    <t>ESPARRAGA BUSTAMANTE ROBERTO OMAR</t>
  </si>
  <si>
    <t>00474798</t>
  </si>
  <si>
    <t>ESPEJO CATUNTA JESUS SIXTO</t>
  </si>
  <si>
    <t>21519351</t>
  </si>
  <si>
    <t>ESPINO ALEJOS ELVIS</t>
  </si>
  <si>
    <t>21567220</t>
  </si>
  <si>
    <t>ESPINO ALEJOS FREDY</t>
  </si>
  <si>
    <t>21552620</t>
  </si>
  <si>
    <t>ESPINO GUZMAN IVAN VLADIMIR</t>
  </si>
  <si>
    <t>42335278</t>
  </si>
  <si>
    <t>ESPINOZA CAMINO MARCO</t>
  </si>
  <si>
    <t>22082188</t>
  </si>
  <si>
    <t>ESPINOZA CONDORI BLADIMIR RONALD</t>
  </si>
  <si>
    <t>21569190</t>
  </si>
  <si>
    <t>ESPINOZA CONDORI ERNESTO</t>
  </si>
  <si>
    <t>44135492</t>
  </si>
  <si>
    <t>ESPINOZA DIAZ RAUL</t>
  </si>
  <si>
    <t>45728832</t>
  </si>
  <si>
    <t>ESPINOZA FIESTAS GISELL KATERINE</t>
  </si>
  <si>
    <t>40798712</t>
  </si>
  <si>
    <t>ESPINOZA PALACIOS GILMER</t>
  </si>
  <si>
    <t>08346784</t>
  </si>
  <si>
    <t>ESPINOZA PORTILLA MARIA ERNESTINA</t>
  </si>
  <si>
    <t>03668141</t>
  </si>
  <si>
    <t>ESPINOZA RETO ARMANDO</t>
  </si>
  <si>
    <t>42408245</t>
  </si>
  <si>
    <t>ESPINOZA SIFUENTES SAMUEL EULER</t>
  </si>
  <si>
    <t>06558051</t>
  </si>
  <si>
    <t>ESPIRITU BAUTISTA DE NUÑEZ MERCEDES</t>
  </si>
  <si>
    <t>40453137</t>
  </si>
  <si>
    <t>ESQUERRE FLORIAN JUAN PABLO</t>
  </si>
  <si>
    <t>ANALISTA ADMINISTRATIVO DE CONTROL BIOLOGICO</t>
  </si>
  <si>
    <t>18008913</t>
  </si>
  <si>
    <t>ESQUERRE FLORIAN OMAR ALBERTO</t>
  </si>
  <si>
    <t>44736929</t>
  </si>
  <si>
    <t>ESQUIVEL CASTILLO HILARIO GUMERCINDO</t>
  </si>
  <si>
    <t>03692306</t>
  </si>
  <si>
    <t>ESQUIVEL MEDRANO GABRIELLA FELICIA</t>
  </si>
  <si>
    <t>02880285</t>
  </si>
  <si>
    <t>ESQUIVEL MEDRANO GREYLA RAQUEL</t>
  </si>
  <si>
    <t>21552186</t>
  </si>
  <si>
    <t>ESQUIVEL OBREGON WALTER</t>
  </si>
  <si>
    <t>01325710</t>
  </si>
  <si>
    <t>ESTRADA CUNO HUGO PEDRO</t>
  </si>
  <si>
    <t>23367184</t>
  </si>
  <si>
    <t>ESTRADA REYMUNDO BERNARDINO</t>
  </si>
  <si>
    <t>43766766</t>
  </si>
  <si>
    <t>EVANGELISTA LAZARO ELVIA MELISSA</t>
  </si>
  <si>
    <t>80632080</t>
  </si>
  <si>
    <t>EVANGELISTA SOLIS EDISON NOE</t>
  </si>
  <si>
    <t>ESPECIALISTA LEGAL INTERMEDIO</t>
  </si>
  <si>
    <t>16027477</t>
  </si>
  <si>
    <t>EYZAGUIRRE SALAZAR RODOLFO</t>
  </si>
  <si>
    <t>40960524</t>
  </si>
  <si>
    <t>FAJARDO PALOMINO KARYN MARGOT</t>
  </si>
  <si>
    <t>40115680</t>
  </si>
  <si>
    <t>FARFAN LE MARTHA ELENA</t>
  </si>
  <si>
    <t>02675450</t>
  </si>
  <si>
    <t>FARFAN LEON PROSPERO ALEJANDRO</t>
  </si>
  <si>
    <t>28850627</t>
  </si>
  <si>
    <t>FERNANDEZ BAUTISTA ANITA</t>
  </si>
  <si>
    <t>ANALISTA EN EDICIÓN DE VIDEOS</t>
  </si>
  <si>
    <t>10049661</t>
  </si>
  <si>
    <t>FERNANDEZ BERRIO JOSE LUIS</t>
  </si>
  <si>
    <t>31671803</t>
  </si>
  <si>
    <t>FERNANDEZ BRONCANO ROGER OLIVER</t>
  </si>
  <si>
    <t>44199460</t>
  </si>
  <si>
    <t>FERNANDEZ CARHUAJULCA JOSE ELADIO</t>
  </si>
  <si>
    <t>29089248</t>
  </si>
  <si>
    <t>FERNANDEZ CHACÑA IGNACIO</t>
  </si>
  <si>
    <t>41058599</t>
  </si>
  <si>
    <t>FERNANDEZ GONZALES ELMER</t>
  </si>
  <si>
    <t>ESPECIALISTA BASICO EN MOSCA DE LA FRUTA</t>
  </si>
  <si>
    <t>41502915</t>
  </si>
  <si>
    <t>FERNANDEZ GONZALES JAVIER LEOPOLDO</t>
  </si>
  <si>
    <t>41512658</t>
  </si>
  <si>
    <t>FERNANDEZ GONZALES PAUL</t>
  </si>
  <si>
    <t>01856445</t>
  </si>
  <si>
    <t>FERNANDEZ HONORI SIMON</t>
  </si>
  <si>
    <t>00662314</t>
  </si>
  <si>
    <t>FERNANDEZ MARCHAN WILLIAM ARNALDO</t>
  </si>
  <si>
    <t>21578271</t>
  </si>
  <si>
    <t>FERNANDEZ MEJIA GIULIANA RUTH</t>
  </si>
  <si>
    <t>21530186</t>
  </si>
  <si>
    <t>FERNANDEZ MISAJEL JOSE JULIO</t>
  </si>
  <si>
    <t>ANALISTA AVANZADO DE CONTROL Y ERRADICACION DE ENFERMEDADES</t>
  </si>
  <si>
    <t>09368707</t>
  </si>
  <si>
    <t>FERNANDEZ NUÑEZ CARLOS ALBERTO</t>
  </si>
  <si>
    <t>16291243</t>
  </si>
  <si>
    <t>FERNANDEZ PEREZ JUSTINIANO ROMULO</t>
  </si>
  <si>
    <t>40804908</t>
  </si>
  <si>
    <t>FERNANDEZ QUISPE LUIS</t>
  </si>
  <si>
    <t>40254234</t>
  </si>
  <si>
    <t>FERNANDEZ SERRANO ALICIA IRENE</t>
  </si>
  <si>
    <t>23094105</t>
  </si>
  <si>
    <t>FERRER REYNALDO NILDA MARLENI</t>
  </si>
  <si>
    <t>28714413</t>
  </si>
  <si>
    <t>FIGUEROA GONZALES EDWIN ELDIR</t>
  </si>
  <si>
    <t>40985022</t>
  </si>
  <si>
    <t>FIGUEROA PURILLA MELCHORA REBECA</t>
  </si>
  <si>
    <t>73187187</t>
  </si>
  <si>
    <t>FLOR VELASQUEZ JACKELINE MILAGROS</t>
  </si>
  <si>
    <t>ANALISTA EN SANIDAD E INOCUIDAD DE PRODUCTOS AGRÍCOLAS INTERMEDIO</t>
  </si>
  <si>
    <t>45386109</t>
  </si>
  <si>
    <t>FLORES ALVARO BARTOLOME JACINTO</t>
  </si>
  <si>
    <t>41287037</t>
  </si>
  <si>
    <t>FLORES ARROYO GABRIELA</t>
  </si>
  <si>
    <t>16407707</t>
  </si>
  <si>
    <t>FLORES AZULA CESAR AUGUSTO</t>
  </si>
  <si>
    <t>09466225</t>
  </si>
  <si>
    <t>FLORES BARRUETA UBALDO HELDEN</t>
  </si>
  <si>
    <t>04438089</t>
  </si>
  <si>
    <t>FLORES CALAHUILLE ROGER ALBERTO</t>
  </si>
  <si>
    <t>04744703</t>
  </si>
  <si>
    <t>FLORES CENTENO CESAR LORENZO</t>
  </si>
  <si>
    <t>43459035</t>
  </si>
  <si>
    <t>FLORES DURAN KELLY NAZLY</t>
  </si>
  <si>
    <t>41707092</t>
  </si>
  <si>
    <t>FLORES FLORES LIDIA VALERIA</t>
  </si>
  <si>
    <t>TECNICO EN CONTROL INTEGRADO</t>
  </si>
  <si>
    <t>29724332</t>
  </si>
  <si>
    <t>FLORES FRANCO ELVER DANIEL</t>
  </si>
  <si>
    <t>ANALISTA DE PLANEAMIENTO AVANZADO</t>
  </si>
  <si>
    <t>08653360</t>
  </si>
  <si>
    <t>FLORES GIRON JULIA TEODOLINDA</t>
  </si>
  <si>
    <t>CIENCIAS ECONOMICAS</t>
  </si>
  <si>
    <t>ESPECIALISTA INTERMEDIO EN LABORATORIO DE VIROLOGIA</t>
  </si>
  <si>
    <t>40531737</t>
  </si>
  <si>
    <t>FLORES GONZALES BETTY CASIMIRA</t>
  </si>
  <si>
    <t>44228500</t>
  </si>
  <si>
    <t>FLORES HERRERA DEYVI PIERD</t>
  </si>
  <si>
    <t>41710926</t>
  </si>
  <si>
    <t>FLORES HUAMANI LUIS JULIO MARTIN</t>
  </si>
  <si>
    <t>01219034</t>
  </si>
  <si>
    <t>FLORES LUNA MARIO ANIBAL</t>
  </si>
  <si>
    <t>45216344</t>
  </si>
  <si>
    <t>FLORES MAMANI JOSE MIGUEL</t>
  </si>
  <si>
    <t>40443989</t>
  </si>
  <si>
    <t>FLORES MAYTA LUIS ENRIQUE</t>
  </si>
  <si>
    <t>03083447</t>
  </si>
  <si>
    <t>FLORES MOROCHO EUSEBIO</t>
  </si>
  <si>
    <t>04427155</t>
  </si>
  <si>
    <t>FLORES PAURO EDILBERTO JULIO</t>
  </si>
  <si>
    <t>22483507</t>
  </si>
  <si>
    <t>FLORES RAMIREZ JULIO CESAR</t>
  </si>
  <si>
    <t>44372579</t>
  </si>
  <si>
    <t>FLORES RAMOS YAYME</t>
  </si>
  <si>
    <t>44262696</t>
  </si>
  <si>
    <t>FLORES RAYME DAVID</t>
  </si>
  <si>
    <t>22480698</t>
  </si>
  <si>
    <t>FLORES ROJAS ALEJANDRO</t>
  </si>
  <si>
    <t>ASISTENTE.INTERMEDIO EN.RECEPCIÓN.Y PROCESAMIENTO DE.MUESTRAS PARA EL DIAGNÓSTICO DE.PLAGAS</t>
  </si>
  <si>
    <t>06579383</t>
  </si>
  <si>
    <t>FLORES SALCEDO MANUEL NASSER</t>
  </si>
  <si>
    <t>04422151</t>
  </si>
  <si>
    <t>FLORES TOLEDO ORLANDO LAUREANO</t>
  </si>
  <si>
    <t>40516546</t>
  </si>
  <si>
    <t>FLORES TORRES JINA FABIOLA</t>
  </si>
  <si>
    <t>44883024</t>
  </si>
  <si>
    <t>FLORES UZATEGUI EBER WILMAR</t>
  </si>
  <si>
    <t>ANALISTA DE LABORATORIO AVANZADO - BACTERIOLOGÍA</t>
  </si>
  <si>
    <t>10553410</t>
  </si>
  <si>
    <t>FLORES VILLAVICENCIO RUDY BEATRIZ</t>
  </si>
  <si>
    <t>ASISTENTE INTERMEDIO PARA MOSCA DE LA FRUTA EN LABORATO</t>
  </si>
  <si>
    <t>41578008</t>
  </si>
  <si>
    <t>FLORES ZENTENO RICHARD</t>
  </si>
  <si>
    <t>04962908</t>
  </si>
  <si>
    <t>FLOREZ APAZA ABAD</t>
  </si>
  <si>
    <t>41613710</t>
  </si>
  <si>
    <t>FLORINDEZ LUCANO WILMAN</t>
  </si>
  <si>
    <t>ANALISTA DE MANTENIMIENTO AVANZADO</t>
  </si>
  <si>
    <t>18110667</t>
  </si>
  <si>
    <t>FONSECA AGUILAR OSWALDO JUSTO</t>
  </si>
  <si>
    <t>INGENIERIA ELECTRONICA</t>
  </si>
  <si>
    <t>00452665</t>
  </si>
  <si>
    <t>FORAQUITA FLORES ANTONIO MIGUEL</t>
  </si>
  <si>
    <t>ESPECIALISTA DE INOCUIDAD AGROALIMENTARIA BÁSICO</t>
  </si>
  <si>
    <t>80084643</t>
  </si>
  <si>
    <t>FRANCIA MARCHENA MARIA MAGDALENA</t>
  </si>
  <si>
    <t>09354978</t>
  </si>
  <si>
    <t>FRANCIA MENDOZA JOSE ALBERTO</t>
  </si>
  <si>
    <t>01319530</t>
  </si>
  <si>
    <t>FRANCO BARRIGA WILFREDO FRANCISCO</t>
  </si>
  <si>
    <t>41890335</t>
  </si>
  <si>
    <t>FUENTES BANONI GILMARA LIZET</t>
  </si>
  <si>
    <t>41025492</t>
  </si>
  <si>
    <t>FUENTES CASTILLO CIRO CHARLES</t>
  </si>
  <si>
    <t>22996594</t>
  </si>
  <si>
    <t>FUENTES DIMAS JUAN</t>
  </si>
  <si>
    <t>01864433</t>
  </si>
  <si>
    <t>FUENTES LAYME RENE</t>
  </si>
  <si>
    <t>44655271</t>
  </si>
  <si>
    <t>FUENTES TORRES ROGER MARIO</t>
  </si>
  <si>
    <t>ANALISTA DE LABORATORIO AVANZADO DE PATOLOGÍA AVIAR</t>
  </si>
  <si>
    <t>41860944</t>
  </si>
  <si>
    <t>GALARZA SOTO MARCO ENRIQUE</t>
  </si>
  <si>
    <t>16670965</t>
  </si>
  <si>
    <t>GALLARDO LI LUIS EDUARDO</t>
  </si>
  <si>
    <t>ANALISTA DE GESTIÓN DE LA CALIDAD INTERMEDIO</t>
  </si>
  <si>
    <t>46314628</t>
  </si>
  <si>
    <t>GALLARDO RODRIGUEZ KLEVER</t>
  </si>
  <si>
    <t>40813465</t>
  </si>
  <si>
    <t>GALVEZ MARALLANO NERY KARINA</t>
  </si>
  <si>
    <t>ASISTENTE DE CONTROL PATRIMONIAL</t>
  </si>
  <si>
    <t>09803973</t>
  </si>
  <si>
    <t>GAMARRA ARELLANO RODOLFO WILLIAM</t>
  </si>
  <si>
    <t>TECNICO MERCANTIL</t>
  </si>
  <si>
    <t>16552372</t>
  </si>
  <si>
    <t>GAMARRA LLONTOP ORLANDO GREGORIO</t>
  </si>
  <si>
    <t>08168413</t>
  </si>
  <si>
    <t>GAMARRA OCHOA NANCY ENMA</t>
  </si>
  <si>
    <t>16423698</t>
  </si>
  <si>
    <t>GAMONAL GUIVAR ARBEL AVENDAÑO</t>
  </si>
  <si>
    <t>42928187</t>
  </si>
  <si>
    <t>GAMONAL MELGAR JULIO CESAR</t>
  </si>
  <si>
    <t>41584959</t>
  </si>
  <si>
    <t>GARAMENDI RAMIREZ JENRRY ALEXANDER</t>
  </si>
  <si>
    <t>22511036</t>
  </si>
  <si>
    <t>GARAY JARA JOSE LUIS</t>
  </si>
  <si>
    <t>46667503</t>
  </si>
  <si>
    <t>GARAY QUISPE WILDER EUSEBIO</t>
  </si>
  <si>
    <t>44751017</t>
  </si>
  <si>
    <t>GARCIA BARRIENTOS RAUL</t>
  </si>
  <si>
    <t>01870237</t>
  </si>
  <si>
    <t>GARCIA CALISAYA BLANCA MILENA</t>
  </si>
  <si>
    <t>ESPECIALISTA DE CUARENTENA VEGETAL BÁSICO</t>
  </si>
  <si>
    <t>10791387</t>
  </si>
  <si>
    <t>GARCIA CARRION JULIANA</t>
  </si>
  <si>
    <t>43137141</t>
  </si>
  <si>
    <t>GARCIA CASTILLO PERCY COOPER</t>
  </si>
  <si>
    <t>TECNICO AGROPECUARIO DE CUARENTENA VEGETAL</t>
  </si>
  <si>
    <t>73832118</t>
  </si>
  <si>
    <t>GARCIA CONDORI JAVIER ALEJANDRO</t>
  </si>
  <si>
    <t>02888343</t>
  </si>
  <si>
    <t>GARCIA CRUZ LUZ ANGELICA MILAGROS</t>
  </si>
  <si>
    <t>40957892</t>
  </si>
  <si>
    <t>GARCIA DAMIAN FRANCISCO WILLIAM</t>
  </si>
  <si>
    <t>42494821</t>
  </si>
  <si>
    <t>GARCIA DE LA CRUZ ALEJANDRO</t>
  </si>
  <si>
    <t>41387615</t>
  </si>
  <si>
    <t>GARCIA DE LA CRUZ MARTIN ALONSO</t>
  </si>
  <si>
    <t>29605899</t>
  </si>
  <si>
    <t>GARCIA DELGADO YEMIRA CATERINI</t>
  </si>
  <si>
    <t>42924345</t>
  </si>
  <si>
    <t>GARCIA ESCOBAL GEREMIAS ELISEO</t>
  </si>
  <si>
    <t>ESPECIALISTA BASICO EN CUARENTENA VEGETAL</t>
  </si>
  <si>
    <t>42282964</t>
  </si>
  <si>
    <t>GARCIA GARCIA EDWIN OSWALDO</t>
  </si>
  <si>
    <t>40657684</t>
  </si>
  <si>
    <t>GARCIA GONZALES MARTIN SIXTO</t>
  </si>
  <si>
    <t>ANALISTA DE CONTROL Y ERRADICACIÓN DE ENFERMEDADES AVANZADO</t>
  </si>
  <si>
    <t>43364930</t>
  </si>
  <si>
    <t>GARCIA JESUS CRISTINA CELESTE</t>
  </si>
  <si>
    <t>OPERADOR DE LABORATORIO AVANZADO DE BACTERIOLOGÍA</t>
  </si>
  <si>
    <t>41298220</t>
  </si>
  <si>
    <t>GARCIA MALDONADO ISABEL LOURDES</t>
  </si>
  <si>
    <t>ESPECIALISTA INTERMEDIO.EN BIENESTAR Y SEGURIDAD</t>
  </si>
  <si>
    <t>43420898</t>
  </si>
  <si>
    <t>GARCIA MEDINA PATRICIA ADELAIDA</t>
  </si>
  <si>
    <t>21474220</t>
  </si>
  <si>
    <t>GARCIA MUÑOZ JULIO ANDRES</t>
  </si>
  <si>
    <t>20039472</t>
  </si>
  <si>
    <t>GARCIA POMA MOLOTOV LENIN</t>
  </si>
  <si>
    <t>40398448</t>
  </si>
  <si>
    <t>GARCIA RIVAS CARMEN ROSA</t>
  </si>
  <si>
    <t>21822024</t>
  </si>
  <si>
    <t>GARCIA RUIZ MARIA LUISA</t>
  </si>
  <si>
    <t>42247216</t>
  </si>
  <si>
    <t>GARCIA SINCHE SAOLA YANET</t>
  </si>
  <si>
    <t>OPERADOR INTERMEDIO EN SANIDAD E INOCUIDAD</t>
  </si>
  <si>
    <t>03665890</t>
  </si>
  <si>
    <t>GARCIA SOSA MANUEL ALFREDO</t>
  </si>
  <si>
    <t>40547044</t>
  </si>
  <si>
    <t>GARCIA TAMARA OLGER SAMUEL</t>
  </si>
  <si>
    <t>43521325</t>
  </si>
  <si>
    <t>GARCIA TINEO OSCAR</t>
  </si>
  <si>
    <t>19089412</t>
  </si>
  <si>
    <t>GARCIA TOLENTINO ROBERT FERMIN</t>
  </si>
  <si>
    <t>42907116</t>
  </si>
  <si>
    <t>GARCIA VASQUEZ WILSON DANNY</t>
  </si>
  <si>
    <t>ASISTENTE ADMINISTRATIVO AVANZADO</t>
  </si>
  <si>
    <t>47015645</t>
  </si>
  <si>
    <t>GARCIA VILCHERREZ FRANKLIN FELIPE</t>
  </si>
  <si>
    <t>41132813</t>
  </si>
  <si>
    <t>GIRALDO GARRO EDWIN JESUS</t>
  </si>
  <si>
    <t>44231512</t>
  </si>
  <si>
    <t>GISMONDY RODRIGUEZ CARLOS ANTONIO</t>
  </si>
  <si>
    <t>09830829</t>
  </si>
  <si>
    <t>GODOY CAMA ARTURO</t>
  </si>
  <si>
    <t>26693605</t>
  </si>
  <si>
    <t>GODOY CASTAÑEDA DANIEL FRANCISCO</t>
  </si>
  <si>
    <t>09587385</t>
  </si>
  <si>
    <t>GODOY JAYO ELADIO</t>
  </si>
  <si>
    <t>31665812</t>
  </si>
  <si>
    <t>GOMERO RODRIGUEZ HILMER DIDI</t>
  </si>
  <si>
    <t>ASISTENTE DE LABORATORIO AVANZADO DE RESIDUOS DE MEDICAMENTOS VETERINARIOS</t>
  </si>
  <si>
    <t>41812428</t>
  </si>
  <si>
    <t>GOMEZ RAMOS PATRICIA FABIOLA</t>
  </si>
  <si>
    <t>21578829</t>
  </si>
  <si>
    <t>GONZALES BRIZUELA EMILIO GASPAR</t>
  </si>
  <si>
    <t>23274730</t>
  </si>
  <si>
    <t>GONZALES CONDORI GALINDO</t>
  </si>
  <si>
    <t>16556708</t>
  </si>
  <si>
    <t>GONZALES CORNEJO HEBER</t>
  </si>
  <si>
    <t>04432727</t>
  </si>
  <si>
    <t>GONZALES MAMANI LUIS FRANCISCO</t>
  </si>
  <si>
    <t>42898519</t>
  </si>
  <si>
    <t>GONZALES RAMIREZ RONAL</t>
  </si>
  <si>
    <t>00513586</t>
  </si>
  <si>
    <t>GONZALES SOTO CLAUDIO SANTOS</t>
  </si>
  <si>
    <t>44694944</t>
  </si>
  <si>
    <t>GONZALES VASQUEZ SAMUEL ANDERSOM</t>
  </si>
  <si>
    <t>43249152</t>
  </si>
  <si>
    <t>GONZALES VERA MARIA MILAGROS</t>
  </si>
  <si>
    <t>47287073</t>
  </si>
  <si>
    <t>GOÑAS GOLAC NEYSER</t>
  </si>
  <si>
    <t>44761236</t>
  </si>
  <si>
    <t>GOÑI PAULINO IBET NOEMI</t>
  </si>
  <si>
    <t>16696981</t>
  </si>
  <si>
    <t>GOYCOCHEA PERALTA RAMON RENATO</t>
  </si>
  <si>
    <t>43650619</t>
  </si>
  <si>
    <t>47416793</t>
  </si>
  <si>
    <t>GRADOS TINEO ERIKA LISBETH</t>
  </si>
  <si>
    <t>70461656</t>
  </si>
  <si>
    <t>GRAZA PALLACA DAIVI THON</t>
  </si>
  <si>
    <t>08497584</t>
  </si>
  <si>
    <t>GUARDAMINO DOROTEO ISABEL LILY</t>
  </si>
  <si>
    <t>42550765</t>
  </si>
  <si>
    <t>GUAYLUPO CHAVEZ DARWIN ALEXANDER</t>
  </si>
  <si>
    <t>40149691</t>
  </si>
  <si>
    <t>GUERRA ALMEYDA MARIA CECILIA</t>
  </si>
  <si>
    <t>43885651</t>
  </si>
  <si>
    <t>GUERRA SOTO ROBINSON AURELIO</t>
  </si>
  <si>
    <t>47314569</t>
  </si>
  <si>
    <t>GUERRERO LARREATEGUI LUIS ANTONIO</t>
  </si>
  <si>
    <t>44874262</t>
  </si>
  <si>
    <t>GUERRERO MERINO ANGEL MITCHELL</t>
  </si>
  <si>
    <t>02612621</t>
  </si>
  <si>
    <t>GUERRERO ONTANEDA NANCY VIOLETA</t>
  </si>
  <si>
    <t>27847333</t>
  </si>
  <si>
    <t>GUERRERO TORO WILSON</t>
  </si>
  <si>
    <t>40832281</t>
  </si>
  <si>
    <t>GUERRERO VITTERI VICTOR RAFAEL</t>
  </si>
  <si>
    <t>46024470</t>
  </si>
  <si>
    <t>GUEVARA EDQUEN RONAL</t>
  </si>
  <si>
    <t>40022854</t>
  </si>
  <si>
    <t>GUEVARA MALPARTIDA ANDRES</t>
  </si>
  <si>
    <t>TECNICO CONDUCTOR DE VEHICULO</t>
  </si>
  <si>
    <t>22282582</t>
  </si>
  <si>
    <t>GUILLEN ALZAMORA EMILIO</t>
  </si>
  <si>
    <t>43228740</t>
  </si>
  <si>
    <t>GUILLEN CHAUCA NELIDA</t>
  </si>
  <si>
    <t>31677477</t>
  </si>
  <si>
    <t>GUILLEN FLORES JULIAN SAMUEL</t>
  </si>
  <si>
    <t>43504798</t>
  </si>
  <si>
    <t>GUTIERREZ BRICEÑO HERMAN GONZALO</t>
  </si>
  <si>
    <t>04417769</t>
  </si>
  <si>
    <t>GUTIERREZ CALANI PASCUAL</t>
  </si>
  <si>
    <t>47164153</t>
  </si>
  <si>
    <t>GUTIERREZ CARRANZA IRVIN ROMAN</t>
  </si>
  <si>
    <t>46725445</t>
  </si>
  <si>
    <t>GUTIERREZ CENTENO MIJHAEL LUZGARDO</t>
  </si>
  <si>
    <t>71528836</t>
  </si>
  <si>
    <t>GUTIERREZ CISNEROS JUDITH ROSALIS</t>
  </si>
  <si>
    <t>42472748</t>
  </si>
  <si>
    <t>GUTIERREZ CUEVA MANUEL MISAEL</t>
  </si>
  <si>
    <t>04406894</t>
  </si>
  <si>
    <t>GUTIERREZ GAMEZ ALEX CESAR</t>
  </si>
  <si>
    <t>40233077</t>
  </si>
  <si>
    <t>GUTIERREZ GAVIDIA MAURO DUANE</t>
  </si>
  <si>
    <t>ANALISTA EN ANÁLISIS DE RIESGO Y VIGILANCIA FITOSANITARIA INTERMEDIO</t>
  </si>
  <si>
    <t>28292547</t>
  </si>
  <si>
    <t>GUTIERREZ MARTINEZ IVAN</t>
  </si>
  <si>
    <t>40110753</t>
  </si>
  <si>
    <t>GUTIERREZ RAMOS ESTEBAN URBANO</t>
  </si>
  <si>
    <t>30839721</t>
  </si>
  <si>
    <t>GUTIERREZ RODRIGUEZ VICTOR MANUEL</t>
  </si>
  <si>
    <t>42365171</t>
  </si>
  <si>
    <t>GUTIERREZ SAIRITUPAC RONALD RICHARD</t>
  </si>
  <si>
    <t>05416841</t>
  </si>
  <si>
    <t>GUTIERREZ SALDAÑA RODOLFO</t>
  </si>
  <si>
    <t>19074804</t>
  </si>
  <si>
    <t>GUTIERREZ ZAVALETA FAVIO ABEL</t>
  </si>
  <si>
    <t>42105903</t>
  </si>
  <si>
    <t>GUZMAN BECERRA MARYORI MIRTHA</t>
  </si>
  <si>
    <t>16535330</t>
  </si>
  <si>
    <t>GUZMAN BRACHO JUAN CARLOS</t>
  </si>
  <si>
    <t>80038253</t>
  </si>
  <si>
    <t>GUZMAN CALCINA YURY</t>
  </si>
  <si>
    <t>80278389</t>
  </si>
  <si>
    <t>GUZMAN FLORES ELIZABETH LIDIA</t>
  </si>
  <si>
    <t>02679891</t>
  </si>
  <si>
    <t>GUZMAN RIVAS JIMMY</t>
  </si>
  <si>
    <t>ESPECIALISTA BASICO EN CUARENTENA ANIMAL</t>
  </si>
  <si>
    <t>40727666</t>
  </si>
  <si>
    <t>HALZE HODGSON GLEN FREDERICK</t>
  </si>
  <si>
    <t>24701479</t>
  </si>
  <si>
    <t>HANCCO CARDEÑA MARTHA YSABEL</t>
  </si>
  <si>
    <t>41329080</t>
  </si>
  <si>
    <t>HENOSTROZA RODRIGUEZ GINA LIZ</t>
  </si>
  <si>
    <t>41781976</t>
  </si>
  <si>
    <t>HEREÑA LOYOLA VALENTIN YERSON</t>
  </si>
  <si>
    <t>ESPECIALISTA BÁSICO EN SANIDAD E INOCUIDAD AGROALIMENTARIA</t>
  </si>
  <si>
    <t>44695457</t>
  </si>
  <si>
    <t>HERMOSA MENDOZA GISELA DEL CARMEN</t>
  </si>
  <si>
    <t>15942906</t>
  </si>
  <si>
    <t>HERNANDEZ ALVAREZ JOSE ANTONIO</t>
  </si>
  <si>
    <t>45399852</t>
  </si>
  <si>
    <t>HERNANDEZ APARCANA MARIA JESUS</t>
  </si>
  <si>
    <t>02748101</t>
  </si>
  <si>
    <t>HERNANDEZ ARTEAGA CARLOS EMILIO</t>
  </si>
  <si>
    <t>22197001</t>
  </si>
  <si>
    <t>HERNANDEZ CALDERON FELIX ALFREDO</t>
  </si>
  <si>
    <t>21579348</t>
  </si>
  <si>
    <t>HERNANDEZ CARRION JESENIA MAGALI</t>
  </si>
  <si>
    <t>21558552</t>
  </si>
  <si>
    <t>HERNANDEZ DIAZ PEDRO MIGUEL</t>
  </si>
  <si>
    <t>21512208</t>
  </si>
  <si>
    <t>HERNANDEZ GODOY CARMEN MARLENI</t>
  </si>
  <si>
    <t>22294853</t>
  </si>
  <si>
    <t>HERNANDEZ MUÑANTE ELENA ISABEL</t>
  </si>
  <si>
    <t>43601296</t>
  </si>
  <si>
    <t>HERNANDEZ ZETA EDWIN ALEXANDER</t>
  </si>
  <si>
    <t>41349782</t>
  </si>
  <si>
    <t>HERRADA VERAMENDI MARVIN ADALBERTO</t>
  </si>
  <si>
    <t>22292199</t>
  </si>
  <si>
    <t>HERRERA ASCONA SANTOS INOCENCIO</t>
  </si>
  <si>
    <t>21463070</t>
  </si>
  <si>
    <t>HERRERA CHEGLIO CARMEN ROSA</t>
  </si>
  <si>
    <t>22099344</t>
  </si>
  <si>
    <t>HERRERA GIRALDEZ CARLOS POLICARPIO</t>
  </si>
  <si>
    <t>26646357</t>
  </si>
  <si>
    <t>HERRERA INFANTE VICTOR RICARDO</t>
  </si>
  <si>
    <t>01318888</t>
  </si>
  <si>
    <t>HERRERA SALAS HUBERT ELAR</t>
  </si>
  <si>
    <t>03311578</t>
  </si>
  <si>
    <t>HIDALGO LOPEZ HIPOLITO</t>
  </si>
  <si>
    <t>03317471</t>
  </si>
  <si>
    <t>HIDALGO LOPEZ JUAN</t>
  </si>
  <si>
    <t>41604390</t>
  </si>
  <si>
    <t>HIHUALLANCCA JIHUALLANCCA EDUARDO</t>
  </si>
  <si>
    <t>ASISTENTE DE LABORATORIO AVANZADO</t>
  </si>
  <si>
    <t>40349947</t>
  </si>
  <si>
    <t>HILARIO PAITA VANNESSA CAROLINA</t>
  </si>
  <si>
    <t>OPERADOR BASICO DE SANIDAD E INOCUIDAD</t>
  </si>
  <si>
    <t>70474856</t>
  </si>
  <si>
    <t>HINOJOSA CABANA BRIYITHE DIANA</t>
  </si>
  <si>
    <t>01204698</t>
  </si>
  <si>
    <t>HINOJOSA CHAVEZ RENATO RAFAEL</t>
  </si>
  <si>
    <t>10288275</t>
  </si>
  <si>
    <t>HINOJOSA FABIAN LEONIDAS WILMAN</t>
  </si>
  <si>
    <t>10067554</t>
  </si>
  <si>
    <t>HIYO GARCIA JORGE LUIS</t>
  </si>
  <si>
    <t>40998013</t>
  </si>
  <si>
    <t>HUACACHINO DIEGO ANTONIO</t>
  </si>
  <si>
    <t>43588177</t>
  </si>
  <si>
    <t>HUACARPUMA LIMA MARTHA LUISA</t>
  </si>
  <si>
    <t>47246164</t>
  </si>
  <si>
    <t>HUACCACHI MONTAÑEZ GERALDINE VERONICA</t>
  </si>
  <si>
    <t>04744125</t>
  </si>
  <si>
    <t>HUACO ROMERO OSCAR ALI</t>
  </si>
  <si>
    <t>70278813</t>
  </si>
  <si>
    <t>HUAHUASONCCO FLORES JULY</t>
  </si>
  <si>
    <t>22300461</t>
  </si>
  <si>
    <t>HUAILLA FERNANDEZ FREDDY NICOLAS</t>
  </si>
  <si>
    <t>43853328</t>
  </si>
  <si>
    <t>HUAMACCTO OCHANTE YOLANDA</t>
  </si>
  <si>
    <t>43853780</t>
  </si>
  <si>
    <t>HUAMACHUCO ALEJO LUIS ALBERTO</t>
  </si>
  <si>
    <t>22282238</t>
  </si>
  <si>
    <t>HUAMAN ASCONA ROBERT NICOLAS</t>
  </si>
  <si>
    <t>ANALISTA BASICO DE SEMILLAS</t>
  </si>
  <si>
    <t>77094794</t>
  </si>
  <si>
    <t>HUAMAN CAPCHA KAREN EVELYN</t>
  </si>
  <si>
    <t>42627378</t>
  </si>
  <si>
    <t>HUAMAN CARRANZA CLEMIRA</t>
  </si>
  <si>
    <t>21491523</t>
  </si>
  <si>
    <t>HUAMAN CORDOVA MARCELO ARTURO</t>
  </si>
  <si>
    <t>17441855</t>
  </si>
  <si>
    <t>HUAMAN CUBAS EMEDIGIO ALBERTO</t>
  </si>
  <si>
    <t>28305228</t>
  </si>
  <si>
    <t>HUAMAN HUAYTALLA FLORA</t>
  </si>
  <si>
    <t>71633788</t>
  </si>
  <si>
    <t>HUAMAN PACORI HADAI ANAMIN</t>
  </si>
  <si>
    <t>00371628</t>
  </si>
  <si>
    <t>HUAMAN PADILLA BERNARDINO</t>
  </si>
  <si>
    <t>44809782</t>
  </si>
  <si>
    <t>HUAMAN QUILLAY ALOIS ANTONIO</t>
  </si>
  <si>
    <t>28312072</t>
  </si>
  <si>
    <t>HUAMAN QUISPE MOISES</t>
  </si>
  <si>
    <t>21554292</t>
  </si>
  <si>
    <t>HUAMANI CHAVEZ ALEX ENRIQUE</t>
  </si>
  <si>
    <t>40788794</t>
  </si>
  <si>
    <t>HUAMANI LICLA LUIS ERNESTO</t>
  </si>
  <si>
    <t>22183941</t>
  </si>
  <si>
    <t>HUAMANI MORAN SANTOS INOSENCIO</t>
  </si>
  <si>
    <t>40746858</t>
  </si>
  <si>
    <t>HUAMANI QUERRAR RENE</t>
  </si>
  <si>
    <t>70209244</t>
  </si>
  <si>
    <t>HUAMANI QUILCA MIGUEL</t>
  </si>
  <si>
    <t>40892999</t>
  </si>
  <si>
    <t>HUAMANI SERVELEON VIVIANO ALEXANDER</t>
  </si>
  <si>
    <t>46606381</t>
  </si>
  <si>
    <t>HUANCA BIZARRO ANTONI FERNANDO</t>
  </si>
  <si>
    <t>29628000</t>
  </si>
  <si>
    <t>HUANCA HUANCA ELOY</t>
  </si>
  <si>
    <t>47010697</t>
  </si>
  <si>
    <t>HUANCAS GARCIA DAVID EFRAIN</t>
  </si>
  <si>
    <t>01327145</t>
  </si>
  <si>
    <t>HUANCOILLO TICONA PERCY MANUEL</t>
  </si>
  <si>
    <t>45495888</t>
  </si>
  <si>
    <t>HUANIO AMIAS DALMA</t>
  </si>
  <si>
    <t>42363460</t>
  </si>
  <si>
    <t>HUAPAYA SOTELO ROSALIA MARILUZ</t>
  </si>
  <si>
    <t>40509248</t>
  </si>
  <si>
    <t>HUARACHI TEVES GUIDO DINO</t>
  </si>
  <si>
    <t>46239263</t>
  </si>
  <si>
    <t>HUARASAYA CUYO SHIRLEY YAMALI</t>
  </si>
  <si>
    <t>46001049</t>
  </si>
  <si>
    <t>HUARCAYA CHAVARRIA JOEL</t>
  </si>
  <si>
    <t>41009951</t>
  </si>
  <si>
    <t>HUARCAYA JURADO WALTER ROBERTO</t>
  </si>
  <si>
    <t>41838015</t>
  </si>
  <si>
    <t>HUARCAYA MARCOS ELIANA MEDALITH</t>
  </si>
  <si>
    <t>00490982</t>
  </si>
  <si>
    <t>HUARCUSI AGUILAR JORGE MARIO</t>
  </si>
  <si>
    <t>40442166</t>
  </si>
  <si>
    <t>HUARDIA ALVARADO JAIME JUAN</t>
  </si>
  <si>
    <t>46036728</t>
  </si>
  <si>
    <t>HUARI HUARI HILDA VICTORIA</t>
  </si>
  <si>
    <t>26657609</t>
  </si>
  <si>
    <t>HUARIPATA COLORADO JUAN ANTONIO</t>
  </si>
  <si>
    <t>21544059</t>
  </si>
  <si>
    <t>HUAROTO PALOMINO ANGEL ANTONIO</t>
  </si>
  <si>
    <t>46627330</t>
  </si>
  <si>
    <t>HUASCUPE HUANCA JUSTO</t>
  </si>
  <si>
    <t>40239719</t>
  </si>
  <si>
    <t>HUATANGARI SENA PAUL</t>
  </si>
  <si>
    <t>ANALISTA DE TESORERÍA INTERMEDIO</t>
  </si>
  <si>
    <t>45904070</t>
  </si>
  <si>
    <t>HUATUCO RODRIGUEZ KATERIN BETSY</t>
  </si>
  <si>
    <t>20412250</t>
  </si>
  <si>
    <t>HUAYCAÑE HUARINGA MARCOS CRISTO</t>
  </si>
  <si>
    <t>OPERADOR AVANZADO EN CONDUCCIÓN. VEHICULAR DE LA ALTA DIRECCION</t>
  </si>
  <si>
    <t>25424664</t>
  </si>
  <si>
    <t>HUAYGUA GUEVARA VICTOR MANUEL</t>
  </si>
  <si>
    <t>43242368</t>
  </si>
  <si>
    <t>HUAYGUAS ROSALES YURI CERVANDO</t>
  </si>
  <si>
    <t>22185438</t>
  </si>
  <si>
    <t>HUAYHUAS QUISPE MARIO LADISLAO</t>
  </si>
  <si>
    <t>21546101</t>
  </si>
  <si>
    <t>HUAYLLA FLORES JESUS ABEL</t>
  </si>
  <si>
    <t>01325515</t>
  </si>
  <si>
    <t>HUAYLLAPUMA SANTA CRUZ JUAN ANTONIO</t>
  </si>
  <si>
    <t>ANALISTA DE CUARENTENA VEGETAL DE EXPORTACIÓN AVANZADO</t>
  </si>
  <si>
    <t>42610010</t>
  </si>
  <si>
    <t>HUAYNATE COTRINA CARLOS ALBERTO</t>
  </si>
  <si>
    <t>ESPECIALISTA INTERMEDIO EN SANIDAD E INOCUIDAD DE PRODUCTOS PECUARIOS</t>
  </si>
  <si>
    <t>42280109</t>
  </si>
  <si>
    <t>HUAYTA ALARCON CARLOS ALBERTO</t>
  </si>
  <si>
    <t>43882153</t>
  </si>
  <si>
    <t>HUAYTA OJEDA JOSE CASIMIRO</t>
  </si>
  <si>
    <t>02865708</t>
  </si>
  <si>
    <t>HUAYTALLA PARRAGUEZ GUELSI MARIOT</t>
  </si>
  <si>
    <t>72174291</t>
  </si>
  <si>
    <t>HUILLCA QUISPE EDITH KATHERIN</t>
  </si>
  <si>
    <t>40478550</t>
  </si>
  <si>
    <t>HUIVIN TAVARA CHARLES</t>
  </si>
  <si>
    <t>46625565</t>
  </si>
  <si>
    <t>HUIZA PANIHUARA HEIMY ALICIA</t>
  </si>
  <si>
    <t>ASISTENTE INTERMEDIO DE SANIDAD E INOCUIDAD DE PRODUCTOS AGROPECUARIOS</t>
  </si>
  <si>
    <t>29413592</t>
  </si>
  <si>
    <t>HUMPIRI MAMANI MARIO AMERICO</t>
  </si>
  <si>
    <t>22502558</t>
  </si>
  <si>
    <t>HURTADO BENITES VICENTE FORTUNATO</t>
  </si>
  <si>
    <t>42093835</t>
  </si>
  <si>
    <t>HURTADO CARDENAS CELSO</t>
  </si>
  <si>
    <t>ESPECIALISTA EN SEGURIDAD Y SALUD EN EL TRABAJO INTERMEDIO</t>
  </si>
  <si>
    <t>40615156</t>
  </si>
  <si>
    <t>HURTADO GRANADOS EDWARD LEONARDO</t>
  </si>
  <si>
    <t>45221473</t>
  </si>
  <si>
    <t>HURTADO RODRIGUEZ DENISSE CARMEN MARIA</t>
  </si>
  <si>
    <t>47046080</t>
  </si>
  <si>
    <t>IBAÑEZ ISUIZA EDUIN ALBERTO</t>
  </si>
  <si>
    <t>40557798</t>
  </si>
  <si>
    <t>IDME CHAMBI SEBASTIANA</t>
  </si>
  <si>
    <t>33671299</t>
  </si>
  <si>
    <t>IDROGO RAMOS SEGUNDO NICOLAS</t>
  </si>
  <si>
    <t>ASISTENTE INTERMEDIO EN SANIDAD ANIMAL</t>
  </si>
  <si>
    <t>46456945</t>
  </si>
  <si>
    <t>IMATA CCAHUATA RAUL</t>
  </si>
  <si>
    <t>TECNICO EN AGROPECUARIA</t>
  </si>
  <si>
    <t>46460725</t>
  </si>
  <si>
    <t>INCA DIAZ JULIA ANGELA</t>
  </si>
  <si>
    <t>41671232</t>
  </si>
  <si>
    <t>INCAHUANACO YUCRA ALFREDO OSCAR</t>
  </si>
  <si>
    <t>10348931</t>
  </si>
  <si>
    <t>INGAR ELLIOTT URSULA SONIA</t>
  </si>
  <si>
    <t>ESPECIALISTA LEGAL BÁSICO</t>
  </si>
  <si>
    <t>46178170</t>
  </si>
  <si>
    <t>INGUNZA DIAZ INGRID GABRIELA</t>
  </si>
  <si>
    <t>ANALISTA DE SANIDAD E INOCUIDAD INTERMEDIO</t>
  </si>
  <si>
    <t>08355797</t>
  </si>
  <si>
    <t>INGUNZA HUAYNATE JORGE EDUARDO</t>
  </si>
  <si>
    <t>ANALISTA AVANZADO DE LABORATORIO</t>
  </si>
  <si>
    <t>41846434</t>
  </si>
  <si>
    <t>IRCAÑAUPA HUAMANI ESTHER</t>
  </si>
  <si>
    <t>OPERADOR BÁSICO DE MANTENIMIENTO Y SERVICIOS GENERALES</t>
  </si>
  <si>
    <t>09598775</t>
  </si>
  <si>
    <t>ISIHUAYLAS BEJARANO JUAN ENRIQUE</t>
  </si>
  <si>
    <t>42321619</t>
  </si>
  <si>
    <t>ISIHUAYLAS BEJARANO LINO FIDEL</t>
  </si>
  <si>
    <t>00884415</t>
  </si>
  <si>
    <t>ISUIZA TUANAMA ANDERSON</t>
  </si>
  <si>
    <t>41904002</t>
  </si>
  <si>
    <t>IZQUIERDO LEON LEIDA EMILENY</t>
  </si>
  <si>
    <t>42532189</t>
  </si>
  <si>
    <t>JACO CABELLO ESTIVER</t>
  </si>
  <si>
    <t>21824620</t>
  </si>
  <si>
    <t>JACOBI ESPINOZA JULIO</t>
  </si>
  <si>
    <t>41854547</t>
  </si>
  <si>
    <t>JACOBO DE LA CRUZ JOSE MIGUEL</t>
  </si>
  <si>
    <t>ANALISTA AVANZADO EN PRODUCCION ORGANICA</t>
  </si>
  <si>
    <t>42103255</t>
  </si>
  <si>
    <t>JACOBO SOTELO TANIA ELIZABETH</t>
  </si>
  <si>
    <t>10739663</t>
  </si>
  <si>
    <t>JARA ORE RUTH SANDRA</t>
  </si>
  <si>
    <t>46096632</t>
  </si>
  <si>
    <t>JARA RIVERA LUIS HARLEN</t>
  </si>
  <si>
    <t>08753149</t>
  </si>
  <si>
    <t>JARAMILLO UMERES ARMANDO DAVID</t>
  </si>
  <si>
    <t>ANALISTA DE INOCUIDAD AGROALIMENTARIA BÁSICO</t>
  </si>
  <si>
    <t>70442747</t>
  </si>
  <si>
    <t>JARECCA MULLUNI IVAN ADOLFO</t>
  </si>
  <si>
    <t>40033121</t>
  </si>
  <si>
    <t>JAYME JUNCO LUZ</t>
  </si>
  <si>
    <t>AUXILIAR DE LABORATORIO EN PRODUCCION DE MOSCA DE LA FRUTA ESTERIL E IRRADIACION</t>
  </si>
  <si>
    <t>70289748</t>
  </si>
  <si>
    <t>JIMENEZ CASTRO BELISARIO MANUEL</t>
  </si>
  <si>
    <t>80226497</t>
  </si>
  <si>
    <t>JIMENEZ MORAN ALEX IVAN</t>
  </si>
  <si>
    <t>80157407</t>
  </si>
  <si>
    <t>JIMENEZ PARICAHUA JAVIER</t>
  </si>
  <si>
    <t>80343849</t>
  </si>
  <si>
    <t>JIMENEZ RUIZ PERCY</t>
  </si>
  <si>
    <t>46533976</t>
  </si>
  <si>
    <t>JIMPIKIT KININ DEMECIO</t>
  </si>
  <si>
    <t>01313352</t>
  </si>
  <si>
    <t>JINCHUÑA CCAMA MARIO</t>
  </si>
  <si>
    <t>71898282</t>
  </si>
  <si>
    <t>JOYO FERNANDEZ CARLA FERNANDA</t>
  </si>
  <si>
    <t>INGENIERIA COMERCIAL</t>
  </si>
  <si>
    <t>42832692</t>
  </si>
  <si>
    <t>JUAREZ FLORES JOSE DAVID</t>
  </si>
  <si>
    <t>41347666</t>
  </si>
  <si>
    <t>JUAREZ MORE CUSTODIO</t>
  </si>
  <si>
    <t>ESPECIALISTA. AVANZADO DE CONTROL DE ASISTENCIA DE PERSONAL</t>
  </si>
  <si>
    <t>18835396</t>
  </si>
  <si>
    <t>JULCA OTINIANO DELIA MERCEDES</t>
  </si>
  <si>
    <t>21493952</t>
  </si>
  <si>
    <t>JUNCHAYA MENDOZA EDUARDO AUGUSTO</t>
  </si>
  <si>
    <t>ANALISTA DE CONTROL BIOLÓGICO BÁSICO</t>
  </si>
  <si>
    <t>40490178</t>
  </si>
  <si>
    <t>JUÑORUCO LOLI FAUSTINO SATURDINO</t>
  </si>
  <si>
    <t>21539304</t>
  </si>
  <si>
    <t>JURADO MENDOZA SAMUEL</t>
  </si>
  <si>
    <t>40256758</t>
  </si>
  <si>
    <t>JURUPE OROZCO KARINA SANDRA</t>
  </si>
  <si>
    <t>42310226</t>
  </si>
  <si>
    <t>JUSCAMAYTA ALVITES SANTOS DANIEL</t>
  </si>
  <si>
    <t>ESPECIALISTA EN PRODUCCION DE ENTOMOPATOGENOS III</t>
  </si>
  <si>
    <t>04207126</t>
  </si>
  <si>
    <t>JUSTINIANO AYSANOA EDWIN</t>
  </si>
  <si>
    <t>15745378</t>
  </si>
  <si>
    <t>LA CRUZ PALOMINO CARINA ROCIO</t>
  </si>
  <si>
    <t>CHOFER-CONSERJE</t>
  </si>
  <si>
    <t>09227907</t>
  </si>
  <si>
    <t>LA ROSA LONGO OSCAR MARTIN</t>
  </si>
  <si>
    <t>42197386</t>
  </si>
  <si>
    <t>LA TORRE BARRANTES CLAUDIA KATTERINE</t>
  </si>
  <si>
    <t>47820938</t>
  </si>
  <si>
    <t>LABRA CHOQUEPUMA ELISBAN</t>
  </si>
  <si>
    <t>02674764</t>
  </si>
  <si>
    <t>LACHIRA RIVAS EVARISTO</t>
  </si>
  <si>
    <t>00442459</t>
  </si>
  <si>
    <t>LAJO COFRE KATHERINE VERONICA</t>
  </si>
  <si>
    <t>00483595</t>
  </si>
  <si>
    <t>LANCHIPA ROSPIGLIOSI ALFONSO DANIEL</t>
  </si>
  <si>
    <t>45230109</t>
  </si>
  <si>
    <t>LAPA FIDEL REIDER</t>
  </si>
  <si>
    <t>76364435</t>
  </si>
  <si>
    <t>LARA DIAZ ALLISON MICHELLE</t>
  </si>
  <si>
    <t>73662139</t>
  </si>
  <si>
    <t>LARA RISCO OMAR WILFREDO</t>
  </si>
  <si>
    <t>46601060</t>
  </si>
  <si>
    <t>LARES DELGADO EDWIN EDUARDO</t>
  </si>
  <si>
    <t>44244420</t>
  </si>
  <si>
    <t>LARICO ZENAYUCA MARIA CONCEPCION</t>
  </si>
  <si>
    <t>40377914</t>
  </si>
  <si>
    <t>LAURA CUETO LUIS ALBERTO</t>
  </si>
  <si>
    <t>06598386</t>
  </si>
  <si>
    <t>LAURA HUAMAN DEMETRIO ALBERTO</t>
  </si>
  <si>
    <t>15438832</t>
  </si>
  <si>
    <t>LAURA QUISPE EUSEBIO</t>
  </si>
  <si>
    <t>30848964</t>
  </si>
  <si>
    <t>LAURA RAMOS UMBERICO INOCENCIO</t>
  </si>
  <si>
    <t>00422369</t>
  </si>
  <si>
    <t>LAURA RAMOS VICENTE HERMOGENES</t>
  </si>
  <si>
    <t>43208192</t>
  </si>
  <si>
    <t>LAURENTE CHARAPAQUI LUIS ALBERTO</t>
  </si>
  <si>
    <t>44958171</t>
  </si>
  <si>
    <t>LAYME ENCISO CARLOS GAMBETTO</t>
  </si>
  <si>
    <t>41224687</t>
  </si>
  <si>
    <t>LAYME MAMANI DAVID RICARDO</t>
  </si>
  <si>
    <t>44423985</t>
  </si>
  <si>
    <t>LAZO ORIHUELA ANGELICA LIZ</t>
  </si>
  <si>
    <t>29375483</t>
  </si>
  <si>
    <t>LAZO UGARTE VICTOR ANTONIO</t>
  </si>
  <si>
    <t>33331838</t>
  </si>
  <si>
    <t>LEANDRO ALEGRE MARIO ROSARIO</t>
  </si>
  <si>
    <t>43539165</t>
  </si>
  <si>
    <t>LECCA VALDIVIEZO VICTOR RAUL</t>
  </si>
  <si>
    <t>21518771</t>
  </si>
  <si>
    <t>LEGUA HERNANDEZ JUAN PEDRO</t>
  </si>
  <si>
    <t>44601311</t>
  </si>
  <si>
    <t>LEIVA LOZANO CARLOS MIGUEL</t>
  </si>
  <si>
    <t>ANALISTA DE GESTION ADMINISTRATIVA</t>
  </si>
  <si>
    <t>23455116</t>
  </si>
  <si>
    <t>LEIVA ROJAS WILFREDO</t>
  </si>
  <si>
    <t>CIENCIAS ADMINISTRATIVAS</t>
  </si>
  <si>
    <t>21537484</t>
  </si>
  <si>
    <t>LEON FLORES YONI ROGER</t>
  </si>
  <si>
    <t>15345843</t>
  </si>
  <si>
    <t>LEON GUTIERREZ DOMINGO</t>
  </si>
  <si>
    <t>31883996</t>
  </si>
  <si>
    <t>LEON INOCENTE SIXTO</t>
  </si>
  <si>
    <t>00361306</t>
  </si>
  <si>
    <t>LEON NOLE JOSE ANTONIO</t>
  </si>
  <si>
    <t>41692945</t>
  </si>
  <si>
    <t>LEON PALMA JHON EDWIN</t>
  </si>
  <si>
    <t>18105546</t>
  </si>
  <si>
    <t>LEYVA LEON JAIME</t>
  </si>
  <si>
    <t>42353952</t>
  </si>
  <si>
    <t>LIFONZO ANGULO OMAR ALEX</t>
  </si>
  <si>
    <t>80028766</t>
  </si>
  <si>
    <t>LIMACHI TTITO SERAFIN</t>
  </si>
  <si>
    <t>41597477</t>
  </si>
  <si>
    <t>LIMAYLLA HUAYRA JULIO TEODORICO</t>
  </si>
  <si>
    <t>ANALISTA DE LABORATORIO AVANZADO - MALEZAS</t>
  </si>
  <si>
    <t>25856801</t>
  </si>
  <si>
    <t>LINGAN CHAVEZ JORGE SANTIAGO</t>
  </si>
  <si>
    <t>80536790</t>
  </si>
  <si>
    <t>LIVANO LOPEZ LUIS</t>
  </si>
  <si>
    <t>41132372</t>
  </si>
  <si>
    <t>LIVIA VENTURA ENMA MARIA</t>
  </si>
  <si>
    <t>74581601</t>
  </si>
  <si>
    <t>LIZARRAGA CASILLA JUAN CARLOS</t>
  </si>
  <si>
    <t>41633285</t>
  </si>
  <si>
    <t>LLACHO MACHACA MIRIAM MABEL</t>
  </si>
  <si>
    <t>47226677</t>
  </si>
  <si>
    <t>LLACSA MELENDEZ VICTOR</t>
  </si>
  <si>
    <t>41298512</t>
  </si>
  <si>
    <t>LLALLA CUENTAS HAYDEE</t>
  </si>
  <si>
    <t>21555913</t>
  </si>
  <si>
    <t>LLALLIRE SALCEDO RODRIGO</t>
  </si>
  <si>
    <t>10056469</t>
  </si>
  <si>
    <t>LLAMCCAYA BALDEON LOURDES BEATRIZ</t>
  </si>
  <si>
    <t>43524464</t>
  </si>
  <si>
    <t>LLAMOCA CARHUAS INES</t>
  </si>
  <si>
    <t>16764095</t>
  </si>
  <si>
    <t>LLANOS CABANILLAS DELLY</t>
  </si>
  <si>
    <t>TECNICO ASISTENTE ADMINISTRATIVO</t>
  </si>
  <si>
    <t>42344180</t>
  </si>
  <si>
    <t>LLANOS YOPLA ELY RAMON</t>
  </si>
  <si>
    <t>41153222</t>
  </si>
  <si>
    <t>LLANQUE TARQUI JOSE LUIS</t>
  </si>
  <si>
    <t>19188326</t>
  </si>
  <si>
    <t>LLERENA ALVA PABLO MARTIN</t>
  </si>
  <si>
    <t>45126895</t>
  </si>
  <si>
    <t>LLICAHUA HILARES RONALD</t>
  </si>
  <si>
    <t>06290327</t>
  </si>
  <si>
    <t>LOARTE BARRUETO ALINE ARCADIA</t>
  </si>
  <si>
    <t>45382057</t>
  </si>
  <si>
    <t>LOARTE POLO NORA ELIZABETH</t>
  </si>
  <si>
    <t>22305257</t>
  </si>
  <si>
    <t>LOAYZA ARUCANQUI VICENTE</t>
  </si>
  <si>
    <t>21532201</t>
  </si>
  <si>
    <t>LOAYZA GUERRA JUAN JOSE</t>
  </si>
  <si>
    <t>46489076</t>
  </si>
  <si>
    <t>LOBATON SARAVIA MAIDA</t>
  </si>
  <si>
    <t>42325614</t>
  </si>
  <si>
    <t>LOBATON SARAVIA MIRIAN JENNY</t>
  </si>
  <si>
    <t>ANALISTA EN IMPLEMENTACIÓN DE PROCESOS AVANZADO</t>
  </si>
  <si>
    <t>33265013</t>
  </si>
  <si>
    <t>LOPEZ BENITES INA MAGALY</t>
  </si>
  <si>
    <t>QUIMICA FARMACEUTICA</t>
  </si>
  <si>
    <t>ABOGADO ESPECIALISTA</t>
  </si>
  <si>
    <t>09748980</t>
  </si>
  <si>
    <t>LOPEZ CARDENAS CESAR JAVIER</t>
  </si>
  <si>
    <t>04748383</t>
  </si>
  <si>
    <t>LOPEZ CHAVEZ CESAR ANTONIO ADRIAN</t>
  </si>
  <si>
    <t>44926070</t>
  </si>
  <si>
    <t>LOPEZ CORDOVA LEONARDO</t>
  </si>
  <si>
    <t>29709031</t>
  </si>
  <si>
    <t>LOPEZ GUTIERREZ BERTHIN</t>
  </si>
  <si>
    <t>00254270</t>
  </si>
  <si>
    <t>LOPEZ HERRERA ESWIN ELVIS</t>
  </si>
  <si>
    <t>41965877</t>
  </si>
  <si>
    <t>LOPEZ LOPEZ JOSE SEVERIANO</t>
  </si>
  <si>
    <t>10319000</t>
  </si>
  <si>
    <t>LOPEZ MONTES GIANINA MARLENY</t>
  </si>
  <si>
    <t>09751925</t>
  </si>
  <si>
    <t>LOPEZ RIVAS MARIA DEL CARMEN</t>
  </si>
  <si>
    <t>42824856</t>
  </si>
  <si>
    <t>LOPEZ SAMARITANO DE CARREÑO TERESA DONATA</t>
  </si>
  <si>
    <t>26697478</t>
  </si>
  <si>
    <t>LOPEZ SANGAY HUGO</t>
  </si>
  <si>
    <t>44495328</t>
  </si>
  <si>
    <t>LOYOLA CHACALTANA CESAR ALFREDO</t>
  </si>
  <si>
    <t>15201970</t>
  </si>
  <si>
    <t>LOYOLA VICTORIO FILOMENO</t>
  </si>
  <si>
    <t>00459308</t>
  </si>
  <si>
    <t>LOZA FERNANDEZ WILDER GUILLERMO</t>
  </si>
  <si>
    <t>43978173</t>
  </si>
  <si>
    <t>LOZA URIBE SIMON</t>
  </si>
  <si>
    <t>ANALISTA INTERMEDIO EN INOCUIDAD AGROALIMENTARIA E INSUMOS PECUARIOS</t>
  </si>
  <si>
    <t>42954546</t>
  </si>
  <si>
    <t>LOZADA MONTEDORO ANGEL TOMAS ORLANDO</t>
  </si>
  <si>
    <t>ASISTENTE DE LABORATORIO AVANZADO DE CONTROL DE CALIDAD</t>
  </si>
  <si>
    <t>06806046</t>
  </si>
  <si>
    <t>LOZANO DAZA OMAR JOSUE</t>
  </si>
  <si>
    <t>TECNICO INFORMATICO</t>
  </si>
  <si>
    <t>04743036</t>
  </si>
  <si>
    <t>LOZANO DELGADO LUISA INES</t>
  </si>
  <si>
    <t>15423907</t>
  </si>
  <si>
    <t>LOZANO HINOJO JOSE LUIS</t>
  </si>
  <si>
    <t>TECNICO MOTORISTA</t>
  </si>
  <si>
    <t>41421103</t>
  </si>
  <si>
    <t>LOZANO VASQUEZ HENKEL ANDY</t>
  </si>
  <si>
    <t>40392138</t>
  </si>
  <si>
    <t>LOZANO VELA LIZ PATROCINIA</t>
  </si>
  <si>
    <t>44685775</t>
  </si>
  <si>
    <t>LUIS SANDOVAL ALEN RONAL</t>
  </si>
  <si>
    <t>17848912</t>
  </si>
  <si>
    <t>LUNA VICTORIA YEP CRISTIAN HUGO</t>
  </si>
  <si>
    <t>71528012</t>
  </si>
  <si>
    <t>LUPACA GARCIA JOSE ALFREDO</t>
  </si>
  <si>
    <t>80159591</t>
  </si>
  <si>
    <t>LUPE APAZA CARLOS HONORIO</t>
  </si>
  <si>
    <t>29646567</t>
  </si>
  <si>
    <t>LUQUE FERNANDEZ SILVIA ARMINDA</t>
  </si>
  <si>
    <t>15417643</t>
  </si>
  <si>
    <t>LUYO DE LA CRUZ MARLENY</t>
  </si>
  <si>
    <t>41731577</t>
  </si>
  <si>
    <t>MACALUPU YOVERA CESAR AUGUSTO</t>
  </si>
  <si>
    <t>25856112</t>
  </si>
  <si>
    <t>MACAVILCA MILERA CHRISTIAN ALEXANDER</t>
  </si>
  <si>
    <t>40798968</t>
  </si>
  <si>
    <t>MACHACA JUAREZ PEDRO BERNARDINO</t>
  </si>
  <si>
    <t>04635944</t>
  </si>
  <si>
    <t>MACHACA LOZA ROSARIO ALEJANDRINA</t>
  </si>
  <si>
    <t>22074059</t>
  </si>
  <si>
    <t>MACHADO QUISPE ANGEL YSAIAS</t>
  </si>
  <si>
    <t>17629614</t>
  </si>
  <si>
    <t>MACO VARGAS JOSE ANTONIO</t>
  </si>
  <si>
    <t>75275204</t>
  </si>
  <si>
    <t>MALASQUEZ ROJAS JORKA PAULINA</t>
  </si>
  <si>
    <t>09417189</t>
  </si>
  <si>
    <t>MALCA LAZO MARTIN GUILLERMO</t>
  </si>
  <si>
    <t>PSICOLOGIA</t>
  </si>
  <si>
    <t>ASISTENTE INTERMEDIO EN MANTENIMIENTO DE.SISTEMAS.ELECTRICOS</t>
  </si>
  <si>
    <t>23001086</t>
  </si>
  <si>
    <t>MALLQUI ASCA JESUS ANTONIO</t>
  </si>
  <si>
    <t>20029030</t>
  </si>
  <si>
    <t>MALPARTIDA CABRERA CARLOS MIGUEL</t>
  </si>
  <si>
    <t>10027483</t>
  </si>
  <si>
    <t>MALPARTIDA ESCOBAR LIZ KARINA</t>
  </si>
  <si>
    <t>ESPECIALISTA DE INSUMOS AGRÍCOLAS INTERMEDIO</t>
  </si>
  <si>
    <t>09708774</t>
  </si>
  <si>
    <t>MALPARTIDA ZEVALLOS JENNY MILAGROS</t>
  </si>
  <si>
    <t>70154416</t>
  </si>
  <si>
    <t>MALPICA MORALES JOSSY LITALY</t>
  </si>
  <si>
    <t>22100435</t>
  </si>
  <si>
    <t>MALQUI PERALTA ARMANDO JHON</t>
  </si>
  <si>
    <t>22070784</t>
  </si>
  <si>
    <t>MALQUI PERALTA LUIS ENRIQUE</t>
  </si>
  <si>
    <t>73896670</t>
  </si>
  <si>
    <t>MAMANI AGUILAR JOSE EDUARDO</t>
  </si>
  <si>
    <t>44786336</t>
  </si>
  <si>
    <t>MAMANI AGUILAR JUAN CARLOS</t>
  </si>
  <si>
    <t>42165263</t>
  </si>
  <si>
    <t>MAMANI AGUILAR MATEO ALONSO</t>
  </si>
  <si>
    <t>01789594</t>
  </si>
  <si>
    <t>MAMANI ATENCIO IGNACIO</t>
  </si>
  <si>
    <t>00506027</t>
  </si>
  <si>
    <t>MAMANI ATENCIO OSCAR</t>
  </si>
  <si>
    <t>29668005</t>
  </si>
  <si>
    <t>MAMANI BUENO MARGOT ZULEMA</t>
  </si>
  <si>
    <t>00493163</t>
  </si>
  <si>
    <t>MAMANI CAPUJRA MODESTO</t>
  </si>
  <si>
    <t>ASISTENTE DE PRODUCCIÓN DE MOSCAS DE LA FRUTA AVANZADO</t>
  </si>
  <si>
    <t>41963666</t>
  </si>
  <si>
    <t>MAMANI CASTILLO ANGELA MILAGROS</t>
  </si>
  <si>
    <t>01889162</t>
  </si>
  <si>
    <t>MAMANI CCALLATA JULIAN</t>
  </si>
  <si>
    <t>45553313</t>
  </si>
  <si>
    <t>MAMANI CHAHUA EDGAR</t>
  </si>
  <si>
    <t>45007633</t>
  </si>
  <si>
    <t>MAMANI CHAHUA EDWIN</t>
  </si>
  <si>
    <t>42747454</t>
  </si>
  <si>
    <t>MAMANI EUGENIO EDGAR SANTOS</t>
  </si>
  <si>
    <t>80660114</t>
  </si>
  <si>
    <t>MAMANI EUGENIO FLAVIO ORESTES</t>
  </si>
  <si>
    <t>04742221</t>
  </si>
  <si>
    <t>MAMANI FLORES EDWIN ERNESTO</t>
  </si>
  <si>
    <t>41305730</t>
  </si>
  <si>
    <t>MAMANI FLORES JUAN CARLOS</t>
  </si>
  <si>
    <t>46885061</t>
  </si>
  <si>
    <t>MAMANI IZARRA LUIS VLADIMIR</t>
  </si>
  <si>
    <t>42183988</t>
  </si>
  <si>
    <t>MAMANI MAMANI EDWIN ABDON</t>
  </si>
  <si>
    <t>ASISTENTE INTERMEDIO EN ACTIVIDADES ADMINISTRATIVAS</t>
  </si>
  <si>
    <t>71075775</t>
  </si>
  <si>
    <t>MAMANI MAMANI NURY STEPHANY</t>
  </si>
  <si>
    <t>46801870</t>
  </si>
  <si>
    <t>MAMANI MAMANI RONAL VALDERRAMA</t>
  </si>
  <si>
    <t>42124577</t>
  </si>
  <si>
    <t>MAMANI MARAZO RAMON JOSE</t>
  </si>
  <si>
    <t>43319980</t>
  </si>
  <si>
    <t>MAMANI MEDINA DELIA</t>
  </si>
  <si>
    <t>41988482</t>
  </si>
  <si>
    <t>MAMANI MONASTERIO JULIO CESAR</t>
  </si>
  <si>
    <t>43695235</t>
  </si>
  <si>
    <t>MAMANI QUISPE JOEL HENRY</t>
  </si>
  <si>
    <t>43297733</t>
  </si>
  <si>
    <t>MAMANI RAMOS UBER MERCY</t>
  </si>
  <si>
    <t>02173460</t>
  </si>
  <si>
    <t>MAMANI SALCEDO HECTOR UBALDO</t>
  </si>
  <si>
    <t>42151636</t>
  </si>
  <si>
    <t>MAMANI SAMAYANI GIMMY PETER</t>
  </si>
  <si>
    <t>10420300</t>
  </si>
  <si>
    <t>MAMANI SANCHEZ PERCY ALBERTO</t>
  </si>
  <si>
    <t>01272255</t>
  </si>
  <si>
    <t>MAMANI SUMERENTE JUAN FRANCISCO</t>
  </si>
  <si>
    <t>41536181</t>
  </si>
  <si>
    <t>MAMANI TITO RICARDO JULIO</t>
  </si>
  <si>
    <t>29652620</t>
  </si>
  <si>
    <t>MAMANI TRUJILLO FRANCISCO</t>
  </si>
  <si>
    <t>41194061</t>
  </si>
  <si>
    <t>MAMANI VIZCARRA RONAL MARCOS</t>
  </si>
  <si>
    <t>04438378</t>
  </si>
  <si>
    <t>MANCHEGO MUÑOZ WILMARCK JESUS</t>
  </si>
  <si>
    <t>00406131</t>
  </si>
  <si>
    <t>MANCILLA JOAQUIN MIGUEL ELI</t>
  </si>
  <si>
    <t>ESPECIALISTA RESPONSABLE DE CUARENTENA VEGETAL.</t>
  </si>
  <si>
    <t>18838901</t>
  </si>
  <si>
    <t>MANTILLA TUCTO PEDRO</t>
  </si>
  <si>
    <t>29643961</t>
  </si>
  <si>
    <t>MANYARI JIMENEZ MANUEL HUMBERTO</t>
  </si>
  <si>
    <t>43364707</t>
  </si>
  <si>
    <t>MAÑUECO LLACCTAHUAMAN PERCY ELOY</t>
  </si>
  <si>
    <t>45521366</t>
  </si>
  <si>
    <t>MARAÑON CALDERON PATRICIA GIULIANA</t>
  </si>
  <si>
    <t>44200203</t>
  </si>
  <si>
    <t>MARCATOMA LOAYZA RAFAEL</t>
  </si>
  <si>
    <t>41900961</t>
  </si>
  <si>
    <t>MARCATOMA LOAYZA ROBERTO MANUEL</t>
  </si>
  <si>
    <t>ANALISTA DE CONTROL PATRIMONIAL INTERMEDIO</t>
  </si>
  <si>
    <t>40898569</t>
  </si>
  <si>
    <t>MARCELO REYES ANGELA MARIA</t>
  </si>
  <si>
    <t>75594213</t>
  </si>
  <si>
    <t>MARCHENA TACURE ALEX YOEL</t>
  </si>
  <si>
    <t>ANALISTA DE SEMILLA AVANZADO</t>
  </si>
  <si>
    <t>41359127</t>
  </si>
  <si>
    <t>MARENGO SANDOVAL CARLOTA ERNESTINA</t>
  </si>
  <si>
    <t>71082288</t>
  </si>
  <si>
    <t>MARMANILLO SANCHEZ JOHN ROSS</t>
  </si>
  <si>
    <t>44487091</t>
  </si>
  <si>
    <t>MARMOLEJO SAAVEDRA JAIR RODRIGO</t>
  </si>
  <si>
    <t>43187584</t>
  </si>
  <si>
    <t>MARQUEZ CASTILLO TOMAS ANTONIO</t>
  </si>
  <si>
    <t>42367504</t>
  </si>
  <si>
    <t>MARQUEZ CHOQUE RAY HUDSON</t>
  </si>
  <si>
    <t>02848987</t>
  </si>
  <si>
    <t>MARQUEZ ROSILLO CLAUDIO ANIBAL</t>
  </si>
  <si>
    <t>INSPECTOR DE LA CUARENTENA VEGETAL</t>
  </si>
  <si>
    <t>00793870</t>
  </si>
  <si>
    <t>MARQUEZ VIZARRAGA CARLOS ALBERTO</t>
  </si>
  <si>
    <t>44182170</t>
  </si>
  <si>
    <t>MARQUINA CHAMBE ESTER SARA</t>
  </si>
  <si>
    <t>10091702</t>
  </si>
  <si>
    <t>MARROQUIN LOAYZA RONI FRANCISCO</t>
  </si>
  <si>
    <t>ANALISTA DE CONTROL Y ERRADICACION DE ENFERMEDADES INTERMEDIO</t>
  </si>
  <si>
    <t>22506553</t>
  </si>
  <si>
    <t>MARTEL MANZANO MARUJA LUCIA</t>
  </si>
  <si>
    <t>40601780</t>
  </si>
  <si>
    <t>MARTINEZ ARCE ANGELA</t>
  </si>
  <si>
    <t>28298147</t>
  </si>
  <si>
    <t>MARTINEZ ARONES JESSICA LUZKANIA</t>
  </si>
  <si>
    <t>29610566</t>
  </si>
  <si>
    <t>MARTINEZ ARRIETA JOSE ALBERTO</t>
  </si>
  <si>
    <t>09407715</t>
  </si>
  <si>
    <t>MARTINEZ BERMUDEZ EUGENIA</t>
  </si>
  <si>
    <t>40850345</t>
  </si>
  <si>
    <t>MARTINEZ FIGUEROA FREDDY ANTONY</t>
  </si>
  <si>
    <t>40019379</t>
  </si>
  <si>
    <t>MARTINEZ JUSCAMAYTA BERTHA NORMA</t>
  </si>
  <si>
    <t>AUXILIAR DE MOSCA DE LA FRUTA</t>
  </si>
  <si>
    <t>00513310</t>
  </si>
  <si>
    <t>MARTINEZ MAQUERA ALEJANDRO JUAN</t>
  </si>
  <si>
    <t>45809725</t>
  </si>
  <si>
    <t>MARTINEZ PACHECO PIERRE IVAN</t>
  </si>
  <si>
    <t>40348409</t>
  </si>
  <si>
    <t>MARTINEZ RARAZ IVAN ANTONIO</t>
  </si>
  <si>
    <t>29580591</t>
  </si>
  <si>
    <t>MARTINEZ RIVERA JESUS EDGARDO</t>
  </si>
  <si>
    <t>44159351</t>
  </si>
  <si>
    <t>MARTINEZ SANTOS HENRY</t>
  </si>
  <si>
    <t>41383218</t>
  </si>
  <si>
    <t>MATA CASTILLO MARILU SADITH</t>
  </si>
  <si>
    <t>ASISTENTE INTERMEDIO DE ANALISIS DE METALES</t>
  </si>
  <si>
    <t>40148686</t>
  </si>
  <si>
    <t>MATA OCAÑA CLAUDIO SERAPIO</t>
  </si>
  <si>
    <t>44048319</t>
  </si>
  <si>
    <t>MATEO APOLAYA CLEVER YVAN</t>
  </si>
  <si>
    <t>43275414</t>
  </si>
  <si>
    <t>MATTA JUAREZ ALEXANDER RICARDO</t>
  </si>
  <si>
    <t>41376966</t>
  </si>
  <si>
    <t>MATTA VARGAS JANETT MYRNA</t>
  </si>
  <si>
    <t>46885382</t>
  </si>
  <si>
    <t>MAUTINO MALLQUI NEFI ELDER</t>
  </si>
  <si>
    <t>41292085</t>
  </si>
  <si>
    <t>MAYANGA COBEÑA MIGUEL ANGEL</t>
  </si>
  <si>
    <t>43163253</t>
  </si>
  <si>
    <t>MAYOR MORALES MARIA ALLISON</t>
  </si>
  <si>
    <t>44667885</t>
  </si>
  <si>
    <t>MAYORIA RAMOS PERCY LUIS</t>
  </si>
  <si>
    <t>20688327</t>
  </si>
  <si>
    <t>MAYTA AVELLANEDA AMELIA</t>
  </si>
  <si>
    <t>09350677</t>
  </si>
  <si>
    <t>MAYTA HANCCO NATIVIDAD</t>
  </si>
  <si>
    <t>43205364</t>
  </si>
  <si>
    <t>MAYTA ROBLES WILFREDO IVAN</t>
  </si>
  <si>
    <t>46125690</t>
  </si>
  <si>
    <t>MAZA MESTAS WILLIAM CARLOS</t>
  </si>
  <si>
    <t>00245200</t>
  </si>
  <si>
    <t>MEDINA CIUDAD RICARDO</t>
  </si>
  <si>
    <t>21833533</t>
  </si>
  <si>
    <t>MEDINA GUERRA JOSE LUIS</t>
  </si>
  <si>
    <t>70859507</t>
  </si>
  <si>
    <t>MEDINA HUANES JUAN DE DIOS</t>
  </si>
  <si>
    <t>70421183</t>
  </si>
  <si>
    <t>MEDINA PEREZ JESUS FRANKLIN</t>
  </si>
  <si>
    <t>28603063</t>
  </si>
  <si>
    <t>MEDINA REYES AMADEO</t>
  </si>
  <si>
    <t>TECNICO EN SERVICIOS GENERALES - ELECTRICISTA</t>
  </si>
  <si>
    <t>45933618</t>
  </si>
  <si>
    <t>MEDINA RONCAL DEYVI HABNER</t>
  </si>
  <si>
    <t>42563880</t>
  </si>
  <si>
    <t>MEDINA SOTOMAYOR ADAN CHRISTIAN</t>
  </si>
  <si>
    <t>71240462</t>
  </si>
  <si>
    <t>MEDRANO CHAVEZ EDWARD JOEL</t>
  </si>
  <si>
    <t>70312449</t>
  </si>
  <si>
    <t>MEJIA ASCONA DANIEL</t>
  </si>
  <si>
    <t>40561355</t>
  </si>
  <si>
    <t>MEJIA CHACALTANA JIMMY ORLANDO</t>
  </si>
  <si>
    <t>10399649</t>
  </si>
  <si>
    <t>MEJIA ESPINOZA MONICA</t>
  </si>
  <si>
    <t>21884263</t>
  </si>
  <si>
    <t>MEJIA ESPINOZA NANCY PEREGRINA</t>
  </si>
  <si>
    <t>43169850</t>
  </si>
  <si>
    <t>MEJIA JUAREZ WALTER</t>
  </si>
  <si>
    <t>44213801</t>
  </si>
  <si>
    <t>MEJIA RUIZ PATRICIA ELIZABETH</t>
  </si>
  <si>
    <t>43785238</t>
  </si>
  <si>
    <t>MEJIA SANTOS RAQUEL NELIDA</t>
  </si>
  <si>
    <t>46832782</t>
  </si>
  <si>
    <t>MEJIA SIAS JORGE ENRRIQUE</t>
  </si>
  <si>
    <t>45589651</t>
  </si>
  <si>
    <t>MEJIA VEGA TANIA VIOLETA</t>
  </si>
  <si>
    <t>01129136</t>
  </si>
  <si>
    <t>MELENDEZ PINEDO ROBERT</t>
  </si>
  <si>
    <t>ASISTENTE AVANZADO EN SERVICIOS</t>
  </si>
  <si>
    <t>07355234</t>
  </si>
  <si>
    <t>MELENDEZ YNFANTE FRANCISCA PEREGRINA</t>
  </si>
  <si>
    <t>20109871</t>
  </si>
  <si>
    <t>MELGAR CAMARGO ROBERTO</t>
  </si>
  <si>
    <t>21575193</t>
  </si>
  <si>
    <t>MELGAR PARVINA LILIA ROSA</t>
  </si>
  <si>
    <t>10239076</t>
  </si>
  <si>
    <t>MELGAREJO INFANTES ABEL ANIBAL</t>
  </si>
  <si>
    <t>44110697</t>
  </si>
  <si>
    <t>MELGAREJO REGALADO FRANK MAVERICK</t>
  </si>
  <si>
    <t>41576494</t>
  </si>
  <si>
    <t>MENDO CHEVARRIA VICENTE ALAIN</t>
  </si>
  <si>
    <t>ESPECIALISTA DE CONTROL PREVIO BÁSICO</t>
  </si>
  <si>
    <t>28311617</t>
  </si>
  <si>
    <t>MENDOZA CASTRO OBDILIA REBECA</t>
  </si>
  <si>
    <t>31474965</t>
  </si>
  <si>
    <t>MENDOZA GAMBOA JULIAN</t>
  </si>
  <si>
    <t>22066619</t>
  </si>
  <si>
    <t>MENDOZA JARA ANTONIO ALFONSO</t>
  </si>
  <si>
    <t>43952990</t>
  </si>
  <si>
    <t>MENDOZA LUCERO ALDO MIGUEL</t>
  </si>
  <si>
    <t>43292591</t>
  </si>
  <si>
    <t>MENDOZA MUÑOZ ANTONIO JOSE</t>
  </si>
  <si>
    <t>21490831</t>
  </si>
  <si>
    <t>MENDOZA RAMOS LUIS ALBERTO</t>
  </si>
  <si>
    <t>46305017</t>
  </si>
  <si>
    <t>MENDOZA TEJADA EDDY LUIS</t>
  </si>
  <si>
    <t>44328073</t>
  </si>
  <si>
    <t>MENDOZA ZANGA JASMANY MANUEL</t>
  </si>
  <si>
    <t>31169951</t>
  </si>
  <si>
    <t>MENESES LUJAN FERNANDO</t>
  </si>
  <si>
    <t>45711149</t>
  </si>
  <si>
    <t>MESCO CHOQUE MARCO ANTONIO</t>
  </si>
  <si>
    <t>21881267</t>
  </si>
  <si>
    <t>MESIAS DE LA CRUZ FELIX EDILBERTO</t>
  </si>
  <si>
    <t>41116838</t>
  </si>
  <si>
    <t>MESTANZA GALVEZ WILMER</t>
  </si>
  <si>
    <t>04721691</t>
  </si>
  <si>
    <t>MESTAS QUISPE JUAN DE LA CRUZ</t>
  </si>
  <si>
    <t>40961151</t>
  </si>
  <si>
    <t>MEZA QUISPE FAUSTINO</t>
  </si>
  <si>
    <t>47217820</t>
  </si>
  <si>
    <t>MIJAHUANGA RAMIREZ CLEVER</t>
  </si>
  <si>
    <t>01324863</t>
  </si>
  <si>
    <t>MIRANDA AGUILAR JUAN ELFER</t>
  </si>
  <si>
    <t>40286149</t>
  </si>
  <si>
    <t>MIRANDA BENDEZU OSCAR</t>
  </si>
  <si>
    <t>44904289</t>
  </si>
  <si>
    <t>MIRANDA CASTILLO LAZARO ULISES</t>
  </si>
  <si>
    <t>OPERADOR INTERMEDIO EN ACTIVIDADES ADMINISTRATIVAS</t>
  </si>
  <si>
    <t>10538113</t>
  </si>
  <si>
    <t>MIRANDA CUCHO ANGELICA MARIA</t>
  </si>
  <si>
    <t>32286684</t>
  </si>
  <si>
    <t>MIRANDA MAUTINO MULLER MANRIQUE</t>
  </si>
  <si>
    <t>70017276</t>
  </si>
  <si>
    <t>MIRANDA QUEZADA MIGUEL EMILIO</t>
  </si>
  <si>
    <t>JEFE DEL AREA DE GESTION</t>
  </si>
  <si>
    <t>47489346</t>
  </si>
  <si>
    <t>MIRAVAL ROJAS YESICA</t>
  </si>
  <si>
    <t>27997690</t>
  </si>
  <si>
    <t>MIRES BURGA SAMUEL</t>
  </si>
  <si>
    <t>42752915</t>
  </si>
  <si>
    <t>MIREZ BARBOZA JOSE MIGUEL</t>
  </si>
  <si>
    <t>00246392</t>
  </si>
  <si>
    <t>MIRO AGURTO JIMMY JEANINE</t>
  </si>
  <si>
    <t>41328919</t>
  </si>
  <si>
    <t>MOCHICA MAMANI ANGEL</t>
  </si>
  <si>
    <t>40332682</t>
  </si>
  <si>
    <t>MOLINA CHOQUE MARIA ANGELICA</t>
  </si>
  <si>
    <t>02879129</t>
  </si>
  <si>
    <t>MOLINA PARDO WILDER</t>
  </si>
  <si>
    <t>02064793</t>
  </si>
  <si>
    <t>MOLLEAPAZA POMA RENE</t>
  </si>
  <si>
    <t>42942877</t>
  </si>
  <si>
    <t>MOLLENIDO BACA VICENTE</t>
  </si>
  <si>
    <t>44608264</t>
  </si>
  <si>
    <t>MOLLOCO DAVALOS JORGE</t>
  </si>
  <si>
    <t>ANALISTA DE PROYECTOS AVANZADO</t>
  </si>
  <si>
    <t>09998102</t>
  </si>
  <si>
    <t>MONCADA VIGO EDELBINA ARACELI</t>
  </si>
  <si>
    <t>00506345</t>
  </si>
  <si>
    <t>MONCAYO GOMEZ JUAN FRANCISCO</t>
  </si>
  <si>
    <t>16782939</t>
  </si>
  <si>
    <t>MONDRAGON DEZA MIGUEL</t>
  </si>
  <si>
    <t>17592726</t>
  </si>
  <si>
    <t>MONJA ARROYO MIGUEL</t>
  </si>
  <si>
    <t>46100628</t>
  </si>
  <si>
    <t>MONJA BENITES WILLIAM FRANCISCO</t>
  </si>
  <si>
    <t>16747761</t>
  </si>
  <si>
    <t>MONJA SERRATO NARCISO</t>
  </si>
  <si>
    <t>40885011</t>
  </si>
  <si>
    <t>MONTALBAN HINOJOSA LIZBETH MARISSA</t>
  </si>
  <si>
    <t>44598791</t>
  </si>
  <si>
    <t>MONTANO MEZARINO HUERLEN</t>
  </si>
  <si>
    <t>ASISTENTE INTERMEDIO EN IRRADIACION</t>
  </si>
  <si>
    <t>03827197</t>
  </si>
  <si>
    <t>MONTEJO MORAN JUANA HILARIA</t>
  </si>
  <si>
    <t>16681012</t>
  </si>
  <si>
    <t>MONTENEGRO IDROGO MARCO ANTONIO</t>
  </si>
  <si>
    <t>17617482</t>
  </si>
  <si>
    <t>MONTENEGRO MIRANDA OSCAR FEDERICO</t>
  </si>
  <si>
    <t>ASISTENTE INTERMEDIO EN ACTIVIDADES DE MESA DE PARTES Y ARCHIVO</t>
  </si>
  <si>
    <t>09177897</t>
  </si>
  <si>
    <t>MONTES CHACALTANA DE LOPEZ MARIA MAGDA</t>
  </si>
  <si>
    <t>45653659</t>
  </si>
  <si>
    <t>MONTES JARA MARTHA GABRIELA</t>
  </si>
  <si>
    <t>ANALISTA EN SERVICIOS Y CONTRATACIONES AVANZADO</t>
  </si>
  <si>
    <t>41474291</t>
  </si>
  <si>
    <t>MONTEVERDE MALLQUI LUIS ALBERTO</t>
  </si>
  <si>
    <t>31677124</t>
  </si>
  <si>
    <t>MONTORO SANCHEZ PILAR IGNACIA</t>
  </si>
  <si>
    <t>06109604</t>
  </si>
  <si>
    <t>MONTOYA GUTIERREZ MARCIAL</t>
  </si>
  <si>
    <t>44798191</t>
  </si>
  <si>
    <t>MONTOYA LAROTA DENNYS JAIR</t>
  </si>
  <si>
    <t>15429814</t>
  </si>
  <si>
    <t>MONZON TUPIÑO JAIME ANTONIO</t>
  </si>
  <si>
    <t>22196940</t>
  </si>
  <si>
    <t>MOQUILLAZA LOPEZ ALFREDO NIKE</t>
  </si>
  <si>
    <t>76401756</t>
  </si>
  <si>
    <t>MORALES BOCANEGRA ANGELA ANDREA</t>
  </si>
  <si>
    <t>01310935</t>
  </si>
  <si>
    <t>MORALES CACERES WILLIAM PABLO</t>
  </si>
  <si>
    <t>16491817</t>
  </si>
  <si>
    <t>MORALES ECHEVARRIA LUIS MIGUEL</t>
  </si>
  <si>
    <t>INGENIERIA AGRICOLA</t>
  </si>
  <si>
    <t>09942732</t>
  </si>
  <si>
    <t>MORALES HUAMAN SANDY GLEIVIS</t>
  </si>
  <si>
    <t>46750761</t>
  </si>
  <si>
    <t>MORALES MAMANI CECILIA KAREN</t>
  </si>
  <si>
    <t>42497983</t>
  </si>
  <si>
    <t>MORALES ROSAS KRISS LILIANA</t>
  </si>
  <si>
    <t>46045559</t>
  </si>
  <si>
    <t>MORE NUNURA CRISTHIAM ALEJANDRO</t>
  </si>
  <si>
    <t>31541954</t>
  </si>
  <si>
    <t>MOREANO MIRANDA JUAN CARLOS</t>
  </si>
  <si>
    <t>10537505</t>
  </si>
  <si>
    <t>MORENO GRANDEZ LIBIA SOLEDAD</t>
  </si>
  <si>
    <t>43294808</t>
  </si>
  <si>
    <t>MORENO VELASQUEZ HENRY PETER</t>
  </si>
  <si>
    <t>40454309</t>
  </si>
  <si>
    <t>MORETTI LAVALLE NINO</t>
  </si>
  <si>
    <t>41059587</t>
  </si>
  <si>
    <t>MORILLO VEGA HUBER RODRIGO</t>
  </si>
  <si>
    <t>41655578</t>
  </si>
  <si>
    <t>MORON ANICAMA LUIS</t>
  </si>
  <si>
    <t>42679751</t>
  </si>
  <si>
    <t>MOSCAIZA MONCADA OMAR ISRAEL</t>
  </si>
  <si>
    <t>02858409</t>
  </si>
  <si>
    <t>MOSCOL MARCHAN JUAN MANUEL</t>
  </si>
  <si>
    <t>43800211</t>
  </si>
  <si>
    <t>MOSCOSO RAYMONDI EDWARD</t>
  </si>
  <si>
    <t>26694970</t>
  </si>
  <si>
    <t>MOSQUEIRA CHAVEZ WALTER RAMON</t>
  </si>
  <si>
    <t>40941389</t>
  </si>
  <si>
    <t>MOSTAJO PONCE AITOR</t>
  </si>
  <si>
    <t>40721190</t>
  </si>
  <si>
    <t>MOYA LLERENA MARVIN RENAN</t>
  </si>
  <si>
    <t>41318876</t>
  </si>
  <si>
    <t>MOZA MENDOZA LUZ MARIA</t>
  </si>
  <si>
    <t>28275421</t>
  </si>
  <si>
    <t>MUJICA LEON ARMANDO JAVIER</t>
  </si>
  <si>
    <t>29529164</t>
  </si>
  <si>
    <t>MULLISACA MAMANI JUAN ALFREDO</t>
  </si>
  <si>
    <t>10671261</t>
  </si>
  <si>
    <t>MUNDACA JAVIER MILDER HAMMER</t>
  </si>
  <si>
    <t>46073655</t>
  </si>
  <si>
    <t>MUNDO DIAZ JUAN CARLOS</t>
  </si>
  <si>
    <t>COORDINADOR EN SANIDAD ANIMAL</t>
  </si>
  <si>
    <t>26718075</t>
  </si>
  <si>
    <t>MUÑOZ CEVALLOS JUAN FRANCISCO</t>
  </si>
  <si>
    <t>29609784</t>
  </si>
  <si>
    <t>MUÑOZ PAREDES ERNESTO GABRIEL</t>
  </si>
  <si>
    <t>47083480</t>
  </si>
  <si>
    <t>MUÑOZ VALVERDE ALEX RODRIGO</t>
  </si>
  <si>
    <t>00484233</t>
  </si>
  <si>
    <t>MURILLO FLORES JAIME ELAR</t>
  </si>
  <si>
    <t>17527402</t>
  </si>
  <si>
    <t>MUSAYON GARCIA ALICIA AURORA</t>
  </si>
  <si>
    <t>45071683</t>
  </si>
  <si>
    <t>NAJAR PINEDO CARLA FRANCESCA</t>
  </si>
  <si>
    <t>TECNICO EN ABASTECIMIENTO</t>
  </si>
  <si>
    <t>01324464</t>
  </si>
  <si>
    <t>NALVARTE ANDRADE JUAN BENIGNO</t>
  </si>
  <si>
    <t>28595719</t>
  </si>
  <si>
    <t>NALVARTE BARRIAL FREDDY</t>
  </si>
  <si>
    <t>ANALISTA DE TESORERÍA AVANZADO</t>
  </si>
  <si>
    <t>40386316</t>
  </si>
  <si>
    <t>NAVARRETE CABRERA KARINA</t>
  </si>
  <si>
    <t>ANALISTA AVANZADO EN CUARENTENA VEGETAL</t>
  </si>
  <si>
    <t>70058007</t>
  </si>
  <si>
    <t>NAVARRO ACUÑA JOAB CELSO</t>
  </si>
  <si>
    <t>46003550</t>
  </si>
  <si>
    <t>NAVARRO CASTRO ELVER EDUARDO</t>
  </si>
  <si>
    <t>02772222</t>
  </si>
  <si>
    <t>NAVARRO CRISANTO SIXTO BALTAZAR</t>
  </si>
  <si>
    <t>41475904</t>
  </si>
  <si>
    <t>NAVARRO CUTIRI ERNESTO</t>
  </si>
  <si>
    <t>43647939</t>
  </si>
  <si>
    <t>NAVARRO MORANTE DEYSY LUCIA</t>
  </si>
  <si>
    <t>42076449</t>
  </si>
  <si>
    <t>NAYRA SURITA AMILCAR</t>
  </si>
  <si>
    <t>80435095</t>
  </si>
  <si>
    <t>NEIRA ZURITA ELMER</t>
  </si>
  <si>
    <t>00252756</t>
  </si>
  <si>
    <t>NEYRA DE LA CRUZ ALDO EGO</t>
  </si>
  <si>
    <t>43218782</t>
  </si>
  <si>
    <t>NEYRA TRONCOS YONI ISMAEL</t>
  </si>
  <si>
    <t>40467343</t>
  </si>
  <si>
    <t>NINA VILLACA FELIPA AURORA</t>
  </si>
  <si>
    <t>41503163</t>
  </si>
  <si>
    <t>NINA VILLACA SUSANA</t>
  </si>
  <si>
    <t>30431619</t>
  </si>
  <si>
    <t>NINASIVINCHA MEJIA YIMMY MAXIMO</t>
  </si>
  <si>
    <t>07494768</t>
  </si>
  <si>
    <t>NIÑO DE GUZMAN MONTERO RUDY</t>
  </si>
  <si>
    <t>32033669</t>
  </si>
  <si>
    <t>NIZAMA QUITO LUIS FERNANDO</t>
  </si>
  <si>
    <t>44757961</t>
  </si>
  <si>
    <t>NOA HILARIO CAROL ESTEPHANIE</t>
  </si>
  <si>
    <t>22242473</t>
  </si>
  <si>
    <t>NOA ROMANI CATALINO</t>
  </si>
  <si>
    <t>42738365</t>
  </si>
  <si>
    <t>NOBLECILLA LOPEZ CESAR ANTONIO</t>
  </si>
  <si>
    <t>ANALISTA AVANZADO EN LABORATORIO DE SEMILLAS</t>
  </si>
  <si>
    <t>48427740</t>
  </si>
  <si>
    <t>NOÉ SORIA MARÍA JOSÉ</t>
  </si>
  <si>
    <t>25812172</t>
  </si>
  <si>
    <t>NOLAZCO ALVARADO VICKY SOLEDAD</t>
  </si>
  <si>
    <t>40959750</t>
  </si>
  <si>
    <t>NOLORBE MORENO ERICK AUGUSTO</t>
  </si>
  <si>
    <t>46187739</t>
  </si>
  <si>
    <t>NORIEGA MEJIA MANUEL ROMAN</t>
  </si>
  <si>
    <t>09839916</t>
  </si>
  <si>
    <t>NUÑEZ AMARO MARIO GUMER</t>
  </si>
  <si>
    <t>02794327</t>
  </si>
  <si>
    <t>NUÑEZ CUEVA ELIZABETH DEL ROSARIO</t>
  </si>
  <si>
    <t>74301603</t>
  </si>
  <si>
    <t>NUÑEZ SANCHEZ FELICITA WENDY</t>
  </si>
  <si>
    <t>ANALISTA DE CALIDAD AVANZADO</t>
  </si>
  <si>
    <t>40656674</t>
  </si>
  <si>
    <t>NUÑEZ ZORRILLA LIDIA ELENA</t>
  </si>
  <si>
    <t>23267354</t>
  </si>
  <si>
    <t>ÑAHUI QUISPE ALEX</t>
  </si>
  <si>
    <t>42176603</t>
  </si>
  <si>
    <t>ÑAÑA CAPCHA JHON HECTOR</t>
  </si>
  <si>
    <t>ESPECIALISTA DE CONTABILIDAD INTERMEDIO</t>
  </si>
  <si>
    <t>09913443</t>
  </si>
  <si>
    <t>ÑAUPAC TORRE JUAN CARLOS</t>
  </si>
  <si>
    <t>17614806</t>
  </si>
  <si>
    <t>ÑOPO SOLIS AMERICO PASCUAL</t>
  </si>
  <si>
    <t>29582822</t>
  </si>
  <si>
    <t>OBANDO CARDENAS WILFREDO</t>
  </si>
  <si>
    <t>42837339</t>
  </si>
  <si>
    <t>OBREGON PARAVICINO ALEXANDER GABRIEL</t>
  </si>
  <si>
    <t>ANALISTA INTERMEDIO</t>
  </si>
  <si>
    <t>41079875</t>
  </si>
  <si>
    <t>OCAMPO CEDILLO ADER</t>
  </si>
  <si>
    <t>ANALISTA DE LABORATORIO AVANZADO DE PARASITOLOGÍA</t>
  </si>
  <si>
    <t>07753676</t>
  </si>
  <si>
    <t>OCAMPO RAMOS JORGE LUIS</t>
  </si>
  <si>
    <t>41744575</t>
  </si>
  <si>
    <t>OCHOA ALVAREZ MIGUEL ALFONSO</t>
  </si>
  <si>
    <t>30761831</t>
  </si>
  <si>
    <t>OCHOA CACERES CLEMENTE</t>
  </si>
  <si>
    <t>42535732</t>
  </si>
  <si>
    <t>OCHOA CASTRO MELICIO</t>
  </si>
  <si>
    <t>15440044</t>
  </si>
  <si>
    <t>OCHOA ZAPATA JOSE ELOY</t>
  </si>
  <si>
    <t>41781380</t>
  </si>
  <si>
    <t>OHA MAMANI EDGAR JAVIER</t>
  </si>
  <si>
    <t>44695493</t>
  </si>
  <si>
    <t>OLAGUIVEL MAYDANA DIEGO ARMANDO</t>
  </si>
  <si>
    <t>00371794</t>
  </si>
  <si>
    <t>OLAYA HERNANDEZ MARCOS</t>
  </si>
  <si>
    <t>80521887</t>
  </si>
  <si>
    <t>OLAYA OLIVOS CARLOS RONAL</t>
  </si>
  <si>
    <t>41282891</t>
  </si>
  <si>
    <t>OLIVARES HOYOS ELIZABETH MARGOTH</t>
  </si>
  <si>
    <t>40709318</t>
  </si>
  <si>
    <t>OLIVARES VALCARCEL CESAR BENJAMIN</t>
  </si>
  <si>
    <t>43092594</t>
  </si>
  <si>
    <t>OLMEDO ALLCCA JOSE CARLOS</t>
  </si>
  <si>
    <t>ANALISTA DE LABORATORIO AVANZADO - BIOLOGÍA MOLECULAR</t>
  </si>
  <si>
    <t>09953709</t>
  </si>
  <si>
    <t>OLORTEGUI LIVIA JOSE ARTURO</t>
  </si>
  <si>
    <t>44587827</t>
  </si>
  <si>
    <t>OLORTICO ZAMBRANO GINA MELISSA</t>
  </si>
  <si>
    <t>ANALISTA LEGAL AVANZADO</t>
  </si>
  <si>
    <t>19098618</t>
  </si>
  <si>
    <t>ORDOÑEZ ABANTO DAVID ROBERTO ALEJANDRO</t>
  </si>
  <si>
    <t>42130862</t>
  </si>
  <si>
    <t>ORDOÑEZ ZAPATA CYNTHIA MARIA</t>
  </si>
  <si>
    <t>06589185</t>
  </si>
  <si>
    <t>ORÉ VENTO CARMEN GRACIELA</t>
  </si>
  <si>
    <t>21480325</t>
  </si>
  <si>
    <t>ORMEÑO ANCEVALLE VICENTE ERNESTO</t>
  </si>
  <si>
    <t>21521323</t>
  </si>
  <si>
    <t>ORMEÑO CONTRERAS JUAN JOSE</t>
  </si>
  <si>
    <t>ANALISTA INTERMEDIO DE SANIDAD E INOCUIDAD DE PRODUCTOS PECUARIOS</t>
  </si>
  <si>
    <t>41000197</t>
  </si>
  <si>
    <t>ORMEÑO JHONG JUAN DANIEL</t>
  </si>
  <si>
    <t>41114005</t>
  </si>
  <si>
    <t>OROCHE QUISPE BENITO</t>
  </si>
  <si>
    <t>ASISTENTE DE LABORATORIO AVANZADO DE BIOLOGÍA MOLECULAR</t>
  </si>
  <si>
    <t>43018077</t>
  </si>
  <si>
    <t>OROSCO SANDOVAL SANTIAGO</t>
  </si>
  <si>
    <t>16013590</t>
  </si>
  <si>
    <t>ORTEGA ALVIZURI VICTOR</t>
  </si>
  <si>
    <t>42013503</t>
  </si>
  <si>
    <t>ORTEGA MAMANI RODRIGO</t>
  </si>
  <si>
    <t>42198994</t>
  </si>
  <si>
    <t>ORTIZ BARBOZA NORVIL LUIS</t>
  </si>
  <si>
    <t>ANALISTA DE PRODUCCIÓN DE MOSCAS DE LA FRUTA AVANZADO-PROD</t>
  </si>
  <si>
    <t>23813764</t>
  </si>
  <si>
    <t>ORTIZ CARPIO GABRIEL EDGARDO</t>
  </si>
  <si>
    <t>06806286</t>
  </si>
  <si>
    <t>ORTIZ CRISOSTOMO JESSICA</t>
  </si>
  <si>
    <t>29592730</t>
  </si>
  <si>
    <t>ORTIZ MAMANI FERDINAND</t>
  </si>
  <si>
    <t>21572760</t>
  </si>
  <si>
    <t>ORTIZ MARTINEZ RONALD ARMANDO</t>
  </si>
  <si>
    <t>02887223</t>
  </si>
  <si>
    <t>ORTIZ TOLENTINO LIDIA ELIZABETH</t>
  </si>
  <si>
    <t>ASISTENTE BÁSICO DE ALMACÉN</t>
  </si>
  <si>
    <t>40247449</t>
  </si>
  <si>
    <t>OSCATEGUI PINEDA DENESI MISAEL</t>
  </si>
  <si>
    <t>ASISTENTE DE ALMACÉN Y PATRIMONIO BÁSICO</t>
  </si>
  <si>
    <t>42216352</t>
  </si>
  <si>
    <t>OTERO HERNANDEZ RAUL ALEXANDER</t>
  </si>
  <si>
    <t>44848609</t>
  </si>
  <si>
    <t>PACHAS ALMEYDA MARLON SAUL</t>
  </si>
  <si>
    <t>41538715</t>
  </si>
  <si>
    <t>PACHAS MISHTI FREDDY EVER</t>
  </si>
  <si>
    <t>03845531</t>
  </si>
  <si>
    <t>PACHECO ALBUJAR JAIME</t>
  </si>
  <si>
    <t>15203571</t>
  </si>
  <si>
    <t>PACHECO LUCHIN JULIO DAVID</t>
  </si>
  <si>
    <t>45917810</t>
  </si>
  <si>
    <t>PACHECO MELENDEZ JOSE DANIEL</t>
  </si>
  <si>
    <t>41246131</t>
  </si>
  <si>
    <t>PACHECO PEREZ CELINDA CELESTINA</t>
  </si>
  <si>
    <t>05345330</t>
  </si>
  <si>
    <t>PACHECO RAMIREZ HECTOR OSWALDO</t>
  </si>
  <si>
    <t>02434599</t>
  </si>
  <si>
    <t>PACOMPIA FLORES ALEJANDRO MARCOS</t>
  </si>
  <si>
    <t>01335017</t>
  </si>
  <si>
    <t>PACOMPIA PANCCA VALERIANO MAURO</t>
  </si>
  <si>
    <t>27754659</t>
  </si>
  <si>
    <t>PACUSH VILLARREAL VICTOR RAUL</t>
  </si>
  <si>
    <t>ESPECIALISTA EN PROYECTOS Y OBRAS PUBLICAS</t>
  </si>
  <si>
    <t>42467658</t>
  </si>
  <si>
    <t>PADILLA FARFAN CHRISTIAN</t>
  </si>
  <si>
    <t>TECNICO DE COMUNICACIONES</t>
  </si>
  <si>
    <t>46095299</t>
  </si>
  <si>
    <t>PADILLA JAUREGUI MILUSKA BRIGITTE</t>
  </si>
  <si>
    <t>42741774</t>
  </si>
  <si>
    <t>PADILLA RAMIREZ JOHN MELCHOR</t>
  </si>
  <si>
    <t>09373339</t>
  </si>
  <si>
    <t>PADILLA VILLANUEVA RODOLFO</t>
  </si>
  <si>
    <t>TECNICO EN DISEÑO GRAFICO PUBLICITARIO</t>
  </si>
  <si>
    <t>70674675</t>
  </si>
  <si>
    <t>PAITAN CERVANTES JULIO CESAR</t>
  </si>
  <si>
    <t>23210724</t>
  </si>
  <si>
    <t>PAITAN HUAMAN JUAN</t>
  </si>
  <si>
    <t>26604916</t>
  </si>
  <si>
    <t>PAJARES CASTAÑEDA VIOLETA SOLEDAD</t>
  </si>
  <si>
    <t>02833740</t>
  </si>
  <si>
    <t>PALACIOS CALLE MARTIN ELIAS</t>
  </si>
  <si>
    <t>22090260</t>
  </si>
  <si>
    <t>PALACIOS CARDENAS MARIA ARACELI</t>
  </si>
  <si>
    <t>27749805</t>
  </si>
  <si>
    <t>PALACIOS DIAZ WILMER</t>
  </si>
  <si>
    <t>15355006</t>
  </si>
  <si>
    <t>PALACIOS VARGAS LUIS ARMANDO</t>
  </si>
  <si>
    <t>10732725</t>
  </si>
  <si>
    <t>PALMA MERINO FERMIN</t>
  </si>
  <si>
    <t>09811571</t>
  </si>
  <si>
    <t>PALOMINO BULEJE BETTY SOLEDAD</t>
  </si>
  <si>
    <t>43183023</t>
  </si>
  <si>
    <t>PALOMINO CRISOSTOMO RECHIMIR</t>
  </si>
  <si>
    <t>23276791</t>
  </si>
  <si>
    <t>PALOMINO HILARIO LEONIDAS</t>
  </si>
  <si>
    <t>20054812</t>
  </si>
  <si>
    <t>PALOMINO LAUREANO RAUL VICTOR</t>
  </si>
  <si>
    <t>28314561</t>
  </si>
  <si>
    <t>PALOMINO PEREZ NADIA ROCIO</t>
  </si>
  <si>
    <t>40270649</t>
  </si>
  <si>
    <t>PALOMINO POZO JESUS</t>
  </si>
  <si>
    <t>04742818</t>
  </si>
  <si>
    <t>PALOMINO QUISO HUGO ALFREDO</t>
  </si>
  <si>
    <t>02620118</t>
  </si>
  <si>
    <t>PALOMINO REQUENA BIENVENIDA DEL PILAR</t>
  </si>
  <si>
    <t>46573863</t>
  </si>
  <si>
    <t>PALOMINO SANCHEZ MONICA VERONICA</t>
  </si>
  <si>
    <t>41369813</t>
  </si>
  <si>
    <t>PALOMINO SANTIAGO WALTER</t>
  </si>
  <si>
    <t>28289907</t>
  </si>
  <si>
    <t>PALOMINO YUPANQUI TEOFILO</t>
  </si>
  <si>
    <t>29648746</t>
  </si>
  <si>
    <t>PAMPA HUAMANI VICTOR HUGO</t>
  </si>
  <si>
    <t>44060833</t>
  </si>
  <si>
    <t>PANCA CANALES MARISOL GABY</t>
  </si>
  <si>
    <t>80196927</t>
  </si>
  <si>
    <t>PANDIA ESTRADA CLAUDIA MAGDA</t>
  </si>
  <si>
    <t>INGENIERA ZOOTECNISTA</t>
  </si>
  <si>
    <t>40504173</t>
  </si>
  <si>
    <t>PANDURO CAHUACHI KARI</t>
  </si>
  <si>
    <t>40708234</t>
  </si>
  <si>
    <t>PANEZ CANTO CIRO ESTEBAN</t>
  </si>
  <si>
    <t>00797333</t>
  </si>
  <si>
    <t>PANIAGUA MAMANI ANTONIO ABEL</t>
  </si>
  <si>
    <t>41732726</t>
  </si>
  <si>
    <t>PANTA MORAN CESAR TIMOTEO</t>
  </si>
  <si>
    <t>03695056</t>
  </si>
  <si>
    <t>PANTA VASQUEZ WILLIAM CARLOS</t>
  </si>
  <si>
    <t>40145354</t>
  </si>
  <si>
    <t>PANUERA MEJIA EDWIN ALBERTO</t>
  </si>
  <si>
    <t>00794948</t>
  </si>
  <si>
    <t>PARE ESQUIVEL JULIO ALBERTO</t>
  </si>
  <si>
    <t>01541516</t>
  </si>
  <si>
    <t>PAREDES ARIZAPANA JUAN ROMULO</t>
  </si>
  <si>
    <t>40847394</t>
  </si>
  <si>
    <t>PAREDES ATOCHE DARWIN</t>
  </si>
  <si>
    <t>41332811</t>
  </si>
  <si>
    <t>PAREDES GERONIMO SILVIA</t>
  </si>
  <si>
    <t>40325300</t>
  </si>
  <si>
    <t>PAREDES VELASQUEZ CARMEN ZENAIDA</t>
  </si>
  <si>
    <t>48219336</t>
  </si>
  <si>
    <t>PARI QUISPE VIANNEY ORLANDO</t>
  </si>
  <si>
    <t>28308521</t>
  </si>
  <si>
    <t>PARIAMANCO HUAMAN RAUL</t>
  </si>
  <si>
    <t>29626296</t>
  </si>
  <si>
    <t>PARICELA CARBAJAL ALFREDO RICHARD</t>
  </si>
  <si>
    <t>43490643</t>
  </si>
  <si>
    <t>PARIONA BARAZORDA ALAN</t>
  </si>
  <si>
    <t>44260608</t>
  </si>
  <si>
    <t>PARIONA POMALAZA EDWIN JHONATAN</t>
  </si>
  <si>
    <t>01341084</t>
  </si>
  <si>
    <t>PARIZACA CHAMBILLA MARCOS</t>
  </si>
  <si>
    <t>21838417</t>
  </si>
  <si>
    <t>PARRA AYQUIPA LUCIANO ANTONIO</t>
  </si>
  <si>
    <t>29557029</t>
  </si>
  <si>
    <t>PATIÑO ROMERO CLEMENTE INOCENCIO</t>
  </si>
  <si>
    <t>29674847</t>
  </si>
  <si>
    <t>PAUCA YARI EDGARDO</t>
  </si>
  <si>
    <t>46518130</t>
  </si>
  <si>
    <t>PAUCAR CORREA NOELIA NATALY</t>
  </si>
  <si>
    <t xml:space="preserve">CONTADOR                                               </t>
  </si>
  <si>
    <t>07028649</t>
  </si>
  <si>
    <t>PAUCAR MOROCHO RAUL</t>
  </si>
  <si>
    <t>19963779</t>
  </si>
  <si>
    <t>PAUCAR SOTO CARLOS ROGELIO</t>
  </si>
  <si>
    <t>OPERADOR INTERMEDIO DE LABORATORIO</t>
  </si>
  <si>
    <t>43290354</t>
  </si>
  <si>
    <t>PAZ MAZA PILAR MILAGROS</t>
  </si>
  <si>
    <t>16518895</t>
  </si>
  <si>
    <t>PAZ SEGURA MARCO ANTONIO</t>
  </si>
  <si>
    <t>15739555</t>
  </si>
  <si>
    <t>PAZOS LUNA JYMMY CRISTIAN</t>
  </si>
  <si>
    <t>47364935</t>
  </si>
  <si>
    <t>PEDRAZA ESPEJO PAUL ELADIO</t>
  </si>
  <si>
    <t>ANALISTA AVANZADO DE MICROBIOLOGIA DE ALIMENTOS</t>
  </si>
  <si>
    <t>44815851</t>
  </si>
  <si>
    <t>PELAEZ MARTINEZ KELLY VANESSA</t>
  </si>
  <si>
    <t>BIOLOGIA Y MICROBIOLOGIA</t>
  </si>
  <si>
    <t>41125484</t>
  </si>
  <si>
    <t>PEÑA ABAD RENELMO</t>
  </si>
  <si>
    <t>OPERADOR INTERMEDIO EN CONDUCCION VEHICULAR</t>
  </si>
  <si>
    <t>25866464</t>
  </si>
  <si>
    <t>PEÑA BERNAOLA MIGUEL ANGEL</t>
  </si>
  <si>
    <t>46112853</t>
  </si>
  <si>
    <t>PEÑA CORDOVA KLEYBER ALBERTO</t>
  </si>
  <si>
    <t>20114376</t>
  </si>
  <si>
    <t>PEÑA CUADROS ENMA LUZ</t>
  </si>
  <si>
    <t>ING. DE IND. ALIMENTARIAS</t>
  </si>
  <si>
    <t>40454231</t>
  </si>
  <si>
    <t>PEÑA JAIME JUAN JOSE</t>
  </si>
  <si>
    <t>71064853</t>
  </si>
  <si>
    <t>PERALTA CORONADO FRANK LEITER</t>
  </si>
  <si>
    <t>24940232</t>
  </si>
  <si>
    <t>PERALTA FERRO LUCIANO</t>
  </si>
  <si>
    <t>09155410</t>
  </si>
  <si>
    <t>PEREDA MORI LEONARDO LAWRENS</t>
  </si>
  <si>
    <t>41649907</t>
  </si>
  <si>
    <t>PEREYRA ORTEGA CARLOS RAFAEL</t>
  </si>
  <si>
    <t>40186264</t>
  </si>
  <si>
    <t>PEREZ BARRETO KARLA ZENOBIA</t>
  </si>
  <si>
    <t>ASISTENTE BÁSICO PARA MANTENIMIENTO DE SISTEMAS ELECTRICOS</t>
  </si>
  <si>
    <t>10730057</t>
  </si>
  <si>
    <t>PEREZ CUBAS ALEXANDER</t>
  </si>
  <si>
    <t>44916261</t>
  </si>
  <si>
    <t>PEREZ HERRERA LINA YESSABEL</t>
  </si>
  <si>
    <t>20014292</t>
  </si>
  <si>
    <t>PEREZ HINOJOSA LEOCADIO</t>
  </si>
  <si>
    <t>46441775</t>
  </si>
  <si>
    <t>PEREZ LLERENA ALEXANDER YORDANO</t>
  </si>
  <si>
    <t>47098300</t>
  </si>
  <si>
    <t>PEREZ PEREYRA ALEXANDER</t>
  </si>
  <si>
    <t>41048206</t>
  </si>
  <si>
    <t>PEREZ SUXE ABDIAS</t>
  </si>
  <si>
    <t>OPERADOR BÁSICO DE PRODUCCIÓN DE MOSCAS DE LA FRUTA</t>
  </si>
  <si>
    <t>72956228</t>
  </si>
  <si>
    <t>PEREZ SUXE CRISTIAN MARCOS</t>
  </si>
  <si>
    <t>ESPECIALISTA LEGAL BASICO EN RECURSOS HUMANOS</t>
  </si>
  <si>
    <t>46110331</t>
  </si>
  <si>
    <t>PEREZ TAPIA ANA ROSA</t>
  </si>
  <si>
    <t>23984980</t>
  </si>
  <si>
    <t>PEREZ UMERES ORLANDO LICINIO</t>
  </si>
  <si>
    <t>ASISTENTE BASICO EN DESARROLLO DE SISTEMAS DE INFORMACION</t>
  </si>
  <si>
    <t>47346652</t>
  </si>
  <si>
    <t>PEREZ VALDERRAMA NELLY MILAGROS</t>
  </si>
  <si>
    <t>41395462</t>
  </si>
  <si>
    <t>PERKGA CAMARGO MARITZA BIBIANA</t>
  </si>
  <si>
    <t>ASISTENTE DE ALMACÉN INTERMEDIO</t>
  </si>
  <si>
    <t>47810373</t>
  </si>
  <si>
    <t>PERLACIO MARTINEZ ANTHONY FRANS</t>
  </si>
  <si>
    <t>00954461</t>
  </si>
  <si>
    <t>PIANA RAMIREZ CARLOS ALBERTO</t>
  </si>
  <si>
    <t>47016675</t>
  </si>
  <si>
    <t>PICCE LLAJA KAREN GABRIELA</t>
  </si>
  <si>
    <t>43424079</t>
  </si>
  <si>
    <t>PICHA SARAYASI RONAL CENDULFO</t>
  </si>
  <si>
    <t>41926375</t>
  </si>
  <si>
    <t>PILCO HUAMAN MANUEL JESUS</t>
  </si>
  <si>
    <t>42365687</t>
  </si>
  <si>
    <t>PILCO TAMAYO LUIS ALBERTO</t>
  </si>
  <si>
    <t>05924294</t>
  </si>
  <si>
    <t>PILLACA DE LA CRUZ EFRAIN</t>
  </si>
  <si>
    <t>29089313</t>
  </si>
  <si>
    <t>PILLHUAMAN ACORI EFRAIN GREGORIO</t>
  </si>
  <si>
    <t>ASISTENTE DE LABORATORIO AVANZADO DE INSUMOS AGROPECUARIOS</t>
  </si>
  <si>
    <t>10467391</t>
  </si>
  <si>
    <t>PINCO MENDO JESSICA VANESSA</t>
  </si>
  <si>
    <t>21505185</t>
  </si>
  <si>
    <t>PINEDA ESCATE MAGDALENA DE LA CRUZ</t>
  </si>
  <si>
    <t>44409166</t>
  </si>
  <si>
    <t>PINEDA GOMEZ YOEL VALENTIN</t>
  </si>
  <si>
    <t>42184364</t>
  </si>
  <si>
    <t>PINEDO REVILLA JULIO CESAR</t>
  </si>
  <si>
    <t>41427275</t>
  </si>
  <si>
    <t>PINEDO REYES KAREN MILAGROS</t>
  </si>
  <si>
    <t>03234211</t>
  </si>
  <si>
    <t>PINTADO CUMBAY MANUEL ORLANDO</t>
  </si>
  <si>
    <t>41106288</t>
  </si>
  <si>
    <t>PINTO ABALOS JESUS MANUEL</t>
  </si>
  <si>
    <t>16744794</t>
  </si>
  <si>
    <t>PISCOYA SANTISTEBAN JOSE PASCUAL</t>
  </si>
  <si>
    <t>16805186</t>
  </si>
  <si>
    <t>PISFIL AHUMADA CESAR GLENNIS</t>
  </si>
  <si>
    <t>43764575</t>
  </si>
  <si>
    <t>PIZARRO RODRIGUEZ RONALD</t>
  </si>
  <si>
    <t>17406478</t>
  </si>
  <si>
    <t>PLAZA CASTILLO MIGUEL ULISES</t>
  </si>
  <si>
    <t>01323866</t>
  </si>
  <si>
    <t>POLLOYQUERI CHAMBILLA DAVID</t>
  </si>
  <si>
    <t>41210830</t>
  </si>
  <si>
    <t>POMA LOAYZA HIPOLITO</t>
  </si>
  <si>
    <t>70272135</t>
  </si>
  <si>
    <t>POMAHUALLCA OSEJO JAVIER ERINEO</t>
  </si>
  <si>
    <t>41505153</t>
  </si>
  <si>
    <t>PONCE CARMONA GABRIELA</t>
  </si>
  <si>
    <t>41473760</t>
  </si>
  <si>
    <t>PONCE VILLANUEVA JORGE ALONSO</t>
  </si>
  <si>
    <t>22521208</t>
  </si>
  <si>
    <t>PONCIANO RIVERA EDWING WILFREDO</t>
  </si>
  <si>
    <t>04069180</t>
  </si>
  <si>
    <t>PORRAS PORTILLO MADELEINE MATILDE</t>
  </si>
  <si>
    <t>00481467</t>
  </si>
  <si>
    <t>PORTALES ORTEGA ROBERTO ALONSO</t>
  </si>
  <si>
    <t>72497215</t>
  </si>
  <si>
    <t>PORTUGUEZ LITANO RIGOBERTO PAUL</t>
  </si>
  <si>
    <t>70781245</t>
  </si>
  <si>
    <t>POSTILLON GUTIERREZ LESLY ELIZABETH</t>
  </si>
  <si>
    <t>CIENCIAS AGRARIAS</t>
  </si>
  <si>
    <t>44000251</t>
  </si>
  <si>
    <t>PRECIADO MORAN CLEVER LORENZO</t>
  </si>
  <si>
    <t>09750516</t>
  </si>
  <si>
    <t>PUICON REYES MARIA LAURA</t>
  </si>
  <si>
    <t>46930644</t>
  </si>
  <si>
    <t>PUJAY NACION ISABELA JANETH</t>
  </si>
  <si>
    <t>21564891</t>
  </si>
  <si>
    <t>PULIDO ESPINO CRISTIAN ELEAZAR</t>
  </si>
  <si>
    <t>30855330</t>
  </si>
  <si>
    <t>PUMA CONDORI ALICIA FELICITAS</t>
  </si>
  <si>
    <t>74119304</t>
  </si>
  <si>
    <t>PUMA QUISPE EDGAR ERIK</t>
  </si>
  <si>
    <t>00237951</t>
  </si>
  <si>
    <t>PUMAYALI VALLADARES EDDIE</t>
  </si>
  <si>
    <t>TECNICO DE CUARENTENA VEGETAL</t>
  </si>
  <si>
    <t>17606619</t>
  </si>
  <si>
    <t>PUPUCHE ALVARADO HOMERO</t>
  </si>
  <si>
    <t>42562503</t>
  </si>
  <si>
    <t>PURIHUAMAN REYES EDINSON</t>
  </si>
  <si>
    <t>17575840</t>
  </si>
  <si>
    <t>PUSE RAMOS HERMEL ARMINDE</t>
  </si>
  <si>
    <t>45663870</t>
  </si>
  <si>
    <t>PUTPAÑA VELA NEYER OMAR</t>
  </si>
  <si>
    <t>42260584</t>
  </si>
  <si>
    <t>QQUENTA QQUELCCA VICTOR</t>
  </si>
  <si>
    <t>00427906</t>
  </si>
  <si>
    <t>QUENTA AYCA ROBERTO EMILIANO</t>
  </si>
  <si>
    <t>41173761</t>
  </si>
  <si>
    <t>QUEVEDO ODIAGA YESSICA MILAGROS</t>
  </si>
  <si>
    <t>42420947</t>
  </si>
  <si>
    <t>QUICAÑO CARRION WALTER TORIBIO</t>
  </si>
  <si>
    <t>21408944</t>
  </si>
  <si>
    <t>QUICHICA QUISPE FLOR DOMINGA</t>
  </si>
  <si>
    <t>ANALISTA INTERMEDIO.EN SANIDAD VEGETAL E INOCUIDAD AGROALIMENTARIA</t>
  </si>
  <si>
    <t>02897471</t>
  </si>
  <si>
    <t>QUIJANO ESPINOZA MARIA ELENA</t>
  </si>
  <si>
    <t>42414832</t>
  </si>
  <si>
    <t>QUINTANA ROJAS DANIEL</t>
  </si>
  <si>
    <t>42600356</t>
  </si>
  <si>
    <t>QUINTANILLA AYVAR ELVIS JULIO</t>
  </si>
  <si>
    <t>TECNICO EN CUARENTENA VEGETAL-SV</t>
  </si>
  <si>
    <t>29673853</t>
  </si>
  <si>
    <t>QUINTANILLA CALDERON JORGE LUIS</t>
  </si>
  <si>
    <t>80149055</t>
  </si>
  <si>
    <t>QUINTANILLA CONGA JULIO</t>
  </si>
  <si>
    <t>21520547</t>
  </si>
  <si>
    <t>QUINTANILLA DONAYRE ALDO ANTONIO</t>
  </si>
  <si>
    <t>40695632</t>
  </si>
  <si>
    <t>QUINTANILLA DONAYRE RICARDO VIDAL</t>
  </si>
  <si>
    <t>42095691</t>
  </si>
  <si>
    <t>QUINTANILLA MAKSAK STEPAN</t>
  </si>
  <si>
    <t>42242989</t>
  </si>
  <si>
    <t>QUINTANILLA MALLMA ELIZABETH BEATRIZ</t>
  </si>
  <si>
    <t>07277064</t>
  </si>
  <si>
    <t>QUINTANILLA RIVERA LUIS ELOY</t>
  </si>
  <si>
    <t>47143239</t>
  </si>
  <si>
    <t>QUINTO ROJAS DAVID</t>
  </si>
  <si>
    <t>ANALISTA INTERMEDIO EN SANIDAD E INOCUIDAD AGRICOLA</t>
  </si>
  <si>
    <t>17427509</t>
  </si>
  <si>
    <t>QUIROZ YERREN WILMER</t>
  </si>
  <si>
    <t>00499409</t>
  </si>
  <si>
    <t>QUISPE ATENCIO PEDRO PABLO</t>
  </si>
  <si>
    <t>41965680</t>
  </si>
  <si>
    <t>QUISPE BACA CEDRID EDSSON</t>
  </si>
  <si>
    <t>01785402</t>
  </si>
  <si>
    <t>QUISPE CCALLATA CORNELIO</t>
  </si>
  <si>
    <t>80250177</t>
  </si>
  <si>
    <t>QUISPE CHACNAMA WILDOR</t>
  </si>
  <si>
    <t>41806254</t>
  </si>
  <si>
    <t>QUISPE CHOQUE NORMA LOYDA</t>
  </si>
  <si>
    <t>80024697</t>
  </si>
  <si>
    <t>QUISPE CURI ALEJANDRO</t>
  </si>
  <si>
    <t>00511488</t>
  </si>
  <si>
    <t>QUISPE FLORES WILBER GUILLERMO</t>
  </si>
  <si>
    <t>46397336</t>
  </si>
  <si>
    <t>QUISPE GARAY LEONEL GILMAR</t>
  </si>
  <si>
    <t>00502953</t>
  </si>
  <si>
    <t>QUISPE GARCIA NESTOR SECUNDINO</t>
  </si>
  <si>
    <t>40687437</t>
  </si>
  <si>
    <t>QUISPE HUISA FREDDY LEONIDAS</t>
  </si>
  <si>
    <t>41559017</t>
  </si>
  <si>
    <t>QUISPE LEON RONALD</t>
  </si>
  <si>
    <t>ANALISTA BÁSICO EN SANIDAD E INOCUIDAD AGROALIMENTARIA</t>
  </si>
  <si>
    <t>47636903</t>
  </si>
  <si>
    <t>QUISPE LOPEZ RICHAR</t>
  </si>
  <si>
    <t>70439067</t>
  </si>
  <si>
    <t>QUISPE LUJAN INES MIDORI</t>
  </si>
  <si>
    <t>29682760</t>
  </si>
  <si>
    <t>QUISPE MACHACA JUAN MIFLEN</t>
  </si>
  <si>
    <t>00517402</t>
  </si>
  <si>
    <t>QUISPE MAQUERA HILDA MARTHA</t>
  </si>
  <si>
    <t>01545830</t>
  </si>
  <si>
    <t>QUISPE MEDINA ADOLFO COSME</t>
  </si>
  <si>
    <t>28811509</t>
  </si>
  <si>
    <t>QUISPE MENDOZA BENJAMIN COQUE</t>
  </si>
  <si>
    <t>46604040</t>
  </si>
  <si>
    <t>QUISPE MONTESINOS WASHINGTON</t>
  </si>
  <si>
    <t>ANALISTA BÁSICO EN LABORATORIO DE MALEZA</t>
  </si>
  <si>
    <t>17922872</t>
  </si>
  <si>
    <t>QUISPE NUÑEZ RICHARD JHONY</t>
  </si>
  <si>
    <t>29486261</t>
  </si>
  <si>
    <t>QUISPE ÑOÑONCCA DE CHUCTAYA NICOLASA EMILIANA</t>
  </si>
  <si>
    <t>41347873</t>
  </si>
  <si>
    <t>QUISPE OCHOA NENE CLEMENTE</t>
  </si>
  <si>
    <t>45839765</t>
  </si>
  <si>
    <t>QUISPE ORELLANA JOSE MARTIN</t>
  </si>
  <si>
    <t>ASISTENTE DE LABORATORIO BÁSICO</t>
  </si>
  <si>
    <t>72138784</t>
  </si>
  <si>
    <t>QUISPE PALMA CRISTEL BONNY</t>
  </si>
  <si>
    <t>CIENCIAS AGROPECUARIAS</t>
  </si>
  <si>
    <t>01345883</t>
  </si>
  <si>
    <t>QUISPE PANCA JAVIER BERARDO</t>
  </si>
  <si>
    <t>10634113</t>
  </si>
  <si>
    <t>QUISPE PEREZ RUBEN JORGE</t>
  </si>
  <si>
    <t>33677086</t>
  </si>
  <si>
    <t>QUISPE PINEDO HILARIO</t>
  </si>
  <si>
    <t>43767786</t>
  </si>
  <si>
    <t>QUISPE PLASENCIA ASBEL ALBERTO</t>
  </si>
  <si>
    <t>44767647</t>
  </si>
  <si>
    <t>QUISPE POMARI GROVER FRANCOIS</t>
  </si>
  <si>
    <t>46966900</t>
  </si>
  <si>
    <t>QUISPE QUISPE ADALID MARGARITA</t>
  </si>
  <si>
    <t>42737345</t>
  </si>
  <si>
    <t>QUISPE QUISPE JUSTO FELICIANO</t>
  </si>
  <si>
    <t>41155430</t>
  </si>
  <si>
    <t>QUISPE RAMOS ESAU SAUL</t>
  </si>
  <si>
    <t>22282300</t>
  </si>
  <si>
    <t>QUISPE ROJAS FREDY CESAR</t>
  </si>
  <si>
    <t>43360590</t>
  </si>
  <si>
    <t>QUISPE SANCHEZ ALEX</t>
  </si>
  <si>
    <t>45006074</t>
  </si>
  <si>
    <t>QUISPE SANCHEZ GIOVANA ANITA</t>
  </si>
  <si>
    <t>26673946</t>
  </si>
  <si>
    <t>QUISPE SILVA LUIS ALBERTO</t>
  </si>
  <si>
    <t>40400392</t>
  </si>
  <si>
    <t>QUISPE TORRES ANGELICA</t>
  </si>
  <si>
    <t>10260619</t>
  </si>
  <si>
    <t>QUISPE TORRES EDITA MARINA</t>
  </si>
  <si>
    <t>10352177</t>
  </si>
  <si>
    <t>QUISPE ZARATE PEDRO ADOLFO</t>
  </si>
  <si>
    <t>26716665</t>
  </si>
  <si>
    <t>RABANAL BECERRA LIZARDO VLADIMIR</t>
  </si>
  <si>
    <t>31033677</t>
  </si>
  <si>
    <t>RAFAELE FERRO GIL MARIO</t>
  </si>
  <si>
    <t>40512218</t>
  </si>
  <si>
    <t>RAJO DELGADO FREDY ALBERTO</t>
  </si>
  <si>
    <t>40251359</t>
  </si>
  <si>
    <t>RAMIREZ AGURTO KATTY KARINA</t>
  </si>
  <si>
    <t>43588004</t>
  </si>
  <si>
    <t>RAMIREZ CORDOVA IVAN</t>
  </si>
  <si>
    <t>43090949</t>
  </si>
  <si>
    <t>RAMIREZ DAVILA LEONARDO SERGIO</t>
  </si>
  <si>
    <t>16748809</t>
  </si>
  <si>
    <t>RAMIREZ ELERA HANDRY LEONCIO</t>
  </si>
  <si>
    <t>42520425</t>
  </si>
  <si>
    <t>RAMIREZ MONTALVO JANET</t>
  </si>
  <si>
    <t>15753237</t>
  </si>
  <si>
    <t>RAMIREZ QUINECHE OSWALDO RICARDO</t>
  </si>
  <si>
    <t>80451675</t>
  </si>
  <si>
    <t>RAMIREZ SAAVEDRA ALDO</t>
  </si>
  <si>
    <t>40491870</t>
  </si>
  <si>
    <t>RAMIREZ SAENZ ZUÑIGA ALBERTO</t>
  </si>
  <si>
    <t>41319788</t>
  </si>
  <si>
    <t>RAMIREZ TORRES SANDRA</t>
  </si>
  <si>
    <t>00452756</t>
  </si>
  <si>
    <t>RAMIREZ TURPO PEDRO GONZALO</t>
  </si>
  <si>
    <t>42928754</t>
  </si>
  <si>
    <t>RAMIREZ VERGARAY ROLANDO</t>
  </si>
  <si>
    <t>43306515</t>
  </si>
  <si>
    <t>RAMOS APAZA EVER GIL</t>
  </si>
  <si>
    <t>10033710</t>
  </si>
  <si>
    <t>RAMOS BAÑOS EDGAR ALEJANDRO</t>
  </si>
  <si>
    <t>43041816</t>
  </si>
  <si>
    <t>RAMOS BARRIOS LEE DEIVIS</t>
  </si>
  <si>
    <t>21473138</t>
  </si>
  <si>
    <t>RAMOS BENAVIDES GUSTAVO ORLANDO</t>
  </si>
  <si>
    <t>23709628</t>
  </si>
  <si>
    <t>RAMOS CAMASCA JULIAN</t>
  </si>
  <si>
    <t>43010147</t>
  </si>
  <si>
    <t>RAMOS CCORA EDGAR</t>
  </si>
  <si>
    <t>04744367</t>
  </si>
  <si>
    <t>RAMOS CHICALLA WYLFREDO VICTORIANO</t>
  </si>
  <si>
    <t>00436691</t>
  </si>
  <si>
    <t>RAMOS CONDORI DOMINGO</t>
  </si>
  <si>
    <t>43222155</t>
  </si>
  <si>
    <t>RAMOS CONISLLA JUAN LUIS</t>
  </si>
  <si>
    <t>40727757</t>
  </si>
  <si>
    <t>RAMOS DE LA CRUZ ISAAC</t>
  </si>
  <si>
    <t>25310010</t>
  </si>
  <si>
    <t>RAMOS OLIVERA YSAIAS</t>
  </si>
  <si>
    <t>45778356</t>
  </si>
  <si>
    <t>RAMOS PALACIOS FLOR MARIA</t>
  </si>
  <si>
    <t>71821195</t>
  </si>
  <si>
    <t>RAMOS RAMOS MARCOS ALEKSANDER</t>
  </si>
  <si>
    <t>44915712</t>
  </si>
  <si>
    <t>RAMOS VIZCARRA MIGUEL ANGEL</t>
  </si>
  <si>
    <t>22185241</t>
  </si>
  <si>
    <t>RAMOS ZEVALLOS DANNI RAUL</t>
  </si>
  <si>
    <t>29721299</t>
  </si>
  <si>
    <t>RAYAN ARNICA RUMALDY MARK</t>
  </si>
  <si>
    <t>47503753</t>
  </si>
  <si>
    <t>RAZURI MUNAYCO BLANCA ANA</t>
  </si>
  <si>
    <t>44681504</t>
  </si>
  <si>
    <t>RAZURI MUNAYCO SUSY ANTONIETA</t>
  </si>
  <si>
    <t>77203367</t>
  </si>
  <si>
    <t>REA ZENOZAIN REYNA ESTHER</t>
  </si>
  <si>
    <t>29606847</t>
  </si>
  <si>
    <t>REBISSO RAMOS RODOLFO NATALIO</t>
  </si>
  <si>
    <t>43630743</t>
  </si>
  <si>
    <t>RECALDE QUEZADA ERICK RICHARD</t>
  </si>
  <si>
    <t>31676008</t>
  </si>
  <si>
    <t>REGALADO MARQUEZ WALKER HERNANDO</t>
  </si>
  <si>
    <t>00367944</t>
  </si>
  <si>
    <t>RENTERIA GARCIA JOSE FELIX</t>
  </si>
  <si>
    <t>15685817</t>
  </si>
  <si>
    <t>REQUENA GOMERO GUALBERTO BENJAMIN</t>
  </si>
  <si>
    <t>40790807</t>
  </si>
  <si>
    <t>REQUIN RAYMUNDO NILTON</t>
  </si>
  <si>
    <t>02803799</t>
  </si>
  <si>
    <t>RETO FLORES EDGAR ANTONIO</t>
  </si>
  <si>
    <t>18160464</t>
  </si>
  <si>
    <t>REYES CORREA ELSI VERONICA</t>
  </si>
  <si>
    <t>25572306</t>
  </si>
  <si>
    <t>REYES GUEVARA KAREN MILAGROS</t>
  </si>
  <si>
    <t>42425797</t>
  </si>
  <si>
    <t>REYES HERNANDEZ LUIS JIMMY</t>
  </si>
  <si>
    <t>ASISTENTE DE LABORATORIO AVANZADO DE BACTERIOLOGÍA</t>
  </si>
  <si>
    <t>42723016</t>
  </si>
  <si>
    <t>REYES RIVEROS EDWIN</t>
  </si>
  <si>
    <t>03301679</t>
  </si>
  <si>
    <t>REYES SANDOVAL LUIS ALBERTO</t>
  </si>
  <si>
    <t>ASISTENTE INTERMEDIO SOPORTE HARDWARE Y SOFTWARE</t>
  </si>
  <si>
    <t>42189819</t>
  </si>
  <si>
    <t>REYES SANEZ OSCAR OSCAR</t>
  </si>
  <si>
    <t>40282870</t>
  </si>
  <si>
    <t>REYES TORRES JULIO CESAR</t>
  </si>
  <si>
    <t>21828814</t>
  </si>
  <si>
    <t>REYMUNDO QQUELLHUA LUCIA MERCEDES</t>
  </si>
  <si>
    <t>41973030</t>
  </si>
  <si>
    <t>RICRA ALONZO CRISENCIO</t>
  </si>
  <si>
    <t>27752032</t>
  </si>
  <si>
    <t>RIMARACHIN VASQUEZ ROSAS</t>
  </si>
  <si>
    <t>16632958</t>
  </si>
  <si>
    <t>RIOJAS LLAUCE MARIA MARGARITA</t>
  </si>
  <si>
    <t>40233439</t>
  </si>
  <si>
    <t>RIOS QUISPE JUAN CARLOS</t>
  </si>
  <si>
    <t>29579181</t>
  </si>
  <si>
    <t>RIOS TORRES JOSE LUIS</t>
  </si>
  <si>
    <t>45890748</t>
  </si>
  <si>
    <t>RIOS TRINIDAD CHRISTIAN JAVIER</t>
  </si>
  <si>
    <t>42019930</t>
  </si>
  <si>
    <t>RIOS VILLAGOMEZ ABNER</t>
  </si>
  <si>
    <t>42684638</t>
  </si>
  <si>
    <t>RISCO MENDOZA MARINO REYNALDO</t>
  </si>
  <si>
    <t>02665855</t>
  </si>
  <si>
    <t>RIVAS FARROÑAY JUAN GUILLERMO</t>
  </si>
  <si>
    <t>43646623</t>
  </si>
  <si>
    <t>RIVAS MOREYRA USVER DONAL</t>
  </si>
  <si>
    <t>70792472</t>
  </si>
  <si>
    <t>RIVERA ARTICA ROXANA</t>
  </si>
  <si>
    <t>22279767</t>
  </si>
  <si>
    <t>RIVERA BENAVIDES VICTOR RAUL</t>
  </si>
  <si>
    <t>29386448</t>
  </si>
  <si>
    <t>RIVERA CONDORI EDGARD FELICIANO</t>
  </si>
  <si>
    <t>40823861</t>
  </si>
  <si>
    <t>ROBLES QUISPE EZEQUIEL DARWIN MARTIN</t>
  </si>
  <si>
    <t>40763188</t>
  </si>
  <si>
    <t>ROBLES ROJAS IGNACIO PRESCILIANO</t>
  </si>
  <si>
    <t>15759910</t>
  </si>
  <si>
    <t>ROCHA MEJIA BRUCE</t>
  </si>
  <si>
    <t>ANALISTA CONDUCTOR BASICO</t>
  </si>
  <si>
    <t>07638842</t>
  </si>
  <si>
    <t>ROCHABRUN ROSALES SAMUEL ELVIS</t>
  </si>
  <si>
    <t>ANALISTA INTERMEDIO EN  INOCUIDAD AGROALIMENTARIA</t>
  </si>
  <si>
    <t>41285791</t>
  </si>
  <si>
    <t>RODAS GIL CELSO RONALD</t>
  </si>
  <si>
    <t>40819153</t>
  </si>
  <si>
    <t>RODRIGUEZ AGUILAR GABRIEL ELOY</t>
  </si>
  <si>
    <t>80252422</t>
  </si>
  <si>
    <t>RODRIGUEZ BAUTISTA JOSE LUIS</t>
  </si>
  <si>
    <t>41549004</t>
  </si>
  <si>
    <t>RODRIGUEZ CASTAÑEDA JACQUELIN MILAGROS</t>
  </si>
  <si>
    <t>OPERADOR DE LABORATORIO AVANZADO DE INSUMOS AGROPECUARIOS</t>
  </si>
  <si>
    <t>45087328</t>
  </si>
  <si>
    <t>RODRIGUEZ CASTILLO RONALD RAUMIR</t>
  </si>
  <si>
    <t>40743759</t>
  </si>
  <si>
    <t>RODRIGUEZ CASTILLON LIZARDO NIEVES</t>
  </si>
  <si>
    <t>18227353</t>
  </si>
  <si>
    <t>RODRIGUEZ CHUNQUI JUAN JULIO</t>
  </si>
  <si>
    <t>RESPONSABLE DE ZONAS DE PRODUCCION</t>
  </si>
  <si>
    <t>80520937</t>
  </si>
  <si>
    <t>44808745</t>
  </si>
  <si>
    <t>RODRIGUEZ FANOLA WILMAN</t>
  </si>
  <si>
    <t>16696401</t>
  </si>
  <si>
    <t>RODRIGUEZ FERNANDEZ RICARDO ANTONIO</t>
  </si>
  <si>
    <t>16417679</t>
  </si>
  <si>
    <t>RODRIGUEZ GOMEZ MIGUEL ANGEL</t>
  </si>
  <si>
    <t>21287524</t>
  </si>
  <si>
    <t>RODRIGUEZ GUTIERREZ ALEJANDRO PAUL</t>
  </si>
  <si>
    <t>28262229</t>
  </si>
  <si>
    <t>RODRIGUEZ LIZANA RAUL ALBERTO</t>
  </si>
  <si>
    <t>41971836</t>
  </si>
  <si>
    <t>RODRIGUEZ PARRERA WINSTON</t>
  </si>
  <si>
    <t>40782815</t>
  </si>
  <si>
    <t>RODRIGUEZ QUEZADA YEEN ANIVAL</t>
  </si>
  <si>
    <t>40445939</t>
  </si>
  <si>
    <t>RODRIGUEZ RIVERA ORLANDO SANTOS</t>
  </si>
  <si>
    <t>21517099</t>
  </si>
  <si>
    <t>RODRIGUEZ SAAVEDRA JESUS EFRAIN</t>
  </si>
  <si>
    <t>02808952</t>
  </si>
  <si>
    <t>RODRIGUEZ SANDOVAL JOSE MARTIN</t>
  </si>
  <si>
    <t>01069903</t>
  </si>
  <si>
    <t>RODRIGUEZ VALERA ZENON</t>
  </si>
  <si>
    <t>40735519</t>
  </si>
  <si>
    <t>RODRIGUEZ VASQUEZ WILLAN</t>
  </si>
  <si>
    <t>21573830</t>
  </si>
  <si>
    <t>RODRIGUEZ VENTURA DANY GUISELA</t>
  </si>
  <si>
    <t>INSPECTOR DE CUARENTENA ANIMAL</t>
  </si>
  <si>
    <t>27660655</t>
  </si>
  <si>
    <t>ROJAS ADRIANZEN CESAR FERNANDO</t>
  </si>
  <si>
    <t>ANALISTA DE LABORATORIO AVANZADO DE BACTERIOLOGÍA</t>
  </si>
  <si>
    <t>41161895</t>
  </si>
  <si>
    <t>ROJAS APAZA ERIKA YSABEL</t>
  </si>
  <si>
    <t>42545287</t>
  </si>
  <si>
    <t>ROJAS ENCINA EDINSON</t>
  </si>
  <si>
    <t>44559734</t>
  </si>
  <si>
    <t>ROJAS ESPEJO CARLOS</t>
  </si>
  <si>
    <t>16157915</t>
  </si>
  <si>
    <t>ROJAS GOMEZ VIRGILIO EUSEBIO</t>
  </si>
  <si>
    <t>00517090</t>
  </si>
  <si>
    <t>ROJAS MAYTA KAREM GIOVANA</t>
  </si>
  <si>
    <t>01227507</t>
  </si>
  <si>
    <t>ROJAS OLAZABAL EFRAIN MARINO</t>
  </si>
  <si>
    <t>45745178</t>
  </si>
  <si>
    <t>ROJAS QUINTANA LEONARDO ANDRES</t>
  </si>
  <si>
    <t>70147872</t>
  </si>
  <si>
    <t>ROJAS RIVERA ROBINSON</t>
  </si>
  <si>
    <t>74030723</t>
  </si>
  <si>
    <t>ROJAS TARQUI BILL GONZALO</t>
  </si>
  <si>
    <t>ANALISTA BÁSICO EN PRODUCCIÓIN ORGANICA</t>
  </si>
  <si>
    <t>41504107</t>
  </si>
  <si>
    <t>ROJAS TICSE ALEX HENDRIK</t>
  </si>
  <si>
    <t>16738064</t>
  </si>
  <si>
    <t>ROJAS VIDAURRE CARLOS</t>
  </si>
  <si>
    <t>01205741</t>
  </si>
  <si>
    <t>ROMANI CRUZ MARCO ANTONIO EVARISTO</t>
  </si>
  <si>
    <t>22074108</t>
  </si>
  <si>
    <t>ROMANI GUTIERREZ AUGUSTO ENRIQUE</t>
  </si>
  <si>
    <t>41153904</t>
  </si>
  <si>
    <t>ROMERO CHERO CARLA NADIA</t>
  </si>
  <si>
    <t>40033788</t>
  </si>
  <si>
    <t>ROMERO CRUZ JULIO MIJAIL</t>
  </si>
  <si>
    <t>41947898</t>
  </si>
  <si>
    <t>ROMERO FRANCO GUISELA</t>
  </si>
  <si>
    <t>26706118</t>
  </si>
  <si>
    <t>ROMERO GARCIA PAULO CESAR</t>
  </si>
  <si>
    <t>40138393</t>
  </si>
  <si>
    <t>ROMERO MAUTINO JAIME RAUL</t>
  </si>
  <si>
    <t>04721222</t>
  </si>
  <si>
    <t>ROMERO QUISPE JAIME JOSE</t>
  </si>
  <si>
    <t>44148764</t>
  </si>
  <si>
    <t>ROMERO VALVERDE ALIPIO MARTIN</t>
  </si>
  <si>
    <t>29723261</t>
  </si>
  <si>
    <t>RONCAL TEJADA MAGALY CINTHYA</t>
  </si>
  <si>
    <t>41231728</t>
  </si>
  <si>
    <t>RONCALLA MERCADO AURELIO ESTEBAN</t>
  </si>
  <si>
    <t>40034290</t>
  </si>
  <si>
    <t>RONDAN ROMERO JESUS ALBERTO</t>
  </si>
  <si>
    <t>17631331</t>
  </si>
  <si>
    <t>ROQUE PUPUCHE ORLANDO</t>
  </si>
  <si>
    <t>20107395</t>
  </si>
  <si>
    <t>ROQUE RIVEROS DAVID FRANCISCO</t>
  </si>
  <si>
    <t>15356743</t>
  </si>
  <si>
    <t>ROSALES ALCALA JUAN JOSE</t>
  </si>
  <si>
    <t>42127236</t>
  </si>
  <si>
    <t>ROSALES ARAUCANO BERTONI ANTONIO</t>
  </si>
  <si>
    <t>40628949</t>
  </si>
  <si>
    <t>ROSALES HUALLPA ZENON</t>
  </si>
  <si>
    <t>41746787</t>
  </si>
  <si>
    <t>ROSARIO GOMEZ ERIKA JULISSA</t>
  </si>
  <si>
    <t>19030500</t>
  </si>
  <si>
    <t>ROSAS CRUZ SILVANO</t>
  </si>
  <si>
    <t>42367776</t>
  </si>
  <si>
    <t>ROSAS GAMBOA YURI STALIN</t>
  </si>
  <si>
    <t>30578562</t>
  </si>
  <si>
    <t>ROSAS HUAMANI VALERIO ARNOL</t>
  </si>
  <si>
    <t>42018105</t>
  </si>
  <si>
    <t>ROSSO RODRIGUEZ FRANK HENRY</t>
  </si>
  <si>
    <t>40151644</t>
  </si>
  <si>
    <t>RUBINA MARTIN JORGE EDUARDO</t>
  </si>
  <si>
    <t>46746443</t>
  </si>
  <si>
    <t>RUBIO ÑIQUEN MARIELA ELIZABETH</t>
  </si>
  <si>
    <t>42899648</t>
  </si>
  <si>
    <t>RUEDA CHAVEZ YURY EDSON CHRISTIAN</t>
  </si>
  <si>
    <t>04428951</t>
  </si>
  <si>
    <t>RUELAS ESCALANTE ALEJANDRO SILVERIO</t>
  </si>
  <si>
    <t>41879873</t>
  </si>
  <si>
    <t>RUESTA JUAREZ DAVID</t>
  </si>
  <si>
    <t>44370949</t>
  </si>
  <si>
    <t>RUIZ CAMIZAN ESTEBAN</t>
  </si>
  <si>
    <t>27424779</t>
  </si>
  <si>
    <t>RUIZ DIAZ CESAR AUGUSTO</t>
  </si>
  <si>
    <t>18874661</t>
  </si>
  <si>
    <t>RUIZ GRAUS MARGARITA</t>
  </si>
  <si>
    <t>42568161</t>
  </si>
  <si>
    <t>RUIZ PUMA CYNTHIA GABRIELA</t>
  </si>
  <si>
    <t>41143324</t>
  </si>
  <si>
    <t>RUIZ SARAVIA ELISA DEL CARMEN</t>
  </si>
  <si>
    <t>40571948</t>
  </si>
  <si>
    <t>RUIZ TUESTA HERNAN</t>
  </si>
  <si>
    <t>26729118</t>
  </si>
  <si>
    <t>RUMAY CENTURION JUAN MIGUEL</t>
  </si>
  <si>
    <t>41992976</t>
  </si>
  <si>
    <t>RUPAYA BELLIDO JAVIER ENRIQUE</t>
  </si>
  <si>
    <t>41665010</t>
  </si>
  <si>
    <t>SAAVEDRA BRAVO MANUEL ERALDE</t>
  </si>
  <si>
    <t>27725832</t>
  </si>
  <si>
    <t>SAAVEDRA CORDOVA SANDRO JUAN</t>
  </si>
  <si>
    <t>ESPECIALISTA EN INOCUIDAD AGROALIMENTARIA</t>
  </si>
  <si>
    <t>42792345</t>
  </si>
  <si>
    <t>SAAVEDRA HUAYLLA MAGNO JAIME</t>
  </si>
  <si>
    <t>06859714</t>
  </si>
  <si>
    <t>SAAVEDRA MASIAS JORGE ALEXIS</t>
  </si>
  <si>
    <t>32387059</t>
  </si>
  <si>
    <t>SAENZ LEIVA DARIO CLEMENTE</t>
  </si>
  <si>
    <t>04417538</t>
  </si>
  <si>
    <t>SAIRA COLANA CARLOS ALFREDO</t>
  </si>
  <si>
    <t>04413183</t>
  </si>
  <si>
    <t>SAIRA FLORES APOLINAR LORENZO</t>
  </si>
  <si>
    <t>47319858</t>
  </si>
  <si>
    <t>SAIRE MARCA GOERGE WASHINGTON</t>
  </si>
  <si>
    <t>02292330</t>
  </si>
  <si>
    <t>SALAS MENBRILLO JUAN CARLOS</t>
  </si>
  <si>
    <t>02874453</t>
  </si>
  <si>
    <t>SALAS SOSA MIGUEL ANGEL</t>
  </si>
  <si>
    <t>02830283</t>
  </si>
  <si>
    <t>SALAZAR ABRAMONTE JUANCARLOS</t>
  </si>
  <si>
    <t>00255751</t>
  </si>
  <si>
    <t>SALAZAR AMAYA ALAIN DANIEL</t>
  </si>
  <si>
    <t>44414672</t>
  </si>
  <si>
    <t>SALAZAR ARMAS FREDDY</t>
  </si>
  <si>
    <t>INSPECTOR  DE LA CUARENTENA ANIMAL</t>
  </si>
  <si>
    <t>16776644</t>
  </si>
  <si>
    <t>SALAZAR BURGA OBER ADRIAN</t>
  </si>
  <si>
    <t>40664372</t>
  </si>
  <si>
    <t>SALAZAR CALDERON ROLY EDUARDO</t>
  </si>
  <si>
    <t>45503718</t>
  </si>
  <si>
    <t>SALAZAR CULLANCO ALFREDO</t>
  </si>
  <si>
    <t>26608644</t>
  </si>
  <si>
    <t>SALAZAR GUERRA ESAU SANTIAGO</t>
  </si>
  <si>
    <t>42929975</t>
  </si>
  <si>
    <t>SALAZAR MAYTA SARY</t>
  </si>
  <si>
    <t>41089903</t>
  </si>
  <si>
    <t>SALAZAR MONSALVE JUAN ARISTIDES</t>
  </si>
  <si>
    <t>29310664</t>
  </si>
  <si>
    <t>SALAZAR RAMIREZ JORGE EDUARDO</t>
  </si>
  <si>
    <t>43567294</t>
  </si>
  <si>
    <t>SALAZAR SANCHEZ EDUARDO ALEXANDER</t>
  </si>
  <si>
    <t>ASISTENTE DE LABORATORIO AVANZADO DE PATOLOGÍA</t>
  </si>
  <si>
    <t>08967065</t>
  </si>
  <si>
    <t>SALAZAR VALDERRAMA MARIA ELENA</t>
  </si>
  <si>
    <t>29544620</t>
  </si>
  <si>
    <t>SALAZAR VALDIVIA NESTOR JUAN BAUTISTA</t>
  </si>
  <si>
    <t>ASISTENTE BÁSICO DE SANIDAD E INOCUIDAD - BRIGADA CANINA</t>
  </si>
  <si>
    <t>43860298</t>
  </si>
  <si>
    <t>SALCEDO BERRIOS JOSE JORGE</t>
  </si>
  <si>
    <t>21849930</t>
  </si>
  <si>
    <t>SALDAÑA ROMERO FRANCISCO GUZMAN</t>
  </si>
  <si>
    <t>02744264</t>
  </si>
  <si>
    <t>SALDARRIAGA MARQUEZ PATRICIA DEL SOCORRO</t>
  </si>
  <si>
    <t>46787357</t>
  </si>
  <si>
    <t>SALDAVAL GUTIERREZ KORINA DE LOS ANGELES</t>
  </si>
  <si>
    <t>ING. SISTEMAS</t>
  </si>
  <si>
    <t>04435846</t>
  </si>
  <si>
    <t>SALGADO CUTIPA ANSELMO JOSE</t>
  </si>
  <si>
    <t>45208261</t>
  </si>
  <si>
    <t>SALGUERO LUCAS PEDRO BERNARDO</t>
  </si>
  <si>
    <t>18146551</t>
  </si>
  <si>
    <t>SALINAS CUSTODIO EDWAR LUIS</t>
  </si>
  <si>
    <t>42127822</t>
  </si>
  <si>
    <t>SALINAS DELGADO LINDER</t>
  </si>
  <si>
    <t>42929020</t>
  </si>
  <si>
    <t>SALINAS PEREZ FRANK HERNANDO</t>
  </si>
  <si>
    <t>00477418</t>
  </si>
  <si>
    <t>SALOMON HUANCA MAURICIA ELENA</t>
  </si>
  <si>
    <t>41908384</t>
  </si>
  <si>
    <t>SALOMON PRADO ANDRES ANIBAL</t>
  </si>
  <si>
    <t>ASISTENTE BÁSICO PARA MANTENIMIENTO</t>
  </si>
  <si>
    <t>47923030</t>
  </si>
  <si>
    <t>SALVADOR LAURA LUIS JAVIER</t>
  </si>
  <si>
    <t>03689614</t>
  </si>
  <si>
    <t>SALVADOR RIMAYCUNA JUAN FRANCISCO</t>
  </si>
  <si>
    <t>40773913</t>
  </si>
  <si>
    <t>SAMANIEGO TERREROS CAYO JAIME</t>
  </si>
  <si>
    <t>29609776</t>
  </si>
  <si>
    <t>SAMATELO MORA EDWIN</t>
  </si>
  <si>
    <t>00487749</t>
  </si>
  <si>
    <t>SAMO YAMPASI SUSANA</t>
  </si>
  <si>
    <t>ANALISTA EN PRODUCCIÓN DE MOSCAS DE LA FRUTA AVANZADO-C.CALIDAD</t>
  </si>
  <si>
    <t>41900673</t>
  </si>
  <si>
    <t>SANABRIA CHAVEZ VANESA ALEJANDRINA</t>
  </si>
  <si>
    <t>41224005</t>
  </si>
  <si>
    <t>SANCHEZ AGUILA MARLENI</t>
  </si>
  <si>
    <t>ASISTENTE INTERMEDIO EN EDICIÓN DE VIDEOS Y FOTOGRAFÍAS</t>
  </si>
  <si>
    <t>41394204</t>
  </si>
  <si>
    <t>SANCHEZ ALAMO ROBERT EDINSON</t>
  </si>
  <si>
    <t>45502215</t>
  </si>
  <si>
    <t>SANCHEZ ARELLANO WALTER ROGER</t>
  </si>
  <si>
    <t>OPERADOR BASICO DE CAMPO</t>
  </si>
  <si>
    <t>00400300</t>
  </si>
  <si>
    <t>SANCHEZ AROCUTIPA MARIUS ANGEL</t>
  </si>
  <si>
    <t>17531088</t>
  </si>
  <si>
    <t>SANCHEZ AURICH MANUEL ENRIQUE</t>
  </si>
  <si>
    <t>17569936</t>
  </si>
  <si>
    <t>SANCHEZ CALLIRGO ISIDRO</t>
  </si>
  <si>
    <t>45914249</t>
  </si>
  <si>
    <t>SANCHEZ CASTILLO JOEL JHONATAN</t>
  </si>
  <si>
    <t>43532250</t>
  </si>
  <si>
    <t>SANCHEZ GRADOS JACQUELINE MARIELA</t>
  </si>
  <si>
    <t>45290611</t>
  </si>
  <si>
    <t>SANCHEZ GRADOS LUIS MIGUEL</t>
  </si>
  <si>
    <t>ANALISTA DE RIESGO Y VIGILANCIA EPIDEMIOLÓGICA INTERMEDIO</t>
  </si>
  <si>
    <t>26730969</t>
  </si>
  <si>
    <t>SANCHEZ IGLESIAS KARINA ROXANA</t>
  </si>
  <si>
    <t>ANALISTA DE LABORATORIO AVANZADO DE MICROBIOLOGÍA DE ALIMENTOS</t>
  </si>
  <si>
    <t>25847698</t>
  </si>
  <si>
    <t>SANCHEZ ÑAHUIS OSCAR ANDRES</t>
  </si>
  <si>
    <t>01331098</t>
  </si>
  <si>
    <t>SANCHEZ REMOND MARCO ALFREDO</t>
  </si>
  <si>
    <t>09555907</t>
  </si>
  <si>
    <t>SANCHEZ RODRIGUEZ ERNESTO FRANK</t>
  </si>
  <si>
    <t>40443159</t>
  </si>
  <si>
    <t>SANCHEZ TINOCO LUZ MABEL</t>
  </si>
  <si>
    <t>46234735</t>
  </si>
  <si>
    <t>SANCHEZ VALENCIA MARIA VERONICA DEL ROSARIO</t>
  </si>
  <si>
    <t>45304908</t>
  </si>
  <si>
    <t>SANCHEZ VASQUEZ KENY ROGER</t>
  </si>
  <si>
    <t>PATRON DE LANCHA</t>
  </si>
  <si>
    <t>05207949</t>
  </si>
  <si>
    <t>SANDI HUALINGA RAMON</t>
  </si>
  <si>
    <t>72678138</t>
  </si>
  <si>
    <t>SANDIGA HUAMAN JULIANA BEATRIZ</t>
  </si>
  <si>
    <t>32738814</t>
  </si>
  <si>
    <t>SANDONAS CARRASCO MIGUEL ANGEL</t>
  </si>
  <si>
    <t>TECNICO DE VIGILANCIA - INSPECTOR TRAMPEO</t>
  </si>
  <si>
    <t>02878388</t>
  </si>
  <si>
    <t>SANDOVAL MURILLO JUAN EDGAR</t>
  </si>
  <si>
    <t>08771903</t>
  </si>
  <si>
    <t>SANDOVAL PANTOJA EUGENIO</t>
  </si>
  <si>
    <t>44653338</t>
  </si>
  <si>
    <t>SANGAMA ALEGRIA MICHAEL ALONSO</t>
  </si>
  <si>
    <t>16418150</t>
  </si>
  <si>
    <t>SANTA MARIA CALLACNA EDUARDO</t>
  </si>
  <si>
    <t>45102638</t>
  </si>
  <si>
    <t>SANTANA LEON VIDES</t>
  </si>
  <si>
    <t>ANALISTA BÁSICO EN INOCUIDAD AGROALIMENTARIA</t>
  </si>
  <si>
    <t>45128427</t>
  </si>
  <si>
    <t>SANTILLAN RAMOS HAROLD AMADO</t>
  </si>
  <si>
    <t>09894313</t>
  </si>
  <si>
    <t>SANTOS SANCHEZ YVAN ROGER</t>
  </si>
  <si>
    <t>45394574</t>
  </si>
  <si>
    <t>SANTOS TICLAVILCA NOE HILARIO</t>
  </si>
  <si>
    <t>40622328</t>
  </si>
  <si>
    <t>SAPAICO RAMOS RENAN NELSON</t>
  </si>
  <si>
    <t>45244605</t>
  </si>
  <si>
    <t>SAPI MACHACA DIEGO ARMANDO</t>
  </si>
  <si>
    <t>41530204</t>
  </si>
  <si>
    <t>SARAVIA LONGARAY NESTOR</t>
  </si>
  <si>
    <t>46712493</t>
  </si>
  <si>
    <t>SARAVIA OBREGON CARLOS ALEXANDER</t>
  </si>
  <si>
    <t>09834760</t>
  </si>
  <si>
    <t>SARAVIA PALOMINO MARCO ANTONIO</t>
  </si>
  <si>
    <t>04428044</t>
  </si>
  <si>
    <t>SARDON RAMOS DE FLORES GUILLERMINA</t>
  </si>
  <si>
    <t>00499788</t>
  </si>
  <si>
    <t>SARMIENTO QUISPE CESAR OSWALDO</t>
  </si>
  <si>
    <t>43649385</t>
  </si>
  <si>
    <t>SAUÑE LAZARO JOEL ERESON</t>
  </si>
  <si>
    <t>31187883</t>
  </si>
  <si>
    <t>SAYAGO CAMPOS DALMIRO</t>
  </si>
  <si>
    <t>ANALISTA EN SEGURIDAD RADIOLÓGICA Y OPERACIONES AVANZADO</t>
  </si>
  <si>
    <t>10796982</t>
  </si>
  <si>
    <t>SAYAGO GOMEZ JOSE ANTONIO</t>
  </si>
  <si>
    <t>00417602</t>
  </si>
  <si>
    <t>SAYRA COLANA JUAN LEONARDO</t>
  </si>
  <si>
    <t>04403985</t>
  </si>
  <si>
    <t>SAYRA COLANA LUIS</t>
  </si>
  <si>
    <t>21788733</t>
  </si>
  <si>
    <t>SEBASTIAN CARBAJAL JOSE SANTOS</t>
  </si>
  <si>
    <t>16461911</t>
  </si>
  <si>
    <t>SECLEN ESTEVES DOMINGO GUZMAN</t>
  </si>
  <si>
    <t>73690624</t>
  </si>
  <si>
    <t>SEDANO LEYTE EDIL</t>
  </si>
  <si>
    <t>31028648</t>
  </si>
  <si>
    <t>SEGUNDO HOYOS ROSALIO</t>
  </si>
  <si>
    <t>43390141</t>
  </si>
  <si>
    <t>SEGURA CONTRERAS DAISY JANET</t>
  </si>
  <si>
    <t>17442808</t>
  </si>
  <si>
    <t>SEGURA CORONADO VICTOR</t>
  </si>
  <si>
    <t>16797035</t>
  </si>
  <si>
    <t>SEMBRERA AGUILAR ESLINDA</t>
  </si>
  <si>
    <t>15382989</t>
  </si>
  <si>
    <t>SEMINARIO FELIPE EMILIO HORACIO</t>
  </si>
  <si>
    <t>41142537</t>
  </si>
  <si>
    <t>SEMINARIO VERA JULIO CESAR</t>
  </si>
  <si>
    <t>40248446</t>
  </si>
  <si>
    <t>SERNA LAVALLE MAIRA YINA</t>
  </si>
  <si>
    <t>41905185</t>
  </si>
  <si>
    <t>SERRATO VALVERDE JOSE ARTEMIO</t>
  </si>
  <si>
    <t>02749342</t>
  </si>
  <si>
    <t>SIANCAS JUAREZ JOSE ESTANISLAO</t>
  </si>
  <si>
    <t>20119483</t>
  </si>
  <si>
    <t>SIERRA AGUAYO IVAN FORTUNATO</t>
  </si>
  <si>
    <t>45968763</t>
  </si>
  <si>
    <t>SIGUAS AQUIJE ALEXANDER WILFREDO</t>
  </si>
  <si>
    <t>43362012</t>
  </si>
  <si>
    <t>SIGUAS ASTORGA BERNARDO LUCIO</t>
  </si>
  <si>
    <t>21574333</t>
  </si>
  <si>
    <t>SIGUAS FIGUEROA DAVID HUGO</t>
  </si>
  <si>
    <t>44788146</t>
  </si>
  <si>
    <t>SIGUAS FIGUEROA MARIA TERESA</t>
  </si>
  <si>
    <t>21549972</t>
  </si>
  <si>
    <t>SIGUAS FIGUEROA MARTHA ALICIA</t>
  </si>
  <si>
    <t>43808644</t>
  </si>
  <si>
    <t>SILES AMADO ALBERTO OMAR</t>
  </si>
  <si>
    <t>00515814</t>
  </si>
  <si>
    <t>SILVA ALANIA EDGAR</t>
  </si>
  <si>
    <t>44786691</t>
  </si>
  <si>
    <t>SILVA ALVARADO GERARDO ULISES</t>
  </si>
  <si>
    <t>02791499</t>
  </si>
  <si>
    <t>SILVA AYALA CARLOS JIMMY</t>
  </si>
  <si>
    <t>45498773</t>
  </si>
  <si>
    <t>SILVA LOPEZ GASPAR NEPTALI</t>
  </si>
  <si>
    <t>42844579</t>
  </si>
  <si>
    <t>SILVA LOPEZ NANCY VANEZA</t>
  </si>
  <si>
    <t>18141328</t>
  </si>
  <si>
    <t>SILVA RENGIFO CESAR AUGUSTO</t>
  </si>
  <si>
    <t>09174371</t>
  </si>
  <si>
    <t>SILVA TELLO WALTER HUNGRIA</t>
  </si>
  <si>
    <t>41685339</t>
  </si>
  <si>
    <t>SIMEON CARHUAVILCA LEALDO ANTONIO</t>
  </si>
  <si>
    <t>45230853</t>
  </si>
  <si>
    <t>SING LEZAMA JORGE LUIS</t>
  </si>
  <si>
    <t>15850951</t>
  </si>
  <si>
    <t>SOBERANIS RAMIREZ WHILLY LOLIN</t>
  </si>
  <si>
    <t>20029686</t>
  </si>
  <si>
    <t>SOCUALAYA RAMOS WILMER PEDRO</t>
  </si>
  <si>
    <t>40126876</t>
  </si>
  <si>
    <t>SOLANO CORDOVA JULIO CESAR</t>
  </si>
  <si>
    <t>44880560</t>
  </si>
  <si>
    <t>SOLDEVILLA RUIZ EUSEBIO</t>
  </si>
  <si>
    <t>17539105</t>
  </si>
  <si>
    <t>SOPLOPUCO MAZA JUAN PEDRO</t>
  </si>
  <si>
    <t>41277688</t>
  </si>
  <si>
    <t>SOPLOPUCO SOPLOPUCO MANUEL RODOLFO</t>
  </si>
  <si>
    <t>42302952</t>
  </si>
  <si>
    <t>SORIA ROJAS MILAGROS JUANA</t>
  </si>
  <si>
    <t>21075596</t>
  </si>
  <si>
    <t>SORIA ZAPATERO NELLY AUGUSTA</t>
  </si>
  <si>
    <t>ANALISTA EN CONTROL PATRIMONIAL AVANZADO</t>
  </si>
  <si>
    <t>40723921</t>
  </si>
  <si>
    <t>SORIANO ARIZAPANA EDMUNDO</t>
  </si>
  <si>
    <t>70259564</t>
  </si>
  <si>
    <t>SOTELO CAMACHO WILLIAM JORGE</t>
  </si>
  <si>
    <t>45279819</t>
  </si>
  <si>
    <t>SOTELO GARCIA PULET EUDOCIA</t>
  </si>
  <si>
    <t>42637806</t>
  </si>
  <si>
    <t>SOTO JARAMILLO SINTHYA</t>
  </si>
  <si>
    <t>47910316</t>
  </si>
  <si>
    <t>SOTO LAZARO HUGO DANIEL</t>
  </si>
  <si>
    <t>40560599</t>
  </si>
  <si>
    <t>SOTO MACHACA ERNESTO</t>
  </si>
  <si>
    <t>42052223</t>
  </si>
  <si>
    <t>SOTO MENDOZA JOSE MIGUEL</t>
  </si>
  <si>
    <t>45220517</t>
  </si>
  <si>
    <t>SOTO VIGILIO KILER ALVARO</t>
  </si>
  <si>
    <t>21519979</t>
  </si>
  <si>
    <t>SOTOMAYOR FLORES JOSE LUIS</t>
  </si>
  <si>
    <t>30843042</t>
  </si>
  <si>
    <t>SOTOMAYOR MAMANI MARCELINA SABINA</t>
  </si>
  <si>
    <t>41720966</t>
  </si>
  <si>
    <t>SOTOMAYOR ROJAS KAREN CECILIA</t>
  </si>
  <si>
    <t>10813184</t>
  </si>
  <si>
    <t>SOTOMAYOR UBILLUS MARIANELLA PATRICIA</t>
  </si>
  <si>
    <t>22291991</t>
  </si>
  <si>
    <t>SUAÑA SAMAN LUIS ELISBAN</t>
  </si>
  <si>
    <t>22101665</t>
  </si>
  <si>
    <t>SUAREZ BELLIDO VICENTE MAGNO</t>
  </si>
  <si>
    <t>OPERADOR INTER. EN PROGRAMACIÓN Y CONDUCCIÓN VEHICULAR</t>
  </si>
  <si>
    <t>45152960</t>
  </si>
  <si>
    <t>SUAREZ VELA CESAR MIGUEL</t>
  </si>
  <si>
    <t>45385984</t>
  </si>
  <si>
    <t>SUDARIO ARANDA JUAN CARLOS</t>
  </si>
  <si>
    <t>10778492</t>
  </si>
  <si>
    <t>SULCA QUISPE JULIA YRENE</t>
  </si>
  <si>
    <t>70441647</t>
  </si>
  <si>
    <t>SULCA ROJAS WILLIAM CHARLES</t>
  </si>
  <si>
    <t>21858031</t>
  </si>
  <si>
    <t>SULLUCHUCO DIAZ LUIS MIGUEL</t>
  </si>
  <si>
    <t>45407616</t>
  </si>
  <si>
    <t>TACILLA PACHERRIS KAREN ELIANA</t>
  </si>
  <si>
    <t>04438921</t>
  </si>
  <si>
    <t>TACO VILCA ELOY DAVID</t>
  </si>
  <si>
    <t>22485752</t>
  </si>
  <si>
    <t>TACUCHI VILLANUEVA SADI AURELIO</t>
  </si>
  <si>
    <t>21828521</t>
  </si>
  <si>
    <t>TAIPE ENRIQUEZ LUIS FERMIN</t>
  </si>
  <si>
    <t>04432012</t>
  </si>
  <si>
    <t>TALA LOPEZ RONALD RICHARD</t>
  </si>
  <si>
    <t>21887324</t>
  </si>
  <si>
    <t>TALLA REBAZA VANESSA AGRIPINA</t>
  </si>
  <si>
    <t>47484161</t>
  </si>
  <si>
    <t>TALLEDO DE LA CRUZ ANGELA MARIANA</t>
  </si>
  <si>
    <t>44947388</t>
  </si>
  <si>
    <t>TALLEDO VARGAS CAROLINA ISABEL</t>
  </si>
  <si>
    <t>ESPECIALISTA EN ANALISIS DE METALES POR ICP-MS</t>
  </si>
  <si>
    <t>40219885</t>
  </si>
  <si>
    <t>TAMES APONTE MIRIAM</t>
  </si>
  <si>
    <t>28249893</t>
  </si>
  <si>
    <t>TANTA CUBA ELEUTERIO CARLOS</t>
  </si>
  <si>
    <t>44893526</t>
  </si>
  <si>
    <t>TANTARICO RIOJAS ERICK ANDRE</t>
  </si>
  <si>
    <t>16526895</t>
  </si>
  <si>
    <t>TAPIA CARUAJULCA ORLANDO</t>
  </si>
  <si>
    <t>26677256</t>
  </si>
  <si>
    <t>TAPIA PEREZ JUAN</t>
  </si>
  <si>
    <t>44563189</t>
  </si>
  <si>
    <t>TAPIA YNCHI IVANA PATRICIA</t>
  </si>
  <si>
    <t>42631935</t>
  </si>
  <si>
    <t>TARAZONA CASTILLO SAIDA MILAGROS</t>
  </si>
  <si>
    <t>44210906</t>
  </si>
  <si>
    <t>TARQUI AYNA SONIA</t>
  </si>
  <si>
    <t>42761941</t>
  </si>
  <si>
    <t>TASAYCO SALGUERO OSCAR GIANCARLO</t>
  </si>
  <si>
    <t>41343512</t>
  </si>
  <si>
    <t>TEJADA JIMENEZ JOSE ANTONIO</t>
  </si>
  <si>
    <t>10469406</t>
  </si>
  <si>
    <t>TENORIO CANTORAL JAVIER MARTIN</t>
  </si>
  <si>
    <t>ANALISTA INTERMEDIO DE SANIDAD E INOCUIDAD DE PRODUCTOS AGRICOLAS Y CUARENTENA FITOSANITARIA</t>
  </si>
  <si>
    <t>80027620</t>
  </si>
  <si>
    <t>TERAN SANCHEZ YOURY</t>
  </si>
  <si>
    <t>42891525</t>
  </si>
  <si>
    <t>TICLLA RUPAY ITLER EFRAEN</t>
  </si>
  <si>
    <t>40576091</t>
  </si>
  <si>
    <t>TICONA CHOQUE JOSE LUIS</t>
  </si>
  <si>
    <t>00425014</t>
  </si>
  <si>
    <t>TICONA CONDORI LUIS BELTRAN</t>
  </si>
  <si>
    <t>00493089</t>
  </si>
  <si>
    <t>TICONA HUANCA BERNARDO</t>
  </si>
  <si>
    <t>04431894</t>
  </si>
  <si>
    <t>TICONA MACHACA JESUS DEMETRIO</t>
  </si>
  <si>
    <t>04416783</t>
  </si>
  <si>
    <t>TICONA MAMANI ABDON ZENON</t>
  </si>
  <si>
    <t>41287494</t>
  </si>
  <si>
    <t>TICONA TURPO EDWIN</t>
  </si>
  <si>
    <t>29726329</t>
  </si>
  <si>
    <t>TICONA ZELA JORGE RICHARD</t>
  </si>
  <si>
    <t>09737161</t>
  </si>
  <si>
    <t>TINCO AGUADO ALICIA SILVIA</t>
  </si>
  <si>
    <t>41399976</t>
  </si>
  <si>
    <t>TINEDO ARCELA EDWIN ROBERTO</t>
  </si>
  <si>
    <t>46901671</t>
  </si>
  <si>
    <t>TINEDO NEGRO ALBERTO ENRIQUE</t>
  </si>
  <si>
    <t>ASISTENTE INTERMEDIO EN EL LABORATORIO DE SANIDAD ANIMAL</t>
  </si>
  <si>
    <t>06953081</t>
  </si>
  <si>
    <t>TINOCO CORDOVA OLINDA FLOR</t>
  </si>
  <si>
    <t>21540338</t>
  </si>
  <si>
    <t>TIPIANA VERA JUAN CARLOS</t>
  </si>
  <si>
    <t>40700529</t>
  </si>
  <si>
    <t>TIRADO MALAVER JUDITH AMALIA</t>
  </si>
  <si>
    <t>25832633</t>
  </si>
  <si>
    <t>TODCO BEDOYA JUAN WILLY</t>
  </si>
  <si>
    <t>29638797</t>
  </si>
  <si>
    <t>TOLEDO VIZCARRA AMPARO MARISOL</t>
  </si>
  <si>
    <t>06812190</t>
  </si>
  <si>
    <t>TOLENTINO RAMIREZ ROXANA MARIANELLA</t>
  </si>
  <si>
    <t>41036487</t>
  </si>
  <si>
    <t>TOMAPASCA ULLOA DANITZA</t>
  </si>
  <si>
    <t>21572182</t>
  </si>
  <si>
    <t>TOMAYLLA CHUIMA BRIGIDA</t>
  </si>
  <si>
    <t>01297782</t>
  </si>
  <si>
    <t>TOQUE QUISPE BRAILLE</t>
  </si>
  <si>
    <t>00102388</t>
  </si>
  <si>
    <t>TORRES ACOSTA DANIEL</t>
  </si>
  <si>
    <t>43402771</t>
  </si>
  <si>
    <t>TORRES ARANDA RICARDO DAVID</t>
  </si>
  <si>
    <t>40257357</t>
  </si>
  <si>
    <t>TORRES BERNAL LENIN</t>
  </si>
  <si>
    <t>10275541</t>
  </si>
  <si>
    <t>TORRES CACERES CARLOS ADRIAN</t>
  </si>
  <si>
    <t>00797173</t>
  </si>
  <si>
    <t>TORRES CARPIO HECTOR JOSE</t>
  </si>
  <si>
    <t>44977722</t>
  </si>
  <si>
    <t>TORRES CASTILLO SAUL JESUS</t>
  </si>
  <si>
    <t>41259355</t>
  </si>
  <si>
    <t>TORRES CHILENO WILFREDO FLORIAN</t>
  </si>
  <si>
    <t>01334568</t>
  </si>
  <si>
    <t>TORRES CHOQUE JULIO HUMBERTO</t>
  </si>
  <si>
    <t>04341032</t>
  </si>
  <si>
    <t>TORRES CHUQUILLANQUI MILTON MISAEL</t>
  </si>
  <si>
    <t>ASISTENTE INTERMEDIO EN SANIDAD E INOCUIDAD DE PRODUCTOS AGRICOLAS</t>
  </si>
  <si>
    <t>71983215</t>
  </si>
  <si>
    <t>TORRES DELGADO JOSE ELSER</t>
  </si>
  <si>
    <t>29415461</t>
  </si>
  <si>
    <t>TORRES DIAZ EMPERATRIZ SUSANA</t>
  </si>
  <si>
    <t>71777894</t>
  </si>
  <si>
    <t>TORRES HUMIRE EDU KENYO</t>
  </si>
  <si>
    <t>44934834</t>
  </si>
  <si>
    <t>TORRES LEON JAARQUIN RODRIGO</t>
  </si>
  <si>
    <t>21881087</t>
  </si>
  <si>
    <t>TORRES MAGALLANES VICTOR FRANCISCO</t>
  </si>
  <si>
    <t>23882211</t>
  </si>
  <si>
    <t>TORRES MUÑOZ YONI</t>
  </si>
  <si>
    <t>44099440</t>
  </si>
  <si>
    <t>TORRES PACHECO DOILER VANDER</t>
  </si>
  <si>
    <t>40555521</t>
  </si>
  <si>
    <t>TORRES PEÑA LUCY VERONICA</t>
  </si>
  <si>
    <t>22413101</t>
  </si>
  <si>
    <t>TORRES VASQUEZ PABLO</t>
  </si>
  <si>
    <t>ESPECIALISTA LEGAL INTERMEDIO EN SEMILLAS</t>
  </si>
  <si>
    <t>09993811</t>
  </si>
  <si>
    <t>TOUZETT ELIAS FERNANDO</t>
  </si>
  <si>
    <t>46844394</t>
  </si>
  <si>
    <t>TREJO ÑOPE DANNY CARLOS</t>
  </si>
  <si>
    <t>22180936</t>
  </si>
  <si>
    <t>TREJO TAIPE GONZALO NICANOR</t>
  </si>
  <si>
    <t>26721539</t>
  </si>
  <si>
    <t>TRIGOSO HUACCHA SEGUNDO ELISEO</t>
  </si>
  <si>
    <t>15763330</t>
  </si>
  <si>
    <t>TRINIDAD CAMPOS MARLON ARNALDO</t>
  </si>
  <si>
    <t>00238999</t>
  </si>
  <si>
    <t>TRIPUL RAMIREZ ARTEMIO ALBERTO</t>
  </si>
  <si>
    <t>08056978</t>
  </si>
  <si>
    <t>TRUJILLO DOMINGUEZ HERNAN</t>
  </si>
  <si>
    <t>31541929</t>
  </si>
  <si>
    <t>TRUJILLO MARTINEZ JAVIER</t>
  </si>
  <si>
    <t>41848909</t>
  </si>
  <si>
    <t>TUCO MAITA ANGEL LUIS</t>
  </si>
  <si>
    <t>46955669</t>
  </si>
  <si>
    <t>TUCTO ROBLES CATHERINE TEOFILA</t>
  </si>
  <si>
    <t>ASISTENTE ADMINISTRATIVO AVANZADO EN CONTRATACIONES Y ADMINISTRACION DE CATALOGOS</t>
  </si>
  <si>
    <t>48464678</t>
  </si>
  <si>
    <t>TUCTO ROBLES MICHELLA SHIRLEY</t>
  </si>
  <si>
    <t>46654696</t>
  </si>
  <si>
    <t>TUEROS CUSI CESAR</t>
  </si>
  <si>
    <t>70094885</t>
  </si>
  <si>
    <t>TUNCAR RUIZ ANGYE</t>
  </si>
  <si>
    <t>22313068</t>
  </si>
  <si>
    <t>TUNQUE HUAMANI DORIS</t>
  </si>
  <si>
    <t>22301002</t>
  </si>
  <si>
    <t>TUNQUE HUAMANI FELICITA</t>
  </si>
  <si>
    <t>43952248</t>
  </si>
  <si>
    <t>TURPO ARESTEGUI ALIVER</t>
  </si>
  <si>
    <t>ESPECIALISTA EN SANIDAD VEGETAL E INOCUIDAD DE PRODUCTOS AGRÍCOLAS</t>
  </si>
  <si>
    <t>16477432</t>
  </si>
  <si>
    <t>UCHOFEN SILVA JORGE LUIS</t>
  </si>
  <si>
    <t>43722898</t>
  </si>
  <si>
    <t>UGARTE LLANCAY ELIAS</t>
  </si>
  <si>
    <t>03367742</t>
  </si>
  <si>
    <t>UGAZ SANCHEZ CARLO GUILLERMO</t>
  </si>
  <si>
    <t>ASISTENTE.BÁSICO EN SOPORTE DE HARDWARE,SOFTWARE Y AUDIOVISUALES</t>
  </si>
  <si>
    <t>43638942</t>
  </si>
  <si>
    <t>UMPIRE FERIA JULIO ADRIAN</t>
  </si>
  <si>
    <t>70249362</t>
  </si>
  <si>
    <t>UNUCUYCA NARVAEZ ABIGAIL</t>
  </si>
  <si>
    <t>42574743</t>
  </si>
  <si>
    <t>URACAHUA HUAMANI TIBURCIO</t>
  </si>
  <si>
    <t>ESPECIALISTA BASICO EN SANIDAD E INOCUIDAD DE PRODUCTOS AGRICOLAS</t>
  </si>
  <si>
    <t>15847284</t>
  </si>
  <si>
    <t>URBANO MENDOZA JUAN EDUARDO</t>
  </si>
  <si>
    <t>06025878</t>
  </si>
  <si>
    <t>URBINA ANCAYPURO JESUS</t>
  </si>
  <si>
    <t>00504848</t>
  </si>
  <si>
    <t>URBIOLA GARNICA ALFREDO</t>
  </si>
  <si>
    <t>42273789</t>
  </si>
  <si>
    <t>URIARTE TAPIA DELIA LUZ</t>
  </si>
  <si>
    <t>29517093</t>
  </si>
  <si>
    <t>URIBE ARAMBURU ISABEL VERONICA</t>
  </si>
  <si>
    <t>06846696</t>
  </si>
  <si>
    <t>URIBE FARFAN JOSE ALFREDO</t>
  </si>
  <si>
    <t>02722067</t>
  </si>
  <si>
    <t>URIZAR ORTIZ NORLEY CARMEN MARIA</t>
  </si>
  <si>
    <t>41464167</t>
  </si>
  <si>
    <t>URQUIZO PUMAYA ROGERS ELIAS</t>
  </si>
  <si>
    <t>42074120</t>
  </si>
  <si>
    <t>URRUNAGA VELASQUEZ CRISTIAN PAUL</t>
  </si>
  <si>
    <t>40741199</t>
  </si>
  <si>
    <t>URRUTIA CERNA RAUL</t>
  </si>
  <si>
    <t>16604049</t>
  </si>
  <si>
    <t>URRUTIA HERRERA CESAR AUGUSTO</t>
  </si>
  <si>
    <t>42100442</t>
  </si>
  <si>
    <t>USEDO AGUILAR AMERICO JUAN</t>
  </si>
  <si>
    <t>45791073</t>
  </si>
  <si>
    <t>USQUIANO PAREDES MAXIMINO ABERTANO</t>
  </si>
  <si>
    <t>41124258</t>
  </si>
  <si>
    <t>VACAS CHAMPA JUAN</t>
  </si>
  <si>
    <t>40917086</t>
  </si>
  <si>
    <t>VALDEZ MUNAYCO PATRICIA ROSARIO</t>
  </si>
  <si>
    <t>42684680</t>
  </si>
  <si>
    <t>VALDEZ VERA YANI MARILU</t>
  </si>
  <si>
    <t>15735157</t>
  </si>
  <si>
    <t>VALDIVIA ALZAMORA NEMESIO EUGENIO</t>
  </si>
  <si>
    <t>04721823</t>
  </si>
  <si>
    <t>VALDIVIA BERROA JUAN CARLOS</t>
  </si>
  <si>
    <t>29277497</t>
  </si>
  <si>
    <t>VALDIVIA CARDENAS JOSE LUIS</t>
  </si>
  <si>
    <t>40289895</t>
  </si>
  <si>
    <t>VALDIVIA DEZA VICTOR ROLANDO</t>
  </si>
  <si>
    <t>41172233</t>
  </si>
  <si>
    <t>VALDIVIA GUEVARA JHON CARLO</t>
  </si>
  <si>
    <t>41973123</t>
  </si>
  <si>
    <t>VALENCIA JURADO JAVIER MIGUEL</t>
  </si>
  <si>
    <t>ANALISTA INTERMEDIO DE RECURSOS HUMANOS</t>
  </si>
  <si>
    <t>07745171</t>
  </si>
  <si>
    <t>VALER MONTALTO VELLIA NERY</t>
  </si>
  <si>
    <t>16725778</t>
  </si>
  <si>
    <t>VALERA BALDERA JOSE CARLOS</t>
  </si>
  <si>
    <t>20996077</t>
  </si>
  <si>
    <t>VALERIO REMIGIO MATIAS CLEMER</t>
  </si>
  <si>
    <t>01320754</t>
  </si>
  <si>
    <t>VALERO PUÑO ANGEL SABINO</t>
  </si>
  <si>
    <t>40620950</t>
  </si>
  <si>
    <t>VALLADARES ARENA ALBERTO ELISEO</t>
  </si>
  <si>
    <t>47133633</t>
  </si>
  <si>
    <t>VALLE CABREJO CHRISTIAN ENRIQUE</t>
  </si>
  <si>
    <t>21465381</t>
  </si>
  <si>
    <t>VALLE CHAVEZ MARIA TERESA</t>
  </si>
  <si>
    <t>44991903</t>
  </si>
  <si>
    <t>VALLE ROBLES FLINDERS MELQUISEDEC</t>
  </si>
  <si>
    <t>43997397</t>
  </si>
  <si>
    <t>VALLEJO BEJAR JACOB</t>
  </si>
  <si>
    <t>45221036</t>
  </si>
  <si>
    <t>VALLEJO VILCA GLORIA</t>
  </si>
  <si>
    <t>43205562</t>
  </si>
  <si>
    <t>VALLEJOS AGUILAR ELBIS</t>
  </si>
  <si>
    <t>17611312</t>
  </si>
  <si>
    <t>VALLEJOS YOVERA CARLOS ENRIQUE</t>
  </si>
  <si>
    <t>46747868</t>
  </si>
  <si>
    <t>VALVERDE PINCHI ANDE SADDAN</t>
  </si>
  <si>
    <t>41115096</t>
  </si>
  <si>
    <t>VARDA FARIAS DE CASTRO VANESSA</t>
  </si>
  <si>
    <t>47101949</t>
  </si>
  <si>
    <t>VARELA SAJAMI VERONICA SOFIA</t>
  </si>
  <si>
    <t>16532797</t>
  </si>
  <si>
    <t>VARGAS AGUINAGA FIDEL ANTONIO</t>
  </si>
  <si>
    <t>45466528</t>
  </si>
  <si>
    <t>VARGAS ALEGRIA GARI ALDO</t>
  </si>
  <si>
    <t>00517900</t>
  </si>
  <si>
    <t>VARGAS BATISTA MIGAEL SEGUNDO</t>
  </si>
  <si>
    <t>10876717</t>
  </si>
  <si>
    <t>VARGAS CHILE RAFAEL WILLIAM</t>
  </si>
  <si>
    <t>72439242</t>
  </si>
  <si>
    <t>VARGAS GUTIERREZ ELMER JOSE MANUEL</t>
  </si>
  <si>
    <t>01327959</t>
  </si>
  <si>
    <t>VARGAS LIMA ENRIQUE</t>
  </si>
  <si>
    <t>10152988</t>
  </si>
  <si>
    <t>VARGAS MORI JULIO CESAR</t>
  </si>
  <si>
    <t>70810772</t>
  </si>
  <si>
    <t>VARGAS OLGADO CLINTON</t>
  </si>
  <si>
    <t>09933178</t>
  </si>
  <si>
    <t>VARGAS PORTAL GIANMARCO EDUARDO</t>
  </si>
  <si>
    <t>ANALI.INTER.EN SANIDAD VEGETAL E INOCUIDAD AGROALIMENTA</t>
  </si>
  <si>
    <t>21574708</t>
  </si>
  <si>
    <t>VARGAS QUISPE CARLOS GERMAN</t>
  </si>
  <si>
    <t>41552178</t>
  </si>
  <si>
    <t>VARGAS ZELADA FRANK</t>
  </si>
  <si>
    <t>10714959</t>
  </si>
  <si>
    <t>VARILLAS CHACALTANA JORGE ERNESTO</t>
  </si>
  <si>
    <t>45923184</t>
  </si>
  <si>
    <t>VASQUEZ AGUIRRE RONY FRANCHESCO</t>
  </si>
  <si>
    <t>44606613</t>
  </si>
  <si>
    <t>VASQUEZ ALVAREZ DE VELASQUEZ MARIELITA YESSICA</t>
  </si>
  <si>
    <t>21559968</t>
  </si>
  <si>
    <t>VASQUEZ AQUIJE JOSE MIGUEL</t>
  </si>
  <si>
    <t>00236965</t>
  </si>
  <si>
    <t>VASQUEZ BENITES WILMER</t>
  </si>
  <si>
    <t>45372946</t>
  </si>
  <si>
    <t>VASQUEZ CRUZ GERMAN ZENON</t>
  </si>
  <si>
    <t>27751283</t>
  </si>
  <si>
    <t>VASQUEZ DIAZ DANIEL ALEJANDRO</t>
  </si>
  <si>
    <t>41807125</t>
  </si>
  <si>
    <t>VASQUEZ GARCIA EVER</t>
  </si>
  <si>
    <t>46226693</t>
  </si>
  <si>
    <t>VASQUEZ GARCIA LUIS ALBERTO</t>
  </si>
  <si>
    <t>01121887</t>
  </si>
  <si>
    <t>VASQUEZ LOZANO ALBERTO</t>
  </si>
  <si>
    <t>00515408</t>
  </si>
  <si>
    <t>VASQUEZ MAMANI MARTIN</t>
  </si>
  <si>
    <t>05412928</t>
  </si>
  <si>
    <t>VASQUEZ MARICAHUA JOHNNY</t>
  </si>
  <si>
    <t>47089282</t>
  </si>
  <si>
    <t>VASQUEZ MORE ISAUL</t>
  </si>
  <si>
    <t>09844616</t>
  </si>
  <si>
    <t>VASQUEZ NAVARRO SUSY BERTHA</t>
  </si>
  <si>
    <t>44032880</t>
  </si>
  <si>
    <t>VASQUEZ OROYA LILIBETH MARIE</t>
  </si>
  <si>
    <t>45425835</t>
  </si>
  <si>
    <t>VASQUEZ VASQUEZ ABRAHAM</t>
  </si>
  <si>
    <t>09635192</t>
  </si>
  <si>
    <t>VEGA CELEDONIO JESUS JULIO</t>
  </si>
  <si>
    <t>ASISTENTE INTERMEDIO EN EL  BIOTERIO</t>
  </si>
  <si>
    <t>10307677</t>
  </si>
  <si>
    <t>VEGA CERON HILGEN</t>
  </si>
  <si>
    <t>71038014</t>
  </si>
  <si>
    <t>VEGA FLORES HIDA DANICA</t>
  </si>
  <si>
    <t>05062461</t>
  </si>
  <si>
    <t>VEGA ORTIZ ELMER</t>
  </si>
  <si>
    <t>04742447</t>
  </si>
  <si>
    <t>VEGA VEGA JAVIER JOSE</t>
  </si>
  <si>
    <t>42573878</t>
  </si>
  <si>
    <t>VELA DIAZ DANIEL ALONSO</t>
  </si>
  <si>
    <t>29571169</t>
  </si>
  <si>
    <t>VELARDE CORNEJO HELBERT EDGAR</t>
  </si>
  <si>
    <t>03234611</t>
  </si>
  <si>
    <t>VELASCO BOBADILLA BENJAMIN EDUARDO</t>
  </si>
  <si>
    <t>46056274</t>
  </si>
  <si>
    <t>VELASQUEZ CABREJOS GUIOMAR GENOVEVA</t>
  </si>
  <si>
    <t>08135390</t>
  </si>
  <si>
    <t>VELASQUEZ CASTILLO LUCIA MARGARITA</t>
  </si>
  <si>
    <t>17830739</t>
  </si>
  <si>
    <t>VELASQUEZ DIESTRA WILSON ANTONIO</t>
  </si>
  <si>
    <t>02830581</t>
  </si>
  <si>
    <t>VELASQUEZ ENCALADA DALILA</t>
  </si>
  <si>
    <t>72860811</t>
  </si>
  <si>
    <t>VELASQUEZ HUAYRA CINTHIA JESUS</t>
  </si>
  <si>
    <t>43121309</t>
  </si>
  <si>
    <t>VELASQUEZ LOPE ALFREDO EDILBERTO</t>
  </si>
  <si>
    <t>00444449</t>
  </si>
  <si>
    <t>VELASQUEZ TAPIA MARITZA ROSSANA</t>
  </si>
  <si>
    <t>21881717</t>
  </si>
  <si>
    <t>VELASQUEZ TRILLO RONAL EUSEBIO</t>
  </si>
  <si>
    <t>29354110</t>
  </si>
  <si>
    <t>VELASQUEZ VARGAS MACHUCA JULIO GUSTAVO</t>
  </si>
  <si>
    <t>40470540</t>
  </si>
  <si>
    <t>VELASQUEZ VITULAS JORGE LUIS</t>
  </si>
  <si>
    <t>40542738</t>
  </si>
  <si>
    <t>VENTURA BARILLAS EFRAIN ENRIQUE</t>
  </si>
  <si>
    <t>21543340</t>
  </si>
  <si>
    <t>VENTURA FLORES DIGNA MARIA</t>
  </si>
  <si>
    <t>20115753</t>
  </si>
  <si>
    <t>VENTURA QUINTERO ALCIDES</t>
  </si>
  <si>
    <t>41828964</t>
  </si>
  <si>
    <t>VERA MONTALVO REY JUAN</t>
  </si>
  <si>
    <t>ESPECIALISTA DE INSUMOS PECUARIOS BÁSICO</t>
  </si>
  <si>
    <t>16760702</t>
  </si>
  <si>
    <t>VERA ZAMORA VICTOR JESUS HUMBERTO</t>
  </si>
  <si>
    <t>23001591</t>
  </si>
  <si>
    <t>VERGARA AQUINO ZAYDA</t>
  </si>
  <si>
    <t>41546864</t>
  </si>
  <si>
    <t>VICENTE HUANEY JUAN CARLOS</t>
  </si>
  <si>
    <t>42044165</t>
  </si>
  <si>
    <t>VICENTE ROJAS CARLOS JOSE</t>
  </si>
  <si>
    <t>40654716</t>
  </si>
  <si>
    <t>VIDAL ESQUERRE CAROLINA ANGELICA</t>
  </si>
  <si>
    <t>27430055</t>
  </si>
  <si>
    <t>VIDARTE BRAVO NEIL EDWIN</t>
  </si>
  <si>
    <t>40259800</t>
  </si>
  <si>
    <t>VILA ANTICONA CESAR EDGAR</t>
  </si>
  <si>
    <t>40758635</t>
  </si>
  <si>
    <t>VILCA HUANACUNI LUZMILA CECILIA</t>
  </si>
  <si>
    <t>43359586</t>
  </si>
  <si>
    <t>VILCA PERCA YESSICA GEOVANNA</t>
  </si>
  <si>
    <t>15413971</t>
  </si>
  <si>
    <t>VILCA TORRES PERCY MARTIN</t>
  </si>
  <si>
    <t>40628763</t>
  </si>
  <si>
    <t>VILCA URRUELA YENI RUTH</t>
  </si>
  <si>
    <t>46752569</t>
  </si>
  <si>
    <t>VILCA VILCA LEYDY</t>
  </si>
  <si>
    <t>40019560</t>
  </si>
  <si>
    <t>VILCAHUAMAN PUMA ABEL EDBER</t>
  </si>
  <si>
    <t>16781305</t>
  </si>
  <si>
    <t>VILCHEZ GUARDIA SAUL DANIEL</t>
  </si>
  <si>
    <t>ASISTENTE INTERMEDIO DE LABORATORIO DE MICOLOGIA</t>
  </si>
  <si>
    <t>45375852</t>
  </si>
  <si>
    <t>VILCHEZ PALOMINO DIOLIZA</t>
  </si>
  <si>
    <t>40452755</t>
  </si>
  <si>
    <t>VILCHEZ VALVERDE SILVIA DIANA</t>
  </si>
  <si>
    <t>02731826</t>
  </si>
  <si>
    <t>VILELA PERALTA VICTOR BALTAZAR</t>
  </si>
  <si>
    <t>ESPECIALISTA DE RIESGO Y VIGILANCIA EPIDEMIOLÓGICA BÁSICO</t>
  </si>
  <si>
    <t>31682511</t>
  </si>
  <si>
    <t>VILLACAQUI AYLLON EGLINTON RUBEN</t>
  </si>
  <si>
    <t>45039715</t>
  </si>
  <si>
    <t>VILLAFUERTE ESPINOZA VICTOR ANDREI</t>
  </si>
  <si>
    <t>41443454</t>
  </si>
  <si>
    <t>VILLALBA GRANDA KATY</t>
  </si>
  <si>
    <t>42409281</t>
  </si>
  <si>
    <t>VILLALTA ARISMENDIZ MOISES JAVIER</t>
  </si>
  <si>
    <t>ANALISTA DE INFORMACIÓN DE MOSCA DE LA FRUTA INTERMEDIO</t>
  </si>
  <si>
    <t>21885885</t>
  </si>
  <si>
    <t>VILLANUEVA LAU LEN BRUCE STUARD</t>
  </si>
  <si>
    <t>00494214</t>
  </si>
  <si>
    <t>VILLANUEVA QUISPE ABRAHAM ELIBER</t>
  </si>
  <si>
    <t>41199413</t>
  </si>
  <si>
    <t>VILLAR PALACIOS IVAN ALEX</t>
  </si>
  <si>
    <t>44997511</t>
  </si>
  <si>
    <t>VILLARREAL ITA ELY SANTIAGO</t>
  </si>
  <si>
    <t>04430822</t>
  </si>
  <si>
    <t>VILLEGAS MALDONADO CESAR EDUARDO</t>
  </si>
  <si>
    <t>29685625</t>
  </si>
  <si>
    <t>VILLENA DE LA TORRE ANA CECILIA</t>
  </si>
  <si>
    <t>70667624</t>
  </si>
  <si>
    <t>VINATEA TIZON MARIA TERESA</t>
  </si>
  <si>
    <t>44644321</t>
  </si>
  <si>
    <t>VITE MACO SEGUNDO FAUSTO</t>
  </si>
  <si>
    <t>00373622</t>
  </si>
  <si>
    <t>VIVANCO OCAMPOS SEGUNDO DEMETRIO</t>
  </si>
  <si>
    <t>31008614</t>
  </si>
  <si>
    <t>VIVANCO PACHECO RUBEN DARIO</t>
  </si>
  <si>
    <t>45048476</t>
  </si>
  <si>
    <t>VIVAS BANCALLAN JULIO MIGUEL</t>
  </si>
  <si>
    <t>46110861</t>
  </si>
  <si>
    <t>VIVAS BENITES FABIOLA BEATRIZ</t>
  </si>
  <si>
    <t>40551090</t>
  </si>
  <si>
    <t>VIZA OVIEDO ALEXANDER ADHEMAR</t>
  </si>
  <si>
    <t>45827142</t>
  </si>
  <si>
    <t>VIZARRETA ACEVEDO FANNY RAQUEL</t>
  </si>
  <si>
    <t>21570225</t>
  </si>
  <si>
    <t>VIZARRETA HERNANDEZ CARLOS ALBERTO</t>
  </si>
  <si>
    <t>21579449</t>
  </si>
  <si>
    <t>VIZARRETA HERNANDEZ OSWALDO ISMAEL</t>
  </si>
  <si>
    <t>43307476</t>
  </si>
  <si>
    <t>YACILA MENDOZA SARITA AMELIA</t>
  </si>
  <si>
    <t>41560588</t>
  </si>
  <si>
    <t>YACTAYO DIAZ JUAN ALEX</t>
  </si>
  <si>
    <t>47887031</t>
  </si>
  <si>
    <t>YAÑEZ RAMOS FIAMA ANDREINA</t>
  </si>
  <si>
    <t>21571341</t>
  </si>
  <si>
    <t>YARASCA CHIPANA YSELA YOVANA</t>
  </si>
  <si>
    <t>10439377</t>
  </si>
  <si>
    <t>YARLEQUE DONAYRE CESAR AUGUSTO</t>
  </si>
  <si>
    <t>46839779</t>
  </si>
  <si>
    <t>YARLEQUE JAVIER GRACIELA LEDA</t>
  </si>
  <si>
    <t>41558600</t>
  </si>
  <si>
    <t>YARONIZA HUAMAN URBANO</t>
  </si>
  <si>
    <t>44953609</t>
  </si>
  <si>
    <t>YAURI CASTAÑEDA CRISTHIAN LUIS</t>
  </si>
  <si>
    <t>03358370</t>
  </si>
  <si>
    <t>YEPEZ CASTRO MILAGRITOS ELIZABETH</t>
  </si>
  <si>
    <t>73243159</t>
  </si>
  <si>
    <t>YERENA MIRANDA JOHSSELYN IRENE</t>
  </si>
  <si>
    <t>ANALISTA EN CONTRATACIONES AVANZADO</t>
  </si>
  <si>
    <t>21547168</t>
  </si>
  <si>
    <t>YLLU SOTO MIREYA ZULLY</t>
  </si>
  <si>
    <t>40262011</t>
  </si>
  <si>
    <t>YNGA AVILA ROY WINDSOR</t>
  </si>
  <si>
    <t>70790230</t>
  </si>
  <si>
    <t>YNGA SANCHEZ KEVINN ARNOLD</t>
  </si>
  <si>
    <t>43193212</t>
  </si>
  <si>
    <t>YOCTUN SECLEN ELIAS</t>
  </si>
  <si>
    <t>80227777</t>
  </si>
  <si>
    <t>YOVERA PAZ OSCAR</t>
  </si>
  <si>
    <t>ESPECIALISTA EN SANIDAD E INOCUIDAD DE PRODUCTOS PECUARIOS</t>
  </si>
  <si>
    <t>44538401</t>
  </si>
  <si>
    <t>YTURRI PARICAHUA LUIS MIGUEL</t>
  </si>
  <si>
    <t>42195120</t>
  </si>
  <si>
    <t>YUCRA LIMACHI MARILUZ</t>
  </si>
  <si>
    <t>ASISTENTE INTERMEDIO EN ACTIVIDADES DE MESA DE PARTES Y ATENCIÓN AL USUARIO</t>
  </si>
  <si>
    <t>02045799</t>
  </si>
  <si>
    <t>YUCRA PARI WALTER</t>
  </si>
  <si>
    <t>40374890</t>
  </si>
  <si>
    <t>YUPANQUI CALDERON JOSE LUIS</t>
  </si>
  <si>
    <t>01218251</t>
  </si>
  <si>
    <t>YUPANQUI RODRIGUEZ MOISES</t>
  </si>
  <si>
    <t>15739282</t>
  </si>
  <si>
    <t>ZAFRA ANDONAIRE MARCO ANTONIO</t>
  </si>
  <si>
    <t>45602313</t>
  </si>
  <si>
    <t>ZAFRA PFLUCKER HELEN MARITE</t>
  </si>
  <si>
    <t>44558019</t>
  </si>
  <si>
    <t>ZAMATA HERRERA JENNY DAYSI</t>
  </si>
  <si>
    <t>29557514</t>
  </si>
  <si>
    <t>ZAMBRANO VALENCIA JORGE JAVIER</t>
  </si>
  <si>
    <t>02864764</t>
  </si>
  <si>
    <t>ZAMORA FARFAN PEDRO GUILLERMO</t>
  </si>
  <si>
    <t>ANALISTA DE LABORATORIO AVANZADO - MICOLOGÍA</t>
  </si>
  <si>
    <t>08678039</t>
  </si>
  <si>
    <t>ZAMORA GOMEZ JUAN JOSE</t>
  </si>
  <si>
    <t>47263074</t>
  </si>
  <si>
    <t>ZAMUDIO HINOSTROZA SMITH HENRRY</t>
  </si>
  <si>
    <t>01824672</t>
  </si>
  <si>
    <t>ZAPANA CAHUAYA LUCIO</t>
  </si>
  <si>
    <t>01201221</t>
  </si>
  <si>
    <t>ZAPANA QUISPE NILO COSME</t>
  </si>
  <si>
    <t>16471438</t>
  </si>
  <si>
    <t>ZAPATA CRUZ SERGIO ALEJANDRO</t>
  </si>
  <si>
    <t>02897780</t>
  </si>
  <si>
    <t>ZAPATA GALLO MIRTHA KARON</t>
  </si>
  <si>
    <t>03677549</t>
  </si>
  <si>
    <t>ZAPATA ZAPATA ANDRES ALEXIS</t>
  </si>
  <si>
    <t>04742550</t>
  </si>
  <si>
    <t>ZAPATA ZAPATA PERCY NAPOLEON</t>
  </si>
  <si>
    <t>01850695</t>
  </si>
  <si>
    <t>ZARATE MAMANI WILLIAM SABINO</t>
  </si>
  <si>
    <t>00254512</t>
  </si>
  <si>
    <t>ZARATE PRECIADO JUDITH MILAGROS</t>
  </si>
  <si>
    <t>23882087</t>
  </si>
  <si>
    <t>ZAVALA CACERES REBECA</t>
  </si>
  <si>
    <t>ANALISTA DE SANIDAD E INOCUIDAD DE PRODUCTOS AGRICÍCOLAS INTER- IRRADIACION</t>
  </si>
  <si>
    <t>02635884</t>
  </si>
  <si>
    <t>ZAVALA SULLAC JAVIER</t>
  </si>
  <si>
    <t>29667118</t>
  </si>
  <si>
    <t>ZEA JARA SERGIO LISARDO</t>
  </si>
  <si>
    <t>29206535</t>
  </si>
  <si>
    <t>ZEA SANCHEZ HUGO FELIPE</t>
  </si>
  <si>
    <t>30426297</t>
  </si>
  <si>
    <t>ZEA ZEVALLOS BERTY PABLO</t>
  </si>
  <si>
    <t>45124007</t>
  </si>
  <si>
    <t>ZEBALLOS EYZAGUIRRE ROSSEMARY DEYFILIA</t>
  </si>
  <si>
    <t>47454019</t>
  </si>
  <si>
    <t>ZEBALLOS GONZALES DIEGO ALONZO</t>
  </si>
  <si>
    <t>00499614</t>
  </si>
  <si>
    <t>ZEBALLOS MALDONADO WILBER REYNALDO</t>
  </si>
  <si>
    <t>29484702</t>
  </si>
  <si>
    <t>ZEGARRA . FELIPE ARMANDO</t>
  </si>
  <si>
    <t>74309833</t>
  </si>
  <si>
    <t>ZELADA LAU EDUARDO ANDRE</t>
  </si>
  <si>
    <t>40638951</t>
  </si>
  <si>
    <t>ZELADA MEDINA JORGE ALBERTO</t>
  </si>
  <si>
    <t>21531643</t>
  </si>
  <si>
    <t>ZEÑA HUAPAYA MARITZA</t>
  </si>
  <si>
    <t>42826250</t>
  </si>
  <si>
    <t>ZEVALLOS GONZALES GISSELA CELIA</t>
  </si>
  <si>
    <t>40713581</t>
  </si>
  <si>
    <t>ZEVALLOS MANSILLA ROXANA JUDITH</t>
  </si>
  <si>
    <t>42338383</t>
  </si>
  <si>
    <t>ZEVALLOS REYES MAXIMILIANO</t>
  </si>
  <si>
    <t>00241282</t>
  </si>
  <si>
    <t>ZUBIATE TEJADA MARTIN LEONCIO</t>
  </si>
  <si>
    <t>44905307</t>
  </si>
  <si>
    <t>ZUÑE FLORES DAVID JOEL</t>
  </si>
  <si>
    <t>40675748</t>
  </si>
  <si>
    <t>ZUÑIGA ARBAÑIL ELMER RAFAEL</t>
  </si>
  <si>
    <t>45795328</t>
  </si>
  <si>
    <t>ZUÑIGA UTOR HUGO DIEGO ANDRE</t>
  </si>
  <si>
    <t>41744839</t>
  </si>
  <si>
    <t>ZUÑIGA ZUÑIGA RAFAEL PASCUAL</t>
  </si>
  <si>
    <t>03231948</t>
  </si>
  <si>
    <t>ZURITA PADILLA JUAN</t>
  </si>
  <si>
    <t xml:space="preserve">INIA - 001-SEDE CENTRAL                            </t>
  </si>
  <si>
    <t xml:space="preserve">ESPECAILISTA EN PLANIFICACION                                    </t>
  </si>
  <si>
    <t xml:space="preserve">08319057  </t>
  </si>
  <si>
    <t xml:space="preserve">AGUILAR GALVEZ JORGE CRONWELL                               </t>
  </si>
  <si>
    <t xml:space="preserve">ING.QUIMICO                     </t>
  </si>
  <si>
    <t xml:space="preserve">VIGILANTE                                                        </t>
  </si>
  <si>
    <t xml:space="preserve">17444690  </t>
  </si>
  <si>
    <t xml:space="preserve">ALBUJAR JIMENEZ MILTHON JAVIER                              </t>
  </si>
  <si>
    <t xml:space="preserve">AUXILIAR DE LIMPIEZA                                             </t>
  </si>
  <si>
    <t xml:space="preserve">47115482  </t>
  </si>
  <si>
    <t xml:space="preserve">BALDEON PORRAS OLINDA                                       </t>
  </si>
  <si>
    <t xml:space="preserve">ESPECIALISTA EN INVESTIGACION                                    </t>
  </si>
  <si>
    <t xml:space="preserve">47514568  </t>
  </si>
  <si>
    <t xml:space="preserve">BERECHE CRISANTO OSWALDO ALFREDO                            </t>
  </si>
  <si>
    <t xml:space="preserve">ING.AGRONOMO                    </t>
  </si>
  <si>
    <t xml:space="preserve">OBRERO DE CAMPO                                                  </t>
  </si>
  <si>
    <t xml:space="preserve">15942318  </t>
  </si>
  <si>
    <t xml:space="preserve">CHANGANA MARTINEZ VICTOR ANSELMO                            </t>
  </si>
  <si>
    <t xml:space="preserve">47537314  </t>
  </si>
  <si>
    <t xml:space="preserve">CHAVEZ MAMANI INGRID MARTHA                                 </t>
  </si>
  <si>
    <t xml:space="preserve">SECRETARIA                                                       </t>
  </si>
  <si>
    <t xml:space="preserve">40610583  </t>
  </si>
  <si>
    <t xml:space="preserve">CORNEJO AGUIRRE ALBA FIORELLA                               </t>
  </si>
  <si>
    <t xml:space="preserve">AUXILIAR AGROPECUARIO                                            </t>
  </si>
  <si>
    <t xml:space="preserve">00223416  </t>
  </si>
  <si>
    <t xml:space="preserve">CRUZ GALAN SALVADOR                                         </t>
  </si>
  <si>
    <t xml:space="preserve">ESPECIALISTA EN PRODUCCION DE REPRODUCTORES                      </t>
  </si>
  <si>
    <t xml:space="preserve">45957928  </t>
  </si>
  <si>
    <t xml:space="preserve">DIAZ GARMENDIA FRANCIS RENATO                               </t>
  </si>
  <si>
    <t xml:space="preserve">16021034  </t>
  </si>
  <si>
    <t xml:space="preserve">ESPINOZA AGAMA DAVID                                        </t>
  </si>
  <si>
    <t xml:space="preserve">47988446  </t>
  </si>
  <si>
    <t xml:space="preserve">FABIAN HERRERA ROY SOLIS                                    </t>
  </si>
  <si>
    <t xml:space="preserve">SERVICIO DE LIMPIEZA                                             </t>
  </si>
  <si>
    <t xml:space="preserve">47620962  </t>
  </si>
  <si>
    <t xml:space="preserve">FLORES ARELLANO CINDY YOSELYN                               </t>
  </si>
  <si>
    <t xml:space="preserve">GUARDIAN PARA EL PREDIO AGRONOMICA                               </t>
  </si>
  <si>
    <t xml:space="preserve">00410682  </t>
  </si>
  <si>
    <t xml:space="preserve">GONZALEZ CUSTODIO GILBERTO WILFREDO                         </t>
  </si>
  <si>
    <t xml:space="preserve">ASISTENTE ADINISTRATIVO                                          </t>
  </si>
  <si>
    <t xml:space="preserve">45636254  </t>
  </si>
  <si>
    <t xml:space="preserve">GUIA SOTO RICK NILTON                                       </t>
  </si>
  <si>
    <t xml:space="preserve">OPERADOR DE MAQUINA AGRICOLA                                     </t>
  </si>
  <si>
    <t xml:space="preserve">15356321  </t>
  </si>
  <si>
    <t xml:space="preserve">HERNANDEZ PADILLA LUIS ALBERTO                              </t>
  </si>
  <si>
    <t xml:space="preserve">ESPECIALISTA EN FRUTALES                                         </t>
  </si>
  <si>
    <t xml:space="preserve">41257837  </t>
  </si>
  <si>
    <t xml:space="preserve">HOTUYA CHOQUE JOHANA                                        </t>
  </si>
  <si>
    <t xml:space="preserve">ESPECIALISTA EN TRANSFERENCIA DE TECNOLOGIAS AGRARIAS            </t>
  </si>
  <si>
    <t xml:space="preserve">43483459  </t>
  </si>
  <si>
    <t xml:space="preserve">HUAMAN LIZANA DARWIN                                        </t>
  </si>
  <si>
    <t xml:space="preserve">ABOGADA PARA LA OFICINA DE ASESORIA JURIDICA                     </t>
  </si>
  <si>
    <t xml:space="preserve">15763292  </t>
  </si>
  <si>
    <t xml:space="preserve">HUASUPOMA SALINAS ERIKA JULISSA                             </t>
  </si>
  <si>
    <t xml:space="preserve">ABOGADO                         </t>
  </si>
  <si>
    <t xml:space="preserve">VIGILANTE NOCTURNO                                               </t>
  </si>
  <si>
    <t xml:space="preserve">03625605  </t>
  </si>
  <si>
    <t xml:space="preserve">IMAN CHERO AGUSTIN                                          </t>
  </si>
  <si>
    <t xml:space="preserve">AUXILIAR DE CAMPO                                                </t>
  </si>
  <si>
    <t xml:space="preserve">42141650  </t>
  </si>
  <si>
    <t xml:space="preserve">JAHUIRA TICONA REMIGIO RUFINO                               </t>
  </si>
  <si>
    <t xml:space="preserve">GUARDIAN PARA EL PREDIO LOS PALOS                                </t>
  </si>
  <si>
    <t xml:space="preserve">01834159  </t>
  </si>
  <si>
    <t xml:space="preserve">LAQUI FLORES GUILLERMO                                      </t>
  </si>
  <si>
    <t xml:space="preserve">ADMINISTRADORA                                                   </t>
  </si>
  <si>
    <t xml:space="preserve">72205552  </t>
  </si>
  <si>
    <t xml:space="preserve">MACEDA ORTIZ ANYEL LIZETH                                   </t>
  </si>
  <si>
    <t xml:space="preserve">LIC.ADMINISTRACION              </t>
  </si>
  <si>
    <t xml:space="preserve">ESPECIALISTA EN RECURSOS HUMANOS 1                               </t>
  </si>
  <si>
    <t xml:space="preserve">42362466  </t>
  </si>
  <si>
    <t xml:space="preserve">MAMANI ESPINOZA IRIS ANGELICA                               </t>
  </si>
  <si>
    <t xml:space="preserve">TRACTORISTA                                                      </t>
  </si>
  <si>
    <t xml:space="preserve">01848952  </t>
  </si>
  <si>
    <t xml:space="preserve">MAMANI FORAQUITA HERMOGENES                                 </t>
  </si>
  <si>
    <t xml:space="preserve">OBRERO DE CAMPO CALIFICADO                                       </t>
  </si>
  <si>
    <t xml:space="preserve">75158039  </t>
  </si>
  <si>
    <t xml:space="preserve">MELENDEZ MELGAREJO JOSUE JONATHAN                           </t>
  </si>
  <si>
    <t xml:space="preserve">32037433  </t>
  </si>
  <si>
    <t xml:space="preserve">MINAYA CARRION MANUEL BERNARDINO                            </t>
  </si>
  <si>
    <t xml:space="preserve">VIGILANCIA NOCTURNA                                              </t>
  </si>
  <si>
    <t xml:space="preserve">40076079  </t>
  </si>
  <si>
    <t xml:space="preserve">MOGOLLON MOSCOL MARLON ADEMIR                               </t>
  </si>
  <si>
    <t xml:space="preserve">TECNICO AGROPECUARIO                                             </t>
  </si>
  <si>
    <t xml:space="preserve">40237658  </t>
  </si>
  <si>
    <t xml:space="preserve">MOSQUERA CORDOVA MARCO ANTONIO                              </t>
  </si>
  <si>
    <t xml:space="preserve">00326353  </t>
  </si>
  <si>
    <t xml:space="preserve">OVIEDO PAZ CRUZ                                             </t>
  </si>
  <si>
    <t xml:space="preserve">00426011  </t>
  </si>
  <si>
    <t xml:space="preserve">PALMA QUISPE JUSTINO                                        </t>
  </si>
  <si>
    <t xml:space="preserve">ESPECIALISTA EN SUPERVISION Y MONITOREO                          </t>
  </si>
  <si>
    <t xml:space="preserve">46200102  </t>
  </si>
  <si>
    <t xml:space="preserve">QUISPE TORRES DIEGO RAFAEL                                  </t>
  </si>
  <si>
    <t xml:space="preserve">72626427  </t>
  </si>
  <si>
    <t xml:space="preserve">SILVA SILVA JULIO LIMBER                                    </t>
  </si>
  <si>
    <t xml:space="preserve">AUDITOR                                                          </t>
  </si>
  <si>
    <t xml:space="preserve">41499103  </t>
  </si>
  <si>
    <t xml:space="preserve">SIMEON ESTEBAN JOSE MIGUEL                                  </t>
  </si>
  <si>
    <t xml:space="preserve">CONTADOR PUBLICO                </t>
  </si>
  <si>
    <t xml:space="preserve">ESPECIALISTA EN PLANIFICACION                                    </t>
  </si>
  <si>
    <t xml:space="preserve">46221310  </t>
  </si>
  <si>
    <t xml:space="preserve">TICONA VILLALBA SAMIR SAUL                                  </t>
  </si>
  <si>
    <t xml:space="preserve">BACH.CONTABILIDAD               </t>
  </si>
  <si>
    <t xml:space="preserve">SEGURIDAD Y VIGILANCIA                                           </t>
  </si>
  <si>
    <t xml:space="preserve">16002427  </t>
  </si>
  <si>
    <t xml:space="preserve">TRASLAVIÑA HUAMAN EUSEBIO ULDARICO                          </t>
  </si>
  <si>
    <t xml:space="preserve">ASISTENE ADMINISTRATIVO                                          </t>
  </si>
  <si>
    <t xml:space="preserve">48015183  </t>
  </si>
  <si>
    <t xml:space="preserve">URBINA HUAMAN GLANCARLA AMELIA                              </t>
  </si>
  <si>
    <t xml:space="preserve">ESPECIALISTA EN COMPENSACION                                     </t>
  </si>
  <si>
    <t xml:space="preserve">40204431  </t>
  </si>
  <si>
    <t xml:space="preserve">VALENCIA RAMIREZ MARIA ESTHER                               </t>
  </si>
  <si>
    <t xml:space="preserve">70927468  </t>
  </si>
  <si>
    <t xml:space="preserve">VELASQUEZ TOYCO JHONN EDER                                  </t>
  </si>
  <si>
    <t xml:space="preserve">43623660  </t>
  </si>
  <si>
    <t xml:space="preserve">VILCHEZ CORDOVA HUGO AQUILES                                </t>
  </si>
  <si>
    <t xml:space="preserve">ESPECIALISTA EN PRODUCCION                                       </t>
  </si>
  <si>
    <t xml:space="preserve">43400870  </t>
  </si>
  <si>
    <t xml:space="preserve">VILELA PINGO JOSE LUIS                                      </t>
  </si>
  <si>
    <t xml:space="preserve">45877238  </t>
  </si>
  <si>
    <t xml:space="preserve">ALBIS ASCURRA CINTHYA CAROLINA                              </t>
  </si>
  <si>
    <t xml:space="preserve">DIRECTOR                                                         </t>
  </si>
  <si>
    <t xml:space="preserve">18848549  </t>
  </si>
  <si>
    <t xml:space="preserve">ALCANTARA DELGADO JORGE ENRIQUE                             </t>
  </si>
  <si>
    <t xml:space="preserve">BIOLOGO                         </t>
  </si>
  <si>
    <t xml:space="preserve">PROFESIONAL EN CIENCIAS ADMINISTRATIVAS                          </t>
  </si>
  <si>
    <t xml:space="preserve">08111004  </t>
  </si>
  <si>
    <t xml:space="preserve">ALTAMIRANO FATTICCIONI FREDY BRUNO                          </t>
  </si>
  <si>
    <t xml:space="preserve">06775390  </t>
  </si>
  <si>
    <t xml:space="preserve">ALVARADO CHUQUI WIGOBERTO                                   </t>
  </si>
  <si>
    <t xml:space="preserve">ING.ZOOTECNIA                   </t>
  </si>
  <si>
    <t xml:space="preserve">10115144  </t>
  </si>
  <si>
    <t xml:space="preserve">ALVARADO DIAZ JAVIER FRANCISCO                              </t>
  </si>
  <si>
    <t xml:space="preserve">ESPECIALISTA EN  CULTIVOS                                        </t>
  </si>
  <si>
    <t xml:space="preserve">22414392  </t>
  </si>
  <si>
    <t xml:space="preserve">ALVARADO RODRIGUEZ ROBERTO                                  </t>
  </si>
  <si>
    <t xml:space="preserve">COORDINADOR ADMINISTRATIVO                                       </t>
  </si>
  <si>
    <t xml:space="preserve">09803082  </t>
  </si>
  <si>
    <t xml:space="preserve">ALVAREZ ORCOAPAZA ADOLFO                                    </t>
  </si>
  <si>
    <t xml:space="preserve">40594110  </t>
  </si>
  <si>
    <t xml:space="preserve">AMASIFUEN GUERRA CARLOS ALBERTO                             </t>
  </si>
  <si>
    <t xml:space="preserve">18212808  </t>
  </si>
  <si>
    <t xml:space="preserve">ANGELES SANCHEZ ROGER                                       </t>
  </si>
  <si>
    <t xml:space="preserve">ESPECIALISTA EN DETECCION OVM                                    </t>
  </si>
  <si>
    <t xml:space="preserve">02416679  </t>
  </si>
  <si>
    <t xml:space="preserve">AQUINO VILLASANTE YENY NATALI                               </t>
  </si>
  <si>
    <t xml:space="preserve">CONTADOR PUBLICO                                                 </t>
  </si>
  <si>
    <t xml:space="preserve">28224620  </t>
  </si>
  <si>
    <t xml:space="preserve">ARANGO AYBAR FELIPE RICARDO                                 </t>
  </si>
  <si>
    <t xml:space="preserve">TECNICO EN COMPUTACION E INFORMATICA                             </t>
  </si>
  <si>
    <t xml:space="preserve">09902870  </t>
  </si>
  <si>
    <t xml:space="preserve">ARBIETO TELLO JULIA JANET                                   </t>
  </si>
  <si>
    <t xml:space="preserve">43173989  </t>
  </si>
  <si>
    <t xml:space="preserve">ARBIZU BERROCAL CARLOS IRVIN                                </t>
  </si>
  <si>
    <t xml:space="preserve">01148214  </t>
  </si>
  <si>
    <t xml:space="preserve">AREVALO RENGIFO JORGE                                       </t>
  </si>
  <si>
    <t xml:space="preserve">TECNICO EN TRAMITE DOCUMENTARIO                                  </t>
  </si>
  <si>
    <t xml:space="preserve">16756032  </t>
  </si>
  <si>
    <t xml:space="preserve">ASALDE MONTALVAN EDGAR                                      </t>
  </si>
  <si>
    <t xml:space="preserve">AUXILIAR ADMINISTRATIVO                                          </t>
  </si>
  <si>
    <t xml:space="preserve">08953098  </t>
  </si>
  <si>
    <t xml:space="preserve">BALDEON HUAMAN EDIVIA CRISTINA                              </t>
  </si>
  <si>
    <t xml:space="preserve">ESPECIALISTA EN REGULACION DE ACCESO A LOS RECURSOS GENETICOS    </t>
  </si>
  <si>
    <t xml:space="preserve">26618873  </t>
  </si>
  <si>
    <t xml:space="preserve">BECERRA GALLARDO ROGER ALBERTO                              </t>
  </si>
  <si>
    <t xml:space="preserve">33339321  </t>
  </si>
  <si>
    <t xml:space="preserve">BERNALDO SOLIS ISIDRO TEOFILO                               </t>
  </si>
  <si>
    <t xml:space="preserve">29226599  </t>
  </si>
  <si>
    <t xml:space="preserve">BERRIOS FUENTES MARIA YRENE                                 </t>
  </si>
  <si>
    <t xml:space="preserve">TECNICO ADMINISTRATIVO                                           </t>
  </si>
  <si>
    <t xml:space="preserve">06722765  </t>
  </si>
  <si>
    <t xml:space="preserve">BORJA HUAYTA REYDA LEONOR                                   </t>
  </si>
  <si>
    <t xml:space="preserve">40696616  </t>
  </si>
  <si>
    <t xml:space="preserve">BUENO BUENO WALTER RONALD                                   </t>
  </si>
  <si>
    <t xml:space="preserve">DIRECTORA                                                        </t>
  </si>
  <si>
    <t xml:space="preserve">44019925  </t>
  </si>
  <si>
    <t xml:space="preserve">BUSTAMANTE GONZALES NATALIA ANGELICA                        </t>
  </si>
  <si>
    <t xml:space="preserve">ASISTENTE ADMINISTRATIVO                                         </t>
  </si>
  <si>
    <t xml:space="preserve">10874654  </t>
  </si>
  <si>
    <t xml:space="preserve">CABALLERO SANCHEZ CHRISTY JACQUELINE                        </t>
  </si>
  <si>
    <t xml:space="preserve">DIRECTOR GENERAL                                                 </t>
  </si>
  <si>
    <t xml:space="preserve">10015874  </t>
  </si>
  <si>
    <t xml:space="preserve">CALDAS CUEVA JESUS FRANCISC                                 </t>
  </si>
  <si>
    <t xml:space="preserve">VIGILANCIA                                                       </t>
  </si>
  <si>
    <t xml:space="preserve">40371549  </t>
  </si>
  <si>
    <t xml:space="preserve">CAMPOS PORTOCARRERO ROLDAN                                  </t>
  </si>
  <si>
    <t xml:space="preserve">TECNICO EN LABORATORIO                                           </t>
  </si>
  <si>
    <t xml:space="preserve">07276178  </t>
  </si>
  <si>
    <t xml:space="preserve">CANCHO BAUTISTA DE RUBIO ANTONIA MARCELA                    </t>
  </si>
  <si>
    <t xml:space="preserve">07759638  </t>
  </si>
  <si>
    <t xml:space="preserve">CASANOVA NUÑEZ MELGAR DAVID PAVEL                           </t>
  </si>
  <si>
    <t xml:space="preserve">43327354  </t>
  </si>
  <si>
    <t xml:space="preserve">CASTILLO DE LA TORRE BRAULIO MANUEL                         </t>
  </si>
  <si>
    <t xml:space="preserve">DIRECTOR DE MOQUEGUA                                             </t>
  </si>
  <si>
    <t xml:space="preserve">04410122  </t>
  </si>
  <si>
    <t xml:space="preserve">CATACORA DEL CARPIO RICARDO LUCIO                           </t>
  </si>
  <si>
    <t xml:space="preserve">AUXILIAR PRODUCCION DE SEMILLAS                                  </t>
  </si>
  <si>
    <t xml:space="preserve">31155724  </t>
  </si>
  <si>
    <t xml:space="preserve">CENTENO QUISPE SEBASTIAN                                    </t>
  </si>
  <si>
    <t xml:space="preserve">41477064  </t>
  </si>
  <si>
    <t xml:space="preserve">CESPEDES REBATTA KARLA VICTORIA                             </t>
  </si>
  <si>
    <t xml:space="preserve">31178951  </t>
  </si>
  <si>
    <t xml:space="preserve">CHAVEZ MALLMA EDGAR                                         </t>
  </si>
  <si>
    <t xml:space="preserve">42628073  </t>
  </si>
  <si>
    <t xml:space="preserve">COILA COILA WILBER                                          </t>
  </si>
  <si>
    <t xml:space="preserve">INGENIERO AGRONONOMO                                             </t>
  </si>
  <si>
    <t xml:space="preserve">43670160  </t>
  </si>
  <si>
    <t xml:space="preserve">COSME DE LA CRUZ ROBERTO CARLOS                             </t>
  </si>
  <si>
    <t xml:space="preserve">15706259  </t>
  </si>
  <si>
    <t xml:space="preserve">CRISTOBAL ANAYA MARINO                                      </t>
  </si>
  <si>
    <t xml:space="preserve">APOYO EN SECRETARIA DE  DIRECCION                                </t>
  </si>
  <si>
    <t xml:space="preserve">15753097  </t>
  </si>
  <si>
    <t xml:space="preserve">CRUZ DE LA CRUZ KATIA CECILIA                               </t>
  </si>
  <si>
    <t xml:space="preserve">ASESOR TECNICO                                                   </t>
  </si>
  <si>
    <t xml:space="preserve">09833878  </t>
  </si>
  <si>
    <t xml:space="preserve">CRUZ GONGORA WILDER                                         </t>
  </si>
  <si>
    <t xml:space="preserve">04083797  </t>
  </si>
  <si>
    <t xml:space="preserve">CRUZ LUIS JUANCARLOS ALEJANDRO                              </t>
  </si>
  <si>
    <t xml:space="preserve">29536123  </t>
  </si>
  <si>
    <t xml:space="preserve">CUADROS REVILLA LUCY DEL ROCIO                              </t>
  </si>
  <si>
    <t xml:space="preserve">29668480  </t>
  </si>
  <si>
    <t xml:space="preserve">CUTIPA CCALLA CLAUDIO  ELISBAN                              </t>
  </si>
  <si>
    <t xml:space="preserve">ESPECIALISTA EN CONTRATACIONES DEL ESTADO                        </t>
  </si>
  <si>
    <t xml:space="preserve">10060895  </t>
  </si>
  <si>
    <t xml:space="preserve">DEL CARPIO O´BRIEN IVETTE                                   </t>
  </si>
  <si>
    <t xml:space="preserve">ING.INDUST.ALIMENT.             </t>
  </si>
  <si>
    <t xml:space="preserve">09857598  </t>
  </si>
  <si>
    <t xml:space="preserve">DELGADO TORO MARIA TERESA                                   </t>
  </si>
  <si>
    <t xml:space="preserve">TECNICO EN COMPUTACION                                           </t>
  </si>
  <si>
    <t xml:space="preserve">08044717  </t>
  </si>
  <si>
    <t xml:space="preserve">DIAZ ALVA AUGUSTO PABLO                                     </t>
  </si>
  <si>
    <t xml:space="preserve">40364289  </t>
  </si>
  <si>
    <t xml:space="preserve">DULANTO MORA FRANCO RICARDO                                 </t>
  </si>
  <si>
    <t xml:space="preserve">ECONOMISTA                      </t>
  </si>
  <si>
    <t xml:space="preserve">06169196  </t>
  </si>
  <si>
    <t xml:space="preserve">ELIZALDE DE MATICORENA ZOILA GRACIELA                       </t>
  </si>
  <si>
    <t xml:space="preserve">TECNICO EN SEGURIDAD                                             </t>
  </si>
  <si>
    <t xml:space="preserve">08657092  </t>
  </si>
  <si>
    <t xml:space="preserve">ESPIRITU HIDALGO ALVARO AUGUSTO                             </t>
  </si>
  <si>
    <t xml:space="preserve">ESCOBAR GARCIA HECTOR ALONSO   </t>
  </si>
  <si>
    <t xml:space="preserve">42085552  </t>
  </si>
  <si>
    <t xml:space="preserve">FACUNDO MEZA ROSANY                                         </t>
  </si>
  <si>
    <t xml:space="preserve">FARIAS AGUIRRE EDILBERTO ALEJANDRO   </t>
  </si>
  <si>
    <t xml:space="preserve">MOTORISTA                                                        </t>
  </si>
  <si>
    <t xml:space="preserve">05273690  </t>
  </si>
  <si>
    <t xml:space="preserve">FASABI TEAGUA ARTEMIO                                       </t>
  </si>
  <si>
    <t xml:space="preserve">08159630  </t>
  </si>
  <si>
    <t xml:space="preserve">FEIJOO NARVASTA SHEFFERSON GILBERT WILSON                   </t>
  </si>
  <si>
    <t xml:space="preserve">ESP.EN CONSERVACIONE INVEST.DE RECURSOS GENETICOS INVITRO        </t>
  </si>
  <si>
    <t xml:space="preserve">42046435  </t>
  </si>
  <si>
    <t xml:space="preserve">FERNANDEZ HUAYTALLA ELIZABETH                               </t>
  </si>
  <si>
    <t xml:space="preserve">CHOFER                                                           </t>
  </si>
  <si>
    <t xml:space="preserve">05317591  </t>
  </si>
  <si>
    <t xml:space="preserve">FERREYRA TORRES RONER                                       </t>
  </si>
  <si>
    <t xml:space="preserve">16022474  </t>
  </si>
  <si>
    <t xml:space="preserve">FLORES ESPINOZA JOSE SIMION                                 </t>
  </si>
  <si>
    <t xml:space="preserve">GERENTE GENERAL                                                  </t>
  </si>
  <si>
    <t xml:space="preserve">17832110  </t>
  </si>
  <si>
    <t xml:space="preserve">GANOZA RONCAL JORGE JUAN                                    </t>
  </si>
  <si>
    <t xml:space="preserve">TEC. AGROP. EN CAMPO QUISCA HUANUCO                              </t>
  </si>
  <si>
    <t xml:space="preserve">20087337  </t>
  </si>
  <si>
    <t xml:space="preserve">GARAY LAZO REGULO                                           </t>
  </si>
  <si>
    <t xml:space="preserve">ESPECIALISTA EN DESARROLLO DE TECNOLOGIAS                        </t>
  </si>
  <si>
    <t xml:space="preserve">08804615  </t>
  </si>
  <si>
    <t xml:space="preserve">GARCIA GONGORA AMALIA DEL PILAR                             </t>
  </si>
  <si>
    <t xml:space="preserve">02752915  </t>
  </si>
  <si>
    <t xml:space="preserve">GARCIA JUAREZ SEGUNDO GABRIEL                               </t>
  </si>
  <si>
    <t xml:space="preserve">ESPEC.EN CONSERVA E  INV.DE R.G DE MICROORGANISMOS               </t>
  </si>
  <si>
    <t xml:space="preserve">42300946  </t>
  </si>
  <si>
    <t xml:space="preserve">GARCIA SERQUEN AURA LIZ                                     </t>
  </si>
  <si>
    <t xml:space="preserve">10612118  </t>
  </si>
  <si>
    <t xml:space="preserve">GARCIA TORRES JOSE LUIS                                     </t>
  </si>
  <si>
    <t xml:space="preserve">ENCARGADO FORESTALES PUERTO MALDONADO                            </t>
  </si>
  <si>
    <t xml:space="preserve">09386377  </t>
  </si>
  <si>
    <t xml:space="preserve">GIL JUSCAMAITA JOSE ARTEMIO                                 </t>
  </si>
  <si>
    <t xml:space="preserve">ING.FORESTAL                    </t>
  </si>
  <si>
    <t xml:space="preserve">31158207  </t>
  </si>
  <si>
    <t xml:space="preserve">GONZALES ALTAMIRANO CATERIANO                               </t>
  </si>
  <si>
    <t xml:space="preserve">45533875  </t>
  </si>
  <si>
    <t xml:space="preserve">GUARNIZ NICHO SONIA PAOLA                                   </t>
  </si>
  <si>
    <t xml:space="preserve">ESPECIALISTA EN SISTEMAS DE INFORMACION                          </t>
  </si>
  <si>
    <t xml:space="preserve">40364229  </t>
  </si>
  <si>
    <t xml:space="preserve">GUERRA AREVALO LUIS ENRIQUE                                 </t>
  </si>
  <si>
    <t xml:space="preserve">42819983  </t>
  </si>
  <si>
    <t xml:space="preserve">GUERRERO ABAD JUAN CARLOS                                   </t>
  </si>
  <si>
    <t xml:space="preserve">ENCARGADO DE LAB. DE AGUAS Y SUELOS                              </t>
  </si>
  <si>
    <t xml:space="preserve">29429722  </t>
  </si>
  <si>
    <t xml:space="preserve">GUTIERREZ GUTIERREZ JORGE                                   </t>
  </si>
  <si>
    <t xml:space="preserve">10131667  </t>
  </si>
  <si>
    <t xml:space="preserve">GUTIERREZ REYNOSO DINA LIDA                                 </t>
  </si>
  <si>
    <t xml:space="preserve">08697044  </t>
  </si>
  <si>
    <t xml:space="preserve">HIDALGO AREVALO JUAN MANUEL                                 </t>
  </si>
  <si>
    <t xml:space="preserve">08942051  </t>
  </si>
  <si>
    <t xml:space="preserve">HUALLULLO BAUTISTA WINDER JHON                              </t>
  </si>
  <si>
    <t xml:space="preserve">10060573  </t>
  </si>
  <si>
    <t xml:space="preserve">HUAMAN PAUCAR JIM MARTIN                                    </t>
  </si>
  <si>
    <t xml:space="preserve">15966598  </t>
  </si>
  <si>
    <t xml:space="preserve">HUAMANCHAY FLORES ANTONIO ERNESTO                           </t>
  </si>
  <si>
    <t xml:space="preserve">09753209  </t>
  </si>
  <si>
    <t xml:space="preserve">HUAPAYA MARAVI GLORIA MARIA                                 </t>
  </si>
  <si>
    <t xml:space="preserve">10060257  </t>
  </si>
  <si>
    <t xml:space="preserve">HUARACA ENCISO JOSE ANTONIO                                 </t>
  </si>
  <si>
    <t xml:space="preserve">07443790  </t>
  </si>
  <si>
    <t xml:space="preserve">HUAYHUA ACUÑA JUAN BAUTISTA                                 </t>
  </si>
  <si>
    <t xml:space="preserve">BACH.ZOOTECNICO                 </t>
  </si>
  <si>
    <t xml:space="preserve">05353206  </t>
  </si>
  <si>
    <t xml:space="preserve">HUAYTA LOMAS MERLIN                                         </t>
  </si>
  <si>
    <t xml:space="preserve">05350105  </t>
  </si>
  <si>
    <t xml:space="preserve">ICAHUATE CHUQUIPIONDO ANSELMO                               </t>
  </si>
  <si>
    <t xml:space="preserve">42205140  </t>
  </si>
  <si>
    <t xml:space="preserve">ILLANES YANA ELOY                                           </t>
  </si>
  <si>
    <t xml:space="preserve">10490626  </t>
  </si>
  <si>
    <t xml:space="preserve">INGA VALDEZ SANTOS                                          </t>
  </si>
  <si>
    <t xml:space="preserve">21411074  </t>
  </si>
  <si>
    <t xml:space="preserve">INJANTE SILVA PEDRO HUGO                                    </t>
  </si>
  <si>
    <t xml:space="preserve">BACH.ING.AGRONOMA               </t>
  </si>
  <si>
    <t xml:space="preserve">TECNICO CONTABLE                                                 </t>
  </si>
  <si>
    <t xml:space="preserve">06105337  </t>
  </si>
  <si>
    <t xml:space="preserve">ISASI VILLAFUERTE JULIO ENRIQUE                             </t>
  </si>
  <si>
    <t xml:space="preserve">16023519  </t>
  </si>
  <si>
    <t xml:space="preserve">JARA LAZARO BENANCIO FELIX                                  </t>
  </si>
  <si>
    <t xml:space="preserve">02797581  </t>
  </si>
  <si>
    <t xml:space="preserve">JUAREZ YNGA NOLBERTO                                        </t>
  </si>
  <si>
    <t xml:space="preserve">32896495  </t>
  </si>
  <si>
    <t xml:space="preserve">LESCANO TERRONES ERNESTO HILARIO                            </t>
  </si>
  <si>
    <t xml:space="preserve">06809873  </t>
  </si>
  <si>
    <t xml:space="preserve">LIZARRAGA TRAVAGLINI ALFONSO DIULIO                         </t>
  </si>
  <si>
    <t xml:space="preserve">09752863  </t>
  </si>
  <si>
    <t xml:space="preserve">LLERENA BAUTISTA MERCEDES                                   </t>
  </si>
  <si>
    <t xml:space="preserve">ESPECIALISTA EN SUPERVISION DE PROYECTOD DE INNOVACION AGRARIA   </t>
  </si>
  <si>
    <t xml:space="preserve">43817277  </t>
  </si>
  <si>
    <t xml:space="preserve">LOBATO GALVEZ ROISER HONORIO                                </t>
  </si>
  <si>
    <t xml:space="preserve">LABORES DE CAMPO                                                 </t>
  </si>
  <si>
    <t xml:space="preserve">05253117  </t>
  </si>
  <si>
    <t xml:space="preserve">LOPEZ MACA ROMAN                                            </t>
  </si>
  <si>
    <t xml:space="preserve">05206857  </t>
  </si>
  <si>
    <t xml:space="preserve">LUMBA VASQUEZ LOLO ROMEL                                    </t>
  </si>
  <si>
    <t xml:space="preserve">41271640  </t>
  </si>
  <si>
    <t xml:space="preserve">MACHA EGOAVIL NILTON OSBEN                                  </t>
  </si>
  <si>
    <t xml:space="preserve">05373909  </t>
  </si>
  <si>
    <t xml:space="preserve">MACHOA JABA MAX                                             </t>
  </si>
  <si>
    <t xml:space="preserve">09750504  </t>
  </si>
  <si>
    <t xml:space="preserve">MALDONADO ORE HECTOR JOSE                                   </t>
  </si>
  <si>
    <t xml:space="preserve">40302916  </t>
  </si>
  <si>
    <t xml:space="preserve">MANUYAMA AQUITUARI JAVER                                    </t>
  </si>
  <si>
    <t xml:space="preserve">AUXILIAR DE LABORATORIO EN CULTIVOS DE TEJODOS VEGETALES         </t>
  </si>
  <si>
    <t xml:space="preserve">16022021  </t>
  </si>
  <si>
    <t xml:space="preserve">MARCELO CABELLO MARIA REYNA                                 </t>
  </si>
  <si>
    <t xml:space="preserve">09947496  </t>
  </si>
  <si>
    <t xml:space="preserve">MARCHAND CAMPOVERDE DE QUINTANA CARMEN YGNACIA              </t>
  </si>
  <si>
    <t xml:space="preserve">29416679  </t>
  </si>
  <si>
    <t xml:space="preserve">MARTINEZ BERNEDO LUIS JESUS                                 </t>
  </si>
  <si>
    <t xml:space="preserve">VETERINARIO                     </t>
  </si>
  <si>
    <t xml:space="preserve">07667697  </t>
  </si>
  <si>
    <t xml:space="preserve">MAYURI QUISPE YSMAEL RAFAEL                                 </t>
  </si>
  <si>
    <t xml:space="preserve">30415615  </t>
  </si>
  <si>
    <t xml:space="preserve">MEDINA MORALES PERCY EDILBERTO                              </t>
  </si>
  <si>
    <t xml:space="preserve">03625347  </t>
  </si>
  <si>
    <t xml:space="preserve">MOGOLLON RODRIGUEZ FELIX DE VALOIS                          </t>
  </si>
  <si>
    <t xml:space="preserve">DRECTORA                                                         </t>
  </si>
  <si>
    <t xml:space="preserve">44924553  </t>
  </si>
  <si>
    <t xml:space="preserve">MONTAÑEZ ARTICA ANA GABRIELA                                </t>
  </si>
  <si>
    <t xml:space="preserve">15998863  </t>
  </si>
  <si>
    <t xml:space="preserve">MORENO CRUZ MARINO DIONICIO                                 </t>
  </si>
  <si>
    <t xml:space="preserve">SECRETARIA - PROD. SEMILLAS, PLANTONES Y REPRODUCTO              </t>
  </si>
  <si>
    <t xml:space="preserve">15955350  </t>
  </si>
  <si>
    <t xml:space="preserve">MORENO MAGUIÑO VICTORIA ANGELICA                            </t>
  </si>
  <si>
    <t xml:space="preserve">21787440  </t>
  </si>
  <si>
    <t xml:space="preserve">MUÑANTE FIGUEROA JUAN GILBERTO                              </t>
  </si>
  <si>
    <t>07864739</t>
  </si>
  <si>
    <t xml:space="preserve">MUÑOZ TOIA PATRICIA SIBONEY      </t>
  </si>
  <si>
    <t xml:space="preserve">05417541  </t>
  </si>
  <si>
    <t xml:space="preserve">MURAYARI ARIRAMA MARCOS                                     </t>
  </si>
  <si>
    <t xml:space="preserve">05401886  </t>
  </si>
  <si>
    <t xml:space="preserve">MURAYARI RICOPA TITO                                        </t>
  </si>
  <si>
    <t xml:space="preserve">05326961  </t>
  </si>
  <si>
    <t xml:space="preserve">MURAYARI TAMANI ARTEMIO                                     </t>
  </si>
  <si>
    <t xml:space="preserve">02885840  </t>
  </si>
  <si>
    <t xml:space="preserve">NAVARRETE ALE JUANA ANTONIETA                               </t>
  </si>
  <si>
    <t xml:space="preserve">80085992  </t>
  </si>
  <si>
    <t xml:space="preserve">NAVARRO GUTIERREZ LUIS ALFREDO                              </t>
  </si>
  <si>
    <t xml:space="preserve">16015432  </t>
  </si>
  <si>
    <t xml:space="preserve">NEIRA RIOS EDILBERTO JUAN                                   </t>
  </si>
  <si>
    <t xml:space="preserve">22658760  </t>
  </si>
  <si>
    <t xml:space="preserve">NOLASCO SANTOS JORGE MANUEL                                 </t>
  </si>
  <si>
    <t xml:space="preserve">10614320  </t>
  </si>
  <si>
    <t xml:space="preserve">OCHOA ESCOBAR CUPERTINO                                     </t>
  </si>
  <si>
    <t xml:space="preserve">10320058  </t>
  </si>
  <si>
    <t xml:space="preserve">OCHOA RIVERA CIRILA                                         </t>
  </si>
  <si>
    <t xml:space="preserve">29563823  </t>
  </si>
  <si>
    <t xml:space="preserve">OLIVARES BUSTINZA ANGEL MARIO                               </t>
  </si>
  <si>
    <t xml:space="preserve">03625943  </t>
  </si>
  <si>
    <t xml:space="preserve">ORDINOLA SAMAME NEPTHALI                                    </t>
  </si>
  <si>
    <t xml:space="preserve">26708885  </t>
  </si>
  <si>
    <t xml:space="preserve">ORTIZ MORERA NARDA CECILIA                                  </t>
  </si>
  <si>
    <t xml:space="preserve">ESPECIALISTA EN CRIANZAS                                         </t>
  </si>
  <si>
    <t xml:space="preserve">09360820  </t>
  </si>
  <si>
    <t xml:space="preserve">OSORIO ZAVALA CESAR MAURO                                   </t>
  </si>
  <si>
    <t xml:space="preserve">08339056  </t>
  </si>
  <si>
    <t xml:space="preserve">PACAHUALA SANCHEZ DORA ZULEMA                               </t>
  </si>
  <si>
    <t xml:space="preserve">02815564  </t>
  </si>
  <si>
    <t xml:space="preserve">PACHERREZ CARDENAS JOSE FRANCISCO                           </t>
  </si>
  <si>
    <t xml:space="preserve">08715858  </t>
  </si>
  <si>
    <t xml:space="preserve">PALOMINO REPETTO ABEL CECILIO                               </t>
  </si>
  <si>
    <t xml:space="preserve">ESPECIALISTA EN CONTROL                                          </t>
  </si>
  <si>
    <t xml:space="preserve">16638399  </t>
  </si>
  <si>
    <t xml:space="preserve">PAREDES GUEVARA OLIVIA VIOLETA                              </t>
  </si>
  <si>
    <t xml:space="preserve">25820961  </t>
  </si>
  <si>
    <t xml:space="preserve">PARI BELLO ROBERTO                                          </t>
  </si>
  <si>
    <t xml:space="preserve">15954886  </t>
  </si>
  <si>
    <t xml:space="preserve">PAULINO MORALES ALEJO PROSPERO                              </t>
  </si>
  <si>
    <t xml:space="preserve">ESPECIALISTA II EN OBSERVATORIO Y VIGILANCIA TECNOLOGICA         </t>
  </si>
  <si>
    <t xml:space="preserve">25860759  </t>
  </si>
  <si>
    <t xml:space="preserve">PEÑA PINEDA KARLA MONICA                                    </t>
  </si>
  <si>
    <t xml:space="preserve">25606678  </t>
  </si>
  <si>
    <t xml:space="preserve">PEREZ BRAMOSIO JESUS ENRIQUE                                </t>
  </si>
  <si>
    <t xml:space="preserve">05854501  </t>
  </si>
  <si>
    <t xml:space="preserve">PEREZ MARIN MOISES                                          </t>
  </si>
  <si>
    <t xml:space="preserve">APOYO U.E.A.                                                     </t>
  </si>
  <si>
    <t xml:space="preserve">40248141  </t>
  </si>
  <si>
    <t xml:space="preserve">PEREZ VELA ROBERTO ALONSO                                   </t>
  </si>
  <si>
    <t xml:space="preserve">33429331  </t>
  </si>
  <si>
    <t xml:space="preserve">POEMAPE TUESTA CARLOS AUGUSTO                               </t>
  </si>
  <si>
    <t xml:space="preserve">02749212  </t>
  </si>
  <si>
    <t xml:space="preserve">PORRAS MECA SANTOS NERI                                     </t>
  </si>
  <si>
    <t xml:space="preserve">TECNICO DE LABORATORIO                                           </t>
  </si>
  <si>
    <t xml:space="preserve">07484877  </t>
  </si>
  <si>
    <t xml:space="preserve">PORTOCARRERO GILES RUBEN YVAN                               </t>
  </si>
  <si>
    <t xml:space="preserve">40349144  </t>
  </si>
  <si>
    <t xml:space="preserve">POZO LOPEZ MARIA ANGELITA                                   </t>
  </si>
  <si>
    <t xml:space="preserve">CONSERJE                                                         </t>
  </si>
  <si>
    <t xml:space="preserve">09398153  </t>
  </si>
  <si>
    <t xml:space="preserve">PUICON REYES LILIAN JANETH                                  </t>
  </si>
  <si>
    <t xml:space="preserve">07353534  </t>
  </si>
  <si>
    <t xml:space="preserve">QUEZADA CARBAJAL YSMAEL                                     </t>
  </si>
  <si>
    <t xml:space="preserve">40467718  </t>
  </si>
  <si>
    <t xml:space="preserve">QUINA QUINA EMMA YOVANA                                     </t>
  </si>
  <si>
    <t xml:space="preserve">VETERINARIO ZOOTECNISTA         </t>
  </si>
  <si>
    <t xml:space="preserve">24806789  </t>
  </si>
  <si>
    <t xml:space="preserve">QUISPE CHIPAYO JESUS                                        </t>
  </si>
  <si>
    <t xml:space="preserve">09553993  </t>
  </si>
  <si>
    <t xml:space="preserve">QUISPE CONDORI ADOLFO                                       </t>
  </si>
  <si>
    <t xml:space="preserve">27437795  </t>
  </si>
  <si>
    <t xml:space="preserve">QUISPE CORONADO JUAN JOSE                                   </t>
  </si>
  <si>
    <t xml:space="preserve">09499570  </t>
  </si>
  <si>
    <t xml:space="preserve">QUISPE HUMANTUMA JOSEFINA                                   </t>
  </si>
  <si>
    <t xml:space="preserve">ESPECIALISTA PARA LA IMPLEMENTACION DEL SISTEMA DE GESTIO        </t>
  </si>
  <si>
    <t xml:space="preserve">40577070  </t>
  </si>
  <si>
    <t xml:space="preserve">RAMIREZ ALEMAN CARLOS ALBERTO                               </t>
  </si>
  <si>
    <t xml:space="preserve">40056327  </t>
  </si>
  <si>
    <t xml:space="preserve">RAMIREZ GONZALES JAVIER ELISEO                              </t>
  </si>
  <si>
    <t xml:space="preserve">ESPECIALISTA EN SUPERVISION DE PROYECTOS DE INVERSION            </t>
  </si>
  <si>
    <t xml:space="preserve">RAMIREZ ROJAS MAX AUGUSTO             </t>
  </si>
  <si>
    <t xml:space="preserve">44296652  </t>
  </si>
  <si>
    <t xml:space="preserve">RAMIREZ URBINA JORGE RONY                                   </t>
  </si>
  <si>
    <t xml:space="preserve">15752685  </t>
  </si>
  <si>
    <t xml:space="preserve">REYES MEZA MOISES NICOLAS                                   </t>
  </si>
  <si>
    <t xml:space="preserve">22673477  </t>
  </si>
  <si>
    <t xml:space="preserve">RIOS LEON DE CHAVEZ LIDIA                                   </t>
  </si>
  <si>
    <t xml:space="preserve">10226007  </t>
  </si>
  <si>
    <t xml:space="preserve">RIOS OLACHICA RAFAEL                                        </t>
  </si>
  <si>
    <t xml:space="preserve">ESPECIALISTA ABOGADA                                             </t>
  </si>
  <si>
    <t xml:space="preserve">09976555  </t>
  </si>
  <si>
    <t xml:space="preserve">RIVERA CHUMPITAZ RAQUEL VERONICA                            </t>
  </si>
  <si>
    <t xml:space="preserve">16012652  </t>
  </si>
  <si>
    <t xml:space="preserve">RODRIGUEZ CORREA MARCELINA LUCILA                           </t>
  </si>
  <si>
    <t xml:space="preserve">15942003  </t>
  </si>
  <si>
    <t xml:space="preserve">RODRIGUEZ FLORES ZOSIMO MISAEL                              </t>
  </si>
  <si>
    <t xml:space="preserve">ESPECIALISTA EN PRODUCIION AGRICOLA                              </t>
  </si>
  <si>
    <t xml:space="preserve">10320424  </t>
  </si>
  <si>
    <t xml:space="preserve">ROJAS MEZA MARIA ELENA                                      </t>
  </si>
  <si>
    <t xml:space="preserve">32724986  </t>
  </si>
  <si>
    <t xml:space="preserve">ROMERO LLASHAG GAUDENCIO                                    </t>
  </si>
  <si>
    <t xml:space="preserve">OPERACION DE MAQUINARIA AGRICOLA                                 </t>
  </si>
  <si>
    <t xml:space="preserve">21822171  </t>
  </si>
  <si>
    <t xml:space="preserve">RONCEROS CASTILLA AQUILES FLORENTINO                        </t>
  </si>
  <si>
    <t xml:space="preserve">COORDINADOR NACIONAL -  PROYECTO DE CAÑA                         </t>
  </si>
  <si>
    <t xml:space="preserve">02821423  </t>
  </si>
  <si>
    <t xml:space="preserve">RUESTA CAMPOVERDE NELSON ASDRUBAL                           </t>
  </si>
  <si>
    <t xml:space="preserve">ADMINISTRADOR                                                    </t>
  </si>
  <si>
    <t xml:space="preserve">70762636  </t>
  </si>
  <si>
    <t xml:space="preserve">RUIZ CALSIN MARISOL                                         </t>
  </si>
  <si>
    <t xml:space="preserve">INGENIERO AGRONOMO INVESTIGADOR Y APOYO EN TRANSFERENCIA         </t>
  </si>
  <si>
    <t xml:space="preserve">22505692  </t>
  </si>
  <si>
    <t xml:space="preserve">RUIZ CRESPO EDISON  SAMUEL                                  </t>
  </si>
  <si>
    <t xml:space="preserve">15848320  </t>
  </si>
  <si>
    <t xml:space="preserve">SAGARDIA ACEVEDO JULIO CESAR                                </t>
  </si>
  <si>
    <t xml:space="preserve">AUXILIAR EN SERVICIOS GENERALES                                  </t>
  </si>
  <si>
    <t xml:space="preserve">25523148  </t>
  </si>
  <si>
    <t xml:space="preserve">SAMANAMU CASTILLO PEDRO CLABED                              </t>
  </si>
  <si>
    <t xml:space="preserve">15976702  </t>
  </si>
  <si>
    <t xml:space="preserve">SANCHEZ RAMIREZ MAURO LEONIDES                              </t>
  </si>
  <si>
    <t xml:space="preserve">41755431  </t>
  </si>
  <si>
    <t xml:space="preserve">SANTA CRUZ VARGAS NEYSER                                    </t>
  </si>
  <si>
    <t xml:space="preserve">05345070  </t>
  </si>
  <si>
    <t xml:space="preserve">SEPULVEDA PAREDES RILDO                                     </t>
  </si>
  <si>
    <t xml:space="preserve">44117390  </t>
  </si>
  <si>
    <t xml:space="preserve">TARAZONA AHUITE KENNEDY DANILO                              </t>
  </si>
  <si>
    <t xml:space="preserve">TÉCNICO EN LABORATORIO                                           </t>
  </si>
  <si>
    <t xml:space="preserve">10058572  </t>
  </si>
  <si>
    <t xml:space="preserve">TENAZOA ARMAS YRIS ROSARIO                                  </t>
  </si>
  <si>
    <t xml:space="preserve">GUARDIAN                                                         </t>
  </si>
  <si>
    <t xml:space="preserve">02826960  </t>
  </si>
  <si>
    <t xml:space="preserve">TIMANA SOSA PABLO                                           </t>
  </si>
  <si>
    <t xml:space="preserve">07320637  </t>
  </si>
  <si>
    <t xml:space="preserve">URIBE HERNANDEZ VICTOR JOSE                                 </t>
  </si>
  <si>
    <t xml:space="preserve">08162689  </t>
  </si>
  <si>
    <t xml:space="preserve">VALDEZ CASTILLO LAURA ELIZABETH                             </t>
  </si>
  <si>
    <t xml:space="preserve">ESPECIALISTA EN ADMINISTRACION                                   </t>
  </si>
  <si>
    <t xml:space="preserve">09388780  </t>
  </si>
  <si>
    <t xml:space="preserve">VALDIVIEZO CACEDA LIZ  GISELLA                              </t>
  </si>
  <si>
    <t xml:space="preserve">25484246  </t>
  </si>
  <si>
    <t xml:space="preserve">VALENZUELA VELIZ DE GUTIERREZ ESPERANZA ABIGAIL             </t>
  </si>
  <si>
    <t>ESPECIALISTA EN INNOVACION TECNOLOGICA EN FRUTALES DE ALTA CALIDA</t>
  </si>
  <si>
    <t xml:space="preserve">40526984  </t>
  </si>
  <si>
    <t xml:space="preserve">VARGAS GUTIERREZ KRYSS ARACELY                              </t>
  </si>
  <si>
    <t xml:space="preserve">26723685  </t>
  </si>
  <si>
    <t xml:space="preserve">VASQUEZ PEREZ HECTOR VLADIMIR                               </t>
  </si>
  <si>
    <t xml:space="preserve">07276347  </t>
  </si>
  <si>
    <t xml:space="preserve">VEGA HUAMAN JOSE ANTONIO                                    </t>
  </si>
  <si>
    <t xml:space="preserve">DIRECTOR                                                        </t>
  </si>
  <si>
    <t xml:space="preserve">VEGAS RODRIGUEZ ULISES VLADIMIRO     </t>
  </si>
  <si>
    <t xml:space="preserve">07269574  </t>
  </si>
  <si>
    <t xml:space="preserve">VICENTE GUARDA HUGO MAURICIO                                </t>
  </si>
  <si>
    <t xml:space="preserve">COORDINADOR DE GESTION DE RECURSOS HUMANOS                       </t>
  </si>
  <si>
    <t xml:space="preserve">06906677  </t>
  </si>
  <si>
    <t xml:space="preserve">VILCA SOSA EFRAIN                                           </t>
  </si>
  <si>
    <t xml:space="preserve">07272072  </t>
  </si>
  <si>
    <t xml:space="preserve">VILCAPUMA CONTRERAS JUAN                                    </t>
  </si>
  <si>
    <t xml:space="preserve">09269221  </t>
  </si>
  <si>
    <t xml:space="preserve">VILCHERREZ ACOSTA ANA MELVA                                 </t>
  </si>
  <si>
    <t xml:space="preserve">45047311  </t>
  </si>
  <si>
    <t xml:space="preserve">VILLARREAL GUTIERREZ JOHN PAUL                              </t>
  </si>
  <si>
    <t xml:space="preserve">10165731  </t>
  </si>
  <si>
    <t xml:space="preserve">VIVANCO HUALPA MARLENE VALENTINA                            </t>
  </si>
  <si>
    <t xml:space="preserve">05322013  </t>
  </si>
  <si>
    <t xml:space="preserve">VIZCARRA VELA ANGEL RICARDO                                 </t>
  </si>
  <si>
    <t xml:space="preserve">ANALISTA EN BIOTECNOLOGIA ANIMAL                                 </t>
  </si>
  <si>
    <t xml:space="preserve">40647500  </t>
  </si>
  <si>
    <t xml:space="preserve">YALTA MACEDO CLAUDIA ESTHER                                 </t>
  </si>
  <si>
    <t xml:space="preserve">01148307  </t>
  </si>
  <si>
    <t xml:space="preserve">YUYARIMA CAYNAMARI ROGER                                    </t>
  </si>
  <si>
    <t xml:space="preserve">INIA - 013-EL PORVENIR - SAN MARTIN                </t>
  </si>
  <si>
    <t xml:space="preserve">RESP. AREA DE CONTABILIDAD                                       </t>
  </si>
  <si>
    <t xml:space="preserve">21800035  </t>
  </si>
  <si>
    <t xml:space="preserve">APARCANA GARCIA ROSA MIRIAM                                 </t>
  </si>
  <si>
    <t xml:space="preserve">00898430  </t>
  </si>
  <si>
    <t xml:space="preserve">CHUJUTALLI FATAMA SEGUNDO BLAS                              </t>
  </si>
  <si>
    <t xml:space="preserve">01117696  </t>
  </si>
  <si>
    <t xml:space="preserve">CORDOVA GATICA EMNEGARDO                                    </t>
  </si>
  <si>
    <t xml:space="preserve">01114987  </t>
  </si>
  <si>
    <t xml:space="preserve">CORDOVA GATICA VIDAL                                        </t>
  </si>
  <si>
    <t xml:space="preserve">40131822  </t>
  </si>
  <si>
    <t xml:space="preserve">DEL AGUILA RODRIGUEZ MONICA                                 </t>
  </si>
  <si>
    <t xml:space="preserve">TECNICO EN INFORMATICA                                           </t>
  </si>
  <si>
    <t xml:space="preserve">40373191  </t>
  </si>
  <si>
    <t xml:space="preserve">GALLEGOS PAZ MIGUEL ANTONIO                                 </t>
  </si>
  <si>
    <t xml:space="preserve">01087502  </t>
  </si>
  <si>
    <t xml:space="preserve">GRANDEZ FLORES AMADO                                        </t>
  </si>
  <si>
    <t xml:space="preserve">01086393  </t>
  </si>
  <si>
    <t xml:space="preserve">GRANDEZ VELA JORGE                                          </t>
  </si>
  <si>
    <t xml:space="preserve">01086911  </t>
  </si>
  <si>
    <t xml:space="preserve">LAZO FLORES ENRIQUE                                         </t>
  </si>
  <si>
    <t xml:space="preserve">30961382  </t>
  </si>
  <si>
    <t xml:space="preserve">MAMANI HUARACHI WILSON VIDAL                                </t>
  </si>
  <si>
    <t xml:space="preserve">01086294  </t>
  </si>
  <si>
    <t xml:space="preserve">MENDOZA PAREDES GEORGE                                      </t>
  </si>
  <si>
    <t xml:space="preserve">01087804  </t>
  </si>
  <si>
    <t xml:space="preserve">MENDOZA PAREDES PEDRO                                       </t>
  </si>
  <si>
    <t xml:space="preserve">ESPECIALISTA EN PROSPECTIVA AGRARIA/REGULACION EN SEMILLAS       </t>
  </si>
  <si>
    <t xml:space="preserve">01110574  </t>
  </si>
  <si>
    <t xml:space="preserve">ORIHUELA PASQUEL PATRICIA DEL CARMEN                        </t>
  </si>
  <si>
    <t xml:space="preserve">01158461  </t>
  </si>
  <si>
    <t xml:space="preserve">PAREDES GRANDEZ PERVIS                                      </t>
  </si>
  <si>
    <t xml:space="preserve">01086843  </t>
  </si>
  <si>
    <t xml:space="preserve">PAREDES TENAZOA JAVIER                                      </t>
  </si>
  <si>
    <t xml:space="preserve">01048617  </t>
  </si>
  <si>
    <t xml:space="preserve">PERALES RAMIREZ ENRIQUE                                     </t>
  </si>
  <si>
    <t xml:space="preserve">01131431  </t>
  </si>
  <si>
    <t xml:space="preserve">PINEDO GRANDEZ MAGNO                                        </t>
  </si>
  <si>
    <t xml:space="preserve">01142353  </t>
  </si>
  <si>
    <t xml:space="preserve">RAMIREZ TRIGOZO SEGUNDO RODOLFO                             </t>
  </si>
  <si>
    <t xml:space="preserve">01142271  </t>
  </si>
  <si>
    <t xml:space="preserve">SOUZA BAZALAR FLORENCIO                                     </t>
  </si>
  <si>
    <t xml:space="preserve">01087547  </t>
  </si>
  <si>
    <t xml:space="preserve">TENAZOA FLORES MARCOS                                       </t>
  </si>
  <si>
    <t xml:space="preserve">01086966  </t>
  </si>
  <si>
    <t xml:space="preserve">TENAZOA FLORES ZENON                                        </t>
  </si>
  <si>
    <t xml:space="preserve">ESPECIALISTA EN ARROZ                                            </t>
  </si>
  <si>
    <t xml:space="preserve">45255062  </t>
  </si>
  <si>
    <t xml:space="preserve">TORRES CHAVEZ EDSON ESMITH                                  </t>
  </si>
  <si>
    <t xml:space="preserve">INIA - 014-ILPA - PUNO                             </t>
  </si>
  <si>
    <t xml:space="preserve">02169616  </t>
  </si>
  <si>
    <t xml:space="preserve">LIMA MAMANI JULIAN                                          </t>
  </si>
  <si>
    <t xml:space="preserve">01238119  </t>
  </si>
  <si>
    <t xml:space="preserve">LOPEZ CHOQUE CLEMENTE EDELFONSO                             </t>
  </si>
  <si>
    <t xml:space="preserve">01293082  </t>
  </si>
  <si>
    <t xml:space="preserve">LOPEZ CHOQUE MARINO ESTEBAN                                 </t>
  </si>
  <si>
    <t xml:space="preserve">40126244  </t>
  </si>
  <si>
    <t xml:space="preserve">MENDOZA ALVAREZ PRIMITIVO                                   </t>
  </si>
  <si>
    <t xml:space="preserve">02401379  </t>
  </si>
  <si>
    <t xml:space="preserve">MENDOZA CHURA CEFERINO                                      </t>
  </si>
  <si>
    <t xml:space="preserve">01312848  </t>
  </si>
  <si>
    <t xml:space="preserve">ARUHUANCA CCAMA EDGAR                                       </t>
  </si>
  <si>
    <t xml:space="preserve">RESPONSABLE DE LABORATORIO DE BIOTECNOLOGIA- ANEXO               </t>
  </si>
  <si>
    <t xml:space="preserve">01543815  </t>
  </si>
  <si>
    <t xml:space="preserve">BARREDA QUISPE WILFREDO LINO                                </t>
  </si>
  <si>
    <t xml:space="preserve">02401489  </t>
  </si>
  <si>
    <t xml:space="preserve">CASTILLO CASTILLO MARCOS SERGIO                             </t>
  </si>
  <si>
    <t xml:space="preserve">01229168  </t>
  </si>
  <si>
    <t xml:space="preserve">CCORI VALDIVIA NILA                                         </t>
  </si>
  <si>
    <t xml:space="preserve">ADMINISTRATIVO                                                   </t>
  </si>
  <si>
    <t xml:space="preserve">01223582  </t>
  </si>
  <si>
    <t xml:space="preserve">GALVEZ ILAZACA RUBEN ANTONIO                                </t>
  </si>
  <si>
    <t xml:space="preserve">02163169  </t>
  </si>
  <si>
    <t xml:space="preserve">GUILLEN MAMANI GENARO                                       </t>
  </si>
  <si>
    <t xml:space="preserve">COMUNICADOSR SOCIAL                                              </t>
  </si>
  <si>
    <t xml:space="preserve">80028647  </t>
  </si>
  <si>
    <t xml:space="preserve">GUZMAN AGUILAR HUGO RENE                                    </t>
  </si>
  <si>
    <t xml:space="preserve">29200169  </t>
  </si>
  <si>
    <t xml:space="preserve">HOLGUIN CHUQUIMAMANI VITALIANO                              </t>
  </si>
  <si>
    <t xml:space="preserve">ESPECIALISTA EN SEMILLAS                                         </t>
  </si>
  <si>
    <t xml:space="preserve">47232553  </t>
  </si>
  <si>
    <t xml:space="preserve">MAMANI HUAYTA HECTOR                                        </t>
  </si>
  <si>
    <t xml:space="preserve">01788840  </t>
  </si>
  <si>
    <t xml:space="preserve">MAQUERA ARAZOLA VENANCIO                                    </t>
  </si>
  <si>
    <t xml:space="preserve">01231703  </t>
  </si>
  <si>
    <t xml:space="preserve">PALOMINO CHAMBI HILARIO ANTONIO                             </t>
  </si>
  <si>
    <t xml:space="preserve">01253014  </t>
  </si>
  <si>
    <t xml:space="preserve">PANCCA PAUCAR MODESTO NAZARIO                               </t>
  </si>
  <si>
    <t xml:space="preserve">01299786  </t>
  </si>
  <si>
    <t xml:space="preserve">PAYE GOMEZ FERMIN HUGO                                      </t>
  </si>
  <si>
    <t xml:space="preserve">01221917  </t>
  </si>
  <si>
    <t xml:space="preserve">PINEDA ESPINOZA LILIA SONIA                                 </t>
  </si>
  <si>
    <t xml:space="preserve">01816495  </t>
  </si>
  <si>
    <t xml:space="preserve">QUISPE ANCCALLA ATANACIO                                    </t>
  </si>
  <si>
    <t xml:space="preserve">INGENIERO DE SISTEMAS                                            </t>
  </si>
  <si>
    <t xml:space="preserve">01325021  </t>
  </si>
  <si>
    <t xml:space="preserve">RUELAS ENRIQUEZ FERNANDO                                    </t>
  </si>
  <si>
    <t xml:space="preserve">INIA - 015-PUCALLPA - UCAYALI                      </t>
  </si>
  <si>
    <t xml:space="preserve">INGENIERO AGRONOMO                                               </t>
  </si>
  <si>
    <t xml:space="preserve">21144632  </t>
  </si>
  <si>
    <t xml:space="preserve">ALVAREZ MEDRANO CARLOS ISAIAS                               </t>
  </si>
  <si>
    <t xml:space="preserve">46938384  </t>
  </si>
  <si>
    <t xml:space="preserve">AREVALO MORI PETER PAOLO                                    </t>
  </si>
  <si>
    <t xml:space="preserve">BACH.ING.INDUSTRIAL             </t>
  </si>
  <si>
    <t xml:space="preserve">00103955  </t>
  </si>
  <si>
    <t xml:space="preserve">LA TORRE HERRERA ALEX ARMANDO                               </t>
  </si>
  <si>
    <t xml:space="preserve">48829286  </t>
  </si>
  <si>
    <t xml:space="preserve">LINARES ELOTERIO JOEL                                       </t>
  </si>
  <si>
    <t xml:space="preserve">44657805  </t>
  </si>
  <si>
    <t xml:space="preserve">RAMIREZ DIAZ MOISES                                         </t>
  </si>
  <si>
    <t xml:space="preserve">48147195  </t>
  </si>
  <si>
    <t xml:space="preserve">RENGIFO CORDOVA MARCIA                                      </t>
  </si>
  <si>
    <t xml:space="preserve">00028939  </t>
  </si>
  <si>
    <t xml:space="preserve">SAAVEDRA VELA ISAI                                          </t>
  </si>
  <si>
    <t xml:space="preserve">00082873  </t>
  </si>
  <si>
    <t xml:space="preserve">SINTI GUTIERREZ JUAN                                        </t>
  </si>
  <si>
    <t xml:space="preserve">41325621  </t>
  </si>
  <si>
    <t xml:space="preserve">SOUZA TUANAMA ANGEL MANUEL                                  </t>
  </si>
  <si>
    <t xml:space="preserve">60445464  </t>
  </si>
  <si>
    <t xml:space="preserve">TAPULLIMA PACAYA ANDY LUIS                                  </t>
  </si>
  <si>
    <t xml:space="preserve">43647957  </t>
  </si>
  <si>
    <t xml:space="preserve">TEJADA NAVARRO CARLOS                                       </t>
  </si>
  <si>
    <t xml:space="preserve">00118544  </t>
  </si>
  <si>
    <t xml:space="preserve">AMASIFUEN DEL AGUILA TULIO                                  </t>
  </si>
  <si>
    <t xml:space="preserve">00015563  </t>
  </si>
  <si>
    <t xml:space="preserve">ANDI SALDAÑA CARMEN JUANITA                                 </t>
  </si>
  <si>
    <t xml:space="preserve">00046147  </t>
  </si>
  <si>
    <t xml:space="preserve">BLATS DEL AGUILA VIDAL                                      </t>
  </si>
  <si>
    <t xml:space="preserve">00027678  </t>
  </si>
  <si>
    <t xml:space="preserve">DAVILA RAMIREZ OSCAR ADOLFO                                 </t>
  </si>
  <si>
    <t xml:space="preserve">00964464  </t>
  </si>
  <si>
    <t xml:space="preserve">DE LA CRUZ CABRERA RICARDO JULIAN                           </t>
  </si>
  <si>
    <t xml:space="preserve">INVESTIGADOR                                                     </t>
  </si>
  <si>
    <t xml:space="preserve">00965691  </t>
  </si>
  <si>
    <t xml:space="preserve">DIAZ BARDALES IRENE                                         </t>
  </si>
  <si>
    <t xml:space="preserve">05585476  </t>
  </si>
  <si>
    <t xml:space="preserve">FASABI TUANAMA HILDEBRANDO                                  </t>
  </si>
  <si>
    <t xml:space="preserve">00020670  </t>
  </si>
  <si>
    <t xml:space="preserve">LOPEZ RUIZ OSCAR MANUEL                                     </t>
  </si>
  <si>
    <t xml:space="preserve">00070158  </t>
  </si>
  <si>
    <t xml:space="preserve">LOPEZ VASQUEZ VICTOR LUIS                                   </t>
  </si>
  <si>
    <t xml:space="preserve">21145350  </t>
  </si>
  <si>
    <t xml:space="preserve">LOZANO PANDURO RAMON                                        </t>
  </si>
  <si>
    <t xml:space="preserve">00060931  </t>
  </si>
  <si>
    <t xml:space="preserve">MARINA LOJA ANGEL TITO                                      </t>
  </si>
  <si>
    <t xml:space="preserve">00028455  </t>
  </si>
  <si>
    <t xml:space="preserve">MERA RUIZ LUIS AMARO                                        </t>
  </si>
  <si>
    <t xml:space="preserve">00061113  </t>
  </si>
  <si>
    <t xml:space="preserve">OCHAVANO DEL AGUILA GILMER DANIEL                           </t>
  </si>
  <si>
    <t xml:space="preserve">00005325  </t>
  </si>
  <si>
    <t xml:space="preserve">PACAYA YAHUARCANI SEVERINO                                  </t>
  </si>
  <si>
    <t xml:space="preserve">RESPONSABLE CONTABILIDAD                                         </t>
  </si>
  <si>
    <t xml:space="preserve">00013029  </t>
  </si>
  <si>
    <t xml:space="preserve">PALACIOS MALLQUI EDITH MERCEDES                             </t>
  </si>
  <si>
    <t xml:space="preserve">00061646  </t>
  </si>
  <si>
    <t xml:space="preserve">PEREZ TORRES VIDES                                          </t>
  </si>
  <si>
    <t xml:space="preserve">00059850  </t>
  </si>
  <si>
    <t xml:space="preserve">PEZO TUANAMA BERNALDO                                       </t>
  </si>
  <si>
    <t xml:space="preserve">00034523  </t>
  </si>
  <si>
    <t xml:space="preserve">PINEDO ARMAS IGNACIO                                        </t>
  </si>
  <si>
    <t xml:space="preserve">00077825  </t>
  </si>
  <si>
    <t xml:space="preserve">ROJAS CHINO LINA                                            </t>
  </si>
  <si>
    <t xml:space="preserve">00105655  </t>
  </si>
  <si>
    <t xml:space="preserve">RUIZ GAVIRIA JUAN                                           </t>
  </si>
  <si>
    <t xml:space="preserve">00902596  </t>
  </si>
  <si>
    <t xml:space="preserve">RUIZ SAAVEDRA ELISEO                                        </t>
  </si>
  <si>
    <t xml:space="preserve">00010952  </t>
  </si>
  <si>
    <t xml:space="preserve">TEJADA RAMIREZ JUAN                                         </t>
  </si>
  <si>
    <t xml:space="preserve">00035991  </t>
  </si>
  <si>
    <t xml:space="preserve">TEJADA RAMIREZ NOE                                          </t>
  </si>
  <si>
    <t xml:space="preserve">01078458  </t>
  </si>
  <si>
    <t xml:space="preserve">UPIACHIHUA PINCHI WENCESLAO                                 </t>
  </si>
  <si>
    <t xml:space="preserve">00014643  </t>
  </si>
  <si>
    <t xml:space="preserve">VIDEIRA MOZOMBITE LINO                                      </t>
  </si>
  <si>
    <t xml:space="preserve">INIA - 016-SANTA ANA - JUNIN                       </t>
  </si>
  <si>
    <t xml:space="preserve">ESPECIALISTA EN ANIMALES MENORES                                 </t>
  </si>
  <si>
    <t xml:space="preserve">19869199  </t>
  </si>
  <si>
    <t xml:space="preserve">PARRAGA DAVILA NICOLAS FERNANDO                             </t>
  </si>
  <si>
    <t xml:space="preserve">28603164  </t>
  </si>
  <si>
    <t xml:space="preserve">POZO GARAGUNDO EDUARDO                                      </t>
  </si>
  <si>
    <t xml:space="preserve">19943718  </t>
  </si>
  <si>
    <t xml:space="preserve">ROJAS POMA CAMILO ALBINO                                    </t>
  </si>
  <si>
    <t xml:space="preserve">19927237  </t>
  </si>
  <si>
    <t xml:space="preserve">SANABRIA RIOS GENARO ROVERTO                                </t>
  </si>
  <si>
    <t xml:space="preserve">VIGILANTE - LOGISTICA                                            </t>
  </si>
  <si>
    <t xml:space="preserve">19893429  </t>
  </si>
  <si>
    <t xml:space="preserve">TAIPE MENDEZ GABRIEL ALEJANDRO                              </t>
  </si>
  <si>
    <t xml:space="preserve">ING° AGRONOMO - INVESTIG. EN CULTIV. ANDINOS                     </t>
  </si>
  <si>
    <t xml:space="preserve">28222551  </t>
  </si>
  <si>
    <t xml:space="preserve">ALTAMIRANO PEREZ ANA MARIA                                  </t>
  </si>
  <si>
    <t xml:space="preserve">ESPECIALISTA ENELABORACION DE ESTUDIOS DE DEMANDA TECNOLO        </t>
  </si>
  <si>
    <t xml:space="preserve">46748348  </t>
  </si>
  <si>
    <t xml:space="preserve">ALVE QUISPE ZULY MERY                                       </t>
  </si>
  <si>
    <t xml:space="preserve">SUDIRGEB                                                         </t>
  </si>
  <si>
    <t xml:space="preserve">19910705  </t>
  </si>
  <si>
    <t xml:space="preserve">AMARO CAMARENA NERY AMELIA                                  </t>
  </si>
  <si>
    <t xml:space="preserve">TECNICO EN CAJA Y PAGADURIA                                      </t>
  </si>
  <si>
    <t xml:space="preserve">20055981  </t>
  </si>
  <si>
    <t xml:space="preserve">ARZAPALO CORDOVA NEYDA LIZ                                  </t>
  </si>
  <si>
    <t xml:space="preserve">PROFESIONAL EN PRESUPUESTO                                       </t>
  </si>
  <si>
    <t xml:space="preserve">20056170  </t>
  </si>
  <si>
    <t xml:space="preserve">AVELLANEDA LOPEZ LUIS EDUARDO                               </t>
  </si>
  <si>
    <t xml:space="preserve">19972766  </t>
  </si>
  <si>
    <t xml:space="preserve">BASTIDAS REYES HUGO NERIO                                   </t>
  </si>
  <si>
    <t xml:space="preserve">TECNICO PROD. REPRODUCTORES                                      </t>
  </si>
  <si>
    <t xml:space="preserve">28313520  </t>
  </si>
  <si>
    <t xml:space="preserve">BAUTISTA GOMEZ SANDRA                                       </t>
  </si>
  <si>
    <t xml:space="preserve">AUXILIAR PRODUCCION DE REPRODUCTORES                             </t>
  </si>
  <si>
    <t xml:space="preserve">28310147  </t>
  </si>
  <si>
    <t xml:space="preserve">BEJAR ORTEGA ANTONIO ZENOBIO                                </t>
  </si>
  <si>
    <t xml:space="preserve">28259977  </t>
  </si>
  <si>
    <t xml:space="preserve">CARDENAS CASTILLO ANDRES                                    </t>
  </si>
  <si>
    <t xml:space="preserve">TECNICO PRODUCCION DE SEMILLAS                                   </t>
  </si>
  <si>
    <t xml:space="preserve">28569328  </t>
  </si>
  <si>
    <t xml:space="preserve">CARDENAS GOMEZ PAULINO MAXIMO                               </t>
  </si>
  <si>
    <t xml:space="preserve">TECNICO EN ADQUISICIONES                                         </t>
  </si>
  <si>
    <t xml:space="preserve">40880526  </t>
  </si>
  <si>
    <t xml:space="preserve">CATEÑO LOPEZ HENRRY LUIS                                    </t>
  </si>
  <si>
    <t xml:space="preserve">AUXILIAR PRODUCCION DE SEMILLAS  ANEXO HUANTA                    </t>
  </si>
  <si>
    <t xml:space="preserve">28281700  </t>
  </si>
  <si>
    <t xml:space="preserve">CHAVEZ ÑAUPA BENIGNO                                        </t>
  </si>
  <si>
    <t xml:space="preserve">PROGRAMA DE ANIMALES MENORES - CAMPO                             </t>
  </si>
  <si>
    <t xml:space="preserve">20066628  </t>
  </si>
  <si>
    <t xml:space="preserve">CHIPANA ROJAS GERSON JAIME                                  </t>
  </si>
  <si>
    <t xml:space="preserve">TECNICO AGROPECUARIO EN INVESTIGACION FORESTAL                   </t>
  </si>
  <si>
    <t xml:space="preserve">20082241  </t>
  </si>
  <si>
    <t xml:space="preserve">CLEMENTE ARCHI GELLY                                        </t>
  </si>
  <si>
    <t xml:space="preserve">28292086  </t>
  </si>
  <si>
    <t xml:space="preserve">CONDORI SANTIAGO MIGUEL                                     </t>
  </si>
  <si>
    <t xml:space="preserve">PROFESIONAL AGRPECUARIO                                          </t>
  </si>
  <si>
    <t xml:space="preserve">44184824  </t>
  </si>
  <si>
    <t xml:space="preserve">CONTRERAS HUAMANI MIJAIL                                    </t>
  </si>
  <si>
    <t xml:space="preserve">20101327  </t>
  </si>
  <si>
    <t xml:space="preserve">CORNEJO MARROQUIN VICTORIA                                  </t>
  </si>
  <si>
    <t xml:space="preserve">19930562  </t>
  </si>
  <si>
    <t xml:space="preserve">COZ CALDERON CESAR ALFREDO                                  </t>
  </si>
  <si>
    <t xml:space="preserve">28309359  </t>
  </si>
  <si>
    <t xml:space="preserve">CRISIS HUAMAN MOISES                                        </t>
  </si>
  <si>
    <t xml:space="preserve">19849172  </t>
  </si>
  <si>
    <t xml:space="preserve">DORREGARAY GASPAR HECTOR LIZARDO                            </t>
  </si>
  <si>
    <t xml:space="preserve">AUXILIAR INVESTIGACION                                           </t>
  </si>
  <si>
    <t xml:space="preserve">28230858  </t>
  </si>
  <si>
    <t xml:space="preserve">FLORES MOROTE SABINO                                        </t>
  </si>
  <si>
    <t xml:space="preserve">TECNICO AGRPECUARIO 3                                            </t>
  </si>
  <si>
    <t xml:space="preserve">20089607  </t>
  </si>
  <si>
    <t xml:space="preserve">FLORES RODRIGUEZ ELENA HILDA                                </t>
  </si>
  <si>
    <t xml:space="preserve">07085572  </t>
  </si>
  <si>
    <t xml:space="preserve">GOMEZ OCHOA LUCILA DIONICIA                                 </t>
  </si>
  <si>
    <t xml:space="preserve">CONTADOR - PATRIMONIO ALMACEN                                    </t>
  </si>
  <si>
    <t xml:space="preserve">28266994  </t>
  </si>
  <si>
    <t xml:space="preserve">HUAMAN HUAYTALLA PAULINO                                    </t>
  </si>
  <si>
    <t xml:space="preserve">28265901  </t>
  </si>
  <si>
    <t xml:space="preserve">HUAMAN PISCO CARLOS                                         </t>
  </si>
  <si>
    <t xml:space="preserve">PROFESIONAL ADMINISTRATIVO                                       </t>
  </si>
  <si>
    <t xml:space="preserve">19934003  </t>
  </si>
  <si>
    <t xml:space="preserve">HUANAY LORENZO PAUL CONSTANTINO                             </t>
  </si>
  <si>
    <t xml:space="preserve">20028804  </t>
  </si>
  <si>
    <t xml:space="preserve">IPARRAGUIRRE ROJAS JESUS ARMANDO                            </t>
  </si>
  <si>
    <t xml:space="preserve">28313414  </t>
  </si>
  <si>
    <t xml:space="preserve">MARTINEZ MINA JESUS                                         </t>
  </si>
  <si>
    <t xml:space="preserve">28302369  </t>
  </si>
  <si>
    <t xml:space="preserve">MENDOZA CANCHO CLEMENTE                                     </t>
  </si>
  <si>
    <t xml:space="preserve">28271794  </t>
  </si>
  <si>
    <t xml:space="preserve">MENDOZA DAVALOS KATIA                                       </t>
  </si>
  <si>
    <t xml:space="preserve">BACH. CIENCIAS AGRICOLAS - PRODUCCION DE SEMILLAS                </t>
  </si>
  <si>
    <t xml:space="preserve">28269685  </t>
  </si>
  <si>
    <t xml:space="preserve">NUÑEZ CUBA VICTORIANO EDUARDO                               </t>
  </si>
  <si>
    <t xml:space="preserve">20040334  </t>
  </si>
  <si>
    <t xml:space="preserve">ORIHUELA CATAÑO VICTOR ASUNCION                             </t>
  </si>
  <si>
    <t xml:space="preserve">TECNICO EN PRODUCCION                                            </t>
  </si>
  <si>
    <t xml:space="preserve">28307322  </t>
  </si>
  <si>
    <t xml:space="preserve">PALOMINO CRUCES ARNULFO GUSTAVO                             </t>
  </si>
  <si>
    <t xml:space="preserve">TECNICO AGROPECUARIO 1                                           </t>
  </si>
  <si>
    <t xml:space="preserve">20040205  </t>
  </si>
  <si>
    <t xml:space="preserve">PAUCAR PROSOPIO TANIA LAURA                                 </t>
  </si>
  <si>
    <t xml:space="preserve">28303944  </t>
  </si>
  <si>
    <t xml:space="preserve">QUISPE DELGADILLO VIRGILIO                                  </t>
  </si>
  <si>
    <t xml:space="preserve">20008849  </t>
  </si>
  <si>
    <t xml:space="preserve">QUISPE NUÑEZ LUCILA                                         </t>
  </si>
  <si>
    <t xml:space="preserve">VIGILANTE DE PLANTA                                              </t>
  </si>
  <si>
    <t xml:space="preserve">28270686  </t>
  </si>
  <si>
    <t xml:space="preserve">REIMUNDIZ QUISPE PABLO                                      </t>
  </si>
  <si>
    <t xml:space="preserve">TECNICO AGROPECUARIO 2                                           </t>
  </si>
  <si>
    <t xml:space="preserve">20069435  </t>
  </si>
  <si>
    <t xml:space="preserve">RIOS VASQUEZ JAVIER FELIX                                   </t>
  </si>
  <si>
    <t xml:space="preserve">TESORERA                                                         </t>
  </si>
  <si>
    <t xml:space="preserve">10120023  </t>
  </si>
  <si>
    <t xml:space="preserve">ROMERO BORJA ANA MARIA                                      </t>
  </si>
  <si>
    <t xml:space="preserve">28309646  </t>
  </si>
  <si>
    <t xml:space="preserve">RUA CUNTO JOSE MIGUEL                                       </t>
  </si>
  <si>
    <t xml:space="preserve">INGENIERA EN RECURSOS NATURABLES RENOVABLESFORESTAL              </t>
  </si>
  <si>
    <t xml:space="preserve">42004422  </t>
  </si>
  <si>
    <t xml:space="preserve">SALAZAR HINOSTROZA EVELIN JUDITH                            </t>
  </si>
  <si>
    <t xml:space="preserve">19922938  </t>
  </si>
  <si>
    <t xml:space="preserve">SANABRIA MARTICORENA JULIA                                  </t>
  </si>
  <si>
    <t xml:space="preserve">04326294  </t>
  </si>
  <si>
    <t xml:space="preserve">SOTO CANANGO ABEL                                           </t>
  </si>
  <si>
    <t xml:space="preserve">20401261  </t>
  </si>
  <si>
    <t xml:space="preserve">SULLUCHUCO MONTALVAN VICTORIO ROSENDO                       </t>
  </si>
  <si>
    <t xml:space="preserve">VIGILANTE DE CAMPO                                               </t>
  </si>
  <si>
    <t xml:space="preserve">28229284  </t>
  </si>
  <si>
    <t xml:space="preserve">TINEO MOROTE PAULINO                                        </t>
  </si>
  <si>
    <t xml:space="preserve">20040265  </t>
  </si>
  <si>
    <t xml:space="preserve">VELIZ KAQUE CARMEN DEL PILAR JUANA                          </t>
  </si>
  <si>
    <t xml:space="preserve">19833063  </t>
  </si>
  <si>
    <t xml:space="preserve">ZAMUDIO QUISPE JUAN ADOLFO                                  </t>
  </si>
  <si>
    <t xml:space="preserve">INIA - 017-VISTA FLORIDA - LAMBAYEQUE              </t>
  </si>
  <si>
    <t xml:space="preserve">TECNICO EN MAIZ                                                  </t>
  </si>
  <si>
    <t xml:space="preserve">03241365  </t>
  </si>
  <si>
    <t xml:space="preserve">AGUIRRE BOBADILLA PANFILO                                   </t>
  </si>
  <si>
    <t xml:space="preserve">RESPOSABLE DEL LABORATORIO DE AGUAS Y SUELOS                     </t>
  </si>
  <si>
    <t xml:space="preserve">16416224  </t>
  </si>
  <si>
    <t xml:space="preserve">BOLIVIA DIAZ JOSE DANTE                                     </t>
  </si>
  <si>
    <t xml:space="preserve">26659895  </t>
  </si>
  <si>
    <t xml:space="preserve">BUSTAMANTE URBINA NANCY DEIDAMIA                            </t>
  </si>
  <si>
    <t xml:space="preserve">26656819  </t>
  </si>
  <si>
    <t xml:space="preserve">CHUNQUE CERQUIN SEBASTIAN                                   </t>
  </si>
  <si>
    <t xml:space="preserve">VIGILANCIA CORRALES OVINOS                                       </t>
  </si>
  <si>
    <t xml:space="preserve">27740094  </t>
  </si>
  <si>
    <t xml:space="preserve">DAVILA RIVERA CALIXTO ORDOÑO                                </t>
  </si>
  <si>
    <t xml:space="preserve">40254484  </t>
  </si>
  <si>
    <t xml:space="preserve">GALLARDO DELGADO LUIS ALBERTO                               </t>
  </si>
  <si>
    <t xml:space="preserve">26682790  </t>
  </si>
  <si>
    <t xml:space="preserve">HERAS AYAY ALBERTO BENJAMIN                                 </t>
  </si>
  <si>
    <t xml:space="preserve">16571456  </t>
  </si>
  <si>
    <t xml:space="preserve">LEONARDO CARRILLO MARCELINO                                 </t>
  </si>
  <si>
    <t xml:space="preserve">17433148  </t>
  </si>
  <si>
    <t xml:space="preserve">LEONARDO CARRILLO SANTIAGO                                  </t>
  </si>
  <si>
    <t xml:space="preserve">VIGILANCIA - PUERTA PRINCIPAL                                    </t>
  </si>
  <si>
    <t xml:space="preserve">16665947  </t>
  </si>
  <si>
    <t xml:space="preserve">MEOÑO CHICOMA JOSE HIPOLITO                                 </t>
  </si>
  <si>
    <t xml:space="preserve">TECNICO PRODUCCION CAPORAL                                       </t>
  </si>
  <si>
    <t xml:space="preserve">17407545  </t>
  </si>
  <si>
    <t xml:space="preserve">MESONES SANDOVAL JOSE MAURICIO                              </t>
  </si>
  <si>
    <t xml:space="preserve">17403041  </t>
  </si>
  <si>
    <t xml:space="preserve">MONTERO BANCES JORGE                                        </t>
  </si>
  <si>
    <t xml:space="preserve">03336777  </t>
  </si>
  <si>
    <t xml:space="preserve">MORALES VELASQUEZ PRAXEDES                                  </t>
  </si>
  <si>
    <t xml:space="preserve">26669076  </t>
  </si>
  <si>
    <t xml:space="preserve">MORENO CHAVEZ GILBERTO                                      </t>
  </si>
  <si>
    <t xml:space="preserve">TECNICO LAB. CRIANZAS INSECT. UTILES                             </t>
  </si>
  <si>
    <t xml:space="preserve">16790141  </t>
  </si>
  <si>
    <t xml:space="preserve">ODAR CORDOVA LUIS FERNANDO                                  </t>
  </si>
  <si>
    <t xml:space="preserve">16790770  </t>
  </si>
  <si>
    <t xml:space="preserve">PERALTA ALVARADO ABELARDO                                   </t>
  </si>
  <si>
    <t xml:space="preserve">OPERADOR EN MICROCOMPUTADORAS                                    </t>
  </si>
  <si>
    <t xml:space="preserve">10281646  </t>
  </si>
  <si>
    <t xml:space="preserve">RODRIGUEZ ESCOBEDO WILMER DAVID                             </t>
  </si>
  <si>
    <t xml:space="preserve">26725073  </t>
  </si>
  <si>
    <t xml:space="preserve">SANCHEZ RUDAS GILBERTO                                      </t>
  </si>
  <si>
    <t xml:space="preserve">16575268  </t>
  </si>
  <si>
    <t xml:space="preserve">SANDOVAL SANTISTEBAN JUAN                                   </t>
  </si>
  <si>
    <t xml:space="preserve">27425628  </t>
  </si>
  <si>
    <t xml:space="preserve">SEGURA ALVARADO FRANCISCO MARTIN                            </t>
  </si>
  <si>
    <t xml:space="preserve">TECNICO LABORATORISTA CRIANZAS INSECTOS UTILES                   </t>
  </si>
  <si>
    <t xml:space="preserve">16584685  </t>
  </si>
  <si>
    <t xml:space="preserve">SEVILLA RUIZ ANTONIO AMARO                                  </t>
  </si>
  <si>
    <t xml:space="preserve">TÉCNICO AGROPECUARIO                                             </t>
  </si>
  <si>
    <t xml:space="preserve">27924206  </t>
  </si>
  <si>
    <t xml:space="preserve">ABANTO MACHUCA REYNERIO EDGAR                               </t>
  </si>
  <si>
    <t xml:space="preserve">TRABAJADOR DE SERVICIO - LOGISTICA                               </t>
  </si>
  <si>
    <t xml:space="preserve">40774997  </t>
  </si>
  <si>
    <t xml:space="preserve">CARRASCO CALDERON RENATO FRANCISCO                          </t>
  </si>
  <si>
    <t xml:space="preserve">SECRETARIA - PROGRAMA DE ARROZ                                   </t>
  </si>
  <si>
    <t xml:space="preserve">40485391  </t>
  </si>
  <si>
    <t xml:space="preserve">CASANOVA ASENJO PATRICIA MARILU                             </t>
  </si>
  <si>
    <t xml:space="preserve">TEC. RESP. DE RECUR.GENETICOS                                    </t>
  </si>
  <si>
    <t xml:space="preserve">17413664  </t>
  </si>
  <si>
    <t xml:space="preserve">CHANAME UYPAN JOSE FRANCISCO                                </t>
  </si>
  <si>
    <t xml:space="preserve">TECNICO AGROPECUARIO AREA DE PRODUCCION                          </t>
  </si>
  <si>
    <t xml:space="preserve">06818482  </t>
  </si>
  <si>
    <t xml:space="preserve">ESPIRITU SOTELO VALENTE TEOFILO                             </t>
  </si>
  <si>
    <t xml:space="preserve">16790616  </t>
  </si>
  <si>
    <t xml:space="preserve">FERNANDEZ IRIGOIN MIGUEL ANGEL                              </t>
  </si>
  <si>
    <t xml:space="preserve">SECRETARIA - DIRECCION                                           </t>
  </si>
  <si>
    <t xml:space="preserve">16793416  </t>
  </si>
  <si>
    <t xml:space="preserve">GALLARDO DELGADO MARIA OLINDA                               </t>
  </si>
  <si>
    <t xml:space="preserve">16593889  </t>
  </si>
  <si>
    <t xml:space="preserve">INCIO ÑAÑEZ JOSE ARMANDO                                    </t>
  </si>
  <si>
    <t xml:space="preserve">SECRETARIA - PROGRAMA DE MAIZ                                    </t>
  </si>
  <si>
    <t xml:space="preserve">16788622  </t>
  </si>
  <si>
    <t xml:space="preserve">MARIN BACA DELIA MARLENI                                    </t>
  </si>
  <si>
    <t xml:space="preserve">TECNICO  ADMINISTRATIVO                                          </t>
  </si>
  <si>
    <t xml:space="preserve">17402937  </t>
  </si>
  <si>
    <t xml:space="preserve">MONTERO BANCES JOSE MARINO                                  </t>
  </si>
  <si>
    <t xml:space="preserve">16572297  </t>
  </si>
  <si>
    <t xml:space="preserve">ODAR SOSA MANUEL                                            </t>
  </si>
  <si>
    <t xml:space="preserve">27928227  </t>
  </si>
  <si>
    <t xml:space="preserve">PAJARES VARGAS CESAR                                        </t>
  </si>
  <si>
    <t xml:space="preserve">40275685  </t>
  </si>
  <si>
    <t xml:space="preserve">PRIMO VELASQUEZ CARMEN JULIA                                </t>
  </si>
  <si>
    <t xml:space="preserve">26689696  </t>
  </si>
  <si>
    <t xml:space="preserve">RAMIREZ CUZCO PAULINO                                       </t>
  </si>
  <si>
    <t xml:space="preserve">APOYO - AREA DE TESORERIA                                        </t>
  </si>
  <si>
    <t xml:space="preserve">17435118  </t>
  </si>
  <si>
    <t xml:space="preserve">RODRIGUEZ CASANOVA CESAR AUGUSTO                            </t>
  </si>
  <si>
    <t xml:space="preserve">26700608  </t>
  </si>
  <si>
    <t xml:space="preserve">RUDAS MANTILLA SEGUNDO CESAR                                </t>
  </si>
  <si>
    <t xml:space="preserve">26657285  </t>
  </si>
  <si>
    <t xml:space="preserve">SANCHEZ RAMIREZ VICTOR                                      </t>
  </si>
  <si>
    <t xml:space="preserve">26681106  </t>
  </si>
  <si>
    <t xml:space="preserve">SANCHEZ RUDAS ANDRES                                        </t>
  </si>
  <si>
    <t xml:space="preserve">COORDINADORA ATA - PROYECTO CAÑA                                 </t>
  </si>
  <si>
    <t xml:space="preserve">16806684  </t>
  </si>
  <si>
    <t xml:space="preserve">VIGIL VASQUEZ ALEIDA JANET                                  </t>
  </si>
  <si>
    <t xml:space="preserve">INIA - 018-ANDENES - CUSCO                         </t>
  </si>
  <si>
    <t xml:space="preserve">ALMACÉN - LOGÍSTICA                                              </t>
  </si>
  <si>
    <t xml:space="preserve">23945265  </t>
  </si>
  <si>
    <t xml:space="preserve">AGUILAR GONZALO JUAN CANCIO                                 </t>
  </si>
  <si>
    <t xml:space="preserve">TÉCNICO EN ANIMALES MENORES ANDENES / ELABORACIÓN D              </t>
  </si>
  <si>
    <t xml:space="preserve">40340236  </t>
  </si>
  <si>
    <t xml:space="preserve">BANDA QUISPE EDUARDO                                        </t>
  </si>
  <si>
    <t xml:space="preserve">TECNICO DE CAMPOS DE MULTIPLICACIÓN DE SEMILLAS ANE              </t>
  </si>
  <si>
    <t xml:space="preserve">09569384  </t>
  </si>
  <si>
    <t xml:space="preserve">CASTILLO CHOQUE JACINTO HOLGER                              </t>
  </si>
  <si>
    <t xml:space="preserve">JEFE DE CAMPO / SEMILLAS ANDENES                                 </t>
  </si>
  <si>
    <t xml:space="preserve">24380687  </t>
  </si>
  <si>
    <t xml:space="preserve">CHAUCCA QUISPE GREGORIO                                     </t>
  </si>
  <si>
    <t xml:space="preserve">23814782  </t>
  </si>
  <si>
    <t xml:space="preserve">CUEVA HUARANCCA PABLO                                       </t>
  </si>
  <si>
    <t xml:space="preserve">76030809  </t>
  </si>
  <si>
    <t xml:space="preserve">CUEVA ILLA JOSELINE PAMELA                                  </t>
  </si>
  <si>
    <t xml:space="preserve">GUARDIAN - ANEXO ANDENES                                         </t>
  </si>
  <si>
    <t xml:space="preserve">24379956  </t>
  </si>
  <si>
    <t xml:space="preserve">GARCIA LAURA MAXIMO                                         </t>
  </si>
  <si>
    <t xml:space="preserve">ESPECIALISTA EN CULTIVOS ANDINOS                                 </t>
  </si>
  <si>
    <t xml:space="preserve">23937422  </t>
  </si>
  <si>
    <t xml:space="preserve">GONZA CUSIPUMA VICTOR ANTONIO                               </t>
  </si>
  <si>
    <t xml:space="preserve">46410117  </t>
  </si>
  <si>
    <t xml:space="preserve">HILARES GROVAS BIYSIN ALTINO                                </t>
  </si>
  <si>
    <t xml:space="preserve">TRACTORISTA - ANEXO ANDENES                                      </t>
  </si>
  <si>
    <t xml:space="preserve">24370594  </t>
  </si>
  <si>
    <t xml:space="preserve">HUALLPA CUSI JULIAN                                         </t>
  </si>
  <si>
    <t xml:space="preserve">24382101  </t>
  </si>
  <si>
    <t xml:space="preserve">HUANACO HUILLCA VICTORIANO                                  </t>
  </si>
  <si>
    <t xml:space="preserve">AUXILIAR ENCARGADO DE INVERNADEROS /PRODUCCIÓN SEMI              </t>
  </si>
  <si>
    <t xml:space="preserve">24379789  </t>
  </si>
  <si>
    <t xml:space="preserve">LEVA QUISPE AURELIO                                         </t>
  </si>
  <si>
    <t xml:space="preserve">AUXILIAR DE CAMPO - CHOFER                                       </t>
  </si>
  <si>
    <t xml:space="preserve">24971431  </t>
  </si>
  <si>
    <t xml:space="preserve">LICONA TARCO ISIDRO                                         </t>
  </si>
  <si>
    <t xml:space="preserve">GUARDIAN - ANEXO TARAY                                           </t>
  </si>
  <si>
    <t xml:space="preserve">24489609  </t>
  </si>
  <si>
    <t xml:space="preserve">MAYTA MAYTA NOLBERTO                                        </t>
  </si>
  <si>
    <t xml:space="preserve">RESPONSABLE DE LOS CAMPOS DE MULTIPLICACIÓN DE SEMI              </t>
  </si>
  <si>
    <t xml:space="preserve">23850668  </t>
  </si>
  <si>
    <t xml:space="preserve">MONTESINOS CHOQUE GERARDO                                   </t>
  </si>
  <si>
    <t xml:space="preserve">TÉCNICO DE CAMPOS DE MULTIPLICACIÓN DE SEMILLAS                  </t>
  </si>
  <si>
    <t xml:space="preserve">23851124  </t>
  </si>
  <si>
    <t xml:space="preserve">NEIRA VASQUEZ JORGE LUIS FLORENCIO                          </t>
  </si>
  <si>
    <t xml:space="preserve">(E) SOPORTE TECNICO  E INFORMATICA - OPP - SIAF                  </t>
  </si>
  <si>
    <t xml:space="preserve">23986233  </t>
  </si>
  <si>
    <t xml:space="preserve">OROZ GONZALES HUGO RENE                                     </t>
  </si>
  <si>
    <t xml:space="preserve">PRODUCCION DE REPRODUCTORES DE ANIMALES MENORES                  </t>
  </si>
  <si>
    <t xml:space="preserve">41484949  </t>
  </si>
  <si>
    <t xml:space="preserve">PACOCHA ENCALADA EXALTACION                                 </t>
  </si>
  <si>
    <t xml:space="preserve">GUARDIAN CAMPO DE EXPERIMENTO                                    </t>
  </si>
  <si>
    <t xml:space="preserve">24379075  </t>
  </si>
  <si>
    <t xml:space="preserve">PUMA CASTAÑEDA CRISTOBAL                                    </t>
  </si>
  <si>
    <t xml:space="preserve">TECNICO DE LA UEA - ANDENES                                      </t>
  </si>
  <si>
    <t xml:space="preserve">40064954  </t>
  </si>
  <si>
    <t xml:space="preserve">PUMA HUANACO JOSE LUIS                                      </t>
  </si>
  <si>
    <t xml:space="preserve">GUARDIAN ANEXO PILCOPATA                                         </t>
  </si>
  <si>
    <t xml:space="preserve">24367338  </t>
  </si>
  <si>
    <t xml:space="preserve">QUIÑONES CONDE BERNARDINO                                   </t>
  </si>
  <si>
    <t xml:space="preserve">GUARDIAN ANEXO ANDENES                                           </t>
  </si>
  <si>
    <t xml:space="preserve">24379194  </t>
  </si>
  <si>
    <t xml:space="preserve">QUISPE HUAMAN LINO                                          </t>
  </si>
  <si>
    <t xml:space="preserve">PASTORA DE GANADO BOVINO - ANEXO ANDENES                         </t>
  </si>
  <si>
    <t xml:space="preserve">80079855  </t>
  </si>
  <si>
    <t xml:space="preserve">QUISPE YUPANQUI ALEJANDRINA                                 </t>
  </si>
  <si>
    <t xml:space="preserve">TRACTORISTA - ANEXO TARAY                                        </t>
  </si>
  <si>
    <t xml:space="preserve">24381994  </t>
  </si>
  <si>
    <t xml:space="preserve">RIOS ORCCOSUPA YSAAC                                        </t>
  </si>
  <si>
    <t xml:space="preserve">RESGUARDO SECTOR  - ANEXO MOLLEPATA -LA PLAYA                    </t>
  </si>
  <si>
    <t xml:space="preserve">24376997  </t>
  </si>
  <si>
    <t xml:space="preserve">SOTELO ESTRADA BASILIO                                      </t>
  </si>
  <si>
    <t xml:space="preserve">24379631  </t>
  </si>
  <si>
    <t xml:space="preserve">TACURI QUISPE BASILIO                                       </t>
  </si>
  <si>
    <t xml:space="preserve">44238075  </t>
  </si>
  <si>
    <t xml:space="preserve">TORRES ZEVALLOS DAVID                                       </t>
  </si>
  <si>
    <t>ANA - 001-1299: AUTORIDAD NACIONAL DE AGUA - SEDE CENTRAL</t>
  </si>
  <si>
    <t>RDR</t>
  </si>
  <si>
    <t>SECRETARIO TECNICO</t>
  </si>
  <si>
    <t>00412670</t>
  </si>
  <si>
    <t>RAMIREZ CALDERON VICTOR MANUEL</t>
  </si>
  <si>
    <t>INGENIERÍA AGRICOLA</t>
  </si>
  <si>
    <t>UNIVERSITARIO COMPLETA</t>
  </si>
  <si>
    <t>ADMINISTRADOR LOCAL  DE AGUA</t>
  </si>
  <si>
    <t>00463636</t>
  </si>
  <si>
    <t>TICONA CALIZAYA ROBERTO JESUS</t>
  </si>
  <si>
    <t>ADMINISTRADOR LOCAL DEL AGUA</t>
  </si>
  <si>
    <t>ADMINISTRADOR LOCAL DE AGUA</t>
  </si>
  <si>
    <t>01321979</t>
  </si>
  <si>
    <t>IGLESIAS SALAS JAIME ALBERTO</t>
  </si>
  <si>
    <t>ESPECIALISTA EN RECURSOS HIDRICOS</t>
  </si>
  <si>
    <t>01333777</t>
  </si>
  <si>
    <t>QUISPE ARAGON JOSE PITAGORAS</t>
  </si>
  <si>
    <t>02784950</t>
  </si>
  <si>
    <t>CALLE ORTEGA LUZ MARINA</t>
  </si>
  <si>
    <t>INGENIERÍA AGRONOMA</t>
  </si>
  <si>
    <t>02871653</t>
  </si>
  <si>
    <t>BIFFI MARTIN LUIS FERNANDO</t>
  </si>
  <si>
    <t>06738367</t>
  </si>
  <si>
    <t>GOMEZ MANDUJANO AQUILES MARCELINO</t>
  </si>
  <si>
    <t>06775044</t>
  </si>
  <si>
    <t>RIOS VELA MARIO ANTONIO</t>
  </si>
  <si>
    <t>07297257</t>
  </si>
  <si>
    <t>ZEGARRA GRANDA FIDEL ANTONIO</t>
  </si>
  <si>
    <t>07405653</t>
  </si>
  <si>
    <t>LEON LUNA FIDEL ISAIAS</t>
  </si>
  <si>
    <t>INGENIERÍA ZOOTECNISTA</t>
  </si>
  <si>
    <t>SUBDIRECTORA</t>
  </si>
  <si>
    <t>07504238</t>
  </si>
  <si>
    <t>ESCOBAR SAMAME JUANA</t>
  </si>
  <si>
    <t>ESPECIALISTA EN FORMULACION DE PROYECTOS HIDRAULICOS DE PREVENCION DE RIESGOS</t>
  </si>
  <si>
    <t>08281641</t>
  </si>
  <si>
    <t>BARDALEZ REATEGUI JUAN ADOLFO</t>
  </si>
  <si>
    <t>08985193</t>
  </si>
  <si>
    <t>DAVILA ROJAS ROSALIA</t>
  </si>
  <si>
    <t>10178407</t>
  </si>
  <si>
    <t>SARAVIA BALTAZAR PEDRO CRISANTO</t>
  </si>
  <si>
    <t>TECNICO ESPECIALIZADO</t>
  </si>
  <si>
    <t>10214922</t>
  </si>
  <si>
    <t>FERNANDEZ DUEÑAS VIRGINIA</t>
  </si>
  <si>
    <t>VOCAL</t>
  </si>
  <si>
    <t>10264010</t>
  </si>
  <si>
    <t>GONZALES BARRON GUNTHER HERNAN</t>
  </si>
  <si>
    <t>AUXILIAR ADMINISTRATIVO DE TRANSPORTES</t>
  </si>
  <si>
    <t>10467509</t>
  </si>
  <si>
    <t>PIZARRO AVALOS MARCO ANTONIO</t>
  </si>
  <si>
    <t>10475973</t>
  </si>
  <si>
    <t>ROSAZZA OSORIO GIANCARLO ALBERTHO</t>
  </si>
  <si>
    <t>10530379</t>
  </si>
  <si>
    <t>HOLGUIN FLORES DANIEL</t>
  </si>
  <si>
    <t>SUPERIOR TÉCNICA COMPLETA</t>
  </si>
  <si>
    <t>15728287</t>
  </si>
  <si>
    <t>VELASQUEZ CORDOVA MARIA DEL ROSARIO</t>
  </si>
  <si>
    <t>15729357</t>
  </si>
  <si>
    <t>MATEMATICA</t>
  </si>
  <si>
    <t>ESPECIALISTA EN ADMINISTRACION DE RECURSOS HIDRICOS</t>
  </si>
  <si>
    <t>16423572</t>
  </si>
  <si>
    <t>VASQUEZ REAÑO CARLOS ALBERTO</t>
  </si>
  <si>
    <t>16450434</t>
  </si>
  <si>
    <t>LIMO SECLEN LUIS ALBERTO</t>
  </si>
  <si>
    <t>16477080</t>
  </si>
  <si>
    <t>TORRES MANAYAY MARCO ANTONIO</t>
  </si>
  <si>
    <t>16519490</t>
  </si>
  <si>
    <t>HUAMANCHUMO UCAÑAY JAIME PACO</t>
  </si>
  <si>
    <t>16533717</t>
  </si>
  <si>
    <t>GUEVARA CUBAS JOSE ARTEMIO</t>
  </si>
  <si>
    <t>16568821</t>
  </si>
  <si>
    <t>LOPEZ MERINO SIMEON</t>
  </si>
  <si>
    <t>16575368</t>
  </si>
  <si>
    <t>PRADO RIVERA LUIS ARTURO</t>
  </si>
  <si>
    <t>16647794</t>
  </si>
  <si>
    <t>QUIROZ SANCHEZ CESAR AUGUSTO</t>
  </si>
  <si>
    <t>16680456</t>
  </si>
  <si>
    <t>VENTURA DE LA CRUZ ANDRES</t>
  </si>
  <si>
    <t>16719109</t>
  </si>
  <si>
    <t>CASTILLO SALAZAR RICARDO DAVID</t>
  </si>
  <si>
    <t>16771667</t>
  </si>
  <si>
    <t>ESTELA BALCAZAR JOSE WILDOR</t>
  </si>
  <si>
    <t>16797670</t>
  </si>
  <si>
    <t>ALVITEZ ALVITEZ CARLOS GILBERTO</t>
  </si>
  <si>
    <t>17415951</t>
  </si>
  <si>
    <t>YAMPUFE MORALES LUIS ENRIQUE</t>
  </si>
  <si>
    <t xml:space="preserve">ESPECIALISTA EN EL AREA DE PLANEAMIENTO DE  RECURSOS HIDRICOS </t>
  </si>
  <si>
    <t>17527514</t>
  </si>
  <si>
    <t>ARRIARAN TANTALEAN ABELARDO MANUEL</t>
  </si>
  <si>
    <t>ESPECIALISTA EN GESTION DE RECURSOS HIDRICOS</t>
  </si>
  <si>
    <t>17537452</t>
  </si>
  <si>
    <t>ESTRADA ARRASCO ALBAR LUCIO</t>
  </si>
  <si>
    <t xml:space="preserve">ANALISTA COMUNICADOR </t>
  </si>
  <si>
    <t>17542897</t>
  </si>
  <si>
    <t>SAUCEDO ACOSTA NEIL WILLIAM</t>
  </si>
  <si>
    <t>PROFESIONAL ESPECIALIZADO EN RECURSOS HIDRICOS</t>
  </si>
  <si>
    <t>17839532</t>
  </si>
  <si>
    <t>MARTIN ROSAS OSCAR HELI</t>
  </si>
  <si>
    <t>17887880</t>
  </si>
  <si>
    <t>TOLENTINO GELDRES LUIS HUMBERTO</t>
  </si>
  <si>
    <t>17908986</t>
  </si>
  <si>
    <t>CASTRO RIOS LUIS JOSE</t>
  </si>
  <si>
    <t>18030285</t>
  </si>
  <si>
    <t>RODRIGUEZ REYES ROGER ASUNCION</t>
  </si>
  <si>
    <t xml:space="preserve">PROFESIONAL ESPECIALIZADO EN RECURSOS HIDRICOS </t>
  </si>
  <si>
    <t>18205660</t>
  </si>
  <si>
    <t>TABOADA SANCHEZ ELVA MARIA</t>
  </si>
  <si>
    <t>19240927</t>
  </si>
  <si>
    <t>SUING CISNEROS ROBERTO</t>
  </si>
  <si>
    <t>20545899</t>
  </si>
  <si>
    <t>ESPINOZA ALIAGA AUGUSTO</t>
  </si>
  <si>
    <t>TECNICO EN TRAMITE DOCUMENTARIO Y ARCHIVO</t>
  </si>
  <si>
    <t>21464781</t>
  </si>
  <si>
    <t>RAMIREZ MUÑANTE DIANA MARGOT</t>
  </si>
  <si>
    <t xml:space="preserve">PROFESIONAL ESPECIALIZADO EN CAPACITACION </t>
  </si>
  <si>
    <t>22310442</t>
  </si>
  <si>
    <t>VILLAGARAY HERNANDEZ RICHARD VICTOR</t>
  </si>
  <si>
    <t>23934502</t>
  </si>
  <si>
    <t>QUISPE VERGARA RONALD</t>
  </si>
  <si>
    <t>25832913</t>
  </si>
  <si>
    <t>AGUILAR HUERTAS JOSE LUIS</t>
  </si>
  <si>
    <t>26616768</t>
  </si>
  <si>
    <t>DIAZ MORALES LUIS ALBERTO</t>
  </si>
  <si>
    <t>28275465</t>
  </si>
  <si>
    <t>BELLIDO PRADO FELICIANO</t>
  </si>
  <si>
    <t>28286759</t>
  </si>
  <si>
    <t>SANCHEZ TUEROS KILMENY CARMELA</t>
  </si>
  <si>
    <t>29380040</t>
  </si>
  <si>
    <t>PALOMINO GARCIA SIXTO CELSO</t>
  </si>
  <si>
    <t>PROFESIONAL ESPECIALIZADO EN CALIDAD DE AGUA</t>
  </si>
  <si>
    <t>29380984</t>
  </si>
  <si>
    <t>ALVAREZ CAMPANO DENNIS MARCELINO GUSTAVO</t>
  </si>
  <si>
    <t>29519844</t>
  </si>
  <si>
    <t>VALENCIA MANCHEGO ROLAND JESUS</t>
  </si>
  <si>
    <t>29562959</t>
  </si>
  <si>
    <t>MARTINEZ GONZALES ISAAC EDUARDO</t>
  </si>
  <si>
    <t>29603729</t>
  </si>
  <si>
    <t>HUACHANI MAYTA PANTALION</t>
  </si>
  <si>
    <t>29612535</t>
  </si>
  <si>
    <t>BEGAZO CHARCA CECILIA VERÓNICA</t>
  </si>
  <si>
    <t>29656270</t>
  </si>
  <si>
    <t>OSORIO VALENCIA ALBERTO DOMINGO</t>
  </si>
  <si>
    <t>29657862</t>
  </si>
  <si>
    <t>MUÑIZ MIROQUEZADA JOSE ALFREDO</t>
  </si>
  <si>
    <t>29659562</t>
  </si>
  <si>
    <t>ZEVALLOS QUEZADA ANGEL GUSTAVO</t>
  </si>
  <si>
    <t>29721177</t>
  </si>
  <si>
    <t>LAGUNA ORTEGA HENRY GERMAN</t>
  </si>
  <si>
    <t>30584849</t>
  </si>
  <si>
    <t>TALAVERA ZUÑIGA RODOLFO FABIAN</t>
  </si>
  <si>
    <t>30677450</t>
  </si>
  <si>
    <t>HUERTA LOZADA JAIME LUIS</t>
  </si>
  <si>
    <t>30844081</t>
  </si>
  <si>
    <t>PAREDES SANCHEZ JOSE IGNACIO</t>
  </si>
  <si>
    <t>ESPECIALISTA EN HIDROLOGIA Y VARIABILIDAD CLIMATICA</t>
  </si>
  <si>
    <t>31682079</t>
  </si>
  <si>
    <t>VERGARA SATURNO LUCIO EUSEBIO</t>
  </si>
  <si>
    <t>ASISTENTE DE CAMPO</t>
  </si>
  <si>
    <t>32131867</t>
  </si>
  <si>
    <t>BARRERA BARRERA CLEMENTE</t>
  </si>
  <si>
    <t>ESPECIALISTA EN SUPERVISION CONTABLE A ORGANIZACIONES DE USUARIOS DE AGUA PARA LA ZONA NORTE DEL PAÍS</t>
  </si>
  <si>
    <t>32968567</t>
  </si>
  <si>
    <t>BUENO URBINA ARACELI MARIBEL</t>
  </si>
  <si>
    <t>33963148</t>
  </si>
  <si>
    <t>ATOCHE VALLADOLID BIENVENIDO</t>
  </si>
  <si>
    <t>40281316</t>
  </si>
  <si>
    <t>RAMIREZ LESCANO MARLON ANTONIO</t>
  </si>
  <si>
    <t>40291052</t>
  </si>
  <si>
    <t>SALDIVAR HIDALGO ANGEL ANTONIO</t>
  </si>
  <si>
    <t>INGENIERÍA DE RECURSOS RENOVABLES</t>
  </si>
  <si>
    <t>40514221</t>
  </si>
  <si>
    <t>SANCHEZ MENDOZA CARLA RUTH</t>
  </si>
  <si>
    <t>40581160</t>
  </si>
  <si>
    <t>FIGUEROA VALENCIA BISVANI EMERIDA</t>
  </si>
  <si>
    <t>40670381</t>
  </si>
  <si>
    <t>ARIAS VASQUEZ PETROV NEIL</t>
  </si>
  <si>
    <t>40744708</t>
  </si>
  <si>
    <t>YQUISE PEREZ ANTHONY ROBERT</t>
  </si>
  <si>
    <t>40775219</t>
  </si>
  <si>
    <t>GUTIERREZ VALDIVIESO MABEL KARIM</t>
  </si>
  <si>
    <t>TECNICO EN SOPORTE INFORMATICO</t>
  </si>
  <si>
    <t>40889245</t>
  </si>
  <si>
    <t>ROBLES LOZANO ROBERT RONALD</t>
  </si>
  <si>
    <t>SUPERIOR TÉCNICA INCOMPLETA</t>
  </si>
  <si>
    <t>ANALISTA COMUNICADOR</t>
  </si>
  <si>
    <t>41096399</t>
  </si>
  <si>
    <t>GOMEZ OTOYA KARLA MILAGROS</t>
  </si>
  <si>
    <t>PROFESIONAL EN COMUNICACIONES Y BIBLIOTECARIO</t>
  </si>
  <si>
    <t>41103582</t>
  </si>
  <si>
    <t>ROMERO CASTILLO MARILUZ SILVIA</t>
  </si>
  <si>
    <t>41114643</t>
  </si>
  <si>
    <t>DIAZ RAMIREZ LUIS ALBERTO</t>
  </si>
  <si>
    <t>TECNICO AUDIOVISUAL</t>
  </si>
  <si>
    <t>41406743</t>
  </si>
  <si>
    <t>GAMA ARROYO DAVID</t>
  </si>
  <si>
    <t>ESPECIALISTA EN GESTION DE PROYECTOS DE TECNOLOGIA DE INFORMACION Y COMUNICACION</t>
  </si>
  <si>
    <t>41783336</t>
  </si>
  <si>
    <t>MARTINEZ ASENJO RICHARD JACKSON</t>
  </si>
  <si>
    <t>INGENIERÍA DE SISTEMAS</t>
  </si>
  <si>
    <t>PROFESIONAL ADMINISTRATIVO</t>
  </si>
  <si>
    <t>41869496</t>
  </si>
  <si>
    <t>HERRERA GUEVARA LEIDI EXDIT</t>
  </si>
  <si>
    <t>42091508</t>
  </si>
  <si>
    <t>ALCOS PACHECO RONALD ISIDRO</t>
  </si>
  <si>
    <t>42396054</t>
  </si>
  <si>
    <t>OLIVERA CANAHUA KARINA</t>
  </si>
  <si>
    <t xml:space="preserve">PROFESIONAL EN ADMINISTRACION </t>
  </si>
  <si>
    <t>42412471</t>
  </si>
  <si>
    <t>CHICOMA DIAZ LILIANA LORENA</t>
  </si>
  <si>
    <t>ESPECIALISTA EN PROCESOS DE GESTION DOCUMENTARIA</t>
  </si>
  <si>
    <t>42514722</t>
  </si>
  <si>
    <t>CAVERO FARFAN RICARDO IVAN</t>
  </si>
  <si>
    <t>42742788</t>
  </si>
  <si>
    <t>DIAZ VASQUEZ JOSE</t>
  </si>
  <si>
    <t>43027917</t>
  </si>
  <si>
    <t>ZAVALETA CAMONES SONIA BEATRIZ</t>
  </si>
  <si>
    <t>43167662</t>
  </si>
  <si>
    <t>MOREANO HUAYHUA CARLOS</t>
  </si>
  <si>
    <t>43545576</t>
  </si>
  <si>
    <t>CORNEJO BUENO ENRIQUE PATRICIO</t>
  </si>
  <si>
    <t>44114431</t>
  </si>
  <si>
    <t>MEJIA ALFARO JOSEPH AUGUSTO</t>
  </si>
  <si>
    <t>INGENIERIA ADMINISTRATIVA</t>
  </si>
  <si>
    <t>45054399</t>
  </si>
  <si>
    <t>VILCHEZ VALENCIA ADELMO</t>
  </si>
  <si>
    <t>PROFESIONAL EN RECURSOS HIDRICOS</t>
  </si>
  <si>
    <t>45147449</t>
  </si>
  <si>
    <t>MONTALBAN SILVA DIANA CAROLINA</t>
  </si>
  <si>
    <t>ANALISTA DE SELECCION, ORGANIZACION E INCORPORACION DE PERSONAL</t>
  </si>
  <si>
    <t>45191521</t>
  </si>
  <si>
    <t>LIZA RIOS DE MORANTE ISABEL PAMELA</t>
  </si>
  <si>
    <t>ASISTENTE DE COBRANZAS DE LA RETRIBUCION ECONOMICA</t>
  </si>
  <si>
    <t>45197793</t>
  </si>
  <si>
    <t>SONCO TAMI RICARDO JOSE</t>
  </si>
  <si>
    <t>ECONOMÍA</t>
  </si>
  <si>
    <t>45210668</t>
  </si>
  <si>
    <t>CADILLO QUITO NIKO ELMER</t>
  </si>
  <si>
    <t>ESPECIALISTA EN EVALUACION DE AGUAS SUBTERRANEAS</t>
  </si>
  <si>
    <t>45441871</t>
  </si>
  <si>
    <t>CANICOBA CARDENAS MCKEVIN PAUL</t>
  </si>
  <si>
    <t>INGENIERIA GEOLOGICA</t>
  </si>
  <si>
    <t>45486390</t>
  </si>
  <si>
    <t>MURGUEYTIO TOVAR LORENA MILAGROS</t>
  </si>
  <si>
    <t>ADMINISTRACIÓN DE NEGOCIOS INTERNACIONALES</t>
  </si>
  <si>
    <t>TECNICO DE CAMPO ESPECIALIZADO</t>
  </si>
  <si>
    <t>45488183</t>
  </si>
  <si>
    <t>MARIN TUNQUIPA DANIEL</t>
  </si>
  <si>
    <t>45612810</t>
  </si>
  <si>
    <t>RUELAS VILCA WILMER ABRAHAM</t>
  </si>
  <si>
    <t>ESPECIALISTA EN EVALUACION DE INSTRUMENTOS DE GESTION AMBIENTAL PARA LA FORMALIZACION MINERA DE LAS ACTIVIDADES DE LA PEQUEÑA MINERIA Y MINERIA ARTESANAL</t>
  </si>
  <si>
    <t>45705010</t>
  </si>
  <si>
    <t>COAQUIRA ZAPANA ANALI</t>
  </si>
  <si>
    <t>INGENIERÍA QUIMICA</t>
  </si>
  <si>
    <t>46105692</t>
  </si>
  <si>
    <t>MONTESINOS PAIVA KATIA LUCIA</t>
  </si>
  <si>
    <t>46231481</t>
  </si>
  <si>
    <t>CABREJOS YPANAQUE JUAN LUIS VALENTIN</t>
  </si>
  <si>
    <t>PROFESIONAL EN CALIDAD DE LOS RECURSOS HIDRICOS</t>
  </si>
  <si>
    <t>46589293</t>
  </si>
  <si>
    <t>SANCHEZ TERRAZAS SINTIA</t>
  </si>
  <si>
    <t>ABOGADO EN GESTION ADMINISTRATIVA</t>
  </si>
  <si>
    <t>46829882</t>
  </si>
  <si>
    <t>BUTRON LLAMOCA DIEGO GRIMALDO</t>
  </si>
  <si>
    <t>70761865</t>
  </si>
  <si>
    <t>GONZALES PERALTA JIDEMY</t>
  </si>
  <si>
    <t>ANALISTA II EN CALIDAD DE RECURSOS HIDRICOS</t>
  </si>
  <si>
    <t>70772366</t>
  </si>
  <si>
    <t>SOSA ESTRELLA MARIA ISABEL</t>
  </si>
  <si>
    <t>06669204</t>
  </si>
  <si>
    <t>ROJAS NARVAEZ TERESA VERONICA</t>
  </si>
  <si>
    <t>SUBDIRECTOR</t>
  </si>
  <si>
    <t>07385242</t>
  </si>
  <si>
    <t>LLAXA BACA ARMANDO</t>
  </si>
  <si>
    <t>07631246</t>
  </si>
  <si>
    <t>AQUIJE SOLANO CARLOS ALBERTO</t>
  </si>
  <si>
    <t>07839256</t>
  </si>
  <si>
    <t>VILLAVICENCIO ALVARADO ROSA</t>
  </si>
  <si>
    <t>09860725</t>
  </si>
  <si>
    <t>TRUJILLO MALLQUI TANIA ALIDA</t>
  </si>
  <si>
    <t>09877459</t>
  </si>
  <si>
    <t>CARRILLO MEZA LILLIAN LOURDES</t>
  </si>
  <si>
    <t>10219537</t>
  </si>
  <si>
    <t>MESETH MACCHIAVELLO ENRIQUE</t>
  </si>
  <si>
    <t>INGENIERÍA INDUSTRIAL</t>
  </si>
  <si>
    <t>16460215</t>
  </si>
  <si>
    <t>SOTO HOYOS JUAN FRANCISCO</t>
  </si>
  <si>
    <t>GERENTE GENERAL</t>
  </si>
  <si>
    <t>17523358</t>
  </si>
  <si>
    <t>SANTOYO BUSTAMANTE TULIO EDUARDO</t>
  </si>
  <si>
    <t>25685734</t>
  </si>
  <si>
    <t>NUÑEZ PEÑA ELADIO MAXIMO RAMON</t>
  </si>
  <si>
    <t>ASESORA</t>
  </si>
  <si>
    <t>32933908</t>
  </si>
  <si>
    <t>FARFAN CUBA SARA EVELYN</t>
  </si>
  <si>
    <t>40432442</t>
  </si>
  <si>
    <t>LAVANDERA VALVERDE RAUL ASUNCION</t>
  </si>
  <si>
    <t>40710581</t>
  </si>
  <si>
    <t>AGUILAR RUIZ RUTH MAGALY</t>
  </si>
  <si>
    <t>ANALISTA EN RECURSOS HIDRICOS SIG I</t>
  </si>
  <si>
    <t>41054177</t>
  </si>
  <si>
    <t>GIL PINEDA DONNY</t>
  </si>
  <si>
    <t>ESPECIALISTA LEGAL DE PROCEDIMIENTOS ADMINISTRATIVOS DISCIPLINARIOS</t>
  </si>
  <si>
    <t>41199935</t>
  </si>
  <si>
    <t>ARENAS MESIA ANTONIO</t>
  </si>
  <si>
    <t>AUDITOR ASISTENTE</t>
  </si>
  <si>
    <t>44566398</t>
  </si>
  <si>
    <t>VIDAL GUTIERREZ DIANA LUZ</t>
  </si>
  <si>
    <t>ANALISTA II EN RECURSOS HIDRICOS</t>
  </si>
  <si>
    <t>47990304</t>
  </si>
  <si>
    <t>CONDORI CAHUAPAZA JOSE NOEL</t>
  </si>
  <si>
    <t>TECNICO CONTABLE</t>
  </si>
  <si>
    <t>70610246</t>
  </si>
  <si>
    <t>ATUNCAR CABREL SANTIAGO EUGENIO</t>
  </si>
  <si>
    <t>UNIVERSITARIO INCOMPLETA</t>
  </si>
  <si>
    <t>ESPECIALISTA EN COMUNICACIÓN Y CULTURA DEL AGUA</t>
  </si>
  <si>
    <t>20058833</t>
  </si>
  <si>
    <t>ABARCA PRADO ROCIO ISABEL</t>
  </si>
  <si>
    <t>TRABAJO SOCIAL</t>
  </si>
  <si>
    <t>41531610</t>
  </si>
  <si>
    <t>GIRALDO POLO GISELLA ROXANA</t>
  </si>
  <si>
    <t>ESPECIALISTA EN SISTEMA DE INFORMACION DE RECURSOS HIDRICOS</t>
  </si>
  <si>
    <t>42016926</t>
  </si>
  <si>
    <t>ROJAS VASQUEZ LUIS ALBERTO</t>
  </si>
  <si>
    <t>TOPOGRAFIA</t>
  </si>
  <si>
    <t>TECNICO EN GESTION Y TRAMITE DOCUMENTARIO</t>
  </si>
  <si>
    <t>07042442</t>
  </si>
  <si>
    <t>CASTILLA GUILLEN MARIA DEL CARMEN</t>
  </si>
  <si>
    <t>40406505</t>
  </si>
  <si>
    <t>CUBAS ABAD GOMER</t>
  </si>
  <si>
    <t>PROFESIONAL EN PREVENCION Y GESTION DE CONFLICTOS</t>
  </si>
  <si>
    <t>42721922</t>
  </si>
  <si>
    <t>YAURI ANCCASI DENNIS MIGUEL</t>
  </si>
  <si>
    <t>ESPECIALISTA EN PREVENCION Y TRANSFORMACION DE CONFLICTOS SOCIALES RELACIONADOS CON LOS RECURSOS HIDRICOS</t>
  </si>
  <si>
    <t>44761079</t>
  </si>
  <si>
    <t>PEREZ PARDO JOSSEPH IGOR</t>
  </si>
  <si>
    <t>45081932</t>
  </si>
  <si>
    <t xml:space="preserve">BAZALAR  MAYO ETEL </t>
  </si>
  <si>
    <t>ESPECIALISTA EN RELACIONES COMUNITARIAS</t>
  </si>
  <si>
    <t>26732355</t>
  </si>
  <si>
    <t>PEREZ OSORIO MARINA</t>
  </si>
  <si>
    <t>00244751</t>
  </si>
  <si>
    <t>ZAPATA PIZARRO NORMA</t>
  </si>
  <si>
    <t>00491771</t>
  </si>
  <si>
    <t>ASTETE LOPEZ ROXANA IVONNE</t>
  </si>
  <si>
    <t>00821395</t>
  </si>
  <si>
    <t>CHERO MEJIA ARASELI YVONNE</t>
  </si>
  <si>
    <t xml:space="preserve">TECNICO DE TRAMITE DOCUMENTARIO Y ARCHIVO </t>
  </si>
  <si>
    <t>01294316</t>
  </si>
  <si>
    <t>CALSIN OTAZU GLADYS MERY</t>
  </si>
  <si>
    <t>CONSERJE</t>
  </si>
  <si>
    <t>02418105</t>
  </si>
  <si>
    <t>AGUILAR HUARANCA TEODORA</t>
  </si>
  <si>
    <t>02680476</t>
  </si>
  <si>
    <t>MECHATO PEREZ JUANA DEL ROSARIO</t>
  </si>
  <si>
    <t>03694528</t>
  </si>
  <si>
    <t>ATOCHE ATO KETTY IVONNE</t>
  </si>
  <si>
    <t>04429945</t>
  </si>
  <si>
    <t>SALINAS MEJIA LENY NELLY</t>
  </si>
  <si>
    <t>ASISTENTE ADMINISTRATIVO - SECRETARIAL</t>
  </si>
  <si>
    <t>07489195</t>
  </si>
  <si>
    <t>CALDERON ABAD KATHY ELENA</t>
  </si>
  <si>
    <t>07505943</t>
  </si>
  <si>
    <t>CHUNGA FRIAS KARINA ROXANA</t>
  </si>
  <si>
    <t>APOYO ADMINISTRATIVO EN TRAMITE DOCUMENTARIO</t>
  </si>
  <si>
    <t>07592875</t>
  </si>
  <si>
    <t>ROSALES LARA CAROLINA</t>
  </si>
  <si>
    <t>SECRETARIA DE DISTRIBUCION Y USO MULTISECTORIAL</t>
  </si>
  <si>
    <t>07783497</t>
  </si>
  <si>
    <t>VEGA VEGA ELISA SUSANA</t>
  </si>
  <si>
    <t>07975796</t>
  </si>
  <si>
    <t>LOCK CALDERON ROSA MARIA</t>
  </si>
  <si>
    <t>SECRETARIA DE DIRECCION</t>
  </si>
  <si>
    <t>07976691</t>
  </si>
  <si>
    <t>VEGAS VEGAS GREGORIA SOLEDAD</t>
  </si>
  <si>
    <t>08181039</t>
  </si>
  <si>
    <t>MOQUILLAZA BALDEON VICTORIA ELVIRA</t>
  </si>
  <si>
    <t>09530851</t>
  </si>
  <si>
    <t>SPIERS VARGAS DE LLATAS SILVIA</t>
  </si>
  <si>
    <t>09691141</t>
  </si>
  <si>
    <t>CORREA ESPINOZA JULISSA CONSUELO</t>
  </si>
  <si>
    <t>TECNICO ADMINISTRATIVO II</t>
  </si>
  <si>
    <t>09794293</t>
  </si>
  <si>
    <t>CASTRO MORALES ROCIO</t>
  </si>
  <si>
    <t>10296955</t>
  </si>
  <si>
    <t>CASAFRANCA JIMENEZ KARINA</t>
  </si>
  <si>
    <t>16516686</t>
  </si>
  <si>
    <t>CUMPA MILLONES ROSA GRACIELA</t>
  </si>
  <si>
    <t>ENCARGADO TRAMITE DOCUMENTARIO</t>
  </si>
  <si>
    <t>16574866</t>
  </si>
  <si>
    <t>TAPIA MUÑOZ CLOTILDE</t>
  </si>
  <si>
    <t>16639023</t>
  </si>
  <si>
    <t>URBINA OLIVA MERCEDES CONSTANSA</t>
  </si>
  <si>
    <t>16789817</t>
  </si>
  <si>
    <t>HUERTAS SEGURA ELENA DEL ROSARIO</t>
  </si>
  <si>
    <t>17555000</t>
  </si>
  <si>
    <t>ÑOPO SOLIS SANDRA YARMILA</t>
  </si>
  <si>
    <t>PROFESIONAL ESPECIALIZADO EN RECURSOS HIDRICOS SUPERFICIALES</t>
  </si>
  <si>
    <t>17628767</t>
  </si>
  <si>
    <t>DE LA CRUZ DURAND CLEVER</t>
  </si>
  <si>
    <t>PROFESIONAL ESPECIALIZADO EN ADMISTRACION</t>
  </si>
  <si>
    <t>17807600</t>
  </si>
  <si>
    <t>ALCANTARA MORENO JOSE ANTONIO</t>
  </si>
  <si>
    <t>17870997</t>
  </si>
  <si>
    <t>HERNANDEZ VENTURA JORGE LUIS</t>
  </si>
  <si>
    <t>18129785</t>
  </si>
  <si>
    <t>TORRES ASMAD YOLVI ELIZABETH</t>
  </si>
  <si>
    <t>RESPONSABLE DEL ARA DE TRAMITE DOCUMENTARIO SEGÚN RESOLUCION N° 02 DEL CUADERNO DE MEDIDA CAUTELAR EXP 3522-2012 DEL 4TO JUZGADO LABORAL DE TRUJILLO</t>
  </si>
  <si>
    <t>18137598</t>
  </si>
  <si>
    <t>SILVA BRINGAS JOSE EDUARDO</t>
  </si>
  <si>
    <t>TECNICO EN TRAMITE DOCUMENTARIO</t>
  </si>
  <si>
    <t>19918253</t>
  </si>
  <si>
    <t>SCARSI MARATUECH PALMIRA ANTONIETA</t>
  </si>
  <si>
    <t>20012495</t>
  </si>
  <si>
    <t>GAMERO PACHECO ANNIE ELIZABETH</t>
  </si>
  <si>
    <t>TECNICO ADMINISTRATIVO EN TRAMITE DOCUMENTARIO</t>
  </si>
  <si>
    <t>20049460</t>
  </si>
  <si>
    <t>HURTADO GAGO CECILIA</t>
  </si>
  <si>
    <t>21533268</t>
  </si>
  <si>
    <t>MORA YAÑEZ ROSARIO DEL PILAR</t>
  </si>
  <si>
    <t>21561894</t>
  </si>
  <si>
    <t>HUAMANI PINO NADINE CHRISTI</t>
  </si>
  <si>
    <t>22303393</t>
  </si>
  <si>
    <t>SIGUAS ANGULO YOVANNA ELIZABETH</t>
  </si>
  <si>
    <t>24708515</t>
  </si>
  <si>
    <t>SURCO AROSQUIPA NERY</t>
  </si>
  <si>
    <t>25758537</t>
  </si>
  <si>
    <t>MORENO DAVILA WENDY</t>
  </si>
  <si>
    <t>27718771</t>
  </si>
  <si>
    <t>JIMENEZ OBLITAS FELICINDA KARIM</t>
  </si>
  <si>
    <t>29520096</t>
  </si>
  <si>
    <t>FLORES FERNANDEZ LENNY ONEIDA</t>
  </si>
  <si>
    <t>29621712</t>
  </si>
  <si>
    <t>TEJERINA HERRERA DE ROSAS MERCEDES MAGALLY</t>
  </si>
  <si>
    <t>29661598</t>
  </si>
  <si>
    <t>VELIZ PINTO WENDY MARYOTH</t>
  </si>
  <si>
    <t>29739080</t>
  </si>
  <si>
    <t>VERA LOPEZ HELEN</t>
  </si>
  <si>
    <t>31657687</t>
  </si>
  <si>
    <t>TARAZONA SANTOS NILA FELICIANA</t>
  </si>
  <si>
    <t>32132130</t>
  </si>
  <si>
    <t>OLIDEN VALLADARES ANA MARIA</t>
  </si>
  <si>
    <t>32933544</t>
  </si>
  <si>
    <t>OLIVARES HUAMANCHUMO JOSSIE LOURDES</t>
  </si>
  <si>
    <t>TECNICO DE CAMPO</t>
  </si>
  <si>
    <t>32952919</t>
  </si>
  <si>
    <t>AZAÑA MEZA LUIS ALBERTO</t>
  </si>
  <si>
    <t xml:space="preserve">SECRETARIA DE DIRECCION </t>
  </si>
  <si>
    <t>40200551</t>
  </si>
  <si>
    <t>VILCA COLQUEHUANCA ZAYDA NILDA</t>
  </si>
  <si>
    <t>40311831</t>
  </si>
  <si>
    <t>FARFAN REQUENA LIZBETH ALHELY</t>
  </si>
  <si>
    <t>40314800</t>
  </si>
  <si>
    <t>RENGIFO SILVA PRISCILIA LEONOR</t>
  </si>
  <si>
    <t>40572009</t>
  </si>
  <si>
    <t>CABELLO BAZALAR JOHANA AIMEE</t>
  </si>
  <si>
    <t>40591807</t>
  </si>
  <si>
    <t>MARTINEZ QUISPE TEODOSIA</t>
  </si>
  <si>
    <t>40712340</t>
  </si>
  <si>
    <t>SAJAMI RUIZ DONNA DELYS</t>
  </si>
  <si>
    <t>40762946</t>
  </si>
  <si>
    <t>ALVITRES VALENCIA ALICIA CONSUELO</t>
  </si>
  <si>
    <t>40953294</t>
  </si>
  <si>
    <t>AREQUE KEA CELSY ZULLY</t>
  </si>
  <si>
    <t>41254815</t>
  </si>
  <si>
    <t>INTI RIMAC ISABELA HILDA</t>
  </si>
  <si>
    <t>41347414</t>
  </si>
  <si>
    <t>ARAGON MACHACA NANCY ERIKA</t>
  </si>
  <si>
    <t>ASISTENTE I EN TRAMITE DOCUMENTARIO - SECRETARIA</t>
  </si>
  <si>
    <t>41376557</t>
  </si>
  <si>
    <t>HERNANDEZ DONAIRE SARITA MARIA DE LOS ANGELES</t>
  </si>
  <si>
    <t>41568891</t>
  </si>
  <si>
    <t>ROJAS SANCHEZ FLOR DE JESUS</t>
  </si>
  <si>
    <t>41758563</t>
  </si>
  <si>
    <t>FERIA GUTIERREZ DENISSE VIRGINA</t>
  </si>
  <si>
    <t>41777299</t>
  </si>
  <si>
    <t>SORIA RUIZ LIMNY LILIANA</t>
  </si>
  <si>
    <t>41825259</t>
  </si>
  <si>
    <t>RODRIGUEZ GONZALES IVON PAMELA</t>
  </si>
  <si>
    <t>42112588</t>
  </si>
  <si>
    <t>PALZA RODRIGUEZ MARYE ANN LIZBETH</t>
  </si>
  <si>
    <t>42158954</t>
  </si>
  <si>
    <t>CORAL PINEDO MIRABEL</t>
  </si>
  <si>
    <t>42258251</t>
  </si>
  <si>
    <t>AMANCAY DE LA CRUZ MARIA LUZ</t>
  </si>
  <si>
    <t>42297413</t>
  </si>
  <si>
    <t>PAREDES BEDOYA MARIA LUCRECIA</t>
  </si>
  <si>
    <t>42331067</t>
  </si>
  <si>
    <t>HUACAC QUISPE  JUDITH ANDREA</t>
  </si>
  <si>
    <t>43814110</t>
  </si>
  <si>
    <t>NINANTAY ROMERO MIRIAM</t>
  </si>
  <si>
    <t>44118886</t>
  </si>
  <si>
    <t>CAMPOS AGUILAR ROSAURA RUTH</t>
  </si>
  <si>
    <t xml:space="preserve"> SECRETARIA</t>
  </si>
  <si>
    <t>44619154</t>
  </si>
  <si>
    <t>NIETO VALENTIN KELY VANESSA</t>
  </si>
  <si>
    <t>44734020</t>
  </si>
  <si>
    <t>QUILCAHUANCA JILAJA MARLENE REBECA</t>
  </si>
  <si>
    <t>44749929</t>
  </si>
  <si>
    <t>CHIPOCO ASCUE KARLA FABIOLA</t>
  </si>
  <si>
    <t>44761211</t>
  </si>
  <si>
    <t>REYES VALDERRAMA SARA MARIA FERNANDA</t>
  </si>
  <si>
    <t>45092792</t>
  </si>
  <si>
    <t>RAMIREZ DIAZ TATIANA MARIBEL</t>
  </si>
  <si>
    <t>45289390</t>
  </si>
  <si>
    <t>VERA CRUZ HERMELINDA</t>
  </si>
  <si>
    <t>45623494</t>
  </si>
  <si>
    <t>VALDERRAMA ROJAS SONIA MAGALI</t>
  </si>
  <si>
    <t>45859206</t>
  </si>
  <si>
    <t>EUGENIO RODRIGUEZ MARINA</t>
  </si>
  <si>
    <t>ASISTENTE EN TRAMITE DOCUMENTARIO</t>
  </si>
  <si>
    <t>46565209</t>
  </si>
  <si>
    <t>BERMUDEZ ESPIRITU ANA CELESTE</t>
  </si>
  <si>
    <t>46645834</t>
  </si>
  <si>
    <t>MAMANI CHOQUEPATA DELIA ZANDRA</t>
  </si>
  <si>
    <t>47916700</t>
  </si>
  <si>
    <t>VILLAVICENCIO FRETEL SILVIA KARINA</t>
  </si>
  <si>
    <t>SECRETARIA DE OFICINA DE ENLACE</t>
  </si>
  <si>
    <t>70127000</t>
  </si>
  <si>
    <t>GIRALDO LEYVA MARIA GUADALUPE LIBERTAD</t>
  </si>
  <si>
    <t>80520347</t>
  </si>
  <si>
    <t>RUIZ MORALES ELIANA MAGALY</t>
  </si>
  <si>
    <t>SECRETARIA 4</t>
  </si>
  <si>
    <t>09270708</t>
  </si>
  <si>
    <t>MONTEZUMA MURO NORMA EDITH</t>
  </si>
  <si>
    <t>09377673</t>
  </si>
  <si>
    <t>ALVA OLIVA CECILIA ZORAIDA</t>
  </si>
  <si>
    <t>09679589</t>
  </si>
  <si>
    <t>BENAVIDES MANZANILLA SARA ROSALVA</t>
  </si>
  <si>
    <t>09857874</t>
  </si>
  <si>
    <t>LEON PAJUELO KAREN ZULEICA</t>
  </si>
  <si>
    <t>09992520</t>
  </si>
  <si>
    <t>LOPEZ VERANO FABIOLA BETSABE</t>
  </si>
  <si>
    <t>10549080</t>
  </si>
  <si>
    <t>MIRANDA CACEDA JENNY CLORINDA</t>
  </si>
  <si>
    <t>16801996</t>
  </si>
  <si>
    <t>SILVA NUNTON BETTY</t>
  </si>
  <si>
    <t>18087912</t>
  </si>
  <si>
    <t>VILCHES CALLEGARI ANA MARIA</t>
  </si>
  <si>
    <t xml:space="preserve">SECRETARIA PARA DIRECCION </t>
  </si>
  <si>
    <t>41425242</t>
  </si>
  <si>
    <t>GONZALES CHACON MIRIAN MAYLEY</t>
  </si>
  <si>
    <t>TECNICO EN CONTROL Y SEGUIMIENTO DE DOCUMENTOS EN MESA DE PARTES</t>
  </si>
  <si>
    <t>42071995</t>
  </si>
  <si>
    <t>ARMIJO ROMERO ALYSON KATHERINE</t>
  </si>
  <si>
    <t>42133150</t>
  </si>
  <si>
    <t>NEIRA ALLCCA LEONOR</t>
  </si>
  <si>
    <t>42751636</t>
  </si>
  <si>
    <t>GARCIA ROMERO ROSARIO JASUMI</t>
  </si>
  <si>
    <t>70280771</t>
  </si>
  <si>
    <t>CCAJIA CALSINA SHADIA JESUSA</t>
  </si>
  <si>
    <t>40700027</t>
  </si>
  <si>
    <t>FERNANDEZ RACHO LUCY AURORA</t>
  </si>
  <si>
    <t>TECNICO EN PROCESAMIENTO DE NOTIFICACIONES ADMINISTRATIVAS</t>
  </si>
  <si>
    <t>07250809</t>
  </si>
  <si>
    <t>DE LA TORRE MONTOYA BERTHA EMILIA</t>
  </si>
  <si>
    <t>SECRETARIADO BILINGÜE</t>
  </si>
  <si>
    <t>09796694</t>
  </si>
  <si>
    <t>HUARAQUISPE MOLLEDA GIOVANNA HERMELINDA</t>
  </si>
  <si>
    <t>ESPECIALISTA EN COMPENSACIONES Y BENEFICIOS</t>
  </si>
  <si>
    <t>06122981</t>
  </si>
  <si>
    <t>LLANOS ISLADO JORGE LUIS</t>
  </si>
  <si>
    <t>08242888</t>
  </si>
  <si>
    <t>MUNARRIZ CANALES LUIS FELIPE</t>
  </si>
  <si>
    <t>30842798</t>
  </si>
  <si>
    <t>TORRES VASQUEZ YESIKA MARIA</t>
  </si>
  <si>
    <t>ESPECIALISTA EN EVALUACION Y AUTORIZACION DE VERTIMIENTOS</t>
  </si>
  <si>
    <t>00435500</t>
  </si>
  <si>
    <t>GODINEZ AGUILAR MARIANELA BEATRIZ</t>
  </si>
  <si>
    <t>ESPECIALISTA PARA LA SUPERVISION Y FISCALIZACION DE CALIDAD DE LOS RECURSOS HIDRICOS</t>
  </si>
  <si>
    <t>09349587</t>
  </si>
  <si>
    <t>MEDRANO MALLQUI DANIEL PAULINO</t>
  </si>
  <si>
    <t>09958274</t>
  </si>
  <si>
    <t>AGURTO ROMERO KARINA LUISA</t>
  </si>
  <si>
    <t>COORDINADOR DEL AREA DE FORTALECIMIENTO DE CAPACIDADES Y SENSIBILIZACION</t>
  </si>
  <si>
    <t>07376611</t>
  </si>
  <si>
    <t>CARDENAS SARMIENTO EMMA FRANCY</t>
  </si>
  <si>
    <t>TECNICO EN SENSIBILIZACION Y CAPACITACION EN CULTURA DEL AGUA</t>
  </si>
  <si>
    <t>08191280</t>
  </si>
  <si>
    <t>ALMENDRAS MERELLO JORGE LUIS</t>
  </si>
  <si>
    <t>29316973</t>
  </si>
  <si>
    <t>CHACA APAZA JOSE HENRY</t>
  </si>
  <si>
    <t>ASISTENTE DE CAPACITACION</t>
  </si>
  <si>
    <t>46757532</t>
  </si>
  <si>
    <t>HINOSTROZA HUARINGA STEFANNYE PAMELA</t>
  </si>
  <si>
    <t>TECNICO DE CAMPO - OFICINA DE ENLACE</t>
  </si>
  <si>
    <t>16759614</t>
  </si>
  <si>
    <t>MIÑOPE SANDOVAL CESAR SIMON</t>
  </si>
  <si>
    <t>PRODUCCIÓN AGRICOLA TECNICA</t>
  </si>
  <si>
    <t>17413166</t>
  </si>
  <si>
    <t>MORALES CHONATE JOSE ALBERTO</t>
  </si>
  <si>
    <t>ESPECIALISTA EN PRENSA</t>
  </si>
  <si>
    <t>10141430</t>
  </si>
  <si>
    <t>GALINDO BERNUY ANDRES FERNANDO</t>
  </si>
  <si>
    <t>COORDINADOR DE COMUNICACION E INFORMACION</t>
  </si>
  <si>
    <t>25843548</t>
  </si>
  <si>
    <t>LALICH LI ADRIANA SUYIN</t>
  </si>
  <si>
    <t>41810020</t>
  </si>
  <si>
    <t>DE LA CRUZ ZEGARRA VICTOR FABIO</t>
  </si>
  <si>
    <t>ESPECIALISTA EN COMUNICACIONES</t>
  </si>
  <si>
    <t>42189202</t>
  </si>
  <si>
    <t>PUERTA FLORES SONIA MARIELLA</t>
  </si>
  <si>
    <t>00112539</t>
  </si>
  <si>
    <t>SEIJAS DEL AGUILA NOBEL HOMERO</t>
  </si>
  <si>
    <t>00235523</t>
  </si>
  <si>
    <t>PALADINES HEREDIA ANDRES LUCIANO</t>
  </si>
  <si>
    <t>00411892</t>
  </si>
  <si>
    <t>VASQUEZ FUENTES RENE JESUS</t>
  </si>
  <si>
    <t>00423637</t>
  </si>
  <si>
    <t>SALVADOR PICON HUGO ERNESTO</t>
  </si>
  <si>
    <t>00860565</t>
  </si>
  <si>
    <t>VARGAS RUVIO MERTON</t>
  </si>
  <si>
    <t>01323793</t>
  </si>
  <si>
    <t>ACHATA COILA RICARDO</t>
  </si>
  <si>
    <t>01345654</t>
  </si>
  <si>
    <t>QUISPE CCAMA CLEMENTE</t>
  </si>
  <si>
    <t>CHOFER II</t>
  </si>
  <si>
    <t>02677728</t>
  </si>
  <si>
    <t>MENDOZA NIEVES JOSE ORLANDO</t>
  </si>
  <si>
    <t>02693958</t>
  </si>
  <si>
    <t>RAMOS CARRERA JORGE</t>
  </si>
  <si>
    <t>03306412</t>
  </si>
  <si>
    <t>ARELLANO ZETA BERNARDINO GERMAN</t>
  </si>
  <si>
    <t>05235570</t>
  </si>
  <si>
    <t>MAGALHAES DIAZ ROBINSON</t>
  </si>
  <si>
    <t>07135452</t>
  </si>
  <si>
    <t>ABREGO VALVERDE EFRAIN MATEO</t>
  </si>
  <si>
    <t>07754374</t>
  </si>
  <si>
    <t>SALCEDO RUIZ ROBERTO CARLOS</t>
  </si>
  <si>
    <t>08740498</t>
  </si>
  <si>
    <t>ASALDE LOPEZ BALTAZAR</t>
  </si>
  <si>
    <t>08855422</t>
  </si>
  <si>
    <t>SILVA CHAPARRO FLORO CELESTINO</t>
  </si>
  <si>
    <t>APOYO EN LIMPIEZA</t>
  </si>
  <si>
    <t>08890032</t>
  </si>
  <si>
    <t>ANGULO FLORES ROSA MERCEDES</t>
  </si>
  <si>
    <t>09147044</t>
  </si>
  <si>
    <t>CORDOVA HUAMAN LUCIANO</t>
  </si>
  <si>
    <t xml:space="preserve">ASISTENTE I EN TRAMITE DOCUMENTARIO </t>
  </si>
  <si>
    <t>09857476</t>
  </si>
  <si>
    <t>RAMOS IZQUIERDO BACILIO</t>
  </si>
  <si>
    <t>10421634</t>
  </si>
  <si>
    <t>UYUQUIPA ANCCA MAURICIO MATIAS</t>
  </si>
  <si>
    <t>10670042</t>
  </si>
  <si>
    <t>ORTIZ VELASQUE EDGAR CLAUDIO</t>
  </si>
  <si>
    <t>10723289</t>
  </si>
  <si>
    <t>RAMIREZ GRATELLI CARLOS ANDRES</t>
  </si>
  <si>
    <t>15728590</t>
  </si>
  <si>
    <t>GUTIERREZ REY ALLAN</t>
  </si>
  <si>
    <t>15857694</t>
  </si>
  <si>
    <t>RAMOS ULLOA RICHARD ALBERTO</t>
  </si>
  <si>
    <t>15958100</t>
  </si>
  <si>
    <t>ROJAS FLORES FABIO</t>
  </si>
  <si>
    <t>15993459</t>
  </si>
  <si>
    <t>ESPINOZA GARCIA JIMMY MARTIN</t>
  </si>
  <si>
    <t>16017759</t>
  </si>
  <si>
    <t>CABRERA ROJAS MIGUEL ALFREDO ERICK</t>
  </si>
  <si>
    <t>ENCARGADO OFICINA TECNICA STA CRUZ</t>
  </si>
  <si>
    <t>16485356</t>
  </si>
  <si>
    <t>MONTALVO FERNANDEZ WILLIAN ARNALDO</t>
  </si>
  <si>
    <t>16577760</t>
  </si>
  <si>
    <t>LLUMPO MONTALVO JOSE ANTONIO</t>
  </si>
  <si>
    <t>16586680</t>
  </si>
  <si>
    <t>NOGAMI MORITA CARLOS YASUHIRO</t>
  </si>
  <si>
    <t>16664664</t>
  </si>
  <si>
    <t>SILVA BOCANEGRA MANUEL FRANCISCO</t>
  </si>
  <si>
    <t>16805581</t>
  </si>
  <si>
    <t>SANTA CRUZ CAJAN JORGE ANTONIO</t>
  </si>
  <si>
    <t>17452840</t>
  </si>
  <si>
    <t>MONTENEGRO GARCIA JOSE WILDER</t>
  </si>
  <si>
    <t>17554925</t>
  </si>
  <si>
    <t>GRANADOS DURAND WILSON JORGE</t>
  </si>
  <si>
    <t>17864377</t>
  </si>
  <si>
    <t>ALAYO CASTAÑEDA JUAN MANUEL</t>
  </si>
  <si>
    <t>18184948</t>
  </si>
  <si>
    <t>AGUIRRE LOLOY DELMER ROBERT</t>
  </si>
  <si>
    <t>19181692</t>
  </si>
  <si>
    <t>RAMIREZ MENDOZA ALFREDO APARICIO</t>
  </si>
  <si>
    <t>19675476</t>
  </si>
  <si>
    <t>PEREDA SALAS JUAN CARLOS</t>
  </si>
  <si>
    <t>20055395</t>
  </si>
  <si>
    <t>DE LA CRUZ CANO JAIME GAMANIEL</t>
  </si>
  <si>
    <t>20523208</t>
  </si>
  <si>
    <t>QUISPE MARAVI RUBEN ROGER</t>
  </si>
  <si>
    <t>21462648</t>
  </si>
  <si>
    <t>VALENCIA GARCIA KATTY ROSA</t>
  </si>
  <si>
    <t>21526577</t>
  </si>
  <si>
    <t>TUBILLAS ALVARADO ALBERTO RUBEN</t>
  </si>
  <si>
    <t>21552112</t>
  </si>
  <si>
    <t>REVILLA GUTIERREZ JOSE FELIX</t>
  </si>
  <si>
    <t>21869903</t>
  </si>
  <si>
    <t>CAYO SARAVIA MIGUEL ANGEL</t>
  </si>
  <si>
    <t>22070912</t>
  </si>
  <si>
    <t xml:space="preserve">AGUIRRE AYBAR JUAN MIGUEL </t>
  </si>
  <si>
    <t>22270045</t>
  </si>
  <si>
    <t>GUERRA TRILLO LUIS ANTONIO</t>
  </si>
  <si>
    <t>22490178</t>
  </si>
  <si>
    <t>GODOY TUCTO EVER</t>
  </si>
  <si>
    <t>23272573</t>
  </si>
  <si>
    <t>CUNYA QUISPE LEONCIO JHONY</t>
  </si>
  <si>
    <t>23945430</t>
  </si>
  <si>
    <t>VILLAVICENCIO BORDA WALTER</t>
  </si>
  <si>
    <t>26677405</t>
  </si>
  <si>
    <t>VILLEGAS PUENTE OLGA GAUDENCIA</t>
  </si>
  <si>
    <t>29435441</t>
  </si>
  <si>
    <t>LUNA HUACOTO LUIS VICTOR</t>
  </si>
  <si>
    <t>29548287</t>
  </si>
  <si>
    <t>VELAZCO MACHACA JOHN VALENTIN</t>
  </si>
  <si>
    <t>29706211</t>
  </si>
  <si>
    <t>PERALTA LAZO JUAN CARLOS</t>
  </si>
  <si>
    <t>30404314</t>
  </si>
  <si>
    <t>CANALES CARAZAS ELARD FIDEL</t>
  </si>
  <si>
    <t>30417996</t>
  </si>
  <si>
    <t>CONDO SOTOMAYOR VICTOR HENRY</t>
  </si>
  <si>
    <t>30485778</t>
  </si>
  <si>
    <t>CERON ALBAE CARLOS ENRIQUE</t>
  </si>
  <si>
    <t>30563135</t>
  </si>
  <si>
    <t>LIMA ARIZACA MIGUEL</t>
  </si>
  <si>
    <t>30846688</t>
  </si>
  <si>
    <t>CAHUA SANTILLANA FROYLAN JESUS</t>
  </si>
  <si>
    <t>31826150</t>
  </si>
  <si>
    <t>JARA VILLANUEVA JUAQUIN</t>
  </si>
  <si>
    <t>32263762</t>
  </si>
  <si>
    <t>MORY MELENDEZ AUBERTO</t>
  </si>
  <si>
    <t>33647274</t>
  </si>
  <si>
    <t>QUIROZ CHEVEZ VICTOR ALEJANDRO</t>
  </si>
  <si>
    <t>ENCARGADO DE LIMPIEZA</t>
  </si>
  <si>
    <t>33665387</t>
  </si>
  <si>
    <t>DAVILA CONTRERAS CARLOS</t>
  </si>
  <si>
    <t>33826707</t>
  </si>
  <si>
    <t>MILLONES MORI ROBIN</t>
  </si>
  <si>
    <t>40084065</t>
  </si>
  <si>
    <t>MAMANI OVIEDO GUIDO</t>
  </si>
  <si>
    <t>40150907</t>
  </si>
  <si>
    <t>FLORES PEZO ODILO</t>
  </si>
  <si>
    <t>40316546</t>
  </si>
  <si>
    <t>BOULANGER GONZALES WALTER RICARDO</t>
  </si>
  <si>
    <t>40470628</t>
  </si>
  <si>
    <t>LISARAZO PALOMINO FRANK FERRER</t>
  </si>
  <si>
    <t>40497217</t>
  </si>
  <si>
    <t>MONTERO CHIROQUE ABNER ERICK</t>
  </si>
  <si>
    <t>40552040</t>
  </si>
  <si>
    <t>CCAMA CHOQUEMAMANI PERCY</t>
  </si>
  <si>
    <t>40649131</t>
  </si>
  <si>
    <t>SANJINEZ PALACIOS HUGO ALEXANDER</t>
  </si>
  <si>
    <t>MENSAJERO MOTORIZADO</t>
  </si>
  <si>
    <t>40959541</t>
  </si>
  <si>
    <t>GUTIERREZ MORON ALVARO MARCELINO</t>
  </si>
  <si>
    <t>41137026</t>
  </si>
  <si>
    <t>CHICLOTE RUPAY HUMBERTO</t>
  </si>
  <si>
    <t>41202715</t>
  </si>
  <si>
    <t>BERNAOLA CAHUANA LUIS ELIAS</t>
  </si>
  <si>
    <t>41234562</t>
  </si>
  <si>
    <t>HUAMANCONDOR REYES CARLOS ALBERTO</t>
  </si>
  <si>
    <t>41322156</t>
  </si>
  <si>
    <t>VITE SAAVEDRA FRANCISCO JAVIER</t>
  </si>
  <si>
    <t>41417559</t>
  </si>
  <si>
    <t>MURGA REYNA JULIO CESAR SEGUNDO</t>
  </si>
  <si>
    <t>42109145</t>
  </si>
  <si>
    <t>PAZ INOÑAN LUIS ARTURO</t>
  </si>
  <si>
    <t>42208827</t>
  </si>
  <si>
    <t>JAVA GARCIA MAX TEDDY</t>
  </si>
  <si>
    <t>42239575</t>
  </si>
  <si>
    <t>ZUTA CAUPER FERNANDO ROLAN</t>
  </si>
  <si>
    <t>42519157</t>
  </si>
  <si>
    <t>HUANCA LLANOS DEMECIO FEDERICO</t>
  </si>
  <si>
    <t>42955167</t>
  </si>
  <si>
    <t>VENERO CHAVEZ BRUNO MAURICIO</t>
  </si>
  <si>
    <t>42997969</t>
  </si>
  <si>
    <t>ALVA CHINCHAY ISMAEL CRISTIAN</t>
  </si>
  <si>
    <t>43136231</t>
  </si>
  <si>
    <t>LUDEÑA GOMEZ CESAR ANTONIO</t>
  </si>
  <si>
    <t>43508228</t>
  </si>
  <si>
    <t>ZAPATA VIZCARRA ROXANA MARIELA</t>
  </si>
  <si>
    <t>APOYO EN LA CLASIFICACIÓN DE DOCUMENTOS DE PLANIFICACION Y COOPERACION</t>
  </si>
  <si>
    <t>43530181</t>
  </si>
  <si>
    <t>MILLONES MANAYAY ADELINA ISABEL</t>
  </si>
  <si>
    <t>43692192</t>
  </si>
  <si>
    <t>CHAVEZ BACA DAVID GIULIO</t>
  </si>
  <si>
    <t>44177700</t>
  </si>
  <si>
    <t>DOMINGUEZ RONCAL GONZALO DAVID</t>
  </si>
  <si>
    <t>TECNICO EN ARCHIVO CENTRAL</t>
  </si>
  <si>
    <t>44445337</t>
  </si>
  <si>
    <t>CHIHUAN CUADROS LIV LILIANA</t>
  </si>
  <si>
    <t>44830290</t>
  </si>
  <si>
    <t>YAPIAS HUARANGA HUGO VICTOR</t>
  </si>
  <si>
    <t>44831036</t>
  </si>
  <si>
    <t>LLATANZA PEREYRA HILDEBRANDO</t>
  </si>
  <si>
    <t>45475919</t>
  </si>
  <si>
    <t>ARMAS VASQUEZ ROBERTO CARLOS</t>
  </si>
  <si>
    <t>45784449</t>
  </si>
  <si>
    <t>CALDERON NAVEZ CRISTIAN MAO</t>
  </si>
  <si>
    <t>46202493</t>
  </si>
  <si>
    <t>PHACSI CCANA JUVENAL</t>
  </si>
  <si>
    <t>46228212</t>
  </si>
  <si>
    <t>CJULA CHACNAMA YESSICA</t>
  </si>
  <si>
    <t>46628943</t>
  </si>
  <si>
    <t>DEL AGUILA ACHING JEANS KERVIN</t>
  </si>
  <si>
    <t>46752354</t>
  </si>
  <si>
    <t>PALACIOS MARTEL JUAN</t>
  </si>
  <si>
    <t>ESPECIALISTA EN NUTRICION</t>
  </si>
  <si>
    <t>70435769</t>
  </si>
  <si>
    <t>MENDOZA ROLDAN GISSELLE KAROLYNE</t>
  </si>
  <si>
    <t>80181061</t>
  </si>
  <si>
    <t>RUIZ VALERA RUFFO EMERSON</t>
  </si>
  <si>
    <t>80247544</t>
  </si>
  <si>
    <t>PALACIN JANAMPA JESUS GABRIEL</t>
  </si>
  <si>
    <t>80387810</t>
  </si>
  <si>
    <t>BONIFAZ ROVALLO CESAR AUGUSTO</t>
  </si>
  <si>
    <t>04817161</t>
  </si>
  <si>
    <t>RIOS PEREZ BERLI TORIBIO</t>
  </si>
  <si>
    <t>AUXILIAR EN TRAMITE DOCUMENTARIO</t>
  </si>
  <si>
    <t>07625575</t>
  </si>
  <si>
    <t>CHAVEZ TORRES ANGELICA ROCIO</t>
  </si>
  <si>
    <t>08264639</t>
  </si>
  <si>
    <t>AQUINO CHUQUIMIA SALOME</t>
  </si>
  <si>
    <t>LIMPIEZA</t>
  </si>
  <si>
    <t>26704024</t>
  </si>
  <si>
    <t>RAMIREZ TERRONES MARIA FLOR</t>
  </si>
  <si>
    <t>27168377</t>
  </si>
  <si>
    <t>CABOS CULQUECHICON NATANAEL</t>
  </si>
  <si>
    <t>31619170</t>
  </si>
  <si>
    <t>SANCHEZ DE LA CRUZ EDUARDO WILFREDO</t>
  </si>
  <si>
    <t>32393283</t>
  </si>
  <si>
    <t>CRUZATE ALVAREZ SIXTO BENJAMIN</t>
  </si>
  <si>
    <t>42010513</t>
  </si>
  <si>
    <t>BEGAZO PINTO JOSUAPH RENE</t>
  </si>
  <si>
    <t>43083322</t>
  </si>
  <si>
    <t xml:space="preserve">CASTOPE GALLARDO ANTONIO </t>
  </si>
  <si>
    <t>46186341</t>
  </si>
  <si>
    <t>VISA ONQUE PEDRO IVAN</t>
  </si>
  <si>
    <t>74240859</t>
  </si>
  <si>
    <t>HERNANDEZ SARAVIA HERNANDO STEVEN</t>
  </si>
  <si>
    <t>ESPECIALISTA MEDICO EN SALUD OCUPACIONAL</t>
  </si>
  <si>
    <t>32967902</t>
  </si>
  <si>
    <t>CUEVA ZAMBRANO PATRICIA GUADALUPE</t>
  </si>
  <si>
    <t>MEDICO CIRUJANO</t>
  </si>
  <si>
    <t>18905059</t>
  </si>
  <si>
    <t>ROJAS CHAVEZ LUIS ANTONIO</t>
  </si>
  <si>
    <t>MECÁNICA DE PRODUCCIÓN TECNICA</t>
  </si>
  <si>
    <t>CHOFER - CONSERJE</t>
  </si>
  <si>
    <t>43447733</t>
  </si>
  <si>
    <t>FLORES PAICO RAUL ARMANDO</t>
  </si>
  <si>
    <t xml:space="preserve">CHOFER PARA LA DIRECCION </t>
  </si>
  <si>
    <t>43737067</t>
  </si>
  <si>
    <t>BARRETO CONDORI LUIS SERAFIN</t>
  </si>
  <si>
    <t>APOYO EN TRAMITE DOCUMENTARIO</t>
  </si>
  <si>
    <t>18906824</t>
  </si>
  <si>
    <t>BERNAQUE GARCIA LUIS ALBERTO</t>
  </si>
  <si>
    <t>MECÁNICA AUTOMOTRIZ TECNICA</t>
  </si>
  <si>
    <t>41491037</t>
  </si>
  <si>
    <t>PASTOR  LOPEZ LENIN ALEXANDER</t>
  </si>
  <si>
    <t>43529448</t>
  </si>
  <si>
    <t>MARQUINA SILVA FELIX DARWIN</t>
  </si>
  <si>
    <t>RESPONSABLE ADMINISTRATIVO</t>
  </si>
  <si>
    <t>20063722</t>
  </si>
  <si>
    <t>ARIZAGA CUENCA MIGUEL ALBERTO</t>
  </si>
  <si>
    <t>MARKETING</t>
  </si>
  <si>
    <t>16576030</t>
  </si>
  <si>
    <t>GARCIA MONTALVO WILLIAN</t>
  </si>
  <si>
    <t>MANTENIMIENTO MECANICA TECNICA</t>
  </si>
  <si>
    <t>ASISTENTE DE ALMACEN</t>
  </si>
  <si>
    <t>40442531</t>
  </si>
  <si>
    <t>CHAVEZ BERNUY GONZALO</t>
  </si>
  <si>
    <t>42283912</t>
  </si>
  <si>
    <t>PEREZ PORTA LENIN IVAN</t>
  </si>
  <si>
    <t>43437164</t>
  </si>
  <si>
    <t>HUAYLLANI MAMANI RUBEN</t>
  </si>
  <si>
    <t>ENCARGADO DE LA OFICINA DE ENLACE</t>
  </si>
  <si>
    <t>02785440</t>
  </si>
  <si>
    <t>CUSTODIO GONZALES EMILIO GREGORIO</t>
  </si>
  <si>
    <t>21827013</t>
  </si>
  <si>
    <t>MORAN MONSERRATE RICARDO LEONIDAS</t>
  </si>
  <si>
    <t>23275436</t>
  </si>
  <si>
    <t>GIRALDEZ BENDEZU WILBER</t>
  </si>
  <si>
    <t>80278030</t>
  </si>
  <si>
    <t>CHIROQUE MARTINEZ ALEXANDER</t>
  </si>
  <si>
    <t>ESPECIALISTA EN EVALUACION DE INSTRUMENTOS AMBIENTALES</t>
  </si>
  <si>
    <t>09557571</t>
  </si>
  <si>
    <t>NEYRA CAMARENA MAGNA MODESTA</t>
  </si>
  <si>
    <t>INGENIERIA SANITARIA Y AMBIENTAL</t>
  </si>
  <si>
    <t>40589018</t>
  </si>
  <si>
    <t>TEJEDA QUISPE JUAN GERMAN</t>
  </si>
  <si>
    <t>70273263</t>
  </si>
  <si>
    <t>CCAICO RIOS KEVIN ADRIAN</t>
  </si>
  <si>
    <t>71924824</t>
  </si>
  <si>
    <t>MIRANDA TIPIANA JAIRS ALEXANDER</t>
  </si>
  <si>
    <t>01326730</t>
  </si>
  <si>
    <t>IBEROS MAMANI CESAR</t>
  </si>
  <si>
    <t xml:space="preserve">ESPECIALISTA EN CALIDAD Y EVALUACION EN RECURSOS HIDRICOS </t>
  </si>
  <si>
    <t>01555217</t>
  </si>
  <si>
    <t>LEON HANCCO HUGO</t>
  </si>
  <si>
    <t>ANALISTA I EN CALIDAD RECURSOS HIDRICOS</t>
  </si>
  <si>
    <t>02045956</t>
  </si>
  <si>
    <t>CALLATA PASACA RENE</t>
  </si>
  <si>
    <t>02300257</t>
  </si>
  <si>
    <t>FLORES ARIZACA GERMAN</t>
  </si>
  <si>
    <t>PROFESIONAL PARA LA SUPERVISION Y FISCALIZACION DE CALIDAD DE LOS RECURSOS HIDRICOS</t>
  </si>
  <si>
    <t>06265519</t>
  </si>
  <si>
    <t>MENDOZA RODRIGUEZ EDITH</t>
  </si>
  <si>
    <t>ESPECIALISTA EN ANALISIS, EVALUACION E INTERPRETACION DE REPORTES DE MONITOREO EN LOS CUERPOS NATURALES DEL AGUA</t>
  </si>
  <si>
    <t>08676771</t>
  </si>
  <si>
    <t>PALACIOS BURBANO MARIA ESTHER</t>
  </si>
  <si>
    <t>ANALISTA I EN CALIDAD DE RECURSOS HIDRICOS</t>
  </si>
  <si>
    <t>09884763</t>
  </si>
  <si>
    <t>CUEVA MEDINA LUZGARDO</t>
  </si>
  <si>
    <t>15717915</t>
  </si>
  <si>
    <t>DE LOS SANTOS ESPADIN ROOSEWEL RUBEN</t>
  </si>
  <si>
    <t>16587082</t>
  </si>
  <si>
    <t>BARBOZA VASQUEZ JAIME</t>
  </si>
  <si>
    <t>16765551</t>
  </si>
  <si>
    <t>FERNANDEZ MONTALVO LITA JOVANNY</t>
  </si>
  <si>
    <t>PROFESIONAL EN CALIDAD DELOS RECURSOS HIDRICOS</t>
  </si>
  <si>
    <t>16774558</t>
  </si>
  <si>
    <t>FLORES LIMO WILLY ENRIQUE</t>
  </si>
  <si>
    <t>16790298</t>
  </si>
  <si>
    <t>JARA VERGARA LUIS ALBERTO</t>
  </si>
  <si>
    <t>17938833</t>
  </si>
  <si>
    <t>LOPEZ SILVA RAUL ERNESTO</t>
  </si>
  <si>
    <t xml:space="preserve"> PROFESIONAL EN CALIDAD DE LOS RECURSOS HIDRICOS</t>
  </si>
  <si>
    <t>18176599</t>
  </si>
  <si>
    <t>CISNEROS CORDOVA MONICA</t>
  </si>
  <si>
    <t>ESPECIALISTA PARA VIGILANCIA DE LA CALIDAD DEL AGUA</t>
  </si>
  <si>
    <t>20000533</t>
  </si>
  <si>
    <t>SERPA TOSCANO ROLANDO VIDAL</t>
  </si>
  <si>
    <t>ESPECIALISTA EN EVALUACION DE AUTORIZACIONES DE VERTIMIENTOS</t>
  </si>
  <si>
    <t>20075948</t>
  </si>
  <si>
    <t>GOMERO QUINTO NANCY LUZMILA</t>
  </si>
  <si>
    <t xml:space="preserve">ANALISTA I EN CALIDAD DE RECURSOS HÍDRICOS </t>
  </si>
  <si>
    <t>21443008</t>
  </si>
  <si>
    <t>HUAMANI CRISOSTOMO MARIA ELENA</t>
  </si>
  <si>
    <t>23933729</t>
  </si>
  <si>
    <t>MAMANI VILCA WILFREDO</t>
  </si>
  <si>
    <t>ANALISTA DE CALIDAD DE RECURSOS HIDRICOS</t>
  </si>
  <si>
    <t>23988780</t>
  </si>
  <si>
    <t>ATAYUPANQUI YLLA BERTA</t>
  </si>
  <si>
    <t>ESPECIALISTA EN INSTRUMENTOS DE GESTION AMBIENTAL</t>
  </si>
  <si>
    <t>29614269</t>
  </si>
  <si>
    <t>PAREDES MOSCOSSO ERIKA DELIA</t>
  </si>
  <si>
    <t>33827112</t>
  </si>
  <si>
    <t>SILVA BARDALES JORGE EDISON</t>
  </si>
  <si>
    <t>40028120</t>
  </si>
  <si>
    <t>SEGURA SANCHEZ DANIEL ROMAN</t>
  </si>
  <si>
    <t>40155944</t>
  </si>
  <si>
    <t>FLORES FLORES ELY JUDITH</t>
  </si>
  <si>
    <t>ANALISTA II EN RECURSOS HIDRICOS - CALIDAD</t>
  </si>
  <si>
    <t>40433811</t>
  </si>
  <si>
    <t>CUSMA CORRALES MARCOS ARTEMIO</t>
  </si>
  <si>
    <t>PROFESIONAL RESPONSABLE EN CALIDAD DE RECURSOS HIDRICOS</t>
  </si>
  <si>
    <t>40544485</t>
  </si>
  <si>
    <t>FIGUEROA ZAVALA JACQUELINE LILIAN</t>
  </si>
  <si>
    <t>40684277</t>
  </si>
  <si>
    <t>DAVILA GUERRERO ERICKA JEANNETTE</t>
  </si>
  <si>
    <t>ESPECIALISTA PARA LA SUPERVISION Y FISCALIZACION DE CALIDAD DE LOS RECURSOS  HIDRICOS</t>
  </si>
  <si>
    <t>41045174</t>
  </si>
  <si>
    <t>ZEA LUNA LILI EMILIA</t>
  </si>
  <si>
    <t>41413600</t>
  </si>
  <si>
    <t>POMA MAMANI EFRAIN</t>
  </si>
  <si>
    <t xml:space="preserve"> PROFESIONAL EN CALIDAD DE LOS RECURSOS HÍDRICOS</t>
  </si>
  <si>
    <t>41416924</t>
  </si>
  <si>
    <t>ANGULO BEDON EDITH MARIBEL</t>
  </si>
  <si>
    <t>41681430</t>
  </si>
  <si>
    <t>HUAMAN REQUENA KELLY YOHANA</t>
  </si>
  <si>
    <t>PROFESIONAL EN CALIDAD DE RECURSOS HIDRICOS</t>
  </si>
  <si>
    <t>42068741</t>
  </si>
  <si>
    <t>GALA VALENZUELA WILLY RENATO</t>
  </si>
  <si>
    <t>42221242</t>
  </si>
  <si>
    <t>RAMOS POMA CENAIDA MARLENY</t>
  </si>
  <si>
    <t>42830983</t>
  </si>
  <si>
    <t>ROQUE AGUILAR EVELYN MALENA</t>
  </si>
  <si>
    <t>42835081</t>
  </si>
  <si>
    <t>BREÑA SOLIER JUAN CARLOS</t>
  </si>
  <si>
    <t>72401234</t>
  </si>
  <si>
    <t>GUERRERO FRIAS DEYCI YANET</t>
  </si>
  <si>
    <t xml:space="preserve">ESPECIALISTA III EN CALIDAD DE RECURSOS HIDRICOS </t>
  </si>
  <si>
    <t>21562197</t>
  </si>
  <si>
    <t>FLORES PINEDA DE HERNANDEZ LILIANA SOFÍA</t>
  </si>
  <si>
    <t>ANALISTA II EN RECURSOS HÍDRICOS - CALIDAD</t>
  </si>
  <si>
    <t>40038604</t>
  </si>
  <si>
    <t>CHOPA SHISCO WILFREDO ALEJANDRO</t>
  </si>
  <si>
    <t>04649935</t>
  </si>
  <si>
    <t>RAMOS HUIZA MARCO ANTONIO</t>
  </si>
  <si>
    <t>INGENIERIA MECANICA ELECTRICA</t>
  </si>
  <si>
    <t>ESPECIALISTA EN RECURSOS HIDRICOS SUPERFICIALES</t>
  </si>
  <si>
    <t>07242368</t>
  </si>
  <si>
    <t>SANTILLAN PORTILLA NELSON</t>
  </si>
  <si>
    <t>INGENIERIA MECANICA DE FLUIDOS</t>
  </si>
  <si>
    <t>ANALISTA I DE RECURSOS HIDRICOS</t>
  </si>
  <si>
    <t>08594365</t>
  </si>
  <si>
    <t>CAPILLO CALDAS EDUARDO LUIS</t>
  </si>
  <si>
    <t>ESPECIALISTA EN EVALUACION DE RECURSOS HIDRICOS</t>
  </si>
  <si>
    <t>10430155</t>
  </si>
  <si>
    <t>COLLAS CHAVEZ MANUEL ELIAS</t>
  </si>
  <si>
    <t>41054003</t>
  </si>
  <si>
    <t>CABALLERO LAYME WILLIAM</t>
  </si>
  <si>
    <t>INGENIERÍA MECANICA AUTOMOTRIZ</t>
  </si>
  <si>
    <t>ASISTENTE INFORMATICO PARA LA GESTION DE COBRANZA Y RECAUDACION DE LA RETRIBUCION ECONOMICA</t>
  </si>
  <si>
    <t>44184234</t>
  </si>
  <si>
    <t>ASCONA JIMENEZ VICTOR ALBERTO</t>
  </si>
  <si>
    <t>INGENIERIA INFORMATICA</t>
  </si>
  <si>
    <t>TECNICO DE TRAMITE DOCUMENTARIO</t>
  </si>
  <si>
    <t>30675124</t>
  </si>
  <si>
    <t>VARGAS CASTILLO NANCY</t>
  </si>
  <si>
    <t>ESPECIALISTA EN RETRIBUCION ECONOMICA</t>
  </si>
  <si>
    <t>10077277</t>
  </si>
  <si>
    <t>MIRANDA OJEDA PERCY</t>
  </si>
  <si>
    <t>ESPECIALISTA DE PLANEAMIENTO, MONITOREO Y EVALUACION</t>
  </si>
  <si>
    <t>25717731</t>
  </si>
  <si>
    <t>SUAREZ HERRERA MARTIN CRISTIAN</t>
  </si>
  <si>
    <t>29510343</t>
  </si>
  <si>
    <t>DIAZ FLORES AGATON ANDRES</t>
  </si>
  <si>
    <t>PROFESIONAL RESPONSABLE EN SISTEMA DE INFORMACION DE RECURSOS HIDRICOS</t>
  </si>
  <si>
    <t>29691944</t>
  </si>
  <si>
    <t>PACO NARVAEZ ALEX FABIO</t>
  </si>
  <si>
    <t>26635078</t>
  </si>
  <si>
    <t>LEON LUNA RUBEN</t>
  </si>
  <si>
    <t>INGENIERÍA HIDROLOGICA</t>
  </si>
  <si>
    <t>ANALISTA EN REGISTRO Y EVALUACION DE INFORMACION HIDRICA</t>
  </si>
  <si>
    <t>41194705</t>
  </si>
  <si>
    <t>ESPINOZA PEREZ ROGER VLADIMIR</t>
  </si>
  <si>
    <t>PROFESIONAL PARA LA OPERATIVIDAD DE MODELOS HIDRICOS</t>
  </si>
  <si>
    <t>70787619</t>
  </si>
  <si>
    <t>BAUTISTA MEJIA JHON ALEX</t>
  </si>
  <si>
    <t>INGENIERIA HIDRAULICA</t>
  </si>
  <si>
    <t>ESPECIALISTA EN ORGANIZACION DE USUARIOS DE AGUA</t>
  </si>
  <si>
    <t>23944583</t>
  </si>
  <si>
    <t>OYOLA VALENCIA MILNER</t>
  </si>
  <si>
    <t>PROFESIONAL EN DERECHO DE USO DE AGUA SUBTERRANEO</t>
  </si>
  <si>
    <t>29294099</t>
  </si>
  <si>
    <t>SALINAS GUEVARA JUAN BLANCO</t>
  </si>
  <si>
    <t>ESPECIALISTA EN GEOLOGIA Y GEOTECNIA DE PROYECTOS HIDRAULICOS</t>
  </si>
  <si>
    <t>45954718</t>
  </si>
  <si>
    <t>SUYON SUCLUPE SERGUIS ALEXANDER</t>
  </si>
  <si>
    <t>PROFESIONAL ESPECIALISTA EN SISTEMAS DE INFORMACION GEOGRAFICA PARA RECURSOS HIDRICOS Y EN ORGANIZACION TERRITORIAL HIDROGRAFICA</t>
  </si>
  <si>
    <t>06662978</t>
  </si>
  <si>
    <t>TORRES GIRALDO HUMBERTO RICHARD</t>
  </si>
  <si>
    <t>INGENIERIA GEÓGRAFO</t>
  </si>
  <si>
    <t>ESPECIALISTA EN SISTEMA NACIONAL DE INFORMACION RECURSOS HIDRICOS</t>
  </si>
  <si>
    <t>07219241</t>
  </si>
  <si>
    <t>GUERRERO ARANDA HOMERO ROOSEVELT</t>
  </si>
  <si>
    <t>ESPECIALISTA EN SISTEMATIZACION DE INFORMACION ESPACIAL (CARTOGRAFIA) DE RECURSOS HIDRICOS</t>
  </si>
  <si>
    <t>07969601</t>
  </si>
  <si>
    <t>MEJIA LANDA SANDRA</t>
  </si>
  <si>
    <t>ESPECIALISTA EN SISTEMAS DE INFORMACION GEOGRAFICA Y TELEDETECCION GEOESPACIAL</t>
  </si>
  <si>
    <t>09470598</t>
  </si>
  <si>
    <t>JULCA DE LA CRUZ LUCY</t>
  </si>
  <si>
    <t>ESPECIALISTA PARA LA SUPERVISION Y FISCALIZACION DE CALIDAD DE LOS RECURSOS HÍDRICOS</t>
  </si>
  <si>
    <t>09752145</t>
  </si>
  <si>
    <t>HUAMANI ALFARO FLOR DE MARIA</t>
  </si>
  <si>
    <t>ESPECIALISTA EN PLANIFICACION DE RECURSOS HIDRICOS</t>
  </si>
  <si>
    <t>09804718</t>
  </si>
  <si>
    <t>JUARES CCARHUAS NYLLE</t>
  </si>
  <si>
    <t>ESPECIALISTA EN SISTEMAS DE INFORMACION GEOGRAFICA</t>
  </si>
  <si>
    <t>10653800</t>
  </si>
  <si>
    <t>RAMOS TAMAYO SILVIA SACHIKO</t>
  </si>
  <si>
    <t>ESPECIALISTA EN MODELIZACION Y TELEDETECCION DE RECURSOS HIDRICOS Y ECOLOGIA</t>
  </si>
  <si>
    <t>10812332</t>
  </si>
  <si>
    <t>GARCIA GONZALES ERICK</t>
  </si>
  <si>
    <t>ESPECIALISTA EN SISTEMAS DE INFORMACION GEOGRAFICA Y GESTION AMBIENTAL DE RECURSOS HIDRICOS</t>
  </si>
  <si>
    <t>40175487</t>
  </si>
  <si>
    <t>QUIÑONES ROJAS JEANNE SUSAN</t>
  </si>
  <si>
    <t>ESPECIALISTA EN REGISTRO ADMINISTRATIVO DE DERECHOS DE USO DE AGUA</t>
  </si>
  <si>
    <t>40267282</t>
  </si>
  <si>
    <t>PALOMARES CORDOVA GUSTAVO ADOLFO</t>
  </si>
  <si>
    <t>05334363</t>
  </si>
  <si>
    <t>PACAYA ARIRAMA ROMAN ALCIDES</t>
  </si>
  <si>
    <t>05345780</t>
  </si>
  <si>
    <t>CAVALCANTI PEREZ BRENO</t>
  </si>
  <si>
    <t>26601054</t>
  </si>
  <si>
    <t>HUARIPATA CHICO MARCO ANTONIO</t>
  </si>
  <si>
    <t>ESPECIALISTA EN ANALISIS Y DESARROLLO DE SISTEMAS DE INFORMACION GEOGRAFICA</t>
  </si>
  <si>
    <t>40256121</t>
  </si>
  <si>
    <t>CESPEDES REATEGUI JEAN CARLO</t>
  </si>
  <si>
    <t>45030251</t>
  </si>
  <si>
    <t>PEÑA CHAPILLIQUEN CLAUDIA</t>
  </si>
  <si>
    <t>INGENIERÍA ECOLOGICA</t>
  </si>
  <si>
    <t>00793014</t>
  </si>
  <si>
    <t>GODOY JIMENEZ VICTOR DAVID</t>
  </si>
  <si>
    <t>ESPECIALISTA DEL SISTEMA NACIONAL DE INFORMACION DE LOS RECURSOS HIDRICOS</t>
  </si>
  <si>
    <t>02871678</t>
  </si>
  <si>
    <t>AGURTO THEMME JORGE LUIS</t>
  </si>
  <si>
    <t>10765535</t>
  </si>
  <si>
    <t>BERROSPI BRACAMONTE JORGE CRISTOPHER</t>
  </si>
  <si>
    <t>15761087</t>
  </si>
  <si>
    <t>BEJARANO QUICHIZ JULIO CESAR</t>
  </si>
  <si>
    <t>16702456</t>
  </si>
  <si>
    <t>LAMAS SAAVEDRA CARLOS MIGUEL</t>
  </si>
  <si>
    <t>16734881</t>
  </si>
  <si>
    <t>CAMBILLO CASTRO CARLOS EDGAR</t>
  </si>
  <si>
    <t>PROFESIONAL ESPECIALIZADO EN GESTION DE INFORMACIÓN DE RECURSOS HIDRICOS</t>
  </si>
  <si>
    <t>17823864</t>
  </si>
  <si>
    <t>GARCIA GUTIERREZ CELSO LUIS</t>
  </si>
  <si>
    <t>ESPECIALISTA EN SISTEMAS CONTABLES</t>
  </si>
  <si>
    <t>22091876</t>
  </si>
  <si>
    <t>SANCHEZ LAURA INGRID BETSABE</t>
  </si>
  <si>
    <t>33261269</t>
  </si>
  <si>
    <t>DIAZ MONTERO SONIA VANESSA</t>
  </si>
  <si>
    <t>40161455</t>
  </si>
  <si>
    <t>TORRES OBANDO LUIS ALBERTO</t>
  </si>
  <si>
    <t>40166106</t>
  </si>
  <si>
    <t>JIMENEZ VALDERRAMA DEYSI GLADYS</t>
  </si>
  <si>
    <t>ESPECIALISTA EN INFORMACION DE RECURSOS HIDRICOS</t>
  </si>
  <si>
    <t>40233122</t>
  </si>
  <si>
    <t>HUARANCCA VILLASANTE ALEX JUVENAL</t>
  </si>
  <si>
    <t>40403179</t>
  </si>
  <si>
    <t>CASTAÑEDA RAMIREZ JORGE JENNER</t>
  </si>
  <si>
    <t>ESPECIALISTA EN ANALISIS Y DESARROLLO DE SISTEMAS DE INFORMACION DE RECURSOS HIDRICOS</t>
  </si>
  <si>
    <t>40623735</t>
  </si>
  <si>
    <t>BARDALES MORALES CARLOS ALFONSO</t>
  </si>
  <si>
    <t>ANALISTA PROGRAMADOR SENIOR</t>
  </si>
  <si>
    <t>40652012</t>
  </si>
  <si>
    <t>CUEVA SAENZ JAVIER</t>
  </si>
  <si>
    <t>PROFESIONAL EN COMUNICACIONES</t>
  </si>
  <si>
    <t>40748294</t>
  </si>
  <si>
    <t>SANCHEZ SANCHEZ RICARDO FRANCISCO</t>
  </si>
  <si>
    <t xml:space="preserve">ESPECIALISTA EN INFORMACIÓN DE RECURSOS HIDRICOS </t>
  </si>
  <si>
    <t>41323618</t>
  </si>
  <si>
    <t>ALIAGA ROMAYNA ERIC EDILBERTO</t>
  </si>
  <si>
    <t>41958015</t>
  </si>
  <si>
    <t>CASTILLO BENAVIDES JESUS SANTIAGO</t>
  </si>
  <si>
    <t>PROFESIONAL DE CALIDAD DE LOS RECURSOS HIDRICOS</t>
  </si>
  <si>
    <t>42126318</t>
  </si>
  <si>
    <t>DURAN MARQUEZ JORGE ALBERTO</t>
  </si>
  <si>
    <t>PROFESIONAL EN SISTEMA DE INFORMACION DE RECURSOS HIDRICOS</t>
  </si>
  <si>
    <t>43556166</t>
  </si>
  <si>
    <t>MARIÑAS ADRIANZEN JUDITH SHIRLEY</t>
  </si>
  <si>
    <t>44038978</t>
  </si>
  <si>
    <t>ACHARTE QUISPE ANYINSON CRISTOFER</t>
  </si>
  <si>
    <t>PROFESIONAL PARA ANALISIS, MODELAMIENTO, IMPLEMENTACION Y ACTUALIZACION DE PROCESOS Y SISTEMAS INFORMATICOS</t>
  </si>
  <si>
    <t>44633117</t>
  </si>
  <si>
    <t>TORRES VELA DORA MILAGROS</t>
  </si>
  <si>
    <t>44974194</t>
  </si>
  <si>
    <t>ROSAS VARA LUI ALLEN</t>
  </si>
  <si>
    <t>TECNICO EN INFORMACION DE RECURSOS HIDRICOS</t>
  </si>
  <si>
    <t>45408196</t>
  </si>
  <si>
    <t>HUAMAN MASIAS CINTHIA</t>
  </si>
  <si>
    <t>45955602</t>
  </si>
  <si>
    <t>FERNANDEZ ORTIZ EDGAR</t>
  </si>
  <si>
    <t>ESPECIALISTA EN SISTEMA DE INFORMACION GEOGRAFICA</t>
  </si>
  <si>
    <t>27929235</t>
  </si>
  <si>
    <t>COTRINA SALAS JUAN CARLOS</t>
  </si>
  <si>
    <t>ESPECIALISTA EN SISTEMAS E INFORMATICA</t>
  </si>
  <si>
    <t>41858083</t>
  </si>
  <si>
    <t>MOROCHO TORRES JUNIOR DAVID</t>
  </si>
  <si>
    <t>10396904</t>
  </si>
  <si>
    <t>GUEVARA VASQUEZ MARIBEL</t>
  </si>
  <si>
    <t>15860870</t>
  </si>
  <si>
    <t>MAGARIÑO VERAMENDI ALEX HENRY</t>
  </si>
  <si>
    <t>40636313</t>
  </si>
  <si>
    <t>SEVILLANO VELA LUIS MIGUEL</t>
  </si>
  <si>
    <t>41507027</t>
  </si>
  <si>
    <t>VARGAS PASQUEL ADRIAN</t>
  </si>
  <si>
    <t>42653396</t>
  </si>
  <si>
    <t>GONZALES REATEGUI WINSTON JR</t>
  </si>
  <si>
    <t xml:space="preserve"> PROFESIONAL EN RECURSOS HIDRICOS</t>
  </si>
  <si>
    <t>44403449</t>
  </si>
  <si>
    <t>TRUJILLO SALAS WILDER LEVI</t>
  </si>
  <si>
    <t>06929706</t>
  </si>
  <si>
    <t>NINANTAY LOVATON JORGE LUIS</t>
  </si>
  <si>
    <t>07368167</t>
  </si>
  <si>
    <t>PEREZ CONTRERAS FRANCISCO</t>
  </si>
  <si>
    <t>ESPECIALISTA EN PROYECTOS HIDRAULICOS Y TRATAMIENTO DE AGUAS SERVIDAS</t>
  </si>
  <si>
    <t>07603032</t>
  </si>
  <si>
    <t>GAMARRA MEDIANERO MARTIN</t>
  </si>
  <si>
    <t>15712501</t>
  </si>
  <si>
    <t>VISE FIGUEROA CARLOS EDWARDS</t>
  </si>
  <si>
    <t>21419683</t>
  </si>
  <si>
    <t>MENDOZA CASTILLO MARIA DE LAS MERCEDES</t>
  </si>
  <si>
    <t>21466006</t>
  </si>
  <si>
    <t>ANTONIO CABRERA CARLOS HERMINIO</t>
  </si>
  <si>
    <t>21528105</t>
  </si>
  <si>
    <t>URIBE TEJEDA HENRY HUGO</t>
  </si>
  <si>
    <t>ESPECIALISTA EN SUPERVISION Y EVALUACION DE INSTRUMENTOS DE GESTION AMBIENTAL</t>
  </si>
  <si>
    <t>23858682</t>
  </si>
  <si>
    <t>SANCHEZ SANCHEZ MIGUEL ANGEL</t>
  </si>
  <si>
    <t>23871673</t>
  </si>
  <si>
    <t>BECERRA SILVA JOSE LUIS</t>
  </si>
  <si>
    <t>ESPECIALISTA EN FORMULACION DE PROYECTOS HIDRAULICOS, DISEÑO DE INFRAESTRUCTURA HIDRAULICA Y OBRAS CIVILES</t>
  </si>
  <si>
    <t>23950451</t>
  </si>
  <si>
    <t>GIL YUPANQUI LUIS ALBERTO</t>
  </si>
  <si>
    <t>26621261</t>
  </si>
  <si>
    <t>PAJARES VIGO EDWIN ROGGER</t>
  </si>
  <si>
    <t>29416162</t>
  </si>
  <si>
    <t>CASTRO PATIÑO JOHNNY CARLOS</t>
  </si>
  <si>
    <t>29428143</t>
  </si>
  <si>
    <t>FERNANDEZ BRAVO RONAL HAMILTON</t>
  </si>
  <si>
    <t>29725102</t>
  </si>
  <si>
    <t>ROSAS GAINZA DERLY ROMMEL</t>
  </si>
  <si>
    <t>31616601</t>
  </si>
  <si>
    <t>CADILLO BRONCANO JOSE JAIME</t>
  </si>
  <si>
    <t>ESPECIALISTA EN PLANIFICACION, PROGRAMACION, SEGUIMIENTO Y CONTROL DE LOS PROYECTOS HIDRICOS</t>
  </si>
  <si>
    <t>33262898</t>
  </si>
  <si>
    <t>UCAÑAN RIVERO KELLY JANETTE</t>
  </si>
  <si>
    <t>ESPECIALISTA EN ADMINISTRACIÓN DE LOS RECURSOS HIDRICOS</t>
  </si>
  <si>
    <t>44994340</t>
  </si>
  <si>
    <t>TICONA MAMANI ALEX CESAR</t>
  </si>
  <si>
    <t>47443722</t>
  </si>
  <si>
    <t>APOLINARIO ZARATE DIEGO MIJAIL</t>
  </si>
  <si>
    <t>RESPONSABLE DE ESTUDIOS GLACIOLOGICOS E HIDROLOGIA</t>
  </si>
  <si>
    <t>31678237</t>
  </si>
  <si>
    <t>GONZALES LIZARME GILBER</t>
  </si>
  <si>
    <t>01133910</t>
  </si>
  <si>
    <t>PASHANASI YSHUISA EDWIN</t>
  </si>
  <si>
    <t>ASISTENTE DE CAMPO ESPECIALIZADO</t>
  </si>
  <si>
    <t>01134524</t>
  </si>
  <si>
    <t>REATEGUI RUIZ ITALO</t>
  </si>
  <si>
    <t>ANALISTA II EN CALIDAD RECURSOS HIDRICOS</t>
  </si>
  <si>
    <t>01165080</t>
  </si>
  <si>
    <t>SAAVEDRA CHAVEZ VICTOR PATRICIO</t>
  </si>
  <si>
    <t xml:space="preserve">ANALISTA I EN RECURSOS HIDRICOS </t>
  </si>
  <si>
    <t>01319752</t>
  </si>
  <si>
    <t>DALENS CAMPOS JESUS</t>
  </si>
  <si>
    <t>31650974</t>
  </si>
  <si>
    <t>GARCIA AYALA HIPOLITO ESEQUIEL</t>
  </si>
  <si>
    <t>31673711</t>
  </si>
  <si>
    <t>VIZCONDE SUAREZ ROMINA VIVIANA</t>
  </si>
  <si>
    <t>32977890</t>
  </si>
  <si>
    <t>GONZALES MUÑOZ SEGUNDO</t>
  </si>
  <si>
    <t>ESPECIALISTA EN EVALUACIÓN DE INSTRUMENTOS AMBIENTALES</t>
  </si>
  <si>
    <t>40945157</t>
  </si>
  <si>
    <t>OLIVERA ESPEJO GIANCARLO ANTHONI</t>
  </si>
  <si>
    <t>41751443</t>
  </si>
  <si>
    <t>VALENZUELA BATALLANOS EDGAR</t>
  </si>
  <si>
    <t>ESPECIALISTA EN RECURSOS HIDRICOS SUPERFICIALES O SUBTERRANEOS</t>
  </si>
  <si>
    <t>44125128</t>
  </si>
  <si>
    <t>CHAVEZ SILVA LILIANA ELVIRA</t>
  </si>
  <si>
    <t>44598027</t>
  </si>
  <si>
    <t>ORTIZ VARGAS MARIA ISABEL</t>
  </si>
  <si>
    <t>45271610</t>
  </si>
  <si>
    <t>SOTO TORRES FRANCO</t>
  </si>
  <si>
    <t>45362894</t>
  </si>
  <si>
    <t>DIAZ MONTERO EDGAR</t>
  </si>
  <si>
    <t>45823503</t>
  </si>
  <si>
    <t>CHOTA LOAYZA GARY</t>
  </si>
  <si>
    <t>46066050</t>
  </si>
  <si>
    <t>ACOSTA VILLAR AUBER LANDY</t>
  </si>
  <si>
    <t>46384388</t>
  </si>
  <si>
    <t>SAEZ VARGAS KATERIN NADIA</t>
  </si>
  <si>
    <t>70017818</t>
  </si>
  <si>
    <t>TUEROS HUAMAN NATALY VICTORIA</t>
  </si>
  <si>
    <t>72385304</t>
  </si>
  <si>
    <t>MENDOZA ACO STEPHANY MILAGROS</t>
  </si>
  <si>
    <t>29627728</t>
  </si>
  <si>
    <t>GONZALES COAQUIRA MARIBEL MARGOT</t>
  </si>
  <si>
    <t>PROFESIONAL EN ESTUDIOS GLACIOLOGICOS</t>
  </si>
  <si>
    <t>44236307</t>
  </si>
  <si>
    <t>CRUZ ENCARNACION ROLANDO CESAI</t>
  </si>
  <si>
    <t>00237491</t>
  </si>
  <si>
    <t>GUERRA MACEDA CARLOS ALBERTO</t>
  </si>
  <si>
    <t>00238888</t>
  </si>
  <si>
    <t>NOBLECILLA REYES RICARDO GUSTAVO</t>
  </si>
  <si>
    <t>00243733</t>
  </si>
  <si>
    <t>ASTUDILLO BANCES FELIX ESTEBAN</t>
  </si>
  <si>
    <t>00253628</t>
  </si>
  <si>
    <t>SILVA MEDINA EDWARD WILMER</t>
  </si>
  <si>
    <t>00482504</t>
  </si>
  <si>
    <t>HUARACHI CASTRO ALFREDO UBALDO</t>
  </si>
  <si>
    <t>01315043</t>
  </si>
  <si>
    <t>BAILON QUISPE JENNY JAQUELINE</t>
  </si>
  <si>
    <t>02284847</t>
  </si>
  <si>
    <t>ZARATE QUISPE JULIAN ANTONIO</t>
  </si>
  <si>
    <t>02384286</t>
  </si>
  <si>
    <t>HUMPIRI RAMOS  ISAAC</t>
  </si>
  <si>
    <t>02729700</t>
  </si>
  <si>
    <t>CHIROQUE QUINTANA NESTOR PORFIRIO</t>
  </si>
  <si>
    <t>ANALISTA I EN RECURSOS HIDRICOS</t>
  </si>
  <si>
    <t>02758938</t>
  </si>
  <si>
    <t>TUME MORALES VIRGILIO</t>
  </si>
  <si>
    <t>02765791</t>
  </si>
  <si>
    <t>CASTILLO BURNEO GABRIEL ALFONSO</t>
  </si>
  <si>
    <t>02805023</t>
  </si>
  <si>
    <t>YOVERA MORE ANTONIO</t>
  </si>
  <si>
    <t>02857316</t>
  </si>
  <si>
    <t>ALDANA JACINTO MARCELINO</t>
  </si>
  <si>
    <t>02861477</t>
  </si>
  <si>
    <t>ASENCIO DIAZ FAUSTO WILFREDO</t>
  </si>
  <si>
    <t>ESPECIALISTA EN RECURSOS HIDRICOS SUBTERRANEOS</t>
  </si>
  <si>
    <t>03362498</t>
  </si>
  <si>
    <t>CHAMPA VALLADOLID CARLOS HUMBERTO</t>
  </si>
  <si>
    <t>03604322</t>
  </si>
  <si>
    <t>VIDAL ESTEVES SALOMON</t>
  </si>
  <si>
    <t>ESPECIALISTA EN CONSERVACION Y PLANEAMIENTO DE RECURSOS HIDRICOS</t>
  </si>
  <si>
    <t>04419953</t>
  </si>
  <si>
    <t>MARQUEZ CUAYLA ROLANDO RIDER</t>
  </si>
  <si>
    <t>04430860</t>
  </si>
  <si>
    <t xml:space="preserve">NINA VISA BERNARDO FELICIANO </t>
  </si>
  <si>
    <t>05643747</t>
  </si>
  <si>
    <t>PAIVA OLAYA CRYSTHIAN RAY</t>
  </si>
  <si>
    <t>ESPECIALISTA EN ESTUDIOS AGROLOGICOS Y AGRONOMICOS DE PROYECTOS HIDRAULICOS MULTISECTORIALES</t>
  </si>
  <si>
    <t>06122267</t>
  </si>
  <si>
    <t>FLORES SANCHEZ FRANCISCO FREDDY</t>
  </si>
  <si>
    <t>09157090</t>
  </si>
  <si>
    <t>LONDOÑA CARETTO JUAN TEOFILO</t>
  </si>
  <si>
    <t>09359552</t>
  </si>
  <si>
    <t>JACINTO CONDORI FLORENCIO VICTOR</t>
  </si>
  <si>
    <t>09600177</t>
  </si>
  <si>
    <t>CORDOVA PEÑA BEATRIZ</t>
  </si>
  <si>
    <t>10687800</t>
  </si>
  <si>
    <t>MEJIA VARGAS JORGE LUIS</t>
  </si>
  <si>
    <t>10732373</t>
  </si>
  <si>
    <t>ARIAS RIOS ALFONSO</t>
  </si>
  <si>
    <t>10761430</t>
  </si>
  <si>
    <t>ÑAHUIN YARIHUAMAN ALICIA</t>
  </si>
  <si>
    <t>15630564</t>
  </si>
  <si>
    <t xml:space="preserve">GARAY MUÑOZ PEDRO JAIME </t>
  </si>
  <si>
    <t>PROFESIONAL RESPONSABLE EN GESTION DE RECURSOS HIDRICOS</t>
  </si>
  <si>
    <t>15722738</t>
  </si>
  <si>
    <t>MATEO PACHECO CONSTANTINO DAMIAN</t>
  </si>
  <si>
    <t>15975821</t>
  </si>
  <si>
    <t>CAHUAS SERVALLI JORGE LUIS</t>
  </si>
  <si>
    <t>16451283</t>
  </si>
  <si>
    <t>OLANO FERNANDEZ CARLOS WILDOR</t>
  </si>
  <si>
    <t>16503565</t>
  </si>
  <si>
    <t>SANCHEZ SAAVEDRA SEGUNDO CESAR</t>
  </si>
  <si>
    <t>16543490</t>
  </si>
  <si>
    <t>TUÑOQUE SANDOVAL ASUNCION</t>
  </si>
  <si>
    <t>16559952</t>
  </si>
  <si>
    <t>VELASQUEZ BALLENA PEDRO ANTONIO</t>
  </si>
  <si>
    <t>AUXILIAR DE COMPUTO</t>
  </si>
  <si>
    <t>16576303</t>
  </si>
  <si>
    <t>NIÑO CASTRO CARLOS ALBERTO</t>
  </si>
  <si>
    <t>PROFESIONAL ENCARGADO DE LA OFICINA DE ENLACE</t>
  </si>
  <si>
    <t>16601647</t>
  </si>
  <si>
    <t>BECERRA MONTEZA CARLOS ANTONIO</t>
  </si>
  <si>
    <t>16725921</t>
  </si>
  <si>
    <t>SEGURA PEREZ WILLIAM ALBERTO</t>
  </si>
  <si>
    <t>16775675</t>
  </si>
  <si>
    <t>PEREZ HUAMAN JOSE EMILIO</t>
  </si>
  <si>
    <t>17529754</t>
  </si>
  <si>
    <t>CASTILLO HILARIO CARLOS OSWALDO</t>
  </si>
  <si>
    <t>18010606</t>
  </si>
  <si>
    <t>ROBLES LINARES ELMER JOSE</t>
  </si>
  <si>
    <t>18021810</t>
  </si>
  <si>
    <t>VENTURA AYALA RICHARD ALFREDO</t>
  </si>
  <si>
    <t>18104577</t>
  </si>
  <si>
    <t>MALLQUI BRICEÑO ROBERT IVAN</t>
  </si>
  <si>
    <t>GESTOR EN COORDINACION DE SEDES DESCONCENTRADAS</t>
  </si>
  <si>
    <t>18142242</t>
  </si>
  <si>
    <t>SIFUENTES GALLARDO JOSE EDUARDO</t>
  </si>
  <si>
    <t>18196086</t>
  </si>
  <si>
    <t>OTINIANO ARMAS JOSE SAMUEL</t>
  </si>
  <si>
    <t>18835124</t>
  </si>
  <si>
    <t>ULLOA RODRIGUEZ JOSE LUIS</t>
  </si>
  <si>
    <t>19977367</t>
  </si>
  <si>
    <t>VALLE GASPAR EDWIN RAUL</t>
  </si>
  <si>
    <t>20065984</t>
  </si>
  <si>
    <t>BASURTO HORMAZA CARLOS MANUEL</t>
  </si>
  <si>
    <t>PROFESIONAL TECNICO</t>
  </si>
  <si>
    <t>20569768</t>
  </si>
  <si>
    <t>CAVANILLAS QUISPE VICTOR</t>
  </si>
  <si>
    <t>20694093</t>
  </si>
  <si>
    <t>ORDOÑEZ JURADO FLORENTINO SANTIAGO</t>
  </si>
  <si>
    <t>21409165</t>
  </si>
  <si>
    <t>GONZALES BRAVO DIMAS AGUSTIN</t>
  </si>
  <si>
    <t>ANALISTA II DE RECURSOS HIDRICOS</t>
  </si>
  <si>
    <t>21420535</t>
  </si>
  <si>
    <t>MITACC PARIONA ANDRES JESUS</t>
  </si>
  <si>
    <t>21452804</t>
  </si>
  <si>
    <t>TIPISMANA MIRANDA JORGE ARTURO</t>
  </si>
  <si>
    <t>21457243</t>
  </si>
  <si>
    <t>ROJAS LANDA ALFONSO FELIX</t>
  </si>
  <si>
    <t>21491618</t>
  </si>
  <si>
    <t>MENDOZA PEREZ LUIS ELIAS</t>
  </si>
  <si>
    <t>21559157</t>
  </si>
  <si>
    <t xml:space="preserve">AÑAGUARI RAYMUNDO JUAN ALBERTO </t>
  </si>
  <si>
    <t>21565258</t>
  </si>
  <si>
    <t>ANDRADE BERROCAL ENRIQUE ANGEL</t>
  </si>
  <si>
    <t>21812203</t>
  </si>
  <si>
    <t>BENDEZU VELASQUEZ ESTEBAN MARINO</t>
  </si>
  <si>
    <t>22082104</t>
  </si>
  <si>
    <t>MAÑUICO QUISPE JUAN CARLOS</t>
  </si>
  <si>
    <t>22412288</t>
  </si>
  <si>
    <t>CASTRO Y CESPEDES EVERTH</t>
  </si>
  <si>
    <t>ESPECIALISTA EN EVALUACION DE LOS RECURSOS HIDRICOS</t>
  </si>
  <si>
    <t>22507371</t>
  </si>
  <si>
    <t>FONSECA SALAZAR SIGFREDO ERNESTO</t>
  </si>
  <si>
    <t>ESPECIALISTA EN AGUAS SUPERFICIALES Y SUBTERRANEAS</t>
  </si>
  <si>
    <t>23819753</t>
  </si>
  <si>
    <t>MONJARAS ALVAREZ RAUL</t>
  </si>
  <si>
    <t>23872939</t>
  </si>
  <si>
    <t>AGUEDO MANRIQUE BUENAVENTURA ARTURO</t>
  </si>
  <si>
    <t>23990828</t>
  </si>
  <si>
    <t>FERNANDEZ INOFUENTE INDALECIO</t>
  </si>
  <si>
    <t>23994057</t>
  </si>
  <si>
    <t>ROMAN PATIÑO CORNELIO</t>
  </si>
  <si>
    <t>23998014</t>
  </si>
  <si>
    <t>OYOLA VALENCIA ABILIO</t>
  </si>
  <si>
    <t>24007248</t>
  </si>
  <si>
    <t>QUISPICURO NINA CARLOS AUGUSTO</t>
  </si>
  <si>
    <t>RESPONSABLE DE ESTUDIOS Y PROYECTOS MULTISECTORIALES</t>
  </si>
  <si>
    <t>24721011</t>
  </si>
  <si>
    <t>MOROCCO QUISPE WILBER</t>
  </si>
  <si>
    <t>24808210</t>
  </si>
  <si>
    <t>CASTRO BARRIONUEVO EDWARD</t>
  </si>
  <si>
    <t>25005947</t>
  </si>
  <si>
    <t>SALAZAR DURAND ADDLER</t>
  </si>
  <si>
    <t>25723382</t>
  </si>
  <si>
    <t>ROJAS RENGIFO WEYDER</t>
  </si>
  <si>
    <t>26607108</t>
  </si>
  <si>
    <t>CASTILLO ALVAREZ JOSE LUIS</t>
  </si>
  <si>
    <t>26673967</t>
  </si>
  <si>
    <t>CHAVEZ GONZALES CESAR MANUEL</t>
  </si>
  <si>
    <t>PROFESIONAL ESPECIALIZADO EN RECURSOS HIDRICOS SUPERFICIALES O SUBTERRANEAS</t>
  </si>
  <si>
    <t>26676296</t>
  </si>
  <si>
    <t xml:space="preserve">AGUILAR VASQUEZ JULIO AUGUSTO </t>
  </si>
  <si>
    <t>26689786</t>
  </si>
  <si>
    <t>CHALAN GALVEZ EDWIN</t>
  </si>
  <si>
    <t>27436730</t>
  </si>
  <si>
    <t>DIAZ ARROBAS CARLOS</t>
  </si>
  <si>
    <t>28445044</t>
  </si>
  <si>
    <t>RUMISONCCO ARCE LUIS ALBERTO</t>
  </si>
  <si>
    <t>29246407</t>
  </si>
  <si>
    <t>CARPIO RAMOS CARLOS EFRAIN</t>
  </si>
  <si>
    <t>29292484</t>
  </si>
  <si>
    <t>FERNANDEZ MARES MIGUEL ENRIQUE</t>
  </si>
  <si>
    <t>29351666</t>
  </si>
  <si>
    <t>GUILLEN LOPEZ FREDY AGAPITO</t>
  </si>
  <si>
    <t>29352026</t>
  </si>
  <si>
    <t>HERRERA SALAS ERLAND WILMAR</t>
  </si>
  <si>
    <t>29419453</t>
  </si>
  <si>
    <t>RAMOS MORALES ABDEL VICTOR</t>
  </si>
  <si>
    <t>29474330</t>
  </si>
  <si>
    <t>PORTUGAL VILLANUEVA JULISSA MONICA</t>
  </si>
  <si>
    <t>29560976</t>
  </si>
  <si>
    <t>VARGAS QUICO RUBEN GREGORIO</t>
  </si>
  <si>
    <t>29647055</t>
  </si>
  <si>
    <t>PORTILLA ANCO ROSENDO JAVIER</t>
  </si>
  <si>
    <t>29650310</t>
  </si>
  <si>
    <t>CARPIO LOAIZA JESUS ARTURO</t>
  </si>
  <si>
    <t>29661720</t>
  </si>
  <si>
    <t>VICENTE MILLA JULIO CESAR</t>
  </si>
  <si>
    <t>29703096</t>
  </si>
  <si>
    <t>TICONA GONZALES NERIKA</t>
  </si>
  <si>
    <t>30413954</t>
  </si>
  <si>
    <t>ASPILCUETA PAPEL WIGBERTO HERNAN</t>
  </si>
  <si>
    <t>30564160</t>
  </si>
  <si>
    <t>GUTIERREZ CORDOVA  CESAR ANGEL</t>
  </si>
  <si>
    <t>30642541</t>
  </si>
  <si>
    <t>HUAMANI YANQUE CAMILO DE LELIS</t>
  </si>
  <si>
    <t>30858968</t>
  </si>
  <si>
    <t>GALLEGOS MAMANI ROLANDO</t>
  </si>
  <si>
    <t>30860535</t>
  </si>
  <si>
    <t>OVIEDO VELASQUEZ JESUS LORENZO EZEQUIEL</t>
  </si>
  <si>
    <t>31603083</t>
  </si>
  <si>
    <t>SANCHEZ PALMA CIRILO ANGEL</t>
  </si>
  <si>
    <t>PROFESIONAL PARA EL FORTALECIMIENTO DE LAS ORGANIZACIONES DE USUARIOS DE AGUA</t>
  </si>
  <si>
    <t>40073455</t>
  </si>
  <si>
    <t>ARIAS VILLANUEVA ROGER NELSON</t>
  </si>
  <si>
    <t>40379235</t>
  </si>
  <si>
    <t>CHALCO MANSILLA JOEL LARDY</t>
  </si>
  <si>
    <t xml:space="preserve">ANALISTA I EN RECURSOS HÍDRICOS </t>
  </si>
  <si>
    <t>40418123</t>
  </si>
  <si>
    <t>ABANTO RAMIREZ WILIAN JESUS</t>
  </si>
  <si>
    <t>40462597</t>
  </si>
  <si>
    <t>REATEGUI RAMIREZ EZEQUIEL VIDAL</t>
  </si>
  <si>
    <t>40493808</t>
  </si>
  <si>
    <t>TORRES HERRERA CESAR ANTONIO</t>
  </si>
  <si>
    <t>ESPECIALISTA EN MODELAMIENTO HIDROLOGICO</t>
  </si>
  <si>
    <t>40572642</t>
  </si>
  <si>
    <t>MOLINA CHAVEZ BENJAMIN ROISY</t>
  </si>
  <si>
    <t>ASISTENTE ESPECIALIZADO</t>
  </si>
  <si>
    <t>40618239</t>
  </si>
  <si>
    <t>HACHA CHUCTAYA ELOY</t>
  </si>
  <si>
    <t>40737104</t>
  </si>
  <si>
    <t>TORREJON LLAMOCA MILAGROS AURORA</t>
  </si>
  <si>
    <t>40990454</t>
  </si>
  <si>
    <t>TEJADA PALOMINO HENRY</t>
  </si>
  <si>
    <t>41142747</t>
  </si>
  <si>
    <t>AQUIÑO OLIVAS EDSEL LEE</t>
  </si>
  <si>
    <t>41153464</t>
  </si>
  <si>
    <t>HUAMAN BACA SANDY DAVID</t>
  </si>
  <si>
    <t>41266491</t>
  </si>
  <si>
    <t>ORE RODRIGUEZ ERICSSON GLAUDER</t>
  </si>
  <si>
    <t>41397675</t>
  </si>
  <si>
    <t>CHAVEZ CHIONG CESAR ENRIQUE</t>
  </si>
  <si>
    <t xml:space="preserve">ASISTENTE DE CAMPO   </t>
  </si>
  <si>
    <t>41554922</t>
  </si>
  <si>
    <t>ZARATE PEÑA ELVER WILFREDO</t>
  </si>
  <si>
    <t>41735899</t>
  </si>
  <si>
    <t>ORMEÑO HUAMANI WILLIAM ALAN</t>
  </si>
  <si>
    <t>PROFESIONAL EN RECURSOS HIDRICOS - OFICINA DE ENLACE PAMPA CANGALLO</t>
  </si>
  <si>
    <t>41774791</t>
  </si>
  <si>
    <t>PAHUARA QUINCHO JAIRO IVAN</t>
  </si>
  <si>
    <t>41777155</t>
  </si>
  <si>
    <t>CONTRERAS SUAREZ DUBERLY</t>
  </si>
  <si>
    <t>42072139</t>
  </si>
  <si>
    <t xml:space="preserve">IRIGOIN VASQUEZ LILIA </t>
  </si>
  <si>
    <t>42084690</t>
  </si>
  <si>
    <t>OLARTES HACHA BERLY JOEL</t>
  </si>
  <si>
    <t>42125432</t>
  </si>
  <si>
    <t>SANTIN RUIZ PABLO BENITO</t>
  </si>
  <si>
    <t>42166927</t>
  </si>
  <si>
    <t>RAMOS MARQUEZ MARTIN JESUS</t>
  </si>
  <si>
    <t>42204275</t>
  </si>
  <si>
    <t>TELLO GALINDO VANESSA</t>
  </si>
  <si>
    <t>42432182</t>
  </si>
  <si>
    <t>GARAYAR MENDOZA JERSSON RICHARD</t>
  </si>
  <si>
    <t>42466999</t>
  </si>
  <si>
    <t>YOVERA MORE OMAR MARTIN</t>
  </si>
  <si>
    <t>42571706</t>
  </si>
  <si>
    <t>PUMASUPA HUAMAN ISAIS</t>
  </si>
  <si>
    <t>ANALISTA II EN RECURSOS HÍDRICOS</t>
  </si>
  <si>
    <t>42719342</t>
  </si>
  <si>
    <t>RAMOS FLORES YONY</t>
  </si>
  <si>
    <t>42963230</t>
  </si>
  <si>
    <t>CABALLERO CONCHA XAVIER</t>
  </si>
  <si>
    <t>42978556</t>
  </si>
  <si>
    <t>ALVARES CALIZAYA LEONEL LEYVIS</t>
  </si>
  <si>
    <t>43081934</t>
  </si>
  <si>
    <t>VALERA GONZALES JOSE MAURO</t>
  </si>
  <si>
    <t>ESPECIALISTA EN ESTUDIOS Y PROYECTOS HIDRAULICOS MULTISECTORIALES</t>
  </si>
  <si>
    <t>43114204</t>
  </si>
  <si>
    <t>ESTREMADOYRO DELGADO VANESA ROSARIO</t>
  </si>
  <si>
    <t>43163769</t>
  </si>
  <si>
    <t>MITMA HUAMANI SANTOS</t>
  </si>
  <si>
    <t>43180589</t>
  </si>
  <si>
    <t>BARBOZA MESTANZA FRANKLIN</t>
  </si>
  <si>
    <t>43256212</t>
  </si>
  <si>
    <t>MOLINA TANTACHUCO KATIA LORENA</t>
  </si>
  <si>
    <t>43447268</t>
  </si>
  <si>
    <t>VELARDE QUISPE MELQUIADES JAVIER</t>
  </si>
  <si>
    <t>43551507</t>
  </si>
  <si>
    <t>SOLIS CORNEJO CLEVERT</t>
  </si>
  <si>
    <t>43612147</t>
  </si>
  <si>
    <t>CASTRO MORALES CARLOS</t>
  </si>
  <si>
    <t>43638408</t>
  </si>
  <si>
    <t>BUSTINZA RIVEROS LUIS MANUEL</t>
  </si>
  <si>
    <t>43689305</t>
  </si>
  <si>
    <t xml:space="preserve">AVALOS EYZAGUIRRE GUILLERMO ALONSO </t>
  </si>
  <si>
    <t>43963579</t>
  </si>
  <si>
    <t>RAMIREZ COVEÑAS EDGARD NILSON</t>
  </si>
  <si>
    <t>44252235</t>
  </si>
  <si>
    <t>USCAMAYTA MONTALVO RICHARD JORGE</t>
  </si>
  <si>
    <t>44420297</t>
  </si>
  <si>
    <t>MILLA CHAMORRO NILTON EDINSON</t>
  </si>
  <si>
    <t>44441268</t>
  </si>
  <si>
    <t>VASQUEZ LLAMO HIDELBRANDO</t>
  </si>
  <si>
    <t>44719928</t>
  </si>
  <si>
    <t>PINTO VARGAS JESSICA KAREN</t>
  </si>
  <si>
    <t>45404069</t>
  </si>
  <si>
    <t>ANCHAYHUA VERAMENDI JOSE EDUARDO</t>
  </si>
  <si>
    <t>45509004</t>
  </si>
  <si>
    <t>CHAVEZ GONZALES FRANCISCO DAVID</t>
  </si>
  <si>
    <t>45987290</t>
  </si>
  <si>
    <t>CUEVA GUEVARA CARLOS ENRIQUE</t>
  </si>
  <si>
    <t>46040235</t>
  </si>
  <si>
    <t>HURTADO VASQUEZ CARLOS ALBERTO MARTIN</t>
  </si>
  <si>
    <t>ANALISTA I EN RECURSOS HÍDRICOS</t>
  </si>
  <si>
    <t>46191050</t>
  </si>
  <si>
    <t>CARRILLO GUTIERREZ ELIU NINDO</t>
  </si>
  <si>
    <t>47049841</t>
  </si>
  <si>
    <t>LOVON YAHUIRA WILBER</t>
  </si>
  <si>
    <t>47232994</t>
  </si>
  <si>
    <t>DELGADO LOPEZ LEONARDO CAMILO</t>
  </si>
  <si>
    <t>70099754</t>
  </si>
  <si>
    <t>MAMANI COSI SALVADOR</t>
  </si>
  <si>
    <t>74495403</t>
  </si>
  <si>
    <t>ROQUE CHARA PERCY ELVIS</t>
  </si>
  <si>
    <t>80204066</t>
  </si>
  <si>
    <t>SALDAÑA RABANAL REY ORLANDO</t>
  </si>
  <si>
    <t>ESPECIALISTA EN APLICACION DEL SISTEMA NACIONAL DE CONTROL</t>
  </si>
  <si>
    <t>07798772</t>
  </si>
  <si>
    <t>OTERO RAMOS BENJAMIN JUAN VICTOR</t>
  </si>
  <si>
    <t>09643969</t>
  </si>
  <si>
    <t>PAYANO VERGEL CHRISTIAN JORGE</t>
  </si>
  <si>
    <t>SUB DIRECTOR DE LA OFICINA DE ADMINISTRACION</t>
  </si>
  <si>
    <t>16714932</t>
  </si>
  <si>
    <t>YAMPUFE REQUEJO LUIS ANGEL</t>
  </si>
  <si>
    <t>16726764</t>
  </si>
  <si>
    <t>FLORES SANCHEZ MARIO CESAR</t>
  </si>
  <si>
    <t>PROFESIONAL RESPONSABLE EN COMUNICACION Y CULTURA DEL AGUA</t>
  </si>
  <si>
    <t>26660196</t>
  </si>
  <si>
    <t xml:space="preserve">SANCHEZ RUIZ ALEJANDRO ESTEBAN </t>
  </si>
  <si>
    <t>31166694</t>
  </si>
  <si>
    <t>VEGA SALAZAR EDUARDO</t>
  </si>
  <si>
    <t>41895579</t>
  </si>
  <si>
    <t>CHACA TAYPE GUADALUPE SUGEY</t>
  </si>
  <si>
    <t>42246169</t>
  </si>
  <si>
    <t>HERNANDEZ ROJAS ALVARO</t>
  </si>
  <si>
    <t>01061279</t>
  </si>
  <si>
    <t>SOLIS MACEDO CARLOS ALBERTO</t>
  </si>
  <si>
    <t>10610243</t>
  </si>
  <si>
    <t>SILVA MORAN JORGE ELENO MARTIN</t>
  </si>
  <si>
    <t>24713842</t>
  </si>
  <si>
    <t>PINTO CHARA HUGO</t>
  </si>
  <si>
    <t>40517545</t>
  </si>
  <si>
    <t>MAINETTO SANCHEZ RENZO</t>
  </si>
  <si>
    <t>41294384</t>
  </si>
  <si>
    <t>BENITES JARA MARCO DANIEL</t>
  </si>
  <si>
    <t>00113004</t>
  </si>
  <si>
    <t>PEREA SANCHEZ TEOBALDO</t>
  </si>
  <si>
    <t>00115806</t>
  </si>
  <si>
    <t>FLORES PUERTA JULIO ALBERTO</t>
  </si>
  <si>
    <t>00451023</t>
  </si>
  <si>
    <t>TAPIA QUENTA EDGAR YSMAEL</t>
  </si>
  <si>
    <t>01152294</t>
  </si>
  <si>
    <t>REATEGUI DIAZ EDGARDO</t>
  </si>
  <si>
    <t>01220206</t>
  </si>
  <si>
    <t>ANTALLACA JINEZ TITO WILFREDO</t>
  </si>
  <si>
    <t>01264962</t>
  </si>
  <si>
    <t>CCALLA HUAYLLARA JOSE</t>
  </si>
  <si>
    <t>01296958</t>
  </si>
  <si>
    <t>CENTENO VILCA LEONARDO ABAD</t>
  </si>
  <si>
    <t>ANALISTA I DE RECURSOS HÍDRICOS</t>
  </si>
  <si>
    <t>01316712</t>
  </si>
  <si>
    <t>FLORES ESTEVA ANGEL HUGO</t>
  </si>
  <si>
    <t>01319865</t>
  </si>
  <si>
    <t>TICONA SALAZAR WILBER JULIO</t>
  </si>
  <si>
    <t>01324677</t>
  </si>
  <si>
    <t>CONDORI FLORES HUMBERTO</t>
  </si>
  <si>
    <t>01341547</t>
  </si>
  <si>
    <t>CANAZA QUISPE WALTER FREDY</t>
  </si>
  <si>
    <t>01491205</t>
  </si>
  <si>
    <t>QUISPE VARGAS LOURDES VILMA</t>
  </si>
  <si>
    <t>01865528</t>
  </si>
  <si>
    <t>CHAMBILLA AMARU ROBERTO</t>
  </si>
  <si>
    <t>PROFESIONAL EN EVALUACION DE LOS RECURSOS HIDRICOS SUPERFICIALES</t>
  </si>
  <si>
    <t>01867670</t>
  </si>
  <si>
    <t>ANCCO CARITA CESAR</t>
  </si>
  <si>
    <t>02050031</t>
  </si>
  <si>
    <t>CONDORI QUISPE FEDERICO</t>
  </si>
  <si>
    <t>02300275</t>
  </si>
  <si>
    <t>FERNANDEZ MAMANI JORGE RICARDO</t>
  </si>
  <si>
    <t>02434355</t>
  </si>
  <si>
    <t>ARAPA CARCASI RENE GROVER</t>
  </si>
  <si>
    <t>02684371</t>
  </si>
  <si>
    <t>CARMEN SAAVEDRA SOCORRO</t>
  </si>
  <si>
    <t>02779883</t>
  </si>
  <si>
    <t>MEDINA SILVA RAMON</t>
  </si>
  <si>
    <t>02876691</t>
  </si>
  <si>
    <t>LOPEZ CORDOVA CESAR AUGUSTO</t>
  </si>
  <si>
    <t>ASISTENTE EN SISTEMA DE INFORMACION GEOGRAFICA</t>
  </si>
  <si>
    <t>03676925</t>
  </si>
  <si>
    <t>CRUZ NOLE GISELDA MARGARITA</t>
  </si>
  <si>
    <t>03898953</t>
  </si>
  <si>
    <t>CHAVEZ GASTELO JORGE CARLOS FORTUNATO</t>
  </si>
  <si>
    <t>ESPECIALISTA EN FORMULACION Y MANEJO DE PROYECTOS DE INVERSION PUBLICA DE AFIANZAMIENTO HIDRICO</t>
  </si>
  <si>
    <t>04743401</t>
  </si>
  <si>
    <t>HUAMAN PISCOYA JOSE FRANCISCO</t>
  </si>
  <si>
    <t>04816369</t>
  </si>
  <si>
    <t>LLALLERCO HUESEMBE ROBERTO</t>
  </si>
  <si>
    <t>06107274</t>
  </si>
  <si>
    <t>RUIZ VENTOCILLA MIGUEL ANGEL</t>
  </si>
  <si>
    <t>06254186</t>
  </si>
  <si>
    <t>RIVAS LLUNCOR JOSE DOLORES</t>
  </si>
  <si>
    <t>06279659</t>
  </si>
  <si>
    <t>CHACHI MOLINA FREDDY</t>
  </si>
  <si>
    <t>06458347</t>
  </si>
  <si>
    <t>GUEVARA PEREZ EDILBERTO</t>
  </si>
  <si>
    <t>06708441</t>
  </si>
  <si>
    <t>ARANA HUAMAN JOSE ENRIQUE</t>
  </si>
  <si>
    <t>ESPECIALISTA EN ADMINISTRACION Y DISTRIBUCION DE LOS RECURSOS HIDRICOS</t>
  </si>
  <si>
    <t>06818925</t>
  </si>
  <si>
    <t>APOLINARIO TORRES LUIS ALBERTO</t>
  </si>
  <si>
    <t>06850776</t>
  </si>
  <si>
    <t>BACA RUEDA MANUEL RICARDO</t>
  </si>
  <si>
    <t>PROFESIONAL CON ALTA ESPECIALIZACION PARA LA GESTION DE RECURSOS HIDRICOS</t>
  </si>
  <si>
    <t>07248431</t>
  </si>
  <si>
    <t>TOLEDO PARREÑO ADOLFO POLIDORO</t>
  </si>
  <si>
    <t>07271857</t>
  </si>
  <si>
    <t>RAMIREZ RUIZ MIGUEL GRIMALDO</t>
  </si>
  <si>
    <t>ESPECIALISTA EN GESTION DEL DERECHO DE USO DE AGUA</t>
  </si>
  <si>
    <t>07403333</t>
  </si>
  <si>
    <t>SANTIBAÑEZ MACHUCA ARMANDO MARTIN</t>
  </si>
  <si>
    <t>07424161</t>
  </si>
  <si>
    <t>PANTOJA TAPIA GASTON</t>
  </si>
  <si>
    <t>07443060</t>
  </si>
  <si>
    <t>CACHAY CAPUÑAY ANGEL FAUSTO</t>
  </si>
  <si>
    <t>07582245</t>
  </si>
  <si>
    <t>PUICAN CHAVEZ JOSE FELIPE</t>
  </si>
  <si>
    <t>07808614</t>
  </si>
  <si>
    <t>QUIROZ QUINTANA JUAN ANTONIO</t>
  </si>
  <si>
    <t>COORDINADOR DEL AREA DE COORDINACION INTERINSTITUCIONAL</t>
  </si>
  <si>
    <t>07919932</t>
  </si>
  <si>
    <t>TAMARIZ ORTIZ ANTONIO AMADEO</t>
  </si>
  <si>
    <t>08163881</t>
  </si>
  <si>
    <t>ARTEAGA CARO JULIO YUBER</t>
  </si>
  <si>
    <t>08240264</t>
  </si>
  <si>
    <t>AVALOS SANGUINETTI OSCAR ALBERTO</t>
  </si>
  <si>
    <t>08455315</t>
  </si>
  <si>
    <t>PATIÑO PIMENTEL LEONEL</t>
  </si>
  <si>
    <t>08600399</t>
  </si>
  <si>
    <t>PUELLES LOZADA ELISEO MARCIANO</t>
  </si>
  <si>
    <t>COORDINADOR EN RECURSOS HIDRICOS</t>
  </si>
  <si>
    <t>08970348</t>
  </si>
  <si>
    <t>DONAYRE MOSCOSO SAMUEL</t>
  </si>
  <si>
    <t xml:space="preserve">ESPECIALISTA EN RECURSOS HIDRICOS  </t>
  </si>
  <si>
    <t>09117899</t>
  </si>
  <si>
    <t>ARIAS PONZE ROGER GAERO</t>
  </si>
  <si>
    <t>ESP. PARA EL AREA DE ADAPTACION AL CAMBIO CLIMATICO, GLACIOLOGIA Y EVENTOS HIDROLOGICOS EXTREMOS</t>
  </si>
  <si>
    <t>09337286</t>
  </si>
  <si>
    <t>SOTO PARDO DORA BASILIA</t>
  </si>
  <si>
    <t>ESPECIALISTA EN USO EFICIENTE DE LOS RECURSOS HIDRICOS</t>
  </si>
  <si>
    <t>09380062</t>
  </si>
  <si>
    <t>LAGUNA YANAVILCA TANYA LUZ</t>
  </si>
  <si>
    <t>PROFESIONAL EN HIDROMETRIA DE LOS SISTEMAS HIDRAULICOS</t>
  </si>
  <si>
    <t>09381931</t>
  </si>
  <si>
    <t>DE LA TORRE MAYTA CHRISTIAN DANNY</t>
  </si>
  <si>
    <t>ESPECIALISTA EN CONFORMACION DE CONSEJOS DE RECURSOS HIDRICOS DE CUENCA</t>
  </si>
  <si>
    <t>09495977</t>
  </si>
  <si>
    <t>PEBE DIAZ WALTER AUGUSTO</t>
  </si>
  <si>
    <t>09544805</t>
  </si>
  <si>
    <t>ORELLANA PARDAVE LILIANA</t>
  </si>
  <si>
    <t>09637166</t>
  </si>
  <si>
    <t>MEJIA CASTROMONTE CESAR ENRIQUE</t>
  </si>
  <si>
    <t>09786809</t>
  </si>
  <si>
    <t>VALDIVIA VALDERRAMA MARLENE CECILIA</t>
  </si>
  <si>
    <t>10378704</t>
  </si>
  <si>
    <t>TORRES SALAS EDGAR</t>
  </si>
  <si>
    <t>10595487</t>
  </si>
  <si>
    <t>AMBROSIO RAMOS WILDER GIOLINO</t>
  </si>
  <si>
    <t>PROFESIONAL ESPECIALISTA EN GESTION DE RECURSOS HIDRICOS EN CUENCAS  HIDROGRAFICAS TRANSFRONTERIZAS</t>
  </si>
  <si>
    <t>10717244</t>
  </si>
  <si>
    <t>QUISPE GUZMAN HANNY MARIA</t>
  </si>
  <si>
    <t>10740325</t>
  </si>
  <si>
    <t>CASAS CARDENAS MITCHAEL EUSEBIO</t>
  </si>
  <si>
    <t>10764024</t>
  </si>
  <si>
    <t>ZAVALA ZAVALA ABNER</t>
  </si>
  <si>
    <t>10808534</t>
  </si>
  <si>
    <t>CHAVEZ MOSCOSO GERARDO CRISTIAN</t>
  </si>
  <si>
    <t>10831588</t>
  </si>
  <si>
    <t>ALVARADO URTEAGA JULIO CESAR</t>
  </si>
  <si>
    <t>16408671</t>
  </si>
  <si>
    <t>CHAQUI LLONTOP MARCOS ALEJANDRO</t>
  </si>
  <si>
    <t>16414384</t>
  </si>
  <si>
    <t>CARRANZA NEIRA WILSON ARTEMIO</t>
  </si>
  <si>
    <t>16417509</t>
  </si>
  <si>
    <t>GUZMAN ROJAS ELENA RENE</t>
  </si>
  <si>
    <t>PROFESIONAL EN RECURSOS HIDRICOS DE OFICINA DE ENLACE HUANCABAMBA</t>
  </si>
  <si>
    <t>16418741</t>
  </si>
  <si>
    <t>PINTADO BAIQUE MERCEDES TEODOMIRO</t>
  </si>
  <si>
    <t>16458136</t>
  </si>
  <si>
    <t>AGUIRRE CAMACHO TOVIAS NARCES</t>
  </si>
  <si>
    <t>16464155</t>
  </si>
  <si>
    <t>CHINCHAY ALZA WILLIAM FRANCISCO</t>
  </si>
  <si>
    <t>ASISTENTE TECNICO DE AGUAS SUBTERRANEAS</t>
  </si>
  <si>
    <t>16473573</t>
  </si>
  <si>
    <t>TANTALEAN REGALADO CARLOS ALBERTO</t>
  </si>
  <si>
    <t>16485364</t>
  </si>
  <si>
    <t>MONTALVO SANCHEZ JUAN SALVADOR</t>
  </si>
  <si>
    <t>16493517</t>
  </si>
  <si>
    <t>ARRASCO YARRIN OSCAR</t>
  </si>
  <si>
    <t>16506660</t>
  </si>
  <si>
    <t>PAREDES RIOJA RICARDO</t>
  </si>
  <si>
    <t>16547205</t>
  </si>
  <si>
    <t>BUGUÑA HERNANDEZ NILTON NOLBERTO</t>
  </si>
  <si>
    <t>16549902</t>
  </si>
  <si>
    <t>ESQUEN PERALES JUAN PABLO</t>
  </si>
  <si>
    <t>ENCARGADO DE OFICINA DE ENLACE DEL VALLE ZARUMILLA</t>
  </si>
  <si>
    <t>16569884</t>
  </si>
  <si>
    <t>MERA GARCIA  ANGEL SEGUNDO</t>
  </si>
  <si>
    <t>16571469</t>
  </si>
  <si>
    <t>VALENCIA MONTENEGRO JOSE MANUEL</t>
  </si>
  <si>
    <t>ESPECIALISTA EN OTORGAMIENTO Y REGISTRO DE DERECHOS DE USO DE AGUA</t>
  </si>
  <si>
    <t>16571816</t>
  </si>
  <si>
    <t>NUÑEZ COTRINA SANTOS ANDRES</t>
  </si>
  <si>
    <t>16572290</t>
  </si>
  <si>
    <t>DELGADO SOLORZANO MANUEL ANTONIO</t>
  </si>
  <si>
    <t>PROFESIONAL EN OTORGAMIENTO DE DERECHOS DE USO DE AGUA</t>
  </si>
  <si>
    <t>16573290</t>
  </si>
  <si>
    <t>HUAMAN CHOLAN LUIS ALBERTO</t>
  </si>
  <si>
    <t>16576855</t>
  </si>
  <si>
    <t>PEREZ MARRUFO SEGUNDO NICIADES</t>
  </si>
  <si>
    <t>16577626</t>
  </si>
  <si>
    <t>SALAS LA MADRID WILLIAM RICARDO</t>
  </si>
  <si>
    <t>16578621</t>
  </si>
  <si>
    <t>BOCANEGRA IRIGOIN GILBERTO</t>
  </si>
  <si>
    <t>ESPECIALISTA EN GESTION DE LOS RECURSOS HIDRICOS</t>
  </si>
  <si>
    <t>16579464</t>
  </si>
  <si>
    <t>CHAPILLIQUEN  INGA MARIANO</t>
  </si>
  <si>
    <t>PROFESIONAL EN GESTION DE RECURSOS HIDRICOS</t>
  </si>
  <si>
    <t>16583928</t>
  </si>
  <si>
    <t>PINEDA SAMPEN DELIA ESTHER</t>
  </si>
  <si>
    <t>ESPECIALISTA EN REGIMEN ECONOMICO DEL AGUA</t>
  </si>
  <si>
    <t>16632892</t>
  </si>
  <si>
    <t>MESONES GARCIA LUCY NOEMI</t>
  </si>
  <si>
    <t>16659937</t>
  </si>
  <si>
    <t>ARTEAGA LORA MANUEL EINAR</t>
  </si>
  <si>
    <t>16663041</t>
  </si>
  <si>
    <t>MORANTE ADRIANZEN JOSE ARTURO</t>
  </si>
  <si>
    <t>16664661</t>
  </si>
  <si>
    <t>FERNANDEZ ACOSTA  JUAN PABLO</t>
  </si>
  <si>
    <t>PROFESIONAL EN ORGANIZACIONES DE USUARIOS DE AGUA</t>
  </si>
  <si>
    <t>16672820</t>
  </si>
  <si>
    <t>VASQUEZ BERNAL ANA MARIA</t>
  </si>
  <si>
    <t>16682310</t>
  </si>
  <si>
    <t>CASTRO ÑAÑEZ OSCAR GUILLERMO</t>
  </si>
  <si>
    <t>16699513</t>
  </si>
  <si>
    <t>CHAPOÑAN SANTISTEBAN JAIME HUMBERTO</t>
  </si>
  <si>
    <t>16701528</t>
  </si>
  <si>
    <t>VILLANUEVA LARREA JHON ALEX</t>
  </si>
  <si>
    <t xml:space="preserve">PROFESIONAL ESPECIALIZADO ENCARGADO DE LA OFICINA DE ENLACE </t>
  </si>
  <si>
    <t>16703336</t>
  </si>
  <si>
    <t>GUEVARA IZQUIERDO ANDY MARLON</t>
  </si>
  <si>
    <t>16712049</t>
  </si>
  <si>
    <t>MONCADA CASTRO LUIS ANGEL</t>
  </si>
  <si>
    <t>16713991</t>
  </si>
  <si>
    <t>FERNANDEZ DIAZ EDWIN</t>
  </si>
  <si>
    <t>16725119</t>
  </si>
  <si>
    <t>CHAVEZ CABREJOS SIMON</t>
  </si>
  <si>
    <t>16730954</t>
  </si>
  <si>
    <t>PAZ VELIZ LUIS JOSE</t>
  </si>
  <si>
    <t xml:space="preserve">ESPECIALISTA EN RECURSOS HÍDRICOS </t>
  </si>
  <si>
    <t>16739270</t>
  </si>
  <si>
    <t>CHOZO NEYRA JAVIER HIPOLITO</t>
  </si>
  <si>
    <t>16750682</t>
  </si>
  <si>
    <t>SALAZAR CHIROQUE HENRRY HING</t>
  </si>
  <si>
    <t xml:space="preserve"> ESPECIALISTA EN RECURSOS HIDRICOS</t>
  </si>
  <si>
    <t>16766632</t>
  </si>
  <si>
    <t>TIRADO LIÑAN VICTOR ENRIQUE</t>
  </si>
  <si>
    <t>16768466</t>
  </si>
  <si>
    <t>SILVA SOLORZANO JOSE MARIA</t>
  </si>
  <si>
    <t>16773066</t>
  </si>
  <si>
    <t>PEREZ ENCALADA ELIZAR ASUNCION</t>
  </si>
  <si>
    <t>16790746</t>
  </si>
  <si>
    <t>ORDOÑEZ DE LOS RIOS JUAN GENARO</t>
  </si>
  <si>
    <t xml:space="preserve">ANALISTA II EN RECURSOS HIDRICOS </t>
  </si>
  <si>
    <t>16795363</t>
  </si>
  <si>
    <t>FERNANDEZ CUSMA JANNET ALICIA</t>
  </si>
  <si>
    <t>ESPECIALISTA III DE RECURSOS HÍDRICOS SUPERFICIALES</t>
  </si>
  <si>
    <t>16796830</t>
  </si>
  <si>
    <t>ESPIRITU RUIZ YVES</t>
  </si>
  <si>
    <t>PROFESIONAL EN RECURSOS HIDRICOS DE OFICINA DE ENLACE CUTERVO</t>
  </si>
  <si>
    <t>16801927</t>
  </si>
  <si>
    <t>SUAREZ SILVA CRISTIAN ALVARO</t>
  </si>
  <si>
    <t>16801946</t>
  </si>
  <si>
    <t>YARLAQUE MORAN MIGUEL ANGEL</t>
  </si>
  <si>
    <t>16802975</t>
  </si>
  <si>
    <t>AQUINO GONZALES CESAR AUGUSTO</t>
  </si>
  <si>
    <t>17415286</t>
  </si>
  <si>
    <t>ARBAÑIL RIVADENEIRA RICARDO ANTONIO</t>
  </si>
  <si>
    <t>ESPECIALISTA EN GESTION DEL DERECHO DE USO DE AGUA SUPERFICIAL</t>
  </si>
  <si>
    <t>17448063</t>
  </si>
  <si>
    <t>TORRES PISCOYA LUIS ALBERTO</t>
  </si>
  <si>
    <t>ESPECIALISTA EN SUPERVISION Y EVALUACION DE AUTORIZACIONES DE VERTIMIENTOS Y REUSO DE AGUAS RESIDUALES TRATADAS</t>
  </si>
  <si>
    <t>17449538</t>
  </si>
  <si>
    <t>DELGADO ALARCON JORGE VICTOR</t>
  </si>
  <si>
    <t>PROFESIONAL ESPECIALIZADO EN RECURSOS HÍDRICOS SUPERFICIALES O SUBTERRÁNEAS</t>
  </si>
  <si>
    <t>17521171</t>
  </si>
  <si>
    <t>COLMENARES FAÑAÑAN MAURICIO</t>
  </si>
  <si>
    <t>ESPECIALISTA DE ADMINISTRACION DE LOS RECURSOS HIDRICOS</t>
  </si>
  <si>
    <t>17522279</t>
  </si>
  <si>
    <t>CACHAY LLONTOP JOSE ANDRES</t>
  </si>
  <si>
    <t>17568564</t>
  </si>
  <si>
    <t>SANTAMARIA VALDERA NATALIO</t>
  </si>
  <si>
    <t>17611385</t>
  </si>
  <si>
    <t>VENTURA ROSADO MIGUEL ANGEL</t>
  </si>
  <si>
    <t>17611604</t>
  </si>
  <si>
    <t>PANTA LALOPU CARLOS GUSTAVO</t>
  </si>
  <si>
    <t>17614553</t>
  </si>
  <si>
    <t>CAMPOS VALLE FERNANDO</t>
  </si>
  <si>
    <t>COORDINADOR DE DISTRIBUCION Y USO MULTISECTORIAL DEL AGUA</t>
  </si>
  <si>
    <t>17871377</t>
  </si>
  <si>
    <t>ALVA TIRAVANTI ALBERTO ANTONIO</t>
  </si>
  <si>
    <t>18212418</t>
  </si>
  <si>
    <t>CUMPA CASTRO JOHN ERICK</t>
  </si>
  <si>
    <t>18217115</t>
  </si>
  <si>
    <t>VILLEGAS RODRIGUEZ LUIS ALBERTO</t>
  </si>
  <si>
    <t>TECNICO DE CAMPO DE OFICINA DE ENLACE</t>
  </si>
  <si>
    <t>18872282</t>
  </si>
  <si>
    <t>TANTALEAN MIRANDA JUAN JULIO</t>
  </si>
  <si>
    <t>PROFESIONAL RESPONSABLE EN PLANEAMIENTO Y PRESUPUESTO</t>
  </si>
  <si>
    <t>22264536</t>
  </si>
  <si>
    <t>HERNANDEZ CARRILLO LIGIA DEYSI</t>
  </si>
  <si>
    <t>PROFESIONAL ESPECIALIZADO CONTADOR TESORERO</t>
  </si>
  <si>
    <t>24007177</t>
  </si>
  <si>
    <t xml:space="preserve">HERRERA CHILLIHUA PIEDAD CELINA  </t>
  </si>
  <si>
    <t>24710608</t>
  </si>
  <si>
    <t>APAZA VARA JESUS</t>
  </si>
  <si>
    <t>25307261</t>
  </si>
  <si>
    <t>VARA LEVITA JOSE</t>
  </si>
  <si>
    <t>RESPONSABLE SIG</t>
  </si>
  <si>
    <t>25764435</t>
  </si>
  <si>
    <t>TESEN VELASQUEZ JORGE LUIS</t>
  </si>
  <si>
    <t>25836849</t>
  </si>
  <si>
    <t>MARIÑAS RAMIREZ RODOLFO</t>
  </si>
  <si>
    <t>PROFESIONAL ESPECIALIZADO EN CAPACITACION</t>
  </si>
  <si>
    <t>26685793</t>
  </si>
  <si>
    <t>RAMIREZ MANTILLA GUILLERMO JOSE</t>
  </si>
  <si>
    <t>26685915</t>
  </si>
  <si>
    <t>DE LA PUENTE MERCADO JOSE DAMIAN</t>
  </si>
  <si>
    <t>27168097</t>
  </si>
  <si>
    <t xml:space="preserve">ESPINO PAREDES  MIGUEL ANGEL </t>
  </si>
  <si>
    <t>27746991</t>
  </si>
  <si>
    <t>PEREZ RAMOS DANNY DOMINGO</t>
  </si>
  <si>
    <t>28275840</t>
  </si>
  <si>
    <t>PIZARRO GALVEZ FELIPE ALFREDO</t>
  </si>
  <si>
    <t>29338838</t>
  </si>
  <si>
    <t>APAZA ROSAS FEDERICO DEMETRIO</t>
  </si>
  <si>
    <t>29691970</t>
  </si>
  <si>
    <t>DELGADO REGALADO VICTOR HERMES</t>
  </si>
  <si>
    <t>31611007</t>
  </si>
  <si>
    <t>BALTAZAR ISIDRO MARIO ANGEL</t>
  </si>
  <si>
    <t>31613872</t>
  </si>
  <si>
    <t>VALDERRAMA ZEA ELIO TITO</t>
  </si>
  <si>
    <t>31628487</t>
  </si>
  <si>
    <t>GONZALEZ QUIROZ ROGER JAVIER</t>
  </si>
  <si>
    <t>ESPECIALISTA EN DERECHOS DE USO DE AGUA SUPERFICIAL</t>
  </si>
  <si>
    <t>31661962</t>
  </si>
  <si>
    <t>TARAZONA SANTOS NICIANCENO EDILBERTO</t>
  </si>
  <si>
    <t>PROFESIONAL EN HIDROLOGIA SUPERFICIAL</t>
  </si>
  <si>
    <t>31674335</t>
  </si>
  <si>
    <t>QUIJANO GOMEZ JOE ANTONIO</t>
  </si>
  <si>
    <t>PROFESIONAL PARA ESTUDIO Y MONITOREO DE LAGUNAS</t>
  </si>
  <si>
    <t>31680461</t>
  </si>
  <si>
    <t>VALVERDE VARGAS MIGUEL EDGAR</t>
  </si>
  <si>
    <t>32040657</t>
  </si>
  <si>
    <t>MELLISHO SALAS MARLENE YUZ VELINDA</t>
  </si>
  <si>
    <t xml:space="preserve">TECNICO DE CAMPO ESPECIALIZADO </t>
  </si>
  <si>
    <t>32108479</t>
  </si>
  <si>
    <t>MILLA ROLDAN CESAR GUSTAVO</t>
  </si>
  <si>
    <t>32129931</t>
  </si>
  <si>
    <t>VIDAL QUITO EDGAR EDWIN</t>
  </si>
  <si>
    <t>32643690</t>
  </si>
  <si>
    <t>CACERES VILLANUEVA YONDI LEONEL</t>
  </si>
  <si>
    <t>ESPECIALISTA EN ESTUDIOS HIDROLOGICOS</t>
  </si>
  <si>
    <t>32976510</t>
  </si>
  <si>
    <t>CHUNGA ALEGRE JAIRO ROMEL</t>
  </si>
  <si>
    <t>40158333</t>
  </si>
  <si>
    <t>TORREALVA MEZA FREDY PERCY</t>
  </si>
  <si>
    <t>40379323</t>
  </si>
  <si>
    <t>MERINO GONZALES CARLOS LENIN</t>
  </si>
  <si>
    <t>40380658</t>
  </si>
  <si>
    <t>MAMANI PACOMPIA HIPOLITO</t>
  </si>
  <si>
    <t>40381616</t>
  </si>
  <si>
    <t>CONTRERAS FLORES CARLOS ALBERTO</t>
  </si>
  <si>
    <t>40445671</t>
  </si>
  <si>
    <t>CALLATOPA REQUEJO DANIEL ALCIDES</t>
  </si>
  <si>
    <t>PROFESIONAL EN DERECHO DE USO DE AGUA SUPERFICIAL</t>
  </si>
  <si>
    <t>40462647</t>
  </si>
  <si>
    <t>LITANO VEGA MIGUEL FAUSTINO</t>
  </si>
  <si>
    <t>40487405</t>
  </si>
  <si>
    <t>ALFARO UCAÑAY OSCAR EDUARDO</t>
  </si>
  <si>
    <t>40507442</t>
  </si>
  <si>
    <t>TICONA SALAZAR MIRIAM GLICET</t>
  </si>
  <si>
    <t>40514653</t>
  </si>
  <si>
    <t>CRUZ CAPRISTAN LEANDRA SOLEDAD</t>
  </si>
  <si>
    <t>40561305</t>
  </si>
  <si>
    <t>MENDOZA HUANCA EBERTH ASUNCION</t>
  </si>
  <si>
    <t>PROFESIONAL ESPECIALIZADO EN VALOR ECONOMICO DEL AGUA</t>
  </si>
  <si>
    <t>40607509</t>
  </si>
  <si>
    <t>HUACACHINO IZQUIERDO MANUEL ALEXANDER</t>
  </si>
  <si>
    <t>40704830</t>
  </si>
  <si>
    <t>LUJANO LAURA APOLINARIO</t>
  </si>
  <si>
    <t>40714315</t>
  </si>
  <si>
    <t>NIETO CAMPOS ARACELY</t>
  </si>
  <si>
    <t>40739534</t>
  </si>
  <si>
    <t>RAMIREZ TAFUR YANNINA</t>
  </si>
  <si>
    <t>40760448</t>
  </si>
  <si>
    <t>JAIME DE LA CRUZ DANY RAFAEL</t>
  </si>
  <si>
    <t>40763228</t>
  </si>
  <si>
    <t>LUQUE DEL CARPIO CESAR LUIS</t>
  </si>
  <si>
    <t>40793625</t>
  </si>
  <si>
    <t>LLANOS MAMANI RENE</t>
  </si>
  <si>
    <t>40826628</t>
  </si>
  <si>
    <t>MUÑOZ ALVA JUAN EDUARDO</t>
  </si>
  <si>
    <t>40970208</t>
  </si>
  <si>
    <t>BERMEO DELGADO HEBERTH PATRICIO</t>
  </si>
  <si>
    <t>40977637</t>
  </si>
  <si>
    <t>VALLEJOS HUAMAN JOSE CELESTINO</t>
  </si>
  <si>
    <t>41243317</t>
  </si>
  <si>
    <t>REYNALTE PALACIOS RENE BLADIMIR</t>
  </si>
  <si>
    <t>PROFESIONAL EN RECURSOS HIDRICOS PARA OFICINA DE ENLACE SAN IGNACIO</t>
  </si>
  <si>
    <t>41270207</t>
  </si>
  <si>
    <t>CARRASCO DELGADO WALTHER</t>
  </si>
  <si>
    <t>41290617</t>
  </si>
  <si>
    <t>MAQUERA MAMANI ELIANA</t>
  </si>
  <si>
    <t>PROFESIONAL EN RECURSOS HIDRICOS - OFICINA DE ENLACE</t>
  </si>
  <si>
    <t>41316341</t>
  </si>
  <si>
    <t>SUAÑA MACHACA NESTOR</t>
  </si>
  <si>
    <t>41462535</t>
  </si>
  <si>
    <t>CONDORI CONDORI ELVIS</t>
  </si>
  <si>
    <t>41577714</t>
  </si>
  <si>
    <t>PAZOS SALHUANA JOSE PAULO</t>
  </si>
  <si>
    <t>PROFESIONAL EN ADMINISTRACION DE ORGANIZACIONES DE USUARIOS DE AGUA</t>
  </si>
  <si>
    <t>41881405</t>
  </si>
  <si>
    <t>CARBAJAL FELIPE WELINTON CONRADO</t>
  </si>
  <si>
    <t>PROFESIONAL EN RECURSOS HIDRICOS DE OFICINA DE ENLACE BAMBAMARCA</t>
  </si>
  <si>
    <t>41925690</t>
  </si>
  <si>
    <t>MONTES MENIS ERICK ENOCH</t>
  </si>
  <si>
    <t>42085658</t>
  </si>
  <si>
    <t>SANCHEZ MEZA JULIO CESAR</t>
  </si>
  <si>
    <t>42113457</t>
  </si>
  <si>
    <t>VILLAVICENCIO VILLAR LUIS MARIANO</t>
  </si>
  <si>
    <t>42116159</t>
  </si>
  <si>
    <t>PEDRAZA ORTEGA WILSON GRUBER</t>
  </si>
  <si>
    <t>42306760</t>
  </si>
  <si>
    <t>MAMANI ARIZAPANA VLADIMIR GUZMAN</t>
  </si>
  <si>
    <t>42311693</t>
  </si>
  <si>
    <t>QUISPE CHAMBI RENE</t>
  </si>
  <si>
    <t>42392439</t>
  </si>
  <si>
    <t>BABASTRE MARQUEZ NOEMI RODY</t>
  </si>
  <si>
    <t>42473912</t>
  </si>
  <si>
    <t>MACHACA CARI LEONIDAS</t>
  </si>
  <si>
    <t>42836909</t>
  </si>
  <si>
    <t>TAIPE FLORES MABEL MARYLUZ</t>
  </si>
  <si>
    <t>43047848</t>
  </si>
  <si>
    <t>QUISPE APAZA MANUEL</t>
  </si>
  <si>
    <t>43156584</t>
  </si>
  <si>
    <t>POQUIOMA GUERRA JUAN JOSE</t>
  </si>
  <si>
    <t>ASISTENTE II EN RECURSOS HÍDRICOS</t>
  </si>
  <si>
    <t>43170499</t>
  </si>
  <si>
    <t>SECLEN ALVARADO CARLOS OSWALDO</t>
  </si>
  <si>
    <t>43292048</t>
  </si>
  <si>
    <t>SUAREZ RIVADENEYRA ARQUIMEDES BENJAMIN</t>
  </si>
  <si>
    <t>43866428</t>
  </si>
  <si>
    <t>CARRILLO MOSCOSO LUZ AYDE</t>
  </si>
  <si>
    <t>43922345</t>
  </si>
  <si>
    <t>VALLEJOS IRIGOIN MARLON ERIK</t>
  </si>
  <si>
    <t>43931451</t>
  </si>
  <si>
    <t>ABANTO ECHEVERRIA WALTER FRANCISCO</t>
  </si>
  <si>
    <t>43958497</t>
  </si>
  <si>
    <t>AYALA DELGADO BETSY INGRID</t>
  </si>
  <si>
    <t>PROFESIONAL EN RECURSOS HIDRICO</t>
  </si>
  <si>
    <t>44130651</t>
  </si>
  <si>
    <t>CARRION ROSILLO HENDERSON NOE</t>
  </si>
  <si>
    <t>44139078</t>
  </si>
  <si>
    <t>REYES PRUDENCIO MARIA DEL PILAR</t>
  </si>
  <si>
    <t>44186702</t>
  </si>
  <si>
    <t>COLVAQUI LOBATO GILDER</t>
  </si>
  <si>
    <t>44330994</t>
  </si>
  <si>
    <t>ALVAREZ HIDALGO CESAR ALBERTO</t>
  </si>
  <si>
    <t xml:space="preserve">ESPECIALISTA EN RECURSOS HIDRICOS </t>
  </si>
  <si>
    <t>44525507</t>
  </si>
  <si>
    <t>PAREDES PINEDO HECTOR MANUEL</t>
  </si>
  <si>
    <t>44727762</t>
  </si>
  <si>
    <t>AQUINO SOSA FREDDY JAIME ALBERTO</t>
  </si>
  <si>
    <t>44735862</t>
  </si>
  <si>
    <t>OLIVERA CANAHUA OMAR MELQUIADES</t>
  </si>
  <si>
    <t>44844077</t>
  </si>
  <si>
    <t>GARCIA BAUTISTA LUIGUI ANGEL</t>
  </si>
  <si>
    <t>44850755</t>
  </si>
  <si>
    <t>HUAMAN CHIPANA JOSSIMAR</t>
  </si>
  <si>
    <t>45468365</t>
  </si>
  <si>
    <t>LIMA OROSCO GUIDO</t>
  </si>
  <si>
    <t>46059691</t>
  </si>
  <si>
    <t>JANAMPA QUISPE MAICOL MICHAEL</t>
  </si>
  <si>
    <t>46356351</t>
  </si>
  <si>
    <t>PANTA CHAPILLIQUEN EDWIN DARWIN</t>
  </si>
  <si>
    <t>46364762</t>
  </si>
  <si>
    <t>MARTINEZ VELEZ WILLIAM DE JESUS</t>
  </si>
  <si>
    <t>46513827</t>
  </si>
  <si>
    <t>POMA HUAMAN CARLOS GREGORIO</t>
  </si>
  <si>
    <t>47196058</t>
  </si>
  <si>
    <t>REYES ADRIANZEN JULIO CESAR</t>
  </si>
  <si>
    <t>47507192</t>
  </si>
  <si>
    <t>CIEZA BARBOZA MILLAN</t>
  </si>
  <si>
    <t>70252707</t>
  </si>
  <si>
    <t>CRUZADO RUIZ LUIS ARMANDO</t>
  </si>
  <si>
    <t>72875251</t>
  </si>
  <si>
    <t>CARDICH MOTTA KEVIN ALEXANDER</t>
  </si>
  <si>
    <t>80067516</t>
  </si>
  <si>
    <t xml:space="preserve">CURRO YUCRA WILFREDO SIMON  </t>
  </si>
  <si>
    <t>80072510</t>
  </si>
  <si>
    <t>MAMANI GUTIERRES ALEJANDRO</t>
  </si>
  <si>
    <t>80615621</t>
  </si>
  <si>
    <t>RAMIREZ GOMEZ JUAN PABLO</t>
  </si>
  <si>
    <t>01340641</t>
  </si>
  <si>
    <t>QUISPE HUANACUNI JAIME DAVID</t>
  </si>
  <si>
    <t>PROFESIONAL EN GEOMATICA DE GLACIARES Y LAGUNAS</t>
  </si>
  <si>
    <t>08969952</t>
  </si>
  <si>
    <t>TACSI PALACIOS ARNALDO ALDO</t>
  </si>
  <si>
    <t>09193473</t>
  </si>
  <si>
    <t xml:space="preserve">ANCAJIMA OJEDA LUIS ANTONIO </t>
  </si>
  <si>
    <t>COORDINADOR EN GESTION DE LAS ORGANIZACIONES DE USUARIOS DE AGUA</t>
  </si>
  <si>
    <t>09850652</t>
  </si>
  <si>
    <t>MORI FLORES JESUS ORLANDO</t>
  </si>
  <si>
    <t>16739539</t>
  </si>
  <si>
    <t>SANCHEZ GUARNIZO CARLOS OCLIDE</t>
  </si>
  <si>
    <t xml:space="preserve">ESPECIALISTA EN AGUAS SUBTERRANEAS </t>
  </si>
  <si>
    <t>17522990</t>
  </si>
  <si>
    <t>BURGOS  MORALES LUIS ORLANDO</t>
  </si>
  <si>
    <t>17524809</t>
  </si>
  <si>
    <t xml:space="preserve">CHAVEZ TUÑOQUE JOSE MARIANO </t>
  </si>
  <si>
    <t>17526697</t>
  </si>
  <si>
    <t xml:space="preserve">FAÑAÑAN BAZALAR RICARDO </t>
  </si>
  <si>
    <t>19075275</t>
  </si>
  <si>
    <t>CONTRERAS JULIAN KELY MARITZA</t>
  </si>
  <si>
    <t>31659773</t>
  </si>
  <si>
    <t>COCHACHIN RAPRE JUSTINIANO ALEJO</t>
  </si>
  <si>
    <t>40091672</t>
  </si>
  <si>
    <t>RIOJA IZQUIERDO JHEYSON EUFEMIO</t>
  </si>
  <si>
    <t>SUPERVISOR A LAS ORGANIZACIONES DE USUARIOS DE AGUA</t>
  </si>
  <si>
    <t>41526999</t>
  </si>
  <si>
    <t>ESPINOZA CHICHIPE DANNY ARNALDO</t>
  </si>
  <si>
    <t>41605350</t>
  </si>
  <si>
    <t>SANCHEZ LEON WALTER JHON</t>
  </si>
  <si>
    <t>ESPECIALISTA EN ESTUDIO Y EVALUACION DE LAGUNAS ALTOANDINAS</t>
  </si>
  <si>
    <t>42068562</t>
  </si>
  <si>
    <t>SALAZAR CHECA CESAR JOSE</t>
  </si>
  <si>
    <t>42771337</t>
  </si>
  <si>
    <t>VARGAS PAREDES DANNY ELVIS</t>
  </si>
  <si>
    <t>43260216</t>
  </si>
  <si>
    <t>LIZAMA BENITES ORLANDO DANIEL</t>
  </si>
  <si>
    <t>70549790</t>
  </si>
  <si>
    <t>CARRASCO JOCOPE ARNOLD JERSON</t>
  </si>
  <si>
    <t>80457011</t>
  </si>
  <si>
    <t>AGUILAR RIVERA GLORIA SOLEDAD</t>
  </si>
  <si>
    <t>09152887</t>
  </si>
  <si>
    <t>OYOLA LOAYZA JULIO CESAR</t>
  </si>
  <si>
    <t>GEOGRAFÍA</t>
  </si>
  <si>
    <t>09487556</t>
  </si>
  <si>
    <t>RUIZ RIOS ROSA ISABEL</t>
  </si>
  <si>
    <t>09677187</t>
  </si>
  <si>
    <t>QUISPE TINTAYA MIGUEL ANGEL</t>
  </si>
  <si>
    <t>01210081</t>
  </si>
  <si>
    <t>GUTIERREZ HUANQUI JAIME</t>
  </si>
  <si>
    <t>01328803</t>
  </si>
  <si>
    <t>CASTILLO BARRIGA EDGAR PRIMERO</t>
  </si>
  <si>
    <t>TECNICO EN COSTOS, METRADOS Y PRESUPUESTO</t>
  </si>
  <si>
    <t>08873591</t>
  </si>
  <si>
    <t>AVALOS ORTIZ VICTOR YVAN</t>
  </si>
  <si>
    <t>TECNICO EN ESTADISTICA Y PLANEAMIENTO</t>
  </si>
  <si>
    <t>44251588</t>
  </si>
  <si>
    <t>SANCHEZ CARRILLO FRANCISCO RENE</t>
  </si>
  <si>
    <t>00491723</t>
  </si>
  <si>
    <t>CUTIPA COHAILA JAVIER PAULO</t>
  </si>
  <si>
    <t>19970120</t>
  </si>
  <si>
    <t>CASAS GUTIERREZ ROSARIO</t>
  </si>
  <si>
    <t>24390787</t>
  </si>
  <si>
    <t>FARFAN MORA PABLO GUILLERMO</t>
  </si>
  <si>
    <t>29613229</t>
  </si>
  <si>
    <t>DE LA CRUZ HUACOTO RUBEN FABIO</t>
  </si>
  <si>
    <t>TECNICA EN ENFERMERIA</t>
  </si>
  <si>
    <t>48230711</t>
  </si>
  <si>
    <t>AREVALO PEREZ ELIZABETH JANNET</t>
  </si>
  <si>
    <t>06799341</t>
  </si>
  <si>
    <t>BARTHE ZAVALA MARCO ANTONIO</t>
  </si>
  <si>
    <t>ELECTRONICA</t>
  </si>
  <si>
    <t>PERSONA NATURAL PARA MANTENIMIENTO DE EQUIPOS ELECTRONICOS</t>
  </si>
  <si>
    <t>41245739</t>
  </si>
  <si>
    <t>REATEGUI RIVADENEIRA LIZ</t>
  </si>
  <si>
    <t>41366617</t>
  </si>
  <si>
    <t>CRUZ MAMANI YANINA</t>
  </si>
  <si>
    <t>EDUCACION SECUNDARIA - ESPECIALIDAD EN HISTORIA Y GEOGRAFIA</t>
  </si>
  <si>
    <t>21569873</t>
  </si>
  <si>
    <t>QUIHUE FLORES MOISES EVELIO</t>
  </si>
  <si>
    <t>EDUCACIÓN SECUNDARIA</t>
  </si>
  <si>
    <t>23999662</t>
  </si>
  <si>
    <t>YANA CURI BERTHA</t>
  </si>
  <si>
    <t>ESPECIALISTA EN CAPACITACION</t>
  </si>
  <si>
    <t>31669181</t>
  </si>
  <si>
    <t>NUÑEZ ROBLES JULIO CESAR</t>
  </si>
  <si>
    <t>80026624</t>
  </si>
  <si>
    <t>VILCAPAZA QUISPE WALTHER</t>
  </si>
  <si>
    <t>PROFESIONAL EN COMUNICACION</t>
  </si>
  <si>
    <t>40137463</t>
  </si>
  <si>
    <t>QUEA COSI LEONCIO TEODULO</t>
  </si>
  <si>
    <t>EDUCACION PRIMARIA</t>
  </si>
  <si>
    <t>40818876</t>
  </si>
  <si>
    <t>HUALLPA  SOTO DORISDAY</t>
  </si>
  <si>
    <t>ASISTENTE DE CAPACITACION PARA LA IMPLEMENTACION EN PROCESOS DE ENSEÑANZA EN TEMAS DE GESTION DE RECURSOS HIDRICOS A ORGANOS DESCONCENTRADOS DE LA ANA</t>
  </si>
  <si>
    <t>41107330</t>
  </si>
  <si>
    <t>VERA DAMIAN ROMAN EDINSON</t>
  </si>
  <si>
    <t>22660682</t>
  </si>
  <si>
    <t>BENITES ROLANDO WALTER JAVIER</t>
  </si>
  <si>
    <t>EDUCACION ESPECIAL</t>
  </si>
  <si>
    <t>ESPECIALISTA ECONOMICO FINANCIERO</t>
  </si>
  <si>
    <t>02804096</t>
  </si>
  <si>
    <t>CALLE CALLE CARLOS GERARDO</t>
  </si>
  <si>
    <t>03370747</t>
  </si>
  <si>
    <t>CRUZ RUIZ JULIA HAYDEE</t>
  </si>
  <si>
    <t>COORDINADOR EN ADMINISTRACION</t>
  </si>
  <si>
    <t>05385671</t>
  </si>
  <si>
    <t>GARATE RIOS JHONNY</t>
  </si>
  <si>
    <t>06325336</t>
  </si>
  <si>
    <t>CASTRO ROJAS DEMETRIO RAUL</t>
  </si>
  <si>
    <t>PROFESIONAL DE COBRANZA DE RETRIBUCION ECONOMICA</t>
  </si>
  <si>
    <t>07199980</t>
  </si>
  <si>
    <t>SALAZAR LIZARRAGA MARIANO MOISES</t>
  </si>
  <si>
    <t>09210111</t>
  </si>
  <si>
    <t>SANDOVAL BONILLA GERMAN</t>
  </si>
  <si>
    <t>ESPECIALISTA EN REGIMEN ECONOMICO POR USO DE AGUA SUPERFICIAL CON FINES AGRARIOS Y TARIFAS</t>
  </si>
  <si>
    <t>09742677</t>
  </si>
  <si>
    <t>SANTA CRUZ SUAREZ DERY MABELL</t>
  </si>
  <si>
    <t>16584440</t>
  </si>
  <si>
    <t>HERRERA SILVA AUGUSTO</t>
  </si>
  <si>
    <t>ESPECIALISTA EN LOGISTICA Y CONTROL PATRIMONIAL</t>
  </si>
  <si>
    <t>16586564</t>
  </si>
  <si>
    <t>HUAMAN CHOLAN JOSE WILLIAM</t>
  </si>
  <si>
    <t>16730565</t>
  </si>
  <si>
    <t>CHIRINOS ANDRADE GUSTAVO AMARO</t>
  </si>
  <si>
    <t>PROFESIONAL PARA REGIMEN ECONOMICO DEL AGUA</t>
  </si>
  <si>
    <t>22517141</t>
  </si>
  <si>
    <t>BASILIO ESTACIO CESAR AUGUSTO</t>
  </si>
  <si>
    <t>ESPECIALISTA DE PRESUPUESTO</t>
  </si>
  <si>
    <t>23893145</t>
  </si>
  <si>
    <t>LOAIZA RIVAS RUTH CONCEPCION</t>
  </si>
  <si>
    <t>23920380</t>
  </si>
  <si>
    <t>RAMOS FERNANDEZ HADHE LIN</t>
  </si>
  <si>
    <t>ESPECIALISTA EN FORMULACION Y EVALUACION ECONOMICA DE PROYECTOS</t>
  </si>
  <si>
    <t>25505791</t>
  </si>
  <si>
    <t>CIURLIZZA GARNIQUE WUILLIAMS EDUARDO</t>
  </si>
  <si>
    <t>ESPECIALISTA EN PLANEAMIENTO Y PRESUPUESTO</t>
  </si>
  <si>
    <t>29650635</t>
  </si>
  <si>
    <t>CASTILLO VIZCARRA ALVARO WILLY</t>
  </si>
  <si>
    <t>40131634</t>
  </si>
  <si>
    <t>VEREAU MORENO JOAQUIN IVAN</t>
  </si>
  <si>
    <t>PROFESIONAL RESPONSABLE EN ADMINISTRACION</t>
  </si>
  <si>
    <t>40634204</t>
  </si>
  <si>
    <t>GUTIERREZ CCASA EDDY RICHARD</t>
  </si>
  <si>
    <t>41268758</t>
  </si>
  <si>
    <t>HUARIPATA OLLERO JUDITH MAURA</t>
  </si>
  <si>
    <t>ANALISTA EN RETRIBUCION ECONOMICA DE AGUA</t>
  </si>
  <si>
    <t>42810457</t>
  </si>
  <si>
    <t>NAVARRO RUIZ DALIA ZULEMA</t>
  </si>
  <si>
    <t>42825653</t>
  </si>
  <si>
    <t>PANTA GALLO BERTHA RUTH</t>
  </si>
  <si>
    <t>43238254</t>
  </si>
  <si>
    <t>COTAQUISPE MARIÑO KAROT SINDY</t>
  </si>
  <si>
    <t xml:space="preserve">SECRETARIA                                        </t>
  </si>
  <si>
    <t>43590543</t>
  </si>
  <si>
    <t>ROJAS VERAMENDI ZULMA ELIDA</t>
  </si>
  <si>
    <t>ANALISTA EN RETRIBUCIONES ECONOMICAS DE AGUA</t>
  </si>
  <si>
    <t>46786049</t>
  </si>
  <si>
    <t>CUELLAR MAYTA JOSE GABRIEL</t>
  </si>
  <si>
    <t>ANALISTA II EN TESORERIA</t>
  </si>
  <si>
    <t>47704233</t>
  </si>
  <si>
    <t>GUEVARA ALVAREZ ANISHA LISETH</t>
  </si>
  <si>
    <t>ESPECIALISTA EN PRESUPUESTO I</t>
  </si>
  <si>
    <t>07579482</t>
  </si>
  <si>
    <t>OBLITAS PISCOYA HECTOR</t>
  </si>
  <si>
    <t>ESPECIALISTA DE PLANEAMIENTO Y EVALUACION</t>
  </si>
  <si>
    <t>09256440</t>
  </si>
  <si>
    <t>LAPA ORTIZ CLAUDIO ARTURO</t>
  </si>
  <si>
    <t>18838586</t>
  </si>
  <si>
    <t>LEZCANO MINCHON DEYNER DANIEL</t>
  </si>
  <si>
    <t>GESTOR DOCUMENTARIO</t>
  </si>
  <si>
    <t>76336464</t>
  </si>
  <si>
    <t>SILVA LINARES ALESSANDRA CELESTE</t>
  </si>
  <si>
    <t>DIBUJANTE EN CAD</t>
  </si>
  <si>
    <t>06723097</t>
  </si>
  <si>
    <t>TOLEDO PARREÑO CESAR ALBERTO</t>
  </si>
  <si>
    <t>DISEÑO GRAFICO</t>
  </si>
  <si>
    <t>DIBUJANTE EN SOFTWARE ESPECIALIZADO CAD-GIS</t>
  </si>
  <si>
    <t>09334517</t>
  </si>
  <si>
    <t>OCHOA CABRERA ANA MARIA</t>
  </si>
  <si>
    <t>AUXILIAR PARA EL AREA DE TRANSPORTES</t>
  </si>
  <si>
    <t>09464139</t>
  </si>
  <si>
    <t>RUBIANES ARANA LUIS RICARDO</t>
  </si>
  <si>
    <t>PROFESIONAL RESPONSABLE EN ASESORIA JURIDICA</t>
  </si>
  <si>
    <t>00415820</t>
  </si>
  <si>
    <t>GONZALES SOLIS  GUIDO ALBERTO</t>
  </si>
  <si>
    <t>00487947</t>
  </si>
  <si>
    <t>CASTAÑON QUISPE DAYSI</t>
  </si>
  <si>
    <t>01117143</t>
  </si>
  <si>
    <t>ARMAS CHU JOSE MANUEL</t>
  </si>
  <si>
    <t>ESPECIALISTA EN ASESORIA JURIDICA</t>
  </si>
  <si>
    <t>04072784</t>
  </si>
  <si>
    <t>FERNANDEZ GOMEZ PEKER PAVLICH</t>
  </si>
  <si>
    <t>ESPECIALISTA EN MATERIA PROCESAL</t>
  </si>
  <si>
    <t>09217079</t>
  </si>
  <si>
    <t>ROBLADILLO BRAVO MIRIAM</t>
  </si>
  <si>
    <t>09433331</t>
  </si>
  <si>
    <t>HUAMAN FLORES ROSAS JENNY KATY</t>
  </si>
  <si>
    <t>09649664</t>
  </si>
  <si>
    <t>RAMIREZ PATRON LUIS EDUARDO</t>
  </si>
  <si>
    <t>09958712</t>
  </si>
  <si>
    <t>ALTAMIRANO VELASQUEZ ISABEL</t>
  </si>
  <si>
    <t>10058249</t>
  </si>
  <si>
    <t>VELASQUEZ PELAEZ RAFAEL MARTIN</t>
  </si>
  <si>
    <t>PROFESIONAL RESPONSABLE ADMINISTRATIVO</t>
  </si>
  <si>
    <t>10698546</t>
  </si>
  <si>
    <t>SIU CHAPARRO CARMEN JESSICA</t>
  </si>
  <si>
    <t>ANALISTA LEGAL I</t>
  </si>
  <si>
    <t>10808658</t>
  </si>
  <si>
    <t>RUEDA SANCHEZ ALBERTO CARLOS</t>
  </si>
  <si>
    <t>PROFESIONAL ESPECIALISTA EN RECURSOS HIDRICOS SUPERFICIALES O SUBTERRANEOS EN LA OFICINA DE ENLACE MALA</t>
  </si>
  <si>
    <t>17452372</t>
  </si>
  <si>
    <t>MINGUILLO CABRERA VICTOR FEDERICO</t>
  </si>
  <si>
    <t>18014038</t>
  </si>
  <si>
    <t>ANTICONA DE LA ROSA ITALO ALBERTO</t>
  </si>
  <si>
    <t>ABOGADO EN ADMINISTRACION DE LOS RECURSOS HIDRICOS</t>
  </si>
  <si>
    <t>18120015</t>
  </si>
  <si>
    <t>DELGADO FERRER FIORELLA DEL CARMEN</t>
  </si>
  <si>
    <t>18211318</t>
  </si>
  <si>
    <t>PRETELL AVALOS ZAYRA ADELAIDA</t>
  </si>
  <si>
    <t>18846173</t>
  </si>
  <si>
    <t>SANDOVAL SUAREZ GREGORIO</t>
  </si>
  <si>
    <t xml:space="preserve">ANALISTA LEGAL </t>
  </si>
  <si>
    <t>21527951</t>
  </si>
  <si>
    <t>JHONG GUILLEN JORGE RHALF</t>
  </si>
  <si>
    <t>21536869</t>
  </si>
  <si>
    <t>PIZARRO MUÑOZ REYNALDO ALEXANDER</t>
  </si>
  <si>
    <t>21555066</t>
  </si>
  <si>
    <t>YATACO HUAMAN JUANA RITA</t>
  </si>
  <si>
    <t>23977047</t>
  </si>
  <si>
    <t>BEDIA CONDORI MARINA</t>
  </si>
  <si>
    <t>ESPECIALISTA III EN LEGAL</t>
  </si>
  <si>
    <t>26732544</t>
  </si>
  <si>
    <t>RODRIGUEZ PORTAL ALDO RENAN</t>
  </si>
  <si>
    <t>29659243</t>
  </si>
  <si>
    <t>ROMERO ANGUERRY JUAN JOSE</t>
  </si>
  <si>
    <t>PROFESIONAL CON ALTA ESPECIALIZACION PARA LA PREVENCION, GESTION Y TRANSFORMACION POSITIVA DE CONFLICTOS SOCIALES DERIVADOS DE LA GESTION DE LOS RECURSOS HIDRICOS</t>
  </si>
  <si>
    <t>29678282</t>
  </si>
  <si>
    <t>PEROCHENA LLERENA EDUARDO</t>
  </si>
  <si>
    <t xml:space="preserve">ESPECIALISTA EN ASESORIA LEGAL </t>
  </si>
  <si>
    <t>32966160</t>
  </si>
  <si>
    <t>MELENDEZ LOJE VICTOR ALEJANDRO</t>
  </si>
  <si>
    <t>40245854</t>
  </si>
  <si>
    <t>SOLIS GUTIERREZ YANET ISABEL</t>
  </si>
  <si>
    <t>40761438</t>
  </si>
  <si>
    <t>GARRIDO MONTES DANNY ANTONIO SEGUNDO</t>
  </si>
  <si>
    <t>ESPECIALISTA DE ASESORIA JURIDICA</t>
  </si>
  <si>
    <t>40831973</t>
  </si>
  <si>
    <t>POZO SANCHEZ YURY ALEX</t>
  </si>
  <si>
    <t>41155616</t>
  </si>
  <si>
    <t>REVILLA LOAIZA FRANCISCO MAURICIO</t>
  </si>
  <si>
    <t>41355175</t>
  </si>
  <si>
    <t>MOLLO BUSTAMANTE GLENDA MAGALI</t>
  </si>
  <si>
    <t>ESPECIALISTA EN SELECCION, ORGANIZACION E INCORPORACION DE PERSONAL</t>
  </si>
  <si>
    <t>41778152</t>
  </si>
  <si>
    <t>ESPINOZA GALVEZ CESAR NAPOLEON</t>
  </si>
  <si>
    <t>41779837</t>
  </si>
  <si>
    <t>HUARANCCA VILLASANTE EDWAR ALAN</t>
  </si>
  <si>
    <t>41928082</t>
  </si>
  <si>
    <t>AMARU DE LA VEGA ANDRES</t>
  </si>
  <si>
    <t>42012137</t>
  </si>
  <si>
    <t>DIAZ PALOMINO EVERLIN HADI</t>
  </si>
  <si>
    <t>42524374</t>
  </si>
  <si>
    <t>MALPICA MENESES CAROL NATHALI</t>
  </si>
  <si>
    <t>42591642</t>
  </si>
  <si>
    <t>AREVALO RODRIGUEZ KAREN ARIADNA</t>
  </si>
  <si>
    <t>ANALISTA II LEGAL</t>
  </si>
  <si>
    <t>42613409</t>
  </si>
  <si>
    <t>TAFUR BARDALEZ GISSELA</t>
  </si>
  <si>
    <t>42699997</t>
  </si>
  <si>
    <t>SULLCA ARANA ELVIS FERNANDO</t>
  </si>
  <si>
    <t>42713311</t>
  </si>
  <si>
    <t>RAMOS VILCHEZ CHRISTIAN MANUEL</t>
  </si>
  <si>
    <t>PROFESIONAL EN ASESORIA JURIDICA</t>
  </si>
  <si>
    <t>42971111</t>
  </si>
  <si>
    <t>FLORES RAMOS SILVIA GISELA</t>
  </si>
  <si>
    <t>42990927</t>
  </si>
  <si>
    <t>OCOLA NINA JALBERTH JAVIER ANTONIO</t>
  </si>
  <si>
    <t>43084267</t>
  </si>
  <si>
    <t>MATTA ROMERO JUAN CARLOS</t>
  </si>
  <si>
    <t>43859788</t>
  </si>
  <si>
    <t>FLORES PEREZ RODOLFO DALI</t>
  </si>
  <si>
    <t>44406118</t>
  </si>
  <si>
    <t>BENAVIDES MEDINA MIRIAM JACKELINE</t>
  </si>
  <si>
    <t>44412514</t>
  </si>
  <si>
    <t>GAMARRA SARMIENTO PAUL ALEXIS</t>
  </si>
  <si>
    <t>44529252</t>
  </si>
  <si>
    <t>RODRIGUEZ CRUZ ROBERTO CARLOS</t>
  </si>
  <si>
    <t>45014697</t>
  </si>
  <si>
    <t>VIDAL ROSEMBERG EVELYN JENNY</t>
  </si>
  <si>
    <t>AUXILIAR COACTIVO</t>
  </si>
  <si>
    <t>45144254</t>
  </si>
  <si>
    <t>AYAIPOMA BORDA ARTURO MARCIAL</t>
  </si>
  <si>
    <t>45351101</t>
  </si>
  <si>
    <t>DE LA ROSA TENORIO GRETA MIREYA</t>
  </si>
  <si>
    <t xml:space="preserve">ANALISTA II LEGAL </t>
  </si>
  <si>
    <t>46064807</t>
  </si>
  <si>
    <t>ROJAS RIOS GLORIA ISABEL</t>
  </si>
  <si>
    <t>46265647</t>
  </si>
  <si>
    <t>JOAQUIN LEON PAOLA YUVIKSA</t>
  </si>
  <si>
    <t>46728983</t>
  </si>
  <si>
    <t>RIQUELME PUELLES MILAGROS ANA</t>
  </si>
  <si>
    <t>ESPECIALISTA EN ASESORÍA JURÍDICA</t>
  </si>
  <si>
    <t>46864610</t>
  </si>
  <si>
    <t>GRAUS VELOZ DIEGO SAUL</t>
  </si>
  <si>
    <t>46972627</t>
  </si>
  <si>
    <t>DE LAMA ZAPATA JORGE MIRKO</t>
  </si>
  <si>
    <t>80623369</t>
  </si>
  <si>
    <t>OVIEDO TEJADA MARCO ANTONIO</t>
  </si>
  <si>
    <t>00414530</t>
  </si>
  <si>
    <t>ZAVALA VICENTE LOURDES MARLENE</t>
  </si>
  <si>
    <t>07836098</t>
  </si>
  <si>
    <t>PACHAS MARTINEZ PEDRO ALBERTO</t>
  </si>
  <si>
    <t>ESPECIALISTA LEGAL EN GESTION DE RETRIBUCION ECONOMICA</t>
  </si>
  <si>
    <t>08652246</t>
  </si>
  <si>
    <t>CABALLERO ARMAULIA EYIMAR CARLOS</t>
  </si>
  <si>
    <t>09094310</t>
  </si>
  <si>
    <t>PEREZ ANDERSON JAVIER ALFREDO</t>
  </si>
  <si>
    <t>SUBDIRECTORA DE LA UNIDAD DE EJECUCION COACTIVA</t>
  </si>
  <si>
    <t>09381055</t>
  </si>
  <si>
    <t>GRANIZO VALLADARES GISSELY MONICA</t>
  </si>
  <si>
    <t>09612208</t>
  </si>
  <si>
    <t>DE LA CRUZ ESPINOZA DANIEL</t>
  </si>
  <si>
    <t>ESPECIALISTA LEGAL EN MATERIA DE ORGANIZACIONES DE USUARIOS DE AGUA</t>
  </si>
  <si>
    <t>09779293</t>
  </si>
  <si>
    <t>ARRIBASPLATA ZACARIAS PILAR ESTILITA</t>
  </si>
  <si>
    <t>18092278</t>
  </si>
  <si>
    <t>BURGOS MIRANDA CESAR ENRIQUE</t>
  </si>
  <si>
    <t>COORDINADOR LEGAL</t>
  </si>
  <si>
    <t>22514493</t>
  </si>
  <si>
    <t>PRE ECHEVARRIA YESSICA</t>
  </si>
  <si>
    <t>ANALISTA LEGAL EN MATERIA PROCESAL</t>
  </si>
  <si>
    <t>40053922</t>
  </si>
  <si>
    <t>PEREZ HUAMAN WILLY ALEXIS</t>
  </si>
  <si>
    <t>COORDINADOR EN EJECUCION Y SEGUIMIENTO CONTRACTUAL</t>
  </si>
  <si>
    <t>40282212</t>
  </si>
  <si>
    <t>FIGUEROA ALFARO HOMER GUILLERMO</t>
  </si>
  <si>
    <t>40300804</t>
  </si>
  <si>
    <t>TALAVERA MARTINEZ DIANA LEONOR</t>
  </si>
  <si>
    <t>40542599</t>
  </si>
  <si>
    <t>CANDELA OCAÑA JOHANNA DEL PILAR</t>
  </si>
  <si>
    <t>ANALISTA LEGAL EN GESTION ADMINISTRATIVA</t>
  </si>
  <si>
    <t>41828169</t>
  </si>
  <si>
    <t>CAMPOSANO CANEVARO HENRY</t>
  </si>
  <si>
    <t>42164654</t>
  </si>
  <si>
    <t>BRINGAS BENITES YURI ALEXIS</t>
  </si>
  <si>
    <t>42269123</t>
  </si>
  <si>
    <t>MARTINEZ FERNANDEZ VERONICA CECILIA</t>
  </si>
  <si>
    <t>42646635</t>
  </si>
  <si>
    <t>LOAYZA FLORES ZULEYKA DEYDANIA</t>
  </si>
  <si>
    <t>42688353</t>
  </si>
  <si>
    <t>DE ALMEIDA HERRERA JOAO MANUEL</t>
  </si>
  <si>
    <t>42952701</t>
  </si>
  <si>
    <t>UEJOWA MIYASHIRO JUAN ANTONIO</t>
  </si>
  <si>
    <t>AUDITOR ABOGADO</t>
  </si>
  <si>
    <t>43374066</t>
  </si>
  <si>
    <t>ROSADIO FLORES YASMIN YLSE</t>
  </si>
  <si>
    <t>ABOGADO PARA INSCRIPCIONES REGISTRALES DE LAS ORGANIZACIONES DE USUARIOS DE AGUA</t>
  </si>
  <si>
    <t>43454819</t>
  </si>
  <si>
    <t>CARDENAS CABEZAS EDGAR GAMALIEL</t>
  </si>
  <si>
    <t>44828629</t>
  </si>
  <si>
    <t>QUIROZ MARCA LORENA LIZBETH</t>
  </si>
  <si>
    <t>46767035</t>
  </si>
  <si>
    <t>LEON ANGULO LORENA RAQUEL</t>
  </si>
  <si>
    <t>ASISTENTE EN EL SISTEMA DE CONTROL GUBERNAMENTAL</t>
  </si>
  <si>
    <t>47964031</t>
  </si>
  <si>
    <t>ARCE RAMIREZ FIORELLA ALEXANDRA</t>
  </si>
  <si>
    <t>70432224</t>
  </si>
  <si>
    <t>SANCHEZ ESCOBEDO CARLOS ALEJANDRO</t>
  </si>
  <si>
    <t>70884184</t>
  </si>
  <si>
    <t>PARDAVE VALENCIA ANGELA MILAGROS</t>
  </si>
  <si>
    <t>00033230</t>
  </si>
  <si>
    <t>AGUINAGA MANTILLA DAVID ERNESTO</t>
  </si>
  <si>
    <t>ESPECIALISTA EN SIAF</t>
  </si>
  <si>
    <t>00094285</t>
  </si>
  <si>
    <t>LAZO SALCEDO SHEYLA TERESA</t>
  </si>
  <si>
    <t>00122649</t>
  </si>
  <si>
    <t>DOMINGUEZ RIOS CARMEN</t>
  </si>
  <si>
    <t>00227499</t>
  </si>
  <si>
    <t>OLAYA OLAYA NIMIA BRENDITA</t>
  </si>
  <si>
    <t>00252519</t>
  </si>
  <si>
    <t>QUIJANDRIA TANDAZO MERLY GIOVANNA</t>
  </si>
  <si>
    <t>00412432</t>
  </si>
  <si>
    <t>CRUZ ROJAS JUAN VALERIANO</t>
  </si>
  <si>
    <t>00424567</t>
  </si>
  <si>
    <t>BERNABE COAQUERA JUAN PABLO</t>
  </si>
  <si>
    <t>PROFESIONAL ESPECIALIZADO EN ADMINISTRACION</t>
  </si>
  <si>
    <t>00517750</t>
  </si>
  <si>
    <t>BELLIDO LOPEZ JODIE KATHERINE</t>
  </si>
  <si>
    <t>01069254</t>
  </si>
  <si>
    <t>ROMERO CABELLOS LUISA</t>
  </si>
  <si>
    <t>01100593</t>
  </si>
  <si>
    <t>PAIMA FLORES MERLIN</t>
  </si>
  <si>
    <t>01131839</t>
  </si>
  <si>
    <t>TORRES DEL AGUILA GARY</t>
  </si>
  <si>
    <t>01297087</t>
  </si>
  <si>
    <t>MAMANI JUSTO LEONIDAS</t>
  </si>
  <si>
    <t>ESPECIALISTA EN LOGISTICA Y PATRIMONIO</t>
  </si>
  <si>
    <t>01323788</t>
  </si>
  <si>
    <t>ZAPANA CHOQUE BLAS ISRAEL</t>
  </si>
  <si>
    <t xml:space="preserve">ESPECIALISTA EN PLANEAMIENTO Y PRESUPUESTO </t>
  </si>
  <si>
    <t>01862490</t>
  </si>
  <si>
    <t>CASTILLO BARRIGA EUGENIO NICASIO</t>
  </si>
  <si>
    <t>02624183</t>
  </si>
  <si>
    <t>LERTUA ROJAS FRANCISCO SOLANO</t>
  </si>
  <si>
    <t>02687549</t>
  </si>
  <si>
    <t>PANANA JAUREGUI BETTY ESTHER</t>
  </si>
  <si>
    <t>02857969</t>
  </si>
  <si>
    <t>CASTILLO PAUCAR KELLY JAQUELINE</t>
  </si>
  <si>
    <t>02867778</t>
  </si>
  <si>
    <t>LABRIN CARRASCO YOVANY</t>
  </si>
  <si>
    <t>02882737</t>
  </si>
  <si>
    <t>CORREA REYES YASMIN CORAL</t>
  </si>
  <si>
    <t>02885157</t>
  </si>
  <si>
    <t>MORALES GARCIA KARLA JANET</t>
  </si>
  <si>
    <t>02899665</t>
  </si>
  <si>
    <t>LOPEZ LEYTON CLAUDIO JIMMY</t>
  </si>
  <si>
    <t>04427694</t>
  </si>
  <si>
    <t>BAYLON QUISPE ADELAIDA JUDITH</t>
  </si>
  <si>
    <t xml:space="preserve">ANALISTA ADMINISTRATIVO </t>
  </si>
  <si>
    <t>04742749</t>
  </si>
  <si>
    <t>MAMANI VIZCARRA SONIA ALEJANDRA</t>
  </si>
  <si>
    <t>06056047</t>
  </si>
  <si>
    <t>MORALES CHIRITO FELIX ELMO</t>
  </si>
  <si>
    <t>06129783</t>
  </si>
  <si>
    <t>QUESADA DELGADO YSABEL</t>
  </si>
  <si>
    <t>06204813</t>
  </si>
  <si>
    <t>RIVA HERRERA FRANCISCO SEGUNDO</t>
  </si>
  <si>
    <t>ESPECIALISTA EN GESTION FINANCIERA Y PRESUPUESTARIA</t>
  </si>
  <si>
    <t>06773351</t>
  </si>
  <si>
    <t>RENGIFO AGUILAR ELDER</t>
  </si>
  <si>
    <t>PROFESIONAL RESPONSANBLE ADMINISTRATIVO</t>
  </si>
  <si>
    <t>07250502</t>
  </si>
  <si>
    <t>BOCANEGRA QUIROZ ENRIQUE ALFREDO</t>
  </si>
  <si>
    <t>07415080</t>
  </si>
  <si>
    <t>VARI FAJARDO MODESTO JESUS</t>
  </si>
  <si>
    <t>07623018</t>
  </si>
  <si>
    <t>CHUQUIPIONDO RUIZ MENDELSON</t>
  </si>
  <si>
    <t>TECNICO EN ARCHIVO Y GESTION DOCUMENTARIA</t>
  </si>
  <si>
    <t>07699589</t>
  </si>
  <si>
    <t>CABALLERO VASQUEZ GUMERCINDO OSCAR</t>
  </si>
  <si>
    <t>SECRETARIA PARA LA DIRECCION DE GESTION DE CALIDAD DE LOS RECURSOS HIDRICOS - AREA IGA</t>
  </si>
  <si>
    <t>08091332</t>
  </si>
  <si>
    <t>CHAVEZ VASQUEZ HUMBELINA</t>
  </si>
  <si>
    <t>08370566</t>
  </si>
  <si>
    <t>ARELLANO SAMAN JULIO CESAR</t>
  </si>
  <si>
    <t xml:space="preserve"> PROFESIONAL RESPONSABLE ADMINISTRATIVO</t>
  </si>
  <si>
    <t>09290607</t>
  </si>
  <si>
    <t>SUAREZ COTRINA TEOFILO ROLANDO</t>
  </si>
  <si>
    <t>09784359</t>
  </si>
  <si>
    <t>QUISPE AGUILAR RUTH IRENE</t>
  </si>
  <si>
    <t>10031067</t>
  </si>
  <si>
    <t>IRRARAZABAL PAZ EDWARD HERNAN</t>
  </si>
  <si>
    <t>10202888</t>
  </si>
  <si>
    <t>MARCOS MAURTUA LUIS ALBERTO</t>
  </si>
  <si>
    <t>10613422</t>
  </si>
  <si>
    <t>CASTAÑEDA SANCHEZ CARLOS ALFREDO</t>
  </si>
  <si>
    <t>15742042</t>
  </si>
  <si>
    <t>DIAZ VELASQUEZ LUIS ALBERTO</t>
  </si>
  <si>
    <t>16551195</t>
  </si>
  <si>
    <t>SONO RIOJA JOSE RUPERTO</t>
  </si>
  <si>
    <t>16569018</t>
  </si>
  <si>
    <t>ZAMBRANO RIOS LUISA GERTRUDIS</t>
  </si>
  <si>
    <t>CHOFER-RESGUARDO</t>
  </si>
  <si>
    <t>16576346</t>
  </si>
  <si>
    <t>FENCO COLCHADO WALTER ANTONIO</t>
  </si>
  <si>
    <t>16588146</t>
  </si>
  <si>
    <t>BERNAL HERNANDEZ ROSAURA LUZ</t>
  </si>
  <si>
    <t>16667393</t>
  </si>
  <si>
    <t>BRAVO LOPEZ FAREZ WALTER</t>
  </si>
  <si>
    <t>16752168</t>
  </si>
  <si>
    <t>TARIFEÑO ROJAS JORGE LUIS</t>
  </si>
  <si>
    <t>PROFESIONAL PARA LABORES ADMINISTRATIVAS</t>
  </si>
  <si>
    <t>16788425</t>
  </si>
  <si>
    <t>GONZALES SALAZAR PAULA ELSA</t>
  </si>
  <si>
    <t>17525007</t>
  </si>
  <si>
    <t>ICO FAÑAÑAN ROMAN</t>
  </si>
  <si>
    <t>TECNICO ADMINISTRATIVO PARA LA ELABORACION DE REGISTRO T-6 SIAF</t>
  </si>
  <si>
    <t>17544622</t>
  </si>
  <si>
    <t>SEVERINO CASTRO EDITH GULLIANA</t>
  </si>
  <si>
    <t>ANALISTA EN RECAUDACION</t>
  </si>
  <si>
    <t>17632227</t>
  </si>
  <si>
    <t>MARIN VERA CARLOS ARTURO</t>
  </si>
  <si>
    <t>18103324</t>
  </si>
  <si>
    <t>CHAVEZ PEDRAZAS RUTH MELLY</t>
  </si>
  <si>
    <t>18122548</t>
  </si>
  <si>
    <t>PALACIOS SIMON DE RENGIFO ROCIO DEL CARMEN</t>
  </si>
  <si>
    <t>19189244</t>
  </si>
  <si>
    <t>BARBA SALCEDO JAIME RAMON</t>
  </si>
  <si>
    <t>19908724</t>
  </si>
  <si>
    <t>URETA VILA GIOVANA PILAR</t>
  </si>
  <si>
    <t>20052477</t>
  </si>
  <si>
    <t>SORIANO JANTO SERGIO</t>
  </si>
  <si>
    <t>20102253</t>
  </si>
  <si>
    <t>HINOSTROZA ROMERO ROBERTO</t>
  </si>
  <si>
    <t>20111156</t>
  </si>
  <si>
    <t>TORRES SUAREZ FRANCISCO</t>
  </si>
  <si>
    <t>20115565</t>
  </si>
  <si>
    <t>RODRIGUEZ RUIZ PATRICIA</t>
  </si>
  <si>
    <t>21117931</t>
  </si>
  <si>
    <t>GOMEZ MAURI MIRIAM PILAR</t>
  </si>
  <si>
    <t>21435388</t>
  </si>
  <si>
    <t>PUPPI AGUADO FIDELA ROXANA</t>
  </si>
  <si>
    <t>21530250</t>
  </si>
  <si>
    <t>LOPEZ DAVALOS JUANA LOURDES</t>
  </si>
  <si>
    <t>21533681</t>
  </si>
  <si>
    <t>CUELLO SANCHEZ TEOFILA AMERICA</t>
  </si>
  <si>
    <t>CONTADOR TESORERO</t>
  </si>
  <si>
    <t>21535830</t>
  </si>
  <si>
    <t>CARHUAYO QUISPE MARTHA ELENA</t>
  </si>
  <si>
    <t>ESPECIALISTA EN ABASTECIMIENTO Y PATRIMONIO</t>
  </si>
  <si>
    <t>21551394</t>
  </si>
  <si>
    <t>CANTORAL RAMOS MAYDE</t>
  </si>
  <si>
    <t>22999873</t>
  </si>
  <si>
    <t>FLORES ALLPAS RAUL EDWIN</t>
  </si>
  <si>
    <t>23828866</t>
  </si>
  <si>
    <t>BUENO ESCOBAR LAURA DELMA</t>
  </si>
  <si>
    <t>23994877</t>
  </si>
  <si>
    <t>CENTENO TORRES OSCAR TADEO</t>
  </si>
  <si>
    <t>24711541</t>
  </si>
  <si>
    <t>ANCO MAQUERA DORA ELIA</t>
  </si>
  <si>
    <t>26960647</t>
  </si>
  <si>
    <t>GRANDEZ QUIROZ DE SANCHEZ KARINA IVETTE</t>
  </si>
  <si>
    <t>29230058</t>
  </si>
  <si>
    <t>FERNANDEZ MEDINA FRANCISCO HENRY</t>
  </si>
  <si>
    <t>29269890</t>
  </si>
  <si>
    <t>TERRONES SALINAS ELMER HERNAN</t>
  </si>
  <si>
    <t>29324117</t>
  </si>
  <si>
    <t>RONDON VERA ELIZABETH LUCY</t>
  </si>
  <si>
    <t>ASISTENTE CONTABLE</t>
  </si>
  <si>
    <t>29427328</t>
  </si>
  <si>
    <t>CHAVEZ LOAYZA MONICA MARIBEL</t>
  </si>
  <si>
    <t>29627227</t>
  </si>
  <si>
    <t>CARPIO MAQUERA MIGUEL ANGEL</t>
  </si>
  <si>
    <t>29645348</t>
  </si>
  <si>
    <t>BELTRAN CHITE RAUL</t>
  </si>
  <si>
    <t>ESPECIALISTA PROFESIONAL EN CONTABILIDAD</t>
  </si>
  <si>
    <t>29660313</t>
  </si>
  <si>
    <t>AGUILAR RAMOS MILAGROS YULEMY</t>
  </si>
  <si>
    <t>29666345</t>
  </si>
  <si>
    <t>GAMBOA CALISAYA GONZALO PERCY</t>
  </si>
  <si>
    <t>30428296</t>
  </si>
  <si>
    <t>FLORES DE LA CRUZ ANA MARIANELLA</t>
  </si>
  <si>
    <t>30961212</t>
  </si>
  <si>
    <t>MORA ESPEJO DE ANDIA KATTYA YESSENYA</t>
  </si>
  <si>
    <t>31033759</t>
  </si>
  <si>
    <t>VALVERDE VILLAFUERTE FLORA</t>
  </si>
  <si>
    <t>31042348</t>
  </si>
  <si>
    <t>VILLAVICENCIO ROSALES WALTER BACILIDES</t>
  </si>
  <si>
    <t>31603970</t>
  </si>
  <si>
    <t>GUERRERO TREJO EMILIO JULIO</t>
  </si>
  <si>
    <t>PROFESIONAL ESPECIALIZADO EN ADMINISTRACIÓN</t>
  </si>
  <si>
    <t>31614670</t>
  </si>
  <si>
    <t>LOPEZ TOLENTINO MIGUEL GRIMALDO</t>
  </si>
  <si>
    <t xml:space="preserve"> RESPONSABLE ADMINISTRATIVO</t>
  </si>
  <si>
    <t>40061597</t>
  </si>
  <si>
    <t>NUÑEZ DIAZ NALDA MARIA ELENA</t>
  </si>
  <si>
    <t>ANALISTA I EN ADMINISTRACIÓN</t>
  </si>
  <si>
    <t>40354658</t>
  </si>
  <si>
    <t>JULCA DAVILA GISSELA MILAGROS</t>
  </si>
  <si>
    <t>40396701</t>
  </si>
  <si>
    <t xml:space="preserve">GRIMALDO SAN MIGUEL ELVIRA KATTY </t>
  </si>
  <si>
    <t>40683401</t>
  </si>
  <si>
    <t>PIÑA PEREZ EVELYN GERALDINE</t>
  </si>
  <si>
    <t>ESPECIALISTA II EN ADQUISICIONES Y CONTRATACIONES DEL ESTADO</t>
  </si>
  <si>
    <t>40825719</t>
  </si>
  <si>
    <t>TITO JULCANI JEREMIAS</t>
  </si>
  <si>
    <t>ESPECIALISTA EN RETRIBUCION ECONOMICA DEL AGUA</t>
  </si>
  <si>
    <t>40993987</t>
  </si>
  <si>
    <t>MEDINA VILLEGAS SARA MALEXI</t>
  </si>
  <si>
    <t>41026206</t>
  </si>
  <si>
    <t>CARLOS CAJO LILIANA</t>
  </si>
  <si>
    <t xml:space="preserve">TECNICO EN TRAMITE DOCUMENTARIO </t>
  </si>
  <si>
    <t>41049571</t>
  </si>
  <si>
    <t>QUISPE QUISPE MARELY</t>
  </si>
  <si>
    <t>41126268</t>
  </si>
  <si>
    <t>MANYARI CARHUAVILCA CARMEN ROSA</t>
  </si>
  <si>
    <t>41128546</t>
  </si>
  <si>
    <t>BARRIENTOS COVEÑAS ESWIN KELY</t>
  </si>
  <si>
    <t>41245891</t>
  </si>
  <si>
    <t>SOTOMAYOR SUMI MARIBEL</t>
  </si>
  <si>
    <t>41370770</t>
  </si>
  <si>
    <t>CRUZ GOMEZ PABLO</t>
  </si>
  <si>
    <t>41379529</t>
  </si>
  <si>
    <t>MORALES MORALES SALOMON</t>
  </si>
  <si>
    <t>41438488</t>
  </si>
  <si>
    <t>MONTALVAN SILVERA YANCIBAN KAIDIQUIN</t>
  </si>
  <si>
    <t>41548158</t>
  </si>
  <si>
    <t>QUISPE CHUCTAYA ROSA JULIA</t>
  </si>
  <si>
    <t>41752100</t>
  </si>
  <si>
    <t>ABAD SAAVEDRA CARMEN JANET</t>
  </si>
  <si>
    <t>41863508</t>
  </si>
  <si>
    <t>RUIZ RAMIREZ LADY DIANA</t>
  </si>
  <si>
    <t>42487297</t>
  </si>
  <si>
    <t>SILVA TORRES DENISSE ISABEL</t>
  </si>
  <si>
    <t>43291467</t>
  </si>
  <si>
    <t>CORDOVA LOPEZ CARMEN ROSA</t>
  </si>
  <si>
    <t>43406614</t>
  </si>
  <si>
    <t>CASTRO ALVITES MELINA PILAR</t>
  </si>
  <si>
    <t>43535655</t>
  </si>
  <si>
    <t>HUACO CHERO KARINA MABEL</t>
  </si>
  <si>
    <t>43570717</t>
  </si>
  <si>
    <t>BORDA QUISPE BETZABE JUANA</t>
  </si>
  <si>
    <t>43654101</t>
  </si>
  <si>
    <t>YARLEQUE CORDOVA KARINA</t>
  </si>
  <si>
    <t>ANALISTA II EN CONTABILIDAD</t>
  </si>
  <si>
    <t>43920440</t>
  </si>
  <si>
    <t>DIAZ GUTIERREZ LUIS LIONEL</t>
  </si>
  <si>
    <t>44151807</t>
  </si>
  <si>
    <t>AJALLA MOZOMBITE KELY SALOME</t>
  </si>
  <si>
    <t>ANALISTA EN GESTION ADMINISTRATIVA</t>
  </si>
  <si>
    <t>44274399</t>
  </si>
  <si>
    <t>ESPINOZA PAJUELO NELLY JENNE</t>
  </si>
  <si>
    <t>44615815</t>
  </si>
  <si>
    <t>MENDOZA TORREJON MONIKA DEL PILAR</t>
  </si>
  <si>
    <t>44768976</t>
  </si>
  <si>
    <t>AGUIRRE ARBI MAGALI MARLENI</t>
  </si>
  <si>
    <t>PROFESIONAL ADMINISTRATIVO EN CONTRATACIONES DE BIENES Y SERVICIOS</t>
  </si>
  <si>
    <t>45075367</t>
  </si>
  <si>
    <t>HUANACO BARBARAN ELIZABETH DIANA ANGEL</t>
  </si>
  <si>
    <t xml:space="preserve">TECNICO ADMINISTRATIVO </t>
  </si>
  <si>
    <t>45422334</t>
  </si>
  <si>
    <t>YARLEQUE CORDOVA KATTY VANESSA</t>
  </si>
  <si>
    <t>45964145</t>
  </si>
  <si>
    <t>AMANQUI JARA JANETH MILAGROS</t>
  </si>
  <si>
    <t>47026200</t>
  </si>
  <si>
    <t>ALBITES VILLALOBOS LEYDA</t>
  </si>
  <si>
    <t>47885648</t>
  </si>
  <si>
    <t>MIRANDA CHOQUE LETICIA ESTEFANIA</t>
  </si>
  <si>
    <t>70831486</t>
  </si>
  <si>
    <t>ANGULO ACOSTA CARLOS ALBERTO</t>
  </si>
  <si>
    <t>70848804</t>
  </si>
  <si>
    <t>CAIRO QUISPE JUAN ROSVELT</t>
  </si>
  <si>
    <t>ESPECIALISTA CONTABLE</t>
  </si>
  <si>
    <t>00236506</t>
  </si>
  <si>
    <t>DIOS BENITES YANET DE JESUS</t>
  </si>
  <si>
    <t>ANALISTA - CONCILIADOR DE CUENTAS BANCARIAS</t>
  </si>
  <si>
    <t>05403765</t>
  </si>
  <si>
    <t>MENDOZA PACHECO LUCIO ALBERTO</t>
  </si>
  <si>
    <t>SEGURIDAD DE FUNCIONARIOS DE ALTA DIRECCION</t>
  </si>
  <si>
    <t>06769340</t>
  </si>
  <si>
    <t>GUTIERREZ RAMIREZ JOSE AUGUSTO</t>
  </si>
  <si>
    <t>APOYO EN INTEGRACION CONTABLE</t>
  </si>
  <si>
    <t>07192739</t>
  </si>
  <si>
    <t>GARCIA GODOS LUQUE EMILIO ARTIDORO</t>
  </si>
  <si>
    <t>ESPECIALISTA EN REVISION DE RENDICION DE CUENTAS</t>
  </si>
  <si>
    <t>07425794</t>
  </si>
  <si>
    <t>GARCIA MONTALVO MIGUEL</t>
  </si>
  <si>
    <t>AUDITOR ENCARGADO</t>
  </si>
  <si>
    <t>08677049</t>
  </si>
  <si>
    <t>NOLASCO LOPEZ JAIME MIGUEL</t>
  </si>
  <si>
    <t>ESPECIALISTA FINANCIERO CONTABLE EN GESTION DE RETRIBUCION</t>
  </si>
  <si>
    <t>09144584</t>
  </si>
  <si>
    <t>HUAPAYA AVALOS VICTOR ANTONIO</t>
  </si>
  <si>
    <t>TECNICO ADMINISTRATIVO CONTROL DE RECAUDACIONES</t>
  </si>
  <si>
    <t>09582485</t>
  </si>
  <si>
    <t>HUAMANI VALERIO JANE JULIE</t>
  </si>
  <si>
    <t>10107402</t>
  </si>
  <si>
    <t>LEVANO ROJAS HELLEN MONICA</t>
  </si>
  <si>
    <t>ESPECIALISTA CONTABLE EN CONTROL PATRIMONIAL</t>
  </si>
  <si>
    <t>10271866</t>
  </si>
  <si>
    <t>NUÑEZ CARRASCO LAZARO ARMANDO</t>
  </si>
  <si>
    <t>TECNICO DE TESORERIA</t>
  </si>
  <si>
    <t>10542288</t>
  </si>
  <si>
    <t>ESPINOZA APARICIO JUAN ROBERTO NICOLAS</t>
  </si>
  <si>
    <t>21862036</t>
  </si>
  <si>
    <t>CAYO SARAVIA JOHNNY CESAR</t>
  </si>
  <si>
    <t>ESPECIALISTA EN SUPERVISION CONTABLE A ORGANIZACIONES DE USUARIOS DE AGUA PARA LA ZONA SUR DEL PAIS</t>
  </si>
  <si>
    <t>29352694</t>
  </si>
  <si>
    <t>PINO COLQUE MARCOS VALENTIN</t>
  </si>
  <si>
    <t>31654974</t>
  </si>
  <si>
    <t>MAGUIÑA SAMBRANO ATILIO MAMERTO</t>
  </si>
  <si>
    <t>TECNICO ADMINISTRATIVO EN CONTROL DE REVERSIONES</t>
  </si>
  <si>
    <t>40154626</t>
  </si>
  <si>
    <t>ALVAREZ FELIX ALI VIRGILIO</t>
  </si>
  <si>
    <t>40306782</t>
  </si>
  <si>
    <t>PERLACIOS VARGAS JUAN MARTIN</t>
  </si>
  <si>
    <t>42760268</t>
  </si>
  <si>
    <t>PACHAS GUTIERREZ ARTURO</t>
  </si>
  <si>
    <t>47530534</t>
  </si>
  <si>
    <t>ZARATE GODOY ERIKA ROSMERY</t>
  </si>
  <si>
    <t>70006991</t>
  </si>
  <si>
    <t>MORENO TORRE FRANCISCO MIGUEL</t>
  </si>
  <si>
    <t>07762673</t>
  </si>
  <si>
    <t>AREVALO ENCINAS CARLOS EDUARDO</t>
  </si>
  <si>
    <t>COMUNICACIÓN SOCIAL</t>
  </si>
  <si>
    <t>ESPECIALISTA EN COMUNICACION DE CULTURA DE AGUA</t>
  </si>
  <si>
    <t>41221952</t>
  </si>
  <si>
    <t>LISBOA BARRIENTOS LORENA ALICIA</t>
  </si>
  <si>
    <t>41963752</t>
  </si>
  <si>
    <t>RETUERTO LLANOS GUIDO</t>
  </si>
  <si>
    <t>APOYO EN EL REGISTRO Y CLASIFICACION DE DOCUMENTOS</t>
  </si>
  <si>
    <t>02658286</t>
  </si>
  <si>
    <t>MACHADO DIEZ CARLOTA CARIDAD</t>
  </si>
  <si>
    <t>02894478</t>
  </si>
  <si>
    <t>ENCALADA SANCHEZ MIRNA ARCELY</t>
  </si>
  <si>
    <t>AUXILIAR PARA EL AREA DE ALMACEN</t>
  </si>
  <si>
    <t>06822528</t>
  </si>
  <si>
    <t>CERQUIN GUTIERREZ WALTER</t>
  </si>
  <si>
    <t>09409063</t>
  </si>
  <si>
    <t>OLIVEROS CONSUELO CESAR WILLIANS</t>
  </si>
  <si>
    <t>16478731</t>
  </si>
  <si>
    <t>DIAZ ALVARADO ARIEL WELLINGTON</t>
  </si>
  <si>
    <t>16774267</t>
  </si>
  <si>
    <t>CHAVEZ REYES ORLANDO</t>
  </si>
  <si>
    <t>ENCARGADO RADA</t>
  </si>
  <si>
    <t>16782251</t>
  </si>
  <si>
    <t>ZEÑA CARRASCO SOFIA JACKELINE</t>
  </si>
  <si>
    <t>19238266</t>
  </si>
  <si>
    <t>CALDERON PIMINCHUMO CARMEN JUDITH</t>
  </si>
  <si>
    <t>19868390</t>
  </si>
  <si>
    <t>QUISPE BENITO JUAN GABRIEL</t>
  </si>
  <si>
    <t>21407251</t>
  </si>
  <si>
    <t>CRUZ ESPINOZA PEDRO EVARISTO</t>
  </si>
  <si>
    <t>ASISTENTE I EN TRAMITE DOCUMENTARIO Y ARCHIVO</t>
  </si>
  <si>
    <t>21883448</t>
  </si>
  <si>
    <t>HUERTAS CAMACHO LUZMILA PATRICIA</t>
  </si>
  <si>
    <t>23270020</t>
  </si>
  <si>
    <t>CHAHUAYO CCARHUAPOMA ROSA</t>
  </si>
  <si>
    <t>23274536</t>
  </si>
  <si>
    <t>REQUENA BOZA FISHER</t>
  </si>
  <si>
    <t>24712926</t>
  </si>
  <si>
    <t>QUISPE HUALLPA MARIA ELENA</t>
  </si>
  <si>
    <t>31186918</t>
  </si>
  <si>
    <t>VALENZUELA CAJAMARCA NANCY</t>
  </si>
  <si>
    <t>32968479</t>
  </si>
  <si>
    <t>NEYRA ALAYO MALENA DEL PILAR</t>
  </si>
  <si>
    <t>40162926</t>
  </si>
  <si>
    <t>GARCIA MARIN KARIN IVONE</t>
  </si>
  <si>
    <t>40278591</t>
  </si>
  <si>
    <t>RIVERA RUIZ JENNY MILAGROS</t>
  </si>
  <si>
    <t>40437544</t>
  </si>
  <si>
    <t>CHUCTAYA TTITO ELIZABETH JULIA</t>
  </si>
  <si>
    <t>40514509</t>
  </si>
  <si>
    <t>TRUJILLO CUYA MANUEL NICOLAS</t>
  </si>
  <si>
    <t>40611824</t>
  </si>
  <si>
    <t>BALLONA GARCIA JULIANA</t>
  </si>
  <si>
    <t>40725218</t>
  </si>
  <si>
    <t>SARUMO MENDIOLA MILAGROS ELVIRA</t>
  </si>
  <si>
    <t>41096222</t>
  </si>
  <si>
    <t>OCHOA TORANZO JOSE SIXTO</t>
  </si>
  <si>
    <t>41151883</t>
  </si>
  <si>
    <t>CCORAHUA TUDELA HAYDEE</t>
  </si>
  <si>
    <t>41175574</t>
  </si>
  <si>
    <t>EVANAN PAUCAR JOSE LUIS</t>
  </si>
  <si>
    <t>OPERADOR DEL CENTRO DE CONTROL CCTV</t>
  </si>
  <si>
    <t>41192952</t>
  </si>
  <si>
    <t>MORALES NUÑEZ DAVID</t>
  </si>
  <si>
    <t>41315426</t>
  </si>
  <si>
    <t>MONTELUIZ TORREJON GRACIELA</t>
  </si>
  <si>
    <t>41360916</t>
  </si>
  <si>
    <t>ANICAMA AGURTO MAVI</t>
  </si>
  <si>
    <t>41932409</t>
  </si>
  <si>
    <t>HUAYHUA SOLORZANO ISAURA</t>
  </si>
  <si>
    <t>41987283</t>
  </si>
  <si>
    <t>BOCANEGRA MEDRANO IRMA MARISOL</t>
  </si>
  <si>
    <t>TECNICO DE ABASTECIMIENTO</t>
  </si>
  <si>
    <t>42009171</t>
  </si>
  <si>
    <t>SAAVEDRA PUICON MIGUEL ANGEL</t>
  </si>
  <si>
    <t>42318479</t>
  </si>
  <si>
    <t>MUÑOZ CORDOVA ANA MARIA</t>
  </si>
  <si>
    <t>ASISTENTE DE OFICINA</t>
  </si>
  <si>
    <t>42728014</t>
  </si>
  <si>
    <t>ROQUE ORIHUELA JUAN LUIS</t>
  </si>
  <si>
    <t>44808991</t>
  </si>
  <si>
    <t>PEZO CCOTO ZENAIDA</t>
  </si>
  <si>
    <t>44835725</t>
  </si>
  <si>
    <t>SAAVEDRA CASTILLO SONIA MAGALY</t>
  </si>
  <si>
    <t>45082387</t>
  </si>
  <si>
    <t>RAMOS SALAZAR YESY DALY</t>
  </si>
  <si>
    <t>45561860</t>
  </si>
  <si>
    <t>FERNANDEZ AÑANCA GENOVEVA ARMINDA</t>
  </si>
  <si>
    <t>45618738</t>
  </si>
  <si>
    <t>AYALA PURIZACA ROSARIO DEL PILAR</t>
  </si>
  <si>
    <t>46988949</t>
  </si>
  <si>
    <t>SUCASAIRE INCALUQUE YESSICA</t>
  </si>
  <si>
    <t>47377432</t>
  </si>
  <si>
    <t>CHAVEZ SILVA DORIS ELIZABETH</t>
  </si>
  <si>
    <t>40859417</t>
  </si>
  <si>
    <t>GALVEZ AVALOS YONY JAVIER</t>
  </si>
  <si>
    <t>46544156</t>
  </si>
  <si>
    <t>SANCHEZ PAZ GIANPIERRE GERSON</t>
  </si>
  <si>
    <t>ESPECIALISTA EN PRESUSPUESTO</t>
  </si>
  <si>
    <t>41546870</t>
  </si>
  <si>
    <t>VERGARA COLLANTES CRISTINA CATHERINE</t>
  </si>
  <si>
    <t>ESPECIALISTA EN GESTION DE INFORMACION Y CONOCIMIENTO</t>
  </si>
  <si>
    <t>06224424</t>
  </si>
  <si>
    <t>QUEVEDO SOLDEVILLA JANET</t>
  </si>
  <si>
    <t>CIENCIAS DE LA INFORMACIÓN</t>
  </si>
  <si>
    <t>01335611</t>
  </si>
  <si>
    <t>QUIROZ YABAR GEOVANA</t>
  </si>
  <si>
    <t>02825717</t>
  </si>
  <si>
    <t>MARIGORDA ROMAN GUILLERMO SANTIAGO</t>
  </si>
  <si>
    <t>ASISTENTE DE PRENSA</t>
  </si>
  <si>
    <t>06705019</t>
  </si>
  <si>
    <t>JARAMILLO ZAPATA SANTOS ANGELITA</t>
  </si>
  <si>
    <t>08222279</t>
  </si>
  <si>
    <t>SOTOMAYOR WENDORFF FRANCISCO JAVIER</t>
  </si>
  <si>
    <t>16719757</t>
  </si>
  <si>
    <t>LINARES FALEN PEDRO PABLO MARTIN</t>
  </si>
  <si>
    <t>18112999</t>
  </si>
  <si>
    <t>HIDALGO MURRIETA MARCO HECTOR</t>
  </si>
  <si>
    <t>20074582</t>
  </si>
  <si>
    <t>CARMEN NUÑEZ VICTOR RAUL</t>
  </si>
  <si>
    <t>21504929</t>
  </si>
  <si>
    <t>GUILLEN SALAZAR CARMEN TERESA</t>
  </si>
  <si>
    <t>22292003</t>
  </si>
  <si>
    <t>NEYRA POZO NILDA OLIVIA</t>
  </si>
  <si>
    <t>29604344</t>
  </si>
  <si>
    <t>GUTIERREZ PINTO JOSE ALFREDO</t>
  </si>
  <si>
    <t>29714867</t>
  </si>
  <si>
    <t>MANRIQUE ALATRISTA HERNANDO LEONIDAS</t>
  </si>
  <si>
    <t>40020847</t>
  </si>
  <si>
    <t>HUAYCHAJENA HUARAHUARA MARLENY</t>
  </si>
  <si>
    <t>40099455</t>
  </si>
  <si>
    <t>ZENTENO YANA EDGAR</t>
  </si>
  <si>
    <t>40482146</t>
  </si>
  <si>
    <t>CAMPOS BARRERA EDITH</t>
  </si>
  <si>
    <t>40776905</t>
  </si>
  <si>
    <t>BENAVENTE RIOS LISSETE MADELEY</t>
  </si>
  <si>
    <t>41315489</t>
  </si>
  <si>
    <t>SOAÑA CONDORI LILIANA</t>
  </si>
  <si>
    <t>41495101</t>
  </si>
  <si>
    <t>JARAMILLO CORONADO DE RIVERA ARACELI DEL PILAR</t>
  </si>
  <si>
    <t>41835950</t>
  </si>
  <si>
    <t>PALACIOS NUÑEZ CARLOS</t>
  </si>
  <si>
    <t>41904748</t>
  </si>
  <si>
    <t>CASTILLO CULQUICHICON FRANCO JOSUE</t>
  </si>
  <si>
    <t>42444958</t>
  </si>
  <si>
    <t>GARCIA RAMOS VANESSA</t>
  </si>
  <si>
    <t>43164999</t>
  </si>
  <si>
    <t>LOAYZA MENDOZA LEYDY JOANNA</t>
  </si>
  <si>
    <t>44378572</t>
  </si>
  <si>
    <t>IPARRAGUIRRE MAZA KRISS PAOLA</t>
  </si>
  <si>
    <t>44996589</t>
  </si>
  <si>
    <t>PERICHE ANTON LORENA</t>
  </si>
  <si>
    <t>45122420</t>
  </si>
  <si>
    <t>SANZ LUCAS ELIANA</t>
  </si>
  <si>
    <t>45928094</t>
  </si>
  <si>
    <t>VALDEZ SAAVEDRA KERIN MADAY</t>
  </si>
  <si>
    <t>46237563</t>
  </si>
  <si>
    <t>CACERES HERENCIA ANITA NOHELIA</t>
  </si>
  <si>
    <t>ESPECIALISTA EN COMUNICACIÓN INTERNA</t>
  </si>
  <si>
    <t>70004846</t>
  </si>
  <si>
    <t>PONCE ESPICHAN JERIKA MIRELLA</t>
  </si>
  <si>
    <t>16758593</t>
  </si>
  <si>
    <t>ANAYA MILLA LIZETH NATHALIE</t>
  </si>
  <si>
    <t>00795988</t>
  </si>
  <si>
    <t>HUANACUNI LUPACA CESAR</t>
  </si>
  <si>
    <t>CIENCIAS BIOLOGICAS Y QUIMICA</t>
  </si>
  <si>
    <t>42114458</t>
  </si>
  <si>
    <t xml:space="preserve">MURILLO CESPEDES GLICETH </t>
  </si>
  <si>
    <t>21579820</t>
  </si>
  <si>
    <t>HERNANDEZ HERNANDEZ ROBERTO CARLOS</t>
  </si>
  <si>
    <t>40930094</t>
  </si>
  <si>
    <t>VASQUEZ QUIROZ ROCIO</t>
  </si>
  <si>
    <t>46181551</t>
  </si>
  <si>
    <t>ZEVALLOS HUANCOLLO ROBERT</t>
  </si>
  <si>
    <t>40885833</t>
  </si>
  <si>
    <t>ZEGARRA FALCON MIGUEL ANGEL</t>
  </si>
  <si>
    <t>BIOLOGIA PESQUERA</t>
  </si>
  <si>
    <t>ESPECIALISTA EN CALIDAD DE AGUA</t>
  </si>
  <si>
    <t>00683424</t>
  </si>
  <si>
    <t>UCHARICO COAQUIRA LUCY VERONICA</t>
  </si>
  <si>
    <t>06802148</t>
  </si>
  <si>
    <t>SALBATIER PORTUGAL MELISSA GULIANA</t>
  </si>
  <si>
    <t>16739142</t>
  </si>
  <si>
    <t>VEGA PAZ JORGE ANTONIO</t>
  </si>
  <si>
    <t>ESPECIALISTA PARA LA SUPERVISION Y FISCALIZACION DE LA CALIDAD DE LOS RECURSOS HIDRICOS</t>
  </si>
  <si>
    <t>18173463</t>
  </si>
  <si>
    <t>RODRIGUEZ HORNA JENNY CATHERINE</t>
  </si>
  <si>
    <t>21570030</t>
  </si>
  <si>
    <t>FAJARDO QUIJANDRIA JOSE EMILIO</t>
  </si>
  <si>
    <t>22314461</t>
  </si>
  <si>
    <t>LEON ANGUIS JENNY MAGALI</t>
  </si>
  <si>
    <t>23941488</t>
  </si>
  <si>
    <t>FLOREZ RONDAN JUAN</t>
  </si>
  <si>
    <t>23963283</t>
  </si>
  <si>
    <t>VENERO MELLADO ROCIO</t>
  </si>
  <si>
    <t>28300584</t>
  </si>
  <si>
    <t>QUISPE ATAUJE MARCO ANTONIO</t>
  </si>
  <si>
    <t>31183486</t>
  </si>
  <si>
    <t>ANDIA VELAYARCE MILNER</t>
  </si>
  <si>
    <t>40036955</t>
  </si>
  <si>
    <t>CALIZAYA ANCO JOSE ALBERTO</t>
  </si>
  <si>
    <t>40376505</t>
  </si>
  <si>
    <t>AVILA SAAVEDRA WILMER</t>
  </si>
  <si>
    <t xml:space="preserve">ESPECIALISTA EN CALIDAD DE RECURSOS HIDRICOS </t>
  </si>
  <si>
    <t>40424087</t>
  </si>
  <si>
    <t>APAZA ARPASI RICHARD WILBERTH</t>
  </si>
  <si>
    <t>ANALISTA DE CALIDAD DE AGUA</t>
  </si>
  <si>
    <t>40752424</t>
  </si>
  <si>
    <t>SACA AQUINO MALIBET NATALIA</t>
  </si>
  <si>
    <t>40827888</t>
  </si>
  <si>
    <t>QUISPE QUISPE WILFREDO</t>
  </si>
  <si>
    <t>41574835</t>
  </si>
  <si>
    <t>FARFAN RODRIGUEZ  LENIN ARMANDO</t>
  </si>
  <si>
    <t xml:space="preserve">ASISTENTE DE CAMPO ESPECIALIZADO </t>
  </si>
  <si>
    <t>41629036</t>
  </si>
  <si>
    <t>SALAZAR CASTILLO JOHANA VERONICA</t>
  </si>
  <si>
    <t>41717787</t>
  </si>
  <si>
    <t>URIBE DEL AGUILA HILMER REBECA</t>
  </si>
  <si>
    <t>41864999</t>
  </si>
  <si>
    <t>PEREZ DIAZ PERCY ANTONIO</t>
  </si>
  <si>
    <t>41929709</t>
  </si>
  <si>
    <t>CARDENAS VILLENA LIZETH ANANI</t>
  </si>
  <si>
    <t>42009681</t>
  </si>
  <si>
    <t>CASTILLO LLANOS DIANA MARIBEL</t>
  </si>
  <si>
    <t>ESPECIALISTA PARA LA GESTION OPERATIVA DE LA CALIDAD DE LOS RECURSOS HIDRICOS</t>
  </si>
  <si>
    <t>42078588</t>
  </si>
  <si>
    <t>YAURI RAMIREZ ROSALIA CONSUELO</t>
  </si>
  <si>
    <t>42613887</t>
  </si>
  <si>
    <t>TORRES DELGADO FROY</t>
  </si>
  <si>
    <t>42629874</t>
  </si>
  <si>
    <t>FUENTES TORRES ALBERTO GIANCARLO</t>
  </si>
  <si>
    <t>43507203</t>
  </si>
  <si>
    <t>GONZALES VELIZ RUTH</t>
  </si>
  <si>
    <t>45588503</t>
  </si>
  <si>
    <t>PAREDES BERROCAL MELISSA ROSARIO</t>
  </si>
  <si>
    <t>45907492</t>
  </si>
  <si>
    <t>DAVILA BELLODAS KATYA FIORELLA</t>
  </si>
  <si>
    <t>ESPECIALISTA III EN CALIDAD DE LOS RECURSOS HÍDRICOS</t>
  </si>
  <si>
    <t>42650883</t>
  </si>
  <si>
    <t>ARANGO PALOMINO MARILU</t>
  </si>
  <si>
    <t>ESPECIALISTA EN GESTION DE LA INFORMACION Y DEL CONOCIMIENTO Y EN PROYECTOS DE  INFORMACION</t>
  </si>
  <si>
    <t>07638079</t>
  </si>
  <si>
    <t>CAPARO SOTO EDUARDO JORGE</t>
  </si>
  <si>
    <t>BIBLIOTECOLOGÍA</t>
  </si>
  <si>
    <t>ESPECIALISTA EN COMUNICACIÓN DE CULTURA DEL AGUA</t>
  </si>
  <si>
    <t>40094017</t>
  </si>
  <si>
    <t>VASQUEZ FELIPE MILAGROS DEL PILAR</t>
  </si>
  <si>
    <t>04436196</t>
  </si>
  <si>
    <t>SAGUA MALLEA PEDRO</t>
  </si>
  <si>
    <t>AGROPECUARIA</t>
  </si>
  <si>
    <t>04819405</t>
  </si>
  <si>
    <t>CASTRO PEREZ MARTIN MANUEL</t>
  </si>
  <si>
    <t>07732824</t>
  </si>
  <si>
    <t>GOMEZ LOAYZA CARLOS FORTUNATO</t>
  </si>
  <si>
    <t>09993536</t>
  </si>
  <si>
    <t>ORDOÑEZ DE LOS RIOS RICARDO SANTOS</t>
  </si>
  <si>
    <t>10610098</t>
  </si>
  <si>
    <t>ALBAYE RAMIREZ FELIX LUIS</t>
  </si>
  <si>
    <t>16581894</t>
  </si>
  <si>
    <t>IRIGOIN GONZALES JOSE LUIS</t>
  </si>
  <si>
    <t>16696388</t>
  </si>
  <si>
    <t>VILLANUEVA MEDINA EDINSON</t>
  </si>
  <si>
    <t>18077911</t>
  </si>
  <si>
    <t>USQUIANO RISCO JESUS GUMERCINDO</t>
  </si>
  <si>
    <t>18867344</t>
  </si>
  <si>
    <t>ALVA CASTILLO ALFREDO WILIBERTO</t>
  </si>
  <si>
    <t>19187491</t>
  </si>
  <si>
    <t>CRUZ ZAPATA JOSE SANTIAGO</t>
  </si>
  <si>
    <t>19670335</t>
  </si>
  <si>
    <t>RUIZ JACOBO ASDEMIO MARCELO</t>
  </si>
  <si>
    <t>20719032</t>
  </si>
  <si>
    <t>ORE SALAZAR LUIS ORLANDO</t>
  </si>
  <si>
    <t xml:space="preserve">TECNICO DE CAMPO DE LA OFICINA DE ENLACE </t>
  </si>
  <si>
    <t>22076045</t>
  </si>
  <si>
    <t>HERNANDEZ PALACIOS VICTOR HERMES</t>
  </si>
  <si>
    <t>23262712</t>
  </si>
  <si>
    <t>YAPUCHURA PAYTAN CIRILO</t>
  </si>
  <si>
    <t>23705575</t>
  </si>
  <si>
    <t>POMA CHAMORRO JUSTO</t>
  </si>
  <si>
    <t>25310589</t>
  </si>
  <si>
    <t>AGRAMONTE LUNA JOSE DOMINGO</t>
  </si>
  <si>
    <t>27414997</t>
  </si>
  <si>
    <t>LOPEZ CHAVEZ MARINA</t>
  </si>
  <si>
    <t>29639918</t>
  </si>
  <si>
    <t>SARMIENTO DEL CARPIO SILVIO GUSTAVO</t>
  </si>
  <si>
    <t>29726986</t>
  </si>
  <si>
    <t>PAMPA PUMA SERGIO WALTER</t>
  </si>
  <si>
    <t>31017963</t>
  </si>
  <si>
    <t>VARGAS MEZA JESUS ROBERTO</t>
  </si>
  <si>
    <t>TECNICO DE CAMPO - OFICINA DE ENLACE PICHARI</t>
  </si>
  <si>
    <t>31176087</t>
  </si>
  <si>
    <t>LEON OSCCO SANTIAGO ALCIDES</t>
  </si>
  <si>
    <t>TECNICO DE CAMPO OFICINA DE ENLACE</t>
  </si>
  <si>
    <t>40645803</t>
  </si>
  <si>
    <t>TORRES CHAVEZ JOSE RICARDO</t>
  </si>
  <si>
    <t>40742582</t>
  </si>
  <si>
    <t>HURTADO TRUJILLO LUIS ARMANDO</t>
  </si>
  <si>
    <t>41020059</t>
  </si>
  <si>
    <t>PEREDA GALVEZ VICTOR OMAR</t>
  </si>
  <si>
    <t>41056230</t>
  </si>
  <si>
    <t>VARGAS HUAMAN JULIO CESAR</t>
  </si>
  <si>
    <t>41076747</t>
  </si>
  <si>
    <t>CONDORI REVILLA NORA VERONICA</t>
  </si>
  <si>
    <t>41158466</t>
  </si>
  <si>
    <t>HIPUSHIMA URUMA SHIRLEY</t>
  </si>
  <si>
    <t>41186374</t>
  </si>
  <si>
    <t>LUNA HUANE MARCO ALFREDO</t>
  </si>
  <si>
    <t>42070762</t>
  </si>
  <si>
    <t>POLO GARCIA EDGAR ALEX</t>
  </si>
  <si>
    <t>42749795</t>
  </si>
  <si>
    <t>DAVILA RAMOS ELMER</t>
  </si>
  <si>
    <t>43365872</t>
  </si>
  <si>
    <t>RIMACHI CONDORI JOSE MIGUEL</t>
  </si>
  <si>
    <t>43533362</t>
  </si>
  <si>
    <t>VERASTEGUI GUTIERREZ TELMO</t>
  </si>
  <si>
    <t>TECNICO DE CAMPO -</t>
  </si>
  <si>
    <t>45361261</t>
  </si>
  <si>
    <t>TAMAY VASQUEZ TANIA MARIANELA</t>
  </si>
  <si>
    <t>45361539</t>
  </si>
  <si>
    <t>REATEGUI VASQUEZ LIRIO</t>
  </si>
  <si>
    <t>46893565</t>
  </si>
  <si>
    <t>QUINTANILLA QUISPE DENNYS EDUARDO</t>
  </si>
  <si>
    <t>70271810</t>
  </si>
  <si>
    <t>QUEVEDO MEZA BRANCO ANDRE</t>
  </si>
  <si>
    <t>41166748</t>
  </si>
  <si>
    <t>QUINTANA ANTONIO JUAN MANUEL</t>
  </si>
  <si>
    <t>ADMINISTRACIÓN Y GERENCIA</t>
  </si>
  <si>
    <t>41145899</t>
  </si>
  <si>
    <t>ARISMENDI GONZALES VICTOR ADRIAN</t>
  </si>
  <si>
    <t>ANALISTA DE ADMINISTRACION DE PERSONAL</t>
  </si>
  <si>
    <t>48227062</t>
  </si>
  <si>
    <t>CHAVEZ MIRANDA ALVARO BRYAN</t>
  </si>
  <si>
    <t>TECNICO PARA LA RECEPCION DE DOCUMENTOS EN LA VENTANILLA DE TRAMITE DOCUMENTARIO DE LA SEDE CENTRAL</t>
  </si>
  <si>
    <t>10380021</t>
  </si>
  <si>
    <t>ALVARADO ARANIBAR MARIO HUMBERTO</t>
  </si>
  <si>
    <t>ASISTENTE TECNICO EN GESTION DOCUMENTARIA</t>
  </si>
  <si>
    <t>41979118</t>
  </si>
  <si>
    <t>CHACALIAZA JIMENEZ KAREN TERESA</t>
  </si>
  <si>
    <t>ADMINISTRACION DE NEGOCIOS</t>
  </si>
  <si>
    <t>00424345</t>
  </si>
  <si>
    <t>RAMOS FLORES ELMER ALFREDO</t>
  </si>
  <si>
    <t>02791691</t>
  </si>
  <si>
    <t>CHIROQUE QUINTANA LAZARO</t>
  </si>
  <si>
    <t>ASISTENTE DE EMISION DE RECIBOS DE RETRIBUCION ECONOMICA</t>
  </si>
  <si>
    <t>06682384</t>
  </si>
  <si>
    <t>CUADROS ANFOSSI KATHERINE ROCIO</t>
  </si>
  <si>
    <t>DIBUJANTE CAD</t>
  </si>
  <si>
    <t>07228691</t>
  </si>
  <si>
    <t>CASTILLO OJEDA CARLOS ALBERTO</t>
  </si>
  <si>
    <t>15719549</t>
  </si>
  <si>
    <t>GAMARRA CATIRE LUIS HUGO</t>
  </si>
  <si>
    <t>ESPECIALISTA EN ADMINISTRACION</t>
  </si>
  <si>
    <t>20071836</t>
  </si>
  <si>
    <t>CARDENAS ROMERO GUSTAVO SANTIAGO</t>
  </si>
  <si>
    <t>20077380</t>
  </si>
  <si>
    <t>CANCHAN PAREJAS ADOLFO MARTIN</t>
  </si>
  <si>
    <t>24366318</t>
  </si>
  <si>
    <t>SALAS PALOMINO NILO</t>
  </si>
  <si>
    <t>TECNICO EN LOGISTICA</t>
  </si>
  <si>
    <t>25419405</t>
  </si>
  <si>
    <t>ANGELDONIS GARCIA EDWIN JHONSON</t>
  </si>
  <si>
    <t>25859032</t>
  </si>
  <si>
    <t>GONZALES BUSTAMANTE DANIEL ADOLFO</t>
  </si>
  <si>
    <t>26689069</t>
  </si>
  <si>
    <t>GUTIERREZ DILAS MARIA FAUSTA</t>
  </si>
  <si>
    <t>29323243</t>
  </si>
  <si>
    <t>MEDINA CAMPOS MARIO MARLANDO EMIGDIO</t>
  </si>
  <si>
    <t>40835351</t>
  </si>
  <si>
    <t>CALLE SOSA JORGE ARMENGOL</t>
  </si>
  <si>
    <t>41261916</t>
  </si>
  <si>
    <t>CUBA CONTRERAS ANA MARIA</t>
  </si>
  <si>
    <t>41582328</t>
  </si>
  <si>
    <t>SCHEREIBER SALCEDO DAVID ALEXANDER</t>
  </si>
  <si>
    <t>42516901</t>
  </si>
  <si>
    <t>NUÑEZ PALPA KATTY LINDSAY</t>
  </si>
  <si>
    <t>42689903</t>
  </si>
  <si>
    <t>VILCA RETO LORENZO MOISES</t>
  </si>
  <si>
    <t>ESPECIALISTA DE PLANEAMIENTO</t>
  </si>
  <si>
    <t>44655255</t>
  </si>
  <si>
    <t>CHIPANA HUALLPA GILBERTH</t>
  </si>
  <si>
    <t>PROFESIONAL ESPECIALIZADO EN LOGÍSTICA</t>
  </si>
  <si>
    <t>45362958</t>
  </si>
  <si>
    <t>VARGAS ENCISO CATHERINA</t>
  </si>
  <si>
    <t>45904434</t>
  </si>
  <si>
    <t>VASQUEZ CAIRO LISETT</t>
  </si>
  <si>
    <t>46797198</t>
  </si>
  <si>
    <t>MALLQUI SAMAME MARIO ALBERTO</t>
  </si>
  <si>
    <t>46907897</t>
  </si>
  <si>
    <t>SILVA VALENZUELA SOLANSH PAMELA</t>
  </si>
  <si>
    <t>TECNICO EN REVISION DE RENDICION DE CUENTAS</t>
  </si>
  <si>
    <t>06256738</t>
  </si>
  <si>
    <t>LOPEZ CASTAÑEDA HUGO BRIAN</t>
  </si>
  <si>
    <t>25729615</t>
  </si>
  <si>
    <t>HUAYAQUISPE VILLANUEVA IVAN JAVIER</t>
  </si>
  <si>
    <t>ESPECIALISTA EN PROGRAMACION Y CONTRATACIONES DEL ESTADO</t>
  </si>
  <si>
    <t>41435141</t>
  </si>
  <si>
    <t>CHOY GALINDO JOHANA MELANIA</t>
  </si>
  <si>
    <t>ASISTENTE EN GESTION DE RECURSOS HUMANOS</t>
  </si>
  <si>
    <t>44402697</t>
  </si>
  <si>
    <t>RUIZ CARPIO KATTERINE FIORELLA</t>
  </si>
  <si>
    <t>AUDITOR ANALISTA</t>
  </si>
  <si>
    <t>47016613</t>
  </si>
  <si>
    <t>BARTRA AGUINAGA DORA VIOLETA GUILIANA</t>
  </si>
  <si>
    <t>TECNICO EN SISTEMAS DE ARCHIVO</t>
  </si>
  <si>
    <t>47124024</t>
  </si>
  <si>
    <t>FERNANDEZ GUTIERREZ FABIOLA LIZBETH</t>
  </si>
  <si>
    <t>ANALISTA EN TRAMITE DOCUMENTARIO</t>
  </si>
  <si>
    <t>70293557</t>
  </si>
  <si>
    <t>CHUQUIJAJAS GALECIO CARMEN ROSA</t>
  </si>
  <si>
    <t>PROF. RESP. SOPORTE TECNICO</t>
  </si>
  <si>
    <t>32109707</t>
  </si>
  <si>
    <t>CARRION MENDEZ PABLO DEMETRIO</t>
  </si>
  <si>
    <t>ADMINISTRACIÓN BANCARIA</t>
  </si>
  <si>
    <t>02886213</t>
  </si>
  <si>
    <t>PEÑA MORETO RITA MILA</t>
  </si>
  <si>
    <t>TECNICO EN MANTENIMIENTO Y AREAS VERDES</t>
  </si>
  <si>
    <t>07260234</t>
  </si>
  <si>
    <t>HUAYAMA GUEVARA SERGIO DIONICIO</t>
  </si>
  <si>
    <t>ESPECIALISTA EN INDICADORES DE RECURSOS HIDRICOS</t>
  </si>
  <si>
    <t>07500300</t>
  </si>
  <si>
    <t>MARILUZ SILVA JUAN PABLO</t>
  </si>
  <si>
    <t>TECNICO ADMINISTRATIVO DE CONTROL DE PAGADURIA</t>
  </si>
  <si>
    <t>07827880</t>
  </si>
  <si>
    <t>LINARES NERVI JAVIER ENRIQUE</t>
  </si>
  <si>
    <t>TECNICO ADMINISTRATIVO I</t>
  </si>
  <si>
    <t>10219714</t>
  </si>
  <si>
    <t>RIVERA TOLENTINO AIDA ALICIA</t>
  </si>
  <si>
    <t>16585575</t>
  </si>
  <si>
    <t>VALDIVIEZO JIMENEZ LUIS EDGARDO</t>
  </si>
  <si>
    <t>PROFESIONAL ADMINISTRATIVO EN GESTION DE RECURSOS HUMANOS</t>
  </si>
  <si>
    <t>18132665</t>
  </si>
  <si>
    <t>CHIGNE INFANTES ELIZABETH TATIANA</t>
  </si>
  <si>
    <t>18227002</t>
  </si>
  <si>
    <t>GONZALEZ REYNA ALEXANDER</t>
  </si>
  <si>
    <t>32138083</t>
  </si>
  <si>
    <t>CHANCAFE CANCHIS KARINA MILAGROS</t>
  </si>
  <si>
    <t>40225894</t>
  </si>
  <si>
    <t>SALAZAR MATTA ELOY JESUS</t>
  </si>
  <si>
    <t>ASISTENTE EN RECEPCION DE DOCUMENTOS</t>
  </si>
  <si>
    <t>40936498</t>
  </si>
  <si>
    <t>NAPA ESTRADA NOELIA RAQUEL</t>
  </si>
  <si>
    <t>ESPECIALISTA EN CONTRATACIONES A TRAVES DE LOS CATALOGOS ELECTRONICOS DE ACUERDO MARCO, SUBASTE INVERSA ELECTRONICA Y COMPARACION DE PRECIOS</t>
  </si>
  <si>
    <t>42485135</t>
  </si>
  <si>
    <t>FARFAN SANDOVAL EDER DANIEL</t>
  </si>
  <si>
    <t>TECNICO ADMINISTRATIVO ENCARGADO UNICO DE CAJA CHICA</t>
  </si>
  <si>
    <t>42776060</t>
  </si>
  <si>
    <t>NINAJA LUQUE SHEILA NATALI</t>
  </si>
  <si>
    <t>42954458</t>
  </si>
  <si>
    <t>URCIA BARAHONA HECTOR ARTURO</t>
  </si>
  <si>
    <t>45451120</t>
  </si>
  <si>
    <t>SALDARRIAGA LEON CRISTEL YIRLY MIRIAN</t>
  </si>
  <si>
    <t>ASISTENTE I DE TRÁMITE DOCUMENTARIO Y ARCHIVO</t>
  </si>
  <si>
    <t>46967597</t>
  </si>
  <si>
    <t>ERAZO AGUILA CINTHYA KATHERINE</t>
  </si>
  <si>
    <t>47192944</t>
  </si>
  <si>
    <t>MORENO NUÑEZ GLORIA CRISTINA</t>
  </si>
  <si>
    <t>73087877</t>
  </si>
  <si>
    <t>BUSTAMANTE QUIROZ PRISCILLA ESTEPHANIA</t>
  </si>
  <si>
    <t>ANALISTA I EN ADMINISTRACION</t>
  </si>
  <si>
    <t>73859157</t>
  </si>
  <si>
    <t>ALMONTE CASA YOHANNA GIULIANA</t>
  </si>
  <si>
    <t>PROFESIONAL GIRADOR SIAF - SP</t>
  </si>
  <si>
    <t>07817094</t>
  </si>
  <si>
    <t>LA TORRE ACUY CESAR ALEJANDRO</t>
  </si>
  <si>
    <t>ESPECIALISTA DE CONTROL PATRIMONIAL</t>
  </si>
  <si>
    <t>10281621</t>
  </si>
  <si>
    <t>MORALES CORNEJO ALEXANDER HERADIO</t>
  </si>
  <si>
    <t>41224096</t>
  </si>
  <si>
    <t>GONZALES DE LA VEGA JESSICA MAGALY</t>
  </si>
  <si>
    <t>ANALISTA EN REVERSIONES DE FONDOS POR ENCARGO</t>
  </si>
  <si>
    <t>44376605</t>
  </si>
  <si>
    <t>NARREA MELGAR JOEL ABELARDO</t>
  </si>
  <si>
    <t>01072483</t>
  </si>
  <si>
    <t>NACARINO LOPEZ JORGE ALBERTO</t>
  </si>
  <si>
    <t>02601187</t>
  </si>
  <si>
    <t>CASTRO MARTINO PABLO FLORENTINO</t>
  </si>
  <si>
    <t>02753313</t>
  </si>
  <si>
    <t>ROMERO ZAPATA ALEJANDRO</t>
  </si>
  <si>
    <t>03701427</t>
  </si>
  <si>
    <t>DELGADO GUEVARA RAUL ENRIQUE</t>
  </si>
  <si>
    <t>TECNICA EN ADMINISTRACION</t>
  </si>
  <si>
    <t>06110780</t>
  </si>
  <si>
    <t>MONTENEGRO CUENCA LAURA PILAR</t>
  </si>
  <si>
    <t>06149230</t>
  </si>
  <si>
    <t>BALDEON DE LA CRUZ DIOGENES GONZALO</t>
  </si>
  <si>
    <t>ASISTENTE DE ESTUDIOS GLACIOLOGICOS</t>
  </si>
  <si>
    <t>06204744</t>
  </si>
  <si>
    <t>COLLANTES CALDERON SANTOS BERNABE</t>
  </si>
  <si>
    <t>07411986</t>
  </si>
  <si>
    <t>BARBA LIMO ABLUSER ALBERTO</t>
  </si>
  <si>
    <t>SISTEMATIZACION DE INFORMACION DE INVENTARIOS DE FUENTES DE AGUA SUBTERRANEA</t>
  </si>
  <si>
    <t>07520704</t>
  </si>
  <si>
    <t>CHUNGA TAPIA JULIO CESAR</t>
  </si>
  <si>
    <t>SECRETARIA OFICINA DE ENLACE</t>
  </si>
  <si>
    <t>08413821</t>
  </si>
  <si>
    <t>YPARRAGUIRRE VERA CARO IRIS</t>
  </si>
  <si>
    <t>REALIZAR ACTIVIDADES DE APOYO EN LA SELECCION, ORDENAMIENTO, INVENTARIO, DIGITALIZACION Y FOLIACION DEL ACERVO DOCUMENTAL QUE ES TRANSFERIDO AL ARCHIVO CENTRAL</t>
  </si>
  <si>
    <t>09093474</t>
  </si>
  <si>
    <t>SALAZAR NUÑEZ LORENZO</t>
  </si>
  <si>
    <t>10290834</t>
  </si>
  <si>
    <t>SOTO HUERTA ERIK EMERZON</t>
  </si>
  <si>
    <t>ENCARGADO DE LA ADMINISTRACION DE RECURSOS HIDRICOS</t>
  </si>
  <si>
    <t>16459722</t>
  </si>
  <si>
    <t>ESTELA CAMPOS GILBERTO</t>
  </si>
  <si>
    <t>16494716</t>
  </si>
  <si>
    <t>MONTALVO SANCHEZ LIDUVINO</t>
  </si>
  <si>
    <t>16685947</t>
  </si>
  <si>
    <t>CADENILLAS CHAVEZ ROBERTO CARLOS</t>
  </si>
  <si>
    <t>SECRETARIA AREA LEGAL</t>
  </si>
  <si>
    <t>16732591</t>
  </si>
  <si>
    <t>LANDIVAR LINARES CAROLINA VIVIANA</t>
  </si>
  <si>
    <t>17409746</t>
  </si>
  <si>
    <t>MURO MESONES CARLOS EDUARDO ANDRES</t>
  </si>
  <si>
    <t>17632412</t>
  </si>
  <si>
    <t>RAMIREZ BELLODAS SEGUNDO VISITACION</t>
  </si>
  <si>
    <t>17959244</t>
  </si>
  <si>
    <t>ZAVALETA VASQUEZ OSWALDO</t>
  </si>
  <si>
    <t>SECRETARIA DE AREAS TECNICAS</t>
  </si>
  <si>
    <t>18904897</t>
  </si>
  <si>
    <t>CABALLERO MERINO SOFIA MAGDALENA</t>
  </si>
  <si>
    <t>INGENIERO ASISTENTE DE CAMPO</t>
  </si>
  <si>
    <t>19185181</t>
  </si>
  <si>
    <t>VENTURA TORRES JULIO ELADIO</t>
  </si>
  <si>
    <t>19261536</t>
  </si>
  <si>
    <t>BRAVO ARIAS MARIA MILAGROS</t>
  </si>
  <si>
    <t>23894070</t>
  </si>
  <si>
    <t>PEÑA ARAGON OMAR</t>
  </si>
  <si>
    <t>27048807</t>
  </si>
  <si>
    <t>DIAZ SALAZAR JOSE LUIS</t>
  </si>
  <si>
    <t>27428262</t>
  </si>
  <si>
    <t>RODRIGUEZ BAUTISTA RONEY GILMER</t>
  </si>
  <si>
    <t>TECNICO DE CAMPO (COTAHUASI)</t>
  </si>
  <si>
    <t>30941508</t>
  </si>
  <si>
    <t>MOTTA URDAY FREDY JOEL</t>
  </si>
  <si>
    <t>31658998</t>
  </si>
  <si>
    <t>LLALLIHUAMAN SALAZAR JAIME TEOFILO</t>
  </si>
  <si>
    <t>32043187</t>
  </si>
  <si>
    <t>ROSAS ARTEAGA PERCY ALEJANDRO</t>
  </si>
  <si>
    <t>32960174</t>
  </si>
  <si>
    <t>GOICOCHEA NORABUENA LILI ELIZABETH</t>
  </si>
  <si>
    <t xml:space="preserve">CONSERJE PARA DIRECCION </t>
  </si>
  <si>
    <t>32974990</t>
  </si>
  <si>
    <t>RAFAILE GUZMAN RICHARD JULIO</t>
  </si>
  <si>
    <t>33678600</t>
  </si>
  <si>
    <t>CARRION ZEVALLOS MARIO ENRIQUE</t>
  </si>
  <si>
    <t>AGENTE RESGUARDO</t>
  </si>
  <si>
    <t>40252504</t>
  </si>
  <si>
    <t>GONZALES SOBRINO JAIME FAUSTO</t>
  </si>
  <si>
    <t>40725588</t>
  </si>
  <si>
    <t>MEDINA TORRES NATALIA JAQUELINE</t>
  </si>
  <si>
    <t>PROFESIONAL ESPECIALISTA EN CALIDAD DE AGUA</t>
  </si>
  <si>
    <t>40901846</t>
  </si>
  <si>
    <t>CORDOVA MACHICADO JIMMY CARLOS</t>
  </si>
  <si>
    <t>CHOFER - RESGUARDO</t>
  </si>
  <si>
    <t>43457761</t>
  </si>
  <si>
    <t>NORIEGA TABORI JORGE LUIS</t>
  </si>
  <si>
    <t>44676770</t>
  </si>
  <si>
    <t>RIOS GARCIA JORGE LUIS</t>
  </si>
  <si>
    <t>PROF. RESP. DE BIENES PATRIMONIALES</t>
  </si>
  <si>
    <t>06784986</t>
  </si>
  <si>
    <t>MUNDACA DAVILA JORGE ANDRES</t>
  </si>
  <si>
    <t>06788047</t>
  </si>
  <si>
    <t>LAVALLE BRACAMONTE FEDERICO GUILLERMO</t>
  </si>
  <si>
    <t>LABORES RELACIONADAS CON EL CONTROL DE BIENES Y SERVICIOS RELACIONADOS CON LAS UNIDADES VEHICULARES</t>
  </si>
  <si>
    <t>10608169</t>
  </si>
  <si>
    <t>BEDON QUIPUSCO JAVIER HECTOR</t>
  </si>
  <si>
    <t>01132049</t>
  </si>
  <si>
    <t>MARINA TRIGOSO EDWIN NEIL</t>
  </si>
  <si>
    <t>04060314</t>
  </si>
  <si>
    <t>SOTO GOMEZ ALDO BARTOLOME</t>
  </si>
  <si>
    <t>04305000</t>
  </si>
  <si>
    <t>AGUADO QUISPE GUILLERMO AMBROCIO</t>
  </si>
  <si>
    <t>06929132</t>
  </si>
  <si>
    <t xml:space="preserve">SALDAÑA ARROYO NICANOR ABEL                </t>
  </si>
  <si>
    <t>07876279</t>
  </si>
  <si>
    <t>HINOSTROZA POMAYAY BALUARTE</t>
  </si>
  <si>
    <t>08869651</t>
  </si>
  <si>
    <t>HUAMANI URPI JUAN MANUEL</t>
  </si>
  <si>
    <t>09936752</t>
  </si>
  <si>
    <t>CAMPOS TORRES BENJAMIN ENRIQUE</t>
  </si>
  <si>
    <t>40161886</t>
  </si>
  <si>
    <t>PAYTAN VILLAVICENCIO OSCAR MOISES</t>
  </si>
  <si>
    <t>40386909</t>
  </si>
  <si>
    <t>BORDA CHIPANA ADRIEL</t>
  </si>
  <si>
    <t>40861551</t>
  </si>
  <si>
    <t>ARAUJO GUILLEN LITMAN RENEE</t>
  </si>
  <si>
    <t>40957530</t>
  </si>
  <si>
    <t>CUADROS RAMIREZ MIGUEL ALFREDO</t>
  </si>
  <si>
    <t>41142059</t>
  </si>
  <si>
    <t>MIRANDA VASQUEZ LUIS MARIN</t>
  </si>
  <si>
    <t>42100462</t>
  </si>
  <si>
    <t>43005377</t>
  </si>
  <si>
    <t>MONTALVAN RUIZ JORGE DARWIN</t>
  </si>
  <si>
    <t>44567652</t>
  </si>
  <si>
    <t>SAMANAMUD CRUZ RAUL II</t>
  </si>
  <si>
    <t>45383311</t>
  </si>
  <si>
    <t>QUISPE HERRERA JUAN CARLOS</t>
  </si>
  <si>
    <t>46536699</t>
  </si>
  <si>
    <t>OLAGUIBEL CHANCO DAVID FELIPE</t>
  </si>
  <si>
    <t>46741141</t>
  </si>
  <si>
    <t>HUERTAS POMASONCCO HELLEN YAHAIRA</t>
  </si>
  <si>
    <t>47014437</t>
  </si>
  <si>
    <t>OSORIO CAJACURI HENSIN FERNANDO</t>
  </si>
  <si>
    <t>70322436</t>
  </si>
  <si>
    <t>CASO CANCHUMANYA JIMMY FRANZ</t>
  </si>
  <si>
    <t>07440825</t>
  </si>
  <si>
    <t>WONG VELARDE CARLOS RICARDO</t>
  </si>
  <si>
    <t>09493599</t>
  </si>
  <si>
    <t>MONTERO CHIRITO JUAN CARLOS</t>
  </si>
  <si>
    <t>INGENIERÍA GEOGRÁFICA</t>
  </si>
  <si>
    <t>25749048</t>
  </si>
  <si>
    <t>PUYO VALLADARES ROBERTO RORI</t>
  </si>
  <si>
    <t>001-1503: SERVICIO NAC. FORESTAL Y DE FAUNA SILVESTRE-SERFOR - SEDE CENTRAL</t>
  </si>
  <si>
    <t>ESPECIALISTA EN CONTROL DE FAUNA SILVESTRE</t>
  </si>
  <si>
    <t>41315365</t>
  </si>
  <si>
    <t>ABRAMONTE NUÑEZ CHRISTIAN</t>
  </si>
  <si>
    <t>2 ADENDAS</t>
  </si>
  <si>
    <t>ACTIVIDADES DE INSPECCIONES OCULARES DE CAMPO EN MATERIA FORESTAL.</t>
  </si>
  <si>
    <t>02872039</t>
  </si>
  <si>
    <t>ABRAMONTE MAZA JUAN IGNACIO</t>
  </si>
  <si>
    <t>TÉCNICO PROFESIONAL</t>
  </si>
  <si>
    <t>46659093</t>
  </si>
  <si>
    <t>ACASIETE LOZA EDWAR JAIR</t>
  </si>
  <si>
    <t>TÉCNICO FORESTAL Y DE FAUNA SILVESTRE</t>
  </si>
  <si>
    <t>44108732</t>
  </si>
  <si>
    <t>ACOSTA CHILCON GONZALO</t>
  </si>
  <si>
    <t>TECNICO FORESTAL COMUNITARIO</t>
  </si>
  <si>
    <t>46878808</t>
  </si>
  <si>
    <t>AGÜERO HUERTA ANGEL OVIDIO</t>
  </si>
  <si>
    <t>TECNICO EN CONTROL FORESTAL Y DE FAUNA SILVESTRE</t>
  </si>
  <si>
    <t>32543664</t>
  </si>
  <si>
    <t>AGUILAR CALDERON NATAN MELQUISEDEC</t>
  </si>
  <si>
    <t>PROFESIONAL TÉCNICO EN FORESTAL</t>
  </si>
  <si>
    <t>VIGILANTE DEL ALMACEN DE LA ATFFS PIURA</t>
  </si>
  <si>
    <t>40152345</t>
  </si>
  <si>
    <t>AGURTO CORREA JHOAN PAUL</t>
  </si>
  <si>
    <t>ESPECIALISTA FORESTAL PARA DESEMPEÑARSE COMO RESPONSABLE DE SEDE Y/O PUESTO DE CONTROL EN EL ÁMBITO DE LA ADMINISTRACION TÉCNICA FORESTAL Y DE FAUNA SILVESTRE DE LAMBAYEQUE</t>
  </si>
  <si>
    <t>08205085</t>
  </si>
  <si>
    <t>ALARCON DIAZ JUAN WALTER</t>
  </si>
  <si>
    <t>TÉCNICO FORESTAL EN IDENTIFICACIÓN DE ESPECIES FORESTALES MADERABLES</t>
  </si>
  <si>
    <t>22994430</t>
  </si>
  <si>
    <t>ALARCON VALDIVIA SEGUNDO DIOMEDES</t>
  </si>
  <si>
    <t>22488575</t>
  </si>
  <si>
    <t>ALBORNOZ HUERTO ANTONIO</t>
  </si>
  <si>
    <t>TÍTULADO</t>
  </si>
  <si>
    <t>10763368</t>
  </si>
  <si>
    <t>ALDANA VILCHEZ JUAN JESÚS</t>
  </si>
  <si>
    <t>ASISTENTE TÉCNICO FORESTAL</t>
  </si>
  <si>
    <t>45497461</t>
  </si>
  <si>
    <t>ALDANA GOMERO DAVID ROY</t>
  </si>
  <si>
    <t>BACHILLER CIENCIAS FORESTALES</t>
  </si>
  <si>
    <t>ADMINISTRADOR TECNICO FORESTAL Y DE FAUNA SILVESTRE</t>
  </si>
  <si>
    <t>00838492</t>
  </si>
  <si>
    <t>ALFARO NAVARRO JORGE APOLONIO</t>
  </si>
  <si>
    <t>1 CONTRATO</t>
  </si>
  <si>
    <t>GUARDIAN PARA LA SEDE SATIPO</t>
  </si>
  <si>
    <t>20984214</t>
  </si>
  <si>
    <t>ALEJOS CHAVARRIA PEDRO ALCIDES</t>
  </si>
  <si>
    <t>08173683</t>
  </si>
  <si>
    <t>ALTEZ GALVÁN ISABEL</t>
  </si>
  <si>
    <t>TECNICO EN CONTROL FORESTAL Y FAUNA SILVESTRE</t>
  </si>
  <si>
    <t>20021398</t>
  </si>
  <si>
    <t>ALVARADO TOLENTINO MIGUEL ANGEL</t>
  </si>
  <si>
    <t>BACHILLER EN INGENIERÍA FORESTAL</t>
  </si>
  <si>
    <t>07494791</t>
  </si>
  <si>
    <t>ALVAREZ ALMIDON WILLIAM MARTIN</t>
  </si>
  <si>
    <t>RESPONSABLE DE LA SEDE HUARMEY</t>
  </si>
  <si>
    <t>00123263</t>
  </si>
  <si>
    <t>ALVES MILHO VASQUEZ IRIS</t>
  </si>
  <si>
    <t>ESPECIALISTA LEGAL EN RECURSOS NATURALES</t>
  </si>
  <si>
    <t>16783530</t>
  </si>
  <si>
    <t>ALVITEZ ROJAS MADELEINE</t>
  </si>
  <si>
    <t>ESPECIALISTA EN FAUNA SILVESTRE MARINO COSTERA</t>
  </si>
  <si>
    <t>45219245</t>
  </si>
  <si>
    <t>AMARO GIRALDO LADY MADELEINE</t>
  </si>
  <si>
    <t>ESPECIALISTA FORESTAL PARA DESEMPEÑARSE COMO RESPONSABLE DE SEDE Y/O  PUESTO DE CONTROL EN EL ÁMBITO DE LA ADMINISTRACIÓN TÉCNICA FORESTAL Y DE FAUNA SILVESTRE DE CAJAMARCA</t>
  </si>
  <si>
    <t>26722860</t>
  </si>
  <si>
    <t>AMAYA ALVAREZ SOCORRO NATHALY</t>
  </si>
  <si>
    <t>ESPECIALISTA EN GESTION DE LA INVESTIGACION EN BIODIVERSIDAD Y SUS HABITATS</t>
  </si>
  <si>
    <t>40300805</t>
  </si>
  <si>
    <t>ANCHANTE HERRERA HELBERT ALEJANDRO</t>
  </si>
  <si>
    <t>ESPECIALISTA EN MANEJO FORESTAL Y DE FAUNA SILVESTRE</t>
  </si>
  <si>
    <t>41142502</t>
  </si>
  <si>
    <t>ANCO ARROYO ARTURO</t>
  </si>
  <si>
    <t>INGENIERO FORESTAL Y AMBIENTAL</t>
  </si>
  <si>
    <t>07486965</t>
  </si>
  <si>
    <t>ANDRADE NIETO VERONICA</t>
  </si>
  <si>
    <t>TÉCNICO EN SECRETARIADO</t>
  </si>
  <si>
    <t>40137350</t>
  </si>
  <si>
    <t>ANGELES SILVA ERICKA BEATRIZ</t>
  </si>
  <si>
    <t>TÉCNICO EN CONTABILIDAD</t>
  </si>
  <si>
    <t>GERENTE DE PROYECTO DEL SNIFFS</t>
  </si>
  <si>
    <t>09431112</t>
  </si>
  <si>
    <t>ANGELES PAREDES EDWIN ALBERTO</t>
  </si>
  <si>
    <t>ESPECIALISTA EN COMUNICACIONES PARA LOS INVENTARIOS FORESTALES</t>
  </si>
  <si>
    <t>07880883</t>
  </si>
  <si>
    <t>ANGULO PRATOLONGO ENRIQUE IVAN</t>
  </si>
  <si>
    <t>BACHILLER EN AGRONOMÍA PARA EL PUESTO DE CONTROL ANDAHUAYLAS</t>
  </si>
  <si>
    <t>42973031</t>
  </si>
  <si>
    <t>APARCO JIMENEZ EFRAIN</t>
  </si>
  <si>
    <t>INGENIERO AGROPECUARIO</t>
  </si>
  <si>
    <t>ESPECIALISTA EN INGRESOS</t>
  </si>
  <si>
    <t>42362582</t>
  </si>
  <si>
    <t>APAZA BLAS ENRIQUE ADRIAN</t>
  </si>
  <si>
    <t>ESPECIALISTA EN ECONOMÍA AMBIENTAL Y GESTIÓN DE PROYECTOS</t>
  </si>
  <si>
    <t>40801517</t>
  </si>
  <si>
    <t>APAZA TICONA ALFREDO</t>
  </si>
  <si>
    <t>TECNICO EN CONTROL FORESTAL Y DE FAUNA SILVESTRE 1</t>
  </si>
  <si>
    <t>44009495</t>
  </si>
  <si>
    <t>APAZA ENCINAS ROGELIO OSWALDO</t>
  </si>
  <si>
    <t>41554160</t>
  </si>
  <si>
    <t>AQUINO HUICHI WALTER</t>
  </si>
  <si>
    <t>43151291</t>
  </si>
  <si>
    <t>AQUINO SALAZAR CESAR PERCY</t>
  </si>
  <si>
    <t>CHOFER PARA LA SEDE AREQUIPA</t>
  </si>
  <si>
    <t>41796749</t>
  </si>
  <si>
    <t>ARAGON PUMA JULIO CESAR</t>
  </si>
  <si>
    <t>TÉCNICO EN ELECTRÓNICA /MECANÍCA</t>
  </si>
  <si>
    <t>ESPECIALISTA EN VALORACION DEL BOSQUE III</t>
  </si>
  <si>
    <t>10881460</t>
  </si>
  <si>
    <t>ARANA OLIVOS EDGAR ALEXS</t>
  </si>
  <si>
    <t>44943179</t>
  </si>
  <si>
    <t>ARANDA DE LA CRUZ MIGUEL ANGEL</t>
  </si>
  <si>
    <t>ESPECIALISTA EN CLASIFICACIÓN AMBIENTAL</t>
  </si>
  <si>
    <t>43798229</t>
  </si>
  <si>
    <t>ARAUJO FLORES SABBY KELLY</t>
  </si>
  <si>
    <t>ACTIVIDADES DE CONTROL FORESTAL Y DE FAUNA SILVESTRE</t>
  </si>
  <si>
    <t>16432460</t>
  </si>
  <si>
    <t>ARBULU HUAMAN JUAN DE LA CRUZ</t>
  </si>
  <si>
    <t>ESPECIALISTA EN ACCESO A LOS RECURSOS GENÉTICOS</t>
  </si>
  <si>
    <t>10634256</t>
  </si>
  <si>
    <t>ARCE CASTAÑEDA ISELA DEL CARMEN</t>
  </si>
  <si>
    <t>ESPECIALISTA EN MANEJO FORESTAL</t>
  </si>
  <si>
    <t>21124200</t>
  </si>
  <si>
    <t>ARELLANO  ZEVALLOS MISAEL</t>
  </si>
  <si>
    <t>TECNICO FORESTAL PARA LA SEDE JORGE BASADRE</t>
  </si>
  <si>
    <t>41790861</t>
  </si>
  <si>
    <t>ARIAS CALIZAYA JOSE LUIS</t>
  </si>
  <si>
    <t>ESPECIALISTA CAMPO FLORA</t>
  </si>
  <si>
    <t>42869855</t>
  </si>
  <si>
    <t>ARIAS MORALES MARLON</t>
  </si>
  <si>
    <t>LICENCIADO EN BIOLOGÍA - BOTÁNICA</t>
  </si>
  <si>
    <t>ESPECIALISTA EN NEGOCIOS FORESTALES Y MERCADO</t>
  </si>
  <si>
    <t>40041406</t>
  </si>
  <si>
    <t>ARMAS CHAVEZ DENNIS</t>
  </si>
  <si>
    <t xml:space="preserve">COORDINADOR DE OFICINA DE ENLACE </t>
  </si>
  <si>
    <t>07229098</t>
  </si>
  <si>
    <t>AROSTEGUI RODRIGUEZ PAUL ANTONIO</t>
  </si>
  <si>
    <t xml:space="preserve">ASESOR </t>
  </si>
  <si>
    <t xml:space="preserve">ARROYO LEON MARCO ANTONIO </t>
  </si>
  <si>
    <t>ESPECIALISTA EN MONITOREO DE POLITICAS DE GESTION SOSTENIBLE</t>
  </si>
  <si>
    <t>10043562</t>
  </si>
  <si>
    <t>ARROYO PICHARDO NERY MILAGROS</t>
  </si>
  <si>
    <t>LICENCIADO EN COMPUTACIÓN</t>
  </si>
  <si>
    <t>ESPECIALISTA EN PLANTACIONES FORESTALES</t>
  </si>
  <si>
    <t>19806037</t>
  </si>
  <si>
    <t>ARROYO GUTIERREZ MOISES FREDDY</t>
  </si>
  <si>
    <t>ESPECIALISTA SENIOR DE DESBOSQUE</t>
  </si>
  <si>
    <t>42134675</t>
  </si>
  <si>
    <t>ARROYO MAURY FRANCIS EDINSON</t>
  </si>
  <si>
    <t>COORDINADOR DE EVALUACIONES POBLACIONALES</t>
  </si>
  <si>
    <t>06166466</t>
  </si>
  <si>
    <t>ASCENCIOS VASQUEZ DANIEL AUGUSTO</t>
  </si>
  <si>
    <t>SOPORTE TECNICO INFORMATICO</t>
  </si>
  <si>
    <t>10743393</t>
  </si>
  <si>
    <t>ASENJO TARRILLO EDWIN</t>
  </si>
  <si>
    <t>TÉCNICO EN COMPUTACIÓN E INFORMÁTICA</t>
  </si>
  <si>
    <t>TECNICO FORESTAL</t>
  </si>
  <si>
    <t>20026277</t>
  </si>
  <si>
    <t>ASPAJO OSPINAL ANDY WALTER</t>
  </si>
  <si>
    <t>ESPECIALISTA EN FAUNA</t>
  </si>
  <si>
    <t>41247740</t>
  </si>
  <si>
    <t>AYALA ROJAS PILAR GLADYS</t>
  </si>
  <si>
    <t>BIÓLOGA</t>
  </si>
  <si>
    <t>41316539</t>
  </si>
  <si>
    <t xml:space="preserve">AYERBE BELLOTA JOSÉ ROLANDO </t>
  </si>
  <si>
    <t>42088169</t>
  </si>
  <si>
    <t>AYLAS ZENTENO RODY</t>
  </si>
  <si>
    <t xml:space="preserve">ESPECIALISTA EN SISTEMAS DE INFORMACION </t>
  </si>
  <si>
    <t>42916160</t>
  </si>
  <si>
    <t>AYRE CARBAJAL JOSE LEONARDO</t>
  </si>
  <si>
    <t>43466080</t>
  </si>
  <si>
    <t>BACA RAMOS ANGEL DENILSON</t>
  </si>
  <si>
    <t>ESPECIALISTA EN DERECHO DE RECURSOS NATURALES</t>
  </si>
  <si>
    <t>41709502</t>
  </si>
  <si>
    <t>BAJONERO DIAZ ALEXIS ALFREDO</t>
  </si>
  <si>
    <t>COORDINADOR DE LA UNIDAD TECNICA DE MANEJO FORESTAL COMUNITARIO</t>
  </si>
  <si>
    <t>80614254</t>
  </si>
  <si>
    <t>BALBIN DURAND JAVIER ENRIQUE</t>
  </si>
  <si>
    <t>19986495</t>
  </si>
  <si>
    <t>BALTAZAR CASTAÑEDA ANGEL ABILIO</t>
  </si>
  <si>
    <t>ANALISTA LEGAL - PAD</t>
  </si>
  <si>
    <t>43336040</t>
  </si>
  <si>
    <t>BALTAZAR NAPAN JAVIER DICTINIO</t>
  </si>
  <si>
    <t>ANALISTA FORESTAL</t>
  </si>
  <si>
    <t>05200544</t>
  </si>
  <si>
    <t>BALUARTE VASQUEZ JUAN ROMMEL</t>
  </si>
  <si>
    <t>ANALISTA EN PRENSA</t>
  </si>
  <si>
    <t>10713146</t>
  </si>
  <si>
    <t>BARRETO BARRETO JEANNE VANESSA</t>
  </si>
  <si>
    <t>42709340</t>
  </si>
  <si>
    <t>BASTIDAS CASAS JOYER OSCAR</t>
  </si>
  <si>
    <t>INGENIERO EN CIENCIAS AGRARIAS</t>
  </si>
  <si>
    <t>45385544</t>
  </si>
  <si>
    <t>BAUTISTA RAMOS HENRRI RONALD</t>
  </si>
  <si>
    <t>BACHILLER EN INGENIERÍA AGROFORESTAL ACUÍCOLA</t>
  </si>
  <si>
    <t>ELABORACION DE RESOLUCIONES ADMINISTRATIVAS SANCIONADORAS, DEPOSITOS, PLATAS DE TRASNFORMACION PRIMARIA Y TRASNFERENCIAS</t>
  </si>
  <si>
    <t>16574693</t>
  </si>
  <si>
    <t>BAZAN BARRANTES ANGEL SEGUNDO</t>
  </si>
  <si>
    <t>ESPECIALISTA EN GESTIÓN DE LA INVESTIGACIÓN DE CAMÉLIDOS SUDAMERICANOS SILVESTRES</t>
  </si>
  <si>
    <t>42922926</t>
  </si>
  <si>
    <t>BAZÁN ALCÁNTARA GABRIEL LENIN</t>
  </si>
  <si>
    <t>06755103</t>
  </si>
  <si>
    <t>BENDEZU GARCIA JORGE SAUL</t>
  </si>
  <si>
    <t>ESPECIALISTA EN ECOTURISMO Y CONSERVACION SENIOR</t>
  </si>
  <si>
    <t>40456892</t>
  </si>
  <si>
    <t>BENDEZU MONGE JAIME HECTOR</t>
  </si>
  <si>
    <t>BEDOYA RODRIGUEZ CESAR AUGUSTO REMIGIO</t>
  </si>
  <si>
    <t>45075490</t>
  </si>
  <si>
    <t>BERNEDO GONZALES GLENY EMPERATRIZ</t>
  </si>
  <si>
    <t>PERSONA NATURAL PARA REALIZAR ACTIVIDADES DE ESPECIALISTA EN CIENCIAS AGRARIAS</t>
  </si>
  <si>
    <t>27152982</t>
  </si>
  <si>
    <t>BONIFAZ RODRIGUEZ ODAR</t>
  </si>
  <si>
    <t>TÉCNICO AGRARIO</t>
  </si>
  <si>
    <t>ESPECIALISTA EN FLORA NO MADERABLE</t>
  </si>
  <si>
    <t>18882940</t>
  </si>
  <si>
    <t>BRAVO URTECHO LUZ MARIA DEL ROSARIO</t>
  </si>
  <si>
    <t>BIÓLOGO MICROBIÓLOGO</t>
  </si>
  <si>
    <t>ESPECIALISTA EN CIENCIAS AGRARIAS II</t>
  </si>
  <si>
    <t>20062571</t>
  </si>
  <si>
    <t>BRAVO CRISOSTOMO MARIA ANGELICA</t>
  </si>
  <si>
    <t>ESPECIALISTA EN RECURSOS FORESTALES IV</t>
  </si>
  <si>
    <t>25814117</t>
  </si>
  <si>
    <t>BRICEÑO SANCHEZ IRMA IRAIDA</t>
  </si>
  <si>
    <t xml:space="preserve">INGENIERO AGRÓNOMO </t>
  </si>
  <si>
    <t>ESPECIALISTA EN ESTUDIO DE PATRIMONIO FORESTAL</t>
  </si>
  <si>
    <t>44023201</t>
  </si>
  <si>
    <t>BERNI BENIGNO BRITTO NÚÑEZ</t>
  </si>
  <si>
    <t>BIÓLOGO CON MENCIÓN EN BOTANICA</t>
  </si>
  <si>
    <t xml:space="preserve">TECNICO FORESTAL COMUNITARIO </t>
  </si>
  <si>
    <t>41736812</t>
  </si>
  <si>
    <t>BUENDIA METSOQUIARI CLEVER MIQUIAS</t>
  </si>
  <si>
    <t>20076991</t>
  </si>
  <si>
    <t>BULLON FERNANDEZ JORGE ARTURO</t>
  </si>
  <si>
    <t>ESPECIALISTA EN ESTUDIO DEL PATRIMONIO DE FAUNA SILVESTRE</t>
  </si>
  <si>
    <t>10543444</t>
  </si>
  <si>
    <t>BURNEO MAYO GINO RENZO</t>
  </si>
  <si>
    <t>LICENCIADO EN BIOLOGIA</t>
  </si>
  <si>
    <t>ABOGADO ESPECIALISTA LEGAL EN RECURSOS NATURALES</t>
  </si>
  <si>
    <t>41613152</t>
  </si>
  <si>
    <t>BUSTAMANTE ROMAN LUCY FABIOLA</t>
  </si>
  <si>
    <t>ESPECIALISTA EN ADMINISTRACION DE PROYECTOS</t>
  </si>
  <si>
    <t>44858787</t>
  </si>
  <si>
    <t>BUSTAMANTE DE LOS RIOS KARINA GIOVANNA</t>
  </si>
  <si>
    <t>23826300</t>
  </si>
  <si>
    <t>BUSTINZA DE MORA LUCILA</t>
  </si>
  <si>
    <t>ESPECIAISTA FORESTALES EN CENTROS DE PROPAGACION</t>
  </si>
  <si>
    <t>40818974</t>
  </si>
  <si>
    <t>CACERES BELLO PAMELA GEORGINA</t>
  </si>
  <si>
    <t>ACTIVIDADES DE CONTROL EN PUESTO DE CONTROL DE LA ATFFS LIMA - ANCON</t>
  </si>
  <si>
    <t>17541267</t>
  </si>
  <si>
    <t>CACHO ZAPATA JUAN CARLOS</t>
  </si>
  <si>
    <t>44648712</t>
  </si>
  <si>
    <t>CAJAHUAMAN DAGA GRACIELA MIRIAM</t>
  </si>
  <si>
    <t>EGRESADA DE ADMINISTRACIÓN</t>
  </si>
  <si>
    <t>CALDERON ACOSTA LEONCIO JOSE</t>
  </si>
  <si>
    <t>CALDERON LOPEZ LUIS DANILO</t>
  </si>
  <si>
    <t>ESPECIALISTA EN INDUSTRIA FORESTA</t>
  </si>
  <si>
    <t>CALDERON MERCADO HUGO</t>
  </si>
  <si>
    <t>41899599</t>
  </si>
  <si>
    <t>CALDERON VALENZUELA ANA LUISA</t>
  </si>
  <si>
    <t>ESPECIALISTA EN MODERNIZACIÓN</t>
  </si>
  <si>
    <t>41010057</t>
  </si>
  <si>
    <t>CALLACNÁ VERA JUANCARLOS ALBERTO</t>
  </si>
  <si>
    <t>10053421</t>
  </si>
  <si>
    <t>CAMPOS SAER LIGIA FABIOLA</t>
  </si>
  <si>
    <t>TÉCNICO FORESTAL COMUNITARIO</t>
  </si>
  <si>
    <t>43469948</t>
  </si>
  <si>
    <t>CAMPOS BARRETON NIM YUSBERTH</t>
  </si>
  <si>
    <t>20109178</t>
  </si>
  <si>
    <t>CAMPOS RIVERA HERNAN JACINTO</t>
  </si>
  <si>
    <t>ASISTENTE TÉCNICO INFORMATICO</t>
  </si>
  <si>
    <t>47351558</t>
  </si>
  <si>
    <t>CANDIOTE SANCHEZ ALAN GABRIEL</t>
  </si>
  <si>
    <t>10621841</t>
  </si>
  <si>
    <t>CANTARO HUAYNATE FELIX</t>
  </si>
  <si>
    <t>10319630</t>
  </si>
  <si>
    <t>CARBAJAL CASTAÑEDA CARLOS ROBERTO</t>
  </si>
  <si>
    <t>COORDINADORA DEL ESTUDIO DEL PATRIMONIO FORESTAL Y DE FAUNA SILVESTRE.</t>
  </si>
  <si>
    <t>42295044</t>
  </si>
  <si>
    <t xml:space="preserve">CARDENAS MOLINA MARITZA </t>
  </si>
  <si>
    <t>RESPONSABLE DE LA SEDE CASTILLA</t>
  </si>
  <si>
    <t>29573158</t>
  </si>
  <si>
    <t>CARDENAS RODRIGUEZ ALVARO MANUEL</t>
  </si>
  <si>
    <t>09698056</t>
  </si>
  <si>
    <t>CARDOZO MEJIA ANDY WILLIAMS</t>
  </si>
  <si>
    <t>47232681</t>
  </si>
  <si>
    <t>CARHUAMACA CHAVEZ KARINA JEANCY</t>
  </si>
  <si>
    <t>INGENIERA FORESTAL Y AMBIENTAL</t>
  </si>
  <si>
    <t>08489489</t>
  </si>
  <si>
    <t>CARHUAPOMA PASTOR LUCIA HAYDEE</t>
  </si>
  <si>
    <t>45997257</t>
  </si>
  <si>
    <t>CARLOS VEGA FLYNN JOUBERT</t>
  </si>
  <si>
    <t>06805750</t>
  </si>
  <si>
    <t>CARREÑO VILLAR FABIOLA ADELA</t>
  </si>
  <si>
    <t>ESPECIALISTA FORESTAL SENIOR</t>
  </si>
  <si>
    <t>10058713</t>
  </si>
  <si>
    <t>CARRERA LA TORRE BELMIRA ALICIA</t>
  </si>
  <si>
    <t>70272883</t>
  </si>
  <si>
    <t>CARRILLO VERNAZZA ISMAEL EDINSON</t>
  </si>
  <si>
    <t>10147402</t>
  </si>
  <si>
    <t>CARRILLO VARGAS HUGO EDGAR</t>
  </si>
  <si>
    <t>ESPECIALISTA EN EVALUACIÓN DE EXPEDIENTES TÉCNICOS</t>
  </si>
  <si>
    <t>09729985</t>
  </si>
  <si>
    <t>CARRION MORENO OMAR AMADOR</t>
  </si>
  <si>
    <t>06943794</t>
  </si>
  <si>
    <t>CASANOVA ORMEÑO MARIA JESUS</t>
  </si>
  <si>
    <t>09679410</t>
  </si>
  <si>
    <t>CASAVERDE MOREANO NARDA</t>
  </si>
  <si>
    <t>07508560</t>
  </si>
  <si>
    <t>CASO HUAMAN WILMAN EUSEBIO</t>
  </si>
  <si>
    <t>08457844</t>
  </si>
  <si>
    <t>CASTAMAN RISCO DE OLAVARRIA  ROSA</t>
  </si>
  <si>
    <t>07250429</t>
  </si>
  <si>
    <t>CASTAÑEDA VARAS OMAR PRUDENCIO</t>
  </si>
  <si>
    <t>42597306</t>
  </si>
  <si>
    <t>CASTAÑEDA LOZANO LIZ IVONNE</t>
  </si>
  <si>
    <t>41379750</t>
  </si>
  <si>
    <t>CASTILLA VALENZUELA CARMEN LIZBETH</t>
  </si>
  <si>
    <t>40602630</t>
  </si>
  <si>
    <t>CASTILLEJO CACHA FELICIANO LORENZO</t>
  </si>
  <si>
    <t>ESPECIALISTA EN PATRIMONIO FORESTAL</t>
  </si>
  <si>
    <t>41912092</t>
  </si>
  <si>
    <t>CASTILLO VERA IRMA HELLEN</t>
  </si>
  <si>
    <t>32960269</t>
  </si>
  <si>
    <t>CASTILLO ORDINOLA MIGUEL CESAR</t>
  </si>
  <si>
    <t>43396543</t>
  </si>
  <si>
    <t>CASTILLO OSORIO FREDY AVELINO</t>
  </si>
  <si>
    <t>ESPECIALISTA EN FAUNA SILVESTRE</t>
  </si>
  <si>
    <t>42646711</t>
  </si>
  <si>
    <t>CASTILLO CARRASCO ADAM ESMIT</t>
  </si>
  <si>
    <t>ESPECIALISTA EN MANEJO SILVICULTURAL</t>
  </si>
  <si>
    <t>43362209</t>
  </si>
  <si>
    <t>CASTILLO CORAL CARLOS ANDRES</t>
  </si>
  <si>
    <t>41236148</t>
  </si>
  <si>
    <t>CASTILLO RAMÓN SUSY JUANITA</t>
  </si>
  <si>
    <t>BIÓLOGA CON MENCIÓN EN BOTÁNICA</t>
  </si>
  <si>
    <t>44773083</t>
  </si>
  <si>
    <t>CASTRO CASTRO MARIA DEL PILAR MANUELA</t>
  </si>
  <si>
    <t>PSICÓLOGA</t>
  </si>
  <si>
    <t>09888027</t>
  </si>
  <si>
    <t>CASTRO GARCIA KARIN ALEXANDRA</t>
  </si>
  <si>
    <t>SECRETARIA EJECUTIVA COMPUTARIZADA</t>
  </si>
  <si>
    <t>ESPECIALISTA FORESTAL III</t>
  </si>
  <si>
    <t>21548307</t>
  </si>
  <si>
    <t>CASTRO DAZA FELIX</t>
  </si>
  <si>
    <t>40553343</t>
  </si>
  <si>
    <t>CASTRO CARPIO LIDIA</t>
  </si>
  <si>
    <t xml:space="preserve">ESPECIALISTA EN INDUSTRIA FORESTAL PARA LA
SUB SEDE JAUJA </t>
  </si>
  <si>
    <t>41419448</t>
  </si>
  <si>
    <t>CASTRO NARVAEZ LUIS ENRIQUE</t>
  </si>
  <si>
    <t>24000649</t>
  </si>
  <si>
    <t>CASTRO CERECEDA KATIA</t>
  </si>
  <si>
    <t>ESPECIALISTA FORESTAL Y DE FAUNA SILVESTRE</t>
  </si>
  <si>
    <t>10393959</t>
  </si>
  <si>
    <t>CASTRO APONTE AUREA ERICA</t>
  </si>
  <si>
    <t>07618182</t>
  </si>
  <si>
    <t>ANALISTA EN FAUNA SILVESTRE</t>
  </si>
  <si>
    <t>42546485</t>
  </si>
  <si>
    <t>CAYO RODRIGUEZ LIZETH NATALI</t>
  </si>
  <si>
    <t>BACHILLER EN BIOLOGÍA</t>
  </si>
  <si>
    <t>44730282</t>
  </si>
  <si>
    <t>CAYO CACHICATARI ELSA MILAGROS</t>
  </si>
  <si>
    <t>RESPONSABLE DE GESTIÓN ADMINISTRATIVA</t>
  </si>
  <si>
    <t>44379527</t>
  </si>
  <si>
    <t>CCOPA MESCCO JOHN GREGORIO</t>
  </si>
  <si>
    <t>TECNICO FORESTAL PARA LOS INVENTARIOS FORESTALES</t>
  </si>
  <si>
    <t>22669717</t>
  </si>
  <si>
    <t>CELIS TRUJILLO JOSE LUIS</t>
  </si>
  <si>
    <t>07869502</t>
  </si>
  <si>
    <t>CERDAN QUILIANO MIRIAM MERCEDES</t>
  </si>
  <si>
    <t>ESPECIALISTA EN ANALISIS DE CALIDAD REGULATORIA</t>
  </si>
  <si>
    <t>25845015</t>
  </si>
  <si>
    <t>CHAFLOQUE MILLONES EDWIN FREDDY</t>
  </si>
  <si>
    <t>VIGILANTE PARA EL ALMACEN DE PCFFS PUCUSANA</t>
  </si>
  <si>
    <t>44779480</t>
  </si>
  <si>
    <t>CHAHUAYO TITO PABLO SEGUNDO</t>
  </si>
  <si>
    <t xml:space="preserve">TECNICO EN CONTROL FORESTAL Y DE FAUNA SILVESTRE </t>
  </si>
  <si>
    <t>02300352</t>
  </si>
  <si>
    <t>CHALCO CCOYA LUIS FELIPE</t>
  </si>
  <si>
    <t>00485294</t>
  </si>
  <si>
    <t>CHAMBI RAMOS DAVID</t>
  </si>
  <si>
    <t>ASISTENCIA ADMINISTRATIVA Y LOGISTICA</t>
  </si>
  <si>
    <t>42747670</t>
  </si>
  <si>
    <t>CHAMORRO MORALES THELMA INGRID</t>
  </si>
  <si>
    <t>ESPECIALISTA EN CONSERVACION Y MANEJO DE FAUNA SILVESTRE</t>
  </si>
  <si>
    <t>09630934</t>
  </si>
  <si>
    <t>CHANCAYAURI CANALES ROCIO KLELIA</t>
  </si>
  <si>
    <t xml:space="preserve">INGENIERO ZOOTECNISTA                                                                      </t>
  </si>
  <si>
    <t>SERVICIO DE GUARDIANIA</t>
  </si>
  <si>
    <t>16740317</t>
  </si>
  <si>
    <t>CHAPILLIQUEN MANRIQUE DAVID GREGORIO</t>
  </si>
  <si>
    <t>ESPECIALISTA EN EVALUACIONES POBLACIONALES DE FLORA PARA LOS INVENTARIOS FORESTALES</t>
  </si>
  <si>
    <t>26704618</t>
  </si>
  <si>
    <t>CHAVARRY BARRANTES WILLAN ROLANDO</t>
  </si>
  <si>
    <t>41048028</t>
  </si>
  <si>
    <t>CHAVEZ ROJAS ALEX HERMANN</t>
  </si>
  <si>
    <t>20734106</t>
  </si>
  <si>
    <t>CHAVEZ TOLENTINO ANGEL OLIVER</t>
  </si>
  <si>
    <t>ESPECIALISTA DE INSTRUMENTOS DE GESTION AMBIENTAL</t>
  </si>
  <si>
    <t>10670218</t>
  </si>
  <si>
    <t>CHAVEZ ARZAPALO KETTY MILAGROS</t>
  </si>
  <si>
    <t>INSPECTOR</t>
  </si>
  <si>
    <t>07224059</t>
  </si>
  <si>
    <t>CHENGUAYEN GUEVARA JORGE MARTIN ALFONSO</t>
  </si>
  <si>
    <t>ESTUDIANTE DE CIENCIAS ECONÓMICAS</t>
  </si>
  <si>
    <t>45765124</t>
  </si>
  <si>
    <t>CHILCON MONTENEGRO ELADIO</t>
  </si>
  <si>
    <t>ESPECIALISTA EN ESTUDIO DEL PATRIMONIO FORESTAL</t>
  </si>
  <si>
    <t>43041234</t>
  </si>
  <si>
    <t>CHILQUILLO TORRES EDER AUGUSTO</t>
  </si>
  <si>
    <t>40246978</t>
  </si>
  <si>
    <t>CHIMAICO CÓRDOVA ROMMEL</t>
  </si>
  <si>
    <t>ESPECIALISTA EN ADMINISTRACION DE SERVIDORES</t>
  </si>
  <si>
    <t>40210445</t>
  </si>
  <si>
    <t>CHOCCE SILVA MARTIN ENRIQUE</t>
  </si>
  <si>
    <t>10289164</t>
  </si>
  <si>
    <t>CHONG TAFUR WILLIAM ALBERTO</t>
  </si>
  <si>
    <t>ESTUDIANTE DE GESTIÓN DE RECURSOS HUMANOS</t>
  </si>
  <si>
    <t>COORDINDADOR TÉCNICO FORESTAL</t>
  </si>
  <si>
    <t>42053408</t>
  </si>
  <si>
    <t>CHUCOS LAZO GASTON</t>
  </si>
  <si>
    <t>RESPONSABLE DEL PUESTO DE CONTROL CURAHUASI</t>
  </si>
  <si>
    <t>31045371</t>
  </si>
  <si>
    <t>CHUMBES SALAS DAYDAMIA</t>
  </si>
  <si>
    <t>ESPECIALISTA EN CONSERVACION Y MANEJO SOSTENIBLE DE FAUNA SILVESTRE</t>
  </si>
  <si>
    <t>40547479</t>
  </si>
  <si>
    <t>CISNEROS SALVATIERRA JANNET GIOVANNA</t>
  </si>
  <si>
    <t>ESPECIALISTA EN EVALUACIONES POBLACIONALES DE FLORA</t>
  </si>
  <si>
    <t>10219040</t>
  </si>
  <si>
    <t>CLOSTRE ORELLANA GABRIEL</t>
  </si>
  <si>
    <t>ESPECIALISTA DE PROCESOS DE ESTUDIO DEL PATRIMONIO FORESTAL Y DE FAUNA SILVESTRE</t>
  </si>
  <si>
    <t>43063119</t>
  </si>
  <si>
    <t>COCHACHIN GUERRERO ELIZABETH AURORA</t>
  </si>
  <si>
    <t>20091494</t>
  </si>
  <si>
    <t>COLLANTES SALAZAR JUANA DEL PILAR</t>
  </si>
  <si>
    <t>COORDINADOR LEGAL EN GESTIÓN ADMINISTRATIVA</t>
  </si>
  <si>
    <t>41574191</t>
  </si>
  <si>
    <t>CONCHA VALENCIA CARLOS RAMIRO</t>
  </si>
  <si>
    <t>43870295</t>
  </si>
  <si>
    <t>CONDORI CASTILLO GIANNI</t>
  </si>
  <si>
    <t>OPERATIVOS DE CONTROL Y VIGILANCIA FORESTAL Y DE FAUNA SILVESTRE</t>
  </si>
  <si>
    <t>40796288</t>
  </si>
  <si>
    <t>CONDORI ZUÑIGA LUIS ALBERTO</t>
  </si>
  <si>
    <t>ASISTENTE DE SOPORTE TÉCNICO INFORMÁTICO</t>
  </si>
  <si>
    <t>70769957</t>
  </si>
  <si>
    <t>CONIBO MATEO GUILLERMO EVELIO</t>
  </si>
  <si>
    <t>TÉCNICO EN COMPUTACIÓN</t>
  </si>
  <si>
    <t>ESPECIALISTA SIG I</t>
  </si>
  <si>
    <t>43192402</t>
  </si>
  <si>
    <t>CONTRERAS MIGUEL MONICA VANESA</t>
  </si>
  <si>
    <t>GEÓGRAFA</t>
  </si>
  <si>
    <t>COORDINADOR EN LA NODO CIEF DE LA ATFFS SELVA CENTRAL</t>
  </si>
  <si>
    <t>21067713</t>
  </si>
  <si>
    <t>CONTRERAS GARCIA JESUS DEDI</t>
  </si>
  <si>
    <t>31667239</t>
  </si>
  <si>
    <t>CORDOVA OSORIO ELIAS TEODORO</t>
  </si>
  <si>
    <t xml:space="preserve">PROFESOR DE EDUCACIÓN PRIMARIA                                             </t>
  </si>
  <si>
    <t>31617130</t>
  </si>
  <si>
    <t>CORNELIO VASQUEZ RAFAEL ROVINSON</t>
  </si>
  <si>
    <t>JEFE DE SEDE TACNA</t>
  </si>
  <si>
    <t>00516727</t>
  </si>
  <si>
    <t>CORONADO MAMANI ANTY LUIS</t>
  </si>
  <si>
    <t>40982555</t>
  </si>
  <si>
    <t>CORTEZ NEIRA HERMENEGILDO</t>
  </si>
  <si>
    <t>19956747</t>
  </si>
  <si>
    <t>COSME URETA ROSSEL</t>
  </si>
  <si>
    <t>ESPECIALISTA EN EVALUACIONES POBLACIONALES DE FLORA PARA LOS  INVENTARIOS FORESTALES</t>
  </si>
  <si>
    <t>43058569</t>
  </si>
  <si>
    <t>COTITO CARTAGENA SUSANA ESTHER</t>
  </si>
  <si>
    <t>ESPECIALISTA EN CONSERVACION DE FAUNA SILVESTRE</t>
  </si>
  <si>
    <t>40370194</t>
  </si>
  <si>
    <t>CRUZ HUARANCA ALEX DARWIN</t>
  </si>
  <si>
    <t>ACTIVIDADES SECRETARIALES Y DE ASISTENCIA ADMINISTRATIVA</t>
  </si>
  <si>
    <t>40221059</t>
  </si>
  <si>
    <t>CUBAS ZAVALA DORA MILAGROS</t>
  </si>
  <si>
    <t xml:space="preserve">PROFESIONAL TÉCNICO EN SECRETARIADO EJECUTIVO                                                         </t>
  </si>
  <si>
    <t>ABOGADO EN DERECHO AMBIENTAL</t>
  </si>
  <si>
    <t>42502904</t>
  </si>
  <si>
    <t>CURI AYALA NATALIA</t>
  </si>
  <si>
    <t>ESPECIALISTA EN CERTIFICACIÓN AMBIENTAL</t>
  </si>
  <si>
    <t>07270971</t>
  </si>
  <si>
    <t>CUYA MATOS OSCAR ALEJANDRO</t>
  </si>
  <si>
    <t>41368497</t>
  </si>
  <si>
    <t>CUYOS PALACIOS MARGOT FELICIA</t>
  </si>
  <si>
    <t>ESPECIALISTA EN CIENCIAS NATURALES</t>
  </si>
  <si>
    <t>43159112</t>
  </si>
  <si>
    <t>DAMIAN ESPINOZA CARMEN MARILYN</t>
  </si>
  <si>
    <t>LICENCIADA EN EDUCACIÓN SECUNDARIA</t>
  </si>
  <si>
    <t>10053039</t>
  </si>
  <si>
    <t>DAPOZZO IBAÑEZ BEATRIZ ADRIANA MELANIE</t>
  </si>
  <si>
    <t>41999700</t>
  </si>
  <si>
    <t>DAVILA ESCURRA VICENTE</t>
  </si>
  <si>
    <t>SERVICIOS DE GUARDIANIA</t>
  </si>
  <si>
    <t>10527605</t>
  </si>
  <si>
    <t>DAVILA HINOSTROZA BASILIO MAGNO</t>
  </si>
  <si>
    <t>ESTIBADOR</t>
  </si>
  <si>
    <t>70997261</t>
  </si>
  <si>
    <t>DAVILA VELA ELVIS JIM</t>
  </si>
  <si>
    <t>72696677</t>
  </si>
  <si>
    <t>DAVILA SALINAS JOSLY JORSYN</t>
  </si>
  <si>
    <t>43285175</t>
  </si>
  <si>
    <t>DÁVILA PIZARRO JONATHAN ROBERTO</t>
  </si>
  <si>
    <t>23944964</t>
  </si>
  <si>
    <t>DE LA COLINA LOZADA RAFAEL</t>
  </si>
  <si>
    <t>ESPECIALISTA EN SISTEMA DE INFORMACION III</t>
  </si>
  <si>
    <t>40320945</t>
  </si>
  <si>
    <t>DE LA CRUZ PAIVA RICARDO ERNESTO</t>
  </si>
  <si>
    <t>43296680</t>
  </si>
  <si>
    <t>DE LA CRUZ CORCUERA FLOR JANET</t>
  </si>
  <si>
    <t>23921638</t>
  </si>
  <si>
    <t>DE LA VEGA BAEZ  UBALDINA SONIA</t>
  </si>
  <si>
    <t>ESPECIALISTA EN APROVECHAMIENTO Y TRAZABILIDAD DE FLORA</t>
  </si>
  <si>
    <t>00115881</t>
  </si>
  <si>
    <t>DEL AGUILA URQUIA MARIELA</t>
  </si>
  <si>
    <t>40056708</t>
  </si>
  <si>
    <t>DEL CASTILLO CORAL DORA</t>
  </si>
  <si>
    <t>29290925</t>
  </si>
  <si>
    <t>DELGADO ALVAREZ MARIO RAMIRO</t>
  </si>
  <si>
    <t>41046764</t>
  </si>
  <si>
    <t>DELGADO DELGADO JAVIER</t>
  </si>
  <si>
    <t>ESTUDIANTE DE ECONOMÍA</t>
  </si>
  <si>
    <t>41623462</t>
  </si>
  <si>
    <t>DELGADO CARDENAS ALEJANDRO</t>
  </si>
  <si>
    <t>ESPECIALISTA EN FLORA NO MADERABLE Y GESTION AMBIENTAL</t>
  </si>
  <si>
    <t>40733414</t>
  </si>
  <si>
    <t>DELGADO RODRIGUEZ AMALIA CECILIA</t>
  </si>
  <si>
    <t>BIOLOGA</t>
  </si>
  <si>
    <t>1 ADENDAS</t>
  </si>
  <si>
    <t>41244145</t>
  </si>
  <si>
    <t>DEXTRE GUTIERREZ JOSE BERNARD</t>
  </si>
  <si>
    <t>ANALISTA DE PLANILLAS</t>
  </si>
  <si>
    <t>07298415</t>
  </si>
  <si>
    <t>DIAZ MARTOS FERNANDO ALFREDO</t>
  </si>
  <si>
    <t>27725395</t>
  </si>
  <si>
    <t>DIAZ DAVILA JOSE MELANIO</t>
  </si>
  <si>
    <t>17432526</t>
  </si>
  <si>
    <t>DIAZ CHUCAS SANSACARIA</t>
  </si>
  <si>
    <t>TECNICO PARA PLANTACIONES FORESTALES</t>
  </si>
  <si>
    <t>10065527</t>
  </si>
  <si>
    <t>DIAZ OCROSPOMA EDDY MARTIN</t>
  </si>
  <si>
    <t>BACHILLER EN CIENCIAS FORESTALES</t>
  </si>
  <si>
    <t>44439462</t>
  </si>
  <si>
    <t>DIAZ LUNA ALVARO JAVIER</t>
  </si>
  <si>
    <t>ESPECIALISTA ADMINISTRATIVO CONTABLE</t>
  </si>
  <si>
    <t>08676341</t>
  </si>
  <si>
    <t>DOMINGUEZ CAYCHO LUIS RICARDO</t>
  </si>
  <si>
    <t>ESPECIALISTA EN MANEJO DE FAUNA SILVESTRE</t>
  </si>
  <si>
    <t>45493431</t>
  </si>
  <si>
    <t>DONAYRE SALAZAR ANA LUCIA</t>
  </si>
  <si>
    <t>COORDINADOR GENERAL DE CAMPO DE INVENTARIOS FORESTALES</t>
  </si>
  <si>
    <t>06786901</t>
  </si>
  <si>
    <t>DURAN MONTESINOS PATRICIA</t>
  </si>
  <si>
    <t>SUPERVISION, INSPECCION Y VERIFICACION EN AREAS DE EXTRACCION FORESTAL EN LA ATFFS LAMBAYEQUE</t>
  </si>
  <si>
    <t>17523215</t>
  </si>
  <si>
    <t>EFFIO ZAPATA LUIS ALBERTO</t>
  </si>
  <si>
    <t>40713630</t>
  </si>
  <si>
    <t>ENCISO HOYOS MARCO ALONSO</t>
  </si>
  <si>
    <t>TECNICO EN SISTEMAS DE INFORMACION GEOGRAFICA</t>
  </si>
  <si>
    <t>41586347</t>
  </si>
  <si>
    <t>ESCOBAR ARECHE JUAN EDGAR</t>
  </si>
  <si>
    <t>20741683</t>
  </si>
  <si>
    <t>ESCOBAR ARECHE REINALDO</t>
  </si>
  <si>
    <t>ANALISTA DE SISTEMA INTEGRADO DE GESTIÓN ADMINISTRATIVA</t>
  </si>
  <si>
    <t>45419341</t>
  </si>
  <si>
    <t>ESPINOZA ARAUJO ANDY NIKOL</t>
  </si>
  <si>
    <t xml:space="preserve">ESPECIALISTA EN FAUNA SILVESTRE </t>
  </si>
  <si>
    <t>01333578</t>
  </si>
  <si>
    <t>ESPINOZA LIMA KARINA</t>
  </si>
  <si>
    <t>40364364</t>
  </si>
  <si>
    <t>ESPINOZA CARDENAS  LUZ YADINA</t>
  </si>
  <si>
    <t>DIRECTOR/A GENERAL</t>
  </si>
  <si>
    <t>ESPINOZA MAGUIÑO JESÚS ANTONIO</t>
  </si>
  <si>
    <t>17421907</t>
  </si>
  <si>
    <t>ESTELA CAMPOS LIDIA ESTHER</t>
  </si>
  <si>
    <t>ADMINISTRADOR TÉCNICA FORESTAL Y DE FAUNA SILVESTRE</t>
  </si>
  <si>
    <t>ESTELA RUIZ JUAN AGUSTÍN</t>
  </si>
  <si>
    <t>43229731</t>
  </si>
  <si>
    <t>EUGENIO LEIVA MIRIAN YANET</t>
  </si>
  <si>
    <t>45913092</t>
  </si>
  <si>
    <t>FARRO REATEGUI AVIANCA MERCEDES</t>
  </si>
  <si>
    <t>09552149</t>
  </si>
  <si>
    <t>FELICIANO FLORES ISMAEL GERSON</t>
  </si>
  <si>
    <t>ESPECIALISTA FORESTAL PARA EL SEGUIMIENTO Y EVALUACIÓN DE LA GESTIÓN FORESTAL Y DE FAUNA SILVESTRE</t>
  </si>
  <si>
    <t>42604411</t>
  </si>
  <si>
    <t>FERNANDEZ SILVA ADAN</t>
  </si>
  <si>
    <t>COORDINADOR TECNICO OPERATIVO DE ATFFS</t>
  </si>
  <si>
    <t>10611230</t>
  </si>
  <si>
    <t>FERNANDEZ PINTO CARMEN ROSA</t>
  </si>
  <si>
    <t>ESPECIALISTA EN ESTUDIOS E INVESTIGACIÓN</t>
  </si>
  <si>
    <t>40763163</t>
  </si>
  <si>
    <t>FERNANDEZ ZAVALETA ROBERTO FELIX</t>
  </si>
  <si>
    <t>43547222</t>
  </si>
  <si>
    <t>FERNANDEZ TOLEDO JHON HENRY</t>
  </si>
  <si>
    <t>INGENIERO AMBIENTAL Y SANITARIO </t>
  </si>
  <si>
    <t>46462602</t>
  </si>
  <si>
    <t>FERNANDEZ ARDILES CARMEN ROSMINA</t>
  </si>
  <si>
    <t>45312953</t>
  </si>
  <si>
    <t>FERNANDEZ JORGE GABRIELA PAOLA</t>
  </si>
  <si>
    <t>ESPECIALISTA LEGAL EN DERECHO ADMINISTRATIVO</t>
  </si>
  <si>
    <t>40593171</t>
  </si>
  <si>
    <t>FERNÁNDEZ VEGA JOSÉ LUIS ALONSO</t>
  </si>
  <si>
    <t>16783375</t>
  </si>
  <si>
    <t>FIESTAS RAMIREZ JÒSE ALEX</t>
  </si>
  <si>
    <t>06468338</t>
  </si>
  <si>
    <t>FILOMENO ALVES MILHO SERAFIN RODANO</t>
  </si>
  <si>
    <t>41316361</t>
  </si>
  <si>
    <t>FLORES CUBA CESAR HECTOR</t>
  </si>
  <si>
    <t>ESPECIALISTA EN COOPERACION INTERNACIONAL</t>
  </si>
  <si>
    <t>41205316</t>
  </si>
  <si>
    <t>FLORES ALVAREZ PEDRO JOSE</t>
  </si>
  <si>
    <t>FLORES RAMOS ALLAN REINHARD</t>
  </si>
  <si>
    <t>ESPECIALISTA DE PROMOCION DE LA INVERSION PRIVADA</t>
  </si>
  <si>
    <t>42944410</t>
  </si>
  <si>
    <t>FRANCO IBAÑEZ FELIX GIOVANNY</t>
  </si>
  <si>
    <t>45569154</t>
  </si>
  <si>
    <t>FUENTES PEÑA CESAR EDUARDO</t>
  </si>
  <si>
    <t>ESPECIALISTA EN GESTION DE BASE DE DATOS</t>
  </si>
  <si>
    <t>18182156</t>
  </si>
  <si>
    <t>GALLARDO MEJIA JOSE CARLOS</t>
  </si>
  <si>
    <t>ESPECIALISTA CAMPO FAUNA</t>
  </si>
  <si>
    <t>21570800</t>
  </si>
  <si>
    <t>GALLARDO VÉLIZ YESSENIA</t>
  </si>
  <si>
    <t>LICENCIADO EN ANTROPOLOGIA</t>
  </si>
  <si>
    <t>06294096</t>
  </si>
  <si>
    <t>GALVEZ RIOS MODESTO EDILBERTO</t>
  </si>
  <si>
    <t xml:space="preserve">LICENCIADO EN ANTROPOLOGÍA                                                                   </t>
  </si>
  <si>
    <t>07868595</t>
  </si>
  <si>
    <t>GALVEZ DURAND BESNARD JESSICA MARIA</t>
  </si>
  <si>
    <t>TÉCNICO FORESTAL PARA LA SEDE HUARMEY</t>
  </si>
  <si>
    <t>45487942</t>
  </si>
  <si>
    <t>GAMA VASQUEZ WILLY</t>
  </si>
  <si>
    <t>10287289</t>
  </si>
  <si>
    <t>GAMARRA GAMARRA JAVIER ENRIQUE</t>
  </si>
  <si>
    <t>ANALISTA DE MONITOREO DE INCENDIOS FORESTALES</t>
  </si>
  <si>
    <t>42939313</t>
  </si>
  <si>
    <t>GAMARRA AGAMA SHEILA ELENA</t>
  </si>
  <si>
    <t>TECNICO EN INFORMATICA II</t>
  </si>
  <si>
    <t>07936658</t>
  </si>
  <si>
    <t>GARCIA FIGUEROA FERNANDO ALBERTO</t>
  </si>
  <si>
    <t>TÉCNICO ANALISTA Y PROGRAMADOR DE SISTEMAS</t>
  </si>
  <si>
    <t>COORDINADOR DE OFICINA DE ENLACE</t>
  </si>
  <si>
    <t>23019769</t>
  </si>
  <si>
    <t>GARCIA BRANCACHO LAURA CECILIA</t>
  </si>
  <si>
    <t>41620425</t>
  </si>
  <si>
    <t>GARCIA ROJAS LETICIA VERONICA</t>
  </si>
  <si>
    <t>ESTUDIANTE DE INGENIERÍA DE SISTEMAS</t>
  </si>
  <si>
    <t>ESPECIALISTA EN MANEJO FORESTAL DE LA SEDE JORGE BASADRE</t>
  </si>
  <si>
    <t>00797177</t>
  </si>
  <si>
    <t>GARCIA VARGAS LUIS MANUEL ERNESTO</t>
  </si>
  <si>
    <t>76804630</t>
  </si>
  <si>
    <t>GARCIA RIVERA LUIS ALEXANDER</t>
  </si>
  <si>
    <t>ESTUDIANTE CONTABILIDAD Y FINANZAS</t>
  </si>
  <si>
    <t>ESPECIALISTA EN FORTALECIMIENTO DE CAPACIDADES</t>
  </si>
  <si>
    <t>40964562</t>
  </si>
  <si>
    <t>GARCIA ARRIBASPLATA RENZO SAUL</t>
  </si>
  <si>
    <t>ESPECIALISTA EN ESTUDIO DE PATRIMONIO DE FAUNA SILVESTRE</t>
  </si>
  <si>
    <t>23934239</t>
  </si>
  <si>
    <t xml:space="preserve">GARCÍA USCAMAYTA LOURDES YVONE </t>
  </si>
  <si>
    <t>ESPECIALISTA EN EVALUACIONES POBLACIONALES DE FAUNA PARA LOS INVENTARIOS FORESTALES</t>
  </si>
  <si>
    <t>40983450</t>
  </si>
  <si>
    <t>GIL PERLECHE LUCIO CESAR</t>
  </si>
  <si>
    <t>10304278</t>
  </si>
  <si>
    <t>GOMEZ RIVERO ELVIRA</t>
  </si>
  <si>
    <t>ESPECIALISTA EN MANEJO FORESTAL Y SEGUIMIENTO DE POLITICAS EN MATERIA FORESTAL</t>
  </si>
  <si>
    <t>20074119</t>
  </si>
  <si>
    <t>GOMEZ MENDOZA ROSA INES</t>
  </si>
  <si>
    <t>41308885</t>
  </si>
  <si>
    <t>GONZALES VALENTIN ELIZABETH</t>
  </si>
  <si>
    <t>29278362</t>
  </si>
  <si>
    <t>GONZÁLES DUEÑAS LUIS FELIPE</t>
  </si>
  <si>
    <t>AUDITOR ESPECIALISTA EN CONTROL GUBERNAMENTAL</t>
  </si>
  <si>
    <t>08153840</t>
  </si>
  <si>
    <t>GONZALEZ FUERTES PABLO MARTIN</t>
  </si>
  <si>
    <t>09212971</t>
  </si>
  <si>
    <t>GONZALEZ CABELLO FRIDA BLANCA ISMENIA</t>
  </si>
  <si>
    <t>20077414</t>
  </si>
  <si>
    <t>GONZALEZ MOLINA SONIA MARIA</t>
  </si>
  <si>
    <t>45473042</t>
  </si>
  <si>
    <t>GUERRA TUME MAX</t>
  </si>
  <si>
    <t>ESPECIALISTA FORESTAL ADMINISTRATIVO</t>
  </si>
  <si>
    <t>41702959</t>
  </si>
  <si>
    <t>GUTIERREZ SARMIENTO CESAR ROLANDO</t>
  </si>
  <si>
    <t>43657706</t>
  </si>
  <si>
    <t>GUTIERREZ MORON EDWARD GIOMAR</t>
  </si>
  <si>
    <t>MEDICO VETERINARIO ZOOTECNISTA</t>
  </si>
  <si>
    <t>ESPECIALISTA EN DENUNCIAS DE FAUNA SILVESTRE</t>
  </si>
  <si>
    <t>43667578</t>
  </si>
  <si>
    <t>GUZMAN YACTAYO JOHANNA GABRIELA</t>
  </si>
  <si>
    <t>07636437</t>
  </si>
  <si>
    <t>GUZMAN BARANDIARAN GIOVANNA MILAGROS</t>
  </si>
  <si>
    <t>EGRESADA DE ADMINISTRACIÓN Y NEGOCIOS</t>
  </si>
  <si>
    <t>TECNICO EN INFORMATICA I</t>
  </si>
  <si>
    <t>06990746</t>
  </si>
  <si>
    <t>HERBIAS MUJICA MIGUEL ANGEL</t>
  </si>
  <si>
    <t>DIPLOMADO EN INGENIERÍA DE SOFTWARE</t>
  </si>
  <si>
    <t>20112070</t>
  </si>
  <si>
    <t>HEREDIA VICTORIA INGRID VERONIKHA</t>
  </si>
  <si>
    <t>ESPECIALISTA DE DESARROLLO Y MANTENIMIENTO DE SISTEMAS</t>
  </si>
  <si>
    <t>40606441</t>
  </si>
  <si>
    <t>HERNANDEZ MONTERO EDGARD JAIME</t>
  </si>
  <si>
    <t xml:space="preserve">ESPECIALISTA EN PRENSA                                 </t>
  </si>
  <si>
    <t>10179702</t>
  </si>
  <si>
    <t>HERRERA CASAS LISSETE MILAGROS</t>
  </si>
  <si>
    <t>ESPECIALISTA EN CIENCIAS FORESTALES III</t>
  </si>
  <si>
    <t>20050621</t>
  </si>
  <si>
    <t>HINOSTROZA QUIÑONEZ SANDRINA</t>
  </si>
  <si>
    <t>40954446</t>
  </si>
  <si>
    <t>HINOSTROZA RAMIREZ MAGALY JULIA</t>
  </si>
  <si>
    <t>ASISTENTE DE COMUNICACIONES</t>
  </si>
  <si>
    <t>41368168</t>
  </si>
  <si>
    <t>HUALPA CUTIPA ELIANA VERONICA</t>
  </si>
  <si>
    <t>LICENCIADO EN CIENCIAS DE LA COMUNICACIÓN SOCIAL</t>
  </si>
  <si>
    <t>ESPECIALISTA FORESTAL PARA CONTROL GUBERNAMENTAL</t>
  </si>
  <si>
    <t>45647876</t>
  </si>
  <si>
    <t>HUMAN CHAVEZ MANUEL ORLANDO</t>
  </si>
  <si>
    <t>20005796</t>
  </si>
  <si>
    <t>HUAMAN MANRIQUE ISAIAS ALFREDO</t>
  </si>
  <si>
    <t>ESPECIALISTA EN COBERTURA FORESTAL</t>
  </si>
  <si>
    <t>47073030</t>
  </si>
  <si>
    <t>HUAMÁN TURPO LIZETH KAREM</t>
  </si>
  <si>
    <t>40298354</t>
  </si>
  <si>
    <t>HUAMANI QUISPE ZONIA</t>
  </si>
  <si>
    <t>TÉCNICO EN INFORMÁTICA</t>
  </si>
  <si>
    <t>ESPECIALISTA EN INDUSTRIAS FORESTALES</t>
  </si>
  <si>
    <t>40270427</t>
  </si>
  <si>
    <t>HUAMANI RODRIGUEZ EDGAR FERNANDO</t>
  </si>
  <si>
    <t>25714698</t>
  </si>
  <si>
    <t>HUANCA PACCO GLADYS ESPERANZA</t>
  </si>
  <si>
    <t>20060117</t>
  </si>
  <si>
    <t>HUANCA URETA CESAR JULIO</t>
  </si>
  <si>
    <t>TECNICO ALMACENERO</t>
  </si>
  <si>
    <t>45410089</t>
  </si>
  <si>
    <t>HUARACA RAMOS PERCY JULIAN</t>
  </si>
  <si>
    <t>ESPECIALISTA EN CAMELIDOS SUDAMERICANOS SILVESTRES</t>
  </si>
  <si>
    <t>40705349</t>
  </si>
  <si>
    <t>HUARANCCAY MATAMOROS WILDER</t>
  </si>
  <si>
    <t>ESPECIALISTA EN CONTROL FORESTAL Y FAUNA SILVESTRE</t>
  </si>
  <si>
    <t>42885839</t>
  </si>
  <si>
    <t>HUAROC REZA RONAL JHONY</t>
  </si>
  <si>
    <t>TÉCNICO EN CONTROL FORESTAL Y DE FAUNA SILVESTRE</t>
  </si>
  <si>
    <t>72179238</t>
  </si>
  <si>
    <t>HUAYANCA MUNARRIZ CESAR RENATO ALONSO</t>
  </si>
  <si>
    <t>1 ADENDA</t>
  </si>
  <si>
    <t>47921114</t>
  </si>
  <si>
    <t>HUISA BALCON DENNIS XAVIER</t>
  </si>
  <si>
    <t xml:space="preserve"> TECNICO EN CONTROL FORESTAL Y DE FAUNA SILVESTRE 2</t>
  </si>
  <si>
    <t>45260382</t>
  </si>
  <si>
    <t>HURTADO RIVERA GISELA RUTH</t>
  </si>
  <si>
    <t>ESPECIALISTA EN SISTEMAS ADMINISTRATIVOS</t>
  </si>
  <si>
    <t>23392359</t>
  </si>
  <si>
    <t>HURTADO VARGAS VICKY</t>
  </si>
  <si>
    <t>LICENCIADA EN ADMINISTRACION</t>
  </si>
  <si>
    <t>09803406</t>
  </si>
  <si>
    <t>IBÀÑEZ VIZCARRA JORGE FEDERICO</t>
  </si>
  <si>
    <t>02167526</t>
  </si>
  <si>
    <t>IDME HAÑARI GROVER</t>
  </si>
  <si>
    <t>ANALISTA DE PRESUPUESTO</t>
  </si>
  <si>
    <t>40606487</t>
  </si>
  <si>
    <t>IDROGO LEIVA FERNANDO ALONSO</t>
  </si>
  <si>
    <t>ESPECIALISTA EN CONTROL FORESTAL Y DE FAUNA SILVESTRE</t>
  </si>
  <si>
    <t>21240521</t>
  </si>
  <si>
    <t>INGA PAUCAR REFULIO</t>
  </si>
  <si>
    <t>41419195</t>
  </si>
  <si>
    <t>IZQUIERDO CORONADO KELVIN PAOLO</t>
  </si>
  <si>
    <t>JAIMES ORTEGA GERMAN ALFONSO</t>
  </si>
  <si>
    <t>ESPECIALISTA EN SISTEMAS DE INFORMACIÓN GEOGRÁFICA</t>
  </si>
  <si>
    <t>41436420</t>
  </si>
  <si>
    <t>JANAMPA FELICES JOHNN KINNY</t>
  </si>
  <si>
    <t>42035677</t>
  </si>
  <si>
    <t>JARA VILA JAVIER ALFONSO</t>
  </si>
  <si>
    <t>ESPECIALISTA EN ADMINISTRACION DE PLATAFORMA VIRTUAL</t>
  </si>
  <si>
    <t>06777190</t>
  </si>
  <si>
    <t>JARAMILLO ZAVALA JAVIER BENIGNO</t>
  </si>
  <si>
    <t>44619612</t>
  </si>
  <si>
    <t>JIMENEZ TOLENTINO ERICK IVAN</t>
  </si>
  <si>
    <t>40670065</t>
  </si>
  <si>
    <t xml:space="preserve">JIMÉNEZ AGUADO CARLOS FRANCISCO </t>
  </si>
  <si>
    <t>BIÓLOGO CON MENCIÓN EN ZOOLOGÍA</t>
  </si>
  <si>
    <t>ESPECIALISTA EN TESORERIA I</t>
  </si>
  <si>
    <t>25791766</t>
  </si>
  <si>
    <t>JUAREZ RAMIREZ PATRICIA GIANNINA</t>
  </si>
  <si>
    <t>09312137</t>
  </si>
  <si>
    <t>JUAREZ CHISCUL MIRIAM TERESA</t>
  </si>
  <si>
    <t>40284825</t>
  </si>
  <si>
    <t>JULCA CALDERON HERLINDA</t>
  </si>
  <si>
    <t>TECNICO FORESTAL Y DE FAUNA SILVESTRE</t>
  </si>
  <si>
    <t>42970075</t>
  </si>
  <si>
    <t>JULCA TROYES WILIMAN LINO</t>
  </si>
  <si>
    <t>GUARDIANÍA PERMANENTE EN LA SEDE SAN RAMON</t>
  </si>
  <si>
    <t>20525319</t>
  </si>
  <si>
    <t>JULIAN CUNYAS MARTIN</t>
  </si>
  <si>
    <t>BACHILLER EN INGENIERIA FORESTAL</t>
  </si>
  <si>
    <t xml:space="preserve">JUAN DE DIOS FELIX WILSON </t>
  </si>
  <si>
    <t>BACHILLER EN INGENIERIA FORESTAL Y DEL AMBIENTE</t>
  </si>
  <si>
    <t>ASISTENTE DE TESORERÍA</t>
  </si>
  <si>
    <t>45075761</t>
  </si>
  <si>
    <t>KITMANG NAVARRO ANDREA ANAHI</t>
  </si>
  <si>
    <t>ESPECIALISTA EN INVESTIGACION CIENTIFICA DE FAUNA SILVESTRE</t>
  </si>
  <si>
    <t>41632029</t>
  </si>
  <si>
    <t>LAJO SALAZAR ROSARIO LETICIA</t>
  </si>
  <si>
    <t>OPERADOR DE MANTENIMIENTO</t>
  </si>
  <si>
    <t>09310401</t>
  </si>
  <si>
    <t>LAPI SOLANO SANTIAGO ANGEL</t>
  </si>
  <si>
    <t>SECRETARIA II</t>
  </si>
  <si>
    <t>08609179</t>
  </si>
  <si>
    <t>LARA ESCALANTE GLADYS MENESIA</t>
  </si>
  <si>
    <t>TÉCNICO FORESTAL</t>
  </si>
  <si>
    <t>19964308</t>
  </si>
  <si>
    <t>LAURA VELIZ FELIX CLEDY</t>
  </si>
  <si>
    <t>44232663</t>
  </si>
  <si>
    <t>LAVADO SOLÍS KAROL NATALIE</t>
  </si>
  <si>
    <t>BIÓLOGA CON MENCIÓN EN ZOOLOGÍA</t>
  </si>
  <si>
    <t>19909315</t>
  </si>
  <si>
    <t>LAZO LAZO AURIA PAULINA</t>
  </si>
  <si>
    <t>00516181</t>
  </si>
  <si>
    <t>LAZO RAMOS RICHARD SABINO</t>
  </si>
  <si>
    <t>43766850</t>
  </si>
  <si>
    <t>LESCANO GOMEZ JESUS CHRISTIAN ONOFRE</t>
  </si>
  <si>
    <t>45465233</t>
  </si>
  <si>
    <t>LETONA COVEÑAS FRANK ALEXIS</t>
  </si>
  <si>
    <t>08519504</t>
  </si>
  <si>
    <t>LEVANO ROQUE ALBERTO MANUEL</t>
  </si>
  <si>
    <t>TÉCNICO CONTABLE</t>
  </si>
  <si>
    <t>TECNICO EN CONTROL FORESTAL</t>
  </si>
  <si>
    <t>41614445</t>
  </si>
  <si>
    <t>LIMA SALAZAR LIZBETH ANGELICA</t>
  </si>
  <si>
    <t>ANALISTA DE MONITOREO DE RECURSOS FORESTALES Y DE FAUNA SILVESTRE</t>
  </si>
  <si>
    <t>42776007</t>
  </si>
  <si>
    <t>LIZA CONTRERAS DE CACERES ROMINA ALEJANDRA</t>
  </si>
  <si>
    <t>43009980</t>
  </si>
  <si>
    <t>LLANOS RAMIREZ MARCO ANTONIO</t>
  </si>
  <si>
    <t>ESPECIALISTA EN PLANTACIONES FORESTALES CON BAMBÚ</t>
  </si>
  <si>
    <t>10697098</t>
  </si>
  <si>
    <t>LLERENA SUAREZ LUIS</t>
  </si>
  <si>
    <t>41898062</t>
  </si>
  <si>
    <t>LLERENA LLAMOSAS GUSTAVO ADOLFO</t>
  </si>
  <si>
    <t>10473161</t>
  </si>
  <si>
    <t>LLONTOP ZEGARRA CARLOS GERMAN</t>
  </si>
  <si>
    <t>25802926</t>
  </si>
  <si>
    <t>LLUEN GONZALES MIRIAM MARGARITA</t>
  </si>
  <si>
    <t>ESPECIALISTA EN REDES Y COMUNICACIONES</t>
  </si>
  <si>
    <t>41446948</t>
  </si>
  <si>
    <t>LOBATON COTITO MARTIN FELIX</t>
  </si>
  <si>
    <t>INGENIERO DE SISTEMAS CÓMPUTO Y TELECOMUNICACIONES</t>
  </si>
  <si>
    <t>06583825</t>
  </si>
  <si>
    <t>LOPEZ CORTEZ CARLOS ENRIQUE</t>
  </si>
  <si>
    <t>09909860</t>
  </si>
  <si>
    <t>LOPEZ MORENO BLANCA ROSA</t>
  </si>
  <si>
    <t>40297826</t>
  </si>
  <si>
    <t>MARÍA DEL CARMEN LOYOLA AZALDEGUI</t>
  </si>
  <si>
    <t>08115325</t>
  </si>
  <si>
    <t>LOZA DE LA CRUZ ROSA MARIA</t>
  </si>
  <si>
    <t>RESPONSABLE EN CONTROL PATRIMONIAL</t>
  </si>
  <si>
    <t>46526589</t>
  </si>
  <si>
    <t>LUDEÑA LINARES CECILIA DEL CARMEN</t>
  </si>
  <si>
    <t>ESPECIALISTA EN PERSONAL III</t>
  </si>
  <si>
    <t>07027269</t>
  </si>
  <si>
    <t>LUJAN DEL VILLAR LEONILA</t>
  </si>
  <si>
    <t>DESARROLLADOR DE SISTEMAS SENIOR (FULL STACK)</t>
  </si>
  <si>
    <t>44199642</t>
  </si>
  <si>
    <t>LUQUE MAMANI RAMIRO</t>
  </si>
  <si>
    <t>ESPECIALISTA EN SISTEMAS</t>
  </si>
  <si>
    <t>09160851</t>
  </si>
  <si>
    <t>MA WONG LUIS ANTONIO</t>
  </si>
  <si>
    <t xml:space="preserve">BACHILLER EN INGENIERÍA CIVIL                                                               </t>
  </si>
  <si>
    <t>APOYO SECRETARIAL  PARA LA DIRECION DE GESTION FORESTAL Y DE FAUNA SILVESTRE</t>
  </si>
  <si>
    <t>08264496</t>
  </si>
  <si>
    <t>MACEDO ARANIBAR MARIA CECILIA GUADALUPE</t>
  </si>
  <si>
    <t>09396095</t>
  </si>
  <si>
    <t>MACERA URQUIZO MARIA CECILIA</t>
  </si>
  <si>
    <t>20567057</t>
  </si>
  <si>
    <t>MAGAN PAREDES YUL ALEX</t>
  </si>
  <si>
    <t>ESPECIALISTA EN RESTAURACION ECOLOGICA</t>
  </si>
  <si>
    <t>10549294</t>
  </si>
  <si>
    <t>MAMANI CAHUANA ALBERTO</t>
  </si>
  <si>
    <t>ASISTENTE ADMINISTRATIVO DE LA SEDE JORGE BASADRE</t>
  </si>
  <si>
    <t>42445663</t>
  </si>
  <si>
    <t>MAMANI ARIAS EDWIN LEONIDAS</t>
  </si>
  <si>
    <t>ESPECIALISTA EN FAUNA SILVESTRE - ATFFS MOQUEGUA - TACNA</t>
  </si>
  <si>
    <t>41974397</t>
  </si>
  <si>
    <t>MAMANI FERNANDEZ JULIO ERICK</t>
  </si>
  <si>
    <t>TÉCNICO ALMACENERO</t>
  </si>
  <si>
    <t>01540687</t>
  </si>
  <si>
    <t>MAMANI MAMANI MARIA NIEVES</t>
  </si>
  <si>
    <t>43053755</t>
  </si>
  <si>
    <t>MAMANI GUTIERREZ ALBERTO</t>
  </si>
  <si>
    <t xml:space="preserve">PROFESOR DE EDUCACIÓN SECUNDARIA                                  </t>
  </si>
  <si>
    <t>02876083</t>
  </si>
  <si>
    <t>MARTINEZ GONZALES ANTERO GUILLERMO MARTIN</t>
  </si>
  <si>
    <t>09526678</t>
  </si>
  <si>
    <t>MANCO SUNI ENRIQUE JULIO</t>
  </si>
  <si>
    <t>ESPECIALISTA BOTANICO</t>
  </si>
  <si>
    <t>41885300</t>
  </si>
  <si>
    <t>MARROQUIN GONZALES MUGABURU JESSICA CECILIA</t>
  </si>
  <si>
    <t>44695230</t>
  </si>
  <si>
    <t>MARRUFFO PAREJA ADRIANA PATRICIA</t>
  </si>
  <si>
    <t>41346633</t>
  </si>
  <si>
    <t>MATHEWS GARCIA LEYSI DIANA</t>
  </si>
  <si>
    <t>ESPECIALISTA  EN PERMISOS DE EXPORTACION NO CITES MADERABLES</t>
  </si>
  <si>
    <t>10473687</t>
  </si>
  <si>
    <t>MATOS SANCHEZ MONICA REBECA</t>
  </si>
  <si>
    <t>ESPECIALISTA EN FAUNA SILVESTRE PARA CAMELIDOS SUDAMERICANOS SILVESTRE</t>
  </si>
  <si>
    <t>45218296</t>
  </si>
  <si>
    <t>MATSUNO REMIGIO MYRIAM YUMI</t>
  </si>
  <si>
    <t>21124734</t>
  </si>
  <si>
    <t>MAYORCA PASCUA LUIS ALBERTO</t>
  </si>
  <si>
    <t>40404925</t>
  </si>
  <si>
    <t>MEDINA LANDA ELMER</t>
  </si>
  <si>
    <t>45426784</t>
  </si>
  <si>
    <t>MEDINA TORPOCO MAGALI MARITZA</t>
  </si>
  <si>
    <t>44029642</t>
  </si>
  <si>
    <t>MEDINA BARRENECHEA BELEN ODELID</t>
  </si>
  <si>
    <t>41287366</t>
  </si>
  <si>
    <t>MEJIA CLEMENTE KARLA MAGALY</t>
  </si>
  <si>
    <t>PROFESIONAL EN MEDICINA VETERINARIA</t>
  </si>
  <si>
    <t>40598345</t>
  </si>
  <si>
    <t>MEJIA HUAMAN SAMY ENZO</t>
  </si>
  <si>
    <t>ELABORACION DE REGISTROS DE ACTAS DE INTERVENCION, REPORTES DE PRODUCTO INTERVENIDOS, REGISTRO DE VEHICULOS INTERVENIDOS</t>
  </si>
  <si>
    <t>08718379</t>
  </si>
  <si>
    <t>MELENDEZ PEREYRA NELVYN</t>
  </si>
  <si>
    <t>43846749</t>
  </si>
  <si>
    <t>MELENDEZ TORRES LILIANA MARGOTH</t>
  </si>
  <si>
    <t>10248905</t>
  </si>
  <si>
    <t>MELGAREJO BALCAZAR MONICA JOSEFA</t>
  </si>
  <si>
    <t>AUDITOR SUPERVISOR</t>
  </si>
  <si>
    <t>10538323</t>
  </si>
  <si>
    <t>MENDOZA ARANA KARINA AMANDA</t>
  </si>
  <si>
    <t xml:space="preserve">ESPECIALISTA SIG II </t>
  </si>
  <si>
    <t>10721985</t>
  </si>
  <si>
    <t>MENDOZA ALBINAGORTA ANA MARIANA</t>
  </si>
  <si>
    <t>02650213</t>
  </si>
  <si>
    <t>MENDOZA URBINA RAFAEL MARTIN</t>
  </si>
  <si>
    <t>ESPECIALISTA FORESTAL PARA LA SEDE PICHARI</t>
  </si>
  <si>
    <t>20003191</t>
  </si>
  <si>
    <t>MENDOZA PORRAS LUIS ALBERTO</t>
  </si>
  <si>
    <t>43496124</t>
  </si>
  <si>
    <t>MENDOZA ROBLES JHON RONALD</t>
  </si>
  <si>
    <t>INGENIERO FORESTAL Y MEDIO AMBIENTE</t>
  </si>
  <si>
    <t>ESPECIALISTA LEGAL EN GESTIÓN FORESTAL</t>
  </si>
  <si>
    <t>09893862</t>
  </si>
  <si>
    <t>MERCADO VELASQUEZ LUIS GIOVANNI</t>
  </si>
  <si>
    <t>43305173</t>
  </si>
  <si>
    <t>MERCADO SEANCAS LUIS NASSER</t>
  </si>
  <si>
    <t>ACTIVIDADES SECRETARIALES Y ADMINISTRATIVAS.</t>
  </si>
  <si>
    <t>16468420</t>
  </si>
  <si>
    <t>MESONES MUNDACA LADY</t>
  </si>
  <si>
    <t>43393904</t>
  </si>
  <si>
    <t>MESTA ARAUJO CYNTHIA VANESSA</t>
  </si>
  <si>
    <t>21554573</t>
  </si>
  <si>
    <t>MIRANDA GUTIERREZ JORGE LUIS</t>
  </si>
  <si>
    <t>45490007</t>
  </si>
  <si>
    <t>MOLINA CERECEDA ALAN ALEX</t>
  </si>
  <si>
    <t>44705804</t>
  </si>
  <si>
    <t>MOLINA CHAVEZ MARCO JEZIEL</t>
  </si>
  <si>
    <t>ASISTENTE TECNICO I</t>
  </si>
  <si>
    <t>08708382</t>
  </si>
  <si>
    <t>MONTERO PAREDES MARIA VICTORIA</t>
  </si>
  <si>
    <t>40896780</t>
  </si>
  <si>
    <t>MONTORO MORALES JULIA ANGELICA</t>
  </si>
  <si>
    <t>43953733</t>
  </si>
  <si>
    <t>MONZON GONZALEZ ALBERTH STEVE</t>
  </si>
  <si>
    <t>40539923</t>
  </si>
  <si>
    <t>MONZÓN TAPIA CESAR AUGUSTO</t>
  </si>
  <si>
    <t>45558622</t>
  </si>
  <si>
    <t>MORAN GARAY MARISSA TIFFANY</t>
  </si>
  <si>
    <t>ASESOR EN TEMAS DE SERVICIOS AMBIENTALES</t>
  </si>
  <si>
    <t>08803283</t>
  </si>
  <si>
    <t>MORIZAKI TAURA ANTONIO</t>
  </si>
  <si>
    <t>16771504</t>
  </si>
  <si>
    <t>MOROCHO MOLINA CELESTINO CESAR</t>
  </si>
  <si>
    <t>ESPECIALISTA EN CAPACITACION COMUNITARIA</t>
  </si>
  <si>
    <t>42332239</t>
  </si>
  <si>
    <t>MOSQUEIRA MOSQUEIRA AUGUSTO CESAR</t>
  </si>
  <si>
    <t>ANTROPOLOGIA</t>
  </si>
  <si>
    <t>ACTIVIDADES SECRETARIALES Y ADMINISTRATIVAS EN LA ATFFS LIMA.</t>
  </si>
  <si>
    <t>07847432</t>
  </si>
  <si>
    <t>MULANOVICH ALVAREZ VIVIANA MARINA</t>
  </si>
  <si>
    <t>40107161</t>
  </si>
  <si>
    <t>MUÑIZ ANCCO JULIO CESAR</t>
  </si>
  <si>
    <t>MUÑOZ AYMAR FRANK NICOLL</t>
  </si>
  <si>
    <t>21289499</t>
  </si>
  <si>
    <t>MUÑOZ IGNACIO CESAR AGUSTIN</t>
  </si>
  <si>
    <t>ESPECIALISTA EN PROYECTOS DE INVERSIÒN PÙBLICA</t>
  </si>
  <si>
    <t>22974351</t>
  </si>
  <si>
    <t>NAMUCHE GUEVARA CARLOS ENRIQUE</t>
  </si>
  <si>
    <t>ESPECIALISTA EN FLORA SILVESTRE Y GESTION AMBIENTAL</t>
  </si>
  <si>
    <t>24006873</t>
  </si>
  <si>
    <t>NAURAY HUARI WILLIAM</t>
  </si>
  <si>
    <t>44070694</t>
  </si>
  <si>
    <t>NEYRA SANTACRUZ JULIO VICTOR</t>
  </si>
  <si>
    <t>41836962</t>
  </si>
  <si>
    <t>NIZAMA TEIXEIRA MARTÍN</t>
  </si>
  <si>
    <t>ANALISTA EN INFORMACIÓN PARA EL SEGUIMIENTO Y EVALUACIÓN DE LA GESTIÓN FORESTAL Y DE FAUNA SILVESTRE</t>
  </si>
  <si>
    <t>40694215</t>
  </si>
  <si>
    <t>NUÑEZ GUERRA FRANZ FERMIN</t>
  </si>
  <si>
    <t>BACHILLER EN INGENIERÍA INFORMÁTICA</t>
  </si>
  <si>
    <t>ESPECIALISTA EN SEGUIMIENTO Y EVALUACION DE LA GESTION FORESTAL Y DE FAUNA SILVESTRE</t>
  </si>
  <si>
    <t>41637467</t>
  </si>
  <si>
    <t>NUÑEZ ALEJOS BALDOMERO</t>
  </si>
  <si>
    <t>23859306</t>
  </si>
  <si>
    <t>ALEXIS NÚÑEZ ZAMALLOA</t>
  </si>
  <si>
    <t>44126832</t>
  </si>
  <si>
    <t>ERIKA GERALDINE ÑAÑEZ HUAPAYA</t>
  </si>
  <si>
    <t>41515868</t>
  </si>
  <si>
    <t>OBREGON UBALDO BORIS ELIAS</t>
  </si>
  <si>
    <t>ESPECIALISTA EN EVALUACIÓN, INVENTARIO, MONITOREO DE PLANTACIONES FORESTALES</t>
  </si>
  <si>
    <t>45490240</t>
  </si>
  <si>
    <t>O'BRIEN MAZZINI EDUARDO</t>
  </si>
  <si>
    <t>ESPECIALISTA EN FLORA SILVESTRE</t>
  </si>
  <si>
    <t>40369951</t>
  </si>
  <si>
    <t>ODAR TAVARA JAEL</t>
  </si>
  <si>
    <t>19808418</t>
  </si>
  <si>
    <t>OJEDA AQUINO LUCILA MARTHA</t>
  </si>
  <si>
    <t>OLIDEN GARCIA JESSICA ELIZABETH DEL CARMEN</t>
  </si>
  <si>
    <t>40734030</t>
  </si>
  <si>
    <t>OLIVA ORTIZ JAVIER EMILIO</t>
  </si>
  <si>
    <t>46628374</t>
  </si>
  <si>
    <t>OLIVERA JARA DIEGO ALONSO</t>
  </si>
  <si>
    <t>09939312</t>
  </si>
  <si>
    <t>OLIVOS CARBAJAL KATTIA MARIANELLA</t>
  </si>
  <si>
    <t>ESPECIALISTA EN INFRAESTRUCTURA DE TI</t>
  </si>
  <si>
    <t>06804001</t>
  </si>
  <si>
    <t>ORDOÑEZ MONTEVERDE JEREMY BREITNER</t>
  </si>
  <si>
    <t>42017325</t>
  </si>
  <si>
    <t>ORDOÑEZ ARIAS JOSE ANTONIO</t>
  </si>
  <si>
    <t>ELABORAR ACTAS DE INTERVENCION DE PRODUCTOS DECOMISADO</t>
  </si>
  <si>
    <t>01300727</t>
  </si>
  <si>
    <t>ORDOÑO HUANCA RENE</t>
  </si>
  <si>
    <t>23886279</t>
  </si>
  <si>
    <t>OROZ BARRIENTOS ANGELA JUDITH</t>
  </si>
  <si>
    <t>42177971</t>
  </si>
  <si>
    <t>ORTIZ CAM LIZZIE</t>
  </si>
  <si>
    <t>42397087</t>
  </si>
  <si>
    <t>OSCO TAPIA MELBY CONSUELO</t>
  </si>
  <si>
    <t>40578344</t>
  </si>
  <si>
    <t>OSORIO PÉREZ CARMEN MARCELA</t>
  </si>
  <si>
    <t>ESPECIALISTA EN EJECUCIÓN COACTIVA</t>
  </si>
  <si>
    <t>41175933</t>
  </si>
  <si>
    <t>OTAROLA ALMANDOZ JUAN CARLOS</t>
  </si>
  <si>
    <t>10063677</t>
  </si>
  <si>
    <t>OTÁROLA ACEVEDO DESIDERIO ERASMO</t>
  </si>
  <si>
    <t>02143180</t>
  </si>
  <si>
    <t>OTAZU ARANA LUCIO MIGUEL</t>
  </si>
  <si>
    <t>ESPECIALISTA EN SISTEMAS DE INFORMACION GEOGRAFICA - SIG PARA LOS INVENTARIOS FORESTALES</t>
  </si>
  <si>
    <t>41132597</t>
  </si>
  <si>
    <t>OTERO MICHILOT CARLOS ISAAC</t>
  </si>
  <si>
    <t>INGENIERO INFORMÁTICO</t>
  </si>
  <si>
    <t xml:space="preserve"> 08592783</t>
  </si>
  <si>
    <t>PACHAS OCHOA MANUEL ASENCION</t>
  </si>
  <si>
    <t>INGENIERO ADMINISTRATIVO</t>
  </si>
  <si>
    <t>ANALISTA DE REGISTRO DE INFORMACION FORESTAL Y DE FAUNA SILVESTRE</t>
  </si>
  <si>
    <t>07680042</t>
  </si>
  <si>
    <t>PACHECO ROLDAN DOMINGO GRABIEL</t>
  </si>
  <si>
    <t>TITULO</t>
  </si>
  <si>
    <t>ESPECIALISTA EN CARTOGRAFIA</t>
  </si>
  <si>
    <t>09594757</t>
  </si>
  <si>
    <t>PAGANINI OJEDA ROSSANA SILVANA</t>
  </si>
  <si>
    <t>ESPECIALISTA DE GESTION DE PROYECTOS INFORMATICOS Y REGISTROS DE INFORMACION</t>
  </si>
  <si>
    <t>47201736</t>
  </si>
  <si>
    <t>PAIMA ALAYO GIAN CARLOS</t>
  </si>
  <si>
    <t>INGENIERIA DE SOFTWARE</t>
  </si>
  <si>
    <t>23957765</t>
  </si>
  <si>
    <t>PAIVA CAMPANA ERNESTO</t>
  </si>
  <si>
    <t>41470941</t>
  </si>
  <si>
    <t>PAJARES SAAVEDRA CARLOS MIGUEL</t>
  </si>
  <si>
    <t>TECNICO EN CONTROL FORESTAL Y DE FAUNA
SILVESTRE PARA EL PUESTO DE CONTROL LA OROYA</t>
  </si>
  <si>
    <t>45115847</t>
  </si>
  <si>
    <t>PALACIOS  ZAMUDIO WALTER JESUS</t>
  </si>
  <si>
    <t>PALIZA ELORRIETA ELVIRA</t>
  </si>
  <si>
    <t>INGENIERA DE SISTEMA</t>
  </si>
  <si>
    <t>47602525</t>
  </si>
  <si>
    <t>PALMA FERNANDEZ GUILLERMO WILMER</t>
  </si>
  <si>
    <t>43012705</t>
  </si>
  <si>
    <t>PALOMINO GONZALES BILLY DANY</t>
  </si>
  <si>
    <t>41424963</t>
  </si>
  <si>
    <t>PALOMINO PINTO KELLY STEFANIE GABRIELA</t>
  </si>
  <si>
    <t>41179674</t>
  </si>
  <si>
    <t>PANTIGOSO GARCÍA JOSÉ ARMANDO</t>
  </si>
  <si>
    <t>40146578</t>
  </si>
  <si>
    <t>PARADO NARVAEZ JOSE MARCIAL</t>
  </si>
  <si>
    <t>06898710</t>
  </si>
  <si>
    <t>PAREDES BERMUDEZ BENANCIO ESTEBAN</t>
  </si>
  <si>
    <t>41951862</t>
  </si>
  <si>
    <t>PAREJA SULLCA MIGUEL ANGEL</t>
  </si>
  <si>
    <t>TECNICO FORESTAL Y/O AGROPECUARIO</t>
  </si>
  <si>
    <t>46303837</t>
  </si>
  <si>
    <t>PARI MORALES YOISSY SULAY</t>
  </si>
  <si>
    <t>19916511</t>
  </si>
  <si>
    <t>PAUCAR MONTERO TELMO</t>
  </si>
  <si>
    <t>20037738</t>
  </si>
  <si>
    <t>PAUCAR CARRION AMADOR LUIS</t>
  </si>
  <si>
    <t xml:space="preserve"> CHOFER</t>
  </si>
  <si>
    <t>20119348</t>
  </si>
  <si>
    <t>PAUCAR GALVEZ LUIS ALBERTO</t>
  </si>
  <si>
    <t>45720553</t>
  </si>
  <si>
    <t>GILDA CAROLINA PEDRAZA CHONG</t>
  </si>
  <si>
    <t>APOYO SECRETARIAL PARA DGFFS</t>
  </si>
  <si>
    <t>09245787</t>
  </si>
  <si>
    <t>PEÑA ANCCO DE HOYOS ISABEL</t>
  </si>
  <si>
    <t xml:space="preserve">EGRESADA EN EDUCACIÓN PRIMARIA                                                             </t>
  </si>
  <si>
    <t>43329196</t>
  </si>
  <si>
    <t>PEÑA NAVIO FREDDY RAFAEL</t>
  </si>
  <si>
    <t>45157052</t>
  </si>
  <si>
    <t>PEÑA DAGA SELENE LUZ</t>
  </si>
  <si>
    <t>20058223</t>
  </si>
  <si>
    <t>PEÑALOZA MACHA DANNY OSWALD</t>
  </si>
  <si>
    <t>ANALISTA EN CONTRATACIONES</t>
  </si>
  <si>
    <t>45159031</t>
  </si>
  <si>
    <t>PERALTA BRAVO AARON</t>
  </si>
  <si>
    <t>TECNICO EN FAUNA SILVESTRE</t>
  </si>
  <si>
    <t>45488129</t>
  </si>
  <si>
    <t>PERALTA VILLENA MARIANA</t>
  </si>
  <si>
    <t>MEDICA VETERINARIO Y ZOOTECNISTA</t>
  </si>
  <si>
    <t>17614717</t>
  </si>
  <si>
    <t>PEREZ GUEVARA ENRIQUE JAIME</t>
  </si>
  <si>
    <t>06164887</t>
  </si>
  <si>
    <t>PEREZ ESCALANTE DORIS ALICIA</t>
  </si>
  <si>
    <t>APOYO ADMINISTRATIVO, EN CANJE DE GUÍAS Y RECAUDACIÓN DE INGRESOS DIARIOS</t>
  </si>
  <si>
    <t>05071741</t>
  </si>
  <si>
    <t>PEREZ ARAGON NIDIA YANET</t>
  </si>
  <si>
    <t>72323166</t>
  </si>
  <si>
    <t>PEREZ BUSTAMANTE MAYRA DEL CARMEN</t>
  </si>
  <si>
    <t>04330373</t>
  </si>
  <si>
    <t>PEREZ PACHANASI NELLY ESTHER</t>
  </si>
  <si>
    <t>SECRETARIA COMERCIAL EN CASTELLANO</t>
  </si>
  <si>
    <t>ANALISTA DE GESTION ARCHIVISTICA</t>
  </si>
  <si>
    <t>46226098</t>
  </si>
  <si>
    <t>PEREZ PARDO MARDEN ANTOBEL</t>
  </si>
  <si>
    <t>HISTORIADOR</t>
  </si>
  <si>
    <t>43149979</t>
  </si>
  <si>
    <t>PÉREZ SOLÍS EVELYN ENA</t>
  </si>
  <si>
    <t>ESPECIALISTA EN PLANEAMIENTO INSTITUCIONAL Y PRESUPUESTO POR RESULTADOS</t>
  </si>
  <si>
    <t>09538585</t>
  </si>
  <si>
    <t>PHILCO OCHOA JEAN PAUL</t>
  </si>
  <si>
    <t>TECNICO MANTENIMIENTO DE LA PAGINA WEB SERFOR</t>
  </si>
  <si>
    <t>41610982</t>
  </si>
  <si>
    <t>PIAGGIO DE CASANOVA DAVID MIGUEL ANGEL</t>
  </si>
  <si>
    <t>TÉCNICO EN COMPUTACIÓN BÁSICO</t>
  </si>
  <si>
    <t>07967964</t>
  </si>
  <si>
    <t>PICHILINGUE ROMERO CARMEN CECILIA</t>
  </si>
  <si>
    <t>PARTICIPACION EN INSPECCIONES FISCALES</t>
  </si>
  <si>
    <t>40189537</t>
  </si>
  <si>
    <t>PILCO DIAZ NELLY ESTHER</t>
  </si>
  <si>
    <t>41601198</t>
  </si>
  <si>
    <t>PINCHI RENGIFO FELIX</t>
  </si>
  <si>
    <t>40463641</t>
  </si>
  <si>
    <t>PINEDO PUTPAÑA MIRELLA ENCARNA</t>
  </si>
  <si>
    <t>INGENIERO EN RECURSOS NATURALES RENOVABLES FORESTALES</t>
  </si>
  <si>
    <t>09899597</t>
  </si>
  <si>
    <t>PINEDO MARTINEZ ALDO EFRAIN</t>
  </si>
  <si>
    <t>ELABORAR EL INFORME PARA LA IMPOSICION DE SANCIONES A LOS ADMINISTRADOS QUE INFRINJAN LA LEGISLACION FORESTAL Y DE FAUNA SILVESTRE.</t>
  </si>
  <si>
    <t>29466560</t>
  </si>
  <si>
    <t>PINTO CORRALES ISIDRO JUAN</t>
  </si>
  <si>
    <t>ESPECIALISTA PROFESIONAL EN AGRICULTURA</t>
  </si>
  <si>
    <t>41113375</t>
  </si>
  <si>
    <t>PIZARRO LÓPEZ LILI CONSUELO</t>
  </si>
  <si>
    <t>ESPECIALISTA EN CONCESIONES FORESTALES</t>
  </si>
  <si>
    <t>06810459</t>
  </si>
  <si>
    <t>PIZARRO BALDEON LUIS ALEJANDRO</t>
  </si>
  <si>
    <t>ESPECIALISTA EN FAUNA SILVESTRE I</t>
  </si>
  <si>
    <t>09383962</t>
  </si>
  <si>
    <t>PLOOG CORTES KARL HANS</t>
  </si>
  <si>
    <t>20047751</t>
  </si>
  <si>
    <t>POCOMUCHA PRUDENCIO RUTILIO</t>
  </si>
  <si>
    <t>07971825</t>
  </si>
  <si>
    <t>POGOIS LOAYZA DAVE GREGORY</t>
  </si>
  <si>
    <t>INGENIERO FORESTAL </t>
  </si>
  <si>
    <t>41132153</t>
  </si>
  <si>
    <t>PODESTA PAUCARCAJA ROSARIO LORENA</t>
  </si>
  <si>
    <t>ESPECIALISTA EN SELECCIÓN</t>
  </si>
  <si>
    <t>40029701</t>
  </si>
  <si>
    <t>PONCE RODAS SUSANA PATRICIA</t>
  </si>
  <si>
    <t>COORDINADORA DE IGAS Y RETIRO DE COBERTURA FORESTAL</t>
  </si>
  <si>
    <t>44822208</t>
  </si>
  <si>
    <t>MIRJANA ALICE PORLLES ARTEAGA</t>
  </si>
  <si>
    <t>ANALISTA DE CONTROL DE ASISTENCIA</t>
  </si>
  <si>
    <t>10223020</t>
  </si>
  <si>
    <t>PORTELLA ARELLAN DIANA</t>
  </si>
  <si>
    <t>73961155</t>
  </si>
  <si>
    <t>POSTIGO SOBREVILLA DIANA CAROLINA</t>
  </si>
  <si>
    <t>23947450</t>
  </si>
  <si>
    <t>POZO COLL CARDENAS DE CAMPANA SAIRA ELIZABETH</t>
  </si>
  <si>
    <t>ESPECIALISTA ADMINISTRATIVO I</t>
  </si>
  <si>
    <t>28227775</t>
  </si>
  <si>
    <t>POZO CASTRO ALINA</t>
  </si>
  <si>
    <t>25747116</t>
  </si>
  <si>
    <t>PRADO TORRES JULIO MARTIN</t>
  </si>
  <si>
    <t>NOTIFICADOR</t>
  </si>
  <si>
    <t>44449128</t>
  </si>
  <si>
    <t>PRADO CUELLAR JORGE JEFFERSON</t>
  </si>
  <si>
    <t>10532231</t>
  </si>
  <si>
    <t>PRINCIPE PONTE JOSE FRANCISCO</t>
  </si>
  <si>
    <t>TECNICO EN MEDIO AMBIENTE</t>
  </si>
  <si>
    <t>25132854</t>
  </si>
  <si>
    <t>QQUECCAÑO MAMANI WILBERT</t>
  </si>
  <si>
    <t>20057586</t>
  </si>
  <si>
    <t>QUICHIZ  PAHUACHO VICTOR</t>
  </si>
  <si>
    <t>IDENTIFICACION DE PRODUCTOS FORESTALES MADERABLES Y DE FAUNA SILVESTRE.</t>
  </si>
  <si>
    <t>07661358</t>
  </si>
  <si>
    <t xml:space="preserve">QUINTANA BARZOLA EDGARD LARRY  </t>
  </si>
  <si>
    <t>ESPECIALISTA EN FINANCIAMIENTO Y PROYECTOS</t>
  </si>
  <si>
    <t>08240952</t>
  </si>
  <si>
    <t>QUINTANILLA CENTENARO CARMELA GINA</t>
  </si>
  <si>
    <t>26641706</t>
  </si>
  <si>
    <t>QUIROZ GONZALES EDINSON ABEL</t>
  </si>
  <si>
    <t>41545117</t>
  </si>
  <si>
    <t>QUIROZ SOLIS JOSE BENJAMIN</t>
  </si>
  <si>
    <t>40351214</t>
  </si>
  <si>
    <t>QUIROZ VERDE DAVID</t>
  </si>
  <si>
    <t>ESTUDIANTE DE CIENCIAS ADMINISTRATIVAS</t>
  </si>
  <si>
    <t>ESPECIALISTA DE BASE DE DATOS ESPACIALES</t>
  </si>
  <si>
    <t>09722863</t>
  </si>
  <si>
    <t>QUISPE VARILLAS JAVIER JOSE</t>
  </si>
  <si>
    <t>COORDINADORA DE LOS INSTRUMENTOS DE GESTIÓN AMBIENTAL</t>
  </si>
  <si>
    <t>40996949</t>
  </si>
  <si>
    <t>SAHIDA QUISPE BELLOTA</t>
  </si>
  <si>
    <t>ESPECIALISTA EN CONSERVACIÓN DE CAMÉLIDOS SUDAMERICANOS SILVESTRES</t>
  </si>
  <si>
    <t>10178921</t>
  </si>
  <si>
    <t>QUISPE CHUMBIRAYCO ROCIO DEL CARMEN</t>
  </si>
  <si>
    <t>17451589</t>
  </si>
  <si>
    <t>QUISPE PERALTA MAURO</t>
  </si>
  <si>
    <t>RESPONSABLE DE LA SEDE HUANCAVELICA</t>
  </si>
  <si>
    <t>20122176</t>
  </si>
  <si>
    <t>QUISPE MENDOZA JAMES HUGO</t>
  </si>
  <si>
    <t>ESPECIALISTA EN SISTEMAS DE INFORMACION GEOGRAFICA (SIG)</t>
  </si>
  <si>
    <t>42893953</t>
  </si>
  <si>
    <t>QUISPE NAVARRO CHRISTIAN MAX</t>
  </si>
  <si>
    <t>09723104</t>
  </si>
  <si>
    <t>RAMIREZ SALAZAR ELIDA ZUNILDA</t>
  </si>
  <si>
    <t>ESPECIALISTA EN INVESTIGACION DE FAUNA SILVESTRE</t>
  </si>
  <si>
    <t>40543888</t>
  </si>
  <si>
    <t>RAMIREZ PERALTA CESAR AUGUSTO</t>
  </si>
  <si>
    <t>27849277</t>
  </si>
  <si>
    <t>RAMIREZ OCUPA AMARO HELI</t>
  </si>
  <si>
    <t>06780434</t>
  </si>
  <si>
    <t>RAMIREZ CALDERON GILBER</t>
  </si>
  <si>
    <t>02860390</t>
  </si>
  <si>
    <t>RAMIREZ LEQUERNAQUE WINSON</t>
  </si>
  <si>
    <t>46459636</t>
  </si>
  <si>
    <t>RAMIREZ VEGA HELEN SOLEDAD</t>
  </si>
  <si>
    <t>20026286</t>
  </si>
  <si>
    <t>RAMÍREZ CÓRDOVA MARÍA JEANETTE</t>
  </si>
  <si>
    <t>RAMOS ARAUJO JACINTO</t>
  </si>
  <si>
    <t>ESPECIALISTA EN ZONIFICACION FORESTAL III</t>
  </si>
  <si>
    <t>42683907</t>
  </si>
  <si>
    <t>RAMOS IPANAQUE MARIELA ETELVINA</t>
  </si>
  <si>
    <t>ESPECIALISTA EN MESA DE AYUDA</t>
  </si>
  <si>
    <t>40105758</t>
  </si>
  <si>
    <t>RAMOS TEJADA GIOVANNA INÉS</t>
  </si>
  <si>
    <t xml:space="preserve"> INGENIERO AMBIENTAL Y DE RECURSOS NATURALES</t>
  </si>
  <si>
    <t>40086889</t>
  </si>
  <si>
    <t>RAYGADA GUERRA VICTOR ALBERTO</t>
  </si>
  <si>
    <t>43815572</t>
  </si>
  <si>
    <t>REATEGUI AMASIFUEN JAIME</t>
  </si>
  <si>
    <t>44261651</t>
  </si>
  <si>
    <t>REINOSO PACO ELVY MILAGROS</t>
  </si>
  <si>
    <t>ESPECIALISTA DE SEGURIDAD DE LOS SISTEMAS DE LA INFORMACION E INFRAESTRUCTURA TECNOLOGICA</t>
  </si>
  <si>
    <t>03883596</t>
  </si>
  <si>
    <t>RENGIFO CASTILLO IVAN DAVID</t>
  </si>
  <si>
    <t>ESPECIALISTA SIG III</t>
  </si>
  <si>
    <t>09482468</t>
  </si>
  <si>
    <t>RENTERA ROMERO NILDA EDITH</t>
  </si>
  <si>
    <t>AUXILIAR TECNICO IV</t>
  </si>
  <si>
    <t>08541586</t>
  </si>
  <si>
    <t>REYES CARDENAS MARTHA REBECA</t>
  </si>
  <si>
    <t>ESTUDIANTE DE ARQUITECTURA</t>
  </si>
  <si>
    <t>RESPONSABLE DE ALMACEN</t>
  </si>
  <si>
    <t>09617003</t>
  </si>
  <si>
    <t>REYES HERNANDEZ JUAN ALBERTO</t>
  </si>
  <si>
    <t>ESPECIALISTA EN PLANTACIONES Y SISTEMAS AGROFORESTALES Y ARBORIZACIÓN</t>
  </si>
  <si>
    <t>07514594</t>
  </si>
  <si>
    <t>REYNAGA RIVAS MAXIMILIANO</t>
  </si>
  <si>
    <t>ESPECIALISTA EN CONTROL GUBERNAMENTAL</t>
  </si>
  <si>
    <t>46087843</t>
  </si>
  <si>
    <t>RICRA FLORES JOHNNY JORGE</t>
  </si>
  <si>
    <t>CIENCIAS CONTABLES Y FINANZAS</t>
  </si>
  <si>
    <t>REALIZAR ACTIVIDADES DE APOYO LOGISITICO A LOS PCFFS DE MOCCE, OLMOS, SEDE OLMOS Y EL ALMACEN EN PUNTO 4.</t>
  </si>
  <si>
    <t>16419923</t>
  </si>
  <si>
    <t>RIOJAS SERNAQUE JUAN MANUEL</t>
  </si>
  <si>
    <t>PROFESIONAL TÉCNICO EN ADMINISTRACIÓN</t>
  </si>
  <si>
    <t>40518475</t>
  </si>
  <si>
    <t>RIOS FLORES HENRY EDGARDO</t>
  </si>
  <si>
    <t xml:space="preserve">ELABORAR COMPROBANTE DE SALIDA  DE MATERIALES </t>
  </si>
  <si>
    <t>31683091</t>
  </si>
  <si>
    <t>RIOS GRAZA ALFREDO HERIBERTO</t>
  </si>
  <si>
    <t xml:space="preserve">PROFESIONAL TÉCNICO EN AGROPECUARIA                                                        </t>
  </si>
  <si>
    <t>09905552</t>
  </si>
  <si>
    <t>RIOS MEJIA PATRICIA MAGALI</t>
  </si>
  <si>
    <t>20092419</t>
  </si>
  <si>
    <t>RIVERA POMAHUALI JOSE LUIS</t>
  </si>
  <si>
    <t>00507965</t>
  </si>
  <si>
    <t>RIVEROS ARTEAGA GILBERT CHRISTIAN</t>
  </si>
  <si>
    <t>ANALISTA DE COMUNICACIONES PARA REDES SOCIALES</t>
  </si>
  <si>
    <t>74035300</t>
  </si>
  <si>
    <t>RODRIGUEZ AVALOS LORENA</t>
  </si>
  <si>
    <t>BACHILLER EN COMUNICACIÓN</t>
  </si>
  <si>
    <t>07639944</t>
  </si>
  <si>
    <t>RODRIGUEZ VALDEZ MARIA DEL PILAR</t>
  </si>
  <si>
    <t>09390074</t>
  </si>
  <si>
    <t>RODRIGUEZ GUZMAN DORIS MERCEDES</t>
  </si>
  <si>
    <t>ASISTENTE LEGAL - PAD</t>
  </si>
  <si>
    <t>48600903</t>
  </si>
  <si>
    <t>RODRIGUEZ MEDINA FRANCELLY KRYSTELL</t>
  </si>
  <si>
    <t>25760156</t>
  </si>
  <si>
    <t>RODRÍGUEZ ALVARADO ANA LUZ</t>
  </si>
  <si>
    <t>EGRESADA DE SECRETARIADO COMERCIAL</t>
  </si>
  <si>
    <t>43700908</t>
  </si>
  <si>
    <t>RODRÍGUEZ PAREDES DIEGO EDMO</t>
  </si>
  <si>
    <t>46649311</t>
  </si>
  <si>
    <t>RODRIGUEZ PEÑA MARIA ISABEL</t>
  </si>
  <si>
    <t>40214927</t>
  </si>
  <si>
    <t>ROHNER STORNAIUOLO CHRISTIAN MARCEL</t>
  </si>
  <si>
    <t>40354815</t>
  </si>
  <si>
    <t>ROJAS PALOMINO ALDO NIELS</t>
  </si>
  <si>
    <t>LICENCIADO EN CIENCIA Y TECNOLOGIA DE LA COMUNICACIÓN</t>
  </si>
  <si>
    <t>10146995</t>
  </si>
  <si>
    <t>ROJAS HUARACA FELIPE ANTONIO</t>
  </si>
  <si>
    <t>ELABORACION DE INFORME Y PROYECTO DE RESOLUCIONES ADMINISTRATIVAS DE COMISO, MULTA HALLAZGO DE PRODUCTOS FORESTALES Y DE FAUNA SILVESTRE</t>
  </si>
  <si>
    <t>20116448</t>
  </si>
  <si>
    <t>ROJAS YARASCA CARLOS GUSTAVO</t>
  </si>
  <si>
    <t>TECNICO PROFESIONAL EN AGROPECUARIA</t>
  </si>
  <si>
    <t>31033416</t>
  </si>
  <si>
    <t>ROJAS VELASQUE RONALD</t>
  </si>
  <si>
    <t xml:space="preserve">TÉCNICO EN PRODUCCIÓN AGROPECUARIA                                                        </t>
  </si>
  <si>
    <t>01343712</t>
  </si>
  <si>
    <t>ROJAS APAZA RONAL</t>
  </si>
  <si>
    <t>ESPECIALISTA EN CONTROL FORESTAL FORESTAL Y FAUNA SILVESTRE</t>
  </si>
  <si>
    <t>20057493</t>
  </si>
  <si>
    <t>ROJAS CERRON EDWIN</t>
  </si>
  <si>
    <t>42055022</t>
  </si>
  <si>
    <t>ROJAS OYARCE LESLIE MARILIN</t>
  </si>
  <si>
    <t>ROMOACCA ÑAUPA FROILAN EXALTACIÓN</t>
  </si>
  <si>
    <t>ANALISTA DE GESTIÓN DOCUMENTARIA Y ARCHIVO</t>
  </si>
  <si>
    <t>46294320</t>
  </si>
  <si>
    <t>ROMAN CASAFRANCA ROCIO EVELYN</t>
  </si>
  <si>
    <t>ROMERO POZZI DENNISSE ESTHER</t>
  </si>
  <si>
    <t>INGENIERO EN INFORMATICA Y SISTEMA</t>
  </si>
  <si>
    <t>ENCARGADA DEL MODULO DE CONTROL FORESTAL Y DE FAUNA SILVESTRE - SIF AL</t>
  </si>
  <si>
    <t>47468038</t>
  </si>
  <si>
    <t>RONCALLA CABANA KATHERINE DEL PILAR</t>
  </si>
  <si>
    <t>ESPECIALISTA EN MANEJO DE INSTRUMENTOS DE GESTION</t>
  </si>
  <si>
    <t>40402277</t>
  </si>
  <si>
    <t>RONDON OSORIO PAVEL SCUT</t>
  </si>
  <si>
    <t>ESPECIALISTA EN CERTIFICACION FORESTAL SENIOR</t>
  </si>
  <si>
    <t>07690136</t>
  </si>
  <si>
    <t>RUBIO URRELO ELENA</t>
  </si>
  <si>
    <t>EJECUTOR COACTIVO</t>
  </si>
  <si>
    <t>19098602</t>
  </si>
  <si>
    <t>RUIZ VALLEJO JOSE CARLOS</t>
  </si>
  <si>
    <t>ESPECIALISTA EN GESTIÓN FORESTAL Y DE FAUNA SILVESTRE</t>
  </si>
  <si>
    <t>42224434</t>
  </si>
  <si>
    <t>RUIZ AMASIFUEN ROY ROGER</t>
  </si>
  <si>
    <t>TECNICO EN PRODUCCION AGROPECUARIA</t>
  </si>
  <si>
    <t>16652239</t>
  </si>
  <si>
    <t>RUIZ PEREZ SEGUNDO NOE</t>
  </si>
  <si>
    <t>44745588</t>
  </si>
  <si>
    <t>RUIZ MEZA RONALD ANTONIO</t>
  </si>
  <si>
    <t>ACTIVIDADES SECRETARIALES Y DE APOYO ADMINISTRATIVO.</t>
  </si>
  <si>
    <t>47016111</t>
  </si>
  <si>
    <t>SABINO TOLEDO ROXANA FLOR</t>
  </si>
  <si>
    <t>SOPORTE ADMINISTRATIVO Y LOGISTICO EN LA ATFFS LIMA</t>
  </si>
  <si>
    <t>09841679</t>
  </si>
  <si>
    <t>SAHUANAY BEDOYA OSCAR ALDO</t>
  </si>
  <si>
    <t>EVALUACIÓN DE EXPEDIENTES PARA EL OTORGAMIENTO DE AUTORIZACIÓN DE PLANTAS DE TRANSFORMACIÓN, DEPOSITOS Y ESTABLECIMIENTOS COMERCIALES DE PRODUCTOS FORESTALES Y DE FAUNA SILVESTRE</t>
  </si>
  <si>
    <t>20075543</t>
  </si>
  <si>
    <t>SALAS VELIZ DELTA NIRVANA</t>
  </si>
  <si>
    <t>AUDITOR ESPECIALISTA EN DERECHO ADMINISTRATIVO</t>
  </si>
  <si>
    <t>07514567</t>
  </si>
  <si>
    <t>SALAZAR CATALÁN MABEL MILAGROS</t>
  </si>
  <si>
    <t>ESPECIALISTA EN CONSERVACIÓN DE RECURSO FORESTAL Y PLANTACIONES FORESTALES</t>
  </si>
  <si>
    <t>07550542</t>
  </si>
  <si>
    <t>SALAZAR CAMPOS MANUEL EDMUNDO</t>
  </si>
  <si>
    <t>ESPECIALISTA EN SISTEMAS DE INFORMACION GEOGRAFICA II</t>
  </si>
  <si>
    <t>07534116</t>
  </si>
  <si>
    <t>SALAZAR RIVERO JOSE ANTONIO</t>
  </si>
  <si>
    <t>41222243</t>
  </si>
  <si>
    <t>SALAZAR PAREDES ELIZABETH TATIANA</t>
  </si>
  <si>
    <t>06441934</t>
  </si>
  <si>
    <t>SALAZAR ARBULU KARLA JOSEFINA</t>
  </si>
  <si>
    <t>42871291</t>
  </si>
  <si>
    <t>SALAZAR ZORRILLA SONIA MARITE</t>
  </si>
  <si>
    <t>20404644</t>
  </si>
  <si>
    <t>SALCEDO JESUS ABELARDO JUSTO</t>
  </si>
  <si>
    <t>44391034</t>
  </si>
  <si>
    <t>SALDAÑA SALAZAR JHONATHAN ALBERTO</t>
  </si>
  <si>
    <t>21146875</t>
  </si>
  <si>
    <t>SALIRROSAS VASQUEZ MANUEL FRANCISCO</t>
  </si>
  <si>
    <t>ANALISTA DE PATRIMONIO DOCUMENTAL</t>
  </si>
  <si>
    <t>20120937</t>
  </si>
  <si>
    <t>SALOME DIAZ CATHY ROXANA</t>
  </si>
  <si>
    <t>20113006</t>
  </si>
  <si>
    <t>SALVATIERRA COLONIO ELIZABETH ROSA</t>
  </si>
  <si>
    <t>25582440</t>
  </si>
  <si>
    <t>SANABRIA RIOS MIGUEL</t>
  </si>
  <si>
    <t>SANABRIA VILLALVA HENRY</t>
  </si>
  <si>
    <t>06573395</t>
  </si>
  <si>
    <t>SANCHEZ NUÑEZ DE GALLARDO ROSA ELENA</t>
  </si>
  <si>
    <t>ANALISTA EN LA GESTIÓN DE CONVENIOS DE COOPERACIÓN NACIONAL E INTERNACIONAL</t>
  </si>
  <si>
    <t>41867354</t>
  </si>
  <si>
    <t>SANCHEZ RAMIREZ LUIS ANTHONY</t>
  </si>
  <si>
    <t>ESPECIALISTA II FORESTAL</t>
  </si>
  <si>
    <t>40434626</t>
  </si>
  <si>
    <t>SANCHEZ MONTESINOS CHRISTIAN</t>
  </si>
  <si>
    <t>ESPECIALISTA EN BASE DE DATOS Y SISTEMATIZACION DE INFORMACION</t>
  </si>
  <si>
    <t>09904929</t>
  </si>
  <si>
    <t>SANCHEZ ROJAS GERMAN ALEX</t>
  </si>
  <si>
    <t>19823380</t>
  </si>
  <si>
    <t>SANCHEZ CORILLOCLLA MARCOPOLO RICHARD</t>
  </si>
  <si>
    <t>ACTIVIDADES DE APOYO EN MATERIAL FORESTAL</t>
  </si>
  <si>
    <t>17447169</t>
  </si>
  <si>
    <t>SANCHEZ DIAZ CROMWELL OSWALDO</t>
  </si>
  <si>
    <t>ANALISTA PARA LA CONDUCCION DE REGISTROS DE INFORMACION FORESTAL Y DE FAUNA SILVESTRE</t>
  </si>
  <si>
    <t>72557955</t>
  </si>
  <si>
    <t>SANCHEZ COVARRUBIAS LEONARDO DANIEL</t>
  </si>
  <si>
    <t>SANCHEZ SALAS DANIEL RICARDO</t>
  </si>
  <si>
    <t>BACHILLER EN CIENCIAS POLITICAS</t>
  </si>
  <si>
    <t>41028597</t>
  </si>
  <si>
    <t>SANCHEZ SILVA DOMENICA</t>
  </si>
  <si>
    <t>24003636</t>
  </si>
  <si>
    <t>SÁNCHEZ TERRAZAS MARIVEL</t>
  </si>
  <si>
    <t>ANALISTA DE LEGAJOS</t>
  </si>
  <si>
    <t>43064225</t>
  </si>
  <si>
    <t>SANTANA GARCIA NOLY BETZABE</t>
  </si>
  <si>
    <t>09453987</t>
  </si>
  <si>
    <t>SANTOS ARENAS NEIL</t>
  </si>
  <si>
    <t>ASISTENTE ADMINISTRATIVO PARA LA SEDE CUSCO</t>
  </si>
  <si>
    <t>40359799</t>
  </si>
  <si>
    <t>SANTOS TTITO MILUSKA</t>
  </si>
  <si>
    <t>PROFESIONAL TÉCNICO EN CONTABILIDAD COMPUTARIZADA</t>
  </si>
  <si>
    <t>ESPECIALISTA EN CONSERVACIÓN Y MANEJO DE CAMÉLIDOS SUDAMERICANOS SILVESTRE</t>
  </si>
  <si>
    <t>40106427</t>
  </si>
  <si>
    <t>SANTTI SANCHEZ KARINA</t>
  </si>
  <si>
    <t>41411087</t>
  </si>
  <si>
    <t>SARAVIA TICONA JOSE MIGUEL</t>
  </si>
  <si>
    <t>APOYO TECNICO</t>
  </si>
  <si>
    <t>72523130</t>
  </si>
  <si>
    <t>SARMIENTO PALOMINO RICHARD ALBERTO</t>
  </si>
  <si>
    <t>43303132</t>
  </si>
  <si>
    <t>SAUCEDO CORONEL ELIXER</t>
  </si>
  <si>
    <t>09256410</t>
  </si>
  <si>
    <t>SCHWARTZ ARIAS ENRIQUE LUIS</t>
  </si>
  <si>
    <t>44891011</t>
  </si>
  <si>
    <t>SEAS SOLIS JIMMY CARLOS</t>
  </si>
  <si>
    <t>02840481</t>
  </si>
  <si>
    <t>SEMINARIO TRELLES ROBERTO MICENO</t>
  </si>
  <si>
    <t>02673189</t>
  </si>
  <si>
    <t>SEMINARIO CHIROQUE JORGE</t>
  </si>
  <si>
    <t>07977822</t>
  </si>
  <si>
    <t>SEMIZO MERINO JAIME LUIS</t>
  </si>
  <si>
    <t>ESPECIALISTAS EN TELEDETECCION III</t>
  </si>
  <si>
    <t>08166546</t>
  </si>
  <si>
    <t>SERRUDO TOROBEO NOEMI</t>
  </si>
  <si>
    <t>ANALISTA EN SISTEMATIZACIÓN Y SENSIBILIZACIÓN CON ENFOQUE INTERCULTURAL</t>
  </si>
  <si>
    <t>10341981</t>
  </si>
  <si>
    <t>SHAJIAN HIDALGO JACOB</t>
  </si>
  <si>
    <t>BACHILLER EN LINGÜÍSTICA</t>
  </si>
  <si>
    <t>42203436</t>
  </si>
  <si>
    <t>SIERRA RIVAS JUAN JOSE</t>
  </si>
  <si>
    <t>07521115</t>
  </si>
  <si>
    <t>SILVA SUAREZ WALTER HUGO</t>
  </si>
  <si>
    <t>ANALISTA PROGRAMADOR WEB JUNIOR</t>
  </si>
  <si>
    <t>45290317</t>
  </si>
  <si>
    <t>SILVERIO TORRES EDISON JOEL</t>
  </si>
  <si>
    <t>TÉCNICO FORESTAL PARA LA SEDE SANTA</t>
  </si>
  <si>
    <t>41278208</t>
  </si>
  <si>
    <t>SINCHE ORDOÑEZ NELSON</t>
  </si>
  <si>
    <t>PROFESIONAL IV</t>
  </si>
  <si>
    <t>20024240</t>
  </si>
  <si>
    <t>SOBREVILLA GONZALES VANESSA KAREN</t>
  </si>
  <si>
    <t>17436737</t>
  </si>
  <si>
    <t>SOLARI GONZALEZ FIDEL GUILLERMO</t>
  </si>
  <si>
    <t>EGRESADO TÉCNICO EN COMPUTACIÓN</t>
  </si>
  <si>
    <t>20008847</t>
  </si>
  <si>
    <t>SOLIS CASTRO MIGUEL ANGEL</t>
  </si>
  <si>
    <t>43615439</t>
  </si>
  <si>
    <t>SOMOCURCIO HOLGUIN MIRIAM CAROLINA</t>
  </si>
  <si>
    <t>08263485</t>
  </si>
  <si>
    <t>SORIA TORRES ESTHER MABEL</t>
  </si>
  <si>
    <t>10143597</t>
  </si>
  <si>
    <t>SOTELO SUNG LUISA ANGELA</t>
  </si>
  <si>
    <t>LICENCIADA EN PSICOLOGÍA</t>
  </si>
  <si>
    <t>ESPECIALISTA EN PLANEAMIENTO Y SEGUIMIENTO</t>
  </si>
  <si>
    <t>40297604</t>
  </si>
  <si>
    <t>SOTIL DIAZ JUAN FRANCISCO</t>
  </si>
  <si>
    <t>46332681</t>
  </si>
  <si>
    <t>SOTO PIÑARES SILVIA</t>
  </si>
  <si>
    <t>ESPECIALISTA EN MANEJO DE FAUNA SILVESTRE PARA LA SEDE HUANCAYO</t>
  </si>
  <si>
    <t>43256444</t>
  </si>
  <si>
    <t>SOTO GUZMAN ABIMAEL DARWIN</t>
  </si>
  <si>
    <t>ESPECIALISTA EN ESTADISTICA</t>
  </si>
  <si>
    <t>09768247</t>
  </si>
  <si>
    <t>SUAREZ CARBAJAL OSCAR JULIAN</t>
  </si>
  <si>
    <t>43250007</t>
  </si>
  <si>
    <t>SUAREZ ROSALES CORA JUDITH</t>
  </si>
  <si>
    <t>ESPECIALISTA EN ORDENAMIENTO FORESTAL III</t>
  </si>
  <si>
    <t>40213980</t>
  </si>
  <si>
    <t>SUEL CALLER LEONIDAS</t>
  </si>
  <si>
    <t>43726370</t>
  </si>
  <si>
    <t>TACO TAYPE YOBANA NATALY</t>
  </si>
  <si>
    <t>ESPECIALISTA EN ESTUDIOS DE PATRIMONIO DE FAUNA SILVESTRE</t>
  </si>
  <si>
    <t>40426783</t>
  </si>
  <si>
    <t>TAKANO GOSHIMA FERNANDO</t>
  </si>
  <si>
    <t>08728724</t>
  </si>
  <si>
    <t>TALLEDO GUZMAN MARIA CARIDAD</t>
  </si>
  <si>
    <t>45356538</t>
  </si>
  <si>
    <t>TAMINCHE ALVARADO VALENTINO</t>
  </si>
  <si>
    <t>TECNICO EN BASE DE DATOS III</t>
  </si>
  <si>
    <t>40323467</t>
  </si>
  <si>
    <t>TANTACHUCO RIOS ALEX GIANCARLO</t>
  </si>
  <si>
    <t>02871178</t>
  </si>
  <si>
    <t>TEJADA ZAPATA MERCEDES DEL MILAGRO</t>
  </si>
  <si>
    <t xml:space="preserve">SECRETARIA EJECUTIVA                                               </t>
  </si>
  <si>
    <t>RESPONSABLE DE LA SEDE ABANCAY</t>
  </si>
  <si>
    <t>08528759</t>
  </si>
  <si>
    <t>TELLO ALFARO VICTOR WILBER</t>
  </si>
  <si>
    <t>10782065</t>
  </si>
  <si>
    <t>TERUYA CHINEN RENZO</t>
  </si>
  <si>
    <t>09596422</t>
  </si>
  <si>
    <t>TICONA COAGUILA ROSA MARY</t>
  </si>
  <si>
    <t>41602470</t>
  </si>
  <si>
    <t>TIMANA CHORRES VICTOR HUGO</t>
  </si>
  <si>
    <t>ASISTENTE EJECUTIVA</t>
  </si>
  <si>
    <t>08665891</t>
  </si>
  <si>
    <t>TOLENTINO LEANDRA DORIS OLGA</t>
  </si>
  <si>
    <t>31042834</t>
  </si>
  <si>
    <t>TORBISCO VIVANCO MANUEL</t>
  </si>
  <si>
    <t>29665391</t>
  </si>
  <si>
    <t>TORRES CONDORI CLEMENCIA ROSARIO</t>
  </si>
  <si>
    <t>80320849</t>
  </si>
  <si>
    <t>TORRES BAUTISTA ROLANDO</t>
  </si>
  <si>
    <t>41891560</t>
  </si>
  <si>
    <t>TORRES PEREZ EDITH OTILIA</t>
  </si>
  <si>
    <t>ESPECIALISTA EN CONTROL DE FLORA Y FAUNA SILVESTRE</t>
  </si>
  <si>
    <t>20105215</t>
  </si>
  <si>
    <t>TORRES MENDOZA NOEMÍ VICTORIA</t>
  </si>
  <si>
    <t>ESPECIALISTA EN COMPETITIVIDAD FORESTAL Y DE FAUNA SILVESTRE</t>
  </si>
  <si>
    <t>20047721</t>
  </si>
  <si>
    <t>TUEROS YANCE FRANCISCO AQUILINO</t>
  </si>
  <si>
    <t>42810911</t>
  </si>
  <si>
    <t>TULLIANO PALACIOS GIANFRANCO</t>
  </si>
  <si>
    <t>ESPECIALISTA EN CAMÉLIDOS  SUDAMERICANOS SILVESTRES SENIOR</t>
  </si>
  <si>
    <t>08225598</t>
  </si>
  <si>
    <t>TUPPIA VILLACORTA MARIA DEL PILAR</t>
  </si>
  <si>
    <t>ENCARGADO DEL ALMACEN CENTRAL - ATFFS CAJAMARCA.</t>
  </si>
  <si>
    <t>43721131</t>
  </si>
  <si>
    <t>ULLILEN PECHE ELMAN</t>
  </si>
  <si>
    <t>TECNICO ARCHIVERO</t>
  </si>
  <si>
    <t>40795907</t>
  </si>
  <si>
    <t>VALDEZ VARGAS VANESSA</t>
  </si>
  <si>
    <t>EGRESADA TÉCNICO EN CONTABILIDAD</t>
  </si>
  <si>
    <t>09700904</t>
  </si>
  <si>
    <t>VALDIVIA GUTARRA ELIZABETH JESUS</t>
  </si>
  <si>
    <t>ESPECIALISTA EN APROVECHAMIENTO FORESTAL</t>
  </si>
  <si>
    <t>10225801</t>
  </si>
  <si>
    <t>VALDIVIA ALTAMIRANO HUGO ARNOLFO</t>
  </si>
  <si>
    <t>GESTOR DE SERVICIOS</t>
  </si>
  <si>
    <t>18174561</t>
  </si>
  <si>
    <t>VALENCIA HUANCA YURY EDWIN</t>
  </si>
  <si>
    <t>ESPECIALISTA EN GESTIÓN DE EVIDENCIAS A PARTIR DE LOS RESULTADOS DE PLANES, PROGRAMAS Y PROYECTOS FORESTAL Y DE FAUNA SILVESTRE</t>
  </si>
  <si>
    <t>23950157</t>
  </si>
  <si>
    <t>VALENCIA RAMIREZ PATRICIA</t>
  </si>
  <si>
    <t>41869918</t>
  </si>
  <si>
    <t>VALLE FELIX JORGE CHRISTIAN</t>
  </si>
  <si>
    <t>46086800</t>
  </si>
  <si>
    <t>VALVERDE QUIROZ JEAN CARLOS</t>
  </si>
  <si>
    <t>07556110</t>
  </si>
  <si>
    <t>VARGAS FIERRO MILAGROS JUDITH</t>
  </si>
  <si>
    <t>LICENCIADA EN COMUNICACIÓN SOCIAL</t>
  </si>
  <si>
    <t>80128064</t>
  </si>
  <si>
    <t>VARGAS FLORES YARIDA GRABIELA</t>
  </si>
  <si>
    <t>ESPECIALISTA EN CONSERVACION DE ESPECIES AMENAZADAS DE FAUNA SILVESTRE Y SUS HABITATS</t>
  </si>
  <si>
    <t>41432276</t>
  </si>
  <si>
    <t>VARGAS GARCIA VICTOR JASSMANI</t>
  </si>
  <si>
    <t>BIÓLOGO ESPECIALIDAD: RECURSOS NATURALES Y ECOLOGÍA</t>
  </si>
  <si>
    <t>45290948</t>
  </si>
  <si>
    <t>VARGAS GONZALES EDGAR</t>
  </si>
  <si>
    <t>41666993</t>
  </si>
  <si>
    <t>VARGAS LIZARRAGA PIERRE JONATHAN</t>
  </si>
  <si>
    <t>08767253</t>
  </si>
  <si>
    <t>VARGAS MACHUCA MARICHI DIANA CORINA</t>
  </si>
  <si>
    <t>21498501</t>
  </si>
  <si>
    <t>VASQUEZ VIZARRETA CELIA ADELINA</t>
  </si>
  <si>
    <t>10752317</t>
  </si>
  <si>
    <t>VASQUEZ LAM MEYLIN YUTJEI</t>
  </si>
  <si>
    <t>ASISTENTE EN GESTION DOCUMENTAL</t>
  </si>
  <si>
    <t>72926902</t>
  </si>
  <si>
    <t>VASQUEZ RAMIREZ EDUARDO MANUEL</t>
  </si>
  <si>
    <t>OPERARIO DE LIMPIEZA</t>
  </si>
  <si>
    <t>VASQUEZ SUAZO GLORIA LUZ</t>
  </si>
  <si>
    <t>40522504</t>
  </si>
  <si>
    <t>VELARDE TEIXEIRA MARÍA ELISA</t>
  </si>
  <si>
    <t>25627670</t>
  </si>
  <si>
    <t>VELARDE FALCONI DAVID ALEJANDRO</t>
  </si>
  <si>
    <t>ESPECIALISTA EN SISTEMATIZACION DEL CONOCIMIENTO TRADICIONAL Y BUENAS PRACTICAS</t>
  </si>
  <si>
    <t>41760732</t>
  </si>
  <si>
    <t>VELASQUEZ VELIZ MAJED ULISES</t>
  </si>
  <si>
    <t>SOCIÓLOGO</t>
  </si>
  <si>
    <t>29618524</t>
  </si>
  <si>
    <t>VELASQUEZ AGUIRRE CARMEN JULIA</t>
  </si>
  <si>
    <t>SECRETARIA COMERCIAL COMPUTARIZADA</t>
  </si>
  <si>
    <t>42071960</t>
  </si>
  <si>
    <t>VELÁSQUEZ ESPINOZA MÓNICA</t>
  </si>
  <si>
    <t>3 ADENDAS</t>
  </si>
  <si>
    <t>20080176</t>
  </si>
  <si>
    <t>VELAZCO GONZALES WILDER MÁXIMO</t>
  </si>
  <si>
    <t>ASISTENTE EN CONTROL DE DOCUMENTOS</t>
  </si>
  <si>
    <t>40528517</t>
  </si>
  <si>
    <t>VELEZMORO PAREJA CLAUDIA ERIKA</t>
  </si>
  <si>
    <t>TECNICO EN TELEDETECCION III</t>
  </si>
  <si>
    <t>10600045</t>
  </si>
  <si>
    <t>VENTURA SANTOS LENIN CRUYFF</t>
  </si>
  <si>
    <t>47278412</t>
  </si>
  <si>
    <t>VERA OLLACHICA SILVANA LELIS</t>
  </si>
  <si>
    <t>16495254</t>
  </si>
  <si>
    <t>VERA DIAZ MARIA VICTORIA DE LOS MILAGROS</t>
  </si>
  <si>
    <t>44722984</t>
  </si>
  <si>
    <t>VERA BOHORQUEZ MILTON HUMBERTO</t>
  </si>
  <si>
    <t>ESPECIALISTA EN CAMELIDOS SUDAMERICANOS SILVESTRES II</t>
  </si>
  <si>
    <t>15593526</t>
  </si>
  <si>
    <t>VERANO QUINTEROS JOSE LUIS</t>
  </si>
  <si>
    <t>43367905</t>
  </si>
  <si>
    <t>VERAMENDI RAMOS JUAN JESUS</t>
  </si>
  <si>
    <t>40515881</t>
  </si>
  <si>
    <t>VERGARAY INGA MARITZA MARIBEL</t>
  </si>
  <si>
    <t>42503234</t>
  </si>
  <si>
    <t>VICAÑA NUÑEZ VANESA GIANNINA</t>
  </si>
  <si>
    <t>BACHILLER EN ADMINISTRACIÓN Y NEGOCIOS INTERNACIONALES</t>
  </si>
  <si>
    <t>10455192</t>
  </si>
  <si>
    <t>VIDAL WILLIAMS MARÍA DEL ROSARIO</t>
  </si>
  <si>
    <t>02167538</t>
  </si>
  <si>
    <t>VILCA MAMANI ROSENDO</t>
  </si>
  <si>
    <t>41895680</t>
  </si>
  <si>
    <t>VILCHES CCELLCCASCCA LITMAN</t>
  </si>
  <si>
    <t>EGRESADO TÉCNICO EN CONTABILIDAD</t>
  </si>
  <si>
    <t>20121221</t>
  </si>
  <si>
    <t>VILLA MARIÑO VICTOR ALFREDO</t>
  </si>
  <si>
    <t>ESPECIALISTA LEGAL EN RECURSOS HUMANOS</t>
  </si>
  <si>
    <t>41360943</t>
  </si>
  <si>
    <t>VILLA TEJADA NANCY DENNISSE</t>
  </si>
  <si>
    <t>05407226</t>
  </si>
  <si>
    <t>VILLACORTA ALBARRACIN LELLYS</t>
  </si>
  <si>
    <t>COORDINADOR EN PLANEAMIENTO Y CALIDAD DEL GASTO</t>
  </si>
  <si>
    <t>06732549</t>
  </si>
  <si>
    <t>VILLAFUERTE KANEMOTO MARTIN AUGUSTO</t>
  </si>
  <si>
    <t>ESPECIALISTA FORESTAL PARA LA SEDE JAUJA</t>
  </si>
  <si>
    <t>10593830</t>
  </si>
  <si>
    <t>VILLALVA CONDOR YOVILA</t>
  </si>
  <si>
    <t>DIRECTOR/A</t>
  </si>
  <si>
    <t>VILLAR DE LA CRUZ MARIA DEL SOCORRO</t>
  </si>
  <si>
    <t>LICENCIADO EN CIENCIAS DE LA INFORMACION</t>
  </si>
  <si>
    <t>46529257</t>
  </si>
  <si>
    <t>VILLEGAS ROJAS DAMARIS BRIGITTE</t>
  </si>
  <si>
    <t>00498590</t>
  </si>
  <si>
    <t>VIZCARRA ROMERO JHONSON KLEVER</t>
  </si>
  <si>
    <t>ABOGADO EN DERECHO AMBIENTAL SENIOR</t>
  </si>
  <si>
    <t>20061472</t>
  </si>
  <si>
    <t>WERNER SANGUINETTI ERICK FRANCESCO</t>
  </si>
  <si>
    <t>RESPONSABLE DE SERVICIOS GENERALES</t>
  </si>
  <si>
    <t>07464027</t>
  </si>
  <si>
    <t>WONG MATTA JESUS FERNANDO</t>
  </si>
  <si>
    <t>COORDINADOR DE PLANTACIONES FORESTALES</t>
  </si>
  <si>
    <t>06679178</t>
  </si>
  <si>
    <t>YANCE TUEROS PROSPERO AURELIO</t>
  </si>
  <si>
    <t>20585241</t>
  </si>
  <si>
    <t>YARASCA AYLAS MARDELI</t>
  </si>
  <si>
    <t>SECRETARIA COMPUTARIZADA</t>
  </si>
  <si>
    <t>26702707</t>
  </si>
  <si>
    <t>YOPLA CUEVA SANTOS</t>
  </si>
  <si>
    <t>42011117</t>
  </si>
  <si>
    <t>YUFRA SILVA SAMUEL RUBÉN</t>
  </si>
  <si>
    <t>ZAVALA SOLORZANO MAX JOHN</t>
  </si>
  <si>
    <t>JEFE DE LA SEDE MOQUEGUA</t>
  </si>
  <si>
    <t>29529476</t>
  </si>
  <si>
    <t>ZAMBRANO PINTO MARTIN ANDRES</t>
  </si>
  <si>
    <t>46105683</t>
  </si>
  <si>
    <t>ZANS ROMANI GUISSELA JUANA</t>
  </si>
  <si>
    <t>07257364</t>
  </si>
  <si>
    <t>ZEGARRA ADRIANZEN ROSA ELENA</t>
  </si>
  <si>
    <t>45089885</t>
  </si>
  <si>
    <t>ZEGARRA GARCÍA MARILYN PAOLA</t>
  </si>
  <si>
    <t>18011775</t>
  </si>
  <si>
    <t>ZELADA RIVADENEYRA JORGE LUIS</t>
  </si>
  <si>
    <t>43310751</t>
  </si>
  <si>
    <t>ZUMAETA MENDOZA CECILIA</t>
  </si>
  <si>
    <t xml:space="preserve">LICENCIADA EN TRABAJO SOCIAL                                                                 </t>
  </si>
  <si>
    <t>43067409</t>
  </si>
  <si>
    <t>ZUÑIGA CHIPANA ALFREDO</t>
  </si>
  <si>
    <t>BACHILLER EN INGENIERIA FORESTAL PARA LA SEDE SATIPO</t>
  </si>
  <si>
    <t xml:space="preserve">23719218 </t>
  </si>
  <si>
    <t>JUAN DE DIOS FELIX WILSON</t>
  </si>
  <si>
    <t>D. Leg. N° 1057 - CAS</t>
  </si>
  <si>
    <t>3.- RECURSOS OPERACIONES     OFICIALES DE CRED. EXTERNO</t>
  </si>
  <si>
    <t>3.- RECURSOS OPERACIONES   OFICIALES DE CRED. EXTERNO</t>
  </si>
  <si>
    <t>3.- RECURSOS OPERACIONES        OFICIALES DE CRED. EXTERNO</t>
  </si>
  <si>
    <t>3.- RECURSOS OPERACIONES  OFICIALES DE CRED. EXTERNO</t>
  </si>
  <si>
    <r>
      <t>CONSERJE</t>
    </r>
    <r>
      <rPr>
        <b/>
        <sz val="8"/>
        <rFont val="Arial"/>
        <family val="2"/>
      </rPr>
      <t xml:space="preserve"> (MEDIDA CUATELAR)</t>
    </r>
  </si>
  <si>
    <r>
      <t>ESPECIALISTA EN SUPERVISION DE PROGRAMA PRESUPUESTAL 0042</t>
    </r>
    <r>
      <rPr>
        <b/>
        <sz val="8"/>
        <color rgb="FFFF0000"/>
        <rFont val="Arial"/>
        <family val="2"/>
      </rPr>
      <t xml:space="preserve"> (jefe encarcado de UGERT)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</si>
</sst>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S/&quot;* #,##0.00_-;\-&quot;S/&quot;* #,##0.00_-;_-&quot;S/&quot;* &quot;-&quot;??_-;_-@_-"/>
    <numFmt numFmtId="43" formatCode="_-* #,##0.00_-;\-* #,##0.00_-;_-* &quot;-&quot;??_-;_-@_-"/>
    <numFmt numFmtId="164" formatCode="_-&quot;S/&quot;\ * #,##0.00_-;\-&quot;S/&quot;\ * #,##0.00_-;_-&quot;S/&quot;\ * &quot;-&quot;??_-;_-@_-"/>
    <numFmt numFmtId="165" formatCode="_-* #,##0.00\ &quot;€&quot;_-;\-* #,##0.00\ &quot;€&quot;_-;_-* &quot;-&quot;??\ &quot;€&quot;_-;_-@_-"/>
    <numFmt numFmtId="166" formatCode="[$-280A]d&quot; de &quot;mmmm&quot; de &quot;yyyy;@"/>
    <numFmt numFmtId="167" formatCode="0.0%"/>
    <numFmt numFmtId="168" formatCode="_-[$S/-280A]* #,##0.00_-;\-[$S/-280A]* #,##0.00_-;_-[$S/-280A]* &quot;-&quot;??_-;_-@_-"/>
    <numFmt numFmtId="169" formatCode="00000000"/>
    <numFmt numFmtId="170" formatCode="_ * #,##0.00_ ;_ * \-#,##0.00_ ;_ * &quot;-&quot;??_ ;_ @_ "/>
    <numFmt numFmtId="171" formatCode="d/m/yyyy;@"/>
    <numFmt numFmtId="172" formatCode="000"/>
    <numFmt numFmtId="173" formatCode="&quot;S/&quot;#,##0.00"/>
    <numFmt numFmtId="174" formatCode="[$$-409]#,##0.00"/>
    <numFmt numFmtId="175" formatCode="dd/mm/yyyy;@"/>
    <numFmt numFmtId="176" formatCode="_-* #,##0_-;\-* #,##0_-;_-* &quot;-&quot;??_-;_-@_-"/>
    <numFmt numFmtId="177" formatCode="_-* #,##0.00\ _€_-;\-* #,##0.00\ _€_-;_-* &quot;-&quot;??\ _€_-;_-@_-"/>
    <numFmt numFmtId="178" formatCode="_ * #,##0_ ;_ * \-#,##0_ ;_ * &quot;-&quot;??_ ;_ @_ "/>
    <numFmt numFmtId="179" formatCode="0.0"/>
    <numFmt numFmtId="180" formatCode="#,##0.0"/>
    <numFmt numFmtId="181" formatCode="&quot;S/&quot;\ #,##0.00"/>
    <numFmt numFmtId="182" formatCode="&quot;S/.&quot;\ #,##0.00"/>
    <numFmt numFmtId="183" formatCode="_ [$S/-280A]\ * #,##0.00_ ;_ [$S/-280A]\ * \-#,##0.00_ ;_ [$S/-280A]\ * &quot;-&quot;??_ ;_ @_ "/>
    <numFmt numFmtId="184" formatCode="&quot;S/.&quot;\ #,##0.0"/>
    <numFmt numFmtId="185" formatCode="&quot;S/&quot;\ #,##0"/>
    <numFmt numFmtId="186" formatCode="_-* #,##0.00_-;\-* #,##0.00_-;_-* &quot;-&quot;??_-;_-@"/>
    <numFmt numFmtId="187" formatCode="_ &quot;S/&quot;\ * #,##0.00_ ;_ &quot;S/&quot;\ * \-#,##0.00_ ;_ &quot;S/&quot;\ * &quot;-&quot;??_ ;_ @_ "/>
    <numFmt numFmtId="188" formatCode="_-[$S/-280A]* #,##0_-;\-[$S/-280A]* #,##0_-;_-[$S/-280A]* &quot;-&quot;??_-;_-@_-"/>
  </numFmts>
  <fonts count="72" x14ac:knownFonts="1">
    <font>
      <sz val="11"/>
      <color theme="1"/>
      <name val="Calibri"/>
      <family val="2"/>
      <scheme val="minor"/>
    </font>
    <font>
      <sz val="9"/>
      <color theme="1"/>
      <name val="Arial"/>
      <family val="2"/>
    </font>
    <font>
      <b/>
      <sz val="8"/>
      <name val="Arial"/>
      <family val="2"/>
    </font>
    <font>
      <sz val="10"/>
      <name val="Arial"/>
      <family val="2"/>
    </font>
    <font>
      <sz val="8"/>
      <name val="Arial"/>
      <family val="2"/>
    </font>
    <font>
      <sz val="10"/>
      <name val="Arial Narrow"/>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sz val="8"/>
      <color theme="0"/>
      <name val="Arial"/>
      <family val="2"/>
    </font>
    <font>
      <b/>
      <sz val="12"/>
      <name val="Arial"/>
      <family val="2"/>
    </font>
    <font>
      <sz val="10"/>
      <color theme="1"/>
      <name val="Calibri"/>
      <family val="2"/>
      <scheme val="minor"/>
    </font>
    <font>
      <b/>
      <sz val="11"/>
      <color theme="0"/>
      <name val="Arial"/>
      <family val="2"/>
    </font>
    <font>
      <b/>
      <sz val="12"/>
      <color theme="0"/>
      <name val="Arial"/>
      <family val="2"/>
    </font>
    <font>
      <sz val="8"/>
      <color theme="1"/>
      <name val="Arial"/>
      <family val="2"/>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11"/>
      <color theme="0"/>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b/>
      <sz val="9"/>
      <color theme="0"/>
      <name val="Arial"/>
      <family val="2"/>
    </font>
    <font>
      <sz val="9"/>
      <color theme="0"/>
      <name val="Arial"/>
      <family val="2"/>
    </font>
    <font>
      <sz val="14"/>
      <color theme="0"/>
      <name val="Arial"/>
      <family val="2"/>
    </font>
    <font>
      <b/>
      <sz val="14"/>
      <name val="Arial"/>
      <family val="2"/>
    </font>
    <font>
      <b/>
      <sz val="20"/>
      <color theme="0"/>
      <name val="Arial"/>
      <family val="2"/>
    </font>
    <font>
      <sz val="11"/>
      <color theme="1"/>
      <name val="Calibri"/>
      <family val="2"/>
      <scheme val="minor"/>
    </font>
    <font>
      <b/>
      <sz val="11"/>
      <color theme="1"/>
      <name val="Calibri"/>
      <family val="2"/>
      <scheme val="minor"/>
    </font>
    <font>
      <sz val="10"/>
      <name val="Calibri"/>
      <family val="2"/>
      <scheme val="minor"/>
    </font>
    <font>
      <sz val="11"/>
      <color theme="0"/>
      <name val="Arial"/>
      <family val="2"/>
    </font>
    <font>
      <sz val="11"/>
      <name val="Calibri"/>
      <family val="2"/>
      <scheme val="minor"/>
    </font>
    <font>
      <sz val="10"/>
      <color theme="1"/>
      <name val="Arial Narrow"/>
      <family val="2"/>
    </font>
    <font>
      <sz val="9"/>
      <name val="Calibri"/>
      <family val="2"/>
      <scheme val="minor"/>
    </font>
    <font>
      <b/>
      <sz val="9"/>
      <name val="Calibri"/>
      <family val="2"/>
      <scheme val="minor"/>
    </font>
    <font>
      <sz val="11"/>
      <name val="Calibri"/>
      <family val="2"/>
    </font>
    <font>
      <b/>
      <sz val="16"/>
      <color rgb="FFFFFFFF"/>
      <name val="Arial"/>
      <family val="2"/>
    </font>
    <font>
      <b/>
      <sz val="8"/>
      <color rgb="FFFFFFFF"/>
      <name val="Arial"/>
      <family val="2"/>
    </font>
    <font>
      <sz val="8"/>
      <color rgb="FF000000"/>
      <name val="Arial"/>
      <family val="2"/>
    </font>
    <font>
      <sz val="11"/>
      <color rgb="FF000000"/>
      <name val="Calibri"/>
      <family val="2"/>
    </font>
    <font>
      <b/>
      <sz val="8"/>
      <color theme="1"/>
      <name val="Arial"/>
      <family val="2"/>
    </font>
    <font>
      <b/>
      <sz val="9"/>
      <color indexed="81"/>
      <name val="Tahoma"/>
      <family val="2"/>
    </font>
    <font>
      <sz val="9"/>
      <color indexed="81"/>
      <name val="Tahoma"/>
      <family val="2"/>
    </font>
    <font>
      <sz val="9"/>
      <color rgb="FF000000"/>
      <name val="Arial"/>
      <family val="2"/>
    </font>
    <font>
      <b/>
      <sz val="9"/>
      <color theme="1"/>
      <name val="Arial"/>
      <family val="2"/>
    </font>
    <font>
      <sz val="9"/>
      <color indexed="63"/>
      <name val="Arial"/>
      <family val="2"/>
    </font>
    <font>
      <sz val="12"/>
      <color theme="0"/>
      <name val="Arial"/>
      <family val="2"/>
    </font>
    <font>
      <b/>
      <sz val="24"/>
      <name val="Arial"/>
      <family val="2"/>
    </font>
    <font>
      <b/>
      <sz val="9"/>
      <color rgb="FF000000"/>
      <name val="Arial"/>
      <family val="2"/>
    </font>
    <font>
      <u/>
      <sz val="9"/>
      <name val="Arial"/>
      <family val="2"/>
    </font>
    <font>
      <u/>
      <sz val="11"/>
      <color theme="10"/>
      <name val="Calibri"/>
      <family val="2"/>
      <scheme val="minor"/>
    </font>
    <font>
      <u/>
      <sz val="9"/>
      <color theme="10"/>
      <name val="Arial"/>
      <family val="2"/>
    </font>
    <font>
      <b/>
      <sz val="10"/>
      <color theme="1"/>
      <name val="Arial Narrow"/>
      <family val="2"/>
    </font>
    <font>
      <sz val="8"/>
      <color rgb="FFFFFFFF"/>
      <name val="Verdana"/>
      <family val="2"/>
    </font>
    <font>
      <sz val="11"/>
      <color theme="1"/>
      <name val="Arial"/>
      <family val="2"/>
    </font>
    <font>
      <sz val="11"/>
      <name val="Arial"/>
      <family val="2"/>
    </font>
    <font>
      <sz val="10"/>
      <color theme="1"/>
      <name val="Arial"/>
      <family val="2"/>
    </font>
    <font>
      <sz val="11"/>
      <color theme="1"/>
      <name val="Calibri"/>
      <family val="2"/>
    </font>
    <font>
      <b/>
      <sz val="11"/>
      <name val="Arial"/>
      <family val="2"/>
    </font>
    <font>
      <sz val="8"/>
      <color rgb="FF000000"/>
      <name val="Verdana"/>
      <family val="2"/>
    </font>
    <font>
      <b/>
      <sz val="10"/>
      <name val="Calibri"/>
      <family val="2"/>
      <scheme val="minor"/>
    </font>
    <font>
      <sz val="9"/>
      <color theme="1"/>
      <name val="Calibri"/>
      <family val="2"/>
      <scheme val="minor"/>
    </font>
    <font>
      <b/>
      <sz val="8"/>
      <color rgb="FFFF0000"/>
      <name val="Arial"/>
      <family val="2"/>
    </font>
    <font>
      <sz val="12"/>
      <name val="Calibri"/>
      <family val="2"/>
      <scheme val="minor"/>
    </font>
  </fonts>
  <fills count="15">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1E4E79"/>
        <bgColor rgb="FF1E4E79"/>
      </patternFill>
    </fill>
    <fill>
      <patternFill patternType="solid">
        <fgColor theme="0"/>
        <bgColor rgb="FFFFFFFF"/>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bgColor rgb="FF000000"/>
      </patternFill>
    </fill>
    <fill>
      <patternFill patternType="solid">
        <fgColor rgb="FFF2F2F2"/>
        <bgColor indexed="64"/>
      </patternFill>
    </fill>
  </fills>
  <borders count="1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right/>
      <top/>
      <bottom style="thin">
        <color theme="4" tint="0.39997558519241921"/>
      </bottom>
      <diagonal/>
    </border>
    <border>
      <left style="thin">
        <color theme="4" tint="0.39994506668294322"/>
      </left>
      <right style="thin">
        <color theme="4" tint="0.39994506668294322"/>
      </right>
      <top style="thin">
        <color theme="0"/>
      </top>
      <bottom style="thin">
        <color theme="4" tint="0.39997558519241921"/>
      </bottom>
      <diagonal/>
    </border>
    <border>
      <left style="thin">
        <color theme="4" tint="0.39994506668294322"/>
      </left>
      <right style="thin">
        <color theme="4" tint="0.39994506668294322"/>
      </right>
      <top/>
      <bottom/>
      <diagonal/>
    </border>
    <border>
      <left style="thin">
        <color theme="4" tint="0.39994506668294322"/>
      </left>
      <right style="thin">
        <color theme="4" tint="0.39994506668294322"/>
      </right>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op>
      <bottom style="thin">
        <color theme="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left>
      <right style="thin">
        <color rgb="FF000000"/>
      </right>
      <top/>
      <bottom/>
      <diagonal/>
    </border>
    <border>
      <left style="thin">
        <color indexed="64"/>
      </left>
      <right style="thin">
        <color indexed="64"/>
      </right>
      <top/>
      <bottom/>
      <diagonal/>
    </border>
    <border>
      <left style="thin">
        <color theme="0"/>
      </left>
      <right style="thin">
        <color indexed="64"/>
      </right>
      <top/>
      <bottom style="thin">
        <color indexed="64"/>
      </bottom>
      <diagonal/>
    </border>
    <border>
      <left style="thin">
        <color theme="0"/>
      </left>
      <right style="thin">
        <color theme="0"/>
      </right>
      <top/>
      <bottom style="thin">
        <color indexed="64"/>
      </bottom>
      <diagonal/>
    </border>
    <border>
      <left style="thin">
        <color indexed="64"/>
      </left>
      <right style="thin">
        <color theme="0"/>
      </right>
      <top/>
      <bottom style="thin">
        <color indexed="64"/>
      </bottom>
      <diagonal/>
    </border>
    <border>
      <left style="thin">
        <color rgb="FF000000"/>
      </left>
      <right style="thin">
        <color indexed="64"/>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thin">
        <color rgb="FF000000"/>
      </left>
      <right style="thin">
        <color indexed="64"/>
      </right>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style="hair">
        <color rgb="FF000000"/>
      </bottom>
      <diagonal/>
    </border>
    <border>
      <left style="thin">
        <color rgb="FF000000"/>
      </left>
      <right style="thin">
        <color indexed="64"/>
      </right>
      <top style="hair">
        <color rgb="FF000000"/>
      </top>
      <bottom/>
      <diagonal/>
    </border>
    <border>
      <left style="thin">
        <color rgb="FF000000"/>
      </left>
      <right style="thin">
        <color rgb="FF000000"/>
      </right>
      <top style="hair">
        <color rgb="FF000000"/>
      </top>
      <bottom/>
      <diagonal/>
    </border>
    <border>
      <left style="thin">
        <color theme="0"/>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style="thin">
        <color theme="1"/>
      </left>
      <right style="thin">
        <color theme="0"/>
      </right>
      <top style="thin">
        <color theme="0"/>
      </top>
      <bottom style="thin">
        <color theme="0"/>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thin">
        <color theme="0"/>
      </left>
      <right style="thin">
        <color theme="1"/>
      </right>
      <top/>
      <bottom style="thin">
        <color theme="1"/>
      </bottom>
      <diagonal/>
    </border>
    <border>
      <left style="thin">
        <color theme="0"/>
      </left>
      <right style="thin">
        <color theme="0"/>
      </right>
      <top/>
      <bottom style="thin">
        <color theme="1"/>
      </bottom>
      <diagonal/>
    </border>
    <border>
      <left style="thin">
        <color theme="1"/>
      </left>
      <right style="thin">
        <color theme="0"/>
      </right>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0"/>
      </left>
      <right style="thin">
        <color theme="1"/>
      </right>
      <top style="thin">
        <color theme="0"/>
      </top>
      <bottom/>
      <diagonal/>
    </border>
    <border>
      <left style="thin">
        <color theme="1"/>
      </left>
      <right style="thin">
        <color theme="0"/>
      </right>
      <top style="thin">
        <color theme="0"/>
      </top>
      <bottom/>
      <diagonal/>
    </border>
    <border>
      <left style="thin">
        <color theme="0"/>
      </left>
      <right style="thin">
        <color theme="1"/>
      </right>
      <top style="thin">
        <color theme="0"/>
      </top>
      <bottom style="thin">
        <color theme="0"/>
      </bottom>
      <diagonal/>
    </border>
    <border>
      <left/>
      <right style="thin">
        <color theme="1"/>
      </right>
      <top style="thin">
        <color theme="0"/>
      </top>
      <bottom style="thin">
        <color theme="0"/>
      </bottom>
      <diagonal/>
    </border>
    <border>
      <left style="thin">
        <color indexed="64"/>
      </left>
      <right style="medium">
        <color indexed="64"/>
      </right>
      <top style="thin">
        <color indexed="64"/>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thin">
        <color indexed="64"/>
      </bottom>
      <diagonal/>
    </border>
    <border>
      <left style="medium">
        <color theme="0"/>
      </left>
      <right style="medium">
        <color theme="0"/>
      </right>
      <top/>
      <bottom/>
      <diagonal/>
    </border>
    <border>
      <left style="medium">
        <color indexed="64"/>
      </left>
      <right style="dashed">
        <color theme="0"/>
      </right>
      <top style="thin">
        <color indexed="64"/>
      </top>
      <bottom style="medium">
        <color indexed="64"/>
      </bottom>
      <diagonal/>
    </border>
    <border>
      <left style="dashed">
        <color theme="0"/>
      </left>
      <right style="dashed">
        <color theme="0"/>
      </right>
      <top style="thin">
        <color indexed="64"/>
      </top>
      <bottom style="thin">
        <color indexed="64"/>
      </bottom>
      <diagonal/>
    </border>
    <border>
      <left style="dashed">
        <color theme="0"/>
      </left>
      <right style="medium">
        <color theme="0"/>
      </right>
      <top style="thin">
        <color indexed="64"/>
      </top>
      <bottom style="thin">
        <color indexed="64"/>
      </bottom>
      <diagonal/>
    </border>
    <border>
      <left/>
      <right style="thin">
        <color indexed="64"/>
      </right>
      <top/>
      <bottom style="thin">
        <color theme="0"/>
      </bottom>
      <diagonal/>
    </border>
    <border>
      <left style="thin">
        <color theme="0"/>
      </left>
      <right style="thin">
        <color theme="0"/>
      </right>
      <top style="thin">
        <color theme="0"/>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indexed="64"/>
      </left>
      <right style="thin">
        <color theme="4" tint="0.39994506668294322"/>
      </right>
      <top style="thin">
        <color indexed="64"/>
      </top>
      <bottom style="thin">
        <color theme="4" tint="0.39994506668294322"/>
      </bottom>
      <diagonal/>
    </border>
    <border>
      <left style="thin">
        <color theme="4" tint="0.39994506668294322"/>
      </left>
      <right style="thin">
        <color indexed="64"/>
      </right>
      <top style="thin">
        <color indexed="64"/>
      </top>
      <bottom style="thin">
        <color theme="4" tint="0.39994506668294322"/>
      </bottom>
      <diagonal/>
    </border>
    <border>
      <left style="thin">
        <color indexed="64"/>
      </left>
      <right style="thin">
        <color theme="4" tint="0.39994506668294322"/>
      </right>
      <top style="thin">
        <color theme="4" tint="0.39994506668294322"/>
      </top>
      <bottom style="thin">
        <color theme="4" tint="0.39994506668294322"/>
      </bottom>
      <diagonal/>
    </border>
    <border>
      <left style="thin">
        <color theme="4" tint="0.39994506668294322"/>
      </left>
      <right style="thin">
        <color indexed="64"/>
      </right>
      <top style="thin">
        <color theme="4" tint="0.39994506668294322"/>
      </top>
      <bottom style="thin">
        <color theme="4" tint="0.39994506668294322"/>
      </bottom>
      <diagonal/>
    </border>
    <border>
      <left style="thin">
        <color indexed="64"/>
      </left>
      <right style="thin">
        <color indexed="64"/>
      </right>
      <top style="thin">
        <color indexed="64"/>
      </top>
      <bottom style="thin">
        <color theme="4" tint="0.39994506668294322"/>
      </bottom>
      <diagonal/>
    </border>
    <border>
      <left style="thin">
        <color indexed="64"/>
      </left>
      <right style="thin">
        <color indexed="64"/>
      </right>
      <top style="thin">
        <color theme="4" tint="0.39994506668294322"/>
      </top>
      <bottom style="thin">
        <color theme="4" tint="0.39994506668294322"/>
      </bottom>
      <diagonal/>
    </border>
    <border>
      <left style="thin">
        <color theme="4" tint="0.39994506668294322"/>
      </left>
      <right style="thin">
        <color theme="4" tint="0.39994506668294322"/>
      </right>
      <top style="thin">
        <color indexed="64"/>
      </top>
      <bottom style="thin">
        <color theme="4" tint="0.39994506668294322"/>
      </bottom>
      <diagonal/>
    </border>
    <border>
      <left/>
      <right style="thin">
        <color theme="0"/>
      </right>
      <top style="medium">
        <color indexed="64"/>
      </top>
      <bottom style="medium">
        <color indexed="64"/>
      </bottom>
      <diagonal/>
    </border>
    <border>
      <left style="thin">
        <color theme="4"/>
      </left>
      <right/>
      <top style="thin">
        <color theme="0"/>
      </top>
      <bottom style="thin">
        <color theme="4" tint="0.39997558519241921"/>
      </bottom>
      <diagonal/>
    </border>
    <border>
      <left style="thin">
        <color theme="4"/>
      </left>
      <right/>
      <top/>
      <bottom/>
      <diagonal/>
    </border>
    <border>
      <left style="thin">
        <color theme="4"/>
      </left>
      <right/>
      <top/>
      <bottom style="thin">
        <color theme="4" tint="0.39997558519241921"/>
      </bottom>
      <diagonal/>
    </border>
    <border>
      <left style="thin">
        <color theme="4"/>
      </left>
      <right/>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s>
  <cellStyleXfs count="22">
    <xf numFmtId="0" fontId="0" fillId="0" borderId="0"/>
    <xf numFmtId="0" fontId="5" fillId="0" borderId="0"/>
    <xf numFmtId="49" fontId="8" fillId="0" borderId="0"/>
    <xf numFmtId="0" fontId="5" fillId="0" borderId="0"/>
    <xf numFmtId="0" fontId="3" fillId="0" borderId="0"/>
    <xf numFmtId="9" fontId="35" fillId="0" borderId="0" applyFont="0" applyFill="0" applyBorder="0" applyAlignment="0" applyProtection="0"/>
    <xf numFmtId="165" fontId="35" fillId="0" borderId="0" applyFont="0" applyFill="0" applyBorder="0" applyAlignment="0" applyProtection="0"/>
    <xf numFmtId="0" fontId="3" fillId="0" borderId="0"/>
    <xf numFmtId="170" fontId="35" fillId="0" borderId="0" applyFont="0" applyFill="0" applyBorder="0" applyAlignment="0" applyProtection="0"/>
    <xf numFmtId="43" fontId="35" fillId="0" borderId="0" applyFont="0" applyFill="0" applyBorder="0" applyAlignment="0" applyProtection="0"/>
    <xf numFmtId="0" fontId="39" fillId="0" borderId="0"/>
    <xf numFmtId="9" fontId="47" fillId="0" borderId="0" applyFont="0" applyFill="0" applyBorder="0" applyAlignment="0" applyProtection="0"/>
    <xf numFmtId="164" fontId="35" fillId="0" borderId="0" applyFont="0" applyFill="0" applyBorder="0" applyAlignment="0" applyProtection="0"/>
    <xf numFmtId="43" fontId="35" fillId="0" borderId="0" applyFont="0" applyFill="0" applyBorder="0" applyAlignment="0" applyProtection="0"/>
    <xf numFmtId="0" fontId="58" fillId="0" borderId="0" applyNumberFormat="0" applyFill="0" applyBorder="0" applyAlignment="0" applyProtection="0"/>
    <xf numFmtId="0" fontId="65" fillId="0" borderId="0"/>
    <xf numFmtId="164" fontId="35" fillId="0" borderId="0" applyFont="0" applyFill="0" applyBorder="0" applyAlignment="0" applyProtection="0"/>
    <xf numFmtId="43" fontId="3" fillId="0" borderId="0" applyFont="0" applyFill="0" applyBorder="0" applyAlignment="0" applyProtection="0"/>
    <xf numFmtId="0" fontId="3" fillId="0" borderId="0"/>
    <xf numFmtId="0" fontId="39" fillId="0" borderId="0"/>
    <xf numFmtId="44" fontId="35" fillId="0" borderId="0" applyFont="0" applyFill="0" applyBorder="0" applyAlignment="0" applyProtection="0"/>
    <xf numFmtId="43" fontId="35" fillId="0" borderId="0" applyFont="0" applyFill="0" applyBorder="0" applyAlignment="0" applyProtection="0"/>
  </cellStyleXfs>
  <cellXfs count="1047">
    <xf numFmtId="0" fontId="0" fillId="0" borderId="0" xfId="0"/>
    <xf numFmtId="0" fontId="4" fillId="0" borderId="2" xfId="0" applyFont="1" applyBorder="1" applyAlignment="1">
      <alignment horizontal="justify" vertical="center" wrapText="1"/>
    </xf>
    <xf numFmtId="0" fontId="4" fillId="0" borderId="0" xfId="0" applyFont="1" applyAlignment="1">
      <alignment horizontal="justify" vertical="center" wrapText="1"/>
    </xf>
    <xf numFmtId="0" fontId="4"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9" fontId="7" fillId="0" borderId="0" xfId="2" applyFont="1" applyAlignment="1">
      <alignment horizontal="left" vertical="center"/>
    </xf>
    <xf numFmtId="3" fontId="6" fillId="0" borderId="0" xfId="2" applyNumberFormat="1" applyFont="1" applyAlignment="1">
      <alignment horizontal="right" vertical="center"/>
    </xf>
    <xf numFmtId="0" fontId="4" fillId="0" borderId="2" xfId="0" applyFont="1" applyBorder="1" applyAlignment="1">
      <alignment horizontal="center" vertical="center" wrapText="1"/>
    </xf>
    <xf numFmtId="10" fontId="4" fillId="0" borderId="2" xfId="0" applyNumberFormat="1" applyFont="1" applyBorder="1" applyAlignment="1">
      <alignment horizontal="center" vertical="center" wrapText="1"/>
    </xf>
    <xf numFmtId="0" fontId="10" fillId="0" borderId="0" xfId="0" applyFont="1" applyAlignment="1">
      <alignment horizontal="center" vertical="center"/>
    </xf>
    <xf numFmtId="0" fontId="4" fillId="0" borderId="0" xfId="0" applyFont="1" applyAlignment="1">
      <alignment horizontal="left" indent="2"/>
    </xf>
    <xf numFmtId="0" fontId="7" fillId="0" borderId="0" xfId="0" applyFont="1" applyAlignment="1">
      <alignment horizontal="center" vertical="center" wrapText="1"/>
    </xf>
    <xf numFmtId="0" fontId="21" fillId="0" borderId="0" xfId="0" applyFont="1"/>
    <xf numFmtId="0" fontId="9" fillId="0" borderId="0" xfId="1" applyFont="1" applyAlignment="1">
      <alignment vertical="center"/>
    </xf>
    <xf numFmtId="0" fontId="9" fillId="0" borderId="0" xfId="0" applyFont="1"/>
    <xf numFmtId="0" fontId="21" fillId="0" borderId="0" xfId="1" applyFont="1" applyAlignment="1">
      <alignment horizontal="left" vertical="center"/>
    </xf>
    <xf numFmtId="0" fontId="21" fillId="0" borderId="0" xfId="1" applyFont="1" applyAlignment="1">
      <alignment vertical="center"/>
    </xf>
    <xf numFmtId="49" fontId="21" fillId="0" borderId="0" xfId="3" applyNumberFormat="1" applyFont="1" applyAlignment="1">
      <alignment horizontal="left" vertical="center"/>
    </xf>
    <xf numFmtId="0" fontId="9" fillId="0" borderId="0" xfId="1" applyFont="1" applyAlignment="1">
      <alignment horizontal="center" vertical="center"/>
    </xf>
    <xf numFmtId="0" fontId="14" fillId="0" borderId="0" xfId="4" applyFont="1"/>
    <xf numFmtId="0" fontId="14" fillId="0" borderId="0" xfId="1" applyFont="1" applyAlignment="1">
      <alignment vertical="center"/>
    </xf>
    <xf numFmtId="0" fontId="23" fillId="0" borderId="0" xfId="4" applyFont="1"/>
    <xf numFmtId="0" fontId="21" fillId="0" borderId="0" xfId="4" applyFont="1"/>
    <xf numFmtId="0" fontId="9" fillId="0" borderId="0" xfId="4" applyFont="1" applyAlignment="1">
      <alignment horizontal="center"/>
    </xf>
    <xf numFmtId="166" fontId="21" fillId="0" borderId="0" xfId="0" applyNumberFormat="1" applyFont="1"/>
    <xf numFmtId="0" fontId="21" fillId="0" borderId="0" xfId="0" applyFont="1" applyAlignment="1">
      <alignment horizontal="center" wrapText="1"/>
    </xf>
    <xf numFmtId="0" fontId="9" fillId="0" borderId="0" xfId="0" applyFont="1" applyAlignment="1">
      <alignment horizontal="center" textRotation="90" wrapText="1"/>
    </xf>
    <xf numFmtId="0" fontId="2" fillId="0" borderId="7" xfId="0" applyFont="1" applyBorder="1" applyAlignment="1">
      <alignment horizontal="left" indent="2"/>
    </xf>
    <xf numFmtId="0" fontId="2" fillId="0" borderId="0" xfId="0" applyFont="1" applyAlignment="1">
      <alignment horizontal="left" indent="2"/>
    </xf>
    <xf numFmtId="0" fontId="9" fillId="0" borderId="2" xfId="1" applyFont="1" applyBorder="1" applyAlignment="1">
      <alignment vertical="center"/>
    </xf>
    <xf numFmtId="0" fontId="9" fillId="0" borderId="2" xfId="1" applyFont="1" applyBorder="1" applyAlignment="1">
      <alignment horizontal="left" vertical="center"/>
    </xf>
    <xf numFmtId="0" fontId="20" fillId="2" borderId="9" xfId="1" applyFont="1" applyFill="1" applyBorder="1" applyAlignment="1">
      <alignment horizontal="center" vertical="center"/>
    </xf>
    <xf numFmtId="0" fontId="30" fillId="2" borderId="9" xfId="1" applyFont="1" applyFill="1" applyBorder="1" applyAlignment="1">
      <alignment horizontal="center" vertical="center"/>
    </xf>
    <xf numFmtId="0" fontId="31" fillId="2" borderId="9" xfId="0" applyFont="1" applyFill="1" applyBorder="1"/>
    <xf numFmtId="0" fontId="30" fillId="2" borderId="9" xfId="1" applyFont="1" applyFill="1" applyBorder="1" applyAlignment="1">
      <alignment horizontal="center" vertical="center" wrapText="1"/>
    </xf>
    <xf numFmtId="0" fontId="11" fillId="2" borderId="9" xfId="1" applyFont="1" applyFill="1" applyBorder="1" applyAlignment="1">
      <alignment horizontal="center" vertical="center"/>
    </xf>
    <xf numFmtId="0" fontId="30" fillId="2" borderId="18" xfId="1" applyFont="1" applyFill="1" applyBorder="1" applyAlignment="1">
      <alignment horizontal="center" vertical="center" wrapText="1"/>
    </xf>
    <xf numFmtId="0" fontId="16" fillId="2" borderId="9" xfId="1" applyFont="1" applyFill="1" applyBorder="1" applyAlignment="1">
      <alignment vertical="center"/>
    </xf>
    <xf numFmtId="49" fontId="11" fillId="2" borderId="9" xfId="2" applyFont="1" applyFill="1" applyBorder="1" applyAlignment="1">
      <alignment horizontal="center" textRotation="90" wrapText="1"/>
    </xf>
    <xf numFmtId="0" fontId="24" fillId="2" borderId="9" xfId="0" applyFont="1" applyFill="1" applyBorder="1" applyAlignment="1">
      <alignment horizontal="center" wrapText="1"/>
    </xf>
    <xf numFmtId="0" fontId="16" fillId="2" borderId="14" xfId="0" applyFont="1" applyFill="1" applyBorder="1" applyAlignment="1">
      <alignment horizontal="center" vertical="center" wrapText="1"/>
    </xf>
    <xf numFmtId="0" fontId="33" fillId="0" borderId="2" xfId="1" applyFont="1" applyBorder="1" applyAlignment="1">
      <alignment horizontal="left" vertical="center"/>
    </xf>
    <xf numFmtId="0" fontId="33" fillId="4" borderId="2" xfId="1" applyFont="1" applyFill="1" applyBorder="1" applyAlignment="1">
      <alignment horizontal="center" vertical="center"/>
    </xf>
    <xf numFmtId="0" fontId="9" fillId="4" borderId="2" xfId="1" applyFont="1" applyFill="1" applyBorder="1" applyAlignment="1">
      <alignment horizontal="left" vertical="center"/>
    </xf>
    <xf numFmtId="0" fontId="9" fillId="4" borderId="2" xfId="1" applyFont="1" applyFill="1" applyBorder="1" applyAlignment="1">
      <alignment vertical="center"/>
    </xf>
    <xf numFmtId="0" fontId="31" fillId="0" borderId="0" xfId="0" applyFont="1"/>
    <xf numFmtId="0" fontId="21" fillId="0" borderId="8" xfId="0" applyFont="1" applyBorder="1"/>
    <xf numFmtId="0" fontId="33" fillId="4" borderId="1" xfId="1" applyFont="1" applyFill="1" applyBorder="1" applyAlignment="1">
      <alignment horizontal="center" vertical="center"/>
    </xf>
    <xf numFmtId="0" fontId="30" fillId="4" borderId="1" xfId="1" applyFont="1" applyFill="1" applyBorder="1" applyAlignment="1">
      <alignment horizontal="center" vertical="center" wrapText="1"/>
    </xf>
    <xf numFmtId="0" fontId="30" fillId="2" borderId="9" xfId="0" applyFont="1" applyFill="1" applyBorder="1"/>
    <xf numFmtId="49" fontId="31" fillId="2" borderId="9" xfId="3" quotePrefix="1" applyNumberFormat="1" applyFont="1" applyFill="1" applyBorder="1" applyAlignment="1">
      <alignment horizontal="left" vertical="center"/>
    </xf>
    <xf numFmtId="0" fontId="19" fillId="2" borderId="9" xfId="1" applyFont="1" applyFill="1" applyBorder="1" applyAlignment="1">
      <alignment horizontal="center" vertical="center"/>
    </xf>
    <xf numFmtId="0" fontId="30" fillId="2" borderId="9" xfId="1" applyFont="1" applyFill="1" applyBorder="1" applyAlignment="1">
      <alignment vertical="center"/>
    </xf>
    <xf numFmtId="15" fontId="11" fillId="2" borderId="9" xfId="1" applyNumberFormat="1" applyFont="1" applyFill="1" applyBorder="1" applyAlignment="1">
      <alignment horizontal="center" vertical="center"/>
    </xf>
    <xf numFmtId="0" fontId="11" fillId="2" borderId="9" xfId="1" applyFont="1" applyFill="1" applyBorder="1" applyAlignment="1">
      <alignment vertical="center"/>
    </xf>
    <xf numFmtId="0" fontId="9" fillId="2" borderId="9" xfId="1" applyFont="1" applyFill="1" applyBorder="1" applyAlignment="1">
      <alignment horizontal="center" vertical="center"/>
    </xf>
    <xf numFmtId="0" fontId="9" fillId="2" borderId="9" xfId="1" applyFont="1" applyFill="1" applyBorder="1" applyAlignment="1">
      <alignment vertical="center"/>
    </xf>
    <xf numFmtId="0" fontId="9" fillId="0" borderId="5" xfId="1" applyFont="1" applyBorder="1" applyAlignment="1">
      <alignment horizontal="left" vertical="center"/>
    </xf>
    <xf numFmtId="0" fontId="21" fillId="0" borderId="5" xfId="1" applyFont="1" applyBorder="1" applyAlignment="1">
      <alignment horizontal="center" vertical="center"/>
    </xf>
    <xf numFmtId="0" fontId="21" fillId="0" borderId="5" xfId="1" applyFont="1" applyBorder="1" applyAlignment="1">
      <alignment vertical="center"/>
    </xf>
    <xf numFmtId="49" fontId="12" fillId="2" borderId="9" xfId="2" applyFont="1" applyFill="1" applyBorder="1" applyAlignment="1">
      <alignment horizontal="center" textRotation="90" wrapText="1"/>
    </xf>
    <xf numFmtId="0" fontId="30" fillId="2" borderId="14" xfId="0" applyFont="1" applyFill="1" applyBorder="1" applyAlignment="1">
      <alignment horizontal="center" vertical="center" wrapText="1"/>
    </xf>
    <xf numFmtId="0" fontId="9" fillId="0" borderId="0" xfId="4" applyFont="1"/>
    <xf numFmtId="49" fontId="9" fillId="0" borderId="0" xfId="3" applyNumberFormat="1" applyFont="1" applyAlignment="1">
      <alignment horizontal="left" vertical="center"/>
    </xf>
    <xf numFmtId="0" fontId="9" fillId="0" borderId="0" xfId="1" applyFont="1" applyAlignment="1">
      <alignment horizontal="left" vertical="center"/>
    </xf>
    <xf numFmtId="0" fontId="2" fillId="0" borderId="0" xfId="0" applyFont="1" applyAlignment="1">
      <alignment vertical="top"/>
    </xf>
    <xf numFmtId="166" fontId="30" fillId="2" borderId="14" xfId="0" applyNumberFormat="1" applyFont="1" applyFill="1" applyBorder="1" applyAlignment="1">
      <alignment horizontal="center" vertical="center" textRotation="90" wrapText="1"/>
    </xf>
    <xf numFmtId="0" fontId="21" fillId="0" borderId="2" xfId="1" applyFont="1" applyBorder="1" applyAlignment="1">
      <alignment horizontal="left" vertical="center"/>
    </xf>
    <xf numFmtId="0" fontId="21" fillId="0" borderId="2" xfId="1" applyFont="1" applyBorder="1" applyAlignment="1">
      <alignment vertical="center"/>
    </xf>
    <xf numFmtId="0" fontId="27" fillId="2" borderId="14" xfId="0" applyFont="1" applyFill="1" applyBorder="1" applyAlignment="1">
      <alignment horizontal="center" vertical="center" textRotation="90" wrapText="1"/>
    </xf>
    <xf numFmtId="0" fontId="29" fillId="2" borderId="14" xfId="0" applyFont="1" applyFill="1" applyBorder="1" applyAlignment="1">
      <alignment horizontal="center" vertical="center" textRotation="90" wrapText="1"/>
    </xf>
    <xf numFmtId="0" fontId="26" fillId="2" borderId="14" xfId="0" applyFont="1" applyFill="1" applyBorder="1" applyAlignment="1">
      <alignment horizontal="center" vertical="center" textRotation="90" wrapText="1"/>
    </xf>
    <xf numFmtId="0" fontId="11" fillId="2" borderId="14" xfId="1" applyFont="1" applyFill="1" applyBorder="1" applyAlignment="1">
      <alignment horizontal="center" vertical="center"/>
    </xf>
    <xf numFmtId="0" fontId="30" fillId="2" borderId="15" xfId="1" applyFont="1" applyFill="1" applyBorder="1" applyAlignment="1">
      <alignment horizontal="center" vertical="center"/>
    </xf>
    <xf numFmtId="0" fontId="30" fillId="2" borderId="15" xfId="1" applyFont="1" applyFill="1" applyBorder="1" applyAlignment="1">
      <alignment vertical="center"/>
    </xf>
    <xf numFmtId="0" fontId="30" fillId="3" borderId="2" xfId="1" applyFont="1" applyFill="1" applyBorder="1" applyAlignment="1">
      <alignment horizontal="center" vertical="center"/>
    </xf>
    <xf numFmtId="0" fontId="21" fillId="0" borderId="2" xfId="1" applyFont="1" applyBorder="1" applyAlignment="1">
      <alignment horizontal="center" vertical="center"/>
    </xf>
    <xf numFmtId="0" fontId="11" fillId="2" borderId="14" xfId="0" applyFont="1" applyFill="1" applyBorder="1" applyAlignment="1">
      <alignment horizontal="center" vertical="center" wrapText="1"/>
    </xf>
    <xf numFmtId="166" fontId="11" fillId="2" borderId="14" xfId="0" applyNumberFormat="1" applyFont="1" applyFill="1" applyBorder="1" applyAlignment="1">
      <alignment horizontal="center" textRotation="90" wrapText="1"/>
    </xf>
    <xf numFmtId="0" fontId="9" fillId="2" borderId="15" xfId="0" applyFont="1" applyFill="1" applyBorder="1" applyAlignment="1">
      <alignment horizontal="center"/>
    </xf>
    <xf numFmtId="0" fontId="21" fillId="2" borderId="15" xfId="0" applyFont="1" applyFill="1" applyBorder="1"/>
    <xf numFmtId="166" fontId="21" fillId="2" borderId="15" xfId="0" applyNumberFormat="1" applyFont="1" applyFill="1" applyBorder="1"/>
    <xf numFmtId="0" fontId="30" fillId="2" borderId="14" xfId="4" applyFont="1" applyFill="1" applyBorder="1" applyAlignment="1">
      <alignment horizontal="center" vertical="center"/>
    </xf>
    <xf numFmtId="0" fontId="30" fillId="2" borderId="14" xfId="4" applyFont="1" applyFill="1" applyBorder="1" applyAlignment="1">
      <alignment horizontal="center" vertical="center" wrapText="1"/>
    </xf>
    <xf numFmtId="0" fontId="19" fillId="2" borderId="15" xfId="4" applyFont="1" applyFill="1" applyBorder="1" applyAlignment="1">
      <alignment horizontal="center"/>
    </xf>
    <xf numFmtId="0" fontId="30" fillId="2" borderId="15" xfId="4" applyFont="1" applyFill="1" applyBorder="1" applyAlignment="1">
      <alignment horizontal="center"/>
    </xf>
    <xf numFmtId="0" fontId="31" fillId="2" borderId="15" xfId="4" applyFont="1" applyFill="1" applyBorder="1"/>
    <xf numFmtId="0" fontId="21" fillId="0" borderId="2" xfId="4" applyFont="1" applyBorder="1"/>
    <xf numFmtId="3" fontId="21" fillId="0" borderId="2" xfId="4" applyNumberFormat="1" applyFont="1" applyBorder="1"/>
    <xf numFmtId="41" fontId="0" fillId="0" borderId="0" xfId="0" applyNumberFormat="1"/>
    <xf numFmtId="3" fontId="37" fillId="0" borderId="27" xfId="0" applyNumberFormat="1" applyFont="1" applyBorder="1"/>
    <xf numFmtId="0" fontId="37" fillId="0" borderId="0" xfId="0" applyFont="1"/>
    <xf numFmtId="0" fontId="36" fillId="0" borderId="0" xfId="0" applyFont="1"/>
    <xf numFmtId="0" fontId="0" fillId="0" borderId="0" xfId="0" applyAlignment="1">
      <alignment horizontal="center"/>
    </xf>
    <xf numFmtId="41" fontId="36" fillId="0" borderId="0" xfId="0" applyNumberFormat="1" applyFont="1"/>
    <xf numFmtId="41" fontId="36" fillId="6" borderId="28" xfId="0" applyNumberFormat="1" applyFont="1" applyFill="1" applyBorder="1"/>
    <xf numFmtId="167" fontId="36" fillId="6" borderId="28" xfId="5" applyNumberFormat="1" applyFont="1" applyFill="1" applyBorder="1"/>
    <xf numFmtId="167" fontId="0" fillId="0" borderId="0" xfId="5" applyNumberFormat="1" applyFont="1" applyAlignment="1">
      <alignment horizontal="center"/>
    </xf>
    <xf numFmtId="0" fontId="4" fillId="0" borderId="2" xfId="0" applyFont="1" applyBorder="1" applyAlignment="1">
      <alignment horizontal="center" vertical="center"/>
    </xf>
    <xf numFmtId="0" fontId="30" fillId="2" borderId="14" xfId="1" applyFont="1" applyFill="1" applyBorder="1" applyAlignment="1">
      <alignment horizontal="center" vertical="center" wrapText="1"/>
    </xf>
    <xf numFmtId="0" fontId="11" fillId="2" borderId="14" xfId="1" applyFont="1" applyFill="1" applyBorder="1" applyAlignment="1">
      <alignment horizontal="center" vertical="center" wrapText="1"/>
    </xf>
    <xf numFmtId="0" fontId="19" fillId="2" borderId="9" xfId="1" applyFont="1" applyFill="1" applyBorder="1" applyAlignment="1">
      <alignment vertical="center"/>
    </xf>
    <xf numFmtId="0" fontId="32" fillId="2" borderId="9" xfId="0" applyFont="1" applyFill="1" applyBorder="1"/>
    <xf numFmtId="0" fontId="3" fillId="0" borderId="33" xfId="0" applyFont="1" applyBorder="1" applyAlignment="1">
      <alignment vertical="center"/>
    </xf>
    <xf numFmtId="0" fontId="4" fillId="0" borderId="2" xfId="0" applyFont="1" applyBorder="1" applyAlignment="1">
      <alignment vertical="center" wrapText="1"/>
    </xf>
    <xf numFmtId="0" fontId="30" fillId="2" borderId="0" xfId="1" applyFont="1" applyFill="1" applyAlignment="1">
      <alignment horizontal="center"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0" xfId="1" applyFont="1" applyAlignment="1">
      <alignment vertical="center" wrapText="1"/>
    </xf>
    <xf numFmtId="0" fontId="41" fillId="0" borderId="0" xfId="1" applyFont="1" applyAlignment="1">
      <alignment horizontal="center" vertical="center"/>
    </xf>
    <xf numFmtId="14" fontId="41" fillId="0" borderId="0" xfId="1" applyNumberFormat="1" applyFont="1" applyAlignment="1">
      <alignment horizontal="center" vertical="center"/>
    </xf>
    <xf numFmtId="0" fontId="41" fillId="0" borderId="0" xfId="1" applyFont="1" applyAlignment="1">
      <alignment horizontal="center" vertical="center" wrapText="1"/>
    </xf>
    <xf numFmtId="14" fontId="41" fillId="0" borderId="0" xfId="1" applyNumberFormat="1" applyFont="1" applyAlignment="1">
      <alignment vertical="center"/>
    </xf>
    <xf numFmtId="0" fontId="41" fillId="0" borderId="0" xfId="1" applyFont="1" applyAlignment="1">
      <alignment vertical="center"/>
    </xf>
    <xf numFmtId="0" fontId="41" fillId="0" borderId="0" xfId="1" quotePrefix="1" applyFont="1" applyAlignment="1">
      <alignment horizontal="center" vertical="center"/>
    </xf>
    <xf numFmtId="4" fontId="41" fillId="0" borderId="0" xfId="0" applyNumberFormat="1" applyFont="1" applyAlignment="1">
      <alignment horizontal="center" vertical="center"/>
    </xf>
    <xf numFmtId="0" fontId="41" fillId="0" borderId="0" xfId="0" applyFont="1" applyAlignment="1">
      <alignment horizontal="center"/>
    </xf>
    <xf numFmtId="0" fontId="32" fillId="2" borderId="14" xfId="0" applyFont="1" applyFill="1" applyBorder="1" applyAlignment="1">
      <alignment horizontal="center" vertical="center"/>
    </xf>
    <xf numFmtId="0" fontId="32" fillId="2" borderId="16" xfId="0" applyFont="1" applyFill="1" applyBorder="1" applyAlignment="1">
      <alignment horizontal="center" vertical="center"/>
    </xf>
    <xf numFmtId="0" fontId="9" fillId="8" borderId="35" xfId="1" applyFont="1" applyFill="1" applyBorder="1" applyAlignment="1">
      <alignment horizontal="left" vertical="center" wrapText="1"/>
    </xf>
    <xf numFmtId="0" fontId="30" fillId="8" borderId="35" xfId="1" applyFont="1" applyFill="1" applyBorder="1" applyAlignment="1">
      <alignment horizontal="center" vertical="center" wrapText="1"/>
    </xf>
    <xf numFmtId="0" fontId="32" fillId="8" borderId="35" xfId="0" applyFont="1" applyFill="1" applyBorder="1" applyAlignment="1">
      <alignment horizontal="center" vertical="center"/>
    </xf>
    <xf numFmtId="0" fontId="11" fillId="8" borderId="35" xfId="1" applyFont="1" applyFill="1" applyBorder="1" applyAlignment="1">
      <alignment horizontal="center" vertical="center" wrapText="1"/>
    </xf>
    <xf numFmtId="0" fontId="11" fillId="8" borderId="35" xfId="1" applyFont="1" applyFill="1" applyBorder="1" applyAlignment="1">
      <alignment horizontal="center" vertical="center"/>
    </xf>
    <xf numFmtId="0" fontId="16" fillId="8" borderId="35" xfId="0" applyFont="1" applyFill="1" applyBorder="1" applyAlignment="1">
      <alignment horizontal="center" vertical="center" wrapText="1"/>
    </xf>
    <xf numFmtId="0" fontId="9" fillId="8" borderId="33" xfId="1" quotePrefix="1" applyFont="1" applyFill="1" applyBorder="1" applyAlignment="1">
      <alignment horizontal="left" vertical="center"/>
    </xf>
    <xf numFmtId="0" fontId="9" fillId="8" borderId="33" xfId="1" applyFont="1" applyFill="1" applyBorder="1" applyAlignment="1">
      <alignment horizontal="left" vertical="center"/>
    </xf>
    <xf numFmtId="0" fontId="9" fillId="8" borderId="33" xfId="1" applyFont="1" applyFill="1" applyBorder="1" applyAlignment="1">
      <alignment vertical="center"/>
    </xf>
    <xf numFmtId="0" fontId="21" fillId="8" borderId="33" xfId="0" applyFont="1" applyFill="1" applyBorder="1"/>
    <xf numFmtId="14" fontId="41" fillId="0" borderId="33" xfId="1" applyNumberFormat="1" applyFont="1" applyBorder="1" applyAlignment="1">
      <alignment horizontal="center" vertical="center"/>
    </xf>
    <xf numFmtId="175" fontId="41" fillId="0" borderId="33" xfId="1" applyNumberFormat="1" applyFont="1" applyBorder="1" applyAlignment="1">
      <alignment horizontal="center" vertical="center"/>
    </xf>
    <xf numFmtId="4" fontId="41" fillId="0" borderId="33" xfId="1" applyNumberFormat="1" applyFont="1" applyBorder="1" applyAlignment="1">
      <alignment vertical="center"/>
    </xf>
    <xf numFmtId="10" fontId="41" fillId="0" borderId="33" xfId="1" applyNumberFormat="1" applyFont="1" applyBorder="1" applyAlignment="1">
      <alignment vertical="center"/>
    </xf>
    <xf numFmtId="4" fontId="42" fillId="0" borderId="33" xfId="1" applyNumberFormat="1" applyFont="1" applyBorder="1" applyAlignment="1">
      <alignment vertical="center"/>
    </xf>
    <xf numFmtId="10" fontId="42" fillId="0" borderId="33" xfId="1" applyNumberFormat="1" applyFont="1" applyBorder="1" applyAlignment="1">
      <alignment vertical="center"/>
    </xf>
    <xf numFmtId="175" fontId="41" fillId="0" borderId="33" xfId="1" applyNumberFormat="1" applyFont="1" applyBorder="1" applyAlignment="1">
      <alignment vertical="center"/>
    </xf>
    <xf numFmtId="0" fontId="41" fillId="0" borderId="33" xfId="1" applyFont="1" applyBorder="1" applyAlignment="1">
      <alignment horizontal="left" vertical="center" wrapText="1"/>
    </xf>
    <xf numFmtId="0" fontId="41" fillId="0" borderId="33" xfId="1" applyFont="1" applyBorder="1" applyAlignment="1">
      <alignment horizontal="left" vertical="center"/>
    </xf>
    <xf numFmtId="0" fontId="41" fillId="0" borderId="33" xfId="1" applyFont="1" applyBorder="1" applyAlignment="1">
      <alignment vertical="center" wrapText="1"/>
    </xf>
    <xf numFmtId="0" fontId="41" fillId="0" borderId="33" xfId="1" applyFont="1" applyBorder="1" applyAlignment="1">
      <alignment horizontal="center" vertical="center" wrapText="1"/>
    </xf>
    <xf numFmtId="14" fontId="41" fillId="0" borderId="33" xfId="1" applyNumberFormat="1" applyFont="1" applyBorder="1" applyAlignment="1">
      <alignment vertical="center"/>
    </xf>
    <xf numFmtId="0" fontId="41" fillId="0" borderId="33" xfId="1" applyFont="1" applyBorder="1" applyAlignment="1">
      <alignment vertical="center"/>
    </xf>
    <xf numFmtId="4" fontId="41" fillId="0" borderId="33" xfId="0" applyNumberFormat="1" applyFont="1" applyBorder="1" applyAlignment="1">
      <alignment horizontal="center" vertical="center"/>
    </xf>
    <xf numFmtId="3" fontId="41" fillId="0" borderId="33" xfId="0" applyNumberFormat="1" applyFont="1" applyBorder="1" applyAlignment="1">
      <alignment horizontal="center" vertical="center"/>
    </xf>
    <xf numFmtId="4" fontId="41" fillId="0" borderId="33" xfId="0" applyNumberFormat="1" applyFont="1" applyBorder="1"/>
    <xf numFmtId="0" fontId="41" fillId="0" borderId="33" xfId="0" applyFont="1" applyBorder="1"/>
    <xf numFmtId="0" fontId="21" fillId="0" borderId="33" xfId="1" applyFont="1" applyBorder="1" applyAlignment="1">
      <alignment horizontal="left" vertical="center" wrapText="1"/>
    </xf>
    <xf numFmtId="0" fontId="21" fillId="0" borderId="33" xfId="1" applyFont="1" applyBorder="1" applyAlignment="1">
      <alignment horizontal="left" vertical="center"/>
    </xf>
    <xf numFmtId="0" fontId="21" fillId="0" borderId="33" xfId="1" applyFont="1" applyBorder="1" applyAlignment="1">
      <alignment vertical="center" wrapText="1"/>
    </xf>
    <xf numFmtId="4" fontId="21" fillId="0" borderId="33" xfId="1" applyNumberFormat="1" applyFont="1" applyBorder="1" applyAlignment="1">
      <alignment vertical="center"/>
    </xf>
    <xf numFmtId="14" fontId="21" fillId="0" borderId="33" xfId="1" applyNumberFormat="1" applyFont="1" applyBorder="1" applyAlignment="1">
      <alignment horizontal="center" vertical="center"/>
    </xf>
    <xf numFmtId="0" fontId="21" fillId="0" borderId="33" xfId="1" applyFont="1" applyBorder="1" applyAlignment="1">
      <alignment horizontal="center" vertical="center" wrapText="1"/>
    </xf>
    <xf numFmtId="14" fontId="21" fillId="0" borderId="33" xfId="1" applyNumberFormat="1" applyFont="1" applyBorder="1" applyAlignment="1">
      <alignment vertical="center"/>
    </xf>
    <xf numFmtId="0" fontId="21" fillId="0" borderId="33" xfId="1" applyFont="1" applyBorder="1" applyAlignment="1">
      <alignment vertical="center"/>
    </xf>
    <xf numFmtId="4" fontId="21" fillId="0" borderId="33" xfId="0" applyNumberFormat="1" applyFont="1" applyBorder="1" applyAlignment="1">
      <alignment horizontal="center" vertical="center"/>
    </xf>
    <xf numFmtId="0" fontId="21" fillId="0" borderId="33" xfId="0" applyFont="1" applyBorder="1"/>
    <xf numFmtId="0" fontId="41" fillId="0" borderId="33" xfId="1" applyFont="1" applyBorder="1" applyAlignment="1">
      <alignment horizontal="center" vertical="center"/>
    </xf>
    <xf numFmtId="0" fontId="41" fillId="0" borderId="33" xfId="1" quotePrefix="1" applyFont="1" applyBorder="1" applyAlignment="1">
      <alignment horizontal="center" vertical="center"/>
    </xf>
    <xf numFmtId="0" fontId="41" fillId="0" borderId="33" xfId="0" applyFont="1" applyBorder="1" applyAlignment="1">
      <alignment horizontal="center"/>
    </xf>
    <xf numFmtId="0" fontId="9" fillId="0" borderId="33" xfId="1" applyFont="1" applyBorder="1" applyAlignment="1">
      <alignment horizontal="left" vertical="center"/>
    </xf>
    <xf numFmtId="0" fontId="9" fillId="0" borderId="33" xfId="1" applyFont="1" applyBorder="1" applyAlignment="1">
      <alignment vertical="center"/>
    </xf>
    <xf numFmtId="0" fontId="21" fillId="0" borderId="33" xfId="0" applyFont="1" applyBorder="1" applyAlignment="1">
      <alignment horizontal="center" vertical="center"/>
    </xf>
    <xf numFmtId="4" fontId="21" fillId="0" borderId="33" xfId="0" applyNumberFormat="1" applyFont="1" applyBorder="1" applyAlignment="1">
      <alignment vertical="center"/>
    </xf>
    <xf numFmtId="9" fontId="21" fillId="0" borderId="33" xfId="5" applyFont="1" applyFill="1" applyBorder="1" applyAlignment="1">
      <alignment vertical="center"/>
    </xf>
    <xf numFmtId="0" fontId="21" fillId="0" borderId="33" xfId="0" applyFont="1" applyBorder="1" applyAlignment="1">
      <alignment vertical="center"/>
    </xf>
    <xf numFmtId="3" fontId="21" fillId="0" borderId="33" xfId="0" applyNumberFormat="1" applyFont="1" applyBorder="1" applyAlignment="1">
      <alignment vertical="center"/>
    </xf>
    <xf numFmtId="167" fontId="21" fillId="0" borderId="33" xfId="5" applyNumberFormat="1" applyFont="1" applyFill="1" applyBorder="1" applyAlignment="1">
      <alignment vertical="center"/>
    </xf>
    <xf numFmtId="0" fontId="9" fillId="0" borderId="33" xfId="1" applyFont="1" applyBorder="1" applyAlignment="1">
      <alignment horizontal="center" vertical="center"/>
    </xf>
    <xf numFmtId="4" fontId="21" fillId="0" borderId="33" xfId="1" applyNumberFormat="1" applyFont="1" applyBorder="1" applyAlignment="1">
      <alignment vertical="center" wrapText="1"/>
    </xf>
    <xf numFmtId="14" fontId="21" fillId="0" borderId="33" xfId="1" applyNumberFormat="1" applyFont="1" applyBorder="1" applyAlignment="1">
      <alignment vertical="center" wrapText="1"/>
    </xf>
    <xf numFmtId="0" fontId="21" fillId="0" borderId="33" xfId="0" applyFont="1" applyBorder="1" applyAlignment="1">
      <alignment vertical="center" wrapText="1"/>
    </xf>
    <xf numFmtId="14" fontId="21" fillId="0" borderId="33" xfId="0" applyNumberFormat="1" applyFont="1" applyBorder="1" applyAlignment="1">
      <alignment vertical="center" wrapText="1"/>
    </xf>
    <xf numFmtId="9" fontId="21" fillId="0" borderId="33" xfId="0" applyNumberFormat="1" applyFont="1" applyBorder="1" applyAlignment="1">
      <alignment vertical="center" wrapText="1"/>
    </xf>
    <xf numFmtId="0" fontId="21" fillId="0" borderId="33" xfId="1" applyFont="1" applyBorder="1" applyAlignment="1">
      <alignment horizontal="justify" vertical="center" wrapText="1"/>
    </xf>
    <xf numFmtId="0" fontId="21" fillId="0" borderId="33" xfId="1" applyFont="1" applyBorder="1" applyAlignment="1">
      <alignment horizontal="center" vertical="center"/>
    </xf>
    <xf numFmtId="2" fontId="21" fillId="0" borderId="33" xfId="0" applyNumberFormat="1" applyFont="1" applyBorder="1" applyAlignment="1">
      <alignment vertical="center"/>
    </xf>
    <xf numFmtId="0" fontId="21" fillId="0" borderId="33" xfId="1" applyFont="1" applyBorder="1" applyAlignment="1">
      <alignment horizontal="justify" vertical="center"/>
    </xf>
    <xf numFmtId="175" fontId="21" fillId="0" borderId="33" xfId="1" applyNumberFormat="1" applyFont="1" applyBorder="1" applyAlignment="1">
      <alignment horizontal="center" vertical="center"/>
    </xf>
    <xf numFmtId="49" fontId="21" fillId="0" borderId="33" xfId="1" applyNumberFormat="1" applyFont="1" applyBorder="1" applyAlignment="1">
      <alignment horizontal="center" vertical="center"/>
    </xf>
    <xf numFmtId="175" fontId="21" fillId="0" borderId="33" xfId="1" applyNumberFormat="1" applyFont="1" applyBorder="1" applyAlignment="1">
      <alignment vertical="center"/>
    </xf>
    <xf numFmtId="17" fontId="21" fillId="0" borderId="33" xfId="1" applyNumberFormat="1" applyFont="1" applyBorder="1" applyAlignment="1">
      <alignment horizontal="center" vertical="center"/>
    </xf>
    <xf numFmtId="4" fontId="21" fillId="0" borderId="33" xfId="1" applyNumberFormat="1" applyFont="1" applyBorder="1" applyAlignment="1">
      <alignment horizontal="center" vertical="center"/>
    </xf>
    <xf numFmtId="0" fontId="21" fillId="0" borderId="33" xfId="0" applyFont="1" applyBorder="1" applyAlignment="1">
      <alignment horizontal="center"/>
    </xf>
    <xf numFmtId="167" fontId="21" fillId="0" borderId="33" xfId="5" applyNumberFormat="1" applyFont="1" applyBorder="1" applyAlignment="1">
      <alignment horizontal="center" vertical="center"/>
    </xf>
    <xf numFmtId="0" fontId="3" fillId="0" borderId="33" xfId="1" applyFont="1" applyBorder="1" applyAlignment="1">
      <alignment vertical="center"/>
    </xf>
    <xf numFmtId="43" fontId="3" fillId="0" borderId="33" xfId="0" applyNumberFormat="1" applyFont="1" applyBorder="1" applyAlignment="1">
      <alignment vertical="center"/>
    </xf>
    <xf numFmtId="0" fontId="4" fillId="0" borderId="33" xfId="1" applyFont="1" applyBorder="1" applyAlignment="1">
      <alignment horizontal="left" vertical="center" wrapText="1"/>
    </xf>
    <xf numFmtId="0" fontId="4" fillId="0" borderId="33" xfId="1" applyFont="1" applyBorder="1" applyAlignment="1">
      <alignment vertical="center" wrapText="1"/>
    </xf>
    <xf numFmtId="4" fontId="4" fillId="0" borderId="33" xfId="1" applyNumberFormat="1" applyFont="1" applyBorder="1" applyAlignment="1">
      <alignment vertical="center" wrapText="1"/>
    </xf>
    <xf numFmtId="14" fontId="4" fillId="0" borderId="33" xfId="1" applyNumberFormat="1" applyFont="1" applyBorder="1" applyAlignment="1">
      <alignment vertical="center" wrapText="1"/>
    </xf>
    <xf numFmtId="16" fontId="4" fillId="0" borderId="33" xfId="1" applyNumberFormat="1" applyFont="1" applyBorder="1" applyAlignment="1">
      <alignment vertical="center" wrapText="1"/>
    </xf>
    <xf numFmtId="4" fontId="4" fillId="0" borderId="33" xfId="0" applyNumberFormat="1" applyFont="1" applyBorder="1" applyAlignment="1">
      <alignment vertical="center" wrapText="1"/>
    </xf>
    <xf numFmtId="2" fontId="4" fillId="0" borderId="33" xfId="0" applyNumberFormat="1" applyFont="1" applyBorder="1" applyAlignment="1">
      <alignment vertical="center" wrapText="1"/>
    </xf>
    <xf numFmtId="0" fontId="4" fillId="0" borderId="33" xfId="0" applyFont="1" applyBorder="1" applyAlignment="1">
      <alignment vertical="center" wrapText="1"/>
    </xf>
    <xf numFmtId="9" fontId="21" fillId="0" borderId="33" xfId="5" applyFont="1" applyBorder="1" applyAlignment="1">
      <alignment vertical="center"/>
    </xf>
    <xf numFmtId="4" fontId="21" fillId="0" borderId="33" xfId="0" applyNumberFormat="1" applyFont="1" applyBorder="1" applyAlignment="1">
      <alignment horizontal="right" vertical="center"/>
    </xf>
    <xf numFmtId="0" fontId="21" fillId="0" borderId="33" xfId="0" applyFont="1" applyBorder="1" applyAlignment="1">
      <alignment wrapText="1"/>
    </xf>
    <xf numFmtId="0" fontId="21" fillId="0" borderId="33" xfId="1" quotePrefix="1" applyFont="1" applyBorder="1" applyAlignment="1">
      <alignment horizontal="center" vertical="center"/>
    </xf>
    <xf numFmtId="43" fontId="21" fillId="0" borderId="33" xfId="9" applyFont="1" applyBorder="1" applyAlignment="1">
      <alignment horizontal="center" vertical="center"/>
    </xf>
    <xf numFmtId="0" fontId="21" fillId="0" borderId="33" xfId="0" quotePrefix="1" applyFont="1" applyBorder="1" applyAlignment="1">
      <alignment horizontal="center" vertical="center"/>
    </xf>
    <xf numFmtId="0" fontId="21" fillId="0" borderId="36" xfId="0" quotePrefix="1" applyFont="1" applyBorder="1" applyAlignment="1">
      <alignment horizontal="center" vertical="center"/>
    </xf>
    <xf numFmtId="4" fontId="11" fillId="2" borderId="9" xfId="1" applyNumberFormat="1" applyFont="1" applyFill="1" applyBorder="1" applyAlignment="1">
      <alignment vertical="center"/>
    </xf>
    <xf numFmtId="0" fontId="18" fillId="0" borderId="0" xfId="4" applyFont="1" applyAlignment="1">
      <alignment horizontal="left"/>
    </xf>
    <xf numFmtId="0" fontId="35" fillId="0" borderId="0" xfId="4" applyFont="1"/>
    <xf numFmtId="0" fontId="18" fillId="0" borderId="0" xfId="4" applyFont="1" applyAlignment="1">
      <alignment horizontal="center" vertical="center" wrapText="1"/>
    </xf>
    <xf numFmtId="0" fontId="20" fillId="9" borderId="9" xfId="4" applyFont="1" applyFill="1" applyBorder="1" applyAlignment="1">
      <alignment horizontal="center" vertical="center" wrapText="1"/>
    </xf>
    <xf numFmtId="0" fontId="12" fillId="9" borderId="14" xfId="4" applyFont="1" applyFill="1" applyBorder="1" applyAlignment="1">
      <alignment horizontal="center" vertical="center" wrapText="1"/>
    </xf>
    <xf numFmtId="0" fontId="45" fillId="9" borderId="14" xfId="4" applyFont="1" applyFill="1" applyBorder="1" applyAlignment="1">
      <alignment horizontal="center" vertical="center" wrapText="1"/>
    </xf>
    <xf numFmtId="0" fontId="12" fillId="9" borderId="16" xfId="4" applyFont="1" applyFill="1" applyBorder="1" applyAlignment="1">
      <alignment horizontal="center" vertical="center" wrapText="1"/>
    </xf>
    <xf numFmtId="0" fontId="18" fillId="0" borderId="8" xfId="4" applyFont="1" applyBorder="1" applyAlignment="1">
      <alignment horizontal="center" vertical="center" wrapText="1"/>
    </xf>
    <xf numFmtId="0" fontId="18" fillId="0" borderId="2" xfId="4" applyFont="1" applyBorder="1" applyAlignment="1">
      <alignment horizontal="center" vertical="center"/>
    </xf>
    <xf numFmtId="0" fontId="18" fillId="0" borderId="2" xfId="4" applyFont="1" applyBorder="1" applyAlignment="1">
      <alignment horizontal="left" vertical="center" wrapText="1"/>
    </xf>
    <xf numFmtId="0" fontId="18" fillId="0" borderId="2" xfId="4" applyFont="1" applyBorder="1" applyAlignment="1">
      <alignment horizontal="center" vertical="center" wrapText="1"/>
    </xf>
    <xf numFmtId="10" fontId="18" fillId="0" borderId="2" xfId="4" applyNumberFormat="1" applyFont="1" applyBorder="1" applyAlignment="1">
      <alignment horizontal="center" vertical="center" wrapText="1"/>
    </xf>
    <xf numFmtId="10" fontId="18" fillId="0" borderId="2" xfId="4" applyNumberFormat="1" applyFont="1" applyBorder="1" applyAlignment="1">
      <alignment horizontal="center" vertical="center"/>
    </xf>
    <xf numFmtId="9" fontId="18" fillId="0" borderId="2" xfId="4" applyNumberFormat="1" applyFont="1" applyBorder="1" applyAlignment="1">
      <alignment horizontal="center" vertical="center"/>
    </xf>
    <xf numFmtId="3" fontId="18" fillId="0" borderId="2" xfId="4" applyNumberFormat="1" applyFont="1" applyBorder="1" applyAlignment="1">
      <alignment horizontal="center" vertical="center" wrapText="1"/>
    </xf>
    <xf numFmtId="0" fontId="18" fillId="0" borderId="0" xfId="4" applyFont="1" applyAlignment="1">
      <alignment horizontal="left" vertical="center" wrapText="1"/>
    </xf>
    <xf numFmtId="0" fontId="46" fillId="0" borderId="2" xfId="4" applyFont="1" applyBorder="1" applyAlignment="1">
      <alignment horizontal="left" vertical="center" wrapText="1"/>
    </xf>
    <xf numFmtId="4" fontId="18" fillId="0" borderId="2" xfId="4" applyNumberFormat="1" applyFont="1" applyBorder="1" applyAlignment="1">
      <alignment horizontal="center" vertical="center" wrapText="1"/>
    </xf>
    <xf numFmtId="10" fontId="18" fillId="0" borderId="2" xfId="4" applyNumberFormat="1" applyFont="1" applyBorder="1" applyAlignment="1">
      <alignment horizontal="left" vertical="center" wrapText="1"/>
    </xf>
    <xf numFmtId="9" fontId="18" fillId="0" borderId="2" xfId="4" applyNumberFormat="1" applyFont="1" applyBorder="1" applyAlignment="1">
      <alignment horizontal="center" vertical="center" wrapText="1"/>
    </xf>
    <xf numFmtId="4" fontId="18" fillId="0" borderId="2" xfId="4" applyNumberFormat="1" applyFont="1" applyBorder="1" applyAlignment="1">
      <alignment horizontal="left" vertical="center" wrapText="1"/>
    </xf>
    <xf numFmtId="0" fontId="4" fillId="0" borderId="2" xfId="0" applyFont="1" applyBorder="1" applyAlignment="1">
      <alignment horizontal="justify" vertical="top"/>
    </xf>
    <xf numFmtId="2" fontId="46" fillId="10" borderId="2" xfId="7" applyNumberFormat="1" applyFont="1" applyFill="1" applyBorder="1" applyAlignment="1">
      <alignment horizontal="center" vertical="center"/>
    </xf>
    <xf numFmtId="1" fontId="46" fillId="10" borderId="2" xfId="7" quotePrefix="1" applyNumberFormat="1" applyFont="1" applyFill="1" applyBorder="1" applyAlignment="1">
      <alignment horizontal="center" vertical="center" wrapText="1"/>
    </xf>
    <xf numFmtId="9" fontId="4" fillId="10" borderId="2" xfId="11" applyFont="1" applyFill="1" applyBorder="1" applyAlignment="1">
      <alignment horizontal="center" vertical="center"/>
    </xf>
    <xf numFmtId="167" fontId="4" fillId="10" borderId="2" xfId="11" applyNumberFormat="1" applyFont="1" applyFill="1" applyBorder="1" applyAlignment="1">
      <alignment horizontal="center" vertical="center"/>
    </xf>
    <xf numFmtId="9" fontId="4" fillId="0" borderId="2" xfId="5" applyFont="1" applyFill="1" applyBorder="1" applyAlignment="1">
      <alignment horizontal="center" vertical="center"/>
    </xf>
    <xf numFmtId="167" fontId="4" fillId="0" borderId="2" xfId="8" applyNumberFormat="1" applyFont="1" applyFill="1" applyBorder="1" applyAlignment="1">
      <alignment horizontal="center" vertical="center"/>
    </xf>
    <xf numFmtId="0" fontId="4" fillId="0" borderId="0" xfId="0" applyFont="1" applyAlignment="1">
      <alignment vertical="center"/>
    </xf>
    <xf numFmtId="1" fontId="46" fillId="10" borderId="2" xfId="7" applyNumberFormat="1" applyFont="1" applyFill="1" applyBorder="1" applyAlignment="1">
      <alignment horizontal="center" vertical="center" wrapText="1"/>
    </xf>
    <xf numFmtId="2" fontId="4" fillId="10" borderId="2" xfId="7" applyNumberFormat="1" applyFont="1" applyFill="1" applyBorder="1" applyAlignment="1">
      <alignment horizontal="center" vertical="center"/>
    </xf>
    <xf numFmtId="1" fontId="4" fillId="10" borderId="2" xfId="7" applyNumberFormat="1" applyFont="1" applyFill="1" applyBorder="1" applyAlignment="1">
      <alignment horizontal="center" vertical="center"/>
    </xf>
    <xf numFmtId="3" fontId="4" fillId="0" borderId="2" xfId="0" applyNumberFormat="1" applyFont="1" applyBorder="1" applyAlignment="1">
      <alignment horizontal="center" vertical="center"/>
    </xf>
    <xf numFmtId="9" fontId="4" fillId="0" borderId="2" xfId="5" applyFont="1" applyBorder="1" applyAlignment="1">
      <alignment horizontal="center" vertical="center"/>
    </xf>
    <xf numFmtId="3" fontId="46" fillId="0" borderId="2" xfId="0" applyNumberFormat="1" applyFont="1" applyBorder="1" applyAlignment="1">
      <alignment horizontal="center" vertical="center"/>
    </xf>
    <xf numFmtId="9" fontId="46" fillId="0" borderId="2" xfId="5" applyFont="1" applyBorder="1" applyAlignment="1">
      <alignment horizontal="right" vertical="center"/>
    </xf>
    <xf numFmtId="0" fontId="4" fillId="0" borderId="5" xfId="0" applyFont="1" applyBorder="1" applyAlignment="1">
      <alignment horizontal="justify" vertical="top"/>
    </xf>
    <xf numFmtId="0" fontId="4" fillId="0" borderId="5" xfId="0" applyFont="1" applyBorder="1" applyAlignment="1">
      <alignment horizontal="center" vertical="center"/>
    </xf>
    <xf numFmtId="9" fontId="4" fillId="10" borderId="5" xfId="11" applyFont="1" applyFill="1" applyBorder="1" applyAlignment="1">
      <alignment horizontal="center" vertical="center"/>
    </xf>
    <xf numFmtId="3" fontId="4" fillId="0" borderId="5" xfId="0" applyNumberFormat="1" applyFont="1" applyBorder="1" applyAlignment="1">
      <alignment horizontal="center" vertical="center"/>
    </xf>
    <xf numFmtId="9" fontId="4" fillId="0" borderId="5" xfId="5" applyFont="1" applyBorder="1" applyAlignment="1">
      <alignment horizontal="center" vertical="center"/>
    </xf>
    <xf numFmtId="9" fontId="4" fillId="0" borderId="5" xfId="5" applyFont="1" applyFill="1" applyBorder="1" applyAlignment="1">
      <alignment horizontal="center" vertical="center"/>
    </xf>
    <xf numFmtId="3" fontId="46" fillId="0" borderId="5" xfId="0" applyNumberFormat="1" applyFont="1" applyBorder="1" applyAlignment="1">
      <alignment horizontal="center" vertical="center"/>
    </xf>
    <xf numFmtId="9" fontId="46" fillId="0" borderId="5" xfId="5" applyFont="1" applyBorder="1" applyAlignment="1">
      <alignment horizontal="right" vertical="center"/>
    </xf>
    <xf numFmtId="10" fontId="4" fillId="0" borderId="2" xfId="5" applyNumberFormat="1" applyFont="1" applyBorder="1" applyAlignment="1">
      <alignment horizontal="center" vertical="center" wrapText="1"/>
    </xf>
    <xf numFmtId="179" fontId="4" fillId="0" borderId="2"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2" xfId="0" quotePrefix="1" applyFont="1" applyBorder="1" applyAlignment="1">
      <alignment horizontal="center" vertical="center" wrapText="1"/>
    </xf>
    <xf numFmtId="4" fontId="4" fillId="0" borderId="2" xfId="0" applyNumberFormat="1" applyFont="1" applyBorder="1" applyAlignment="1">
      <alignment horizontal="center" vertical="center" wrapText="1"/>
    </xf>
    <xf numFmtId="180" fontId="4" fillId="0" borderId="2" xfId="0" applyNumberFormat="1" applyFont="1" applyBorder="1" applyAlignment="1">
      <alignment horizontal="center" vertical="center" wrapText="1"/>
    </xf>
    <xf numFmtId="0" fontId="4" fillId="0" borderId="1" xfId="0" applyFont="1" applyBorder="1" applyAlignment="1">
      <alignment vertical="center" wrapText="1"/>
    </xf>
    <xf numFmtId="0" fontId="18" fillId="0" borderId="1" xfId="0" applyFont="1" applyBorder="1" applyAlignment="1">
      <alignment vertical="center" wrapText="1"/>
    </xf>
    <xf numFmtId="0" fontId="4" fillId="3" borderId="1" xfId="0" applyFont="1" applyFill="1" applyBorder="1" applyAlignment="1">
      <alignment horizontal="center" vertical="center" wrapText="1"/>
    </xf>
    <xf numFmtId="9" fontId="18" fillId="3"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9" fontId="18" fillId="3" borderId="2"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9" fontId="4" fillId="3" borderId="2" xfId="0" applyNumberFormat="1" applyFont="1" applyFill="1" applyBorder="1" applyAlignment="1">
      <alignment horizontal="center" vertical="center" wrapText="1"/>
    </xf>
    <xf numFmtId="3" fontId="4" fillId="3" borderId="2" xfId="0" applyNumberFormat="1" applyFont="1" applyFill="1" applyBorder="1" applyAlignment="1">
      <alignment horizontal="center" vertical="center" wrapText="1"/>
    </xf>
    <xf numFmtId="0" fontId="4" fillId="3" borderId="2" xfId="0" applyFont="1" applyFill="1" applyBorder="1" applyAlignment="1">
      <alignment horizontal="justify"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9" fontId="18" fillId="0" borderId="2" xfId="0" applyNumberFormat="1" applyFont="1" applyBorder="1" applyAlignment="1">
      <alignment horizontal="center" vertical="center" wrapText="1"/>
    </xf>
    <xf numFmtId="0" fontId="48" fillId="3" borderId="0" xfId="0" applyFont="1" applyFill="1" applyAlignment="1">
      <alignment vertical="center" wrapText="1"/>
    </xf>
    <xf numFmtId="0" fontId="18" fillId="3" borderId="0" xfId="0" applyFont="1" applyFill="1" applyAlignment="1">
      <alignment horizontal="left" vertical="center" wrapText="1"/>
    </xf>
    <xf numFmtId="0" fontId="18" fillId="3" borderId="0" xfId="0" applyFont="1" applyFill="1" applyAlignment="1">
      <alignment vertical="center" wrapText="1"/>
    </xf>
    <xf numFmtId="0" fontId="18" fillId="3" borderId="0" xfId="0" applyFont="1" applyFill="1" applyAlignment="1">
      <alignment horizontal="center" vertical="center" wrapText="1"/>
    </xf>
    <xf numFmtId="9" fontId="18" fillId="3" borderId="0" xfId="0" applyNumberFormat="1" applyFont="1" applyFill="1" applyAlignment="1">
      <alignment horizontal="center" vertical="center" wrapText="1"/>
    </xf>
    <xf numFmtId="0" fontId="4" fillId="3" borderId="0" xfId="0" applyFont="1" applyFill="1"/>
    <xf numFmtId="0" fontId="18" fillId="3" borderId="0" xfId="4" applyFont="1" applyFill="1" applyAlignment="1">
      <alignment horizontal="left"/>
    </xf>
    <xf numFmtId="0" fontId="18" fillId="3" borderId="0" xfId="4" applyFont="1" applyFill="1"/>
    <xf numFmtId="0" fontId="18" fillId="3" borderId="0" xfId="4" applyFont="1" applyFill="1" applyAlignment="1">
      <alignment horizontal="center"/>
    </xf>
    <xf numFmtId="0" fontId="35" fillId="3" borderId="0" xfId="4" applyFont="1" applyFill="1"/>
    <xf numFmtId="0" fontId="48" fillId="3" borderId="0" xfId="4" applyFont="1" applyFill="1"/>
    <xf numFmtId="0" fontId="4" fillId="3" borderId="0" xfId="0" applyFont="1" applyFill="1" applyAlignment="1">
      <alignment horizontal="left"/>
    </xf>
    <xf numFmtId="0" fontId="4" fillId="3" borderId="0" xfId="0" applyFont="1" applyFill="1" applyAlignment="1">
      <alignment horizontal="center"/>
    </xf>
    <xf numFmtId="0" fontId="2" fillId="3" borderId="0" xfId="0" applyFont="1" applyFill="1" applyAlignment="1">
      <alignment horizontal="left"/>
    </xf>
    <xf numFmtId="3" fontId="4" fillId="3" borderId="0" xfId="0" applyNumberFormat="1" applyFont="1" applyFill="1"/>
    <xf numFmtId="0" fontId="18" fillId="0" borderId="0" xfId="4" applyFont="1"/>
    <xf numFmtId="0" fontId="18" fillId="0" borderId="0" xfId="4" applyFont="1" applyAlignment="1">
      <alignment horizontal="center"/>
    </xf>
    <xf numFmtId="0" fontId="35" fillId="0" borderId="0" xfId="4" applyFont="1" applyAlignment="1">
      <alignment horizontal="center"/>
    </xf>
    <xf numFmtId="0" fontId="9" fillId="8" borderId="35" xfId="0" applyFont="1" applyFill="1" applyBorder="1" applyAlignment="1">
      <alignment horizontal="center" vertical="center" wrapText="1"/>
    </xf>
    <xf numFmtId="0" fontId="4" fillId="0" borderId="33" xfId="7" applyFont="1" applyBorder="1" applyAlignment="1">
      <alignment horizontal="center" vertical="center" wrapText="1"/>
    </xf>
    <xf numFmtId="169" fontId="21" fillId="0" borderId="33" xfId="1" applyNumberFormat="1" applyFont="1" applyBorder="1" applyAlignment="1">
      <alignment horizontal="center" vertical="center" wrapText="1"/>
    </xf>
    <xf numFmtId="170" fontId="21" fillId="0" borderId="33" xfId="8" applyFont="1" applyBorder="1" applyAlignment="1">
      <alignment horizontal="right" vertical="center" wrapText="1"/>
    </xf>
    <xf numFmtId="171" fontId="21" fillId="0" borderId="33" xfId="0" applyNumberFormat="1" applyFont="1" applyBorder="1" applyAlignment="1">
      <alignment horizontal="center" vertical="center" wrapText="1"/>
    </xf>
    <xf numFmtId="170" fontId="21" fillId="0" borderId="33" xfId="8" applyFont="1" applyBorder="1" applyAlignment="1">
      <alignment horizontal="center" vertical="center" wrapText="1"/>
    </xf>
    <xf numFmtId="0" fontId="21" fillId="0" borderId="33" xfId="0" applyFont="1" applyBorder="1" applyAlignment="1">
      <alignment horizontal="left" vertical="center" wrapText="1"/>
    </xf>
    <xf numFmtId="0" fontId="1" fillId="3" borderId="33" xfId="0" applyFont="1" applyFill="1" applyBorder="1" applyAlignment="1">
      <alignment horizontal="left" vertical="center" wrapText="1"/>
    </xf>
    <xf numFmtId="169" fontId="21" fillId="0" borderId="33" xfId="0" applyNumberFormat="1" applyFont="1" applyBorder="1" applyAlignment="1">
      <alignment horizontal="center" vertical="center" wrapText="1"/>
    </xf>
    <xf numFmtId="0" fontId="21" fillId="3" borderId="33" xfId="0" applyFont="1" applyFill="1" applyBorder="1" applyAlignment="1">
      <alignment vertical="center" wrapText="1"/>
    </xf>
    <xf numFmtId="0" fontId="3" fillId="0" borderId="33" xfId="1" applyFont="1" applyBorder="1" applyAlignment="1">
      <alignment horizontal="center" vertical="center" wrapText="1"/>
    </xf>
    <xf numFmtId="0" fontId="3" fillId="0" borderId="33" xfId="0" applyFont="1" applyBorder="1" applyAlignment="1">
      <alignment vertical="center" wrapText="1"/>
    </xf>
    <xf numFmtId="169" fontId="4" fillId="0" borderId="33" xfId="1" applyNumberFormat="1" applyFont="1" applyBorder="1" applyAlignment="1">
      <alignment horizontal="left" vertical="center" wrapText="1"/>
    </xf>
    <xf numFmtId="14" fontId="4" fillId="0" borderId="33" xfId="0" applyNumberFormat="1" applyFont="1" applyBorder="1" applyAlignment="1">
      <alignment vertical="center" wrapText="1"/>
    </xf>
    <xf numFmtId="4" fontId="21" fillId="0" borderId="33" xfId="0" applyNumberFormat="1" applyFont="1" applyBorder="1" applyAlignment="1">
      <alignment horizontal="center" vertical="center" wrapText="1"/>
    </xf>
    <xf numFmtId="4" fontId="21" fillId="0" borderId="33" xfId="1" applyNumberFormat="1" applyFont="1" applyBorder="1" applyAlignment="1">
      <alignment horizontal="right" vertical="center"/>
    </xf>
    <xf numFmtId="0" fontId="41" fillId="3" borderId="33" xfId="0" applyFont="1" applyFill="1" applyBorder="1" applyAlignment="1">
      <alignment horizontal="center" vertical="center" wrapText="1"/>
    </xf>
    <xf numFmtId="0" fontId="41" fillId="3" borderId="33" xfId="0" applyFont="1" applyFill="1" applyBorder="1" applyAlignment="1">
      <alignment horizontal="left" vertical="center" wrapText="1"/>
    </xf>
    <xf numFmtId="49" fontId="21" fillId="0" borderId="33" xfId="0" applyNumberFormat="1" applyFont="1" applyBorder="1" applyAlignment="1">
      <alignment horizontal="center" vertical="center" wrapText="1"/>
    </xf>
    <xf numFmtId="168" fontId="21" fillId="0" borderId="33" xfId="0" applyNumberFormat="1" applyFont="1" applyBorder="1" applyAlignment="1">
      <alignment vertical="center" wrapText="1"/>
    </xf>
    <xf numFmtId="14" fontId="21" fillId="0" borderId="33" xfId="0" applyNumberFormat="1" applyFont="1" applyBorder="1" applyAlignment="1">
      <alignment horizontal="center" vertical="center" wrapText="1"/>
    </xf>
    <xf numFmtId="14" fontId="21" fillId="3" borderId="33" xfId="0" applyNumberFormat="1" applyFont="1" applyFill="1" applyBorder="1" applyAlignment="1">
      <alignment horizontal="center" vertical="center" wrapText="1"/>
    </xf>
    <xf numFmtId="0" fontId="21" fillId="0" borderId="0" xfId="0" applyFont="1" applyAlignment="1">
      <alignment wrapText="1"/>
    </xf>
    <xf numFmtId="0" fontId="21" fillId="0" borderId="0" xfId="0" applyFont="1" applyAlignment="1">
      <alignment horizontal="left" wrapText="1"/>
    </xf>
    <xf numFmtId="49" fontId="21" fillId="0" borderId="0" xfId="3" applyNumberFormat="1" applyFont="1" applyAlignment="1">
      <alignment horizontal="left" vertical="center" wrapText="1"/>
    </xf>
    <xf numFmtId="0" fontId="21" fillId="0" borderId="0" xfId="1" applyFont="1" applyAlignment="1">
      <alignment horizontal="center" vertical="center" wrapText="1"/>
    </xf>
    <xf numFmtId="0" fontId="21" fillId="0" borderId="0" xfId="0" applyFont="1" applyAlignment="1">
      <alignment horizontal="left" vertical="top" wrapText="1"/>
    </xf>
    <xf numFmtId="0" fontId="21" fillId="0" borderId="2" xfId="1" applyFont="1" applyBorder="1" applyAlignment="1">
      <alignment vertical="center" wrapText="1"/>
    </xf>
    <xf numFmtId="0" fontId="21" fillId="0" borderId="2" xfId="1" applyFont="1" applyBorder="1" applyAlignment="1">
      <alignment horizontal="left" vertical="center" wrapText="1"/>
    </xf>
    <xf numFmtId="0" fontId="9" fillId="11" borderId="2" xfId="1" applyFont="1" applyFill="1" applyBorder="1" applyAlignment="1">
      <alignment horizontal="center" vertical="center" wrapText="1"/>
    </xf>
    <xf numFmtId="0" fontId="9" fillId="11" borderId="2" xfId="1" applyFont="1" applyFill="1" applyBorder="1" applyAlignment="1">
      <alignment horizontal="left" vertical="center" wrapText="1"/>
    </xf>
    <xf numFmtId="49" fontId="21" fillId="0" borderId="2" xfId="0" applyNumberFormat="1" applyFont="1" applyBorder="1" applyAlignment="1">
      <alignment horizontal="center" vertical="center" wrapText="1"/>
    </xf>
    <xf numFmtId="14" fontId="21" fillId="3" borderId="2" xfId="0" applyNumberFormat="1" applyFont="1" applyFill="1" applyBorder="1" applyAlignment="1">
      <alignment horizontal="center" vertical="center" wrapText="1"/>
    </xf>
    <xf numFmtId="0" fontId="21" fillId="0" borderId="2" xfId="1" applyFont="1" applyBorder="1" applyAlignment="1">
      <alignment horizontal="center" vertical="center" wrapText="1"/>
    </xf>
    <xf numFmtId="0" fontId="21" fillId="0" borderId="2" xfId="0" applyFont="1" applyBorder="1" applyAlignment="1">
      <alignment horizontal="center" vertical="center" wrapText="1"/>
    </xf>
    <xf numFmtId="14" fontId="21" fillId="0" borderId="2" xfId="0" applyNumberFormat="1" applyFont="1" applyBorder="1" applyAlignment="1">
      <alignment horizontal="center" vertical="center" wrapText="1"/>
    </xf>
    <xf numFmtId="14" fontId="21" fillId="0" borderId="2" xfId="1" applyNumberFormat="1" applyFont="1" applyBorder="1" applyAlignment="1">
      <alignment horizontal="center" vertical="center" wrapText="1"/>
    </xf>
    <xf numFmtId="0" fontId="9" fillId="12" borderId="2" xfId="1" applyFont="1" applyFill="1" applyBorder="1" applyAlignment="1">
      <alignment horizontal="center" vertical="center" wrapText="1"/>
    </xf>
    <xf numFmtId="0" fontId="9" fillId="12" borderId="2" xfId="1" applyFont="1" applyFill="1" applyBorder="1" applyAlignment="1">
      <alignment horizontal="left" vertical="center" wrapText="1"/>
    </xf>
    <xf numFmtId="181" fontId="21" fillId="0" borderId="2" xfId="1" applyNumberFormat="1" applyFont="1" applyBorder="1" applyAlignment="1">
      <alignment horizontal="right" vertical="center" wrapText="1"/>
    </xf>
    <xf numFmtId="0" fontId="21" fillId="0" borderId="2" xfId="0" applyFont="1" applyBorder="1" applyAlignment="1">
      <alignment vertical="center" wrapText="1"/>
    </xf>
    <xf numFmtId="0" fontId="1" fillId="0" borderId="2" xfId="1" applyFont="1" applyBorder="1" applyAlignment="1">
      <alignment horizontal="center" vertical="center" wrapText="1"/>
    </xf>
    <xf numFmtId="0" fontId="21" fillId="3" borderId="2" xfId="1" applyFont="1" applyFill="1" applyBorder="1" applyAlignment="1">
      <alignment horizontal="center" vertical="center" wrapText="1"/>
    </xf>
    <xf numFmtId="49" fontId="21" fillId="0" borderId="2" xfId="0" applyNumberFormat="1" applyFont="1" applyBorder="1" applyAlignment="1">
      <alignment horizontal="left" vertical="center" wrapText="1"/>
    </xf>
    <xf numFmtId="0" fontId="21" fillId="0" borderId="0" xfId="0" applyFont="1" applyAlignment="1">
      <alignment vertical="center" wrapText="1"/>
    </xf>
    <xf numFmtId="0" fontId="21" fillId="0" borderId="35" xfId="1" applyFont="1" applyBorder="1" applyAlignment="1">
      <alignment vertical="center" wrapText="1"/>
    </xf>
    <xf numFmtId="0" fontId="21" fillId="0" borderId="35" xfId="1" applyFont="1" applyBorder="1" applyAlignment="1">
      <alignment horizontal="left" vertical="center" wrapText="1"/>
    </xf>
    <xf numFmtId="14" fontId="21" fillId="0" borderId="2" xfId="1" applyNumberFormat="1" applyFont="1" applyBorder="1" applyAlignment="1">
      <alignment vertical="center" wrapText="1"/>
    </xf>
    <xf numFmtId="0" fontId="51" fillId="0" borderId="2" xfId="0" applyFont="1" applyBorder="1" applyAlignment="1">
      <alignment horizontal="center" vertical="center"/>
    </xf>
    <xf numFmtId="0" fontId="21" fillId="0" borderId="2" xfId="0" applyFont="1" applyBorder="1" applyAlignment="1">
      <alignment horizontal="justify" vertical="center" wrapText="1"/>
    </xf>
    <xf numFmtId="0" fontId="21" fillId="0" borderId="2" xfId="0" applyFont="1" applyBorder="1" applyAlignment="1">
      <alignment horizontal="left" vertical="center" wrapText="1"/>
    </xf>
    <xf numFmtId="0" fontId="1" fillId="0" borderId="2" xfId="0" applyFont="1" applyBorder="1" applyAlignment="1">
      <alignment horizontal="justify" vertical="center" wrapText="1"/>
    </xf>
    <xf numFmtId="0" fontId="1" fillId="0" borderId="2" xfId="0" applyFont="1" applyBorder="1" applyAlignment="1">
      <alignment horizontal="center" vertical="center" wrapText="1"/>
    </xf>
    <xf numFmtId="0" fontId="1" fillId="0" borderId="2" xfId="0" applyFont="1" applyBorder="1" applyAlignment="1">
      <alignment horizontal="left" vertical="center" wrapText="1"/>
    </xf>
    <xf numFmtId="0" fontId="51" fillId="0" borderId="2" xfId="0" applyFont="1" applyBorder="1" applyAlignment="1">
      <alignment horizontal="justify" vertical="center" wrapText="1"/>
    </xf>
    <xf numFmtId="0" fontId="51" fillId="0" borderId="2" xfId="0" applyFont="1" applyBorder="1" applyAlignment="1">
      <alignment horizontal="left" vertical="center" wrapText="1"/>
    </xf>
    <xf numFmtId="14" fontId="21" fillId="0" borderId="2" xfId="1" applyNumberFormat="1" applyFont="1" applyBorder="1" applyAlignment="1">
      <alignment horizontal="right" vertical="center" wrapText="1"/>
    </xf>
    <xf numFmtId="0" fontId="21" fillId="0" borderId="2" xfId="1" applyFont="1" applyBorder="1" applyAlignment="1">
      <alignment horizontal="right" vertical="center" wrapText="1"/>
    </xf>
    <xf numFmtId="4" fontId="21" fillId="0" borderId="2" xfId="0" applyNumberFormat="1" applyFont="1" applyBorder="1" applyAlignment="1">
      <alignment horizontal="center" vertical="center" wrapText="1"/>
    </xf>
    <xf numFmtId="0" fontId="1" fillId="0" borderId="2" xfId="0" applyFont="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14" fontId="21" fillId="0" borderId="2" xfId="1" applyNumberFormat="1" applyFont="1" applyBorder="1" applyAlignment="1">
      <alignment horizontal="left" vertical="center" wrapText="1"/>
    </xf>
    <xf numFmtId="43" fontId="21" fillId="0" borderId="2" xfId="1" applyNumberFormat="1" applyFont="1" applyBorder="1" applyAlignment="1">
      <alignment horizontal="left" vertical="center" wrapText="1"/>
    </xf>
    <xf numFmtId="0" fontId="21" fillId="0" borderId="8" xfId="0" applyFont="1" applyBorder="1" applyAlignment="1">
      <alignment wrapText="1"/>
    </xf>
    <xf numFmtId="0" fontId="9" fillId="0" borderId="0" xfId="1" applyFont="1" applyAlignment="1">
      <alignment vertical="center" wrapText="1"/>
    </xf>
    <xf numFmtId="0" fontId="21" fillId="0" borderId="0" xfId="0" applyFont="1" applyAlignment="1">
      <alignment horizontal="right"/>
    </xf>
    <xf numFmtId="0" fontId="0" fillId="0" borderId="0" xfId="0" applyAlignment="1">
      <alignment wrapText="1"/>
    </xf>
    <xf numFmtId="181" fontId="21" fillId="0" borderId="0" xfId="0" applyNumberFormat="1" applyFont="1"/>
    <xf numFmtId="0" fontId="9" fillId="0" borderId="0" xfId="1" applyFont="1" applyAlignment="1">
      <alignment horizontal="right" vertical="center"/>
    </xf>
    <xf numFmtId="0" fontId="9" fillId="0" borderId="0" xfId="1" applyFont="1" applyAlignment="1">
      <alignment horizontal="left" vertical="center" wrapText="1"/>
    </xf>
    <xf numFmtId="49" fontId="9" fillId="0" borderId="0" xfId="3" applyNumberFormat="1" applyFont="1" applyAlignment="1">
      <alignment horizontal="left" vertical="center" wrapText="1"/>
    </xf>
    <xf numFmtId="0" fontId="9" fillId="0" borderId="0" xfId="0" applyFont="1" applyAlignment="1">
      <alignment wrapText="1"/>
    </xf>
    <xf numFmtId="0" fontId="1" fillId="3" borderId="2" xfId="1" applyFont="1" applyFill="1" applyBorder="1" applyAlignment="1">
      <alignment horizontal="center" vertical="center"/>
    </xf>
    <xf numFmtId="0" fontId="1" fillId="3" borderId="2" xfId="1" applyFont="1" applyFill="1" applyBorder="1" applyAlignment="1">
      <alignment vertical="center" wrapText="1"/>
    </xf>
    <xf numFmtId="181" fontId="1" fillId="3" borderId="2" xfId="1" applyNumberFormat="1" applyFont="1" applyFill="1" applyBorder="1" applyAlignment="1">
      <alignment horizontal="right" vertical="center"/>
    </xf>
    <xf numFmtId="181" fontId="1" fillId="3" borderId="2" xfId="1" applyNumberFormat="1" applyFont="1" applyFill="1" applyBorder="1" applyAlignment="1">
      <alignment horizontal="center" vertical="center"/>
    </xf>
    <xf numFmtId="0" fontId="1" fillId="3" borderId="2" xfId="1" applyFont="1" applyFill="1" applyBorder="1" applyAlignment="1">
      <alignment horizontal="center" vertical="center" wrapText="1"/>
    </xf>
    <xf numFmtId="0" fontId="9" fillId="11" borderId="2" xfId="1" applyFont="1" applyFill="1" applyBorder="1" applyAlignment="1">
      <alignment horizontal="center" vertical="center"/>
    </xf>
    <xf numFmtId="181" fontId="9" fillId="11" borderId="2" xfId="1" applyNumberFormat="1" applyFont="1" applyFill="1" applyBorder="1" applyAlignment="1">
      <alignment horizontal="right" vertical="center"/>
    </xf>
    <xf numFmtId="181" fontId="9" fillId="11" borderId="2" xfId="1" applyNumberFormat="1" applyFont="1" applyFill="1" applyBorder="1" applyAlignment="1">
      <alignment horizontal="center" vertical="center"/>
    </xf>
    <xf numFmtId="173" fontId="21" fillId="0" borderId="2" xfId="1" applyNumberFormat="1" applyFont="1" applyBorder="1" applyAlignment="1">
      <alignment horizontal="right" vertical="center"/>
    </xf>
    <xf numFmtId="0" fontId="21" fillId="0" borderId="2" xfId="1" applyFont="1" applyBorder="1" applyAlignment="1">
      <alignment horizontal="right" vertical="center"/>
    </xf>
    <xf numFmtId="173" fontId="9" fillId="11" borderId="2" xfId="1" applyNumberFormat="1" applyFont="1" applyFill="1" applyBorder="1" applyAlignment="1">
      <alignment horizontal="center" vertical="center"/>
    </xf>
    <xf numFmtId="182" fontId="21" fillId="0" borderId="2" xfId="1" applyNumberFormat="1" applyFont="1" applyBorder="1" applyAlignment="1">
      <alignment horizontal="right" vertical="center"/>
    </xf>
    <xf numFmtId="182" fontId="9" fillId="11" borderId="2" xfId="1" applyNumberFormat="1" applyFont="1" applyFill="1" applyBorder="1" applyAlignment="1">
      <alignment horizontal="center" vertical="center"/>
    </xf>
    <xf numFmtId="4" fontId="21" fillId="0" borderId="2" xfId="1" applyNumberFormat="1" applyFont="1" applyBorder="1" applyAlignment="1">
      <alignment horizontal="right" vertical="center"/>
    </xf>
    <xf numFmtId="0" fontId="9" fillId="12" borderId="2" xfId="1" applyFont="1" applyFill="1" applyBorder="1" applyAlignment="1">
      <alignment vertical="center"/>
    </xf>
    <xf numFmtId="0" fontId="9" fillId="12" borderId="2" xfId="1" applyFont="1" applyFill="1" applyBorder="1" applyAlignment="1">
      <alignment vertical="center" wrapText="1"/>
    </xf>
    <xf numFmtId="164" fontId="9" fillId="12" borderId="2" xfId="12" applyFont="1" applyFill="1" applyBorder="1" applyAlignment="1">
      <alignment horizontal="left" vertical="center"/>
    </xf>
    <xf numFmtId="0" fontId="56" fillId="12" borderId="2" xfId="0" applyFont="1" applyFill="1" applyBorder="1" applyAlignment="1">
      <alignment horizontal="center" vertical="center"/>
    </xf>
    <xf numFmtId="4" fontId="21" fillId="0" borderId="33" xfId="1" applyNumberFormat="1" applyFont="1" applyBorder="1" applyAlignment="1">
      <alignment horizontal="right" vertical="center" wrapText="1"/>
    </xf>
    <xf numFmtId="0" fontId="21" fillId="0" borderId="35" xfId="1" applyFont="1" applyBorder="1" applyAlignment="1">
      <alignment vertical="center"/>
    </xf>
    <xf numFmtId="4" fontId="21" fillId="0" borderId="35" xfId="1" applyNumberFormat="1" applyFont="1" applyBorder="1" applyAlignment="1">
      <alignment horizontal="right" vertical="center"/>
    </xf>
    <xf numFmtId="4" fontId="21" fillId="0" borderId="35" xfId="1" applyNumberFormat="1" applyFont="1" applyBorder="1" applyAlignment="1">
      <alignment horizontal="right" vertical="center" wrapText="1"/>
    </xf>
    <xf numFmtId="0" fontId="21" fillId="0" borderId="2" xfId="1" quotePrefix="1" applyFont="1" applyBorder="1" applyAlignment="1">
      <alignment vertical="center"/>
    </xf>
    <xf numFmtId="164" fontId="9" fillId="12" borderId="2" xfId="12" applyFont="1" applyFill="1" applyBorder="1" applyAlignment="1">
      <alignment horizontal="right" vertical="center"/>
    </xf>
    <xf numFmtId="0" fontId="21" fillId="0" borderId="0" xfId="0" applyFont="1" applyAlignment="1">
      <alignment vertical="center"/>
    </xf>
    <xf numFmtId="0" fontId="21" fillId="0" borderId="2" xfId="1" applyFont="1" applyBorder="1" applyAlignment="1">
      <alignment horizontal="justify" vertical="center"/>
    </xf>
    <xf numFmtId="2" fontId="21" fillId="0" borderId="2" xfId="1" applyNumberFormat="1" applyFont="1" applyBorder="1" applyAlignment="1">
      <alignment horizontal="right" vertical="center"/>
    </xf>
    <xf numFmtId="0" fontId="21" fillId="0" borderId="2" xfId="1" applyFont="1" applyBorder="1" applyAlignment="1">
      <alignment horizontal="justify" vertical="center" wrapText="1"/>
    </xf>
    <xf numFmtId="182" fontId="21" fillId="3" borderId="2" xfId="0" applyNumberFormat="1" applyFont="1" applyFill="1" applyBorder="1" applyAlignment="1">
      <alignment horizontal="right" vertical="center" wrapText="1"/>
    </xf>
    <xf numFmtId="183" fontId="21" fillId="3" borderId="2" xfId="0" applyNumberFormat="1" applyFont="1" applyFill="1" applyBorder="1" applyAlignment="1">
      <alignment horizontal="right" vertical="center" wrapText="1"/>
    </xf>
    <xf numFmtId="0" fontId="21" fillId="3" borderId="2" xfId="1" applyFont="1" applyFill="1" applyBorder="1" applyAlignment="1">
      <alignment horizontal="left" vertical="center" wrapText="1"/>
    </xf>
    <xf numFmtId="0" fontId="21" fillId="3" borderId="2" xfId="0" applyFont="1" applyFill="1" applyBorder="1" applyAlignment="1">
      <alignment horizontal="left" vertical="center" wrapText="1"/>
    </xf>
    <xf numFmtId="14" fontId="21" fillId="3" borderId="2" xfId="0" applyNumberFormat="1" applyFont="1" applyFill="1" applyBorder="1" applyAlignment="1">
      <alignment horizontal="left" vertical="center" wrapText="1"/>
    </xf>
    <xf numFmtId="0" fontId="59" fillId="0" borderId="2" xfId="14" applyFont="1" applyBorder="1" applyAlignment="1">
      <alignment horizontal="center" vertical="center" wrapText="1"/>
    </xf>
    <xf numFmtId="182" fontId="21" fillId="13" borderId="2" xfId="0" applyNumberFormat="1" applyFont="1" applyFill="1" applyBorder="1" applyAlignment="1">
      <alignment horizontal="right" vertical="center" wrapText="1"/>
    </xf>
    <xf numFmtId="184" fontId="21" fillId="3" borderId="2" xfId="0" applyNumberFormat="1" applyFont="1" applyFill="1" applyBorder="1" applyAlignment="1">
      <alignment horizontal="right" vertical="center" wrapText="1"/>
    </xf>
    <xf numFmtId="0" fontId="21" fillId="3" borderId="2" xfId="1" applyFont="1" applyFill="1" applyBorder="1" applyAlignment="1">
      <alignment vertical="center"/>
    </xf>
    <xf numFmtId="183" fontId="21" fillId="0" borderId="2" xfId="0" applyNumberFormat="1" applyFont="1" applyBorder="1" applyAlignment="1">
      <alignment horizontal="right" vertical="center" wrapText="1"/>
    </xf>
    <xf numFmtId="181" fontId="9" fillId="12" borderId="2" xfId="12" applyNumberFormat="1" applyFont="1" applyFill="1" applyBorder="1" applyAlignment="1">
      <alignment horizontal="right" vertical="center"/>
    </xf>
    <xf numFmtId="164" fontId="21" fillId="0" borderId="2" xfId="12" applyFont="1" applyBorder="1" applyAlignment="1">
      <alignment horizontal="right" vertical="center"/>
    </xf>
    <xf numFmtId="0" fontId="9" fillId="12" borderId="2" xfId="1" applyFont="1" applyFill="1" applyBorder="1" applyAlignment="1">
      <alignment horizontal="center" vertical="center"/>
    </xf>
    <xf numFmtId="164" fontId="9" fillId="12" borderId="2" xfId="1" applyNumberFormat="1" applyFont="1" applyFill="1" applyBorder="1" applyAlignment="1">
      <alignment horizontal="center" vertical="center"/>
    </xf>
    <xf numFmtId="0" fontId="11" fillId="2" borderId="2" xfId="1" applyFont="1" applyFill="1" applyBorder="1" applyAlignment="1">
      <alignment horizontal="center" vertical="center"/>
    </xf>
    <xf numFmtId="0" fontId="11" fillId="2" borderId="2" xfId="1" applyFont="1" applyFill="1" applyBorder="1" applyAlignment="1">
      <alignment horizontal="right" vertical="center"/>
    </xf>
    <xf numFmtId="15" fontId="11" fillId="2" borderId="2" xfId="1" applyNumberFormat="1" applyFont="1" applyFill="1" applyBorder="1" applyAlignment="1">
      <alignment horizontal="right" vertical="center"/>
    </xf>
    <xf numFmtId="15" fontId="11" fillId="2" borderId="2" xfId="1" applyNumberFormat="1" applyFont="1" applyFill="1" applyBorder="1" applyAlignment="1">
      <alignment horizontal="center" vertical="center"/>
    </xf>
    <xf numFmtId="0" fontId="30" fillId="2" borderId="2" xfId="1" applyFont="1" applyFill="1" applyBorder="1" applyAlignment="1">
      <alignment vertical="center" wrapText="1"/>
    </xf>
    <xf numFmtId="0" fontId="17" fillId="2" borderId="2" xfId="1" applyFont="1" applyFill="1" applyBorder="1" applyAlignment="1">
      <alignment horizontal="center" vertical="center" wrapText="1"/>
    </xf>
    <xf numFmtId="0" fontId="17" fillId="2" borderId="9" xfId="1" applyFont="1" applyFill="1" applyBorder="1" applyAlignment="1">
      <alignment vertical="center"/>
    </xf>
    <xf numFmtId="185" fontId="21" fillId="0" borderId="2" xfId="12" applyNumberFormat="1" applyFont="1" applyBorder="1" applyAlignment="1">
      <alignment horizontal="right" vertical="center" wrapText="1"/>
    </xf>
    <xf numFmtId="185" fontId="21" fillId="0" borderId="2" xfId="1" applyNumberFormat="1" applyFont="1" applyBorder="1" applyAlignment="1">
      <alignment horizontal="right" vertical="center" wrapText="1"/>
    </xf>
    <xf numFmtId="185" fontId="1" fillId="0" borderId="2" xfId="0" applyNumberFormat="1" applyFont="1" applyBorder="1" applyAlignment="1" applyProtection="1">
      <alignment horizontal="right" vertical="center" wrapText="1"/>
      <protection locked="0"/>
    </xf>
    <xf numFmtId="185" fontId="1" fillId="0" borderId="2" xfId="12" applyNumberFormat="1" applyFont="1" applyBorder="1" applyAlignment="1" applyProtection="1">
      <alignment horizontal="right" vertical="center" wrapText="1"/>
      <protection locked="0"/>
    </xf>
    <xf numFmtId="185" fontId="1" fillId="0" borderId="2" xfId="0" applyNumberFormat="1" applyFont="1" applyBorder="1" applyAlignment="1">
      <alignment horizontal="right" vertical="center" wrapText="1"/>
    </xf>
    <xf numFmtId="185" fontId="21" fillId="0" borderId="2" xfId="0" applyNumberFormat="1" applyFont="1" applyBorder="1" applyAlignment="1">
      <alignment horizontal="right" vertical="center" wrapText="1"/>
    </xf>
    <xf numFmtId="185" fontId="21" fillId="0" borderId="2" xfId="12" applyNumberFormat="1" applyFont="1" applyFill="1" applyBorder="1" applyAlignment="1">
      <alignment horizontal="right" vertical="center" wrapText="1"/>
    </xf>
    <xf numFmtId="185" fontId="21" fillId="0" borderId="0" xfId="0" applyNumberFormat="1" applyFont="1" applyAlignment="1">
      <alignment horizontal="right" wrapText="1"/>
    </xf>
    <xf numFmtId="185" fontId="1" fillId="0" borderId="2" xfId="12" applyNumberFormat="1" applyFont="1" applyFill="1" applyBorder="1" applyAlignment="1" applyProtection="1">
      <alignment horizontal="right" vertical="center" wrapText="1"/>
      <protection locked="0"/>
    </xf>
    <xf numFmtId="185" fontId="21" fillId="0" borderId="2" xfId="13" applyNumberFormat="1" applyFont="1" applyBorder="1" applyAlignment="1">
      <alignment horizontal="right" vertical="center" wrapText="1"/>
    </xf>
    <xf numFmtId="185" fontId="9" fillId="11" borderId="2" xfId="1" applyNumberFormat="1" applyFont="1" applyFill="1" applyBorder="1" applyAlignment="1">
      <alignment horizontal="right" vertical="center" wrapText="1"/>
    </xf>
    <xf numFmtId="185" fontId="9" fillId="12" borderId="2" xfId="1" applyNumberFormat="1" applyFont="1" applyFill="1" applyBorder="1" applyAlignment="1">
      <alignment horizontal="right" vertical="center" wrapText="1"/>
    </xf>
    <xf numFmtId="185" fontId="21" fillId="0" borderId="0" xfId="1" applyNumberFormat="1" applyFont="1" applyAlignment="1">
      <alignment horizontal="right" vertical="center" wrapText="1"/>
    </xf>
    <xf numFmtId="185" fontId="21" fillId="0" borderId="0" xfId="3" applyNumberFormat="1" applyFont="1" applyAlignment="1">
      <alignment horizontal="right" vertical="center" wrapText="1"/>
    </xf>
    <xf numFmtId="0" fontId="17" fillId="2" borderId="2" xfId="1" applyFont="1" applyFill="1" applyBorder="1" applyAlignment="1">
      <alignment horizontal="left" vertical="center" wrapText="1"/>
    </xf>
    <xf numFmtId="0" fontId="17" fillId="2" borderId="2" xfId="0" applyFont="1" applyFill="1" applyBorder="1" applyAlignment="1">
      <alignment horizontal="left" wrapText="1"/>
    </xf>
    <xf numFmtId="0" fontId="17" fillId="2" borderId="2" xfId="0" applyFont="1" applyFill="1" applyBorder="1" applyAlignment="1">
      <alignment wrapText="1"/>
    </xf>
    <xf numFmtId="185" fontId="17" fillId="2" borderId="2" xfId="0" applyNumberFormat="1" applyFont="1" applyFill="1" applyBorder="1" applyAlignment="1">
      <alignment horizontal="right" wrapText="1"/>
    </xf>
    <xf numFmtId="49" fontId="54" fillId="2" borderId="2" xfId="3" quotePrefix="1" applyNumberFormat="1" applyFont="1" applyFill="1" applyBorder="1" applyAlignment="1">
      <alignment horizontal="left" vertical="center" wrapText="1"/>
    </xf>
    <xf numFmtId="0" fontId="54" fillId="2" borderId="2" xfId="0" applyFont="1" applyFill="1" applyBorder="1" applyAlignment="1">
      <alignment wrapText="1"/>
    </xf>
    <xf numFmtId="185" fontId="17" fillId="2" borderId="2" xfId="1" applyNumberFormat="1" applyFont="1" applyFill="1" applyBorder="1" applyAlignment="1">
      <alignment horizontal="right" vertical="center" wrapText="1"/>
    </xf>
    <xf numFmtId="0" fontId="14" fillId="4" borderId="2" xfId="1" applyFont="1" applyFill="1" applyBorder="1" applyAlignment="1">
      <alignment horizontal="left" vertical="center" wrapText="1"/>
    </xf>
    <xf numFmtId="0" fontId="17" fillId="4" borderId="2" xfId="1" applyFont="1" applyFill="1" applyBorder="1" applyAlignment="1">
      <alignment horizontal="center" vertical="center" wrapText="1"/>
    </xf>
    <xf numFmtId="185" fontId="17" fillId="4" borderId="2" xfId="1" applyNumberFormat="1" applyFont="1" applyFill="1" applyBorder="1" applyAlignment="1">
      <alignment horizontal="right" vertical="center" wrapText="1"/>
    </xf>
    <xf numFmtId="49" fontId="53" fillId="0" borderId="2" xfId="4" applyNumberFormat="1" applyFont="1" applyBorder="1" applyAlignment="1">
      <alignment horizontal="left" vertical="center" wrapText="1"/>
    </xf>
    <xf numFmtId="49" fontId="53" fillId="0" borderId="2" xfId="4" applyNumberFormat="1" applyFont="1" applyBorder="1" applyAlignment="1">
      <alignment horizontal="center" vertical="center" wrapText="1"/>
    </xf>
    <xf numFmtId="185" fontId="53" fillId="0" borderId="2" xfId="4" applyNumberFormat="1" applyFont="1" applyBorder="1" applyAlignment="1">
      <alignment horizontal="right" vertical="center" wrapText="1"/>
    </xf>
    <xf numFmtId="14" fontId="1" fillId="0" borderId="2" xfId="0" applyNumberFormat="1" applyFont="1" applyBorder="1" applyAlignment="1">
      <alignment horizontal="center" vertical="center" wrapText="1"/>
    </xf>
    <xf numFmtId="22" fontId="1" fillId="0" borderId="2" xfId="0" applyNumberFormat="1" applyFont="1" applyBorder="1" applyAlignment="1" applyProtection="1">
      <alignment horizontal="center" vertical="center" wrapText="1"/>
      <protection locked="0"/>
    </xf>
    <xf numFmtId="0" fontId="51" fillId="0" borderId="2" xfId="0" applyFont="1" applyBorder="1" applyAlignment="1">
      <alignment horizontal="center" vertical="center" wrapText="1"/>
    </xf>
    <xf numFmtId="164" fontId="21" fillId="0" borderId="2" xfId="12" applyFont="1" applyBorder="1" applyAlignment="1">
      <alignment horizontal="center" vertical="center" wrapText="1"/>
    </xf>
    <xf numFmtId="0" fontId="30" fillId="2" borderId="2" xfId="1" applyFont="1" applyFill="1" applyBorder="1" applyAlignment="1">
      <alignment horizontal="left" vertical="center" wrapText="1"/>
    </xf>
    <xf numFmtId="0" fontId="9" fillId="2" borderId="2" xfId="1" applyFont="1" applyFill="1" applyBorder="1" applyAlignment="1">
      <alignment horizontal="center" vertical="center" wrapText="1"/>
    </xf>
    <xf numFmtId="185" fontId="9" fillId="2" borderId="2" xfId="1" applyNumberFormat="1" applyFont="1" applyFill="1" applyBorder="1" applyAlignment="1">
      <alignment horizontal="right" vertical="center" wrapText="1"/>
    </xf>
    <xf numFmtId="3" fontId="21" fillId="0" borderId="2" xfId="4" applyNumberFormat="1" applyFont="1" applyBorder="1" applyAlignment="1">
      <alignment vertical="center"/>
    </xf>
    <xf numFmtId="14" fontId="21" fillId="0" borderId="2" xfId="4" applyNumberFormat="1" applyFont="1" applyBorder="1" applyAlignment="1">
      <alignment horizontal="center" vertical="center"/>
    </xf>
    <xf numFmtId="3" fontId="21" fillId="0" borderId="2" xfId="4" applyNumberFormat="1" applyFont="1" applyBorder="1" applyAlignment="1">
      <alignment horizontal="center" vertical="center"/>
    </xf>
    <xf numFmtId="0" fontId="21" fillId="0" borderId="2" xfId="4" applyFont="1" applyBorder="1" applyAlignment="1">
      <alignment vertical="center"/>
    </xf>
    <xf numFmtId="0" fontId="21" fillId="0" borderId="2" xfId="4" applyFont="1" applyBorder="1" applyAlignment="1">
      <alignment horizontal="left" vertical="center"/>
    </xf>
    <xf numFmtId="4" fontId="21" fillId="0" borderId="0" xfId="4" applyNumberFormat="1" applyFont="1"/>
    <xf numFmtId="4" fontId="30" fillId="2" borderId="15" xfId="4" applyNumberFormat="1" applyFont="1" applyFill="1" applyBorder="1"/>
    <xf numFmtId="4" fontId="21" fillId="0" borderId="2" xfId="4" applyNumberFormat="1" applyFont="1" applyBorder="1"/>
    <xf numFmtId="14" fontId="21" fillId="0" borderId="2" xfId="4" applyNumberFormat="1" applyFont="1" applyBorder="1" applyAlignment="1">
      <alignment horizontal="center"/>
    </xf>
    <xf numFmtId="3" fontId="21" fillId="0" borderId="2" xfId="4" applyNumberFormat="1" applyFont="1" applyBorder="1" applyAlignment="1">
      <alignment horizontal="center"/>
    </xf>
    <xf numFmtId="3" fontId="21" fillId="0" borderId="2" xfId="4" applyNumberFormat="1" applyFont="1" applyBorder="1" applyAlignment="1">
      <alignment horizontal="left"/>
    </xf>
    <xf numFmtId="175" fontId="21" fillId="0" borderId="2" xfId="4" applyNumberFormat="1" applyFont="1" applyBorder="1" applyAlignment="1">
      <alignment horizontal="center"/>
    </xf>
    <xf numFmtId="175" fontId="21" fillId="0" borderId="2" xfId="4" applyNumberFormat="1" applyFont="1" applyBorder="1"/>
    <xf numFmtId="4" fontId="11" fillId="2" borderId="39" xfId="4" applyNumberFormat="1" applyFont="1" applyFill="1" applyBorder="1"/>
    <xf numFmtId="4" fontId="11" fillId="2" borderId="40" xfId="4" applyNumberFormat="1" applyFont="1" applyFill="1" applyBorder="1"/>
    <xf numFmtId="0" fontId="31" fillId="2" borderId="40" xfId="4" applyFont="1" applyFill="1" applyBorder="1"/>
    <xf numFmtId="0" fontId="30" fillId="2" borderId="40" xfId="4" applyFont="1" applyFill="1" applyBorder="1" applyAlignment="1">
      <alignment horizontal="center"/>
    </xf>
    <xf numFmtId="0" fontId="16" fillId="2" borderId="41" xfId="4" applyFont="1" applyFill="1" applyBorder="1" applyAlignment="1">
      <alignment horizontal="center"/>
    </xf>
    <xf numFmtId="0" fontId="21" fillId="0" borderId="2" xfId="4" quotePrefix="1" applyFont="1" applyBorder="1" applyAlignment="1">
      <alignment horizontal="center"/>
    </xf>
    <xf numFmtId="4" fontId="21" fillId="0" borderId="42" xfId="0" applyNumberFormat="1" applyFont="1" applyBorder="1"/>
    <xf numFmtId="4" fontId="21" fillId="0" borderId="43" xfId="0" applyNumberFormat="1" applyFont="1" applyBorder="1"/>
    <xf numFmtId="3" fontId="21" fillId="0" borderId="43" xfId="0" applyNumberFormat="1" applyFont="1" applyBorder="1" applyAlignment="1">
      <alignment horizontal="center"/>
    </xf>
    <xf numFmtId="49" fontId="21" fillId="0" borderId="43" xfId="0" applyNumberFormat="1" applyFont="1" applyBorder="1" applyAlignment="1">
      <alignment horizontal="center"/>
    </xf>
    <xf numFmtId="3" fontId="21" fillId="0" borderId="43" xfId="0" applyNumberFormat="1" applyFont="1" applyBorder="1" applyAlignment="1">
      <alignment horizontal="left"/>
    </xf>
    <xf numFmtId="3" fontId="21" fillId="0" borderId="43" xfId="0" applyNumberFormat="1" applyFont="1" applyBorder="1"/>
    <xf numFmtId="49" fontId="21" fillId="0" borderId="43" xfId="0" applyNumberFormat="1" applyFont="1" applyBorder="1" applyAlignment="1">
      <alignment horizontal="left"/>
    </xf>
    <xf numFmtId="4" fontId="21" fillId="0" borderId="44" xfId="0" applyNumberFormat="1" applyFont="1" applyBorder="1"/>
    <xf numFmtId="4" fontId="21" fillId="0" borderId="33" xfId="4" applyNumberFormat="1" applyFont="1" applyBorder="1"/>
    <xf numFmtId="3" fontId="21" fillId="0" borderId="33" xfId="4" applyNumberFormat="1" applyFont="1" applyBorder="1" applyAlignment="1">
      <alignment horizontal="center"/>
    </xf>
    <xf numFmtId="49" fontId="21" fillId="0" borderId="33" xfId="4" applyNumberFormat="1" applyFont="1" applyBorder="1" applyAlignment="1">
      <alignment horizontal="center"/>
    </xf>
    <xf numFmtId="3" fontId="21" fillId="0" borderId="33" xfId="4" applyNumberFormat="1" applyFont="1" applyBorder="1"/>
    <xf numFmtId="49" fontId="21" fillId="0" borderId="33" xfId="4" applyNumberFormat="1" applyFont="1" applyBorder="1" applyAlignment="1">
      <alignment horizontal="left"/>
    </xf>
    <xf numFmtId="0" fontId="21" fillId="0" borderId="2" xfId="4" quotePrefix="1" applyFont="1" applyBorder="1" applyAlignment="1">
      <alignment horizontal="left"/>
    </xf>
    <xf numFmtId="0" fontId="9" fillId="0" borderId="2" xfId="4" applyFont="1" applyBorder="1"/>
    <xf numFmtId="0" fontId="21" fillId="0" borderId="33" xfId="4" applyFont="1" applyBorder="1"/>
    <xf numFmtId="186" fontId="21" fillId="0" borderId="45" xfId="0" applyNumberFormat="1" applyFont="1" applyBorder="1"/>
    <xf numFmtId="186" fontId="21" fillId="0" borderId="46" xfId="0" applyNumberFormat="1" applyFont="1" applyBorder="1"/>
    <xf numFmtId="4" fontId="21" fillId="0" borderId="0" xfId="0" applyNumberFormat="1" applyFont="1"/>
    <xf numFmtId="3" fontId="21" fillId="0" borderId="47" xfId="0" applyNumberFormat="1" applyFont="1" applyBorder="1" applyAlignment="1">
      <alignment horizontal="center"/>
    </xf>
    <xf numFmtId="4" fontId="21" fillId="0" borderId="48" xfId="0" applyNumberFormat="1" applyFont="1" applyBorder="1"/>
    <xf numFmtId="4" fontId="21" fillId="0" borderId="49" xfId="0" applyNumberFormat="1" applyFont="1" applyBorder="1"/>
    <xf numFmtId="3" fontId="21" fillId="0" borderId="49" xfId="0" applyNumberFormat="1" applyFont="1" applyBorder="1" applyAlignment="1">
      <alignment horizontal="center"/>
    </xf>
    <xf numFmtId="49" fontId="21" fillId="0" borderId="49" xfId="0" applyNumberFormat="1" applyFont="1" applyBorder="1" applyAlignment="1">
      <alignment horizontal="center"/>
    </xf>
    <xf numFmtId="3" fontId="21" fillId="0" borderId="49" xfId="0" applyNumberFormat="1" applyFont="1" applyBorder="1"/>
    <xf numFmtId="49" fontId="21" fillId="0" borderId="49" xfId="0" applyNumberFormat="1" applyFont="1" applyBorder="1" applyAlignment="1">
      <alignment horizontal="left"/>
    </xf>
    <xf numFmtId="0" fontId="30" fillId="2" borderId="50" xfId="4" applyFont="1" applyFill="1" applyBorder="1" applyAlignment="1">
      <alignment horizontal="center" vertical="center"/>
    </xf>
    <xf numFmtId="0" fontId="11" fillId="2" borderId="53" xfId="1" applyFont="1" applyFill="1" applyBorder="1" applyAlignment="1">
      <alignment vertical="center"/>
    </xf>
    <xf numFmtId="0" fontId="21" fillId="0" borderId="2" xfId="4" applyFont="1" applyBorder="1" applyAlignment="1">
      <alignment horizontal="center"/>
    </xf>
    <xf numFmtId="0" fontId="17" fillId="2" borderId="12" xfId="1" applyFont="1" applyFill="1" applyBorder="1" applyAlignment="1">
      <alignment vertical="center"/>
    </xf>
    <xf numFmtId="0" fontId="17" fillId="2" borderId="11" xfId="1" applyFont="1" applyFill="1" applyBorder="1" applyAlignment="1">
      <alignment vertical="center"/>
    </xf>
    <xf numFmtId="0" fontId="17" fillId="2" borderId="16" xfId="1" applyFont="1" applyFill="1" applyBorder="1" applyAlignment="1">
      <alignment vertical="center"/>
    </xf>
    <xf numFmtId="0" fontId="11" fillId="2" borderId="14" xfId="1" applyFont="1" applyFill="1" applyBorder="1" applyAlignment="1">
      <alignment vertical="center"/>
    </xf>
    <xf numFmtId="0" fontId="60" fillId="14" borderId="2" xfId="0" applyFont="1" applyFill="1" applyBorder="1" applyAlignment="1">
      <alignment horizontal="center" vertical="center" wrapText="1"/>
    </xf>
    <xf numFmtId="3" fontId="9" fillId="0" borderId="2" xfId="4" applyNumberFormat="1" applyFont="1" applyBorder="1"/>
    <xf numFmtId="0" fontId="61" fillId="0" borderId="0" xfId="0" applyFont="1"/>
    <xf numFmtId="14" fontId="21" fillId="0" borderId="2" xfId="4" applyNumberFormat="1" applyFont="1" applyBorder="1"/>
    <xf numFmtId="3" fontId="21" fillId="0" borderId="4" xfId="4" applyNumberFormat="1" applyFont="1" applyBorder="1"/>
    <xf numFmtId="3" fontId="21" fillId="0" borderId="0" xfId="4" applyNumberFormat="1" applyFont="1"/>
    <xf numFmtId="3" fontId="21" fillId="0" borderId="57" xfId="4" applyNumberFormat="1" applyFont="1" applyBorder="1"/>
    <xf numFmtId="0" fontId="21" fillId="0" borderId="58" xfId="0" quotePrefix="1" applyFont="1" applyBorder="1" applyAlignment="1">
      <alignment horizontal="center"/>
    </xf>
    <xf numFmtId="0" fontId="21" fillId="0" borderId="59" xfId="4" applyFont="1" applyBorder="1"/>
    <xf numFmtId="4" fontId="0" fillId="0" borderId="2" xfId="0" applyNumberFormat="1" applyBorder="1"/>
    <xf numFmtId="0" fontId="21" fillId="0" borderId="2" xfId="0" quotePrefix="1" applyFont="1" applyBorder="1" applyAlignment="1">
      <alignment horizontal="center"/>
    </xf>
    <xf numFmtId="3" fontId="21" fillId="0" borderId="2" xfId="4" quotePrefix="1" applyNumberFormat="1" applyFont="1" applyBorder="1" applyAlignment="1">
      <alignment horizontal="center"/>
    </xf>
    <xf numFmtId="49" fontId="21" fillId="0" borderId="2" xfId="4" applyNumberFormat="1" applyFont="1" applyBorder="1" applyAlignment="1">
      <alignment horizontal="center"/>
    </xf>
    <xf numFmtId="0" fontId="16" fillId="2" borderId="60" xfId="1" applyFont="1" applyFill="1" applyBorder="1" applyAlignment="1">
      <alignment vertical="center"/>
    </xf>
    <xf numFmtId="0" fontId="21" fillId="0" borderId="61" xfId="4" applyFont="1" applyBorder="1"/>
    <xf numFmtId="0" fontId="31" fillId="2" borderId="15" xfId="4" applyFont="1" applyFill="1" applyBorder="1" applyAlignment="1">
      <alignment vertical="center"/>
    </xf>
    <xf numFmtId="0" fontId="30" fillId="2" borderId="15" xfId="4" applyFont="1" applyFill="1" applyBorder="1" applyAlignment="1">
      <alignment horizontal="center" vertical="center"/>
    </xf>
    <xf numFmtId="0" fontId="19" fillId="2" borderId="15" xfId="4" applyFont="1" applyFill="1" applyBorder="1" applyAlignment="1">
      <alignment horizontal="center" vertical="center"/>
    </xf>
    <xf numFmtId="3" fontId="21" fillId="0" borderId="62" xfId="4" applyNumberFormat="1" applyFont="1" applyBorder="1" applyAlignment="1">
      <alignment horizontal="center"/>
    </xf>
    <xf numFmtId="3" fontId="21" fillId="0" borderId="6" xfId="4" applyNumberFormat="1" applyFont="1" applyBorder="1"/>
    <xf numFmtId="4" fontId="21" fillId="0" borderId="6" xfId="4" applyNumberFormat="1" applyFont="1" applyBorder="1"/>
    <xf numFmtId="3" fontId="21" fillId="0" borderId="63" xfId="4" applyNumberFormat="1" applyFont="1" applyBorder="1" applyAlignment="1">
      <alignment horizontal="center"/>
    </xf>
    <xf numFmtId="3" fontId="21" fillId="0" borderId="34" xfId="4" applyNumberFormat="1" applyFont="1" applyBorder="1" applyAlignment="1">
      <alignment horizontal="center"/>
    </xf>
    <xf numFmtId="0" fontId="31" fillId="2" borderId="64" xfId="4" applyFont="1" applyFill="1" applyBorder="1"/>
    <xf numFmtId="0" fontId="31" fillId="2" borderId="65" xfId="4" applyFont="1" applyFill="1" applyBorder="1"/>
    <xf numFmtId="0" fontId="30" fillId="2" borderId="65" xfId="4" applyFont="1" applyFill="1" applyBorder="1" applyAlignment="1">
      <alignment horizontal="center"/>
    </xf>
    <xf numFmtId="0" fontId="19" fillId="2" borderId="66" xfId="4" applyFont="1" applyFill="1" applyBorder="1" applyAlignment="1">
      <alignment horizontal="center"/>
    </xf>
    <xf numFmtId="0" fontId="21" fillId="0" borderId="67" xfId="4" applyFont="1" applyBorder="1"/>
    <xf numFmtId="0" fontId="21" fillId="0" borderId="68" xfId="4" applyFont="1" applyBorder="1"/>
    <xf numFmtId="4" fontId="0" fillId="0" borderId="38" xfId="0" applyNumberFormat="1" applyBorder="1"/>
    <xf numFmtId="4" fontId="0" fillId="0" borderId="0" xfId="0" applyNumberFormat="1"/>
    <xf numFmtId="0" fontId="21" fillId="0" borderId="2" xfId="4" applyFont="1" applyBorder="1" applyAlignment="1">
      <alignment horizontal="center" vertical="center"/>
    </xf>
    <xf numFmtId="3" fontId="21" fillId="0" borderId="67" xfId="4" applyNumberFormat="1" applyFont="1" applyBorder="1"/>
    <xf numFmtId="0" fontId="30" fillId="2" borderId="69" xfId="4" applyFont="1" applyFill="1" applyBorder="1" applyAlignment="1">
      <alignment horizontal="center" vertical="center"/>
    </xf>
    <xf numFmtId="4" fontId="31" fillId="2" borderId="15" xfId="4" applyNumberFormat="1" applyFont="1" applyFill="1" applyBorder="1"/>
    <xf numFmtId="0" fontId="62" fillId="0" borderId="2" xfId="0" applyFont="1" applyBorder="1" applyAlignment="1">
      <alignment horizontal="center" vertical="center"/>
    </xf>
    <xf numFmtId="4" fontId="16" fillId="2" borderId="15" xfId="4" applyNumberFormat="1" applyFont="1" applyFill="1" applyBorder="1" applyAlignment="1">
      <alignment vertical="center"/>
    </xf>
    <xf numFmtId="3" fontId="63" fillId="0" borderId="2" xfId="4" applyNumberFormat="1" applyFont="1" applyBorder="1" applyAlignment="1">
      <alignment horizontal="right" vertical="center"/>
    </xf>
    <xf numFmtId="4" fontId="63" fillId="0" borderId="2" xfId="4" applyNumberFormat="1" applyFont="1" applyBorder="1" applyAlignment="1">
      <alignment horizontal="right" vertical="center"/>
    </xf>
    <xf numFmtId="3" fontId="3" fillId="0" borderId="2" xfId="4" applyNumberFormat="1" applyBorder="1" applyAlignment="1">
      <alignment horizontal="center" vertical="center"/>
    </xf>
    <xf numFmtId="3" fontId="3" fillId="0" borderId="2" xfId="4" applyNumberFormat="1" applyBorder="1" applyAlignment="1">
      <alignment vertical="center"/>
    </xf>
    <xf numFmtId="0" fontId="23" fillId="0" borderId="2" xfId="4" applyFont="1" applyBorder="1" applyAlignment="1">
      <alignment vertical="center"/>
    </xf>
    <xf numFmtId="14" fontId="3" fillId="0" borderId="2" xfId="4" applyNumberFormat="1" applyBorder="1" applyAlignment="1">
      <alignment horizontal="center" vertical="center"/>
    </xf>
    <xf numFmtId="0" fontId="3" fillId="0" borderId="2" xfId="4" applyBorder="1" applyAlignment="1">
      <alignment vertical="center"/>
    </xf>
    <xf numFmtId="0" fontId="23" fillId="0" borderId="2" xfId="4" applyFont="1" applyBorder="1" applyAlignment="1">
      <alignment horizontal="center" vertical="center"/>
    </xf>
    <xf numFmtId="0" fontId="9" fillId="0" borderId="2" xfId="4" applyFont="1" applyBorder="1" applyAlignment="1">
      <alignment vertical="center"/>
    </xf>
    <xf numFmtId="0" fontId="17" fillId="2" borderId="10" xfId="1" applyFont="1" applyFill="1" applyBorder="1" applyAlignment="1">
      <alignment horizontal="left" vertical="center"/>
    </xf>
    <xf numFmtId="3" fontId="31" fillId="2" borderId="15" xfId="4" applyNumberFormat="1" applyFont="1" applyFill="1" applyBorder="1"/>
    <xf numFmtId="0" fontId="21" fillId="0" borderId="0" xfId="4" applyFont="1" applyAlignment="1">
      <alignment vertical="center"/>
    </xf>
    <xf numFmtId="4" fontId="21" fillId="0" borderId="2" xfId="4" applyNumberFormat="1" applyFont="1" applyBorder="1" applyAlignment="1">
      <alignment horizontal="center" vertical="center"/>
    </xf>
    <xf numFmtId="49" fontId="21" fillId="0" borderId="2" xfId="4" applyNumberFormat="1" applyFont="1" applyBorder="1" applyAlignment="1">
      <alignment horizontal="center" vertical="center"/>
    </xf>
    <xf numFmtId="0" fontId="21" fillId="0" borderId="2" xfId="4" applyFont="1" applyBorder="1" applyAlignment="1">
      <alignment horizontal="center" vertical="center" wrapText="1"/>
    </xf>
    <xf numFmtId="4" fontId="21" fillId="3" borderId="2" xfId="4" applyNumberFormat="1" applyFont="1" applyFill="1" applyBorder="1" applyAlignment="1">
      <alignment horizontal="center" vertical="center"/>
    </xf>
    <xf numFmtId="4" fontId="64" fillId="3" borderId="2" xfId="0" applyNumberFormat="1" applyFont="1" applyFill="1" applyBorder="1" applyAlignment="1">
      <alignment vertical="center"/>
    </xf>
    <xf numFmtId="4" fontId="21" fillId="0" borderId="2" xfId="4" applyNumberFormat="1" applyFont="1" applyBorder="1" applyAlignment="1">
      <alignment vertical="center"/>
    </xf>
    <xf numFmtId="0" fontId="64" fillId="3" borderId="2" xfId="0" applyFont="1" applyFill="1" applyBorder="1" applyAlignment="1">
      <alignment horizontal="center" vertical="center"/>
    </xf>
    <xf numFmtId="49" fontId="62" fillId="0" borderId="2" xfId="0" applyNumberFormat="1" applyFont="1" applyBorder="1" applyAlignment="1">
      <alignment horizontal="center" vertical="center"/>
    </xf>
    <xf numFmtId="4" fontId="3" fillId="3" borderId="2" xfId="0" applyNumberFormat="1" applyFont="1" applyFill="1" applyBorder="1" applyAlignment="1">
      <alignment vertical="center"/>
    </xf>
    <xf numFmtId="49" fontId="1" fillId="0" borderId="2" xfId="0" applyNumberFormat="1" applyFont="1" applyBorder="1" applyAlignment="1">
      <alignment horizontal="left" vertical="center"/>
    </xf>
    <xf numFmtId="0" fontId="64" fillId="3" borderId="2" xfId="0" applyFont="1" applyFill="1" applyBorder="1" applyAlignment="1">
      <alignment horizontal="center" vertical="center" wrapText="1"/>
    </xf>
    <xf numFmtId="0" fontId="31" fillId="2" borderId="15" xfId="4" applyFont="1" applyFill="1" applyBorder="1" applyAlignment="1">
      <alignment horizontal="center"/>
    </xf>
    <xf numFmtId="4" fontId="21" fillId="0" borderId="2" xfId="4" applyNumberFormat="1" applyFont="1" applyBorder="1" applyAlignment="1">
      <alignment horizontal="right" vertical="center"/>
    </xf>
    <xf numFmtId="0" fontId="21" fillId="0" borderId="2" xfId="4" applyFont="1" applyBorder="1" applyAlignment="1">
      <alignment horizontal="left" indent="5"/>
    </xf>
    <xf numFmtId="3" fontId="21" fillId="0" borderId="2" xfId="4" applyNumberFormat="1" applyFont="1" applyBorder="1" applyAlignment="1">
      <alignment horizontal="right"/>
    </xf>
    <xf numFmtId="4" fontId="31" fillId="0" borderId="15" xfId="4" applyNumberFormat="1" applyFont="1" applyBorder="1"/>
    <xf numFmtId="0" fontId="31" fillId="0" borderId="15" xfId="4" applyFont="1" applyBorder="1"/>
    <xf numFmtId="0" fontId="30" fillId="0" borderId="15" xfId="4" applyFont="1" applyBorder="1" applyAlignment="1">
      <alignment horizontal="center"/>
    </xf>
    <xf numFmtId="0" fontId="19" fillId="0" borderId="15" xfId="4" applyFont="1" applyBorder="1" applyAlignment="1">
      <alignment horizontal="center"/>
    </xf>
    <xf numFmtId="0" fontId="0" fillId="0" borderId="0" xfId="0" applyAlignment="1">
      <alignment horizontal="right" vertical="center" wrapText="1"/>
    </xf>
    <xf numFmtId="0" fontId="0" fillId="0" borderId="0" xfId="0" applyAlignment="1">
      <alignment horizontal="right" vertical="center"/>
    </xf>
    <xf numFmtId="0" fontId="12" fillId="2" borderId="14" xfId="0" applyFont="1" applyFill="1" applyBorder="1" applyAlignment="1">
      <alignment horizontal="right" vertical="center" wrapText="1"/>
    </xf>
    <xf numFmtId="0" fontId="11" fillId="2" borderId="14" xfId="0" applyFont="1" applyFill="1" applyBorder="1" applyAlignment="1">
      <alignment horizontal="center" vertical="center"/>
    </xf>
    <xf numFmtId="0" fontId="21" fillId="0" borderId="33" xfId="0" applyFont="1" applyBorder="1" applyAlignment="1">
      <alignment horizontal="center" vertical="center" wrapText="1"/>
    </xf>
    <xf numFmtId="0" fontId="3" fillId="0" borderId="2" xfId="0" applyFont="1" applyBorder="1"/>
    <xf numFmtId="166" fontId="3" fillId="0" borderId="2" xfId="0" applyNumberFormat="1" applyFont="1" applyBorder="1"/>
    <xf numFmtId="0" fontId="3" fillId="0" borderId="2" xfId="0" applyFont="1" applyBorder="1" applyAlignment="1">
      <alignment vertical="center"/>
    </xf>
    <xf numFmtId="0" fontId="3" fillId="0" borderId="2" xfId="0" applyFont="1" applyBorder="1" applyAlignment="1">
      <alignment horizontal="center"/>
    </xf>
    <xf numFmtId="166" fontId="3" fillId="0" borderId="4" xfId="0" applyNumberFormat="1" applyFont="1" applyBorder="1"/>
    <xf numFmtId="166" fontId="21" fillId="2" borderId="20" xfId="0" applyNumberFormat="1" applyFont="1" applyFill="1" applyBorder="1"/>
    <xf numFmtId="0" fontId="21" fillId="0" borderId="0" xfId="0" applyFont="1" applyAlignment="1">
      <alignment horizontal="center"/>
    </xf>
    <xf numFmtId="4" fontId="9" fillId="0" borderId="2" xfId="4" applyNumberFormat="1" applyFont="1" applyBorder="1" applyAlignment="1">
      <alignment vertical="center" wrapText="1"/>
    </xf>
    <xf numFmtId="4" fontId="9" fillId="0" borderId="2" xfId="4" applyNumberFormat="1" applyFont="1" applyBorder="1" applyAlignment="1">
      <alignment horizontal="center" vertical="center" wrapText="1"/>
    </xf>
    <xf numFmtId="4" fontId="9" fillId="0" borderId="0" xfId="4" applyNumberFormat="1" applyFont="1" applyAlignment="1">
      <alignment vertical="center" wrapText="1"/>
    </xf>
    <xf numFmtId="4" fontId="21" fillId="0" borderId="2" xfId="4" applyNumberFormat="1" applyFont="1" applyBorder="1" applyAlignment="1">
      <alignment vertical="center" wrapText="1"/>
    </xf>
    <xf numFmtId="4" fontId="21" fillId="0" borderId="2" xfId="4" applyNumberFormat="1" applyFont="1" applyBorder="1" applyAlignment="1">
      <alignment horizontal="center" vertical="center" wrapText="1"/>
    </xf>
    <xf numFmtId="4" fontId="21" fillId="0" borderId="0" xfId="4" applyNumberFormat="1" applyFont="1" applyAlignment="1">
      <alignment vertical="center" wrapText="1"/>
    </xf>
    <xf numFmtId="0" fontId="4" fillId="0" borderId="2" xfId="4" applyFont="1" applyBorder="1" applyAlignment="1">
      <alignment horizontal="left" vertical="center" wrapText="1"/>
    </xf>
    <xf numFmtId="0" fontId="21" fillId="0" borderId="2" xfId="4" applyFont="1" applyBorder="1" applyAlignment="1">
      <alignment vertical="center" wrapText="1"/>
    </xf>
    <xf numFmtId="3" fontId="21" fillId="0" borderId="2" xfId="4" applyNumberFormat="1" applyFont="1" applyBorder="1" applyAlignment="1">
      <alignment horizontal="center" vertical="center" wrapText="1"/>
    </xf>
    <xf numFmtId="0" fontId="0" fillId="0" borderId="2" xfId="0" applyBorder="1" applyAlignment="1">
      <alignment horizontal="center" vertical="center" wrapText="1"/>
    </xf>
    <xf numFmtId="4" fontId="21" fillId="0" borderId="2" xfId="4" applyNumberFormat="1" applyFont="1" applyBorder="1" applyAlignment="1">
      <alignment horizontal="right" vertical="center" wrapText="1"/>
    </xf>
    <xf numFmtId="0" fontId="21" fillId="0" borderId="0" xfId="4" applyFont="1" applyAlignment="1">
      <alignment vertical="center" wrapText="1"/>
    </xf>
    <xf numFmtId="3" fontId="21" fillId="0" borderId="2" xfId="4" applyNumberFormat="1" applyFont="1" applyBorder="1" applyAlignment="1">
      <alignment vertical="center" wrapText="1"/>
    </xf>
    <xf numFmtId="4" fontId="0" fillId="0" borderId="2" xfId="0" applyNumberFormat="1" applyBorder="1" applyAlignment="1">
      <alignment vertical="center" wrapText="1"/>
    </xf>
    <xf numFmtId="0" fontId="21" fillId="0" borderId="2" xfId="4" applyFont="1" applyBorder="1" applyAlignment="1">
      <alignment horizontal="left" vertical="center" wrapText="1" indent="5"/>
    </xf>
    <xf numFmtId="3" fontId="9" fillId="0" borderId="2" xfId="4" applyNumberFormat="1" applyFont="1" applyBorder="1" applyAlignment="1">
      <alignment horizontal="right"/>
    </xf>
    <xf numFmtId="49" fontId="9" fillId="0" borderId="2" xfId="4" applyNumberFormat="1" applyFont="1" applyBorder="1" applyAlignment="1">
      <alignment horizontal="center" vertical="center"/>
    </xf>
    <xf numFmtId="4" fontId="9" fillId="0" borderId="2" xfId="4" applyNumberFormat="1" applyFont="1" applyBorder="1" applyAlignment="1">
      <alignment horizontal="right" vertical="center"/>
    </xf>
    <xf numFmtId="49" fontId="21" fillId="0" borderId="2" xfId="4" applyNumberFormat="1" applyFont="1" applyBorder="1" applyAlignment="1">
      <alignment horizontal="center" vertical="center" wrapText="1"/>
    </xf>
    <xf numFmtId="187" fontId="21" fillId="0" borderId="2" xfId="4" applyNumberFormat="1" applyFont="1" applyBorder="1" applyAlignment="1">
      <alignment horizontal="center" vertical="center" wrapText="1"/>
    </xf>
    <xf numFmtId="0" fontId="14" fillId="0" borderId="2" xfId="4" applyFont="1" applyBorder="1" applyAlignment="1">
      <alignment vertical="center"/>
    </xf>
    <xf numFmtId="3" fontId="9" fillId="0" borderId="2" xfId="4" applyNumberFormat="1" applyFont="1" applyBorder="1" applyAlignment="1">
      <alignment horizontal="center" vertical="center"/>
    </xf>
    <xf numFmtId="3" fontId="10" fillId="0" borderId="2" xfId="4" applyNumberFormat="1" applyFont="1" applyBorder="1" applyAlignment="1">
      <alignment horizontal="center" vertical="center"/>
    </xf>
    <xf numFmtId="4" fontId="66" fillId="0" borderId="2" xfId="4" applyNumberFormat="1" applyFont="1" applyBorder="1" applyAlignment="1">
      <alignment horizontal="right" vertical="center"/>
    </xf>
    <xf numFmtId="0" fontId="62" fillId="0" borderId="2" xfId="0" applyFont="1" applyBorder="1" applyAlignment="1">
      <alignment vertical="center"/>
    </xf>
    <xf numFmtId="4" fontId="62" fillId="0" borderId="2" xfId="0" applyNumberFormat="1" applyFont="1" applyBorder="1" applyAlignment="1">
      <alignment horizontal="right" vertical="center"/>
    </xf>
    <xf numFmtId="4" fontId="62" fillId="0" borderId="73" xfId="0" applyNumberFormat="1" applyFont="1" applyBorder="1" applyAlignment="1">
      <alignment horizontal="right" vertical="center"/>
    </xf>
    <xf numFmtId="0" fontId="40" fillId="14" borderId="2" xfId="0" applyFont="1" applyFill="1" applyBorder="1" applyAlignment="1">
      <alignment horizontal="center" vertical="center" wrapText="1"/>
    </xf>
    <xf numFmtId="4" fontId="67" fillId="0" borderId="2" xfId="0" applyNumberFormat="1" applyFont="1" applyBorder="1"/>
    <xf numFmtId="176" fontId="21" fillId="0" borderId="33" xfId="9" applyNumberFormat="1" applyFont="1" applyFill="1" applyBorder="1" applyAlignment="1">
      <alignment vertical="center"/>
    </xf>
    <xf numFmtId="176" fontId="21" fillId="0" borderId="33" xfId="9" applyNumberFormat="1" applyFont="1" applyFill="1" applyBorder="1" applyAlignment="1">
      <alignment vertical="center" wrapText="1"/>
    </xf>
    <xf numFmtId="3" fontId="21" fillId="0" borderId="33" xfId="1" applyNumberFormat="1" applyFont="1" applyBorder="1" applyAlignment="1">
      <alignment vertical="center"/>
    </xf>
    <xf numFmtId="43" fontId="21" fillId="0" borderId="33" xfId="9" applyFont="1" applyBorder="1" applyAlignment="1">
      <alignment vertical="center"/>
    </xf>
    <xf numFmtId="43" fontId="21" fillId="0" borderId="33" xfId="9" applyFont="1" applyFill="1" applyBorder="1" applyAlignment="1">
      <alignment horizontal="center" vertical="center"/>
    </xf>
    <xf numFmtId="10" fontId="21" fillId="0" borderId="33" xfId="5" applyNumberFormat="1" applyFont="1" applyBorder="1" applyAlignment="1">
      <alignment vertical="center"/>
    </xf>
    <xf numFmtId="0" fontId="21" fillId="3" borderId="33" xfId="1" applyFont="1" applyFill="1" applyBorder="1" applyAlignment="1">
      <alignment vertical="center" wrapText="1"/>
    </xf>
    <xf numFmtId="0" fontId="21" fillId="0" borderId="33" xfId="1" applyFont="1" applyBorder="1" applyAlignment="1">
      <alignment horizontal="left" vertical="center" wrapText="1" indent="1"/>
    </xf>
    <xf numFmtId="0" fontId="21" fillId="0" borderId="36" xfId="1" applyFont="1" applyBorder="1" applyAlignment="1">
      <alignment horizontal="left" vertical="center" wrapText="1" indent="1"/>
    </xf>
    <xf numFmtId="0" fontId="21" fillId="0" borderId="36" xfId="1" applyFont="1" applyBorder="1" applyAlignment="1">
      <alignment horizontal="left" vertical="center"/>
    </xf>
    <xf numFmtId="0" fontId="21" fillId="0" borderId="36" xfId="1" applyFont="1" applyBorder="1" applyAlignment="1">
      <alignment vertical="center" wrapText="1"/>
    </xf>
    <xf numFmtId="0" fontId="21" fillId="0" borderId="36" xfId="1" applyFont="1" applyBorder="1" applyAlignment="1">
      <alignment horizontal="center" vertical="center" wrapText="1"/>
    </xf>
    <xf numFmtId="0" fontId="21" fillId="0" borderId="36" xfId="1" quotePrefix="1" applyFont="1" applyBorder="1" applyAlignment="1">
      <alignment horizontal="center" vertical="center"/>
    </xf>
    <xf numFmtId="43" fontId="21" fillId="0" borderId="36" xfId="9" applyFont="1" applyBorder="1" applyAlignment="1">
      <alignment vertical="center"/>
    </xf>
    <xf numFmtId="43" fontId="21" fillId="0" borderId="36" xfId="9" applyFont="1" applyBorder="1" applyAlignment="1">
      <alignment horizontal="center" vertical="center"/>
    </xf>
    <xf numFmtId="0" fontId="31" fillId="3" borderId="2" xfId="1" applyFont="1" applyFill="1" applyBorder="1" applyAlignment="1">
      <alignment horizontal="center" vertical="center" wrapText="1"/>
    </xf>
    <xf numFmtId="0" fontId="9" fillId="0" borderId="0" xfId="1" applyFont="1" applyAlignment="1">
      <alignment horizontal="center" vertical="center" wrapText="1"/>
    </xf>
    <xf numFmtId="0" fontId="21" fillId="0" borderId="0" xfId="1" applyFont="1" applyAlignment="1">
      <alignment horizontal="left" vertical="center" wrapText="1"/>
    </xf>
    <xf numFmtId="41" fontId="3" fillId="0" borderId="0" xfId="0" applyNumberFormat="1" applyFont="1" applyAlignment="1">
      <alignment vertical="center" wrapText="1"/>
    </xf>
    <xf numFmtId="0" fontId="3" fillId="0" borderId="0" xfId="0" applyFont="1" applyAlignment="1">
      <alignment vertical="center" wrapText="1"/>
    </xf>
    <xf numFmtId="41" fontId="39" fillId="0" borderId="77" xfId="0" applyNumberFormat="1" applyFont="1" applyBorder="1" applyAlignment="1">
      <alignment vertical="center" wrapText="1"/>
    </xf>
    <xf numFmtId="167" fontId="39" fillId="0" borderId="77" xfId="0" applyNumberFormat="1" applyFont="1" applyBorder="1" applyAlignment="1">
      <alignment horizontal="center" vertical="center" wrapText="1"/>
    </xf>
    <xf numFmtId="41" fontId="39" fillId="0" borderId="78" xfId="0" applyNumberFormat="1" applyFont="1" applyBorder="1" applyAlignment="1">
      <alignment vertical="center" wrapText="1"/>
    </xf>
    <xf numFmtId="167" fontId="39" fillId="0" borderId="77" xfId="5" applyNumberFormat="1" applyFont="1" applyFill="1" applyBorder="1" applyAlignment="1">
      <alignment horizontal="center" vertical="center" wrapText="1"/>
    </xf>
    <xf numFmtId="41" fontId="39" fillId="0" borderId="79" xfId="0" applyNumberFormat="1" applyFont="1" applyBorder="1" applyAlignment="1">
      <alignment horizontal="right" vertical="center" wrapText="1"/>
    </xf>
    <xf numFmtId="167" fontId="39" fillId="0" borderId="78" xfId="0" applyNumberFormat="1" applyFont="1" applyBorder="1" applyAlignment="1">
      <alignment horizontal="center" vertical="center" wrapText="1"/>
    </xf>
    <xf numFmtId="167" fontId="39" fillId="0" borderId="78" xfId="5" applyNumberFormat="1" applyFont="1" applyFill="1" applyBorder="1" applyAlignment="1">
      <alignment horizontal="center" vertical="center" wrapText="1"/>
    </xf>
    <xf numFmtId="41" fontId="39" fillId="0" borderId="82" xfId="0" applyNumberFormat="1" applyFont="1" applyBorder="1" applyAlignment="1">
      <alignment vertical="center" wrapText="1"/>
    </xf>
    <xf numFmtId="167" fontId="39" fillId="0" borderId="82" xfId="0" applyNumberFormat="1" applyFont="1" applyBorder="1" applyAlignment="1">
      <alignment horizontal="center" vertical="center" wrapText="1"/>
    </xf>
    <xf numFmtId="41" fontId="39" fillId="0" borderId="83" xfId="0" applyNumberFormat="1" applyFont="1" applyBorder="1" applyAlignment="1">
      <alignment horizontal="right" vertical="center" wrapText="1"/>
    </xf>
    <xf numFmtId="0" fontId="39" fillId="0" borderId="84" xfId="0" applyFont="1" applyBorder="1" applyAlignment="1">
      <alignment horizontal="left" vertical="center" wrapText="1"/>
    </xf>
    <xf numFmtId="0" fontId="39" fillId="0" borderId="85" xfId="0" applyFont="1" applyBorder="1" applyAlignment="1">
      <alignment horizontal="left" vertical="center" wrapText="1"/>
    </xf>
    <xf numFmtId="0" fontId="39" fillId="0" borderId="86" xfId="0" applyFont="1" applyBorder="1" applyAlignment="1">
      <alignment horizontal="left" vertical="center" wrapText="1"/>
    </xf>
    <xf numFmtId="0" fontId="12" fillId="2" borderId="50" xfId="0" applyFont="1" applyFill="1" applyBorder="1" applyAlignment="1">
      <alignment horizontal="right" vertical="center" wrapText="1"/>
    </xf>
    <xf numFmtId="41" fontId="39" fillId="0" borderId="76" xfId="0" applyNumberFormat="1" applyFont="1" applyBorder="1" applyAlignment="1">
      <alignment vertical="center" wrapText="1"/>
    </xf>
    <xf numFmtId="41" fontId="39" fillId="0" borderId="80" xfId="0" applyNumberFormat="1" applyFont="1" applyBorder="1" applyAlignment="1">
      <alignment vertical="center" wrapText="1"/>
    </xf>
    <xf numFmtId="41" fontId="39" fillId="0" borderId="81" xfId="0" applyNumberFormat="1" applyFont="1" applyBorder="1" applyAlignment="1">
      <alignment vertical="center" wrapText="1"/>
    </xf>
    <xf numFmtId="0" fontId="11" fillId="2" borderId="17" xfId="0" applyFont="1" applyFill="1" applyBorder="1" applyAlignment="1">
      <alignment horizontal="center" vertical="center"/>
    </xf>
    <xf numFmtId="41" fontId="39" fillId="0" borderId="87" xfId="0" applyNumberFormat="1" applyFont="1" applyBorder="1" applyAlignment="1">
      <alignment vertical="center" wrapText="1"/>
    </xf>
    <xf numFmtId="41" fontId="39" fillId="0" borderId="88" xfId="0" applyNumberFormat="1" applyFont="1" applyBorder="1" applyAlignment="1">
      <alignment vertical="center" wrapText="1"/>
    </xf>
    <xf numFmtId="41" fontId="39" fillId="0" borderId="89" xfId="0" applyNumberFormat="1" applyFont="1" applyBorder="1" applyAlignment="1">
      <alignment vertical="center" wrapText="1"/>
    </xf>
    <xf numFmtId="167" fontId="39" fillId="0" borderId="82" xfId="5" applyNumberFormat="1" applyFont="1" applyFill="1" applyBorder="1" applyAlignment="1">
      <alignment horizontal="center" vertical="center" wrapText="1"/>
    </xf>
    <xf numFmtId="0" fontId="17" fillId="2" borderId="92" xfId="0" applyFont="1" applyFill="1" applyBorder="1" applyAlignment="1">
      <alignment horizontal="center" vertical="center"/>
    </xf>
    <xf numFmtId="41" fontId="17" fillId="2" borderId="93" xfId="0" applyNumberFormat="1" applyFont="1" applyFill="1" applyBorder="1" applyAlignment="1">
      <alignment vertical="center"/>
    </xf>
    <xf numFmtId="167" fontId="17" fillId="2" borderId="93" xfId="5" applyNumberFormat="1" applyFont="1" applyFill="1" applyBorder="1" applyAlignment="1">
      <alignment horizontal="center" vertical="center"/>
    </xf>
    <xf numFmtId="41" fontId="17" fillId="2" borderId="93" xfId="0" applyNumberFormat="1" applyFont="1" applyFill="1" applyBorder="1" applyAlignment="1">
      <alignment horizontal="right" vertical="center"/>
    </xf>
    <xf numFmtId="41" fontId="17" fillId="2" borderId="93" xfId="0" applyNumberFormat="1" applyFont="1" applyFill="1" applyBorder="1" applyAlignment="1">
      <alignment horizontal="right" vertical="center" wrapText="1"/>
    </xf>
    <xf numFmtId="41" fontId="17" fillId="2" borderId="94" xfId="0" applyNumberFormat="1" applyFont="1" applyFill="1" applyBorder="1" applyAlignment="1">
      <alignment horizontal="right" vertical="center" wrapText="1"/>
    </xf>
    <xf numFmtId="0" fontId="23" fillId="0" borderId="91" xfId="0" applyFont="1" applyBorder="1"/>
    <xf numFmtId="0" fontId="16" fillId="2" borderId="9" xfId="0" applyFont="1" applyFill="1" applyBorder="1" applyAlignment="1">
      <alignment horizontal="center" vertical="center" wrapText="1"/>
    </xf>
    <xf numFmtId="0" fontId="11" fillId="2" borderId="96" xfId="0" applyFont="1" applyFill="1" applyBorder="1" applyAlignment="1">
      <alignment horizontal="center" vertical="center" wrapText="1"/>
    </xf>
    <xf numFmtId="167" fontId="0" fillId="0" borderId="0" xfId="5" applyNumberFormat="1" applyFont="1" applyFill="1" applyAlignment="1">
      <alignment horizontal="center"/>
    </xf>
    <xf numFmtId="0" fontId="36" fillId="0" borderId="23" xfId="0" applyFont="1" applyBorder="1"/>
    <xf numFmtId="0" fontId="22" fillId="0" borderId="0" xfId="0" applyFont="1" applyAlignment="1">
      <alignment wrapText="1"/>
    </xf>
    <xf numFmtId="9" fontId="0" fillId="0" borderId="0" xfId="5" applyFont="1" applyFill="1" applyAlignment="1">
      <alignment horizontal="center"/>
    </xf>
    <xf numFmtId="167" fontId="0" fillId="0" borderId="0" xfId="5" applyNumberFormat="1" applyFont="1" applyFill="1"/>
    <xf numFmtId="0" fontId="38" fillId="2" borderId="9" xfId="0" applyFont="1" applyFill="1" applyBorder="1" applyAlignment="1">
      <alignment vertical="center"/>
    </xf>
    <xf numFmtId="41" fontId="38" fillId="2" borderId="9" xfId="0" applyNumberFormat="1" applyFont="1" applyFill="1" applyBorder="1" applyAlignment="1">
      <alignment vertical="center"/>
    </xf>
    <xf numFmtId="9" fontId="38" fillId="2" borderId="9" xfId="5" applyFont="1" applyFill="1" applyBorder="1" applyAlignment="1">
      <alignment horizontal="center" vertical="center"/>
    </xf>
    <xf numFmtId="0" fontId="0" fillId="0" borderId="0" xfId="0" applyAlignment="1">
      <alignment vertical="center"/>
    </xf>
    <xf numFmtId="41" fontId="21" fillId="0" borderId="0" xfId="0" applyNumberFormat="1" applyFont="1" applyAlignment="1">
      <alignment vertical="center"/>
    </xf>
    <xf numFmtId="167" fontId="38" fillId="2" borderId="9" xfId="5" applyNumberFormat="1" applyFont="1" applyFill="1" applyBorder="1" applyAlignment="1">
      <alignment horizontal="center" vertical="center"/>
    </xf>
    <xf numFmtId="0" fontId="36" fillId="6" borderId="28" xfId="0" applyFont="1" applyFill="1" applyBorder="1"/>
    <xf numFmtId="41" fontId="24" fillId="2" borderId="75" xfId="0" applyNumberFormat="1" applyFont="1" applyFill="1" applyBorder="1"/>
    <xf numFmtId="167" fontId="24" fillId="2" borderId="74" xfId="5" applyNumberFormat="1" applyFont="1" applyFill="1" applyBorder="1" applyAlignment="1">
      <alignment horizontal="center"/>
    </xf>
    <xf numFmtId="3" fontId="37" fillId="0" borderId="98" xfId="0" applyNumberFormat="1" applyFont="1" applyBorder="1"/>
    <xf numFmtId="3" fontId="37" fillId="0" borderId="100" xfId="0" applyNumberFormat="1" applyFont="1" applyBorder="1"/>
    <xf numFmtId="3" fontId="37" fillId="0" borderId="3" xfId="0" applyNumberFormat="1" applyFont="1" applyBorder="1"/>
    <xf numFmtId="3" fontId="37" fillId="0" borderId="102" xfId="0" applyNumberFormat="1" applyFont="1" applyBorder="1"/>
    <xf numFmtId="3" fontId="37" fillId="0" borderId="103" xfId="0" applyNumberFormat="1" applyFont="1" applyBorder="1"/>
    <xf numFmtId="3" fontId="37" fillId="0" borderId="1" xfId="0" applyNumberFormat="1" applyFont="1" applyBorder="1"/>
    <xf numFmtId="3" fontId="37" fillId="0" borderId="104" xfId="0" applyNumberFormat="1" applyFont="1" applyBorder="1"/>
    <xf numFmtId="3" fontId="68" fillId="0" borderId="99" xfId="0" applyNumberFormat="1" applyFont="1" applyBorder="1"/>
    <xf numFmtId="3" fontId="68" fillId="0" borderId="101" xfId="0" applyNumberFormat="1" applyFont="1" applyBorder="1"/>
    <xf numFmtId="3" fontId="37" fillId="0" borderId="90" xfId="0" applyNumberFormat="1" applyFont="1" applyBorder="1"/>
    <xf numFmtId="3" fontId="68" fillId="0" borderId="62" xfId="0" applyNumberFormat="1" applyFont="1" applyBorder="1"/>
    <xf numFmtId="0" fontId="37" fillId="0" borderId="97" xfId="0" applyFont="1" applyBorder="1"/>
    <xf numFmtId="49" fontId="24" fillId="2" borderId="30" xfId="2" applyFont="1" applyFill="1" applyBorder="1" applyAlignment="1">
      <alignment horizontal="center" vertical="center"/>
    </xf>
    <xf numFmtId="0" fontId="37" fillId="0" borderId="97" xfId="0" applyFont="1" applyBorder="1" applyAlignment="1">
      <alignment vertical="center" wrapText="1"/>
    </xf>
    <xf numFmtId="3" fontId="37" fillId="0" borderId="100" xfId="0" applyNumberFormat="1" applyFont="1" applyBorder="1" applyAlignment="1">
      <alignment vertical="center"/>
    </xf>
    <xf numFmtId="3" fontId="37" fillId="0" borderId="27" xfId="0" applyNumberFormat="1" applyFont="1" applyBorder="1" applyAlignment="1">
      <alignment vertical="center"/>
    </xf>
    <xf numFmtId="3" fontId="68" fillId="0" borderId="101" xfId="0" applyNumberFormat="1" applyFont="1" applyBorder="1" applyAlignment="1">
      <alignment vertical="center"/>
    </xf>
    <xf numFmtId="3" fontId="37" fillId="0" borderId="103" xfId="0" applyNumberFormat="1" applyFont="1" applyBorder="1" applyAlignment="1">
      <alignment vertical="center"/>
    </xf>
    <xf numFmtId="0" fontId="6" fillId="0" borderId="0" xfId="0" applyFont="1" applyAlignment="1">
      <alignment vertical="center"/>
    </xf>
    <xf numFmtId="3" fontId="68" fillId="0" borderId="98" xfId="0" applyNumberFormat="1" applyFont="1" applyBorder="1"/>
    <xf numFmtId="167" fontId="68" fillId="0" borderId="99" xfId="5" applyNumberFormat="1" applyFont="1" applyBorder="1" applyAlignment="1">
      <alignment horizontal="center"/>
    </xf>
    <xf numFmtId="3" fontId="68" fillId="0" borderId="100" xfId="0" applyNumberFormat="1" applyFont="1" applyBorder="1"/>
    <xf numFmtId="167" fontId="68" fillId="0" borderId="101" xfId="5" applyNumberFormat="1" applyFont="1" applyBorder="1" applyAlignment="1">
      <alignment horizontal="center"/>
    </xf>
    <xf numFmtId="3" fontId="68" fillId="0" borderId="100" xfId="0" applyNumberFormat="1" applyFont="1" applyBorder="1" applyAlignment="1">
      <alignment vertical="center"/>
    </xf>
    <xf numFmtId="167" fontId="68" fillId="0" borderId="101" xfId="5" applyNumberFormat="1" applyFont="1" applyBorder="1" applyAlignment="1">
      <alignment horizontal="center" vertical="center"/>
    </xf>
    <xf numFmtId="3" fontId="68" fillId="0" borderId="3" xfId="0" applyNumberFormat="1" applyFont="1" applyBorder="1"/>
    <xf numFmtId="167" fontId="68" fillId="0" borderId="62" xfId="5" applyNumberFormat="1" applyFont="1" applyBorder="1" applyAlignment="1">
      <alignment horizontal="center"/>
    </xf>
    <xf numFmtId="0" fontId="36" fillId="5" borderId="23" xfId="0" applyFont="1" applyFill="1" applyBorder="1" applyAlignment="1">
      <alignment vertical="center" wrapText="1"/>
    </xf>
    <xf numFmtId="0" fontId="69" fillId="0" borderId="0" xfId="0" applyFont="1" applyAlignment="1">
      <alignment vertical="center" wrapText="1"/>
    </xf>
    <xf numFmtId="49" fontId="7" fillId="0" borderId="0" xfId="2" applyFont="1" applyAlignment="1">
      <alignment horizontal="left" vertical="center" wrapText="1"/>
    </xf>
    <xf numFmtId="0" fontId="36" fillId="5" borderId="23" xfId="0" applyFont="1" applyFill="1" applyBorder="1" applyAlignment="1">
      <alignment vertical="center"/>
    </xf>
    <xf numFmtId="167" fontId="36" fillId="5" borderId="24" xfId="5" applyNumberFormat="1" applyFont="1" applyFill="1" applyBorder="1" applyAlignment="1">
      <alignment horizontal="center" vertical="center"/>
    </xf>
    <xf numFmtId="0" fontId="69" fillId="0" borderId="0" xfId="0" applyFont="1" applyAlignment="1">
      <alignment vertical="center"/>
    </xf>
    <xf numFmtId="167" fontId="69" fillId="0" borderId="25" xfId="5" applyNumberFormat="1" applyFont="1" applyBorder="1" applyAlignment="1">
      <alignment horizontal="center" vertical="center"/>
    </xf>
    <xf numFmtId="0" fontId="41" fillId="0" borderId="0" xfId="0" applyFont="1" applyAlignment="1">
      <alignment vertical="center"/>
    </xf>
    <xf numFmtId="167" fontId="36" fillId="5" borderId="26" xfId="5" applyNumberFormat="1" applyFont="1" applyFill="1" applyBorder="1" applyAlignment="1">
      <alignment horizontal="center" vertical="center"/>
    </xf>
    <xf numFmtId="176" fontId="12" fillId="2" borderId="9" xfId="9" applyNumberFormat="1" applyFont="1" applyFill="1" applyBorder="1" applyAlignment="1">
      <alignment horizontal="center" textRotation="90" wrapText="1"/>
    </xf>
    <xf numFmtId="176" fontId="36" fillId="5" borderId="23" xfId="9" applyNumberFormat="1" applyFont="1" applyFill="1" applyBorder="1" applyAlignment="1">
      <alignment vertical="center"/>
    </xf>
    <xf numFmtId="176" fontId="36" fillId="5" borderId="24" xfId="9" applyNumberFormat="1" applyFont="1" applyFill="1" applyBorder="1" applyAlignment="1">
      <alignment vertical="center"/>
    </xf>
    <xf numFmtId="176" fontId="0" fillId="5" borderId="0" xfId="9" applyNumberFormat="1" applyFont="1" applyFill="1" applyAlignment="1">
      <alignment vertical="center"/>
    </xf>
    <xf numFmtId="176" fontId="69" fillId="0" borderId="0" xfId="9" applyNumberFormat="1" applyFont="1" applyAlignment="1">
      <alignment vertical="center"/>
    </xf>
    <xf numFmtId="176" fontId="69" fillId="0" borderId="25" xfId="9" applyNumberFormat="1" applyFont="1" applyBorder="1" applyAlignment="1">
      <alignment vertical="center"/>
    </xf>
    <xf numFmtId="176" fontId="36" fillId="5" borderId="26" xfId="9" applyNumberFormat="1" applyFont="1" applyFill="1" applyBorder="1" applyAlignment="1">
      <alignment vertical="center"/>
    </xf>
    <xf numFmtId="176" fontId="6" fillId="0" borderId="0" xfId="9" applyNumberFormat="1" applyFont="1" applyAlignment="1">
      <alignment vertical="center"/>
    </xf>
    <xf numFmtId="176" fontId="6" fillId="0" borderId="0" xfId="9" applyNumberFormat="1" applyFont="1" applyAlignment="1">
      <alignment horizontal="right" vertical="center"/>
    </xf>
    <xf numFmtId="176" fontId="6" fillId="0" borderId="0" xfId="9" applyNumberFormat="1" applyFont="1"/>
    <xf numFmtId="176" fontId="16" fillId="2" borderId="31" xfId="9" applyNumberFormat="1" applyFont="1" applyFill="1" applyBorder="1" applyAlignment="1">
      <alignment horizontal="right" vertical="center"/>
    </xf>
    <xf numFmtId="167" fontId="16" fillId="2" borderId="32" xfId="5" applyNumberFormat="1" applyFont="1" applyFill="1" applyBorder="1" applyAlignment="1">
      <alignment horizontal="center" vertical="center"/>
    </xf>
    <xf numFmtId="176" fontId="36" fillId="5" borderId="106" xfId="9" applyNumberFormat="1" applyFont="1" applyFill="1" applyBorder="1" applyAlignment="1">
      <alignment vertical="center"/>
    </xf>
    <xf numFmtId="176" fontId="69" fillId="0" borderId="107" xfId="9" applyNumberFormat="1" applyFont="1" applyBorder="1" applyAlignment="1">
      <alignment vertical="center"/>
    </xf>
    <xf numFmtId="176" fontId="36" fillId="5" borderId="108" xfId="9" applyNumberFormat="1" applyFont="1" applyFill="1" applyBorder="1" applyAlignment="1">
      <alignment vertical="center"/>
    </xf>
    <xf numFmtId="176" fontId="69" fillId="0" borderId="109" xfId="9" applyNumberFormat="1" applyFont="1" applyBorder="1" applyAlignment="1">
      <alignment vertical="center"/>
    </xf>
    <xf numFmtId="0" fontId="0" fillId="0" borderId="110" xfId="0" applyBorder="1" applyAlignment="1">
      <alignment horizontal="left" vertical="center"/>
    </xf>
    <xf numFmtId="41" fontId="0" fillId="0" borderId="110" xfId="0" applyNumberFormat="1" applyBorder="1" applyAlignment="1">
      <alignment vertical="center"/>
    </xf>
    <xf numFmtId="167" fontId="0" fillId="0" borderId="110" xfId="5" applyNumberFormat="1" applyFont="1" applyBorder="1" applyAlignment="1">
      <alignment horizontal="center" vertical="center"/>
    </xf>
    <xf numFmtId="0" fontId="0" fillId="0" borderId="111" xfId="0" applyBorder="1" applyAlignment="1">
      <alignment horizontal="left" vertical="center"/>
    </xf>
    <xf numFmtId="41" fontId="0" fillId="0" borderId="111" xfId="0" applyNumberFormat="1" applyBorder="1" applyAlignment="1">
      <alignment vertical="center"/>
    </xf>
    <xf numFmtId="167" fontId="0" fillId="0" borderId="111" xfId="5" applyNumberFormat="1" applyFont="1" applyBorder="1" applyAlignment="1">
      <alignment horizontal="center" vertical="center"/>
    </xf>
    <xf numFmtId="0" fontId="0" fillId="0" borderId="112" xfId="0" applyBorder="1" applyAlignment="1">
      <alignment horizontal="left" vertical="center"/>
    </xf>
    <xf numFmtId="41" fontId="0" fillId="0" borderId="112" xfId="0" applyNumberFormat="1" applyBorder="1" applyAlignment="1">
      <alignment vertical="center"/>
    </xf>
    <xf numFmtId="167" fontId="0" fillId="0" borderId="112" xfId="5" applyNumberFormat="1" applyFont="1" applyBorder="1" applyAlignment="1">
      <alignment horizontal="center" vertical="center"/>
    </xf>
    <xf numFmtId="0" fontId="16" fillId="2" borderId="30" xfId="1" applyFont="1" applyFill="1" applyBorder="1" applyAlignment="1">
      <alignment horizontal="center" vertical="center"/>
    </xf>
    <xf numFmtId="41" fontId="17" fillId="2" borderId="31" xfId="1" applyNumberFormat="1" applyFont="1" applyFill="1" applyBorder="1" applyAlignment="1">
      <alignment vertical="center"/>
    </xf>
    <xf numFmtId="167" fontId="17" fillId="2" borderId="31" xfId="5" applyNumberFormat="1" applyFont="1" applyFill="1" applyBorder="1" applyAlignment="1">
      <alignment horizontal="center" vertical="center"/>
    </xf>
    <xf numFmtId="167" fontId="17" fillId="2" borderId="32" xfId="5" applyNumberFormat="1" applyFont="1" applyFill="1" applyBorder="1" applyAlignment="1">
      <alignment horizontal="center" vertical="center"/>
    </xf>
    <xf numFmtId="185" fontId="1" fillId="0" borderId="2" xfId="13" applyNumberFormat="1" applyFont="1" applyBorder="1" applyAlignment="1">
      <alignment horizontal="right" vertical="center" wrapText="1"/>
    </xf>
    <xf numFmtId="0" fontId="9" fillId="0" borderId="0" xfId="0" applyFont="1" applyAlignment="1">
      <alignment horizontal="left" vertical="center" wrapText="1"/>
    </xf>
    <xf numFmtId="0" fontId="52" fillId="0" borderId="0" xfId="0" applyFont="1" applyAlignment="1">
      <alignment horizontal="left" vertical="center" wrapText="1"/>
    </xf>
    <xf numFmtId="0" fontId="1" fillId="0" borderId="2" xfId="0" applyFont="1" applyBorder="1" applyAlignment="1" applyProtection="1">
      <alignment vertical="center" wrapText="1"/>
      <protection locked="0"/>
    </xf>
    <xf numFmtId="0" fontId="1" fillId="0" borderId="2" xfId="0" applyFont="1" applyBorder="1" applyAlignment="1">
      <alignment vertical="center" wrapText="1"/>
    </xf>
    <xf numFmtId="0" fontId="9" fillId="0" borderId="6" xfId="1" applyFont="1" applyBorder="1" applyAlignment="1">
      <alignment horizontal="center" vertical="center" wrapText="1"/>
    </xf>
    <xf numFmtId="17" fontId="1" fillId="0" borderId="2" xfId="0" applyNumberFormat="1" applyFont="1" applyBorder="1" applyAlignment="1" applyProtection="1">
      <alignment horizontal="center" vertical="center" wrapText="1"/>
      <protection locked="0"/>
    </xf>
    <xf numFmtId="14" fontId="51" fillId="0" borderId="2" xfId="0" applyNumberFormat="1" applyFont="1" applyBorder="1" applyAlignment="1">
      <alignment horizontal="center" vertical="center" wrapText="1"/>
    </xf>
    <xf numFmtId="14" fontId="1" fillId="0" borderId="2" xfId="0" applyNumberFormat="1" applyFont="1" applyBorder="1" applyAlignment="1" applyProtection="1">
      <alignment vertical="center" wrapText="1"/>
      <protection locked="0"/>
    </xf>
    <xf numFmtId="49" fontId="1" fillId="0" borderId="2" xfId="0" applyNumberFormat="1" applyFont="1" applyBorder="1" applyAlignment="1">
      <alignment horizontal="center" vertical="center" wrapText="1"/>
    </xf>
    <xf numFmtId="185" fontId="1" fillId="0" borderId="2" xfId="12" applyNumberFormat="1" applyFont="1" applyBorder="1" applyAlignment="1">
      <alignment horizontal="right" vertical="center" wrapText="1"/>
    </xf>
    <xf numFmtId="0" fontId="52" fillId="0" borderId="0" xfId="0" applyFont="1" applyAlignment="1">
      <alignment vertical="center" wrapText="1"/>
    </xf>
    <xf numFmtId="0" fontId="17" fillId="2" borderId="15" xfId="1" applyFont="1" applyFill="1" applyBorder="1" applyAlignment="1">
      <alignment horizontal="center" vertical="center" wrapText="1"/>
    </xf>
    <xf numFmtId="0" fontId="17" fillId="2" borderId="15" xfId="1" applyFont="1" applyFill="1" applyBorder="1" applyAlignment="1">
      <alignment horizontal="center" vertical="center"/>
    </xf>
    <xf numFmtId="181" fontId="17" fillId="2" borderId="15" xfId="1" applyNumberFormat="1" applyFont="1" applyFill="1" applyBorder="1" applyAlignment="1">
      <alignment horizontal="center" vertical="center"/>
    </xf>
    <xf numFmtId="181" fontId="17" fillId="2" borderId="15" xfId="1" applyNumberFormat="1" applyFont="1" applyFill="1" applyBorder="1" applyAlignment="1">
      <alignment vertical="center"/>
    </xf>
    <xf numFmtId="181" fontId="17" fillId="2" borderId="15" xfId="1" applyNumberFormat="1" applyFont="1" applyFill="1" applyBorder="1" applyAlignment="1">
      <alignment horizontal="right" vertical="center"/>
    </xf>
    <xf numFmtId="0" fontId="17" fillId="2" borderId="15" xfId="1" applyFont="1" applyFill="1" applyBorder="1" applyAlignment="1">
      <alignment vertical="center"/>
    </xf>
    <xf numFmtId="0" fontId="23" fillId="0" borderId="0" xfId="0" applyFont="1"/>
    <xf numFmtId="0" fontId="5" fillId="0" borderId="33" xfId="10" applyFont="1" applyBorder="1" applyAlignment="1">
      <alignment vertical="center" wrapText="1"/>
    </xf>
    <xf numFmtId="0" fontId="5" fillId="0" borderId="33" xfId="10" applyFont="1" applyBorder="1" applyAlignment="1">
      <alignment horizontal="left" vertical="center" wrapText="1"/>
    </xf>
    <xf numFmtId="0" fontId="21" fillId="3" borderId="33" xfId="1" applyFont="1" applyFill="1" applyBorder="1" applyAlignment="1">
      <alignment horizontal="left" vertical="center" wrapText="1"/>
    </xf>
    <xf numFmtId="0" fontId="41" fillId="3" borderId="33" xfId="0" applyFont="1" applyFill="1" applyBorder="1" applyAlignment="1">
      <alignment vertical="center" wrapText="1"/>
    </xf>
    <xf numFmtId="0" fontId="30" fillId="2" borderId="9" xfId="1" applyFont="1" applyFill="1" applyBorder="1" applyAlignment="1">
      <alignment vertical="center" wrapText="1"/>
    </xf>
    <xf numFmtId="49" fontId="4" fillId="0" borderId="33" xfId="2" applyFont="1" applyBorder="1" applyAlignment="1">
      <alignment vertical="center" wrapText="1"/>
    </xf>
    <xf numFmtId="172" fontId="3" fillId="0" borderId="33" xfId="0" applyNumberFormat="1" applyFont="1" applyBorder="1" applyAlignment="1">
      <alignment horizontal="center" vertical="center" wrapText="1"/>
    </xf>
    <xf numFmtId="49" fontId="21" fillId="0" borderId="33" xfId="9" applyNumberFormat="1" applyFont="1" applyBorder="1" applyAlignment="1">
      <alignment vertical="center" wrapText="1"/>
    </xf>
    <xf numFmtId="0" fontId="19" fillId="2" borderId="9" xfId="1" applyFont="1" applyFill="1" applyBorder="1" applyAlignment="1">
      <alignment vertical="center" wrapText="1"/>
    </xf>
    <xf numFmtId="168" fontId="9" fillId="8" borderId="35" xfId="0" applyNumberFormat="1" applyFont="1" applyFill="1" applyBorder="1" applyAlignment="1">
      <alignment horizontal="center" vertical="center" wrapText="1"/>
    </xf>
    <xf numFmtId="168" fontId="9" fillId="8" borderId="35" xfId="0" applyNumberFormat="1" applyFont="1" applyFill="1" applyBorder="1" applyAlignment="1">
      <alignment vertical="center" wrapText="1"/>
    </xf>
    <xf numFmtId="0" fontId="9" fillId="0" borderId="0" xfId="0" applyFont="1" applyAlignment="1">
      <alignment horizontal="center" vertical="center" textRotation="90" wrapText="1"/>
    </xf>
    <xf numFmtId="168" fontId="21" fillId="0" borderId="33" xfId="0" applyNumberFormat="1" applyFont="1" applyBorder="1" applyAlignment="1">
      <alignment horizontal="center" vertical="center" wrapText="1"/>
    </xf>
    <xf numFmtId="0" fontId="4" fillId="0" borderId="33" xfId="0" applyFont="1" applyBorder="1" applyAlignment="1">
      <alignment horizontal="center" vertical="center" wrapText="1"/>
    </xf>
    <xf numFmtId="0" fontId="22" fillId="0" borderId="0" xfId="0" applyFont="1" applyAlignment="1">
      <alignment vertical="center" wrapText="1"/>
    </xf>
    <xf numFmtId="170" fontId="21" fillId="0" borderId="33" xfId="8" applyFont="1" applyBorder="1" applyAlignment="1">
      <alignment vertical="center" wrapText="1"/>
    </xf>
    <xf numFmtId="0" fontId="21" fillId="7" borderId="6" xfId="0" applyFont="1" applyFill="1" applyBorder="1" applyAlignment="1">
      <alignment horizontal="center" vertical="center" wrapText="1"/>
    </xf>
    <xf numFmtId="0" fontId="0" fillId="0" borderId="0" xfId="0" applyAlignment="1">
      <alignment vertical="center" wrapText="1"/>
    </xf>
    <xf numFmtId="0" fontId="21" fillId="0" borderId="33" xfId="10" applyFont="1" applyBorder="1" applyAlignment="1">
      <alignment vertical="center" wrapText="1"/>
    </xf>
    <xf numFmtId="0" fontId="5" fillId="0" borderId="33" xfId="10" applyFont="1" applyBorder="1" applyAlignment="1">
      <alignment horizontal="center" vertical="center" wrapText="1"/>
    </xf>
    <xf numFmtId="14" fontId="21" fillId="0" borderId="33" xfId="7" applyNumberFormat="1" applyFont="1" applyBorder="1" applyAlignment="1">
      <alignment horizontal="center" vertical="center" wrapText="1"/>
    </xf>
    <xf numFmtId="170" fontId="5" fillId="0" borderId="33" xfId="10" applyNumberFormat="1" applyFont="1" applyBorder="1" applyAlignment="1">
      <alignment horizontal="left" vertical="center" wrapText="1"/>
    </xf>
    <xf numFmtId="170" fontId="5" fillId="0" borderId="33" xfId="10" applyNumberFormat="1" applyFont="1" applyBorder="1" applyAlignment="1">
      <alignment horizontal="right" vertical="center" wrapText="1"/>
    </xf>
    <xf numFmtId="0" fontId="5" fillId="0" borderId="6" xfId="10" applyFont="1" applyBorder="1" applyAlignment="1">
      <alignment vertical="center" wrapText="1"/>
    </xf>
    <xf numFmtId="170" fontId="5" fillId="0" borderId="33" xfId="10" applyNumberFormat="1" applyFont="1" applyBorder="1" applyAlignment="1">
      <alignment vertical="center" wrapText="1"/>
    </xf>
    <xf numFmtId="1" fontId="5" fillId="0" borderId="33" xfId="10" applyNumberFormat="1" applyFont="1" applyBorder="1" applyAlignment="1">
      <alignment horizontal="center" vertical="center" wrapText="1"/>
    </xf>
    <xf numFmtId="0" fontId="40" fillId="0" borderId="33" xfId="10" applyFont="1" applyBorder="1" applyAlignment="1">
      <alignment vertical="center" wrapText="1"/>
    </xf>
    <xf numFmtId="49" fontId="21" fillId="0" borderId="33" xfId="1" applyNumberFormat="1" applyFont="1" applyBorder="1" applyAlignment="1">
      <alignment horizontal="center" vertical="center" wrapText="1"/>
    </xf>
    <xf numFmtId="49" fontId="21" fillId="0" borderId="33" xfId="10" applyNumberFormat="1" applyFont="1" applyBorder="1" applyAlignment="1">
      <alignment horizontal="center" vertical="center" wrapText="1"/>
    </xf>
    <xf numFmtId="0" fontId="21" fillId="0" borderId="33" xfId="10" applyFont="1" applyBorder="1" applyAlignment="1">
      <alignment horizontal="center" vertical="center" wrapText="1"/>
    </xf>
    <xf numFmtId="14" fontId="21" fillId="0" borderId="33" xfId="10" applyNumberFormat="1" applyFont="1" applyBorder="1" applyAlignment="1">
      <alignment horizontal="center" vertical="center" wrapText="1"/>
    </xf>
    <xf numFmtId="170" fontId="21" fillId="0" borderId="33" xfId="1" applyNumberFormat="1" applyFont="1" applyBorder="1" applyAlignment="1">
      <alignment horizontal="center" vertical="center" wrapText="1"/>
    </xf>
    <xf numFmtId="170" fontId="21" fillId="0" borderId="33" xfId="10" applyNumberFormat="1" applyFont="1" applyBorder="1" applyAlignment="1">
      <alignment horizontal="right" vertical="center" wrapText="1"/>
    </xf>
    <xf numFmtId="0" fontId="5" fillId="0" borderId="34" xfId="10" applyFont="1" applyBorder="1" applyAlignment="1">
      <alignment vertical="center" wrapText="1"/>
    </xf>
    <xf numFmtId="49" fontId="21" fillId="3" borderId="33" xfId="1" applyNumberFormat="1" applyFont="1" applyFill="1" applyBorder="1" applyAlignment="1">
      <alignment horizontal="center" vertical="center" wrapText="1"/>
    </xf>
    <xf numFmtId="43" fontId="21" fillId="3" borderId="33" xfId="9" applyFont="1" applyFill="1" applyBorder="1" applyAlignment="1">
      <alignment vertical="center" wrapText="1"/>
    </xf>
    <xf numFmtId="0" fontId="21" fillId="3" borderId="33" xfId="0" applyFont="1" applyFill="1" applyBorder="1" applyAlignment="1">
      <alignment horizontal="center" vertical="center" wrapText="1"/>
    </xf>
    <xf numFmtId="43" fontId="21" fillId="3" borderId="33" xfId="9" applyFont="1" applyFill="1" applyBorder="1" applyAlignment="1">
      <alignment horizontal="left" vertical="center" wrapText="1"/>
    </xf>
    <xf numFmtId="43" fontId="21" fillId="0" borderId="33" xfId="9" applyFont="1" applyBorder="1" applyAlignment="1">
      <alignment vertical="center" wrapText="1"/>
    </xf>
    <xf numFmtId="43" fontId="21" fillId="0" borderId="33" xfId="9" applyFont="1" applyBorder="1" applyAlignment="1">
      <alignment horizontal="left" vertical="center" wrapText="1"/>
    </xf>
    <xf numFmtId="49" fontId="21" fillId="3" borderId="33" xfId="0" applyNumberFormat="1" applyFont="1" applyFill="1" applyBorder="1" applyAlignment="1">
      <alignment horizontal="center" vertical="center" wrapText="1"/>
    </xf>
    <xf numFmtId="0" fontId="3" fillId="0" borderId="33" xfId="0" applyFont="1" applyBorder="1" applyAlignment="1">
      <alignment horizontal="center" vertical="center" wrapText="1"/>
    </xf>
    <xf numFmtId="3" fontId="3" fillId="0" borderId="33" xfId="0" applyNumberFormat="1" applyFont="1" applyBorder="1" applyAlignment="1">
      <alignment horizontal="right" vertical="center" wrapText="1"/>
    </xf>
    <xf numFmtId="3" fontId="3" fillId="0" borderId="33" xfId="0" applyNumberFormat="1" applyFont="1" applyBorder="1" applyAlignment="1">
      <alignment vertical="center" wrapText="1"/>
    </xf>
    <xf numFmtId="43" fontId="21" fillId="0" borderId="33" xfId="9" applyFont="1" applyBorder="1" applyAlignment="1">
      <alignment horizontal="center" vertical="center" wrapText="1"/>
    </xf>
    <xf numFmtId="4" fontId="21" fillId="0" borderId="33" xfId="1" applyNumberFormat="1" applyFont="1" applyBorder="1" applyAlignment="1">
      <alignment horizontal="center" vertical="center" wrapText="1"/>
    </xf>
    <xf numFmtId="0" fontId="21" fillId="0" borderId="33" xfId="1" applyFont="1" applyBorder="1" applyAlignment="1">
      <alignment horizontal="right" vertical="center" wrapText="1"/>
    </xf>
    <xf numFmtId="4" fontId="21" fillId="0" borderId="33" xfId="0" applyNumberFormat="1" applyFont="1" applyBorder="1" applyAlignment="1">
      <alignment vertical="center" wrapText="1"/>
    </xf>
    <xf numFmtId="4" fontId="21" fillId="0" borderId="33" xfId="0" applyNumberFormat="1" applyFont="1" applyBorder="1" applyAlignment="1">
      <alignment horizontal="right" vertical="center" wrapText="1"/>
    </xf>
    <xf numFmtId="173" fontId="41" fillId="3" borderId="33" xfId="0" applyNumberFormat="1" applyFont="1" applyFill="1" applyBorder="1" applyAlignment="1">
      <alignment horizontal="center" vertical="center" wrapText="1"/>
    </xf>
    <xf numFmtId="0" fontId="39" fillId="0" borderId="0" xfId="0" applyFont="1" applyAlignment="1">
      <alignment vertical="center" wrapText="1"/>
    </xf>
    <xf numFmtId="174" fontId="41" fillId="3" borderId="33" xfId="0" applyNumberFormat="1" applyFont="1" applyFill="1" applyBorder="1" applyAlignment="1">
      <alignment horizontal="center" vertical="center" wrapText="1"/>
    </xf>
    <xf numFmtId="49" fontId="21" fillId="0" borderId="33" xfId="1" applyNumberFormat="1" applyFont="1" applyBorder="1" applyAlignment="1">
      <alignment horizontal="left" vertical="center" wrapText="1"/>
    </xf>
    <xf numFmtId="14" fontId="21" fillId="0" borderId="33" xfId="0" applyNumberFormat="1" applyFont="1" applyBorder="1" applyAlignment="1">
      <alignment horizontal="left" vertical="center" wrapText="1"/>
    </xf>
    <xf numFmtId="2" fontId="21" fillId="0" borderId="33" xfId="0" applyNumberFormat="1" applyFont="1" applyBorder="1" applyAlignment="1">
      <alignment horizontal="left" vertical="center" wrapText="1"/>
    </xf>
    <xf numFmtId="4" fontId="21" fillId="0" borderId="33" xfId="1" applyNumberFormat="1" applyFont="1" applyBorder="1" applyAlignment="1">
      <alignment horizontal="left" vertical="center" wrapText="1"/>
    </xf>
    <xf numFmtId="49" fontId="21" fillId="0" borderId="33" xfId="0" applyNumberFormat="1" applyFont="1" applyBorder="1" applyAlignment="1">
      <alignment horizontal="left" vertical="center" wrapText="1"/>
    </xf>
    <xf numFmtId="1" fontId="21" fillId="0" borderId="33" xfId="1" applyNumberFormat="1" applyFont="1" applyBorder="1" applyAlignment="1">
      <alignment horizontal="left" vertical="center" wrapText="1"/>
    </xf>
    <xf numFmtId="0" fontId="21" fillId="0" borderId="33" xfId="1" quotePrefix="1" applyFont="1" applyBorder="1" applyAlignment="1">
      <alignment horizontal="left" vertical="center" wrapText="1"/>
    </xf>
    <xf numFmtId="166" fontId="21" fillId="0" borderId="33" xfId="0" applyNumberFormat="1" applyFont="1" applyBorder="1" applyAlignment="1">
      <alignment horizontal="center" vertical="center" wrapText="1"/>
    </xf>
    <xf numFmtId="177" fontId="21" fillId="0" borderId="33" xfId="6" applyNumberFormat="1" applyFont="1" applyBorder="1" applyAlignment="1">
      <alignment horizontal="center" vertical="center" wrapText="1"/>
    </xf>
    <xf numFmtId="165" fontId="21" fillId="0" borderId="33" xfId="6" applyFont="1" applyBorder="1" applyAlignment="1">
      <alignment horizontal="center" vertical="center" wrapText="1"/>
    </xf>
    <xf numFmtId="0" fontId="21" fillId="7" borderId="33" xfId="0" applyFont="1" applyFill="1" applyBorder="1" applyAlignment="1">
      <alignment vertical="center" wrapText="1"/>
    </xf>
    <xf numFmtId="49" fontId="21" fillId="0" borderId="33" xfId="0" applyNumberFormat="1" applyFont="1" applyBorder="1" applyAlignment="1">
      <alignment vertical="center" wrapText="1"/>
    </xf>
    <xf numFmtId="181" fontId="21" fillId="0" borderId="33" xfId="1" applyNumberFormat="1" applyFont="1" applyBorder="1" applyAlignment="1">
      <alignment horizontal="right" vertical="center" wrapText="1"/>
    </xf>
    <xf numFmtId="181" fontId="21" fillId="0" borderId="33" xfId="0" applyNumberFormat="1" applyFont="1" applyBorder="1" applyAlignment="1">
      <alignment horizontal="right" vertical="center" wrapText="1"/>
    </xf>
    <xf numFmtId="0" fontId="21" fillId="0" borderId="36" xfId="0" applyFont="1" applyBorder="1" applyAlignment="1">
      <alignment vertical="center" wrapText="1"/>
    </xf>
    <xf numFmtId="0" fontId="21" fillId="0" borderId="36" xfId="0" applyFont="1" applyBorder="1" applyAlignment="1">
      <alignment horizontal="center" vertical="center" wrapText="1"/>
    </xf>
    <xf numFmtId="49" fontId="21" fillId="0" borderId="36" xfId="0" applyNumberFormat="1" applyFont="1" applyBorder="1" applyAlignment="1">
      <alignment horizontal="center" vertical="center" wrapText="1"/>
    </xf>
    <xf numFmtId="181" fontId="21" fillId="0" borderId="36" xfId="0" applyNumberFormat="1" applyFont="1" applyBorder="1" applyAlignment="1">
      <alignment horizontal="right" vertical="center" wrapText="1"/>
    </xf>
    <xf numFmtId="0" fontId="21" fillId="3" borderId="33" xfId="0" applyFont="1" applyFill="1" applyBorder="1" applyAlignment="1">
      <alignment horizontal="left" vertical="center" wrapText="1"/>
    </xf>
    <xf numFmtId="14" fontId="21" fillId="3" borderId="33" xfId="0" applyNumberFormat="1" applyFont="1" applyFill="1" applyBorder="1" applyAlignment="1">
      <alignment horizontal="left" vertical="center" wrapText="1"/>
    </xf>
    <xf numFmtId="2" fontId="21" fillId="3" borderId="33" xfId="0" applyNumberFormat="1" applyFont="1" applyFill="1" applyBorder="1" applyAlignment="1">
      <alignment horizontal="left" vertical="center" wrapText="1"/>
    </xf>
    <xf numFmtId="4" fontId="21" fillId="3" borderId="33" xfId="1" applyNumberFormat="1" applyFont="1" applyFill="1" applyBorder="1" applyAlignment="1">
      <alignment horizontal="left" vertical="center" wrapText="1"/>
    </xf>
    <xf numFmtId="0" fontId="21" fillId="3" borderId="0" xfId="0" applyFont="1" applyFill="1" applyAlignment="1">
      <alignment vertical="center" wrapText="1"/>
    </xf>
    <xf numFmtId="49" fontId="9" fillId="8" borderId="35" xfId="2" applyFont="1" applyFill="1" applyBorder="1" applyAlignment="1">
      <alignment vertical="center" wrapText="1"/>
    </xf>
    <xf numFmtId="0" fontId="9" fillId="8" borderId="35" xfId="7"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5" xfId="0" applyFont="1" applyFill="1" applyBorder="1" applyAlignment="1">
      <alignment vertical="center" wrapText="1"/>
    </xf>
    <xf numFmtId="0" fontId="17" fillId="2" borderId="15" xfId="0" applyFont="1" applyFill="1" applyBorder="1" applyAlignment="1">
      <alignment vertical="center"/>
    </xf>
    <xf numFmtId="0" fontId="14" fillId="0" borderId="0" xfId="0" applyFont="1" applyAlignment="1">
      <alignment vertical="center"/>
    </xf>
    <xf numFmtId="188" fontId="17" fillId="2" borderId="15" xfId="0" applyNumberFormat="1" applyFont="1" applyFill="1" applyBorder="1" applyAlignment="1">
      <alignment vertical="center"/>
    </xf>
    <xf numFmtId="4" fontId="18" fillId="0" borderId="2" xfId="0" applyNumberFormat="1" applyFont="1" applyBorder="1" applyAlignment="1">
      <alignment vertical="center" wrapText="1"/>
    </xf>
    <xf numFmtId="4" fontId="4" fillId="0" borderId="2" xfId="0" applyNumberFormat="1" applyFont="1" applyBorder="1" applyAlignment="1">
      <alignment vertical="center" wrapText="1"/>
    </xf>
    <xf numFmtId="0" fontId="9" fillId="2" borderId="15" xfId="0" applyFont="1" applyFill="1" applyBorder="1" applyAlignment="1">
      <alignment horizontal="center" vertical="center"/>
    </xf>
    <xf numFmtId="0" fontId="9" fillId="0" borderId="0" xfId="0" applyFont="1" applyAlignment="1">
      <alignment vertical="center"/>
    </xf>
    <xf numFmtId="0" fontId="18" fillId="0" borderId="2" xfId="0" applyFont="1" applyBorder="1" applyAlignment="1">
      <alignment horizontal="left" vertical="center" wrapText="1"/>
    </xf>
    <xf numFmtId="0" fontId="4" fillId="0" borderId="2" xfId="1" applyFont="1" applyBorder="1" applyAlignment="1">
      <alignment horizontal="left" vertical="center" wrapText="1"/>
    </xf>
    <xf numFmtId="0" fontId="4" fillId="0" borderId="0" xfId="0" applyFont="1" applyAlignment="1">
      <alignment vertical="center" wrapText="1"/>
    </xf>
    <xf numFmtId="0" fontId="14" fillId="8" borderId="33" xfId="1" quotePrefix="1" applyFont="1" applyFill="1" applyBorder="1" applyAlignment="1">
      <alignment horizontal="left" vertical="center"/>
    </xf>
    <xf numFmtId="0" fontId="71" fillId="8" borderId="33" xfId="1" applyFont="1" applyFill="1" applyBorder="1" applyAlignment="1">
      <alignment horizontal="left" vertical="center"/>
    </xf>
    <xf numFmtId="0" fontId="71" fillId="8" borderId="33" xfId="1" applyFont="1" applyFill="1" applyBorder="1" applyAlignment="1">
      <alignment vertical="center" wrapText="1"/>
    </xf>
    <xf numFmtId="0" fontId="71" fillId="8" borderId="33" xfId="1" applyFont="1" applyFill="1" applyBorder="1" applyAlignment="1">
      <alignment horizontal="center" vertical="center"/>
    </xf>
    <xf numFmtId="14" fontId="71" fillId="8" borderId="33" xfId="1" applyNumberFormat="1" applyFont="1" applyFill="1" applyBorder="1" applyAlignment="1">
      <alignment horizontal="center" vertical="center"/>
    </xf>
    <xf numFmtId="0" fontId="71" fillId="8" borderId="33" xfId="1" applyFont="1" applyFill="1" applyBorder="1" applyAlignment="1">
      <alignment horizontal="center" vertical="center" wrapText="1"/>
    </xf>
    <xf numFmtId="14" fontId="71" fillId="8" borderId="33" xfId="1" applyNumberFormat="1" applyFont="1" applyFill="1" applyBorder="1" applyAlignment="1">
      <alignment vertical="center"/>
    </xf>
    <xf numFmtId="0" fontId="71" fillId="8" borderId="33" xfId="1" applyFont="1" applyFill="1" applyBorder="1" applyAlignment="1">
      <alignment vertical="center"/>
    </xf>
    <xf numFmtId="0" fontId="71" fillId="8" borderId="33" xfId="1" quotePrefix="1" applyFont="1" applyFill="1" applyBorder="1" applyAlignment="1">
      <alignment horizontal="center" vertical="center"/>
    </xf>
    <xf numFmtId="4" fontId="71" fillId="8" borderId="33" xfId="0" applyNumberFormat="1" applyFont="1" applyFill="1" applyBorder="1" applyAlignment="1">
      <alignment horizontal="center" vertical="center"/>
    </xf>
    <xf numFmtId="0" fontId="71" fillId="8" borderId="33" xfId="0" applyFont="1" applyFill="1" applyBorder="1" applyAlignment="1">
      <alignment horizontal="center"/>
    </xf>
    <xf numFmtId="0" fontId="18" fillId="0" borderId="2" xfId="0" applyFont="1" applyBorder="1" applyAlignment="1">
      <alignment horizontal="center" vertical="center" wrapText="1"/>
    </xf>
    <xf numFmtId="9" fontId="18" fillId="0" borderId="2"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vertical="center" wrapText="1"/>
    </xf>
    <xf numFmtId="0" fontId="4" fillId="0" borderId="2" xfId="0" applyFont="1" applyBorder="1" applyAlignment="1">
      <alignment horizontal="left" vertical="center" wrapText="1"/>
    </xf>
    <xf numFmtId="0" fontId="4" fillId="0" borderId="5" xfId="0" applyFont="1" applyBorder="1" applyAlignment="1">
      <alignment horizontal="center" vertical="center"/>
    </xf>
    <xf numFmtId="0" fontId="4" fillId="0" borderId="38"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0" fontId="18" fillId="0" borderId="38" xfId="0" applyFont="1" applyBorder="1" applyAlignment="1">
      <alignment horizontal="center" vertical="center" wrapText="1"/>
    </xf>
    <xf numFmtId="10" fontId="18" fillId="0" borderId="2" xfId="4" applyNumberFormat="1" applyFont="1" applyBorder="1" applyAlignment="1">
      <alignment horizontal="center" vertical="center" wrapText="1"/>
    </xf>
    <xf numFmtId="3" fontId="18" fillId="0" borderId="2" xfId="4" applyNumberFormat="1" applyFont="1" applyBorder="1" applyAlignment="1">
      <alignment horizontal="center" vertical="center" wrapText="1"/>
    </xf>
    <xf numFmtId="0" fontId="4" fillId="0" borderId="5" xfId="0" applyFont="1" applyBorder="1" applyAlignment="1">
      <alignment horizontal="left" vertical="center" wrapText="1"/>
    </xf>
    <xf numFmtId="3" fontId="4" fillId="0" borderId="2" xfId="0" applyNumberFormat="1" applyFont="1" applyBorder="1" applyAlignment="1">
      <alignment horizontal="center" vertical="center"/>
    </xf>
    <xf numFmtId="0" fontId="4" fillId="0" borderId="2" xfId="0" applyFont="1" applyBorder="1" applyAlignment="1">
      <alignment horizontal="center" vertical="center"/>
    </xf>
    <xf numFmtId="9" fontId="4" fillId="0" borderId="2" xfId="5" applyFont="1" applyBorder="1" applyAlignment="1">
      <alignment horizontal="center" vertical="center"/>
    </xf>
    <xf numFmtId="3" fontId="46" fillId="0" borderId="2" xfId="0" applyNumberFormat="1" applyFont="1" applyBorder="1" applyAlignment="1">
      <alignment horizontal="center" vertical="center"/>
    </xf>
    <xf numFmtId="9" fontId="4" fillId="0" borderId="2" xfId="5" applyFont="1" applyFill="1" applyBorder="1" applyAlignment="1">
      <alignment horizontal="right" vertical="center"/>
    </xf>
    <xf numFmtId="178" fontId="4" fillId="0" borderId="2" xfId="8" applyNumberFormat="1" applyFont="1" applyFill="1" applyBorder="1" applyAlignment="1">
      <alignment horizontal="center" vertical="center"/>
    </xf>
    <xf numFmtId="0" fontId="18" fillId="0" borderId="2" xfId="4" applyFont="1" applyBorder="1" applyAlignment="1">
      <alignment horizontal="left" vertical="center" wrapText="1"/>
    </xf>
    <xf numFmtId="0" fontId="18" fillId="0" borderId="5" xfId="4" applyFont="1" applyBorder="1" applyAlignment="1">
      <alignment horizontal="center" vertical="center" wrapText="1"/>
    </xf>
    <xf numFmtId="0" fontId="18" fillId="0" borderId="38" xfId="4" applyFont="1" applyBorder="1" applyAlignment="1">
      <alignment horizontal="center" vertical="center" wrapText="1"/>
    </xf>
    <xf numFmtId="0" fontId="46" fillId="0" borderId="2" xfId="4" applyFont="1" applyBorder="1" applyAlignment="1">
      <alignment horizontal="left" vertical="center" wrapText="1"/>
    </xf>
    <xf numFmtId="0" fontId="20" fillId="9" borderId="10" xfId="4" applyFont="1" applyFill="1" applyBorder="1" applyAlignment="1">
      <alignment horizontal="center" vertical="center" wrapText="1"/>
    </xf>
    <xf numFmtId="0" fontId="43" fillId="0" borderId="11" xfId="4" applyFont="1" applyBorder="1"/>
    <xf numFmtId="0" fontId="43" fillId="0" borderId="12" xfId="4" applyFont="1" applyBorder="1"/>
    <xf numFmtId="0" fontId="44" fillId="9" borderId="10" xfId="4" applyFont="1" applyFill="1" applyBorder="1" applyAlignment="1">
      <alignment horizontal="center" vertical="center" wrapText="1"/>
    </xf>
    <xf numFmtId="0" fontId="11" fillId="9" borderId="10" xfId="4" applyFont="1" applyFill="1" applyBorder="1" applyAlignment="1">
      <alignment vertical="center"/>
    </xf>
    <xf numFmtId="0" fontId="12" fillId="9" borderId="14" xfId="4" applyFont="1" applyFill="1" applyBorder="1" applyAlignment="1">
      <alignment horizontal="center" vertical="center" wrapText="1"/>
    </xf>
    <xf numFmtId="0" fontId="43" fillId="0" borderId="18" xfId="4" applyFont="1" applyBorder="1"/>
    <xf numFmtId="0" fontId="16" fillId="9" borderId="10" xfId="4" applyFont="1" applyFill="1" applyBorder="1" applyAlignment="1">
      <alignment horizontal="center" vertical="center" wrapText="1"/>
    </xf>
    <xf numFmtId="0" fontId="13" fillId="9" borderId="10" xfId="4" applyFont="1" applyFill="1" applyBorder="1" applyAlignment="1">
      <alignment horizontal="left"/>
    </xf>
    <xf numFmtId="0" fontId="30" fillId="9" borderId="14" xfId="4" applyFont="1" applyFill="1" applyBorder="1" applyAlignment="1">
      <alignment horizontal="center" vertical="center" wrapText="1"/>
    </xf>
    <xf numFmtId="0" fontId="11" fillId="9" borderId="18" xfId="4" applyFont="1" applyFill="1" applyBorder="1" applyAlignment="1">
      <alignment horizontal="center" vertical="center" wrapText="1"/>
    </xf>
    <xf numFmtId="0" fontId="16" fillId="9" borderId="37" xfId="4" applyFont="1" applyFill="1" applyBorder="1" applyAlignment="1">
      <alignment horizontal="center" vertical="center" wrapText="1"/>
    </xf>
    <xf numFmtId="0" fontId="43" fillId="0" borderId="37" xfId="4" applyFont="1" applyBorder="1" applyAlignment="1">
      <alignment horizontal="center"/>
    </xf>
    <xf numFmtId="49" fontId="16" fillId="2" borderId="29" xfId="2" applyFont="1" applyFill="1" applyBorder="1" applyAlignment="1">
      <alignment horizontal="center" vertical="center"/>
    </xf>
    <xf numFmtId="49" fontId="16" fillId="2" borderId="105" xfId="2" applyFont="1" applyFill="1" applyBorder="1" applyAlignment="1">
      <alignment horizontal="center" vertical="center"/>
    </xf>
    <xf numFmtId="0" fontId="19" fillId="2" borderId="9" xfId="0" applyFont="1" applyFill="1" applyBorder="1" applyAlignment="1">
      <alignment horizontal="center" vertical="center" wrapText="1"/>
    </xf>
    <xf numFmtId="49" fontId="11" fillId="2" borderId="9" xfId="2" applyFont="1" applyFill="1" applyBorder="1" applyAlignment="1">
      <alignment horizontal="center" vertical="center" wrapText="1"/>
    </xf>
    <xf numFmtId="176" fontId="11" fillId="2" borderId="9" xfId="9" applyNumberFormat="1" applyFont="1" applyFill="1" applyBorder="1" applyAlignment="1">
      <alignment horizontal="center" vertical="center" wrapText="1"/>
    </xf>
    <xf numFmtId="0" fontId="11" fillId="2" borderId="10" xfId="0" applyFont="1" applyFill="1" applyBorder="1" applyAlignment="1">
      <alignment horizontal="left" vertical="center"/>
    </xf>
    <xf numFmtId="0" fontId="11" fillId="2" borderId="11" xfId="0" applyFont="1" applyFill="1" applyBorder="1" applyAlignment="1">
      <alignment horizontal="left" vertical="center"/>
    </xf>
    <xf numFmtId="0" fontId="11" fillId="2" borderId="12" xfId="0" applyFont="1" applyFill="1" applyBorder="1" applyAlignment="1">
      <alignment horizontal="left" vertical="center"/>
    </xf>
    <xf numFmtId="0" fontId="28" fillId="2" borderId="9" xfId="0" applyFont="1" applyFill="1" applyBorder="1" applyAlignment="1">
      <alignment horizontal="center" vertical="center"/>
    </xf>
    <xf numFmtId="0" fontId="27" fillId="2" borderId="9" xfId="0" applyFont="1" applyFill="1" applyBorder="1" applyAlignment="1">
      <alignment horizontal="center" vertical="center"/>
    </xf>
    <xf numFmtId="0" fontId="27" fillId="2" borderId="14" xfId="0" applyFont="1" applyFill="1" applyBorder="1" applyAlignment="1">
      <alignment horizontal="center" vertical="center"/>
    </xf>
    <xf numFmtId="0" fontId="24" fillId="2" borderId="9" xfId="0" applyFont="1" applyFill="1" applyBorder="1" applyAlignment="1">
      <alignment horizontal="center" vertical="center"/>
    </xf>
    <xf numFmtId="0" fontId="25" fillId="2" borderId="9" xfId="0" applyFont="1" applyFill="1" applyBorder="1" applyAlignment="1">
      <alignment horizontal="center" vertical="center"/>
    </xf>
    <xf numFmtId="0" fontId="38" fillId="2" borderId="9" xfId="0" applyFont="1" applyFill="1" applyBorder="1" applyAlignment="1">
      <alignment horizontal="center" vertical="center"/>
    </xf>
    <xf numFmtId="0" fontId="19" fillId="2" borderId="9" xfId="0" applyFont="1" applyFill="1" applyBorder="1" applyAlignment="1">
      <alignment horizontal="center" vertical="center"/>
    </xf>
    <xf numFmtId="0" fontId="30" fillId="2" borderId="9" xfId="1" applyFont="1" applyFill="1" applyBorder="1" applyAlignment="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center" vertical="center" wrapText="1"/>
    </xf>
    <xf numFmtId="49" fontId="16" fillId="2" borderId="9" xfId="2" applyFont="1" applyFill="1" applyBorder="1" applyAlignment="1">
      <alignment horizontal="center" vertical="center"/>
    </xf>
    <xf numFmtId="49" fontId="16" fillId="2" borderId="9" xfId="2" applyFont="1" applyFill="1" applyBorder="1" applyAlignment="1">
      <alignment horizontal="center" vertical="center" wrapText="1"/>
    </xf>
    <xf numFmtId="0" fontId="36" fillId="0" borderId="13" xfId="0" applyFont="1" applyBorder="1" applyAlignment="1">
      <alignment horizontal="left" vertical="center" wrapText="1"/>
    </xf>
    <xf numFmtId="0" fontId="36" fillId="0" borderId="0" xfId="0" applyFont="1" applyAlignment="1">
      <alignment horizontal="left" vertical="center" wrapText="1"/>
    </xf>
    <xf numFmtId="0" fontId="20" fillId="2" borderId="9"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52" xfId="0" applyFont="1" applyFill="1" applyBorder="1" applyAlignment="1">
      <alignment horizontal="center" vertical="center"/>
    </xf>
    <xf numFmtId="0" fontId="16" fillId="2" borderId="20" xfId="1" applyFont="1" applyFill="1" applyBorder="1" applyAlignment="1">
      <alignment horizontal="left" vertical="center"/>
    </xf>
    <xf numFmtId="0" fontId="16" fillId="2" borderId="22" xfId="1" applyFont="1" applyFill="1" applyBorder="1" applyAlignment="1">
      <alignment horizontal="left" vertical="center"/>
    </xf>
    <xf numFmtId="0" fontId="16" fillId="2" borderId="95" xfId="1" applyFont="1" applyFill="1" applyBorder="1" applyAlignment="1">
      <alignment horizontal="left" vertical="center"/>
    </xf>
    <xf numFmtId="0" fontId="20" fillId="2" borderId="9" xfId="1" applyFont="1" applyFill="1" applyBorder="1" applyAlignment="1">
      <alignment horizontal="center" vertical="center"/>
    </xf>
    <xf numFmtId="0" fontId="30" fillId="2" borderId="9" xfId="1" applyFont="1" applyFill="1" applyBorder="1" applyAlignment="1">
      <alignment horizontal="center" vertical="center" wrapText="1"/>
    </xf>
    <xf numFmtId="0" fontId="30" fillId="2" borderId="14"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4" xfId="1" applyFont="1" applyFill="1" applyBorder="1" applyAlignment="1">
      <alignment horizontal="center" vertical="center" wrapText="1"/>
    </xf>
    <xf numFmtId="0" fontId="17" fillId="2" borderId="16" xfId="1" applyFont="1" applyFill="1" applyBorder="1" applyAlignment="1">
      <alignment horizontal="center" vertical="center"/>
    </xf>
    <xf numFmtId="0" fontId="17" fillId="2" borderId="13" xfId="1" applyFont="1" applyFill="1" applyBorder="1" applyAlignment="1">
      <alignment horizontal="center" vertical="center"/>
    </xf>
    <xf numFmtId="0" fontId="17" fillId="2" borderId="17" xfId="1" applyFont="1" applyFill="1" applyBorder="1" applyAlignment="1">
      <alignment horizontal="center" vertical="center"/>
    </xf>
    <xf numFmtId="0" fontId="17" fillId="2" borderId="20" xfId="1" applyFont="1" applyFill="1" applyBorder="1" applyAlignment="1">
      <alignment horizontal="center" vertical="center"/>
    </xf>
    <xf numFmtId="0" fontId="17" fillId="2" borderId="22" xfId="1" applyFont="1" applyFill="1" applyBorder="1" applyAlignment="1">
      <alignment horizontal="center" vertical="center"/>
    </xf>
    <xf numFmtId="0" fontId="17" fillId="2" borderId="21" xfId="1" applyFont="1" applyFill="1" applyBorder="1" applyAlignment="1">
      <alignment horizontal="center" vertical="center"/>
    </xf>
    <xf numFmtId="0" fontId="19" fillId="2" borderId="9" xfId="1" applyFont="1" applyFill="1" applyBorder="1" applyAlignment="1">
      <alignment horizontal="center" vertical="center"/>
    </xf>
    <xf numFmtId="0" fontId="11" fillId="2" borderId="9" xfId="1" applyFont="1" applyFill="1" applyBorder="1" applyAlignment="1">
      <alignment horizontal="center" vertical="center" wrapText="1"/>
    </xf>
    <xf numFmtId="0" fontId="11" fillId="2" borderId="14"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4"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14"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2" xfId="1" applyFont="1" applyFill="1" applyBorder="1" applyAlignment="1">
      <alignment horizontal="left" vertical="center" wrapText="1"/>
    </xf>
    <xf numFmtId="0" fontId="55" fillId="0" borderId="0" xfId="0" applyFont="1" applyAlignment="1">
      <alignment horizontal="center"/>
    </xf>
    <xf numFmtId="0" fontId="19" fillId="2" borderId="2" xfId="1" applyFont="1" applyFill="1" applyBorder="1" applyAlignment="1">
      <alignment horizontal="center" vertical="center"/>
    </xf>
    <xf numFmtId="0" fontId="30" fillId="2" borderId="2" xfId="1" applyFont="1" applyFill="1" applyBorder="1" applyAlignment="1">
      <alignment vertical="center"/>
    </xf>
    <xf numFmtId="0" fontId="11" fillId="2" borderId="2" xfId="1" applyFont="1" applyFill="1" applyBorder="1" applyAlignment="1">
      <alignment horizontal="center" vertical="center" wrapText="1"/>
    </xf>
    <xf numFmtId="0" fontId="11" fillId="2" borderId="2" xfId="1" applyFont="1" applyFill="1" applyBorder="1" applyAlignment="1">
      <alignment horizontal="center" vertical="center"/>
    </xf>
    <xf numFmtId="0" fontId="20" fillId="2" borderId="8" xfId="0" applyFont="1" applyFill="1" applyBorder="1" applyAlignment="1">
      <alignment horizontal="center" vertical="center"/>
    </xf>
    <xf numFmtId="0" fontId="20" fillId="2" borderId="0" xfId="0" applyFont="1" applyFill="1" applyAlignment="1">
      <alignment horizontal="center" vertical="center"/>
    </xf>
    <xf numFmtId="0" fontId="30" fillId="2" borderId="8" xfId="1" applyFont="1" applyFill="1" applyBorder="1" applyAlignment="1">
      <alignment vertical="center"/>
    </xf>
    <xf numFmtId="0" fontId="30" fillId="2" borderId="0" xfId="1" applyFont="1" applyFill="1" applyAlignment="1">
      <alignment vertical="center"/>
    </xf>
    <xf numFmtId="0" fontId="17" fillId="2" borderId="14"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14" xfId="0" applyFont="1" applyFill="1" applyBorder="1" applyAlignment="1">
      <alignment horizontal="center" vertical="center" wrapText="1"/>
    </xf>
    <xf numFmtId="4" fontId="21" fillId="0" borderId="33" xfId="1" applyNumberFormat="1" applyFont="1" applyBorder="1" applyAlignment="1">
      <alignment horizontal="center" vertical="center" wrapText="1"/>
    </xf>
    <xf numFmtId="0" fontId="21" fillId="0" borderId="33" xfId="1" applyFont="1" applyBorder="1" applyAlignment="1">
      <alignment horizontal="center" vertical="center" wrapText="1"/>
    </xf>
    <xf numFmtId="0" fontId="21" fillId="0" borderId="33" xfId="0" applyFont="1" applyBorder="1" applyAlignment="1">
      <alignment horizontal="center" vertical="center" wrapText="1"/>
    </xf>
    <xf numFmtId="0" fontId="16" fillId="2" borderId="9" xfId="1" applyFont="1" applyFill="1" applyBorder="1" applyAlignment="1">
      <alignment horizontal="center" vertical="center" wrapText="1"/>
    </xf>
    <xf numFmtId="0" fontId="16" fillId="2" borderId="16" xfId="1" applyFont="1" applyFill="1" applyBorder="1" applyAlignment="1">
      <alignment horizontal="center" vertical="center" wrapText="1"/>
    </xf>
    <xf numFmtId="0" fontId="16" fillId="2" borderId="17"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9" xfId="1" applyFont="1" applyFill="1" applyBorder="1" applyAlignment="1">
      <alignment horizontal="center" vertical="center" wrapText="1"/>
    </xf>
    <xf numFmtId="0" fontId="16" fillId="2" borderId="20" xfId="1" applyFont="1" applyFill="1" applyBorder="1" applyAlignment="1">
      <alignment horizontal="center" vertical="center" wrapText="1"/>
    </xf>
    <xf numFmtId="0" fontId="16" fillId="2" borderId="21"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11" fillId="2" borderId="17" xfId="1" applyFont="1" applyFill="1" applyBorder="1" applyAlignment="1">
      <alignment horizontal="center" vertical="center" wrapText="1"/>
    </xf>
    <xf numFmtId="0" fontId="11" fillId="2" borderId="8"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20" xfId="1" applyFont="1" applyFill="1" applyBorder="1" applyAlignment="1">
      <alignment horizontal="center" vertical="center" wrapText="1"/>
    </xf>
    <xf numFmtId="0" fontId="11" fillId="2" borderId="21" xfId="1" applyFont="1" applyFill="1" applyBorder="1" applyAlignment="1">
      <alignment horizontal="center" vertical="center" wrapText="1"/>
    </xf>
    <xf numFmtId="0" fontId="30" fillId="2" borderId="18" xfId="1" applyFont="1" applyFill="1" applyBorder="1" applyAlignment="1">
      <alignment horizontal="center" vertical="center" wrapText="1"/>
    </xf>
    <xf numFmtId="0" fontId="30" fillId="2" borderId="15" xfId="1" applyFont="1" applyFill="1" applyBorder="1" applyAlignment="1">
      <alignment horizontal="center" vertical="center" wrapText="1"/>
    </xf>
    <xf numFmtId="4" fontId="41" fillId="0" borderId="33" xfId="0" applyNumberFormat="1" applyFont="1" applyBorder="1" applyAlignment="1">
      <alignment horizontal="center" vertical="center"/>
    </xf>
    <xf numFmtId="0" fontId="41" fillId="0" borderId="33" xfId="1" applyFont="1" applyBorder="1" applyAlignment="1">
      <alignment horizontal="center" vertical="center"/>
    </xf>
    <xf numFmtId="0" fontId="42" fillId="0" borderId="33" xfId="1" quotePrefix="1" applyFont="1" applyBorder="1" applyAlignment="1">
      <alignment horizontal="center" vertical="center"/>
    </xf>
    <xf numFmtId="0" fontId="42" fillId="0" borderId="33" xfId="1" applyFont="1" applyBorder="1" applyAlignment="1">
      <alignment horizontal="center" vertical="center"/>
    </xf>
    <xf numFmtId="0" fontId="41" fillId="0" borderId="33" xfId="0" applyFont="1" applyBorder="1" applyAlignment="1">
      <alignment horizontal="center"/>
    </xf>
    <xf numFmtId="0" fontId="20" fillId="2" borderId="10" xfId="1" applyFont="1" applyFill="1" applyBorder="1" applyAlignment="1">
      <alignment horizontal="center" vertical="center"/>
    </xf>
    <xf numFmtId="0" fontId="20" fillId="2" borderId="11" xfId="1" applyFont="1" applyFill="1" applyBorder="1" applyAlignment="1">
      <alignment horizontal="center" vertical="center"/>
    </xf>
    <xf numFmtId="0" fontId="20" fillId="2" borderId="12" xfId="1" applyFont="1" applyFill="1" applyBorder="1" applyAlignment="1">
      <alignment horizontal="center" vertical="center"/>
    </xf>
    <xf numFmtId="0" fontId="30" fillId="2" borderId="18"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12" xfId="1" applyFont="1" applyFill="1" applyBorder="1" applyAlignment="1">
      <alignment horizontal="center" vertical="center"/>
    </xf>
    <xf numFmtId="0" fontId="15" fillId="0" borderId="33" xfId="0" applyFont="1" applyBorder="1" applyAlignment="1">
      <alignment horizontal="center" vertical="center" wrapText="1"/>
    </xf>
    <xf numFmtId="0" fontId="41" fillId="0" borderId="33" xfId="1" applyFont="1" applyBorder="1" applyAlignment="1">
      <alignment horizontal="center" vertical="center" wrapText="1"/>
    </xf>
    <xf numFmtId="0" fontId="30" fillId="2" borderId="10"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19" fillId="2" borderId="9" xfId="1" applyFont="1" applyFill="1" applyBorder="1" applyAlignment="1">
      <alignment vertical="center"/>
    </xf>
    <xf numFmtId="4" fontId="41" fillId="0" borderId="33" xfId="1" applyNumberFormat="1" applyFont="1" applyBorder="1" applyAlignment="1">
      <alignment horizontal="center" vertical="center"/>
    </xf>
    <xf numFmtId="10" fontId="41" fillId="0" borderId="33" xfId="1" applyNumberFormat="1" applyFont="1" applyBorder="1" applyAlignment="1">
      <alignment horizontal="center" vertical="center"/>
    </xf>
    <xf numFmtId="14" fontId="41" fillId="0" borderId="33" xfId="1" applyNumberFormat="1" applyFont="1" applyBorder="1" applyAlignment="1">
      <alignment horizontal="center" vertical="center"/>
    </xf>
    <xf numFmtId="0" fontId="41" fillId="0" borderId="33" xfId="1" quotePrefix="1" applyFont="1" applyBorder="1" applyAlignment="1">
      <alignment horizontal="center" vertical="center"/>
    </xf>
    <xf numFmtId="175" fontId="41" fillId="0" borderId="33" xfId="1" applyNumberFormat="1" applyFont="1" applyBorder="1" applyAlignment="1">
      <alignment horizontal="center" vertical="center"/>
    </xf>
    <xf numFmtId="14" fontId="41" fillId="0" borderId="33" xfId="1" applyNumberFormat="1" applyFont="1" applyBorder="1" applyAlignment="1">
      <alignment horizontal="center" vertical="center" wrapText="1"/>
    </xf>
    <xf numFmtId="4" fontId="21" fillId="0" borderId="33" xfId="1" applyNumberFormat="1" applyFont="1" applyBorder="1" applyAlignment="1">
      <alignment horizontal="center" vertical="center"/>
    </xf>
    <xf numFmtId="0" fontId="41" fillId="0" borderId="33" xfId="1" applyFont="1" applyBorder="1" applyAlignment="1">
      <alignment horizontal="left" vertical="center" wrapText="1"/>
    </xf>
    <xf numFmtId="0" fontId="21" fillId="0" borderId="33" xfId="1" applyFont="1" applyBorder="1" applyAlignment="1">
      <alignment horizontal="center" vertical="center"/>
    </xf>
    <xf numFmtId="0" fontId="19" fillId="2" borderId="8" xfId="0" applyFont="1" applyFill="1" applyBorder="1" applyAlignment="1">
      <alignment horizontal="center" vertical="center"/>
    </xf>
    <xf numFmtId="0" fontId="19" fillId="2" borderId="0" xfId="0" applyFont="1" applyFill="1" applyAlignment="1">
      <alignment horizontal="center" vertical="center"/>
    </xf>
    <xf numFmtId="0" fontId="11" fillId="2" borderId="9" xfId="1" applyFont="1" applyFill="1" applyBorder="1" applyAlignment="1">
      <alignment vertical="center"/>
    </xf>
    <xf numFmtId="0" fontId="19" fillId="2" borderId="8" xfId="1" applyFont="1" applyFill="1" applyBorder="1" applyAlignment="1">
      <alignment vertical="center"/>
    </xf>
    <xf numFmtId="0" fontId="19" fillId="2" borderId="0" xfId="1" applyFont="1" applyFill="1" applyAlignment="1">
      <alignment vertical="center"/>
    </xf>
    <xf numFmtId="0" fontId="11" fillId="2" borderId="9" xfId="0" applyFont="1" applyFill="1" applyBorder="1" applyAlignment="1">
      <alignment horizontal="center" vertical="center" wrapText="1"/>
    </xf>
    <xf numFmtId="166" fontId="11" fillId="2" borderId="9" xfId="0" applyNumberFormat="1" applyFont="1" applyFill="1" applyBorder="1" applyAlignment="1">
      <alignment horizontal="center" vertical="center" wrapText="1"/>
    </xf>
    <xf numFmtId="0" fontId="17" fillId="2" borderId="9" xfId="1" applyFont="1" applyFill="1" applyBorder="1" applyAlignment="1">
      <alignment vertical="center"/>
    </xf>
    <xf numFmtId="0" fontId="20" fillId="2" borderId="9" xfId="4" applyFont="1" applyFill="1" applyBorder="1" applyAlignment="1">
      <alignment horizontal="center"/>
    </xf>
    <xf numFmtId="0" fontId="30" fillId="2" borderId="9" xfId="4" applyFont="1" applyFill="1" applyBorder="1" applyAlignment="1">
      <alignment horizontal="center" vertical="center"/>
    </xf>
    <xf numFmtId="0" fontId="30" fillId="2" borderId="14" xfId="4" applyFont="1" applyFill="1" applyBorder="1" applyAlignment="1">
      <alignment horizontal="center" vertical="center"/>
    </xf>
    <xf numFmtId="0" fontId="9" fillId="0" borderId="5" xfId="4" applyFont="1" applyBorder="1" applyAlignment="1">
      <alignment horizontal="left" vertical="center" wrapText="1"/>
    </xf>
    <xf numFmtId="0" fontId="9" fillId="0" borderId="1" xfId="4" applyFont="1" applyBorder="1" applyAlignment="1">
      <alignment horizontal="left" vertical="center" wrapText="1"/>
    </xf>
    <xf numFmtId="0" fontId="20" fillId="2" borderId="56" xfId="4" applyFont="1" applyFill="1" applyBorder="1" applyAlignment="1">
      <alignment horizontal="center"/>
    </xf>
    <xf numFmtId="0" fontId="20" fillId="2" borderId="55" xfId="4" applyFont="1" applyFill="1" applyBorder="1" applyAlignment="1">
      <alignment horizontal="center"/>
    </xf>
    <xf numFmtId="0" fontId="20" fillId="2" borderId="54" xfId="4" applyFont="1" applyFill="1" applyBorder="1" applyAlignment="1">
      <alignment horizontal="center"/>
    </xf>
    <xf numFmtId="0" fontId="17" fillId="2" borderId="52" xfId="1" applyFont="1" applyFill="1" applyBorder="1" applyAlignment="1">
      <alignment vertical="center"/>
    </xf>
    <xf numFmtId="0" fontId="30" fillId="2" borderId="53" xfId="4" applyFont="1" applyFill="1" applyBorder="1" applyAlignment="1">
      <alignment horizontal="center" vertical="center"/>
    </xf>
    <xf numFmtId="0" fontId="30" fillId="2" borderId="51" xfId="4" applyFont="1" applyFill="1" applyBorder="1" applyAlignment="1">
      <alignment horizontal="center" vertical="center"/>
    </xf>
    <xf numFmtId="0" fontId="30" fillId="2" borderId="9" xfId="4" applyFont="1" applyFill="1" applyBorder="1" applyAlignment="1">
      <alignment horizontal="center"/>
    </xf>
    <xf numFmtId="0" fontId="30" fillId="2" borderId="52" xfId="4" applyFont="1" applyFill="1" applyBorder="1" applyAlignment="1">
      <alignment horizontal="center"/>
    </xf>
    <xf numFmtId="0" fontId="20" fillId="2" borderId="10" xfId="4" applyFont="1" applyFill="1" applyBorder="1" applyAlignment="1">
      <alignment horizontal="center"/>
    </xf>
    <xf numFmtId="0" fontId="20" fillId="2" borderId="11" xfId="4" applyFont="1" applyFill="1" applyBorder="1" applyAlignment="1">
      <alignment horizontal="center"/>
    </xf>
    <xf numFmtId="0" fontId="20" fillId="2" borderId="12" xfId="4" applyFont="1" applyFill="1" applyBorder="1" applyAlignment="1">
      <alignment horizontal="center"/>
    </xf>
    <xf numFmtId="0" fontId="30" fillId="2" borderId="40" xfId="4" applyFont="1" applyFill="1" applyBorder="1" applyAlignment="1">
      <alignment horizontal="center" vertical="center"/>
    </xf>
    <xf numFmtId="0" fontId="30" fillId="2" borderId="10" xfId="4" applyFont="1" applyFill="1" applyBorder="1" applyAlignment="1">
      <alignment horizontal="center"/>
    </xf>
    <xf numFmtId="0" fontId="30" fillId="2" borderId="11" xfId="4" applyFont="1" applyFill="1" applyBorder="1" applyAlignment="1">
      <alignment horizontal="center"/>
    </xf>
    <xf numFmtId="0" fontId="30" fillId="2" borderId="12" xfId="4" applyFont="1" applyFill="1" applyBorder="1" applyAlignment="1">
      <alignment horizontal="center"/>
    </xf>
    <xf numFmtId="0" fontId="21" fillId="0" borderId="5" xfId="4" applyFont="1" applyBorder="1" applyAlignment="1">
      <alignment horizontal="left" vertical="center"/>
    </xf>
    <xf numFmtId="0" fontId="21" fillId="0" borderId="38" xfId="4" applyFont="1" applyBorder="1" applyAlignment="1">
      <alignment horizontal="left" vertical="center"/>
    </xf>
    <xf numFmtId="0" fontId="21" fillId="0" borderId="1" xfId="4" applyFont="1" applyBorder="1" applyAlignment="1">
      <alignment horizontal="left" vertical="center"/>
    </xf>
    <xf numFmtId="0" fontId="21" fillId="0" borderId="5" xfId="4" applyFont="1" applyBorder="1" applyAlignment="1">
      <alignment horizontal="left" vertical="center" wrapText="1"/>
    </xf>
    <xf numFmtId="0" fontId="21" fillId="0" borderId="38" xfId="4" applyFont="1" applyBorder="1" applyAlignment="1">
      <alignment horizontal="left" vertical="center" wrapText="1"/>
    </xf>
    <xf numFmtId="0" fontId="21" fillId="0" borderId="1" xfId="4" applyFont="1" applyBorder="1" applyAlignment="1">
      <alignment horizontal="left" vertical="center" wrapText="1"/>
    </xf>
    <xf numFmtId="0" fontId="30" fillId="2" borderId="71" xfId="4" applyFont="1" applyFill="1" applyBorder="1" applyAlignment="1">
      <alignment horizontal="center"/>
    </xf>
    <xf numFmtId="0" fontId="16" fillId="2" borderId="10" xfId="1" applyFont="1" applyFill="1" applyBorder="1" applyAlignment="1">
      <alignment horizontal="left" vertical="center"/>
    </xf>
    <xf numFmtId="0" fontId="16" fillId="2" borderId="11" xfId="1" applyFont="1" applyFill="1" applyBorder="1" applyAlignment="1">
      <alignment horizontal="left" vertical="center"/>
    </xf>
    <xf numFmtId="0" fontId="16" fillId="2" borderId="72" xfId="1" applyFont="1" applyFill="1" applyBorder="1" applyAlignment="1">
      <alignment horizontal="left" vertical="center"/>
    </xf>
    <xf numFmtId="0" fontId="30" fillId="2" borderId="60" xfId="4" applyFont="1" applyFill="1" applyBorder="1" applyAlignment="1">
      <alignment horizontal="center" vertical="center"/>
    </xf>
    <xf numFmtId="0" fontId="30" fillId="2" borderId="70" xfId="4" applyFont="1" applyFill="1" applyBorder="1" applyAlignment="1">
      <alignment horizontal="center" vertical="center"/>
    </xf>
    <xf numFmtId="0" fontId="30" fillId="2" borderId="9" xfId="4" applyFont="1" applyFill="1" applyBorder="1" applyAlignment="1">
      <alignment horizontal="center" vertical="center" wrapText="1"/>
    </xf>
    <xf numFmtId="0" fontId="30" fillId="2" borderId="14" xfId="4" applyFont="1" applyFill="1" applyBorder="1" applyAlignment="1">
      <alignment horizontal="center" vertical="center" wrapText="1"/>
    </xf>
    <xf numFmtId="0" fontId="17" fillId="2" borderId="10" xfId="1" applyFont="1" applyFill="1" applyBorder="1" applyAlignment="1">
      <alignment horizontal="left" vertical="center"/>
    </xf>
    <xf numFmtId="0" fontId="17" fillId="2" borderId="11" xfId="1" applyFont="1" applyFill="1" applyBorder="1" applyAlignment="1">
      <alignment horizontal="left" vertical="center"/>
    </xf>
    <xf numFmtId="0" fontId="17" fillId="2" borderId="12" xfId="1" applyFont="1" applyFill="1" applyBorder="1" applyAlignment="1">
      <alignment horizontal="left" vertical="center"/>
    </xf>
    <xf numFmtId="0" fontId="21" fillId="0" borderId="5" xfId="4" applyFont="1" applyBorder="1" applyAlignment="1">
      <alignment horizontal="center" vertical="center" wrapText="1"/>
    </xf>
    <xf numFmtId="0" fontId="21" fillId="0" borderId="38" xfId="4" applyFont="1" applyBorder="1" applyAlignment="1">
      <alignment horizontal="center" vertical="center" wrapText="1"/>
    </xf>
    <xf numFmtId="0" fontId="21" fillId="0" borderId="1" xfId="4" applyFont="1" applyBorder="1" applyAlignment="1">
      <alignment horizontal="center" vertical="center" wrapText="1"/>
    </xf>
    <xf numFmtId="0" fontId="21" fillId="0" borderId="5" xfId="4" applyFont="1" applyBorder="1" applyAlignment="1">
      <alignment horizontal="center" wrapText="1"/>
    </xf>
    <xf numFmtId="0" fontId="21" fillId="0" borderId="38" xfId="4" applyFont="1" applyBorder="1" applyAlignment="1">
      <alignment horizontal="center" wrapText="1"/>
    </xf>
    <xf numFmtId="0" fontId="21" fillId="0" borderId="1" xfId="4" applyFont="1" applyBorder="1" applyAlignment="1">
      <alignment horizontal="center" wrapText="1"/>
    </xf>
  </cellXfs>
  <cellStyles count="22">
    <cellStyle name="Hipervínculo" xfId="14" builtinId="8"/>
    <cellStyle name="Millares" xfId="9" builtinId="3"/>
    <cellStyle name="Millares 2" xfId="8" xr:uid="{FC929E55-0C68-4AF1-8FFC-2B42F2BF246B}"/>
    <cellStyle name="Millares 2 2" xfId="21" xr:uid="{D35B03AB-495C-4854-BE7C-9374D38B7872}"/>
    <cellStyle name="Millares 3" xfId="13" xr:uid="{6D8E6145-6E87-4F6C-8FD2-DFC623C05ABE}"/>
    <cellStyle name="Millares 4" xfId="17" xr:uid="{AC4AB95B-2487-41C2-A4F9-0208BC21E132}"/>
    <cellStyle name="Moneda" xfId="6" builtinId="4"/>
    <cellStyle name="Moneda 2" xfId="12" xr:uid="{F2A6D70D-4D82-453B-837B-52DA1A410433}"/>
    <cellStyle name="Moneda 2 2" xfId="20" xr:uid="{56FC8342-A4F8-4943-9D44-E3816C8831C5}"/>
    <cellStyle name="Moneda 3" xfId="16" xr:uid="{9D64AF62-4E55-4CE8-A825-5395A7FD082B}"/>
    <cellStyle name="Normal" xfId="0" builtinId="0"/>
    <cellStyle name="Normal 2" xfId="4" xr:uid="{00000000-0005-0000-0000-000001000000}"/>
    <cellStyle name="Normal 2 2" xfId="7" xr:uid="{5AE03D3C-A868-4BE7-BE2B-589E7D218544}"/>
    <cellStyle name="Normal 3" xfId="10" xr:uid="{17387206-70A6-4D18-BD32-93ED01A8AFA7}"/>
    <cellStyle name="Normal 4 2" xfId="15" xr:uid="{FBA78A27-EA19-4748-8676-C5956E423523}"/>
    <cellStyle name="Normal 4 3" xfId="19" xr:uid="{D1212C0D-95AA-45ED-B106-FF22B0932444}"/>
    <cellStyle name="Normal 5" xfId="18" xr:uid="{58C9D1B0-4AC6-438E-8E2C-C834E640772D}"/>
    <cellStyle name="Normal_ESTR98" xfId="3" xr:uid="{00000000-0005-0000-0000-000002000000}"/>
    <cellStyle name="Normal_PLAZAS98" xfId="1" xr:uid="{00000000-0005-0000-0000-000003000000}"/>
    <cellStyle name="Normal_SPGG98" xfId="2" xr:uid="{00000000-0005-0000-0000-000004000000}"/>
    <cellStyle name="Porcentaje" xfId="5" builtinId="5"/>
    <cellStyle name="Porcentaje 2" xfId="11" xr:uid="{FC460D61-86D0-4BB7-ACB4-C7A428DF4B4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loud.agrorural.gob.pe/index.php/s/467ENrYZBCyeLRj" TargetMode="External"/><Relationship Id="rId1" Type="http://schemas.openxmlformats.org/officeDocument/2006/relationships/hyperlink" Target="https://cloud.agrorural.gob.pe/index.php/s/467ENrYZBCyeLRj"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Y1030"/>
  <sheetViews>
    <sheetView view="pageBreakPreview" zoomScale="60" zoomScaleNormal="80" workbookViewId="0">
      <selection activeCell="D8" sqref="D8"/>
    </sheetView>
  </sheetViews>
  <sheetFormatPr baseColWidth="10" defaultColWidth="14.42578125" defaultRowHeight="15" x14ac:dyDescent="0.25"/>
  <cols>
    <col min="1" max="1" width="16.7109375" style="206" customWidth="1"/>
    <col min="2" max="2" width="9.5703125" style="206" customWidth="1"/>
    <col min="3" max="3" width="26.85546875" style="206" customWidth="1"/>
    <col min="4" max="4" width="24.42578125" style="206" customWidth="1"/>
    <col min="5" max="5" width="8.7109375" style="206" customWidth="1"/>
    <col min="6" max="6" width="8.140625" style="206" customWidth="1"/>
    <col min="7" max="7" width="9.5703125" style="206" customWidth="1"/>
    <col min="8" max="9" width="8.7109375" style="206" customWidth="1"/>
    <col min="10" max="10" width="7.85546875" style="206" customWidth="1"/>
    <col min="11" max="11" width="14.85546875" style="288" customWidth="1"/>
    <col min="12" max="12" width="9.42578125" style="206" customWidth="1"/>
    <col min="13" max="15" width="8.7109375" style="206" customWidth="1"/>
    <col min="16" max="16" width="14.7109375" style="288" customWidth="1"/>
    <col min="17" max="17" width="9.7109375" style="206" customWidth="1"/>
    <col min="18" max="18" width="14.28515625" style="206" customWidth="1"/>
    <col min="19" max="19" width="15" style="288" customWidth="1"/>
    <col min="20" max="20" width="8.7109375" style="206" customWidth="1"/>
    <col min="21" max="25" width="2" style="206" customWidth="1"/>
    <col min="26" max="16384" width="14.42578125" style="206"/>
  </cols>
  <sheetData>
    <row r="1" spans="1:25" ht="41.25" customHeight="1" x14ac:dyDescent="0.25">
      <c r="A1" s="879" t="s">
        <v>135</v>
      </c>
      <c r="B1" s="880"/>
      <c r="C1" s="880"/>
      <c r="D1" s="880"/>
      <c r="E1" s="880"/>
      <c r="F1" s="880"/>
      <c r="G1" s="880"/>
      <c r="H1" s="880"/>
      <c r="I1" s="880"/>
      <c r="J1" s="880"/>
      <c r="K1" s="880"/>
      <c r="L1" s="880"/>
      <c r="M1" s="880"/>
      <c r="N1" s="880"/>
      <c r="O1" s="880"/>
      <c r="P1" s="880"/>
      <c r="Q1" s="880"/>
      <c r="R1" s="880"/>
      <c r="S1" s="881"/>
      <c r="T1" s="205"/>
      <c r="U1" s="205"/>
      <c r="V1" s="205"/>
      <c r="W1" s="205"/>
      <c r="X1" s="205"/>
      <c r="Y1" s="205"/>
    </row>
    <row r="2" spans="1:25" ht="22.5" customHeight="1" x14ac:dyDescent="0.25">
      <c r="A2" s="883" t="s">
        <v>1121</v>
      </c>
      <c r="B2" s="880"/>
      <c r="C2" s="881"/>
      <c r="D2" s="887"/>
      <c r="E2" s="880"/>
      <c r="F2" s="880"/>
      <c r="G2" s="880"/>
      <c r="H2" s="880"/>
      <c r="I2" s="880"/>
      <c r="J2" s="880"/>
      <c r="K2" s="880"/>
      <c r="L2" s="880"/>
      <c r="M2" s="880"/>
      <c r="N2" s="880"/>
      <c r="O2" s="880"/>
      <c r="P2" s="880"/>
      <c r="Q2" s="880"/>
      <c r="R2" s="880"/>
      <c r="S2" s="881"/>
      <c r="T2" s="205"/>
      <c r="U2" s="205"/>
      <c r="V2" s="205"/>
      <c r="W2" s="205"/>
      <c r="X2" s="205"/>
      <c r="Y2" s="205"/>
    </row>
    <row r="3" spans="1:25" ht="22.5" customHeight="1" x14ac:dyDescent="0.25">
      <c r="A3" s="884" t="s">
        <v>0</v>
      </c>
      <c r="B3" s="884" t="s">
        <v>1122</v>
      </c>
      <c r="C3" s="888" t="s">
        <v>1123</v>
      </c>
      <c r="D3" s="888" t="s">
        <v>1</v>
      </c>
      <c r="E3" s="884" t="s">
        <v>16</v>
      </c>
      <c r="F3" s="886" t="s">
        <v>1124</v>
      </c>
      <c r="G3" s="881"/>
      <c r="H3" s="879">
        <v>2021</v>
      </c>
      <c r="I3" s="880"/>
      <c r="J3" s="880"/>
      <c r="K3" s="880"/>
      <c r="L3" s="881"/>
      <c r="M3" s="882" t="s">
        <v>133</v>
      </c>
      <c r="N3" s="880"/>
      <c r="O3" s="880"/>
      <c r="P3" s="880"/>
      <c r="Q3" s="881"/>
      <c r="R3" s="879" t="s">
        <v>134</v>
      </c>
      <c r="S3" s="881"/>
      <c r="T3" s="207"/>
      <c r="U3" s="207"/>
      <c r="V3" s="207"/>
      <c r="W3" s="207"/>
      <c r="X3" s="207"/>
      <c r="Y3" s="207"/>
    </row>
    <row r="4" spans="1:25" ht="22.5" customHeight="1" x14ac:dyDescent="0.25">
      <c r="A4" s="885"/>
      <c r="B4" s="885"/>
      <c r="C4" s="885"/>
      <c r="D4" s="885"/>
      <c r="E4" s="885"/>
      <c r="F4" s="884" t="s">
        <v>17</v>
      </c>
      <c r="G4" s="884" t="s">
        <v>18</v>
      </c>
      <c r="H4" s="884" t="s">
        <v>20</v>
      </c>
      <c r="I4" s="884" t="s">
        <v>21</v>
      </c>
      <c r="J4" s="884" t="s">
        <v>19</v>
      </c>
      <c r="K4" s="879" t="s">
        <v>213</v>
      </c>
      <c r="L4" s="881"/>
      <c r="M4" s="208"/>
      <c r="N4" s="208"/>
      <c r="O4" s="208"/>
      <c r="P4" s="879" t="s">
        <v>213</v>
      </c>
      <c r="Q4" s="880"/>
      <c r="R4" s="889" t="s">
        <v>20</v>
      </c>
      <c r="S4" s="890" t="s">
        <v>22</v>
      </c>
      <c r="T4" s="207"/>
      <c r="U4" s="207"/>
      <c r="V4" s="207"/>
      <c r="W4" s="207"/>
      <c r="X4" s="207"/>
      <c r="Y4" s="207"/>
    </row>
    <row r="5" spans="1:25" ht="41.25" customHeight="1" x14ac:dyDescent="0.25">
      <c r="A5" s="885"/>
      <c r="B5" s="885"/>
      <c r="C5" s="885"/>
      <c r="D5" s="885"/>
      <c r="E5" s="885"/>
      <c r="F5" s="885"/>
      <c r="G5" s="885"/>
      <c r="H5" s="885"/>
      <c r="I5" s="885"/>
      <c r="J5" s="885"/>
      <c r="K5" s="209" t="s">
        <v>214</v>
      </c>
      <c r="L5" s="209" t="s">
        <v>215</v>
      </c>
      <c r="M5" s="209" t="s">
        <v>20</v>
      </c>
      <c r="N5" s="210" t="s">
        <v>1125</v>
      </c>
      <c r="O5" s="209" t="s">
        <v>19</v>
      </c>
      <c r="P5" s="210" t="s">
        <v>1126</v>
      </c>
      <c r="Q5" s="211" t="s">
        <v>215</v>
      </c>
      <c r="R5" s="885"/>
      <c r="S5" s="891"/>
      <c r="T5" s="207"/>
      <c r="U5" s="212"/>
      <c r="V5" s="207"/>
      <c r="W5" s="207"/>
      <c r="X5" s="207"/>
      <c r="Y5" s="207"/>
    </row>
    <row r="6" spans="1:25" ht="90" customHeight="1" x14ac:dyDescent="0.25">
      <c r="A6" s="875" t="s">
        <v>579</v>
      </c>
      <c r="B6" s="213" t="s">
        <v>1127</v>
      </c>
      <c r="C6" s="214" t="s">
        <v>1128</v>
      </c>
      <c r="D6" s="214" t="s">
        <v>1129</v>
      </c>
      <c r="E6" s="215" t="s">
        <v>19</v>
      </c>
      <c r="F6" s="215" t="s">
        <v>1130</v>
      </c>
      <c r="G6" s="215">
        <v>2021</v>
      </c>
      <c r="H6" s="216" t="s">
        <v>1130</v>
      </c>
      <c r="I6" s="217">
        <v>3.7000000000000002E-3</v>
      </c>
      <c r="J6" s="218">
        <v>1</v>
      </c>
      <c r="K6" s="219">
        <v>972626661</v>
      </c>
      <c r="L6" s="216">
        <v>0.95199999999999996</v>
      </c>
      <c r="M6" s="216">
        <f>105669/995671</f>
        <v>0.10612842997335466</v>
      </c>
      <c r="N6" s="216">
        <f>35158/995671</f>
        <v>3.5310860716039734E-2</v>
      </c>
      <c r="O6" s="216">
        <f>N6/M6</f>
        <v>0.3327182049607737</v>
      </c>
      <c r="P6" s="219">
        <v>1277140959.26</v>
      </c>
      <c r="Q6" s="216">
        <v>0.3</v>
      </c>
      <c r="R6" s="216">
        <f>75788/995671</f>
        <v>7.6117512712532559E-2</v>
      </c>
      <c r="S6" s="219">
        <v>521191741.76999998</v>
      </c>
      <c r="T6" s="220"/>
      <c r="U6" s="220"/>
      <c r="V6" s="220"/>
      <c r="W6" s="220"/>
      <c r="X6" s="220"/>
      <c r="Y6" s="220"/>
    </row>
    <row r="7" spans="1:25" ht="54" customHeight="1" x14ac:dyDescent="0.25">
      <c r="A7" s="875"/>
      <c r="B7" s="213" t="s">
        <v>2</v>
      </c>
      <c r="C7" s="221" t="s">
        <v>1131</v>
      </c>
      <c r="D7" s="221" t="s">
        <v>1132</v>
      </c>
      <c r="E7" s="215" t="s">
        <v>1133</v>
      </c>
      <c r="F7" s="215">
        <v>290</v>
      </c>
      <c r="G7" s="215">
        <v>2018</v>
      </c>
      <c r="H7" s="215">
        <v>218</v>
      </c>
      <c r="I7" s="213" t="s">
        <v>1134</v>
      </c>
      <c r="J7" s="218">
        <v>2.42</v>
      </c>
      <c r="K7" s="219">
        <f>43151142+2266159</f>
        <v>45417301</v>
      </c>
      <c r="L7" s="216">
        <f>((92.3+93.4)/2)%</f>
        <v>0.92849999999999999</v>
      </c>
      <c r="M7" s="219">
        <v>3188</v>
      </c>
      <c r="N7" s="219">
        <v>1619</v>
      </c>
      <c r="O7" s="216">
        <v>0.50780000000000003</v>
      </c>
      <c r="P7" s="219">
        <v>38129510.880000003</v>
      </c>
      <c r="Q7" s="216">
        <v>0.55000000000000004</v>
      </c>
      <c r="R7" s="219">
        <v>6481.84</v>
      </c>
      <c r="S7" s="219">
        <v>48358282</v>
      </c>
      <c r="T7" s="220"/>
      <c r="U7" s="220"/>
      <c r="V7" s="220"/>
      <c r="W7" s="220"/>
      <c r="X7" s="220"/>
      <c r="Y7" s="220"/>
    </row>
    <row r="8" spans="1:25" ht="47.25" customHeight="1" x14ac:dyDescent="0.25">
      <c r="A8" s="875"/>
      <c r="B8" s="213" t="s">
        <v>1127</v>
      </c>
      <c r="C8" s="221" t="s">
        <v>1135</v>
      </c>
      <c r="D8" s="221" t="s">
        <v>1136</v>
      </c>
      <c r="E8" s="215" t="s">
        <v>1133</v>
      </c>
      <c r="F8" s="219">
        <v>25101</v>
      </c>
      <c r="G8" s="215">
        <v>2018</v>
      </c>
      <c r="H8" s="219">
        <v>119865</v>
      </c>
      <c r="I8" s="213">
        <v>26554</v>
      </c>
      <c r="J8" s="213" t="s">
        <v>1137</v>
      </c>
      <c r="K8" s="219">
        <v>754123955</v>
      </c>
      <c r="L8" s="216">
        <f>44.7/100</f>
        <v>0.44700000000000001</v>
      </c>
      <c r="M8" s="219">
        <f>10631+13309+53625</f>
        <v>77565</v>
      </c>
      <c r="N8" s="222">
        <f>0+2259+6877.16</f>
        <v>9136.16</v>
      </c>
      <c r="O8" s="223">
        <f t="shared" ref="O8:O11" si="0">N8/M8</f>
        <v>0.11778714626442338</v>
      </c>
      <c r="P8" s="219">
        <v>479678226</v>
      </c>
      <c r="Q8" s="216">
        <v>0.35</v>
      </c>
      <c r="R8" s="219">
        <v>35140.26</v>
      </c>
      <c r="S8" s="219">
        <v>628911483</v>
      </c>
      <c r="T8" s="220"/>
      <c r="U8" s="220"/>
      <c r="V8" s="220"/>
      <c r="W8" s="220"/>
      <c r="X8" s="220"/>
      <c r="Y8" s="220"/>
    </row>
    <row r="9" spans="1:25" ht="57" customHeight="1" x14ac:dyDescent="0.25">
      <c r="A9" s="875"/>
      <c r="B9" s="213" t="s">
        <v>2</v>
      </c>
      <c r="C9" s="221" t="s">
        <v>1138</v>
      </c>
      <c r="D9" s="221" t="s">
        <v>1139</v>
      </c>
      <c r="E9" s="215" t="s">
        <v>19</v>
      </c>
      <c r="F9" s="216">
        <v>3.6999999999999998E-2</v>
      </c>
      <c r="G9" s="215">
        <v>2018</v>
      </c>
      <c r="H9" s="216">
        <v>3.7999999999999999E-2</v>
      </c>
      <c r="I9" s="218">
        <v>0.05</v>
      </c>
      <c r="J9" s="213" t="s">
        <v>1140</v>
      </c>
      <c r="K9" s="219">
        <v>263061331</v>
      </c>
      <c r="L9" s="223">
        <f>84.6/100</f>
        <v>0.84599999999999997</v>
      </c>
      <c r="M9" s="216">
        <f>+(1915979+5726.5)/36083100</f>
        <v>5.325777164378892E-2</v>
      </c>
      <c r="N9" s="223">
        <v>0</v>
      </c>
      <c r="O9" s="224">
        <f t="shared" si="0"/>
        <v>0</v>
      </c>
      <c r="P9" s="219">
        <v>336310160</v>
      </c>
      <c r="Q9" s="216">
        <v>0.32</v>
      </c>
      <c r="R9" s="216">
        <f>(2003192+5875)/36083100</f>
        <v>5.5678891226086449E-2</v>
      </c>
      <c r="S9" s="219">
        <v>334394312</v>
      </c>
      <c r="T9" s="220"/>
      <c r="U9" s="220"/>
      <c r="V9" s="220"/>
      <c r="W9" s="220"/>
      <c r="X9" s="220"/>
      <c r="Y9" s="220"/>
    </row>
    <row r="10" spans="1:25" ht="53.25" customHeight="1" x14ac:dyDescent="0.25">
      <c r="A10" s="875"/>
      <c r="B10" s="213" t="s">
        <v>1127</v>
      </c>
      <c r="C10" s="221" t="s">
        <v>1141</v>
      </c>
      <c r="D10" s="221" t="s">
        <v>1142</v>
      </c>
      <c r="E10" s="215" t="s">
        <v>1133</v>
      </c>
      <c r="F10" s="219">
        <v>35000</v>
      </c>
      <c r="G10" s="215">
        <v>2018</v>
      </c>
      <c r="H10" s="219">
        <v>38667</v>
      </c>
      <c r="I10" s="213">
        <v>18025</v>
      </c>
      <c r="J10" s="213" t="s">
        <v>1143</v>
      </c>
      <c r="K10" s="219">
        <v>36108715</v>
      </c>
      <c r="L10" s="223">
        <f>56.3/100</f>
        <v>0.56299999999999994</v>
      </c>
      <c r="M10" s="219">
        <f>63031+9+7</f>
        <v>63047</v>
      </c>
      <c r="N10" s="225">
        <f>10066+0+0</f>
        <v>10066</v>
      </c>
      <c r="O10" s="216">
        <f t="shared" si="0"/>
        <v>0.15965866734341047</v>
      </c>
      <c r="P10" s="219">
        <v>37687953</v>
      </c>
      <c r="Q10" s="216">
        <v>0.7</v>
      </c>
      <c r="R10" s="219">
        <v>180128</v>
      </c>
      <c r="S10" s="219">
        <v>100373430</v>
      </c>
      <c r="T10" s="220"/>
      <c r="U10" s="220"/>
      <c r="V10" s="220"/>
      <c r="W10" s="220"/>
      <c r="X10" s="220"/>
      <c r="Y10" s="220"/>
    </row>
    <row r="11" spans="1:25" ht="53.25" customHeight="1" x14ac:dyDescent="0.25">
      <c r="A11" s="875"/>
      <c r="B11" s="215" t="s">
        <v>1144</v>
      </c>
      <c r="C11" s="221" t="s">
        <v>1145</v>
      </c>
      <c r="D11" s="221" t="s">
        <v>1146</v>
      </c>
      <c r="E11" s="215" t="s">
        <v>1147</v>
      </c>
      <c r="F11" s="215" t="s">
        <v>1148</v>
      </c>
      <c r="G11" s="215">
        <v>2018</v>
      </c>
      <c r="H11" s="224">
        <v>0.9</v>
      </c>
      <c r="I11" s="213" t="s">
        <v>1149</v>
      </c>
      <c r="J11" s="213" t="s">
        <v>1149</v>
      </c>
      <c r="K11" s="219">
        <v>355510812</v>
      </c>
      <c r="L11" s="223">
        <f>93.5/100</f>
        <v>0.93500000000000005</v>
      </c>
      <c r="M11" s="224">
        <v>0.9</v>
      </c>
      <c r="N11" s="224">
        <v>0.8</v>
      </c>
      <c r="O11" s="224">
        <f t="shared" si="0"/>
        <v>0.88888888888888895</v>
      </c>
      <c r="P11" s="219">
        <v>330715221.86000001</v>
      </c>
      <c r="Q11" s="216">
        <v>0.56999999999999995</v>
      </c>
      <c r="R11" s="224">
        <v>0.9</v>
      </c>
      <c r="S11" s="219">
        <v>283437360.23000002</v>
      </c>
      <c r="T11" s="220"/>
      <c r="U11" s="220"/>
      <c r="V11" s="220"/>
      <c r="W11" s="220"/>
      <c r="X11" s="220"/>
      <c r="Y11" s="220"/>
    </row>
    <row r="12" spans="1:25" ht="53.25" customHeight="1" x14ac:dyDescent="0.25">
      <c r="A12" s="875" t="s">
        <v>260</v>
      </c>
      <c r="B12" s="876" t="s">
        <v>1150</v>
      </c>
      <c r="C12" s="878" t="s">
        <v>1151</v>
      </c>
      <c r="D12" s="221" t="s">
        <v>1152</v>
      </c>
      <c r="E12" s="215" t="s">
        <v>19</v>
      </c>
      <c r="F12" s="215">
        <v>0.151</v>
      </c>
      <c r="G12" s="215">
        <v>2016</v>
      </c>
      <c r="H12" s="224">
        <v>0.17599999999999999</v>
      </c>
      <c r="I12" s="213">
        <v>0.221</v>
      </c>
      <c r="J12" s="213">
        <v>1</v>
      </c>
      <c r="K12" s="867">
        <v>46032017</v>
      </c>
      <c r="L12" s="866">
        <v>0.99</v>
      </c>
      <c r="M12" s="224">
        <v>0.17799999999999999</v>
      </c>
      <c r="N12" s="224">
        <v>0.17799999999999999</v>
      </c>
      <c r="O12" s="224">
        <v>1</v>
      </c>
      <c r="P12" s="867">
        <v>33631824</v>
      </c>
      <c r="Q12" s="216">
        <v>1</v>
      </c>
      <c r="R12" s="224">
        <v>0.18099999999999999</v>
      </c>
      <c r="S12" s="867">
        <v>32367724</v>
      </c>
      <c r="T12" s="220"/>
      <c r="U12" s="220"/>
      <c r="V12" s="220"/>
      <c r="W12" s="220"/>
      <c r="X12" s="220"/>
      <c r="Y12" s="220"/>
    </row>
    <row r="13" spans="1:25" ht="53.25" customHeight="1" x14ac:dyDescent="0.25">
      <c r="A13" s="875"/>
      <c r="B13" s="877"/>
      <c r="C13" s="878"/>
      <c r="D13" s="221" t="s">
        <v>1153</v>
      </c>
      <c r="E13" s="215" t="s">
        <v>19</v>
      </c>
      <c r="F13" s="215">
        <v>0</v>
      </c>
      <c r="G13" s="215">
        <v>2018</v>
      </c>
      <c r="H13" s="224">
        <v>0.75</v>
      </c>
      <c r="I13" s="213">
        <v>3.38</v>
      </c>
      <c r="J13" s="213">
        <v>1</v>
      </c>
      <c r="K13" s="867"/>
      <c r="L13" s="866"/>
      <c r="M13" s="224">
        <v>1</v>
      </c>
      <c r="N13" s="224">
        <v>1</v>
      </c>
      <c r="O13" s="224">
        <v>1</v>
      </c>
      <c r="P13" s="867"/>
      <c r="Q13" s="216">
        <v>1</v>
      </c>
      <c r="R13" s="224">
        <v>0.125</v>
      </c>
      <c r="S13" s="867"/>
      <c r="T13" s="220"/>
      <c r="U13" s="220"/>
      <c r="V13" s="220"/>
      <c r="W13" s="220"/>
      <c r="X13" s="220"/>
      <c r="Y13" s="220"/>
    </row>
    <row r="14" spans="1:25" ht="53.25" customHeight="1" x14ac:dyDescent="0.25">
      <c r="A14" s="875"/>
      <c r="B14" s="877"/>
      <c r="C14" s="221" t="s">
        <v>1154</v>
      </c>
      <c r="D14" s="221" t="s">
        <v>1155</v>
      </c>
      <c r="E14" s="215" t="s">
        <v>19</v>
      </c>
      <c r="F14" s="215">
        <v>2.0070000000000001</v>
      </c>
      <c r="G14" s="215">
        <v>2013</v>
      </c>
      <c r="H14" s="224">
        <v>-0.1</v>
      </c>
      <c r="I14" s="213">
        <v>-9.0999999999999998E-2</v>
      </c>
      <c r="J14" s="213">
        <v>0.91</v>
      </c>
      <c r="K14" s="219">
        <v>1737057</v>
      </c>
      <c r="L14" s="223">
        <v>0.94</v>
      </c>
      <c r="M14" s="224">
        <v>-0.1</v>
      </c>
      <c r="N14" s="224">
        <v>-0.1</v>
      </c>
      <c r="O14" s="224">
        <v>1</v>
      </c>
      <c r="P14" s="219">
        <v>1831230</v>
      </c>
      <c r="Q14" s="216">
        <v>1</v>
      </c>
      <c r="R14" s="224">
        <v>-0.1</v>
      </c>
      <c r="S14" s="219">
        <v>1762400</v>
      </c>
      <c r="T14" s="220"/>
      <c r="U14" s="220"/>
      <c r="V14" s="220"/>
      <c r="W14" s="220"/>
      <c r="X14" s="220"/>
      <c r="Y14" s="220"/>
    </row>
    <row r="15" spans="1:25" ht="53.25" customHeight="1" x14ac:dyDescent="0.25">
      <c r="A15" s="875"/>
      <c r="B15" s="215" t="s">
        <v>1156</v>
      </c>
      <c r="C15" s="221" t="s">
        <v>1157</v>
      </c>
      <c r="D15" s="221" t="s">
        <v>1158</v>
      </c>
      <c r="E15" s="215" t="s">
        <v>19</v>
      </c>
      <c r="F15" s="215">
        <v>0.66910000000000003</v>
      </c>
      <c r="G15" s="215">
        <v>2017</v>
      </c>
      <c r="H15" s="224">
        <v>0.75</v>
      </c>
      <c r="I15" s="213">
        <v>0.8</v>
      </c>
      <c r="J15" s="213">
        <v>1</v>
      </c>
      <c r="K15" s="219">
        <v>39083790</v>
      </c>
      <c r="L15" s="223">
        <v>0.99</v>
      </c>
      <c r="M15" s="224">
        <v>0.8</v>
      </c>
      <c r="N15" s="224">
        <v>0.8</v>
      </c>
      <c r="O15" s="224">
        <v>1</v>
      </c>
      <c r="P15" s="219">
        <v>43701584</v>
      </c>
      <c r="Q15" s="216">
        <v>1</v>
      </c>
      <c r="R15" s="224">
        <v>0.9</v>
      </c>
      <c r="S15" s="219">
        <v>117452336</v>
      </c>
      <c r="T15" s="220"/>
      <c r="U15" s="220"/>
      <c r="V15" s="220"/>
      <c r="W15" s="220"/>
      <c r="X15" s="220"/>
      <c r="Y15" s="220"/>
    </row>
    <row r="16" spans="1:25" s="3" customFormat="1" ht="56.25" x14ac:dyDescent="0.2">
      <c r="A16" s="860" t="s">
        <v>1159</v>
      </c>
      <c r="B16" s="861" t="s">
        <v>1160</v>
      </c>
      <c r="C16" s="860" t="s">
        <v>1161</v>
      </c>
      <c r="D16" s="226" t="s">
        <v>1162</v>
      </c>
      <c r="E16" s="227" t="s">
        <v>1163</v>
      </c>
      <c r="F16" s="227" t="s">
        <v>1164</v>
      </c>
      <c r="G16" s="228" t="s">
        <v>1164</v>
      </c>
      <c r="H16" s="229">
        <v>0.08</v>
      </c>
      <c r="I16" s="230">
        <v>0.44800000000000001</v>
      </c>
      <c r="J16" s="229">
        <f>I16/H16</f>
        <v>5.6</v>
      </c>
      <c r="K16" s="869">
        <v>7829209</v>
      </c>
      <c r="L16" s="871">
        <v>0.96799999999999997</v>
      </c>
      <c r="M16" s="229">
        <v>0.08</v>
      </c>
      <c r="N16" s="230">
        <v>1E-3</v>
      </c>
      <c r="O16" s="231">
        <f>+N16/M16</f>
        <v>1.2500000000000001E-2</v>
      </c>
      <c r="P16" s="872">
        <v>7298645</v>
      </c>
      <c r="Q16" s="873">
        <v>0.6</v>
      </c>
      <c r="R16" s="232">
        <v>0.08</v>
      </c>
      <c r="S16" s="874">
        <v>10238368</v>
      </c>
      <c r="T16" s="233"/>
      <c r="U16" s="233"/>
      <c r="V16" s="233"/>
      <c r="W16" s="233"/>
    </row>
    <row r="17" spans="1:23" s="3" customFormat="1" ht="67.5" x14ac:dyDescent="0.2">
      <c r="A17" s="860"/>
      <c r="B17" s="862"/>
      <c r="C17" s="860"/>
      <c r="D17" s="226" t="s">
        <v>1165</v>
      </c>
      <c r="E17" s="227" t="s">
        <v>1163</v>
      </c>
      <c r="F17" s="227" t="s">
        <v>1164</v>
      </c>
      <c r="G17" s="228" t="s">
        <v>1164</v>
      </c>
      <c r="H17" s="229">
        <v>0.08</v>
      </c>
      <c r="I17" s="230">
        <v>0.46400000000000002</v>
      </c>
      <c r="J17" s="229">
        <f t="shared" ref="J17:J19" si="1">I17/H17</f>
        <v>5.8</v>
      </c>
      <c r="K17" s="870"/>
      <c r="L17" s="871"/>
      <c r="M17" s="229">
        <v>0.1</v>
      </c>
      <c r="N17" s="230">
        <v>1E-3</v>
      </c>
      <c r="O17" s="231">
        <f>+N17/M17</f>
        <v>0.01</v>
      </c>
      <c r="P17" s="872"/>
      <c r="Q17" s="873"/>
      <c r="R17" s="232">
        <v>0.12</v>
      </c>
      <c r="S17" s="874"/>
      <c r="T17" s="233"/>
      <c r="U17" s="233"/>
      <c r="V17" s="233"/>
      <c r="W17" s="233"/>
    </row>
    <row r="18" spans="1:23" s="3" customFormat="1" ht="68.25" customHeight="1" x14ac:dyDescent="0.2">
      <c r="A18" s="860"/>
      <c r="B18" s="862"/>
      <c r="C18" s="860"/>
      <c r="D18" s="226" t="s">
        <v>1166</v>
      </c>
      <c r="E18" s="227" t="s">
        <v>1163</v>
      </c>
      <c r="F18" s="234" t="s">
        <v>1164</v>
      </c>
      <c r="G18" s="228" t="s">
        <v>1164</v>
      </c>
      <c r="H18" s="229">
        <v>0.25</v>
      </c>
      <c r="I18" s="230">
        <v>5.3999999999999999E-2</v>
      </c>
      <c r="J18" s="229">
        <f t="shared" si="1"/>
        <v>0.216</v>
      </c>
      <c r="K18" s="870"/>
      <c r="L18" s="871"/>
      <c r="M18" s="229">
        <v>0.3</v>
      </c>
      <c r="N18" s="230">
        <v>7.3999999999999996E-2</v>
      </c>
      <c r="O18" s="231">
        <f>+N18/M18</f>
        <v>0.24666666666666667</v>
      </c>
      <c r="P18" s="872"/>
      <c r="Q18" s="873"/>
      <c r="R18" s="232">
        <v>0.35</v>
      </c>
      <c r="S18" s="874"/>
      <c r="T18" s="233"/>
      <c r="U18" s="233"/>
      <c r="V18" s="233"/>
      <c r="W18" s="233"/>
    </row>
    <row r="19" spans="1:23" s="3" customFormat="1" ht="43.5" customHeight="1" x14ac:dyDescent="0.2">
      <c r="A19" s="860"/>
      <c r="B19" s="862"/>
      <c r="C19" s="226" t="s">
        <v>1167</v>
      </c>
      <c r="D19" s="226" t="s">
        <v>1168</v>
      </c>
      <c r="E19" s="101" t="s">
        <v>1169</v>
      </c>
      <c r="F19" s="235">
        <v>0.43999999999999995</v>
      </c>
      <c r="G19" s="236">
        <v>2018</v>
      </c>
      <c r="H19" s="101">
        <v>0.8</v>
      </c>
      <c r="I19" s="101">
        <v>0.87</v>
      </c>
      <c r="J19" s="229">
        <f t="shared" si="1"/>
        <v>1.0874999999999999</v>
      </c>
      <c r="K19" s="237">
        <v>5701432</v>
      </c>
      <c r="L19" s="238">
        <v>0.97</v>
      </c>
      <c r="M19" s="101">
        <v>0.85</v>
      </c>
      <c r="N19" s="101">
        <v>0.89</v>
      </c>
      <c r="O19" s="231">
        <f t="shared" ref="O19:O20" si="2">(M19*100%)/N19</f>
        <v>0.9550561797752809</v>
      </c>
      <c r="P19" s="239">
        <v>6300036</v>
      </c>
      <c r="Q19" s="240">
        <v>0.59</v>
      </c>
      <c r="R19" s="101">
        <v>0.9</v>
      </c>
      <c r="S19" s="239">
        <v>7498453</v>
      </c>
      <c r="T19" s="233"/>
      <c r="U19" s="233"/>
      <c r="V19" s="233"/>
      <c r="W19" s="233"/>
    </row>
    <row r="20" spans="1:23" s="3" customFormat="1" ht="43.5" customHeight="1" x14ac:dyDescent="0.2">
      <c r="A20" s="868"/>
      <c r="B20" s="863"/>
      <c r="C20" s="241" t="s">
        <v>1170</v>
      </c>
      <c r="D20" s="241" t="s">
        <v>1171</v>
      </c>
      <c r="E20" s="242" t="s">
        <v>1133</v>
      </c>
      <c r="F20" s="242">
        <v>0</v>
      </c>
      <c r="G20" s="242">
        <v>2018</v>
      </c>
      <c r="H20" s="242">
        <v>1</v>
      </c>
      <c r="I20" s="242">
        <v>0</v>
      </c>
      <c r="J20" s="243">
        <f t="shared" ref="J20" si="3">((I20*100%)/H20)</f>
        <v>0</v>
      </c>
      <c r="K20" s="244">
        <v>2310</v>
      </c>
      <c r="L20" s="245">
        <v>1</v>
      </c>
      <c r="M20" s="242">
        <v>1</v>
      </c>
      <c r="N20" s="242">
        <v>1</v>
      </c>
      <c r="O20" s="246">
        <f t="shared" si="2"/>
        <v>1</v>
      </c>
      <c r="P20" s="247">
        <v>20000</v>
      </c>
      <c r="Q20" s="248">
        <v>0</v>
      </c>
      <c r="R20" s="242">
        <v>2</v>
      </c>
      <c r="S20" s="242">
        <v>0</v>
      </c>
      <c r="T20" s="233"/>
      <c r="U20" s="233"/>
      <c r="V20" s="233"/>
      <c r="W20" s="233"/>
    </row>
    <row r="21" spans="1:23" s="2" customFormat="1" ht="58.5" customHeight="1" x14ac:dyDescent="0.25">
      <c r="A21" s="860" t="s">
        <v>1172</v>
      </c>
      <c r="B21" s="861" t="s">
        <v>2</v>
      </c>
      <c r="C21" s="1" t="s">
        <v>1173</v>
      </c>
      <c r="D21" s="1" t="s">
        <v>1174</v>
      </c>
      <c r="E21" s="10" t="s">
        <v>1163</v>
      </c>
      <c r="F21" s="11">
        <v>8.7999999999999995E-2</v>
      </c>
      <c r="G21" s="10">
        <v>2017</v>
      </c>
      <c r="H21" s="249">
        <v>3.1399999999999997E-2</v>
      </c>
      <c r="I21" s="249">
        <v>0</v>
      </c>
      <c r="J21" s="250">
        <f t="shared" ref="J21:J26" si="4">+I21/H21*100</f>
        <v>0</v>
      </c>
      <c r="K21" s="251" t="s">
        <v>1175</v>
      </c>
      <c r="L21" s="250">
        <v>31.54872356556135</v>
      </c>
      <c r="M21" s="249">
        <v>0</v>
      </c>
      <c r="N21" s="249">
        <v>3.1399999999999997E-2</v>
      </c>
      <c r="O21" s="252" t="s">
        <v>1176</v>
      </c>
      <c r="P21" s="251">
        <v>61630481</v>
      </c>
      <c r="Q21" s="253">
        <v>88.628670518213198</v>
      </c>
      <c r="R21" s="249">
        <v>0</v>
      </c>
      <c r="S21" s="251">
        <v>59464844</v>
      </c>
    </row>
    <row r="22" spans="1:23" s="2" customFormat="1" ht="49.5" customHeight="1" x14ac:dyDescent="0.25">
      <c r="A22" s="860"/>
      <c r="B22" s="862"/>
      <c r="C22" s="1" t="s">
        <v>1177</v>
      </c>
      <c r="D22" s="1" t="s">
        <v>1178</v>
      </c>
      <c r="E22" s="10" t="s">
        <v>1163</v>
      </c>
      <c r="F22" s="11">
        <v>0.30199999999999999</v>
      </c>
      <c r="G22" s="10">
        <v>2017</v>
      </c>
      <c r="H22" s="249">
        <v>1.89E-2</v>
      </c>
      <c r="I22" s="249">
        <v>0</v>
      </c>
      <c r="J22" s="250">
        <f t="shared" si="4"/>
        <v>0</v>
      </c>
      <c r="K22" s="251" t="s">
        <v>1179</v>
      </c>
      <c r="L22" s="250">
        <v>31.810123042163667</v>
      </c>
      <c r="M22" s="249">
        <v>0</v>
      </c>
      <c r="N22" s="249">
        <v>1.89E-2</v>
      </c>
      <c r="O22" s="252" t="s">
        <v>1176</v>
      </c>
      <c r="P22" s="251">
        <v>7181896</v>
      </c>
      <c r="Q22" s="253">
        <v>89.363010468204408</v>
      </c>
      <c r="R22" s="249">
        <v>0</v>
      </c>
      <c r="S22" s="251">
        <v>6929531</v>
      </c>
    </row>
    <row r="23" spans="1:23" s="2" customFormat="1" ht="45" x14ac:dyDescent="0.25">
      <c r="A23" s="860"/>
      <c r="B23" s="862"/>
      <c r="C23" s="1" t="s">
        <v>1180</v>
      </c>
      <c r="D23" s="1" t="s">
        <v>1181</v>
      </c>
      <c r="E23" s="10" t="s">
        <v>1163</v>
      </c>
      <c r="F23" s="11">
        <v>0.29349999999999998</v>
      </c>
      <c r="G23" s="10">
        <v>2017</v>
      </c>
      <c r="H23" s="249">
        <v>2.5999999999999999E-2</v>
      </c>
      <c r="I23" s="249">
        <v>5.4699999999999999E-2</v>
      </c>
      <c r="J23" s="250">
        <f t="shared" si="4"/>
        <v>210.38461538461539</v>
      </c>
      <c r="K23" s="251">
        <v>7721080</v>
      </c>
      <c r="L23" s="250">
        <v>27.593319069352994</v>
      </c>
      <c r="M23" s="249">
        <v>2.5999999999999999E-2</v>
      </c>
      <c r="N23" s="249">
        <v>2.5999999999999999E-2</v>
      </c>
      <c r="O23" s="10">
        <f>+N23/M23*100</f>
        <v>100</v>
      </c>
      <c r="P23" s="251">
        <v>6163835</v>
      </c>
      <c r="Q23" s="253">
        <v>77.516897925188729</v>
      </c>
      <c r="R23" s="249">
        <v>3.2399999999999998E-2</v>
      </c>
      <c r="S23" s="251">
        <v>5947244</v>
      </c>
    </row>
    <row r="24" spans="1:23" s="2" customFormat="1" ht="45" x14ac:dyDescent="0.25">
      <c r="A24" s="860"/>
      <c r="B24" s="863"/>
      <c r="C24" s="1" t="s">
        <v>1182</v>
      </c>
      <c r="D24" s="1" t="s">
        <v>1183</v>
      </c>
      <c r="E24" s="10" t="s">
        <v>1163</v>
      </c>
      <c r="F24" s="11">
        <v>0.02</v>
      </c>
      <c r="G24" s="10">
        <v>2017</v>
      </c>
      <c r="H24" s="249">
        <v>0.08</v>
      </c>
      <c r="I24" s="249">
        <v>0.08</v>
      </c>
      <c r="J24" s="250">
        <f t="shared" si="4"/>
        <v>100</v>
      </c>
      <c r="K24" s="251">
        <v>30780008</v>
      </c>
      <c r="L24" s="250">
        <v>27.696950793515065</v>
      </c>
      <c r="M24" s="249">
        <v>0.08</v>
      </c>
      <c r="N24" s="249">
        <v>0.08</v>
      </c>
      <c r="O24" s="10">
        <f>+N24/M24*100</f>
        <v>100</v>
      </c>
      <c r="P24" s="251">
        <v>24572065</v>
      </c>
      <c r="Q24" s="253">
        <v>77.808026722108465</v>
      </c>
      <c r="R24" s="249">
        <v>7.4999999999999997E-2</v>
      </c>
      <c r="S24" s="251">
        <v>23708626</v>
      </c>
    </row>
    <row r="25" spans="1:23" s="2" customFormat="1" ht="30.75" customHeight="1" x14ac:dyDescent="0.25">
      <c r="A25" s="860"/>
      <c r="B25" s="101" t="s">
        <v>1127</v>
      </c>
      <c r="C25" s="1" t="s">
        <v>1184</v>
      </c>
      <c r="D25" s="1" t="s">
        <v>1185</v>
      </c>
      <c r="E25" s="10" t="s">
        <v>1163</v>
      </c>
      <c r="F25" s="11">
        <v>0.98950000000000005</v>
      </c>
      <c r="G25" s="10">
        <v>2017</v>
      </c>
      <c r="H25" s="249">
        <v>0.97799999999999998</v>
      </c>
      <c r="I25" s="249">
        <v>0.98970000000000002</v>
      </c>
      <c r="J25" s="250">
        <f t="shared" si="4"/>
        <v>101.19631901840491</v>
      </c>
      <c r="K25" s="251">
        <v>133584333</v>
      </c>
      <c r="L25" s="250">
        <v>34.496354965518307</v>
      </c>
      <c r="M25" s="249">
        <v>0.98299999999999998</v>
      </c>
      <c r="N25" s="249">
        <v>0.98299999999999998</v>
      </c>
      <c r="O25" s="10">
        <f>+N25/M25*100</f>
        <v>100</v>
      </c>
      <c r="P25" s="251">
        <v>106642040</v>
      </c>
      <c r="Q25" s="253">
        <v>96.909343161372036</v>
      </c>
      <c r="R25" s="249">
        <v>0.98</v>
      </c>
      <c r="S25" s="251">
        <v>102894739</v>
      </c>
    </row>
    <row r="26" spans="1:23" s="2" customFormat="1" ht="42.75" customHeight="1" x14ac:dyDescent="0.25">
      <c r="A26" s="860"/>
      <c r="B26" s="101" t="s">
        <v>2</v>
      </c>
      <c r="C26" s="1" t="s">
        <v>1186</v>
      </c>
      <c r="D26" s="1" t="s">
        <v>1187</v>
      </c>
      <c r="E26" s="10" t="s">
        <v>1133</v>
      </c>
      <c r="F26" s="251">
        <v>1251</v>
      </c>
      <c r="G26" s="10">
        <v>2017</v>
      </c>
      <c r="H26" s="251">
        <v>105</v>
      </c>
      <c r="I26" s="251">
        <v>1103</v>
      </c>
      <c r="J26" s="254">
        <f t="shared" si="4"/>
        <v>1050.4761904761904</v>
      </c>
      <c r="K26" s="251">
        <v>14753724</v>
      </c>
      <c r="L26" s="250">
        <v>28.671158278411614</v>
      </c>
      <c r="M26" s="251">
        <v>105</v>
      </c>
      <c r="N26" s="251">
        <v>105</v>
      </c>
      <c r="O26" s="10">
        <f>+N26/M26*100</f>
        <v>100</v>
      </c>
      <c r="P26" s="251">
        <v>11778082</v>
      </c>
      <c r="Q26" s="253">
        <v>80.544832032657538</v>
      </c>
      <c r="R26" s="10">
        <v>603</v>
      </c>
      <c r="S26" s="251">
        <v>11364211</v>
      </c>
    </row>
    <row r="27" spans="1:23" s="3" customFormat="1" ht="84" customHeight="1" x14ac:dyDescent="0.2">
      <c r="A27" s="864" t="s">
        <v>246</v>
      </c>
      <c r="B27" s="861" t="s">
        <v>1188</v>
      </c>
      <c r="C27" s="255" t="s">
        <v>1189</v>
      </c>
      <c r="D27" s="256" t="s">
        <v>1190</v>
      </c>
      <c r="E27" s="257" t="s">
        <v>19</v>
      </c>
      <c r="F27" s="258">
        <v>0.21</v>
      </c>
      <c r="G27" s="259">
        <v>2018</v>
      </c>
      <c r="H27" s="260">
        <v>0.24</v>
      </c>
      <c r="I27" s="260">
        <v>0.51</v>
      </c>
      <c r="J27" s="260">
        <v>2.125</v>
      </c>
      <c r="K27" s="261">
        <v>319907464</v>
      </c>
      <c r="L27" s="260">
        <v>0.9745107635250424</v>
      </c>
      <c r="M27" s="260">
        <v>0.27</v>
      </c>
      <c r="N27" s="260">
        <v>0.51</v>
      </c>
      <c r="O27" s="260">
        <v>1.8888888888888888</v>
      </c>
      <c r="P27" s="261">
        <v>334130222</v>
      </c>
      <c r="Q27" s="260">
        <v>0.98</v>
      </c>
      <c r="R27" s="260">
        <v>0.39</v>
      </c>
      <c r="S27" s="261">
        <v>350727870</v>
      </c>
    </row>
    <row r="28" spans="1:23" s="3" customFormat="1" ht="33.75" x14ac:dyDescent="0.2">
      <c r="A28" s="860"/>
      <c r="B28" s="862"/>
      <c r="C28" s="107" t="s">
        <v>1191</v>
      </c>
      <c r="D28" s="107" t="s">
        <v>1192</v>
      </c>
      <c r="E28" s="262" t="s">
        <v>19</v>
      </c>
      <c r="F28" s="263">
        <v>0</v>
      </c>
      <c r="G28" s="264">
        <v>2018</v>
      </c>
      <c r="H28" s="265">
        <v>0.14000000000000001</v>
      </c>
      <c r="I28" s="265">
        <v>0.32</v>
      </c>
      <c r="J28" s="265">
        <v>2.2857142857142856</v>
      </c>
      <c r="K28" s="266">
        <v>38551800</v>
      </c>
      <c r="L28" s="265">
        <v>0.99893281247568211</v>
      </c>
      <c r="M28" s="265">
        <v>0.23</v>
      </c>
      <c r="N28" s="265">
        <v>0.32</v>
      </c>
      <c r="O28" s="265">
        <v>1.39</v>
      </c>
      <c r="P28" s="266">
        <v>52736106</v>
      </c>
      <c r="Q28" s="265">
        <v>1</v>
      </c>
      <c r="R28" s="265">
        <v>0.36</v>
      </c>
      <c r="S28" s="266">
        <v>43579415</v>
      </c>
    </row>
    <row r="29" spans="1:23" s="3" customFormat="1" ht="33.75" x14ac:dyDescent="0.2">
      <c r="A29" s="860"/>
      <c r="B29" s="863"/>
      <c r="C29" s="107" t="s">
        <v>1193</v>
      </c>
      <c r="D29" s="107" t="s">
        <v>1171</v>
      </c>
      <c r="E29" s="267" t="s">
        <v>1194</v>
      </c>
      <c r="F29" s="263">
        <v>0</v>
      </c>
      <c r="G29" s="264">
        <v>2018</v>
      </c>
      <c r="H29" s="262">
        <v>3</v>
      </c>
      <c r="I29" s="262">
        <v>1</v>
      </c>
      <c r="J29" s="265">
        <v>0.33333333333333331</v>
      </c>
      <c r="K29" s="266">
        <v>670022</v>
      </c>
      <c r="L29" s="265">
        <v>0.99928659058956271</v>
      </c>
      <c r="M29" s="262">
        <v>1</v>
      </c>
      <c r="N29" s="262">
        <v>1</v>
      </c>
      <c r="O29" s="265">
        <v>1</v>
      </c>
      <c r="P29" s="266">
        <v>735388</v>
      </c>
      <c r="Q29" s="265">
        <v>1</v>
      </c>
      <c r="R29" s="262">
        <v>2</v>
      </c>
      <c r="S29" s="266">
        <v>423493</v>
      </c>
    </row>
    <row r="30" spans="1:23" s="3" customFormat="1" ht="30.75" customHeight="1" x14ac:dyDescent="0.2">
      <c r="A30" s="859" t="s">
        <v>1195</v>
      </c>
      <c r="B30" s="857" t="s">
        <v>1144</v>
      </c>
      <c r="C30" s="859" t="s">
        <v>1196</v>
      </c>
      <c r="D30" s="859" t="s">
        <v>1197</v>
      </c>
      <c r="E30" s="855" t="s">
        <v>1133</v>
      </c>
      <c r="F30" s="855" t="s">
        <v>1149</v>
      </c>
      <c r="G30" s="855">
        <v>2018</v>
      </c>
      <c r="H30" s="855">
        <v>6</v>
      </c>
      <c r="I30" s="855">
        <v>14</v>
      </c>
      <c r="J30" s="856">
        <v>2.33</v>
      </c>
      <c r="K30" s="855" t="s">
        <v>1198</v>
      </c>
      <c r="L30" s="856">
        <v>0.88</v>
      </c>
      <c r="M30" s="855">
        <v>8</v>
      </c>
      <c r="N30" s="855">
        <v>8</v>
      </c>
      <c r="O30" s="856">
        <v>1</v>
      </c>
      <c r="P30" s="855" t="s">
        <v>1199</v>
      </c>
      <c r="Q30" s="855" t="s">
        <v>1200</v>
      </c>
      <c r="R30" s="855">
        <v>10</v>
      </c>
      <c r="S30" s="855" t="s">
        <v>1201</v>
      </c>
    </row>
    <row r="31" spans="1:23" s="3" customFormat="1" ht="30.75" customHeight="1" x14ac:dyDescent="0.2">
      <c r="A31" s="859"/>
      <c r="B31" s="865"/>
      <c r="C31" s="859"/>
      <c r="D31" s="859"/>
      <c r="E31" s="855"/>
      <c r="F31" s="855"/>
      <c r="G31" s="855"/>
      <c r="H31" s="855"/>
      <c r="I31" s="855"/>
      <c r="J31" s="856"/>
      <c r="K31" s="855"/>
      <c r="L31" s="856"/>
      <c r="M31" s="855"/>
      <c r="N31" s="855"/>
      <c r="O31" s="856"/>
      <c r="P31" s="855"/>
      <c r="Q31" s="855"/>
      <c r="R31" s="855"/>
      <c r="S31" s="855"/>
    </row>
    <row r="32" spans="1:23" s="3" customFormat="1" ht="30.75" customHeight="1" x14ac:dyDescent="0.2">
      <c r="A32" s="859"/>
      <c r="B32" s="865"/>
      <c r="C32" s="859" t="s">
        <v>1202</v>
      </c>
      <c r="D32" s="859" t="s">
        <v>1203</v>
      </c>
      <c r="E32" s="855" t="s">
        <v>1133</v>
      </c>
      <c r="F32" s="855">
        <v>5</v>
      </c>
      <c r="G32" s="855">
        <v>2018</v>
      </c>
      <c r="H32" s="855">
        <v>12</v>
      </c>
      <c r="I32" s="855">
        <v>78</v>
      </c>
      <c r="J32" s="856">
        <v>6.5</v>
      </c>
      <c r="K32" s="855" t="s">
        <v>1204</v>
      </c>
      <c r="L32" s="856">
        <v>0.87</v>
      </c>
      <c r="M32" s="855">
        <v>16</v>
      </c>
      <c r="N32" s="855">
        <v>18</v>
      </c>
      <c r="O32" s="856">
        <v>1.1299999999999999</v>
      </c>
      <c r="P32" s="855" t="s">
        <v>1205</v>
      </c>
      <c r="Q32" s="855" t="s">
        <v>1206</v>
      </c>
      <c r="R32" s="855">
        <v>20</v>
      </c>
      <c r="S32" s="855" t="s">
        <v>1207</v>
      </c>
    </row>
    <row r="33" spans="1:25" s="3" customFormat="1" ht="30.75" customHeight="1" x14ac:dyDescent="0.2">
      <c r="A33" s="859"/>
      <c r="B33" s="865"/>
      <c r="C33" s="859"/>
      <c r="D33" s="859"/>
      <c r="E33" s="855"/>
      <c r="F33" s="855"/>
      <c r="G33" s="855"/>
      <c r="H33" s="855"/>
      <c r="I33" s="855"/>
      <c r="J33" s="856"/>
      <c r="K33" s="855"/>
      <c r="L33" s="856"/>
      <c r="M33" s="855"/>
      <c r="N33" s="855"/>
      <c r="O33" s="856"/>
      <c r="P33" s="855"/>
      <c r="Q33" s="855"/>
      <c r="R33" s="855"/>
      <c r="S33" s="855"/>
    </row>
    <row r="34" spans="1:25" s="3" customFormat="1" ht="30.75" customHeight="1" x14ac:dyDescent="0.2">
      <c r="A34" s="859"/>
      <c r="B34" s="865"/>
      <c r="C34" s="859" t="s">
        <v>1208</v>
      </c>
      <c r="D34" s="859" t="s">
        <v>1209</v>
      </c>
      <c r="E34" s="855" t="s">
        <v>19</v>
      </c>
      <c r="F34" s="856">
        <v>0.12</v>
      </c>
      <c r="G34" s="855">
        <v>2018</v>
      </c>
      <c r="H34" s="856">
        <v>0.15</v>
      </c>
      <c r="I34" s="855" t="s">
        <v>1210</v>
      </c>
      <c r="J34" s="856">
        <v>5.27</v>
      </c>
      <c r="K34" s="855" t="s">
        <v>1211</v>
      </c>
      <c r="L34" s="856">
        <v>0.81</v>
      </c>
      <c r="M34" s="856">
        <v>0.25</v>
      </c>
      <c r="N34" s="856">
        <v>0.25</v>
      </c>
      <c r="O34" s="856">
        <v>1</v>
      </c>
      <c r="P34" s="855" t="s">
        <v>1212</v>
      </c>
      <c r="Q34" s="855" t="s">
        <v>1213</v>
      </c>
      <c r="R34" s="856">
        <v>0.3</v>
      </c>
      <c r="S34" s="855" t="s">
        <v>1214</v>
      </c>
    </row>
    <row r="35" spans="1:25" s="3" customFormat="1" ht="30.75" customHeight="1" x14ac:dyDescent="0.2">
      <c r="A35" s="859"/>
      <c r="B35" s="858"/>
      <c r="C35" s="859"/>
      <c r="D35" s="859"/>
      <c r="E35" s="855"/>
      <c r="F35" s="856"/>
      <c r="G35" s="855"/>
      <c r="H35" s="856"/>
      <c r="I35" s="855"/>
      <c r="J35" s="856"/>
      <c r="K35" s="855"/>
      <c r="L35" s="856"/>
      <c r="M35" s="856"/>
      <c r="N35" s="856"/>
      <c r="O35" s="856"/>
      <c r="P35" s="855"/>
      <c r="Q35" s="855"/>
      <c r="R35" s="856"/>
      <c r="S35" s="855"/>
    </row>
    <row r="36" spans="1:25" s="3" customFormat="1" ht="22.5" x14ac:dyDescent="0.2">
      <c r="A36" s="859"/>
      <c r="B36" s="857" t="s">
        <v>1127</v>
      </c>
      <c r="C36" s="268" t="s">
        <v>1215</v>
      </c>
      <c r="D36" s="268" t="s">
        <v>1216</v>
      </c>
      <c r="E36" s="269" t="s">
        <v>19</v>
      </c>
      <c r="F36" s="269" t="s">
        <v>1149</v>
      </c>
      <c r="G36" s="269">
        <v>2018</v>
      </c>
      <c r="H36" s="270">
        <v>0.9</v>
      </c>
      <c r="I36" s="270">
        <v>0.8</v>
      </c>
      <c r="J36" s="270">
        <v>0.89</v>
      </c>
      <c r="K36" s="269" t="s">
        <v>1217</v>
      </c>
      <c r="L36" s="270">
        <v>0.93</v>
      </c>
      <c r="M36" s="270">
        <v>0.95</v>
      </c>
      <c r="N36" s="270">
        <v>0.95</v>
      </c>
      <c r="O36" s="270">
        <v>1</v>
      </c>
      <c r="P36" s="269" t="s">
        <v>1218</v>
      </c>
      <c r="Q36" s="269" t="s">
        <v>1219</v>
      </c>
      <c r="R36" s="270">
        <v>0.1</v>
      </c>
      <c r="S36" s="269" t="s">
        <v>1220</v>
      </c>
    </row>
    <row r="37" spans="1:25" s="3" customFormat="1" ht="45" x14ac:dyDescent="0.2">
      <c r="A37" s="859"/>
      <c r="B37" s="858"/>
      <c r="C37" s="268" t="s">
        <v>1221</v>
      </c>
      <c r="D37" s="268" t="s">
        <v>1222</v>
      </c>
      <c r="E37" s="269" t="s">
        <v>1133</v>
      </c>
      <c r="F37" s="269">
        <v>2</v>
      </c>
      <c r="G37" s="269">
        <v>2018</v>
      </c>
      <c r="H37" s="269">
        <v>4</v>
      </c>
      <c r="I37" s="269">
        <v>2</v>
      </c>
      <c r="J37" s="270">
        <v>0.5</v>
      </c>
      <c r="K37" s="269">
        <v>0</v>
      </c>
      <c r="L37" s="270">
        <v>0</v>
      </c>
      <c r="M37" s="269">
        <v>4</v>
      </c>
      <c r="N37" s="269">
        <v>4</v>
      </c>
      <c r="O37" s="270">
        <v>1</v>
      </c>
      <c r="P37" s="269">
        <v>0</v>
      </c>
      <c r="Q37" s="269">
        <v>0</v>
      </c>
      <c r="R37" s="269">
        <v>4</v>
      </c>
      <c r="S37" s="269">
        <v>0</v>
      </c>
    </row>
    <row r="38" spans="1:25" s="276" customFormat="1" ht="11.25" x14ac:dyDescent="0.2">
      <c r="A38" s="271" t="s">
        <v>1223</v>
      </c>
      <c r="B38" s="272"/>
      <c r="C38" s="273"/>
      <c r="D38" s="273"/>
      <c r="E38" s="274"/>
      <c r="F38" s="274"/>
      <c r="G38" s="274"/>
      <c r="H38" s="274"/>
      <c r="I38" s="274"/>
      <c r="J38" s="275"/>
      <c r="K38" s="274"/>
      <c r="L38" s="275"/>
      <c r="M38" s="274"/>
      <c r="N38" s="274"/>
      <c r="O38" s="275"/>
      <c r="P38" s="274"/>
      <c r="Q38" s="274"/>
      <c r="R38" s="274"/>
      <c r="S38" s="274"/>
    </row>
    <row r="39" spans="1:25" s="280" customFormat="1" ht="11.25" customHeight="1" x14ac:dyDescent="0.25">
      <c r="A39" s="277" t="s">
        <v>31</v>
      </c>
      <c r="B39" s="278"/>
      <c r="C39" s="278"/>
      <c r="D39" s="278"/>
      <c r="E39" s="278"/>
      <c r="F39" s="278"/>
      <c r="G39" s="278"/>
      <c r="H39" s="278"/>
      <c r="I39" s="278"/>
      <c r="J39" s="278"/>
      <c r="K39" s="279"/>
      <c r="L39" s="278"/>
      <c r="M39" s="278"/>
      <c r="N39" s="278"/>
      <c r="O39" s="278"/>
      <c r="P39" s="279"/>
      <c r="R39" s="278"/>
      <c r="S39" s="279"/>
      <c r="T39" s="278"/>
      <c r="U39" s="278"/>
      <c r="V39" s="278"/>
      <c r="W39" s="278"/>
      <c r="X39" s="278"/>
      <c r="Y39" s="278"/>
    </row>
    <row r="40" spans="1:25" s="280" customFormat="1" ht="11.25" customHeight="1" x14ac:dyDescent="0.25">
      <c r="A40" s="277" t="s">
        <v>32</v>
      </c>
      <c r="B40" s="278"/>
      <c r="C40" s="278"/>
      <c r="D40" s="278"/>
      <c r="E40" s="278"/>
      <c r="F40" s="278"/>
      <c r="G40" s="278"/>
      <c r="H40" s="278"/>
      <c r="I40" s="278"/>
      <c r="J40" s="278"/>
      <c r="K40" s="279"/>
      <c r="L40" s="278"/>
      <c r="M40" s="278"/>
      <c r="N40" s="278"/>
      <c r="O40" s="278"/>
      <c r="P40" s="279"/>
      <c r="Q40" s="278"/>
      <c r="R40" s="278"/>
      <c r="S40" s="279"/>
      <c r="T40" s="278"/>
      <c r="U40" s="278"/>
      <c r="V40" s="278"/>
      <c r="W40" s="278"/>
      <c r="X40" s="278"/>
      <c r="Y40" s="278"/>
    </row>
    <row r="41" spans="1:25" s="280" customFormat="1" ht="11.25" customHeight="1" x14ac:dyDescent="0.25">
      <c r="A41" s="277" t="s">
        <v>1224</v>
      </c>
      <c r="B41" s="278"/>
      <c r="C41" s="278"/>
      <c r="D41" s="278"/>
      <c r="E41" s="278"/>
      <c r="F41" s="278"/>
      <c r="G41" s="278"/>
      <c r="H41" s="278"/>
      <c r="I41" s="278"/>
      <c r="J41" s="278"/>
      <c r="K41" s="279"/>
      <c r="L41" s="278"/>
      <c r="M41" s="278"/>
      <c r="N41" s="278"/>
      <c r="O41" s="278"/>
      <c r="P41" s="279"/>
      <c r="Q41" s="278"/>
      <c r="R41" s="278"/>
      <c r="S41" s="279"/>
      <c r="T41" s="278"/>
      <c r="U41" s="278"/>
      <c r="V41" s="278"/>
      <c r="W41" s="278"/>
      <c r="X41" s="278"/>
      <c r="Y41" s="278"/>
    </row>
    <row r="42" spans="1:25" s="280" customFormat="1" ht="11.25" customHeight="1" x14ac:dyDescent="0.25">
      <c r="A42" s="277" t="s">
        <v>1225</v>
      </c>
      <c r="B42" s="278"/>
      <c r="C42" s="278"/>
      <c r="D42" s="278"/>
      <c r="E42" s="278"/>
      <c r="F42" s="278"/>
      <c r="G42" s="278"/>
      <c r="H42" s="278"/>
      <c r="I42" s="278"/>
      <c r="J42" s="278"/>
      <c r="K42" s="279"/>
      <c r="L42" s="278"/>
      <c r="M42" s="278"/>
      <c r="N42" s="278"/>
      <c r="O42" s="278"/>
      <c r="P42" s="279"/>
      <c r="Q42" s="278"/>
      <c r="R42" s="278"/>
      <c r="S42" s="279"/>
      <c r="T42" s="278"/>
      <c r="U42" s="278"/>
      <c r="V42" s="278"/>
      <c r="W42" s="278"/>
      <c r="X42" s="278"/>
      <c r="Y42" s="278"/>
    </row>
    <row r="43" spans="1:25" s="280" customFormat="1" ht="11.25" customHeight="1" x14ac:dyDescent="0.25">
      <c r="A43" s="281" t="s">
        <v>1226</v>
      </c>
      <c r="B43" s="278"/>
      <c r="C43" s="278"/>
      <c r="D43" s="278"/>
      <c r="E43" s="278"/>
      <c r="F43" s="278"/>
      <c r="G43" s="278"/>
      <c r="H43" s="278"/>
      <c r="I43" s="278"/>
      <c r="J43" s="278"/>
      <c r="K43" s="279"/>
      <c r="L43" s="278"/>
      <c r="M43" s="278"/>
      <c r="N43" s="278"/>
      <c r="O43" s="278"/>
      <c r="P43" s="279"/>
      <c r="Q43" s="278"/>
      <c r="R43" s="278"/>
      <c r="S43" s="279"/>
      <c r="T43" s="278"/>
      <c r="U43" s="278"/>
      <c r="V43" s="278"/>
      <c r="W43" s="278"/>
      <c r="X43" s="278"/>
      <c r="Y43" s="278"/>
    </row>
    <row r="44" spans="1:25" s="276" customFormat="1" ht="11.25" x14ac:dyDescent="0.2">
      <c r="A44" s="282" t="s">
        <v>1227</v>
      </c>
      <c r="K44" s="283"/>
      <c r="P44" s="283"/>
      <c r="S44" s="283"/>
    </row>
    <row r="45" spans="1:25" s="276" customFormat="1" ht="11.25" x14ac:dyDescent="0.2">
      <c r="A45" s="284" t="s">
        <v>1228</v>
      </c>
      <c r="K45" s="283"/>
      <c r="P45" s="283"/>
      <c r="S45" s="283"/>
    </row>
    <row r="46" spans="1:25" s="276" customFormat="1" ht="11.25" x14ac:dyDescent="0.2">
      <c r="A46" s="276" t="s">
        <v>1229</v>
      </c>
      <c r="E46" s="283"/>
      <c r="M46" s="285"/>
    </row>
    <row r="47" spans="1:25" s="276" customFormat="1" ht="11.25" x14ac:dyDescent="0.2">
      <c r="A47" s="276" t="s">
        <v>1230</v>
      </c>
      <c r="E47" s="283"/>
      <c r="M47" s="285"/>
    </row>
    <row r="48" spans="1:25" s="280" customFormat="1" ht="11.25" customHeight="1" x14ac:dyDescent="0.25">
      <c r="A48" s="281" t="s">
        <v>1231</v>
      </c>
      <c r="B48" s="278"/>
      <c r="C48" s="278"/>
      <c r="D48" s="278"/>
      <c r="E48" s="278"/>
      <c r="F48" s="278"/>
      <c r="G48" s="278"/>
      <c r="H48" s="278"/>
      <c r="I48" s="278"/>
      <c r="J48" s="278"/>
      <c r="K48" s="279"/>
      <c r="L48" s="278"/>
      <c r="M48" s="278"/>
      <c r="N48" s="278"/>
      <c r="O48" s="278"/>
      <c r="P48" s="279"/>
      <c r="Q48" s="278"/>
      <c r="R48" s="278"/>
      <c r="S48" s="279"/>
      <c r="T48" s="278"/>
      <c r="U48" s="278"/>
      <c r="V48" s="278"/>
      <c r="W48" s="278"/>
      <c r="X48" s="278"/>
      <c r="Y48" s="278"/>
    </row>
    <row r="49" spans="1:25" s="276" customFormat="1" ht="11.25" x14ac:dyDescent="0.2">
      <c r="A49" s="276" t="s">
        <v>1232</v>
      </c>
    </row>
    <row r="50" spans="1:25" ht="11.25" customHeight="1" x14ac:dyDescent="0.25">
      <c r="A50" s="286"/>
      <c r="B50" s="286"/>
      <c r="C50" s="286"/>
      <c r="D50" s="286"/>
      <c r="E50" s="286"/>
      <c r="F50" s="286"/>
      <c r="G50" s="286"/>
      <c r="H50" s="286"/>
      <c r="I50" s="286"/>
      <c r="J50" s="286"/>
      <c r="K50" s="287"/>
      <c r="L50" s="286"/>
      <c r="M50" s="286"/>
      <c r="N50" s="286"/>
      <c r="O50" s="286"/>
      <c r="P50" s="287"/>
      <c r="Q50" s="286"/>
      <c r="R50" s="286"/>
      <c r="S50" s="287"/>
      <c r="T50" s="286"/>
      <c r="U50" s="286"/>
      <c r="V50" s="286"/>
      <c r="W50" s="286"/>
      <c r="X50" s="286"/>
      <c r="Y50" s="286"/>
    </row>
    <row r="51" spans="1:25" ht="11.25" customHeight="1" x14ac:dyDescent="0.25">
      <c r="A51" s="286"/>
      <c r="B51" s="286"/>
      <c r="C51" s="286"/>
      <c r="D51" s="286"/>
      <c r="E51" s="286"/>
      <c r="F51" s="286"/>
      <c r="G51" s="286"/>
      <c r="H51" s="286"/>
      <c r="I51" s="286"/>
      <c r="J51" s="286"/>
      <c r="K51" s="287"/>
      <c r="L51" s="286"/>
      <c r="M51" s="286"/>
      <c r="N51" s="286"/>
      <c r="O51" s="286"/>
      <c r="P51" s="287"/>
      <c r="Q51" s="286"/>
      <c r="R51" s="286"/>
      <c r="S51" s="287"/>
      <c r="T51" s="286"/>
      <c r="U51" s="286"/>
      <c r="V51" s="286"/>
      <c r="W51" s="286"/>
      <c r="X51" s="286"/>
      <c r="Y51" s="286"/>
    </row>
    <row r="52" spans="1:25" ht="11.25" customHeight="1" x14ac:dyDescent="0.25">
      <c r="A52" s="286"/>
      <c r="B52" s="286"/>
      <c r="C52" s="286"/>
      <c r="D52" s="286"/>
      <c r="E52" s="286"/>
      <c r="F52" s="286"/>
      <c r="G52" s="286"/>
      <c r="H52" s="286"/>
      <c r="I52" s="286"/>
      <c r="J52" s="286"/>
      <c r="K52" s="287"/>
      <c r="L52" s="286"/>
      <c r="M52" s="286"/>
      <c r="N52" s="286"/>
      <c r="O52" s="286"/>
      <c r="P52" s="287"/>
      <c r="Q52" s="286"/>
      <c r="R52" s="286"/>
      <c r="S52" s="287"/>
      <c r="T52" s="286"/>
      <c r="U52" s="286"/>
      <c r="V52" s="286"/>
      <c r="W52" s="286"/>
      <c r="X52" s="286"/>
      <c r="Y52" s="286"/>
    </row>
    <row r="53" spans="1:25" ht="11.25" customHeight="1" x14ac:dyDescent="0.25">
      <c r="A53" s="286"/>
      <c r="B53" s="286"/>
      <c r="C53" s="286"/>
      <c r="D53" s="286"/>
      <c r="E53" s="286"/>
      <c r="F53" s="286"/>
      <c r="G53" s="286"/>
      <c r="H53" s="286"/>
      <c r="I53" s="286"/>
      <c r="J53" s="286"/>
      <c r="K53" s="287"/>
      <c r="L53" s="286"/>
      <c r="M53" s="286"/>
      <c r="N53" s="286"/>
      <c r="O53" s="286"/>
      <c r="P53" s="287"/>
      <c r="Q53" s="286"/>
      <c r="R53" s="286"/>
      <c r="S53" s="287"/>
      <c r="T53" s="286"/>
      <c r="U53" s="286"/>
      <c r="V53" s="286"/>
      <c r="W53" s="286"/>
      <c r="X53" s="286"/>
      <c r="Y53" s="286"/>
    </row>
    <row r="54" spans="1:25" ht="11.25" customHeight="1" x14ac:dyDescent="0.25">
      <c r="A54" s="286"/>
      <c r="B54" s="286"/>
      <c r="C54" s="286"/>
      <c r="D54" s="286"/>
      <c r="E54" s="286"/>
      <c r="F54" s="286"/>
      <c r="G54" s="286"/>
      <c r="H54" s="286"/>
      <c r="I54" s="286"/>
      <c r="J54" s="286"/>
      <c r="K54" s="287"/>
      <c r="L54" s="286"/>
      <c r="M54" s="286"/>
      <c r="N54" s="286"/>
      <c r="O54" s="286"/>
      <c r="P54" s="287"/>
      <c r="Q54" s="286"/>
      <c r="R54" s="286"/>
      <c r="S54" s="287"/>
      <c r="T54" s="286"/>
      <c r="U54" s="286"/>
      <c r="V54" s="286"/>
      <c r="W54" s="286"/>
      <c r="X54" s="286"/>
      <c r="Y54" s="286"/>
    </row>
    <row r="55" spans="1:25" ht="11.25" customHeight="1" x14ac:dyDescent="0.25">
      <c r="A55" s="286"/>
      <c r="B55" s="286"/>
      <c r="C55" s="286"/>
      <c r="D55" s="286"/>
      <c r="E55" s="286"/>
      <c r="F55" s="286"/>
      <c r="G55" s="286"/>
      <c r="H55" s="286"/>
      <c r="I55" s="286"/>
      <c r="J55" s="286"/>
      <c r="K55" s="287"/>
      <c r="L55" s="286"/>
      <c r="M55" s="286"/>
      <c r="N55" s="286"/>
      <c r="O55" s="286"/>
      <c r="P55" s="287"/>
      <c r="Q55" s="286"/>
      <c r="R55" s="286"/>
      <c r="S55" s="287"/>
      <c r="T55" s="286"/>
      <c r="U55" s="286"/>
      <c r="V55" s="286"/>
      <c r="W55" s="286"/>
      <c r="X55" s="286"/>
      <c r="Y55" s="286"/>
    </row>
    <row r="56" spans="1:25" ht="11.25" customHeight="1" x14ac:dyDescent="0.25">
      <c r="A56" s="286"/>
      <c r="B56" s="286"/>
      <c r="C56" s="286"/>
      <c r="D56" s="286"/>
      <c r="E56" s="286"/>
      <c r="F56" s="286"/>
      <c r="G56" s="286"/>
      <c r="H56" s="286"/>
      <c r="I56" s="286"/>
      <c r="J56" s="286"/>
      <c r="K56" s="287"/>
      <c r="L56" s="286"/>
      <c r="M56" s="286"/>
      <c r="N56" s="286"/>
      <c r="O56" s="286"/>
      <c r="P56" s="287"/>
      <c r="Q56" s="286"/>
      <c r="R56" s="286"/>
      <c r="S56" s="287"/>
      <c r="T56" s="286"/>
      <c r="U56" s="286"/>
      <c r="V56" s="286"/>
      <c r="W56" s="286"/>
      <c r="X56" s="286"/>
      <c r="Y56" s="286"/>
    </row>
    <row r="57" spans="1:25" ht="11.25" customHeight="1" x14ac:dyDescent="0.25">
      <c r="A57" s="286"/>
      <c r="B57" s="286"/>
      <c r="C57" s="286"/>
      <c r="D57" s="286"/>
      <c r="E57" s="286"/>
      <c r="F57" s="286"/>
      <c r="G57" s="286"/>
      <c r="H57" s="286"/>
      <c r="I57" s="286"/>
      <c r="J57" s="286"/>
      <c r="K57" s="287"/>
      <c r="L57" s="286"/>
      <c r="M57" s="286"/>
      <c r="N57" s="286"/>
      <c r="O57" s="286"/>
      <c r="P57" s="287"/>
      <c r="Q57" s="286"/>
      <c r="R57" s="286"/>
      <c r="S57" s="287"/>
      <c r="T57" s="286"/>
      <c r="U57" s="286"/>
      <c r="V57" s="286"/>
      <c r="W57" s="286"/>
      <c r="X57" s="286"/>
      <c r="Y57" s="286"/>
    </row>
    <row r="58" spans="1:25" ht="11.25" customHeight="1" x14ac:dyDescent="0.25">
      <c r="A58" s="286"/>
      <c r="B58" s="286"/>
      <c r="C58" s="286"/>
      <c r="D58" s="286"/>
      <c r="E58" s="286"/>
      <c r="F58" s="286"/>
      <c r="G58" s="286"/>
      <c r="H58" s="286"/>
      <c r="I58" s="286"/>
      <c r="J58" s="286"/>
      <c r="K58" s="287"/>
      <c r="L58" s="286"/>
      <c r="M58" s="286"/>
      <c r="N58" s="286"/>
      <c r="O58" s="286"/>
      <c r="P58" s="287"/>
      <c r="Q58" s="286"/>
      <c r="R58" s="286"/>
      <c r="S58" s="287"/>
      <c r="T58" s="286"/>
      <c r="U58" s="286"/>
      <c r="V58" s="286"/>
      <c r="W58" s="286"/>
      <c r="X58" s="286"/>
      <c r="Y58" s="286"/>
    </row>
    <row r="59" spans="1:25" ht="11.25" customHeight="1" x14ac:dyDescent="0.25">
      <c r="A59" s="286"/>
      <c r="B59" s="286"/>
      <c r="C59" s="286"/>
      <c r="D59" s="286"/>
      <c r="E59" s="286"/>
      <c r="F59" s="286"/>
      <c r="G59" s="286"/>
      <c r="H59" s="286"/>
      <c r="I59" s="286"/>
      <c r="J59" s="286"/>
      <c r="K59" s="287"/>
      <c r="L59" s="286"/>
      <c r="M59" s="286"/>
      <c r="N59" s="286"/>
      <c r="O59" s="286"/>
      <c r="P59" s="287"/>
      <c r="Q59" s="286"/>
      <c r="R59" s="286"/>
      <c r="S59" s="287"/>
      <c r="T59" s="286"/>
      <c r="U59" s="286"/>
      <c r="V59" s="286"/>
      <c r="W59" s="286"/>
      <c r="X59" s="286"/>
      <c r="Y59" s="286"/>
    </row>
    <row r="60" spans="1:25" ht="11.25" customHeight="1" x14ac:dyDescent="0.25">
      <c r="A60" s="286"/>
      <c r="B60" s="286"/>
      <c r="C60" s="286"/>
      <c r="D60" s="286"/>
      <c r="E60" s="286"/>
      <c r="F60" s="286"/>
      <c r="G60" s="286"/>
      <c r="H60" s="286"/>
      <c r="I60" s="286"/>
      <c r="J60" s="286"/>
      <c r="K60" s="287"/>
      <c r="L60" s="286"/>
      <c r="M60" s="286"/>
      <c r="N60" s="286"/>
      <c r="O60" s="286"/>
      <c r="P60" s="287"/>
      <c r="Q60" s="286"/>
      <c r="R60" s="286"/>
      <c r="S60" s="287"/>
      <c r="T60" s="286"/>
      <c r="U60" s="286"/>
      <c r="V60" s="286"/>
      <c r="W60" s="286"/>
      <c r="X60" s="286"/>
      <c r="Y60" s="286"/>
    </row>
    <row r="61" spans="1:25" ht="11.25" customHeight="1" x14ac:dyDescent="0.25">
      <c r="A61" s="286"/>
      <c r="B61" s="286"/>
      <c r="C61" s="286"/>
      <c r="D61" s="286"/>
      <c r="E61" s="286"/>
      <c r="F61" s="286"/>
      <c r="G61" s="286"/>
      <c r="H61" s="286"/>
      <c r="I61" s="286"/>
      <c r="J61" s="286"/>
      <c r="K61" s="287"/>
      <c r="L61" s="286"/>
      <c r="M61" s="286"/>
      <c r="N61" s="286"/>
      <c r="O61" s="286"/>
      <c r="P61" s="287"/>
      <c r="Q61" s="286"/>
      <c r="R61" s="286"/>
      <c r="S61" s="287"/>
      <c r="T61" s="286"/>
      <c r="U61" s="286"/>
      <c r="V61" s="286"/>
      <c r="W61" s="286"/>
      <c r="X61" s="286"/>
      <c r="Y61" s="286"/>
    </row>
    <row r="62" spans="1:25" ht="11.25" customHeight="1" x14ac:dyDescent="0.25">
      <c r="A62" s="286"/>
      <c r="B62" s="286"/>
      <c r="C62" s="286"/>
      <c r="D62" s="286"/>
      <c r="E62" s="286"/>
      <c r="F62" s="286"/>
      <c r="G62" s="286"/>
      <c r="H62" s="286"/>
      <c r="I62" s="286"/>
      <c r="J62" s="286"/>
      <c r="K62" s="287"/>
      <c r="L62" s="286"/>
      <c r="M62" s="286"/>
      <c r="N62" s="286"/>
      <c r="O62" s="286"/>
      <c r="P62" s="287"/>
      <c r="Q62" s="286"/>
      <c r="R62" s="286"/>
      <c r="S62" s="287"/>
      <c r="T62" s="286"/>
      <c r="U62" s="286"/>
      <c r="V62" s="286"/>
      <c r="W62" s="286"/>
      <c r="X62" s="286"/>
      <c r="Y62" s="286"/>
    </row>
    <row r="63" spans="1:25" ht="11.25" customHeight="1" x14ac:dyDescent="0.25">
      <c r="A63" s="286"/>
      <c r="B63" s="286"/>
      <c r="C63" s="286"/>
      <c r="D63" s="286"/>
      <c r="E63" s="286"/>
      <c r="F63" s="286"/>
      <c r="G63" s="286"/>
      <c r="H63" s="286"/>
      <c r="I63" s="286"/>
      <c r="J63" s="286"/>
      <c r="K63" s="287"/>
      <c r="L63" s="286"/>
      <c r="M63" s="286"/>
      <c r="N63" s="286"/>
      <c r="O63" s="286"/>
      <c r="P63" s="287"/>
      <c r="Q63" s="286"/>
      <c r="R63" s="286"/>
      <c r="S63" s="287"/>
      <c r="T63" s="286"/>
      <c r="U63" s="286"/>
      <c r="V63" s="286"/>
      <c r="W63" s="286"/>
      <c r="X63" s="286"/>
      <c r="Y63" s="286"/>
    </row>
    <row r="64" spans="1:25" ht="11.25" customHeight="1" x14ac:dyDescent="0.25">
      <c r="A64" s="286"/>
      <c r="B64" s="286"/>
      <c r="C64" s="286"/>
      <c r="D64" s="286"/>
      <c r="E64" s="286"/>
      <c r="F64" s="286"/>
      <c r="G64" s="286"/>
      <c r="H64" s="286"/>
      <c r="I64" s="286"/>
      <c r="J64" s="286"/>
      <c r="K64" s="287"/>
      <c r="L64" s="286"/>
      <c r="M64" s="286"/>
      <c r="N64" s="286"/>
      <c r="O64" s="286"/>
      <c r="P64" s="287"/>
      <c r="Q64" s="286"/>
      <c r="R64" s="286"/>
      <c r="S64" s="287"/>
      <c r="T64" s="286"/>
      <c r="U64" s="286"/>
      <c r="V64" s="286"/>
      <c r="W64" s="286"/>
      <c r="X64" s="286"/>
      <c r="Y64" s="286"/>
    </row>
    <row r="65" spans="1:25" ht="11.25" customHeight="1" x14ac:dyDescent="0.25">
      <c r="A65" s="286"/>
      <c r="B65" s="286"/>
      <c r="C65" s="286"/>
      <c r="D65" s="286"/>
      <c r="E65" s="286"/>
      <c r="F65" s="286"/>
      <c r="G65" s="286"/>
      <c r="H65" s="286"/>
      <c r="I65" s="286"/>
      <c r="J65" s="286"/>
      <c r="K65" s="287"/>
      <c r="L65" s="286"/>
      <c r="M65" s="286"/>
      <c r="N65" s="286"/>
      <c r="O65" s="286"/>
      <c r="P65" s="287"/>
      <c r="Q65" s="286"/>
      <c r="R65" s="286"/>
      <c r="S65" s="287"/>
      <c r="T65" s="286"/>
      <c r="U65" s="286"/>
      <c r="V65" s="286"/>
      <c r="W65" s="286"/>
      <c r="X65" s="286"/>
      <c r="Y65" s="286"/>
    </row>
    <row r="66" spans="1:25" ht="11.25" customHeight="1" x14ac:dyDescent="0.25">
      <c r="A66" s="286"/>
      <c r="B66" s="286"/>
      <c r="C66" s="286"/>
      <c r="D66" s="286"/>
      <c r="E66" s="286"/>
      <c r="F66" s="286"/>
      <c r="G66" s="286"/>
      <c r="H66" s="286"/>
      <c r="I66" s="286"/>
      <c r="J66" s="286"/>
      <c r="K66" s="287"/>
      <c r="L66" s="286"/>
      <c r="M66" s="286"/>
      <c r="N66" s="286"/>
      <c r="O66" s="286"/>
      <c r="P66" s="287"/>
      <c r="Q66" s="286"/>
      <c r="R66" s="286"/>
      <c r="S66" s="287"/>
      <c r="T66" s="286"/>
      <c r="U66" s="286"/>
      <c r="V66" s="286"/>
      <c r="W66" s="286"/>
      <c r="X66" s="286"/>
      <c r="Y66" s="286"/>
    </row>
    <row r="67" spans="1:25" ht="11.25" customHeight="1" x14ac:dyDescent="0.25">
      <c r="A67" s="286"/>
      <c r="B67" s="286"/>
      <c r="C67" s="286"/>
      <c r="D67" s="286"/>
      <c r="E67" s="286"/>
      <c r="F67" s="286"/>
      <c r="G67" s="286"/>
      <c r="H67" s="286"/>
      <c r="I67" s="286"/>
      <c r="J67" s="286"/>
      <c r="K67" s="287"/>
      <c r="L67" s="286"/>
      <c r="M67" s="286"/>
      <c r="N67" s="286"/>
      <c r="O67" s="286"/>
      <c r="P67" s="287"/>
      <c r="Q67" s="286"/>
      <c r="R67" s="286"/>
      <c r="S67" s="287"/>
      <c r="T67" s="286"/>
      <c r="U67" s="286"/>
      <c r="V67" s="286"/>
      <c r="W67" s="286"/>
      <c r="X67" s="286"/>
      <c r="Y67" s="286"/>
    </row>
    <row r="68" spans="1:25" ht="11.25" customHeight="1" x14ac:dyDescent="0.25">
      <c r="A68" s="286"/>
      <c r="B68" s="286"/>
      <c r="C68" s="286"/>
      <c r="D68" s="286"/>
      <c r="E68" s="286"/>
      <c r="F68" s="286"/>
      <c r="G68" s="286"/>
      <c r="H68" s="286"/>
      <c r="I68" s="286"/>
      <c r="J68" s="286"/>
      <c r="K68" s="287"/>
      <c r="L68" s="286"/>
      <c r="M68" s="286"/>
      <c r="N68" s="286"/>
      <c r="O68" s="286"/>
      <c r="P68" s="287"/>
      <c r="Q68" s="286"/>
      <c r="R68" s="286"/>
      <c r="S68" s="287"/>
      <c r="T68" s="286"/>
      <c r="U68" s="286"/>
      <c r="V68" s="286"/>
      <c r="W68" s="286"/>
      <c r="X68" s="286"/>
      <c r="Y68" s="286"/>
    </row>
    <row r="69" spans="1:25" ht="11.25" customHeight="1" x14ac:dyDescent="0.25">
      <c r="A69" s="286"/>
      <c r="B69" s="286"/>
      <c r="C69" s="286"/>
      <c r="D69" s="286"/>
      <c r="E69" s="286"/>
      <c r="F69" s="286"/>
      <c r="G69" s="286"/>
      <c r="H69" s="286"/>
      <c r="I69" s="286"/>
      <c r="J69" s="286"/>
      <c r="K69" s="287"/>
      <c r="L69" s="286"/>
      <c r="M69" s="286"/>
      <c r="N69" s="286"/>
      <c r="O69" s="286"/>
      <c r="P69" s="287"/>
      <c r="Q69" s="286"/>
      <c r="R69" s="286"/>
      <c r="S69" s="287"/>
      <c r="T69" s="286"/>
      <c r="U69" s="286"/>
      <c r="V69" s="286"/>
      <c r="W69" s="286"/>
      <c r="X69" s="286"/>
      <c r="Y69" s="286"/>
    </row>
    <row r="70" spans="1:25" ht="11.25" customHeight="1" x14ac:dyDescent="0.25">
      <c r="A70" s="286"/>
      <c r="B70" s="286"/>
      <c r="C70" s="286"/>
      <c r="D70" s="286"/>
      <c r="E70" s="286"/>
      <c r="F70" s="286"/>
      <c r="G70" s="286"/>
      <c r="H70" s="286"/>
      <c r="I70" s="286"/>
      <c r="J70" s="286"/>
      <c r="K70" s="287"/>
      <c r="L70" s="286"/>
      <c r="M70" s="286"/>
      <c r="N70" s="286"/>
      <c r="O70" s="286"/>
      <c r="P70" s="287"/>
      <c r="Q70" s="286"/>
      <c r="R70" s="286"/>
      <c r="S70" s="287"/>
      <c r="T70" s="286"/>
      <c r="U70" s="286"/>
      <c r="V70" s="286"/>
      <c r="W70" s="286"/>
      <c r="X70" s="286"/>
      <c r="Y70" s="286"/>
    </row>
    <row r="71" spans="1:25" ht="11.25" customHeight="1" x14ac:dyDescent="0.25">
      <c r="A71" s="286"/>
      <c r="B71" s="286"/>
      <c r="C71" s="286"/>
      <c r="D71" s="286"/>
      <c r="E71" s="286"/>
      <c r="F71" s="286"/>
      <c r="G71" s="286"/>
      <c r="H71" s="286"/>
      <c r="I71" s="286"/>
      <c r="J71" s="286"/>
      <c r="K71" s="287"/>
      <c r="L71" s="286"/>
      <c r="M71" s="286"/>
      <c r="N71" s="286"/>
      <c r="O71" s="286"/>
      <c r="P71" s="287"/>
      <c r="Q71" s="286"/>
      <c r="R71" s="286"/>
      <c r="S71" s="287"/>
      <c r="T71" s="286"/>
      <c r="U71" s="286"/>
      <c r="V71" s="286"/>
      <c r="W71" s="286"/>
      <c r="X71" s="286"/>
      <c r="Y71" s="286"/>
    </row>
    <row r="72" spans="1:25" ht="11.25" customHeight="1" x14ac:dyDescent="0.25">
      <c r="A72" s="286"/>
      <c r="B72" s="286"/>
      <c r="C72" s="286"/>
      <c r="D72" s="286"/>
      <c r="E72" s="286"/>
      <c r="F72" s="286"/>
      <c r="G72" s="286"/>
      <c r="H72" s="286"/>
      <c r="I72" s="286"/>
      <c r="J72" s="286"/>
      <c r="K72" s="287"/>
      <c r="L72" s="286"/>
      <c r="M72" s="286"/>
      <c r="N72" s="286"/>
      <c r="O72" s="286"/>
      <c r="P72" s="287"/>
      <c r="Q72" s="286"/>
      <c r="R72" s="286"/>
      <c r="S72" s="287"/>
      <c r="T72" s="286"/>
      <c r="U72" s="286"/>
      <c r="V72" s="286"/>
      <c r="W72" s="286"/>
      <c r="X72" s="286"/>
      <c r="Y72" s="286"/>
    </row>
    <row r="73" spans="1:25" ht="11.25" customHeight="1" x14ac:dyDescent="0.25">
      <c r="A73" s="286"/>
      <c r="B73" s="286"/>
      <c r="C73" s="286"/>
      <c r="D73" s="286"/>
      <c r="E73" s="286"/>
      <c r="F73" s="286"/>
      <c r="G73" s="286"/>
      <c r="H73" s="286"/>
      <c r="I73" s="286"/>
      <c r="J73" s="286"/>
      <c r="K73" s="287"/>
      <c r="L73" s="286"/>
      <c r="M73" s="286"/>
      <c r="N73" s="286"/>
      <c r="O73" s="286"/>
      <c r="P73" s="287"/>
      <c r="Q73" s="286"/>
      <c r="R73" s="286"/>
      <c r="S73" s="287"/>
      <c r="T73" s="286"/>
      <c r="U73" s="286"/>
      <c r="V73" s="286"/>
      <c r="W73" s="286"/>
      <c r="X73" s="286"/>
      <c r="Y73" s="286"/>
    </row>
    <row r="74" spans="1:25" ht="11.25" customHeight="1" x14ac:dyDescent="0.25">
      <c r="A74" s="286"/>
      <c r="B74" s="286"/>
      <c r="C74" s="286"/>
      <c r="D74" s="286"/>
      <c r="E74" s="286"/>
      <c r="F74" s="286"/>
      <c r="G74" s="286"/>
      <c r="H74" s="286"/>
      <c r="I74" s="286"/>
      <c r="J74" s="286"/>
      <c r="K74" s="287"/>
      <c r="L74" s="286"/>
      <c r="M74" s="286"/>
      <c r="N74" s="286"/>
      <c r="O74" s="286"/>
      <c r="P74" s="287"/>
      <c r="Q74" s="286"/>
      <c r="R74" s="286"/>
      <c r="S74" s="287"/>
      <c r="T74" s="286"/>
      <c r="U74" s="286"/>
      <c r="V74" s="286"/>
      <c r="W74" s="286"/>
      <c r="X74" s="286"/>
      <c r="Y74" s="286"/>
    </row>
    <row r="75" spans="1:25" ht="11.25" customHeight="1" x14ac:dyDescent="0.25">
      <c r="A75" s="286"/>
      <c r="B75" s="286"/>
      <c r="C75" s="286"/>
      <c r="D75" s="286"/>
      <c r="E75" s="286"/>
      <c r="F75" s="286"/>
      <c r="G75" s="286"/>
      <c r="H75" s="286"/>
      <c r="I75" s="286"/>
      <c r="J75" s="286"/>
      <c r="K75" s="287"/>
      <c r="L75" s="286"/>
      <c r="M75" s="286"/>
      <c r="N75" s="286"/>
      <c r="O75" s="286"/>
      <c r="P75" s="287"/>
      <c r="Q75" s="286"/>
      <c r="R75" s="286"/>
      <c r="S75" s="287"/>
      <c r="T75" s="286"/>
      <c r="U75" s="286"/>
      <c r="V75" s="286"/>
      <c r="W75" s="286"/>
      <c r="X75" s="286"/>
      <c r="Y75" s="286"/>
    </row>
    <row r="76" spans="1:25" ht="11.25" customHeight="1" x14ac:dyDescent="0.25">
      <c r="A76" s="286"/>
      <c r="B76" s="286"/>
      <c r="C76" s="286"/>
      <c r="D76" s="286"/>
      <c r="E76" s="286"/>
      <c r="F76" s="286"/>
      <c r="G76" s="286"/>
      <c r="H76" s="286"/>
      <c r="I76" s="286"/>
      <c r="J76" s="286"/>
      <c r="K76" s="287"/>
      <c r="L76" s="286"/>
      <c r="M76" s="286"/>
      <c r="N76" s="286"/>
      <c r="O76" s="286"/>
      <c r="P76" s="287"/>
      <c r="Q76" s="286"/>
      <c r="R76" s="286"/>
      <c r="S76" s="287"/>
      <c r="T76" s="286"/>
      <c r="U76" s="286"/>
      <c r="V76" s="286"/>
      <c r="W76" s="286"/>
      <c r="X76" s="286"/>
      <c r="Y76" s="286"/>
    </row>
    <row r="77" spans="1:25" ht="11.25" customHeight="1" x14ac:dyDescent="0.25">
      <c r="A77" s="286"/>
      <c r="B77" s="286"/>
      <c r="C77" s="286"/>
      <c r="D77" s="286"/>
      <c r="E77" s="286"/>
      <c r="F77" s="286"/>
      <c r="G77" s="286"/>
      <c r="H77" s="286"/>
      <c r="I77" s="286"/>
      <c r="J77" s="286"/>
      <c r="K77" s="287"/>
      <c r="L77" s="286"/>
      <c r="M77" s="286"/>
      <c r="N77" s="286"/>
      <c r="O77" s="286"/>
      <c r="P77" s="287"/>
      <c r="Q77" s="286"/>
      <c r="R77" s="286"/>
      <c r="S77" s="287"/>
      <c r="T77" s="286"/>
      <c r="U77" s="286"/>
      <c r="V77" s="286"/>
      <c r="W77" s="286"/>
      <c r="X77" s="286"/>
      <c r="Y77" s="286"/>
    </row>
    <row r="78" spans="1:25" ht="11.25" customHeight="1" x14ac:dyDescent="0.25">
      <c r="A78" s="286"/>
      <c r="B78" s="286"/>
      <c r="C78" s="286"/>
      <c r="D78" s="286"/>
      <c r="E78" s="286"/>
      <c r="F78" s="286"/>
      <c r="G78" s="286"/>
      <c r="H78" s="286"/>
      <c r="I78" s="286"/>
      <c r="J78" s="286"/>
      <c r="K78" s="287"/>
      <c r="L78" s="286"/>
      <c r="M78" s="286"/>
      <c r="N78" s="286"/>
      <c r="O78" s="286"/>
      <c r="P78" s="287"/>
      <c r="Q78" s="286"/>
      <c r="R78" s="286"/>
      <c r="S78" s="287"/>
      <c r="T78" s="286"/>
      <c r="U78" s="286"/>
      <c r="V78" s="286"/>
      <c r="W78" s="286"/>
      <c r="X78" s="286"/>
      <c r="Y78" s="286"/>
    </row>
    <row r="79" spans="1:25" ht="11.25" customHeight="1" x14ac:dyDescent="0.25">
      <c r="A79" s="286"/>
      <c r="B79" s="286"/>
      <c r="C79" s="286"/>
      <c r="D79" s="286"/>
      <c r="E79" s="286"/>
      <c r="F79" s="286"/>
      <c r="G79" s="286"/>
      <c r="H79" s="286"/>
      <c r="I79" s="286"/>
      <c r="J79" s="286"/>
      <c r="K79" s="287"/>
      <c r="L79" s="286"/>
      <c r="M79" s="286"/>
      <c r="N79" s="286"/>
      <c r="O79" s="286"/>
      <c r="P79" s="287"/>
      <c r="Q79" s="286"/>
      <c r="R79" s="286"/>
      <c r="S79" s="287"/>
      <c r="T79" s="286"/>
      <c r="U79" s="286"/>
      <c r="V79" s="286"/>
      <c r="W79" s="286"/>
      <c r="X79" s="286"/>
      <c r="Y79" s="286"/>
    </row>
    <row r="80" spans="1:25" ht="11.25" customHeight="1" x14ac:dyDescent="0.25">
      <c r="A80" s="286"/>
      <c r="B80" s="286"/>
      <c r="C80" s="286"/>
      <c r="D80" s="286"/>
      <c r="E80" s="286"/>
      <c r="F80" s="286"/>
      <c r="G80" s="286"/>
      <c r="H80" s="286"/>
      <c r="I80" s="286"/>
      <c r="J80" s="286"/>
      <c r="K80" s="287"/>
      <c r="L80" s="286"/>
      <c r="M80" s="286"/>
      <c r="N80" s="286"/>
      <c r="O80" s="286"/>
      <c r="P80" s="287"/>
      <c r="Q80" s="286"/>
      <c r="R80" s="286"/>
      <c r="S80" s="287"/>
      <c r="T80" s="286"/>
      <c r="U80" s="286"/>
      <c r="V80" s="286"/>
      <c r="W80" s="286"/>
      <c r="X80" s="286"/>
      <c r="Y80" s="286"/>
    </row>
    <row r="81" spans="1:25" ht="11.25" customHeight="1" x14ac:dyDescent="0.25">
      <c r="A81" s="286"/>
      <c r="B81" s="286"/>
      <c r="C81" s="286"/>
      <c r="D81" s="286"/>
      <c r="E81" s="286"/>
      <c r="F81" s="286"/>
      <c r="G81" s="286"/>
      <c r="H81" s="286"/>
      <c r="I81" s="286"/>
      <c r="J81" s="286"/>
      <c r="K81" s="287"/>
      <c r="L81" s="286"/>
      <c r="M81" s="286"/>
      <c r="N81" s="286"/>
      <c r="O81" s="286"/>
      <c r="P81" s="287"/>
      <c r="Q81" s="286"/>
      <c r="R81" s="286"/>
      <c r="S81" s="287"/>
      <c r="T81" s="286"/>
      <c r="U81" s="286"/>
      <c r="V81" s="286"/>
      <c r="W81" s="286"/>
      <c r="X81" s="286"/>
      <c r="Y81" s="286"/>
    </row>
    <row r="82" spans="1:25" ht="11.25" customHeight="1" x14ac:dyDescent="0.25">
      <c r="A82" s="286"/>
      <c r="B82" s="286"/>
      <c r="C82" s="286"/>
      <c r="D82" s="286"/>
      <c r="E82" s="286"/>
      <c r="F82" s="286"/>
      <c r="G82" s="286"/>
      <c r="H82" s="286"/>
      <c r="I82" s="286"/>
      <c r="J82" s="286"/>
      <c r="K82" s="287"/>
      <c r="L82" s="286"/>
      <c r="M82" s="286"/>
      <c r="N82" s="286"/>
      <c r="O82" s="286"/>
      <c r="P82" s="287"/>
      <c r="Q82" s="286"/>
      <c r="R82" s="286"/>
      <c r="S82" s="287"/>
      <c r="T82" s="286"/>
      <c r="U82" s="286"/>
      <c r="V82" s="286"/>
      <c r="W82" s="286"/>
      <c r="X82" s="286"/>
      <c r="Y82" s="286"/>
    </row>
    <row r="83" spans="1:25" ht="11.25" customHeight="1" x14ac:dyDescent="0.25">
      <c r="A83" s="286"/>
      <c r="B83" s="286"/>
      <c r="C83" s="286"/>
      <c r="D83" s="286"/>
      <c r="E83" s="286"/>
      <c r="F83" s="286"/>
      <c r="G83" s="286"/>
      <c r="H83" s="286"/>
      <c r="I83" s="286"/>
      <c r="J83" s="286"/>
      <c r="K83" s="287"/>
      <c r="L83" s="286"/>
      <c r="M83" s="286"/>
      <c r="N83" s="286"/>
      <c r="O83" s="286"/>
      <c r="P83" s="287"/>
      <c r="Q83" s="286"/>
      <c r="R83" s="286"/>
      <c r="S83" s="287"/>
      <c r="T83" s="286"/>
      <c r="U83" s="286"/>
      <c r="V83" s="286"/>
      <c r="W83" s="286"/>
      <c r="X83" s="286"/>
      <c r="Y83" s="286"/>
    </row>
    <row r="84" spans="1:25" ht="11.25" customHeight="1" x14ac:dyDescent="0.25">
      <c r="A84" s="286"/>
      <c r="B84" s="286"/>
      <c r="C84" s="286"/>
      <c r="D84" s="286"/>
      <c r="E84" s="286"/>
      <c r="F84" s="286"/>
      <c r="G84" s="286"/>
      <c r="H84" s="286"/>
      <c r="I84" s="286"/>
      <c r="J84" s="286"/>
      <c r="K84" s="287"/>
      <c r="L84" s="286"/>
      <c r="M84" s="286"/>
      <c r="N84" s="286"/>
      <c r="O84" s="286"/>
      <c r="P84" s="287"/>
      <c r="Q84" s="286"/>
      <c r="R84" s="286"/>
      <c r="S84" s="287"/>
      <c r="T84" s="286"/>
      <c r="U84" s="286"/>
      <c r="V84" s="286"/>
      <c r="W84" s="286"/>
      <c r="X84" s="286"/>
      <c r="Y84" s="286"/>
    </row>
    <row r="85" spans="1:25" ht="11.25" customHeight="1" x14ac:dyDescent="0.25">
      <c r="A85" s="286"/>
      <c r="B85" s="286"/>
      <c r="C85" s="286"/>
      <c r="D85" s="286"/>
      <c r="E85" s="286"/>
      <c r="F85" s="286"/>
      <c r="G85" s="286"/>
      <c r="H85" s="286"/>
      <c r="I85" s="286"/>
      <c r="J85" s="286"/>
      <c r="K85" s="287"/>
      <c r="L85" s="286"/>
      <c r="M85" s="286"/>
      <c r="N85" s="286"/>
      <c r="O85" s="286"/>
      <c r="P85" s="287"/>
      <c r="Q85" s="286"/>
      <c r="R85" s="286"/>
      <c r="S85" s="287"/>
      <c r="T85" s="286"/>
      <c r="U85" s="286"/>
      <c r="V85" s="286"/>
      <c r="W85" s="286"/>
      <c r="X85" s="286"/>
      <c r="Y85" s="286"/>
    </row>
    <row r="86" spans="1:25" ht="11.25" customHeight="1" x14ac:dyDescent="0.25">
      <c r="A86" s="286"/>
      <c r="B86" s="286"/>
      <c r="C86" s="286"/>
      <c r="D86" s="286"/>
      <c r="E86" s="286"/>
      <c r="F86" s="286"/>
      <c r="G86" s="286"/>
      <c r="H86" s="286"/>
      <c r="I86" s="286"/>
      <c r="J86" s="286"/>
      <c r="K86" s="287"/>
      <c r="L86" s="286"/>
      <c r="M86" s="286"/>
      <c r="N86" s="286"/>
      <c r="O86" s="286"/>
      <c r="P86" s="287"/>
      <c r="Q86" s="286"/>
      <c r="R86" s="286"/>
      <c r="S86" s="287"/>
      <c r="T86" s="286"/>
      <c r="U86" s="286"/>
      <c r="V86" s="286"/>
      <c r="W86" s="286"/>
      <c r="X86" s="286"/>
      <c r="Y86" s="286"/>
    </row>
    <row r="87" spans="1:25" ht="11.25" customHeight="1" x14ac:dyDescent="0.25">
      <c r="A87" s="286"/>
      <c r="B87" s="286"/>
      <c r="C87" s="286"/>
      <c r="D87" s="286"/>
      <c r="E87" s="286"/>
      <c r="F87" s="286"/>
      <c r="G87" s="286"/>
      <c r="H87" s="286"/>
      <c r="I87" s="286"/>
      <c r="J87" s="286"/>
      <c r="K87" s="287"/>
      <c r="L87" s="286"/>
      <c r="M87" s="286"/>
      <c r="N87" s="286"/>
      <c r="O87" s="286"/>
      <c r="P87" s="287"/>
      <c r="Q87" s="286"/>
      <c r="R87" s="286"/>
      <c r="S87" s="287"/>
      <c r="T87" s="286"/>
      <c r="U87" s="286"/>
      <c r="V87" s="286"/>
      <c r="W87" s="286"/>
      <c r="X87" s="286"/>
      <c r="Y87" s="286"/>
    </row>
    <row r="88" spans="1:25" ht="11.25" customHeight="1" x14ac:dyDescent="0.25">
      <c r="A88" s="286"/>
      <c r="B88" s="286"/>
      <c r="C88" s="286"/>
      <c r="D88" s="286"/>
      <c r="E88" s="286"/>
      <c r="F88" s="286"/>
      <c r="G88" s="286"/>
      <c r="H88" s="286"/>
      <c r="I88" s="286"/>
      <c r="J88" s="286"/>
      <c r="K88" s="287"/>
      <c r="L88" s="286"/>
      <c r="M88" s="286"/>
      <c r="N88" s="286"/>
      <c r="O88" s="286"/>
      <c r="P88" s="287"/>
      <c r="Q88" s="286"/>
      <c r="R88" s="286"/>
      <c r="S88" s="287"/>
      <c r="T88" s="286"/>
      <c r="U88" s="286"/>
      <c r="V88" s="286"/>
      <c r="W88" s="286"/>
      <c r="X88" s="286"/>
      <c r="Y88" s="286"/>
    </row>
    <row r="89" spans="1:25" ht="11.25" customHeight="1" x14ac:dyDescent="0.25">
      <c r="A89" s="286"/>
      <c r="B89" s="286"/>
      <c r="C89" s="286"/>
      <c r="D89" s="286"/>
      <c r="E89" s="286"/>
      <c r="F89" s="286"/>
      <c r="G89" s="286"/>
      <c r="H89" s="286"/>
      <c r="I89" s="286"/>
      <c r="J89" s="286"/>
      <c r="K89" s="287"/>
      <c r="L89" s="286"/>
      <c r="M89" s="286"/>
      <c r="N89" s="286"/>
      <c r="O89" s="286"/>
      <c r="P89" s="287"/>
      <c r="Q89" s="286"/>
      <c r="R89" s="286"/>
      <c r="S89" s="287"/>
      <c r="T89" s="286"/>
      <c r="U89" s="286"/>
      <c r="V89" s="286"/>
      <c r="W89" s="286"/>
      <c r="X89" s="286"/>
      <c r="Y89" s="286"/>
    </row>
    <row r="90" spans="1:25" ht="11.25" customHeight="1" x14ac:dyDescent="0.25">
      <c r="A90" s="286"/>
      <c r="B90" s="286"/>
      <c r="C90" s="286"/>
      <c r="D90" s="286"/>
      <c r="E90" s="286"/>
      <c r="F90" s="286"/>
      <c r="G90" s="286"/>
      <c r="H90" s="286"/>
      <c r="I90" s="286"/>
      <c r="J90" s="286"/>
      <c r="K90" s="287"/>
      <c r="L90" s="286"/>
      <c r="M90" s="286"/>
      <c r="N90" s="286"/>
      <c r="O90" s="286"/>
      <c r="P90" s="287"/>
      <c r="Q90" s="286"/>
      <c r="R90" s="286"/>
      <c r="S90" s="287"/>
      <c r="T90" s="286"/>
      <c r="U90" s="286"/>
      <c r="V90" s="286"/>
      <c r="W90" s="286"/>
      <c r="X90" s="286"/>
      <c r="Y90" s="286"/>
    </row>
    <row r="91" spans="1:25" ht="11.25" customHeight="1" x14ac:dyDescent="0.25">
      <c r="A91" s="286"/>
      <c r="B91" s="286"/>
      <c r="C91" s="286"/>
      <c r="D91" s="286"/>
      <c r="E91" s="286"/>
      <c r="F91" s="286"/>
      <c r="G91" s="286"/>
      <c r="H91" s="286"/>
      <c r="I91" s="286"/>
      <c r="J91" s="286"/>
      <c r="K91" s="287"/>
      <c r="L91" s="286"/>
      <c r="M91" s="286"/>
      <c r="N91" s="286"/>
      <c r="O91" s="286"/>
      <c r="P91" s="287"/>
      <c r="Q91" s="286"/>
      <c r="R91" s="286"/>
      <c r="S91" s="287"/>
      <c r="T91" s="286"/>
      <c r="U91" s="286"/>
      <c r="V91" s="286"/>
      <c r="W91" s="286"/>
      <c r="X91" s="286"/>
      <c r="Y91" s="286"/>
    </row>
    <row r="92" spans="1:25" ht="11.25" customHeight="1" x14ac:dyDescent="0.25">
      <c r="A92" s="286"/>
      <c r="B92" s="286"/>
      <c r="C92" s="286"/>
      <c r="D92" s="286"/>
      <c r="E92" s="286"/>
      <c r="F92" s="286"/>
      <c r="G92" s="286"/>
      <c r="H92" s="286"/>
      <c r="I92" s="286"/>
      <c r="J92" s="286"/>
      <c r="K92" s="287"/>
      <c r="L92" s="286"/>
      <c r="M92" s="286"/>
      <c r="N92" s="286"/>
      <c r="O92" s="286"/>
      <c r="P92" s="287"/>
      <c r="Q92" s="286"/>
      <c r="R92" s="286"/>
      <c r="S92" s="287"/>
      <c r="T92" s="286"/>
      <c r="U92" s="286"/>
      <c r="V92" s="286"/>
      <c r="W92" s="286"/>
      <c r="X92" s="286"/>
      <c r="Y92" s="286"/>
    </row>
    <row r="93" spans="1:25" ht="11.25" customHeight="1" x14ac:dyDescent="0.25">
      <c r="A93" s="286"/>
      <c r="B93" s="286"/>
      <c r="C93" s="286"/>
      <c r="D93" s="286"/>
      <c r="E93" s="286"/>
      <c r="F93" s="286"/>
      <c r="G93" s="286"/>
      <c r="H93" s="286"/>
      <c r="I93" s="286"/>
      <c r="J93" s="286"/>
      <c r="K93" s="287"/>
      <c r="L93" s="286"/>
      <c r="M93" s="286"/>
      <c r="N93" s="286"/>
      <c r="O93" s="286"/>
      <c r="P93" s="287"/>
      <c r="Q93" s="286"/>
      <c r="R93" s="286"/>
      <c r="S93" s="287"/>
      <c r="T93" s="286"/>
      <c r="U93" s="286"/>
      <c r="V93" s="286"/>
      <c r="W93" s="286"/>
      <c r="X93" s="286"/>
      <c r="Y93" s="286"/>
    </row>
    <row r="94" spans="1:25" ht="11.25" customHeight="1" x14ac:dyDescent="0.25">
      <c r="A94" s="286"/>
      <c r="B94" s="286"/>
      <c r="C94" s="286"/>
      <c r="D94" s="286"/>
      <c r="E94" s="286"/>
      <c r="F94" s="286"/>
      <c r="G94" s="286"/>
      <c r="H94" s="286"/>
      <c r="I94" s="286"/>
      <c r="J94" s="286"/>
      <c r="K94" s="287"/>
      <c r="L94" s="286"/>
      <c r="M94" s="286"/>
      <c r="N94" s="286"/>
      <c r="O94" s="286"/>
      <c r="P94" s="287"/>
      <c r="Q94" s="286"/>
      <c r="R94" s="286"/>
      <c r="S94" s="287"/>
      <c r="T94" s="286"/>
      <c r="U94" s="286"/>
      <c r="V94" s="286"/>
      <c r="W94" s="286"/>
      <c r="X94" s="286"/>
      <c r="Y94" s="286"/>
    </row>
    <row r="95" spans="1:25" ht="11.25" customHeight="1" x14ac:dyDescent="0.25">
      <c r="A95" s="286"/>
      <c r="B95" s="286"/>
      <c r="C95" s="286"/>
      <c r="D95" s="286"/>
      <c r="E95" s="286"/>
      <c r="F95" s="286"/>
      <c r="G95" s="286"/>
      <c r="H95" s="286"/>
      <c r="I95" s="286"/>
      <c r="J95" s="286"/>
      <c r="K95" s="287"/>
      <c r="L95" s="286"/>
      <c r="M95" s="286"/>
      <c r="N95" s="286"/>
      <c r="O95" s="286"/>
      <c r="P95" s="287"/>
      <c r="Q95" s="286"/>
      <c r="R95" s="286"/>
      <c r="S95" s="287"/>
      <c r="T95" s="286"/>
      <c r="U95" s="286"/>
      <c r="V95" s="286"/>
      <c r="W95" s="286"/>
      <c r="X95" s="286"/>
      <c r="Y95" s="286"/>
    </row>
    <row r="96" spans="1:25" ht="11.25" customHeight="1" x14ac:dyDescent="0.25">
      <c r="A96" s="286"/>
      <c r="B96" s="286"/>
      <c r="C96" s="286"/>
      <c r="D96" s="286"/>
      <c r="E96" s="286"/>
      <c r="F96" s="286"/>
      <c r="G96" s="286"/>
      <c r="H96" s="286"/>
      <c r="I96" s="286"/>
      <c r="J96" s="286"/>
      <c r="K96" s="287"/>
      <c r="L96" s="286"/>
      <c r="M96" s="286"/>
      <c r="N96" s="286"/>
      <c r="O96" s="286"/>
      <c r="P96" s="287"/>
      <c r="Q96" s="286"/>
      <c r="R96" s="286"/>
      <c r="S96" s="287"/>
      <c r="T96" s="286"/>
      <c r="U96" s="286"/>
      <c r="V96" s="286"/>
      <c r="W96" s="286"/>
      <c r="X96" s="286"/>
      <c r="Y96" s="286"/>
    </row>
    <row r="97" spans="1:25" ht="11.25" customHeight="1" x14ac:dyDescent="0.25">
      <c r="A97" s="286"/>
      <c r="B97" s="286"/>
      <c r="C97" s="286"/>
      <c r="D97" s="286"/>
      <c r="E97" s="286"/>
      <c r="F97" s="286"/>
      <c r="G97" s="286"/>
      <c r="H97" s="286"/>
      <c r="I97" s="286"/>
      <c r="J97" s="286"/>
      <c r="K97" s="287"/>
      <c r="L97" s="286"/>
      <c r="M97" s="286"/>
      <c r="N97" s="286"/>
      <c r="O97" s="286"/>
      <c r="P97" s="287"/>
      <c r="Q97" s="286"/>
      <c r="R97" s="286"/>
      <c r="S97" s="287"/>
      <c r="T97" s="286"/>
      <c r="U97" s="286"/>
      <c r="V97" s="286"/>
      <c r="W97" s="286"/>
      <c r="X97" s="286"/>
      <c r="Y97" s="286"/>
    </row>
    <row r="98" spans="1:25" ht="11.25" customHeight="1" x14ac:dyDescent="0.25">
      <c r="A98" s="286"/>
      <c r="B98" s="286"/>
      <c r="C98" s="286"/>
      <c r="D98" s="286"/>
      <c r="E98" s="286"/>
      <c r="F98" s="286"/>
      <c r="G98" s="286"/>
      <c r="H98" s="286"/>
      <c r="I98" s="286"/>
      <c r="J98" s="286"/>
      <c r="K98" s="287"/>
      <c r="L98" s="286"/>
      <c r="M98" s="286"/>
      <c r="N98" s="286"/>
      <c r="O98" s="286"/>
      <c r="P98" s="287"/>
      <c r="Q98" s="286"/>
      <c r="R98" s="286"/>
      <c r="S98" s="287"/>
      <c r="T98" s="286"/>
      <c r="U98" s="286"/>
      <c r="V98" s="286"/>
      <c r="W98" s="286"/>
      <c r="X98" s="286"/>
      <c r="Y98" s="286"/>
    </row>
    <row r="99" spans="1:25" ht="11.25" customHeight="1" x14ac:dyDescent="0.25">
      <c r="A99" s="286"/>
      <c r="B99" s="286"/>
      <c r="C99" s="286"/>
      <c r="D99" s="286"/>
      <c r="E99" s="286"/>
      <c r="F99" s="286"/>
      <c r="G99" s="286"/>
      <c r="H99" s="286"/>
      <c r="I99" s="286"/>
      <c r="J99" s="286"/>
      <c r="K99" s="287"/>
      <c r="L99" s="286"/>
      <c r="M99" s="286"/>
      <c r="N99" s="286"/>
      <c r="O99" s="286"/>
      <c r="P99" s="287"/>
      <c r="Q99" s="286"/>
      <c r="R99" s="286"/>
      <c r="S99" s="287"/>
      <c r="T99" s="286"/>
      <c r="U99" s="286"/>
      <c r="V99" s="286"/>
      <c r="W99" s="286"/>
      <c r="X99" s="286"/>
      <c r="Y99" s="286"/>
    </row>
    <row r="100" spans="1:25" ht="11.25" customHeight="1" x14ac:dyDescent="0.25">
      <c r="A100" s="286"/>
      <c r="B100" s="286"/>
      <c r="C100" s="286"/>
      <c r="D100" s="286"/>
      <c r="E100" s="286"/>
      <c r="F100" s="286"/>
      <c r="G100" s="286"/>
      <c r="H100" s="286"/>
      <c r="I100" s="286"/>
      <c r="J100" s="286"/>
      <c r="K100" s="287"/>
      <c r="L100" s="286"/>
      <c r="M100" s="286"/>
      <c r="N100" s="286"/>
      <c r="O100" s="286"/>
      <c r="P100" s="287"/>
      <c r="Q100" s="286"/>
      <c r="R100" s="286"/>
      <c r="S100" s="287"/>
      <c r="T100" s="286"/>
      <c r="U100" s="286"/>
      <c r="V100" s="286"/>
      <c r="W100" s="286"/>
      <c r="X100" s="286"/>
      <c r="Y100" s="286"/>
    </row>
    <row r="101" spans="1:25" ht="11.25" customHeight="1" x14ac:dyDescent="0.25">
      <c r="A101" s="286"/>
      <c r="B101" s="286"/>
      <c r="C101" s="286"/>
      <c r="D101" s="286"/>
      <c r="E101" s="286"/>
      <c r="F101" s="286"/>
      <c r="G101" s="286"/>
      <c r="H101" s="286"/>
      <c r="I101" s="286"/>
      <c r="J101" s="286"/>
      <c r="K101" s="287"/>
      <c r="L101" s="286"/>
      <c r="M101" s="286"/>
      <c r="N101" s="286"/>
      <c r="O101" s="286"/>
      <c r="P101" s="287"/>
      <c r="Q101" s="286"/>
      <c r="R101" s="286"/>
      <c r="S101" s="287"/>
      <c r="T101" s="286"/>
      <c r="U101" s="286"/>
      <c r="V101" s="286"/>
      <c r="W101" s="286"/>
      <c r="X101" s="286"/>
      <c r="Y101" s="286"/>
    </row>
    <row r="102" spans="1:25" ht="11.25" customHeight="1" x14ac:dyDescent="0.25">
      <c r="A102" s="286"/>
      <c r="B102" s="286"/>
      <c r="C102" s="286"/>
      <c r="D102" s="286"/>
      <c r="E102" s="286"/>
      <c r="F102" s="286"/>
      <c r="G102" s="286"/>
      <c r="H102" s="286"/>
      <c r="I102" s="286"/>
      <c r="J102" s="286"/>
      <c r="K102" s="287"/>
      <c r="L102" s="286"/>
      <c r="M102" s="286"/>
      <c r="N102" s="286"/>
      <c r="O102" s="286"/>
      <c r="P102" s="287"/>
      <c r="Q102" s="286"/>
      <c r="R102" s="286"/>
      <c r="S102" s="287"/>
      <c r="T102" s="286"/>
      <c r="U102" s="286"/>
      <c r="V102" s="286"/>
      <c r="W102" s="286"/>
      <c r="X102" s="286"/>
      <c r="Y102" s="286"/>
    </row>
    <row r="103" spans="1:25" ht="11.25" customHeight="1" x14ac:dyDescent="0.25">
      <c r="A103" s="286"/>
      <c r="B103" s="286"/>
      <c r="C103" s="286"/>
      <c r="D103" s="286"/>
      <c r="E103" s="286"/>
      <c r="F103" s="286"/>
      <c r="G103" s="286"/>
      <c r="H103" s="286"/>
      <c r="I103" s="286"/>
      <c r="J103" s="286"/>
      <c r="K103" s="287"/>
      <c r="L103" s="286"/>
      <c r="M103" s="286"/>
      <c r="N103" s="286"/>
      <c r="O103" s="286"/>
      <c r="P103" s="287"/>
      <c r="Q103" s="286"/>
      <c r="R103" s="286"/>
      <c r="S103" s="287"/>
      <c r="T103" s="286"/>
      <c r="U103" s="286"/>
      <c r="V103" s="286"/>
      <c r="W103" s="286"/>
      <c r="X103" s="286"/>
      <c r="Y103" s="286"/>
    </row>
    <row r="104" spans="1:25" ht="11.25" customHeight="1" x14ac:dyDescent="0.25">
      <c r="A104" s="286"/>
      <c r="B104" s="286"/>
      <c r="C104" s="286"/>
      <c r="D104" s="286"/>
      <c r="E104" s="286"/>
      <c r="F104" s="286"/>
      <c r="G104" s="286"/>
      <c r="H104" s="286"/>
      <c r="I104" s="286"/>
      <c r="J104" s="286"/>
      <c r="K104" s="287"/>
      <c r="L104" s="286"/>
      <c r="M104" s="286"/>
      <c r="N104" s="286"/>
      <c r="O104" s="286"/>
      <c r="P104" s="287"/>
      <c r="Q104" s="286"/>
      <c r="R104" s="286"/>
      <c r="S104" s="287"/>
      <c r="T104" s="286"/>
      <c r="U104" s="286"/>
      <c r="V104" s="286"/>
      <c r="W104" s="286"/>
      <c r="X104" s="286"/>
      <c r="Y104" s="286"/>
    </row>
    <row r="105" spans="1:25" ht="11.25" customHeight="1" x14ac:dyDescent="0.25">
      <c r="A105" s="286"/>
      <c r="B105" s="286"/>
      <c r="C105" s="286"/>
      <c r="D105" s="286"/>
      <c r="E105" s="286"/>
      <c r="F105" s="286"/>
      <c r="G105" s="286"/>
      <c r="H105" s="286"/>
      <c r="I105" s="286"/>
      <c r="J105" s="286"/>
      <c r="K105" s="287"/>
      <c r="L105" s="286"/>
      <c r="M105" s="286"/>
      <c r="N105" s="286"/>
      <c r="O105" s="286"/>
      <c r="P105" s="287"/>
      <c r="Q105" s="286"/>
      <c r="R105" s="286"/>
      <c r="S105" s="287"/>
      <c r="T105" s="286"/>
      <c r="U105" s="286"/>
      <c r="V105" s="286"/>
      <c r="W105" s="286"/>
      <c r="X105" s="286"/>
      <c r="Y105" s="286"/>
    </row>
    <row r="106" spans="1:25" ht="11.25" customHeight="1" x14ac:dyDescent="0.25">
      <c r="A106" s="286"/>
      <c r="B106" s="286"/>
      <c r="C106" s="286"/>
      <c r="D106" s="286"/>
      <c r="E106" s="286"/>
      <c r="F106" s="286"/>
      <c r="G106" s="286"/>
      <c r="H106" s="286"/>
      <c r="I106" s="286"/>
      <c r="J106" s="286"/>
      <c r="K106" s="287"/>
      <c r="L106" s="286"/>
      <c r="M106" s="286"/>
      <c r="N106" s="286"/>
      <c r="O106" s="286"/>
      <c r="P106" s="287"/>
      <c r="Q106" s="286"/>
      <c r="R106" s="286"/>
      <c r="S106" s="287"/>
      <c r="T106" s="286"/>
      <c r="U106" s="286"/>
      <c r="V106" s="286"/>
      <c r="W106" s="286"/>
      <c r="X106" s="286"/>
      <c r="Y106" s="286"/>
    </row>
    <row r="107" spans="1:25" ht="11.25" customHeight="1" x14ac:dyDescent="0.25">
      <c r="A107" s="286"/>
      <c r="B107" s="286"/>
      <c r="C107" s="286"/>
      <c r="D107" s="286"/>
      <c r="E107" s="286"/>
      <c r="F107" s="286"/>
      <c r="G107" s="286"/>
      <c r="H107" s="286"/>
      <c r="I107" s="286"/>
      <c r="J107" s="286"/>
      <c r="K107" s="287"/>
      <c r="L107" s="286"/>
      <c r="M107" s="286"/>
      <c r="N107" s="286"/>
      <c r="O107" s="286"/>
      <c r="P107" s="287"/>
      <c r="Q107" s="286"/>
      <c r="R107" s="286"/>
      <c r="S107" s="287"/>
      <c r="T107" s="286"/>
      <c r="U107" s="286"/>
      <c r="V107" s="286"/>
      <c r="W107" s="286"/>
      <c r="X107" s="286"/>
      <c r="Y107" s="286"/>
    </row>
    <row r="108" spans="1:25" ht="11.25" customHeight="1" x14ac:dyDescent="0.25">
      <c r="A108" s="286"/>
      <c r="B108" s="286"/>
      <c r="C108" s="286"/>
      <c r="D108" s="286"/>
      <c r="E108" s="286"/>
      <c r="F108" s="286"/>
      <c r="G108" s="286"/>
      <c r="H108" s="286"/>
      <c r="I108" s="286"/>
      <c r="J108" s="286"/>
      <c r="K108" s="287"/>
      <c r="L108" s="286"/>
      <c r="M108" s="286"/>
      <c r="N108" s="286"/>
      <c r="O108" s="286"/>
      <c r="P108" s="287"/>
      <c r="Q108" s="286"/>
      <c r="R108" s="286"/>
      <c r="S108" s="287"/>
      <c r="T108" s="286"/>
      <c r="U108" s="286"/>
      <c r="V108" s="286"/>
      <c r="W108" s="286"/>
      <c r="X108" s="286"/>
      <c r="Y108" s="286"/>
    </row>
    <row r="109" spans="1:25" ht="11.25" customHeight="1" x14ac:dyDescent="0.25">
      <c r="A109" s="286"/>
      <c r="B109" s="286"/>
      <c r="C109" s="286"/>
      <c r="D109" s="286"/>
      <c r="E109" s="286"/>
      <c r="F109" s="286"/>
      <c r="G109" s="286"/>
      <c r="H109" s="286"/>
      <c r="I109" s="286"/>
      <c r="J109" s="286"/>
      <c r="K109" s="287"/>
      <c r="L109" s="286"/>
      <c r="M109" s="286"/>
      <c r="N109" s="286"/>
      <c r="O109" s="286"/>
      <c r="P109" s="287"/>
      <c r="Q109" s="286"/>
      <c r="R109" s="286"/>
      <c r="S109" s="287"/>
      <c r="T109" s="286"/>
      <c r="U109" s="286"/>
      <c r="V109" s="286"/>
      <c r="W109" s="286"/>
      <c r="X109" s="286"/>
      <c r="Y109" s="286"/>
    </row>
    <row r="110" spans="1:25" ht="11.25" customHeight="1" x14ac:dyDescent="0.25">
      <c r="A110" s="286"/>
      <c r="B110" s="286"/>
      <c r="C110" s="286"/>
      <c r="D110" s="286"/>
      <c r="E110" s="286"/>
      <c r="F110" s="286"/>
      <c r="G110" s="286"/>
      <c r="H110" s="286"/>
      <c r="I110" s="286"/>
      <c r="J110" s="286"/>
      <c r="K110" s="287"/>
      <c r="L110" s="286"/>
      <c r="M110" s="286"/>
      <c r="N110" s="286"/>
      <c r="O110" s="286"/>
      <c r="P110" s="287"/>
      <c r="Q110" s="286"/>
      <c r="R110" s="286"/>
      <c r="S110" s="287"/>
      <c r="T110" s="286"/>
      <c r="U110" s="286"/>
      <c r="V110" s="286"/>
      <c r="W110" s="286"/>
      <c r="X110" s="286"/>
      <c r="Y110" s="286"/>
    </row>
    <row r="111" spans="1:25" ht="11.25" customHeight="1" x14ac:dyDescent="0.25">
      <c r="A111" s="286"/>
      <c r="B111" s="286"/>
      <c r="C111" s="286"/>
      <c r="D111" s="286"/>
      <c r="E111" s="286"/>
      <c r="F111" s="286"/>
      <c r="G111" s="286"/>
      <c r="H111" s="286"/>
      <c r="I111" s="286"/>
      <c r="J111" s="286"/>
      <c r="K111" s="287"/>
      <c r="L111" s="286"/>
      <c r="M111" s="286"/>
      <c r="N111" s="286"/>
      <c r="O111" s="286"/>
      <c r="P111" s="287"/>
      <c r="Q111" s="286"/>
      <c r="R111" s="286"/>
      <c r="S111" s="287"/>
      <c r="T111" s="286"/>
      <c r="U111" s="286"/>
      <c r="V111" s="286"/>
      <c r="W111" s="286"/>
      <c r="X111" s="286"/>
      <c r="Y111" s="286"/>
    </row>
    <row r="112" spans="1:25" ht="11.25" customHeight="1" x14ac:dyDescent="0.25">
      <c r="A112" s="286"/>
      <c r="B112" s="286"/>
      <c r="C112" s="286"/>
      <c r="D112" s="286"/>
      <c r="E112" s="286"/>
      <c r="F112" s="286"/>
      <c r="G112" s="286"/>
      <c r="H112" s="286"/>
      <c r="I112" s="286"/>
      <c r="J112" s="286"/>
      <c r="K112" s="287"/>
      <c r="L112" s="286"/>
      <c r="M112" s="286"/>
      <c r="N112" s="286"/>
      <c r="O112" s="286"/>
      <c r="P112" s="287"/>
      <c r="Q112" s="286"/>
      <c r="R112" s="286"/>
      <c r="S112" s="287"/>
      <c r="T112" s="286"/>
      <c r="U112" s="286"/>
      <c r="V112" s="286"/>
      <c r="W112" s="286"/>
      <c r="X112" s="286"/>
      <c r="Y112" s="286"/>
    </row>
    <row r="113" spans="1:25" ht="11.25" customHeight="1" x14ac:dyDescent="0.25">
      <c r="A113" s="286"/>
      <c r="B113" s="286"/>
      <c r="C113" s="286"/>
      <c r="D113" s="286"/>
      <c r="E113" s="286"/>
      <c r="F113" s="286"/>
      <c r="G113" s="286"/>
      <c r="H113" s="286"/>
      <c r="I113" s="286"/>
      <c r="J113" s="286"/>
      <c r="K113" s="287"/>
      <c r="L113" s="286"/>
      <c r="M113" s="286"/>
      <c r="N113" s="286"/>
      <c r="O113" s="286"/>
      <c r="P113" s="287"/>
      <c r="Q113" s="286"/>
      <c r="R113" s="286"/>
      <c r="S113" s="287"/>
      <c r="T113" s="286"/>
      <c r="U113" s="286"/>
      <c r="V113" s="286"/>
      <c r="W113" s="286"/>
      <c r="X113" s="286"/>
      <c r="Y113" s="286"/>
    </row>
    <row r="114" spans="1:25" ht="11.25" customHeight="1" x14ac:dyDescent="0.25">
      <c r="A114" s="286"/>
      <c r="B114" s="286"/>
      <c r="C114" s="286"/>
      <c r="D114" s="286"/>
      <c r="E114" s="286"/>
      <c r="F114" s="286"/>
      <c r="G114" s="286"/>
      <c r="H114" s="286"/>
      <c r="I114" s="286"/>
      <c r="J114" s="286"/>
      <c r="K114" s="287"/>
      <c r="L114" s="286"/>
      <c r="M114" s="286"/>
      <c r="N114" s="286"/>
      <c r="O114" s="286"/>
      <c r="P114" s="287"/>
      <c r="Q114" s="286"/>
      <c r="R114" s="286"/>
      <c r="S114" s="287"/>
      <c r="T114" s="286"/>
      <c r="U114" s="286"/>
      <c r="V114" s="286"/>
      <c r="W114" s="286"/>
      <c r="X114" s="286"/>
      <c r="Y114" s="286"/>
    </row>
    <row r="115" spans="1:25" ht="11.25" customHeight="1" x14ac:dyDescent="0.25">
      <c r="A115" s="286"/>
      <c r="B115" s="286"/>
      <c r="C115" s="286"/>
      <c r="D115" s="286"/>
      <c r="E115" s="286"/>
      <c r="F115" s="286"/>
      <c r="G115" s="286"/>
      <c r="H115" s="286"/>
      <c r="I115" s="286"/>
      <c r="J115" s="286"/>
      <c r="K115" s="287"/>
      <c r="L115" s="286"/>
      <c r="M115" s="286"/>
      <c r="N115" s="286"/>
      <c r="O115" s="286"/>
      <c r="P115" s="287"/>
      <c r="Q115" s="286"/>
      <c r="R115" s="286"/>
      <c r="S115" s="287"/>
      <c r="T115" s="286"/>
      <c r="U115" s="286"/>
      <c r="V115" s="286"/>
      <c r="W115" s="286"/>
      <c r="X115" s="286"/>
      <c r="Y115" s="286"/>
    </row>
    <row r="116" spans="1:25" ht="11.25" customHeight="1" x14ac:dyDescent="0.25">
      <c r="A116" s="286"/>
      <c r="B116" s="286"/>
      <c r="C116" s="286"/>
      <c r="D116" s="286"/>
      <c r="E116" s="286"/>
      <c r="F116" s="286"/>
      <c r="G116" s="286"/>
      <c r="H116" s="286"/>
      <c r="I116" s="286"/>
      <c r="J116" s="286"/>
      <c r="K116" s="287"/>
      <c r="L116" s="286"/>
      <c r="M116" s="286"/>
      <c r="N116" s="286"/>
      <c r="O116" s="286"/>
      <c r="P116" s="287"/>
      <c r="Q116" s="286"/>
      <c r="R116" s="286"/>
      <c r="S116" s="287"/>
      <c r="T116" s="286"/>
      <c r="U116" s="286"/>
      <c r="V116" s="286"/>
      <c r="W116" s="286"/>
      <c r="X116" s="286"/>
      <c r="Y116" s="286"/>
    </row>
    <row r="117" spans="1:25" ht="11.25" customHeight="1" x14ac:dyDescent="0.25">
      <c r="A117" s="286"/>
      <c r="B117" s="286"/>
      <c r="C117" s="286"/>
      <c r="D117" s="286"/>
      <c r="E117" s="286"/>
      <c r="F117" s="286"/>
      <c r="G117" s="286"/>
      <c r="H117" s="286"/>
      <c r="I117" s="286"/>
      <c r="J117" s="286"/>
      <c r="K117" s="287"/>
      <c r="L117" s="286"/>
      <c r="M117" s="286"/>
      <c r="N117" s="286"/>
      <c r="O117" s="286"/>
      <c r="P117" s="287"/>
      <c r="Q117" s="286"/>
      <c r="R117" s="286"/>
      <c r="S117" s="287"/>
      <c r="T117" s="286"/>
      <c r="U117" s="286"/>
      <c r="V117" s="286"/>
      <c r="W117" s="286"/>
      <c r="X117" s="286"/>
      <c r="Y117" s="286"/>
    </row>
    <row r="118" spans="1:25" ht="11.25" customHeight="1" x14ac:dyDescent="0.25">
      <c r="A118" s="286"/>
      <c r="B118" s="286"/>
      <c r="C118" s="286"/>
      <c r="D118" s="286"/>
      <c r="E118" s="286"/>
      <c r="F118" s="286"/>
      <c r="G118" s="286"/>
      <c r="H118" s="286"/>
      <c r="I118" s="286"/>
      <c r="J118" s="286"/>
      <c r="K118" s="287"/>
      <c r="L118" s="286"/>
      <c r="M118" s="286"/>
      <c r="N118" s="286"/>
      <c r="O118" s="286"/>
      <c r="P118" s="287"/>
      <c r="Q118" s="286"/>
      <c r="R118" s="286"/>
      <c r="S118" s="287"/>
      <c r="T118" s="286"/>
      <c r="U118" s="286"/>
      <c r="V118" s="286"/>
      <c r="W118" s="286"/>
      <c r="X118" s="286"/>
      <c r="Y118" s="286"/>
    </row>
    <row r="119" spans="1:25" ht="11.25" customHeight="1" x14ac:dyDescent="0.25">
      <c r="A119" s="286"/>
      <c r="B119" s="286"/>
      <c r="C119" s="286"/>
      <c r="D119" s="286"/>
      <c r="E119" s="286"/>
      <c r="F119" s="286"/>
      <c r="G119" s="286"/>
      <c r="H119" s="286"/>
      <c r="I119" s="286"/>
      <c r="J119" s="286"/>
      <c r="K119" s="287"/>
      <c r="L119" s="286"/>
      <c r="M119" s="286"/>
      <c r="N119" s="286"/>
      <c r="O119" s="286"/>
      <c r="P119" s="287"/>
      <c r="Q119" s="286"/>
      <c r="R119" s="286"/>
      <c r="S119" s="287"/>
      <c r="T119" s="286"/>
      <c r="U119" s="286"/>
      <c r="V119" s="286"/>
      <c r="W119" s="286"/>
      <c r="X119" s="286"/>
      <c r="Y119" s="286"/>
    </row>
    <row r="120" spans="1:25" ht="11.25" customHeight="1" x14ac:dyDescent="0.25">
      <c r="A120" s="286"/>
      <c r="B120" s="286"/>
      <c r="C120" s="286"/>
      <c r="D120" s="286"/>
      <c r="E120" s="286"/>
      <c r="F120" s="286"/>
      <c r="G120" s="286"/>
      <c r="H120" s="286"/>
      <c r="I120" s="286"/>
      <c r="J120" s="286"/>
      <c r="K120" s="287"/>
      <c r="L120" s="286"/>
      <c r="M120" s="286"/>
      <c r="N120" s="286"/>
      <c r="O120" s="286"/>
      <c r="P120" s="287"/>
      <c r="Q120" s="286"/>
      <c r="R120" s="286"/>
      <c r="S120" s="287"/>
      <c r="T120" s="286"/>
      <c r="U120" s="286"/>
      <c r="V120" s="286"/>
      <c r="W120" s="286"/>
      <c r="X120" s="286"/>
      <c r="Y120" s="286"/>
    </row>
    <row r="121" spans="1:25" ht="11.25" customHeight="1" x14ac:dyDescent="0.25">
      <c r="A121" s="286"/>
      <c r="B121" s="286"/>
      <c r="C121" s="286"/>
      <c r="D121" s="286"/>
      <c r="E121" s="286"/>
      <c r="F121" s="286"/>
      <c r="G121" s="286"/>
      <c r="H121" s="286"/>
      <c r="I121" s="286"/>
      <c r="J121" s="286"/>
      <c r="K121" s="287"/>
      <c r="L121" s="286"/>
      <c r="M121" s="286"/>
      <c r="N121" s="286"/>
      <c r="O121" s="286"/>
      <c r="P121" s="287"/>
      <c r="Q121" s="286"/>
      <c r="R121" s="286"/>
      <c r="S121" s="287"/>
      <c r="T121" s="286"/>
      <c r="U121" s="286"/>
      <c r="V121" s="286"/>
      <c r="W121" s="286"/>
      <c r="X121" s="286"/>
      <c r="Y121" s="286"/>
    </row>
    <row r="122" spans="1:25" ht="11.25" customHeight="1" x14ac:dyDescent="0.25">
      <c r="A122" s="286"/>
      <c r="B122" s="286"/>
      <c r="C122" s="286"/>
      <c r="D122" s="286"/>
      <c r="E122" s="286"/>
      <c r="F122" s="286"/>
      <c r="G122" s="286"/>
      <c r="H122" s="286"/>
      <c r="I122" s="286"/>
      <c r="J122" s="286"/>
      <c r="K122" s="287"/>
      <c r="L122" s="286"/>
      <c r="M122" s="286"/>
      <c r="N122" s="286"/>
      <c r="O122" s="286"/>
      <c r="P122" s="287"/>
      <c r="Q122" s="286"/>
      <c r="R122" s="286"/>
      <c r="S122" s="287"/>
      <c r="T122" s="286"/>
      <c r="U122" s="286"/>
      <c r="V122" s="286"/>
      <c r="W122" s="286"/>
      <c r="X122" s="286"/>
      <c r="Y122" s="286"/>
    </row>
    <row r="123" spans="1:25" ht="11.25" customHeight="1" x14ac:dyDescent="0.25">
      <c r="A123" s="286"/>
      <c r="B123" s="286"/>
      <c r="C123" s="286"/>
      <c r="D123" s="286"/>
      <c r="E123" s="286"/>
      <c r="F123" s="286"/>
      <c r="G123" s="286"/>
      <c r="H123" s="286"/>
      <c r="I123" s="286"/>
      <c r="J123" s="286"/>
      <c r="K123" s="287"/>
      <c r="L123" s="286"/>
      <c r="M123" s="286"/>
      <c r="N123" s="286"/>
      <c r="O123" s="286"/>
      <c r="P123" s="287"/>
      <c r="Q123" s="286"/>
      <c r="R123" s="286"/>
      <c r="S123" s="287"/>
      <c r="T123" s="286"/>
      <c r="U123" s="286"/>
      <c r="V123" s="286"/>
      <c r="W123" s="286"/>
      <c r="X123" s="286"/>
      <c r="Y123" s="286"/>
    </row>
    <row r="124" spans="1:25" ht="11.25" customHeight="1" x14ac:dyDescent="0.25">
      <c r="A124" s="286"/>
      <c r="B124" s="286"/>
      <c r="C124" s="286"/>
      <c r="D124" s="286"/>
      <c r="E124" s="286"/>
      <c r="F124" s="286"/>
      <c r="G124" s="286"/>
      <c r="H124" s="286"/>
      <c r="I124" s="286"/>
      <c r="J124" s="286"/>
      <c r="K124" s="287"/>
      <c r="L124" s="286"/>
      <c r="M124" s="286"/>
      <c r="N124" s="286"/>
      <c r="O124" s="286"/>
      <c r="P124" s="287"/>
      <c r="Q124" s="286"/>
      <c r="R124" s="286"/>
      <c r="S124" s="287"/>
      <c r="T124" s="286"/>
      <c r="U124" s="286"/>
      <c r="V124" s="286"/>
      <c r="W124" s="286"/>
      <c r="X124" s="286"/>
      <c r="Y124" s="286"/>
    </row>
    <row r="125" spans="1:25" ht="11.25" customHeight="1" x14ac:dyDescent="0.25">
      <c r="A125" s="286"/>
      <c r="B125" s="286"/>
      <c r="C125" s="286"/>
      <c r="D125" s="286"/>
      <c r="E125" s="286"/>
      <c r="F125" s="286"/>
      <c r="G125" s="286"/>
      <c r="H125" s="286"/>
      <c r="I125" s="286"/>
      <c r="J125" s="286"/>
      <c r="K125" s="287"/>
      <c r="L125" s="286"/>
      <c r="M125" s="286"/>
      <c r="N125" s="286"/>
      <c r="O125" s="286"/>
      <c r="P125" s="287"/>
      <c r="Q125" s="286"/>
      <c r="R125" s="286"/>
      <c r="S125" s="287"/>
      <c r="T125" s="286"/>
      <c r="U125" s="286"/>
      <c r="V125" s="286"/>
      <c r="W125" s="286"/>
      <c r="X125" s="286"/>
      <c r="Y125" s="286"/>
    </row>
    <row r="126" spans="1:25" ht="11.25" customHeight="1" x14ac:dyDescent="0.25">
      <c r="A126" s="286"/>
      <c r="B126" s="286"/>
      <c r="C126" s="286"/>
      <c r="D126" s="286"/>
      <c r="E126" s="286"/>
      <c r="F126" s="286"/>
      <c r="G126" s="286"/>
      <c r="H126" s="286"/>
      <c r="I126" s="286"/>
      <c r="J126" s="286"/>
      <c r="K126" s="287"/>
      <c r="L126" s="286"/>
      <c r="M126" s="286"/>
      <c r="N126" s="286"/>
      <c r="O126" s="286"/>
      <c r="P126" s="287"/>
      <c r="Q126" s="286"/>
      <c r="R126" s="286"/>
      <c r="S126" s="287"/>
      <c r="T126" s="286"/>
      <c r="U126" s="286"/>
      <c r="V126" s="286"/>
      <c r="W126" s="286"/>
      <c r="X126" s="286"/>
      <c r="Y126" s="286"/>
    </row>
    <row r="127" spans="1:25" ht="11.25" customHeight="1" x14ac:dyDescent="0.25">
      <c r="A127" s="286"/>
      <c r="B127" s="286"/>
      <c r="C127" s="286"/>
      <c r="D127" s="286"/>
      <c r="E127" s="286"/>
      <c r="F127" s="286"/>
      <c r="G127" s="286"/>
      <c r="H127" s="286"/>
      <c r="I127" s="286"/>
      <c r="J127" s="286"/>
      <c r="K127" s="287"/>
      <c r="L127" s="286"/>
      <c r="M127" s="286"/>
      <c r="N127" s="286"/>
      <c r="O127" s="286"/>
      <c r="P127" s="287"/>
      <c r="Q127" s="286"/>
      <c r="R127" s="286"/>
      <c r="S127" s="287"/>
      <c r="T127" s="286"/>
      <c r="U127" s="286"/>
      <c r="V127" s="286"/>
      <c r="W127" s="286"/>
      <c r="X127" s="286"/>
      <c r="Y127" s="286"/>
    </row>
    <row r="128" spans="1:25" ht="11.25" customHeight="1" x14ac:dyDescent="0.25">
      <c r="A128" s="286"/>
      <c r="B128" s="286"/>
      <c r="C128" s="286"/>
      <c r="D128" s="286"/>
      <c r="E128" s="286"/>
      <c r="F128" s="286"/>
      <c r="G128" s="286"/>
      <c r="H128" s="286"/>
      <c r="I128" s="286"/>
      <c r="J128" s="286"/>
      <c r="K128" s="287"/>
      <c r="L128" s="286"/>
      <c r="M128" s="286"/>
      <c r="N128" s="286"/>
      <c r="O128" s="286"/>
      <c r="P128" s="287"/>
      <c r="Q128" s="286"/>
      <c r="R128" s="286"/>
      <c r="S128" s="287"/>
      <c r="T128" s="286"/>
      <c r="U128" s="286"/>
      <c r="V128" s="286"/>
      <c r="W128" s="286"/>
      <c r="X128" s="286"/>
      <c r="Y128" s="286"/>
    </row>
    <row r="129" spans="1:25" ht="11.25" customHeight="1" x14ac:dyDescent="0.25">
      <c r="A129" s="286"/>
      <c r="B129" s="286"/>
      <c r="C129" s="286"/>
      <c r="D129" s="286"/>
      <c r="E129" s="286"/>
      <c r="F129" s="286"/>
      <c r="G129" s="286"/>
      <c r="H129" s="286"/>
      <c r="I129" s="286"/>
      <c r="J129" s="286"/>
      <c r="K129" s="287"/>
      <c r="L129" s="286"/>
      <c r="M129" s="286"/>
      <c r="N129" s="286"/>
      <c r="O129" s="286"/>
      <c r="P129" s="287"/>
      <c r="Q129" s="286"/>
      <c r="R129" s="286"/>
      <c r="S129" s="287"/>
      <c r="T129" s="286"/>
      <c r="U129" s="286"/>
      <c r="V129" s="286"/>
      <c r="W129" s="286"/>
      <c r="X129" s="286"/>
      <c r="Y129" s="286"/>
    </row>
    <row r="130" spans="1:25" ht="11.25" customHeight="1" x14ac:dyDescent="0.25">
      <c r="A130" s="286"/>
      <c r="B130" s="286"/>
      <c r="C130" s="286"/>
      <c r="D130" s="286"/>
      <c r="E130" s="286"/>
      <c r="F130" s="286"/>
      <c r="G130" s="286"/>
      <c r="H130" s="286"/>
      <c r="I130" s="286"/>
      <c r="J130" s="286"/>
      <c r="K130" s="287"/>
      <c r="L130" s="286"/>
      <c r="M130" s="286"/>
      <c r="N130" s="286"/>
      <c r="O130" s="286"/>
      <c r="P130" s="287"/>
      <c r="Q130" s="286"/>
      <c r="R130" s="286"/>
      <c r="S130" s="287"/>
      <c r="T130" s="286"/>
      <c r="U130" s="286"/>
      <c r="V130" s="286"/>
      <c r="W130" s="286"/>
      <c r="X130" s="286"/>
      <c r="Y130" s="286"/>
    </row>
    <row r="131" spans="1:25" ht="11.25" customHeight="1" x14ac:dyDescent="0.25">
      <c r="A131" s="286"/>
      <c r="B131" s="286"/>
      <c r="C131" s="286"/>
      <c r="D131" s="286"/>
      <c r="E131" s="286"/>
      <c r="F131" s="286"/>
      <c r="G131" s="286"/>
      <c r="H131" s="286"/>
      <c r="I131" s="286"/>
      <c r="J131" s="286"/>
      <c r="K131" s="287"/>
      <c r="L131" s="286"/>
      <c r="M131" s="286"/>
      <c r="N131" s="286"/>
      <c r="O131" s="286"/>
      <c r="P131" s="287"/>
      <c r="Q131" s="286"/>
      <c r="R131" s="286"/>
      <c r="S131" s="287"/>
      <c r="T131" s="286"/>
      <c r="U131" s="286"/>
      <c r="V131" s="286"/>
      <c r="W131" s="286"/>
      <c r="X131" s="286"/>
      <c r="Y131" s="286"/>
    </row>
    <row r="132" spans="1:25" ht="11.25" customHeight="1" x14ac:dyDescent="0.25">
      <c r="A132" s="286"/>
      <c r="B132" s="286"/>
      <c r="C132" s="286"/>
      <c r="D132" s="286"/>
      <c r="E132" s="286"/>
      <c r="F132" s="286"/>
      <c r="G132" s="286"/>
      <c r="H132" s="286"/>
      <c r="I132" s="286"/>
      <c r="J132" s="286"/>
      <c r="K132" s="287"/>
      <c r="L132" s="286"/>
      <c r="M132" s="286"/>
      <c r="N132" s="286"/>
      <c r="O132" s="286"/>
      <c r="P132" s="287"/>
      <c r="Q132" s="286"/>
      <c r="R132" s="286"/>
      <c r="S132" s="287"/>
      <c r="T132" s="286"/>
      <c r="U132" s="286"/>
      <c r="V132" s="286"/>
      <c r="W132" s="286"/>
      <c r="X132" s="286"/>
      <c r="Y132" s="286"/>
    </row>
    <row r="133" spans="1:25" ht="11.25" customHeight="1" x14ac:dyDescent="0.25">
      <c r="A133" s="286"/>
      <c r="B133" s="286"/>
      <c r="C133" s="286"/>
      <c r="D133" s="286"/>
      <c r="E133" s="286"/>
      <c r="F133" s="286"/>
      <c r="G133" s="286"/>
      <c r="H133" s="286"/>
      <c r="I133" s="286"/>
      <c r="J133" s="286"/>
      <c r="K133" s="287"/>
      <c r="L133" s="286"/>
      <c r="M133" s="286"/>
      <c r="N133" s="286"/>
      <c r="O133" s="286"/>
      <c r="P133" s="287"/>
      <c r="Q133" s="286"/>
      <c r="R133" s="286"/>
      <c r="S133" s="287"/>
      <c r="T133" s="286"/>
      <c r="U133" s="286"/>
      <c r="V133" s="286"/>
      <c r="W133" s="286"/>
      <c r="X133" s="286"/>
      <c r="Y133" s="286"/>
    </row>
    <row r="134" spans="1:25" ht="11.25" customHeight="1" x14ac:dyDescent="0.25">
      <c r="A134" s="286"/>
      <c r="B134" s="286"/>
      <c r="C134" s="286"/>
      <c r="D134" s="286"/>
      <c r="E134" s="286"/>
      <c r="F134" s="286"/>
      <c r="G134" s="286"/>
      <c r="H134" s="286"/>
      <c r="I134" s="286"/>
      <c r="J134" s="286"/>
      <c r="K134" s="287"/>
      <c r="L134" s="286"/>
      <c r="M134" s="286"/>
      <c r="N134" s="286"/>
      <c r="O134" s="286"/>
      <c r="P134" s="287"/>
      <c r="Q134" s="286"/>
      <c r="R134" s="286"/>
      <c r="S134" s="287"/>
      <c r="T134" s="286"/>
      <c r="U134" s="286"/>
      <c r="V134" s="286"/>
      <c r="W134" s="286"/>
      <c r="X134" s="286"/>
      <c r="Y134" s="286"/>
    </row>
    <row r="135" spans="1:25" ht="11.25" customHeight="1" x14ac:dyDescent="0.25">
      <c r="A135" s="286"/>
      <c r="B135" s="286"/>
      <c r="C135" s="286"/>
      <c r="D135" s="286"/>
      <c r="E135" s="286"/>
      <c r="F135" s="286"/>
      <c r="G135" s="286"/>
      <c r="H135" s="286"/>
      <c r="I135" s="286"/>
      <c r="J135" s="286"/>
      <c r="K135" s="287"/>
      <c r="L135" s="286"/>
      <c r="M135" s="286"/>
      <c r="N135" s="286"/>
      <c r="O135" s="286"/>
      <c r="P135" s="287"/>
      <c r="Q135" s="286"/>
      <c r="R135" s="286"/>
      <c r="S135" s="287"/>
      <c r="T135" s="286"/>
      <c r="U135" s="286"/>
      <c r="V135" s="286"/>
      <c r="W135" s="286"/>
      <c r="X135" s="286"/>
      <c r="Y135" s="286"/>
    </row>
    <row r="136" spans="1:25" ht="11.25" customHeight="1" x14ac:dyDescent="0.25">
      <c r="A136" s="286"/>
      <c r="B136" s="286"/>
      <c r="C136" s="286"/>
      <c r="D136" s="286"/>
      <c r="E136" s="286"/>
      <c r="F136" s="286"/>
      <c r="G136" s="286"/>
      <c r="H136" s="286"/>
      <c r="I136" s="286"/>
      <c r="J136" s="286"/>
      <c r="K136" s="287"/>
      <c r="L136" s="286"/>
      <c r="M136" s="286"/>
      <c r="N136" s="286"/>
      <c r="O136" s="286"/>
      <c r="P136" s="287"/>
      <c r="Q136" s="286"/>
      <c r="R136" s="286"/>
      <c r="S136" s="287"/>
      <c r="T136" s="286"/>
      <c r="U136" s="286"/>
      <c r="V136" s="286"/>
      <c r="W136" s="286"/>
      <c r="X136" s="286"/>
      <c r="Y136" s="286"/>
    </row>
    <row r="137" spans="1:25" ht="11.25" customHeight="1" x14ac:dyDescent="0.25">
      <c r="A137" s="286"/>
      <c r="B137" s="286"/>
      <c r="C137" s="286"/>
      <c r="D137" s="286"/>
      <c r="E137" s="286"/>
      <c r="F137" s="286"/>
      <c r="G137" s="286"/>
      <c r="H137" s="286"/>
      <c r="I137" s="286"/>
      <c r="J137" s="286"/>
      <c r="K137" s="287"/>
      <c r="L137" s="286"/>
      <c r="M137" s="286"/>
      <c r="N137" s="286"/>
      <c r="O137" s="286"/>
      <c r="P137" s="287"/>
      <c r="Q137" s="286"/>
      <c r="R137" s="286"/>
      <c r="S137" s="287"/>
      <c r="T137" s="286"/>
      <c r="U137" s="286"/>
      <c r="V137" s="286"/>
      <c r="W137" s="286"/>
      <c r="X137" s="286"/>
      <c r="Y137" s="286"/>
    </row>
    <row r="138" spans="1:25" ht="11.25" customHeight="1" x14ac:dyDescent="0.25">
      <c r="A138" s="286"/>
      <c r="B138" s="286"/>
      <c r="C138" s="286"/>
      <c r="D138" s="286"/>
      <c r="E138" s="286"/>
      <c r="F138" s="286"/>
      <c r="G138" s="286"/>
      <c r="H138" s="286"/>
      <c r="I138" s="286"/>
      <c r="J138" s="286"/>
      <c r="K138" s="287"/>
      <c r="L138" s="286"/>
      <c r="M138" s="286"/>
      <c r="N138" s="286"/>
      <c r="O138" s="286"/>
      <c r="P138" s="287"/>
      <c r="Q138" s="286"/>
      <c r="R138" s="286"/>
      <c r="S138" s="287"/>
      <c r="T138" s="286"/>
      <c r="U138" s="286"/>
      <c r="V138" s="286"/>
      <c r="W138" s="286"/>
      <c r="X138" s="286"/>
      <c r="Y138" s="286"/>
    </row>
    <row r="139" spans="1:25" ht="11.25" customHeight="1" x14ac:dyDescent="0.25">
      <c r="A139" s="286"/>
      <c r="B139" s="286"/>
      <c r="C139" s="286"/>
      <c r="D139" s="286"/>
      <c r="E139" s="286"/>
      <c r="F139" s="286"/>
      <c r="G139" s="286"/>
      <c r="H139" s="286"/>
      <c r="I139" s="286"/>
      <c r="J139" s="286"/>
      <c r="K139" s="287"/>
      <c r="L139" s="286"/>
      <c r="M139" s="286"/>
      <c r="N139" s="286"/>
      <c r="O139" s="286"/>
      <c r="P139" s="287"/>
      <c r="Q139" s="286"/>
      <c r="R139" s="286"/>
      <c r="S139" s="287"/>
      <c r="T139" s="286"/>
      <c r="U139" s="286"/>
      <c r="V139" s="286"/>
      <c r="W139" s="286"/>
      <c r="X139" s="286"/>
      <c r="Y139" s="286"/>
    </row>
    <row r="140" spans="1:25" ht="11.25" customHeight="1" x14ac:dyDescent="0.25">
      <c r="A140" s="286"/>
      <c r="B140" s="286"/>
      <c r="C140" s="286"/>
      <c r="D140" s="286"/>
      <c r="E140" s="286"/>
      <c r="F140" s="286"/>
      <c r="G140" s="286"/>
      <c r="H140" s="286"/>
      <c r="I140" s="286"/>
      <c r="J140" s="286"/>
      <c r="K140" s="287"/>
      <c r="L140" s="286"/>
      <c r="M140" s="286"/>
      <c r="N140" s="286"/>
      <c r="O140" s="286"/>
      <c r="P140" s="287"/>
      <c r="Q140" s="286"/>
      <c r="R140" s="286"/>
      <c r="S140" s="287"/>
      <c r="T140" s="286"/>
      <c r="U140" s="286"/>
      <c r="V140" s="286"/>
      <c r="W140" s="286"/>
      <c r="X140" s="286"/>
      <c r="Y140" s="286"/>
    </row>
    <row r="141" spans="1:25" ht="11.25" customHeight="1" x14ac:dyDescent="0.25">
      <c r="A141" s="286"/>
      <c r="B141" s="286"/>
      <c r="C141" s="286"/>
      <c r="D141" s="286"/>
      <c r="E141" s="286"/>
      <c r="F141" s="286"/>
      <c r="G141" s="286"/>
      <c r="H141" s="286"/>
      <c r="I141" s="286"/>
      <c r="J141" s="286"/>
      <c r="K141" s="287"/>
      <c r="L141" s="286"/>
      <c r="M141" s="286"/>
      <c r="N141" s="286"/>
      <c r="O141" s="286"/>
      <c r="P141" s="287"/>
      <c r="Q141" s="286"/>
      <c r="R141" s="286"/>
      <c r="S141" s="287"/>
      <c r="T141" s="286"/>
      <c r="U141" s="286"/>
      <c r="V141" s="286"/>
      <c r="W141" s="286"/>
      <c r="X141" s="286"/>
      <c r="Y141" s="286"/>
    </row>
    <row r="142" spans="1:25" ht="11.25" customHeight="1" x14ac:dyDescent="0.25">
      <c r="A142" s="286"/>
      <c r="B142" s="286"/>
      <c r="C142" s="286"/>
      <c r="D142" s="286"/>
      <c r="E142" s="286"/>
      <c r="F142" s="286"/>
      <c r="G142" s="286"/>
      <c r="H142" s="286"/>
      <c r="I142" s="286"/>
      <c r="J142" s="286"/>
      <c r="K142" s="287"/>
      <c r="L142" s="286"/>
      <c r="M142" s="286"/>
      <c r="N142" s="286"/>
      <c r="O142" s="286"/>
      <c r="P142" s="287"/>
      <c r="Q142" s="286"/>
      <c r="R142" s="286"/>
      <c r="S142" s="287"/>
      <c r="T142" s="286"/>
      <c r="U142" s="286"/>
      <c r="V142" s="286"/>
      <c r="W142" s="286"/>
      <c r="X142" s="286"/>
      <c r="Y142" s="286"/>
    </row>
    <row r="143" spans="1:25" ht="11.25" customHeight="1" x14ac:dyDescent="0.25">
      <c r="A143" s="286"/>
      <c r="B143" s="286"/>
      <c r="C143" s="286"/>
      <c r="D143" s="286"/>
      <c r="E143" s="286"/>
      <c r="F143" s="286"/>
      <c r="G143" s="286"/>
      <c r="H143" s="286"/>
      <c r="I143" s="286"/>
      <c r="J143" s="286"/>
      <c r="K143" s="287"/>
      <c r="L143" s="286"/>
      <c r="M143" s="286"/>
      <c r="N143" s="286"/>
      <c r="O143" s="286"/>
      <c r="P143" s="287"/>
      <c r="Q143" s="286"/>
      <c r="R143" s="286"/>
      <c r="S143" s="287"/>
      <c r="T143" s="286"/>
      <c r="U143" s="286"/>
      <c r="V143" s="286"/>
      <c r="W143" s="286"/>
      <c r="X143" s="286"/>
      <c r="Y143" s="286"/>
    </row>
    <row r="144" spans="1:25" ht="11.25" customHeight="1" x14ac:dyDescent="0.25">
      <c r="A144" s="286"/>
      <c r="B144" s="286"/>
      <c r="C144" s="286"/>
      <c r="D144" s="286"/>
      <c r="E144" s="286"/>
      <c r="F144" s="286"/>
      <c r="G144" s="286"/>
      <c r="H144" s="286"/>
      <c r="I144" s="286"/>
      <c r="J144" s="286"/>
      <c r="K144" s="287"/>
      <c r="L144" s="286"/>
      <c r="M144" s="286"/>
      <c r="N144" s="286"/>
      <c r="O144" s="286"/>
      <c r="P144" s="287"/>
      <c r="Q144" s="286"/>
      <c r="R144" s="286"/>
      <c r="S144" s="287"/>
      <c r="T144" s="286"/>
      <c r="U144" s="286"/>
      <c r="V144" s="286"/>
      <c r="W144" s="286"/>
      <c r="X144" s="286"/>
      <c r="Y144" s="286"/>
    </row>
    <row r="145" spans="1:25" ht="11.25" customHeight="1" x14ac:dyDescent="0.25">
      <c r="A145" s="286"/>
      <c r="B145" s="286"/>
      <c r="C145" s="286"/>
      <c r="D145" s="286"/>
      <c r="E145" s="286"/>
      <c r="F145" s="286"/>
      <c r="G145" s="286"/>
      <c r="H145" s="286"/>
      <c r="I145" s="286"/>
      <c r="J145" s="286"/>
      <c r="K145" s="287"/>
      <c r="L145" s="286"/>
      <c r="M145" s="286"/>
      <c r="N145" s="286"/>
      <c r="O145" s="286"/>
      <c r="P145" s="287"/>
      <c r="Q145" s="286"/>
      <c r="R145" s="286"/>
      <c r="S145" s="287"/>
      <c r="T145" s="286"/>
      <c r="U145" s="286"/>
      <c r="V145" s="286"/>
      <c r="W145" s="286"/>
      <c r="X145" s="286"/>
      <c r="Y145" s="286"/>
    </row>
    <row r="146" spans="1:25" ht="11.25" customHeight="1" x14ac:dyDescent="0.25">
      <c r="A146" s="286"/>
      <c r="B146" s="286"/>
      <c r="C146" s="286"/>
      <c r="D146" s="286"/>
      <c r="E146" s="286"/>
      <c r="F146" s="286"/>
      <c r="G146" s="286"/>
      <c r="H146" s="286"/>
      <c r="I146" s="286"/>
      <c r="J146" s="286"/>
      <c r="K146" s="287"/>
      <c r="L146" s="286"/>
      <c r="M146" s="286"/>
      <c r="N146" s="286"/>
      <c r="O146" s="286"/>
      <c r="P146" s="287"/>
      <c r="Q146" s="286"/>
      <c r="R146" s="286"/>
      <c r="S146" s="287"/>
      <c r="T146" s="286"/>
      <c r="U146" s="286"/>
      <c r="V146" s="286"/>
      <c r="W146" s="286"/>
      <c r="X146" s="286"/>
      <c r="Y146" s="286"/>
    </row>
    <row r="147" spans="1:25" ht="11.25" customHeight="1" x14ac:dyDescent="0.25">
      <c r="A147" s="286"/>
      <c r="B147" s="286"/>
      <c r="C147" s="286"/>
      <c r="D147" s="286"/>
      <c r="E147" s="286"/>
      <c r="F147" s="286"/>
      <c r="G147" s="286"/>
      <c r="H147" s="286"/>
      <c r="I147" s="286"/>
      <c r="J147" s="286"/>
      <c r="K147" s="287"/>
      <c r="L147" s="286"/>
      <c r="M147" s="286"/>
      <c r="N147" s="286"/>
      <c r="O147" s="286"/>
      <c r="P147" s="287"/>
      <c r="Q147" s="286"/>
      <c r="R147" s="286"/>
      <c r="S147" s="287"/>
      <c r="T147" s="286"/>
      <c r="U147" s="286"/>
      <c r="V147" s="286"/>
      <c r="W147" s="286"/>
      <c r="X147" s="286"/>
      <c r="Y147" s="286"/>
    </row>
    <row r="148" spans="1:25" ht="11.25" customHeight="1" x14ac:dyDescent="0.25">
      <c r="A148" s="286"/>
      <c r="B148" s="286"/>
      <c r="C148" s="286"/>
      <c r="D148" s="286"/>
      <c r="E148" s="286"/>
      <c r="F148" s="286"/>
      <c r="G148" s="286"/>
      <c r="H148" s="286"/>
      <c r="I148" s="286"/>
      <c r="J148" s="286"/>
      <c r="K148" s="287"/>
      <c r="L148" s="286"/>
      <c r="M148" s="286"/>
      <c r="N148" s="286"/>
      <c r="O148" s="286"/>
      <c r="P148" s="287"/>
      <c r="Q148" s="286"/>
      <c r="R148" s="286"/>
      <c r="S148" s="287"/>
      <c r="T148" s="286"/>
      <c r="U148" s="286"/>
      <c r="V148" s="286"/>
      <c r="W148" s="286"/>
      <c r="X148" s="286"/>
      <c r="Y148" s="286"/>
    </row>
    <row r="149" spans="1:25" ht="11.25" customHeight="1" x14ac:dyDescent="0.25">
      <c r="A149" s="286"/>
      <c r="B149" s="286"/>
      <c r="C149" s="286"/>
      <c r="D149" s="286"/>
      <c r="E149" s="286"/>
      <c r="F149" s="286"/>
      <c r="G149" s="286"/>
      <c r="H149" s="286"/>
      <c r="I149" s="286"/>
      <c r="J149" s="286"/>
      <c r="K149" s="287"/>
      <c r="L149" s="286"/>
      <c r="M149" s="286"/>
      <c r="N149" s="286"/>
      <c r="O149" s="286"/>
      <c r="P149" s="287"/>
      <c r="Q149" s="286"/>
      <c r="R149" s="286"/>
      <c r="S149" s="287"/>
      <c r="T149" s="286"/>
      <c r="U149" s="286"/>
      <c r="V149" s="286"/>
      <c r="W149" s="286"/>
      <c r="X149" s="286"/>
      <c r="Y149" s="286"/>
    </row>
    <row r="150" spans="1:25" ht="11.25" customHeight="1" x14ac:dyDescent="0.25">
      <c r="A150" s="286"/>
      <c r="B150" s="286"/>
      <c r="C150" s="286"/>
      <c r="D150" s="286"/>
      <c r="E150" s="286"/>
      <c r="F150" s="286"/>
      <c r="G150" s="286"/>
      <c r="H150" s="286"/>
      <c r="I150" s="286"/>
      <c r="J150" s="286"/>
      <c r="K150" s="287"/>
      <c r="L150" s="286"/>
      <c r="M150" s="286"/>
      <c r="N150" s="286"/>
      <c r="O150" s="286"/>
      <c r="P150" s="287"/>
      <c r="Q150" s="286"/>
      <c r="R150" s="286"/>
      <c r="S150" s="287"/>
      <c r="T150" s="286"/>
      <c r="U150" s="286"/>
      <c r="V150" s="286"/>
      <c r="W150" s="286"/>
      <c r="X150" s="286"/>
      <c r="Y150" s="286"/>
    </row>
    <row r="151" spans="1:25" ht="11.25" customHeight="1" x14ac:dyDescent="0.25">
      <c r="A151" s="286"/>
      <c r="B151" s="286"/>
      <c r="C151" s="286"/>
      <c r="D151" s="286"/>
      <c r="E151" s="286"/>
      <c r="F151" s="286"/>
      <c r="G151" s="286"/>
      <c r="H151" s="286"/>
      <c r="I151" s="286"/>
      <c r="J151" s="286"/>
      <c r="K151" s="287"/>
      <c r="L151" s="286"/>
      <c r="M151" s="286"/>
      <c r="N151" s="286"/>
      <c r="O151" s="286"/>
      <c r="P151" s="287"/>
      <c r="Q151" s="286"/>
      <c r="R151" s="286"/>
      <c r="S151" s="287"/>
      <c r="T151" s="286"/>
      <c r="U151" s="286"/>
      <c r="V151" s="286"/>
      <c r="W151" s="286"/>
      <c r="X151" s="286"/>
      <c r="Y151" s="286"/>
    </row>
    <row r="152" spans="1:25" ht="11.25" customHeight="1" x14ac:dyDescent="0.25">
      <c r="A152" s="286"/>
      <c r="B152" s="286"/>
      <c r="C152" s="286"/>
      <c r="D152" s="286"/>
      <c r="E152" s="286"/>
      <c r="F152" s="286"/>
      <c r="G152" s="286"/>
      <c r="H152" s="286"/>
      <c r="I152" s="286"/>
      <c r="J152" s="286"/>
      <c r="K152" s="287"/>
      <c r="L152" s="286"/>
      <c r="M152" s="286"/>
      <c r="N152" s="286"/>
      <c r="O152" s="286"/>
      <c r="P152" s="287"/>
      <c r="Q152" s="286"/>
      <c r="R152" s="286"/>
      <c r="S152" s="287"/>
      <c r="T152" s="286"/>
      <c r="U152" s="286"/>
      <c r="V152" s="286"/>
      <c r="W152" s="286"/>
      <c r="X152" s="286"/>
      <c r="Y152" s="286"/>
    </row>
    <row r="153" spans="1:25" ht="11.25" customHeight="1" x14ac:dyDescent="0.25">
      <c r="A153" s="286"/>
      <c r="B153" s="286"/>
      <c r="C153" s="286"/>
      <c r="D153" s="286"/>
      <c r="E153" s="286"/>
      <c r="F153" s="286"/>
      <c r="G153" s="286"/>
      <c r="H153" s="286"/>
      <c r="I153" s="286"/>
      <c r="J153" s="286"/>
      <c r="K153" s="287"/>
      <c r="L153" s="286"/>
      <c r="M153" s="286"/>
      <c r="N153" s="286"/>
      <c r="O153" s="286"/>
      <c r="P153" s="287"/>
      <c r="Q153" s="286"/>
      <c r="R153" s="286"/>
      <c r="S153" s="287"/>
      <c r="T153" s="286"/>
      <c r="U153" s="286"/>
      <c r="V153" s="286"/>
      <c r="W153" s="286"/>
      <c r="X153" s="286"/>
      <c r="Y153" s="286"/>
    </row>
    <row r="154" spans="1:25" ht="11.25" customHeight="1" x14ac:dyDescent="0.25">
      <c r="A154" s="286"/>
      <c r="B154" s="286"/>
      <c r="C154" s="286"/>
      <c r="D154" s="286"/>
      <c r="E154" s="286"/>
      <c r="F154" s="286"/>
      <c r="G154" s="286"/>
      <c r="H154" s="286"/>
      <c r="I154" s="286"/>
      <c r="J154" s="286"/>
      <c r="K154" s="287"/>
      <c r="L154" s="286"/>
      <c r="M154" s="286"/>
      <c r="N154" s="286"/>
      <c r="O154" s="286"/>
      <c r="P154" s="287"/>
      <c r="Q154" s="286"/>
      <c r="R154" s="286"/>
      <c r="S154" s="287"/>
      <c r="T154" s="286"/>
      <c r="U154" s="286"/>
      <c r="V154" s="286"/>
      <c r="W154" s="286"/>
      <c r="X154" s="286"/>
      <c r="Y154" s="286"/>
    </row>
    <row r="155" spans="1:25" ht="11.25" customHeight="1" x14ac:dyDescent="0.25">
      <c r="A155" s="286"/>
      <c r="B155" s="286"/>
      <c r="C155" s="286"/>
      <c r="D155" s="286"/>
      <c r="E155" s="286"/>
      <c r="F155" s="286"/>
      <c r="G155" s="286"/>
      <c r="H155" s="286"/>
      <c r="I155" s="286"/>
      <c r="J155" s="286"/>
      <c r="K155" s="287"/>
      <c r="L155" s="286"/>
      <c r="M155" s="286"/>
      <c r="N155" s="286"/>
      <c r="O155" s="286"/>
      <c r="P155" s="287"/>
      <c r="Q155" s="286"/>
      <c r="R155" s="286"/>
      <c r="S155" s="287"/>
      <c r="T155" s="286"/>
      <c r="U155" s="286"/>
      <c r="V155" s="286"/>
      <c r="W155" s="286"/>
      <c r="X155" s="286"/>
      <c r="Y155" s="286"/>
    </row>
    <row r="156" spans="1:25" ht="11.25" customHeight="1" x14ac:dyDescent="0.25">
      <c r="A156" s="286"/>
      <c r="B156" s="286"/>
      <c r="C156" s="286"/>
      <c r="D156" s="286"/>
      <c r="E156" s="286"/>
      <c r="F156" s="286"/>
      <c r="G156" s="286"/>
      <c r="H156" s="286"/>
      <c r="I156" s="286"/>
      <c r="J156" s="286"/>
      <c r="K156" s="287"/>
      <c r="L156" s="286"/>
      <c r="M156" s="286"/>
      <c r="N156" s="286"/>
      <c r="O156" s="286"/>
      <c r="P156" s="287"/>
      <c r="Q156" s="286"/>
      <c r="R156" s="286"/>
      <c r="S156" s="287"/>
      <c r="T156" s="286"/>
      <c r="U156" s="286"/>
      <c r="V156" s="286"/>
      <c r="W156" s="286"/>
      <c r="X156" s="286"/>
      <c r="Y156" s="286"/>
    </row>
    <row r="157" spans="1:25" ht="11.25" customHeight="1" x14ac:dyDescent="0.25">
      <c r="A157" s="286"/>
      <c r="B157" s="286"/>
      <c r="C157" s="286"/>
      <c r="D157" s="286"/>
      <c r="E157" s="286"/>
      <c r="F157" s="286"/>
      <c r="G157" s="286"/>
      <c r="H157" s="286"/>
      <c r="I157" s="286"/>
      <c r="J157" s="286"/>
      <c r="K157" s="287"/>
      <c r="L157" s="286"/>
      <c r="M157" s="286"/>
      <c r="N157" s="286"/>
      <c r="O157" s="286"/>
      <c r="P157" s="287"/>
      <c r="Q157" s="286"/>
      <c r="R157" s="286"/>
      <c r="S157" s="287"/>
      <c r="T157" s="286"/>
      <c r="U157" s="286"/>
      <c r="V157" s="286"/>
      <c r="W157" s="286"/>
      <c r="X157" s="286"/>
      <c r="Y157" s="286"/>
    </row>
    <row r="158" spans="1:25" ht="11.25" customHeight="1" x14ac:dyDescent="0.25">
      <c r="A158" s="286"/>
      <c r="B158" s="286"/>
      <c r="C158" s="286"/>
      <c r="D158" s="286"/>
      <c r="E158" s="286"/>
      <c r="F158" s="286"/>
      <c r="G158" s="286"/>
      <c r="H158" s="286"/>
      <c r="I158" s="286"/>
      <c r="J158" s="286"/>
      <c r="K158" s="287"/>
      <c r="L158" s="286"/>
      <c r="M158" s="286"/>
      <c r="N158" s="286"/>
      <c r="O158" s="286"/>
      <c r="P158" s="287"/>
      <c r="Q158" s="286"/>
      <c r="R158" s="286"/>
      <c r="S158" s="287"/>
      <c r="T158" s="286"/>
      <c r="U158" s="286"/>
      <c r="V158" s="286"/>
      <c r="W158" s="286"/>
      <c r="X158" s="286"/>
      <c r="Y158" s="286"/>
    </row>
    <row r="159" spans="1:25" ht="11.25" customHeight="1" x14ac:dyDescent="0.25">
      <c r="A159" s="286"/>
      <c r="B159" s="286"/>
      <c r="C159" s="286"/>
      <c r="D159" s="286"/>
      <c r="E159" s="286"/>
      <c r="F159" s="286"/>
      <c r="G159" s="286"/>
      <c r="H159" s="286"/>
      <c r="I159" s="286"/>
      <c r="J159" s="286"/>
      <c r="K159" s="287"/>
      <c r="L159" s="286"/>
      <c r="M159" s="286"/>
      <c r="N159" s="286"/>
      <c r="O159" s="286"/>
      <c r="P159" s="287"/>
      <c r="Q159" s="286"/>
      <c r="R159" s="286"/>
      <c r="S159" s="287"/>
      <c r="T159" s="286"/>
      <c r="U159" s="286"/>
      <c r="V159" s="286"/>
      <c r="W159" s="286"/>
      <c r="X159" s="286"/>
      <c r="Y159" s="286"/>
    </row>
    <row r="160" spans="1:25" ht="11.25" customHeight="1" x14ac:dyDescent="0.25">
      <c r="A160" s="286"/>
      <c r="B160" s="286"/>
      <c r="C160" s="286"/>
      <c r="D160" s="286"/>
      <c r="E160" s="286"/>
      <c r="F160" s="286"/>
      <c r="G160" s="286"/>
      <c r="H160" s="286"/>
      <c r="I160" s="286"/>
      <c r="J160" s="286"/>
      <c r="K160" s="287"/>
      <c r="L160" s="286"/>
      <c r="M160" s="286"/>
      <c r="N160" s="286"/>
      <c r="O160" s="286"/>
      <c r="P160" s="287"/>
      <c r="Q160" s="286"/>
      <c r="R160" s="286"/>
      <c r="S160" s="287"/>
      <c r="T160" s="286"/>
      <c r="U160" s="286"/>
      <c r="V160" s="286"/>
      <c r="W160" s="286"/>
      <c r="X160" s="286"/>
      <c r="Y160" s="286"/>
    </row>
    <row r="161" spans="1:25" ht="11.25" customHeight="1" x14ac:dyDescent="0.25">
      <c r="A161" s="286"/>
      <c r="B161" s="286"/>
      <c r="C161" s="286"/>
      <c r="D161" s="286"/>
      <c r="E161" s="286"/>
      <c r="F161" s="286"/>
      <c r="G161" s="286"/>
      <c r="H161" s="286"/>
      <c r="I161" s="286"/>
      <c r="J161" s="286"/>
      <c r="K161" s="287"/>
      <c r="L161" s="286"/>
      <c r="M161" s="286"/>
      <c r="N161" s="286"/>
      <c r="O161" s="286"/>
      <c r="P161" s="287"/>
      <c r="Q161" s="286"/>
      <c r="R161" s="286"/>
      <c r="S161" s="287"/>
      <c r="T161" s="286"/>
      <c r="U161" s="286"/>
      <c r="V161" s="286"/>
      <c r="W161" s="286"/>
      <c r="X161" s="286"/>
      <c r="Y161" s="286"/>
    </row>
    <row r="162" spans="1:25" ht="11.25" customHeight="1" x14ac:dyDescent="0.25">
      <c r="A162" s="286"/>
      <c r="B162" s="286"/>
      <c r="C162" s="286"/>
      <c r="D162" s="286"/>
      <c r="E162" s="286"/>
      <c r="F162" s="286"/>
      <c r="G162" s="286"/>
      <c r="H162" s="286"/>
      <c r="I162" s="286"/>
      <c r="J162" s="286"/>
      <c r="K162" s="287"/>
      <c r="L162" s="286"/>
      <c r="M162" s="286"/>
      <c r="N162" s="286"/>
      <c r="O162" s="286"/>
      <c r="P162" s="287"/>
      <c r="Q162" s="286"/>
      <c r="R162" s="286"/>
      <c r="S162" s="287"/>
      <c r="T162" s="286"/>
      <c r="U162" s="286"/>
      <c r="V162" s="286"/>
      <c r="W162" s="286"/>
      <c r="X162" s="286"/>
      <c r="Y162" s="286"/>
    </row>
    <row r="163" spans="1:25" ht="11.25" customHeight="1" x14ac:dyDescent="0.25">
      <c r="A163" s="286"/>
      <c r="B163" s="286"/>
      <c r="C163" s="286"/>
      <c r="D163" s="286"/>
      <c r="E163" s="286"/>
      <c r="F163" s="286"/>
      <c r="G163" s="286"/>
      <c r="H163" s="286"/>
      <c r="I163" s="286"/>
      <c r="J163" s="286"/>
      <c r="K163" s="287"/>
      <c r="L163" s="286"/>
      <c r="M163" s="286"/>
      <c r="N163" s="286"/>
      <c r="O163" s="286"/>
      <c r="P163" s="287"/>
      <c r="Q163" s="286"/>
      <c r="R163" s="286"/>
      <c r="S163" s="287"/>
      <c r="T163" s="286"/>
      <c r="U163" s="286"/>
      <c r="V163" s="286"/>
      <c r="W163" s="286"/>
      <c r="X163" s="286"/>
      <c r="Y163" s="286"/>
    </row>
    <row r="164" spans="1:25" ht="11.25" customHeight="1" x14ac:dyDescent="0.25">
      <c r="A164" s="286"/>
      <c r="B164" s="286"/>
      <c r="C164" s="286"/>
      <c r="D164" s="286"/>
      <c r="E164" s="286"/>
      <c r="F164" s="286"/>
      <c r="G164" s="286"/>
      <c r="H164" s="286"/>
      <c r="I164" s="286"/>
      <c r="J164" s="286"/>
      <c r="K164" s="287"/>
      <c r="L164" s="286"/>
      <c r="M164" s="286"/>
      <c r="N164" s="286"/>
      <c r="O164" s="286"/>
      <c r="P164" s="287"/>
      <c r="Q164" s="286"/>
      <c r="R164" s="286"/>
      <c r="S164" s="287"/>
      <c r="T164" s="286"/>
      <c r="U164" s="286"/>
      <c r="V164" s="286"/>
      <c r="W164" s="286"/>
      <c r="X164" s="286"/>
      <c r="Y164" s="286"/>
    </row>
    <row r="165" spans="1:25" ht="11.25" customHeight="1" x14ac:dyDescent="0.25">
      <c r="A165" s="286"/>
      <c r="B165" s="286"/>
      <c r="C165" s="286"/>
      <c r="D165" s="286"/>
      <c r="E165" s="286"/>
      <c r="F165" s="286"/>
      <c r="G165" s="286"/>
      <c r="H165" s="286"/>
      <c r="I165" s="286"/>
      <c r="J165" s="286"/>
      <c r="K165" s="287"/>
      <c r="L165" s="286"/>
      <c r="M165" s="286"/>
      <c r="N165" s="286"/>
      <c r="O165" s="286"/>
      <c r="P165" s="287"/>
      <c r="Q165" s="286"/>
      <c r="R165" s="286"/>
      <c r="S165" s="287"/>
      <c r="T165" s="286"/>
      <c r="U165" s="286"/>
      <c r="V165" s="286"/>
      <c r="W165" s="286"/>
      <c r="X165" s="286"/>
      <c r="Y165" s="286"/>
    </row>
    <row r="166" spans="1:25" ht="11.25" customHeight="1" x14ac:dyDescent="0.25">
      <c r="A166" s="286"/>
      <c r="B166" s="286"/>
      <c r="C166" s="286"/>
      <c r="D166" s="286"/>
      <c r="E166" s="286"/>
      <c r="F166" s="286"/>
      <c r="G166" s="286"/>
      <c r="H166" s="286"/>
      <c r="I166" s="286"/>
      <c r="J166" s="286"/>
      <c r="K166" s="287"/>
      <c r="L166" s="286"/>
      <c r="M166" s="286"/>
      <c r="N166" s="286"/>
      <c r="O166" s="286"/>
      <c r="P166" s="287"/>
      <c r="Q166" s="286"/>
      <c r="R166" s="286"/>
      <c r="S166" s="287"/>
      <c r="T166" s="286"/>
      <c r="U166" s="286"/>
      <c r="V166" s="286"/>
      <c r="W166" s="286"/>
      <c r="X166" s="286"/>
      <c r="Y166" s="286"/>
    </row>
    <row r="167" spans="1:25" ht="11.25" customHeight="1" x14ac:dyDescent="0.25">
      <c r="A167" s="286"/>
      <c r="B167" s="286"/>
      <c r="C167" s="286"/>
      <c r="D167" s="286"/>
      <c r="E167" s="286"/>
      <c r="F167" s="286"/>
      <c r="G167" s="286"/>
      <c r="H167" s="286"/>
      <c r="I167" s="286"/>
      <c r="J167" s="286"/>
      <c r="K167" s="287"/>
      <c r="L167" s="286"/>
      <c r="M167" s="286"/>
      <c r="N167" s="286"/>
      <c r="O167" s="286"/>
      <c r="P167" s="287"/>
      <c r="Q167" s="286"/>
      <c r="R167" s="286"/>
      <c r="S167" s="287"/>
      <c r="T167" s="286"/>
      <c r="U167" s="286"/>
      <c r="V167" s="286"/>
      <c r="W167" s="286"/>
      <c r="X167" s="286"/>
      <c r="Y167" s="286"/>
    </row>
    <row r="168" spans="1:25" ht="11.25" customHeight="1" x14ac:dyDescent="0.25">
      <c r="A168" s="286"/>
      <c r="B168" s="286"/>
      <c r="C168" s="286"/>
      <c r="D168" s="286"/>
      <c r="E168" s="286"/>
      <c r="F168" s="286"/>
      <c r="G168" s="286"/>
      <c r="H168" s="286"/>
      <c r="I168" s="286"/>
      <c r="J168" s="286"/>
      <c r="K168" s="287"/>
      <c r="L168" s="286"/>
      <c r="M168" s="286"/>
      <c r="N168" s="286"/>
      <c r="O168" s="286"/>
      <c r="P168" s="287"/>
      <c r="Q168" s="286"/>
      <c r="R168" s="286"/>
      <c r="S168" s="287"/>
      <c r="T168" s="286"/>
      <c r="U168" s="286"/>
      <c r="V168" s="286"/>
      <c r="W168" s="286"/>
      <c r="X168" s="286"/>
      <c r="Y168" s="286"/>
    </row>
    <row r="169" spans="1:25" ht="11.25" customHeight="1" x14ac:dyDescent="0.25">
      <c r="A169" s="286"/>
      <c r="B169" s="286"/>
      <c r="C169" s="286"/>
      <c r="D169" s="286"/>
      <c r="E169" s="286"/>
      <c r="F169" s="286"/>
      <c r="G169" s="286"/>
      <c r="H169" s="286"/>
      <c r="I169" s="286"/>
      <c r="J169" s="286"/>
      <c r="K169" s="287"/>
      <c r="L169" s="286"/>
      <c r="M169" s="286"/>
      <c r="N169" s="286"/>
      <c r="O169" s="286"/>
      <c r="P169" s="287"/>
      <c r="Q169" s="286"/>
      <c r="R169" s="286"/>
      <c r="S169" s="287"/>
      <c r="T169" s="286"/>
      <c r="U169" s="286"/>
      <c r="V169" s="286"/>
      <c r="W169" s="286"/>
      <c r="X169" s="286"/>
      <c r="Y169" s="286"/>
    </row>
    <row r="170" spans="1:25" ht="11.25" customHeight="1" x14ac:dyDescent="0.25">
      <c r="A170" s="286"/>
      <c r="B170" s="286"/>
      <c r="C170" s="286"/>
      <c r="D170" s="286"/>
      <c r="E170" s="286"/>
      <c r="F170" s="286"/>
      <c r="G170" s="286"/>
      <c r="H170" s="286"/>
      <c r="I170" s="286"/>
      <c r="J170" s="286"/>
      <c r="K170" s="287"/>
      <c r="L170" s="286"/>
      <c r="M170" s="286"/>
      <c r="N170" s="286"/>
      <c r="O170" s="286"/>
      <c r="P170" s="287"/>
      <c r="Q170" s="286"/>
      <c r="R170" s="286"/>
      <c r="S170" s="287"/>
      <c r="T170" s="286"/>
      <c r="U170" s="286"/>
      <c r="V170" s="286"/>
      <c r="W170" s="286"/>
      <c r="X170" s="286"/>
      <c r="Y170" s="286"/>
    </row>
    <row r="171" spans="1:25" ht="11.25" customHeight="1" x14ac:dyDescent="0.25">
      <c r="A171" s="286"/>
      <c r="B171" s="286"/>
      <c r="C171" s="286"/>
      <c r="D171" s="286"/>
      <c r="E171" s="286"/>
      <c r="F171" s="286"/>
      <c r="G171" s="286"/>
      <c r="H171" s="286"/>
      <c r="I171" s="286"/>
      <c r="J171" s="286"/>
      <c r="K171" s="287"/>
      <c r="L171" s="286"/>
      <c r="M171" s="286"/>
      <c r="N171" s="286"/>
      <c r="O171" s="286"/>
      <c r="P171" s="287"/>
      <c r="Q171" s="286"/>
      <c r="R171" s="286"/>
      <c r="S171" s="287"/>
      <c r="T171" s="286"/>
      <c r="U171" s="286"/>
      <c r="V171" s="286"/>
      <c r="W171" s="286"/>
      <c r="X171" s="286"/>
      <c r="Y171" s="286"/>
    </row>
    <row r="172" spans="1:25" ht="11.25" customHeight="1" x14ac:dyDescent="0.25">
      <c r="A172" s="286"/>
      <c r="B172" s="286"/>
      <c r="C172" s="286"/>
      <c r="D172" s="286"/>
      <c r="E172" s="286"/>
      <c r="F172" s="286"/>
      <c r="G172" s="286"/>
      <c r="H172" s="286"/>
      <c r="I172" s="286"/>
      <c r="J172" s="286"/>
      <c r="K172" s="287"/>
      <c r="L172" s="286"/>
      <c r="M172" s="286"/>
      <c r="N172" s="286"/>
      <c r="O172" s="286"/>
      <c r="P172" s="287"/>
      <c r="Q172" s="286"/>
      <c r="R172" s="286"/>
      <c r="S172" s="287"/>
      <c r="T172" s="286"/>
      <c r="U172" s="286"/>
      <c r="V172" s="286"/>
      <c r="W172" s="286"/>
      <c r="X172" s="286"/>
      <c r="Y172" s="286"/>
    </row>
    <row r="173" spans="1:25" ht="11.25" customHeight="1" x14ac:dyDescent="0.25">
      <c r="A173" s="286"/>
      <c r="B173" s="286"/>
      <c r="C173" s="286"/>
      <c r="D173" s="286"/>
      <c r="E173" s="286"/>
      <c r="F173" s="286"/>
      <c r="G173" s="286"/>
      <c r="H173" s="286"/>
      <c r="I173" s="286"/>
      <c r="J173" s="286"/>
      <c r="K173" s="287"/>
      <c r="L173" s="286"/>
      <c r="M173" s="286"/>
      <c r="N173" s="286"/>
      <c r="O173" s="286"/>
      <c r="P173" s="287"/>
      <c r="Q173" s="286"/>
      <c r="R173" s="286"/>
      <c r="S173" s="287"/>
      <c r="T173" s="286"/>
      <c r="U173" s="286"/>
      <c r="V173" s="286"/>
      <c r="W173" s="286"/>
      <c r="X173" s="286"/>
      <c r="Y173" s="286"/>
    </row>
    <row r="174" spans="1:25" ht="11.25" customHeight="1" x14ac:dyDescent="0.25">
      <c r="A174" s="286"/>
      <c r="B174" s="286"/>
      <c r="C174" s="286"/>
      <c r="D174" s="286"/>
      <c r="E174" s="286"/>
      <c r="F174" s="286"/>
      <c r="G174" s="286"/>
      <c r="H174" s="286"/>
      <c r="I174" s="286"/>
      <c r="J174" s="286"/>
      <c r="K174" s="287"/>
      <c r="L174" s="286"/>
      <c r="M174" s="286"/>
      <c r="N174" s="286"/>
      <c r="O174" s="286"/>
      <c r="P174" s="287"/>
      <c r="Q174" s="286"/>
      <c r="R174" s="286"/>
      <c r="S174" s="287"/>
      <c r="T174" s="286"/>
      <c r="U174" s="286"/>
      <c r="V174" s="286"/>
      <c r="W174" s="286"/>
      <c r="X174" s="286"/>
      <c r="Y174" s="286"/>
    </row>
    <row r="175" spans="1:25" ht="11.25" customHeight="1" x14ac:dyDescent="0.25">
      <c r="A175" s="286"/>
      <c r="B175" s="286"/>
      <c r="C175" s="286"/>
      <c r="D175" s="286"/>
      <c r="E175" s="286"/>
      <c r="F175" s="286"/>
      <c r="G175" s="286"/>
      <c r="H175" s="286"/>
      <c r="I175" s="286"/>
      <c r="J175" s="286"/>
      <c r="K175" s="287"/>
      <c r="L175" s="286"/>
      <c r="M175" s="286"/>
      <c r="N175" s="286"/>
      <c r="O175" s="286"/>
      <c r="P175" s="287"/>
      <c r="Q175" s="286"/>
      <c r="R175" s="286"/>
      <c r="S175" s="287"/>
      <c r="T175" s="286"/>
      <c r="U175" s="286"/>
      <c r="V175" s="286"/>
      <c r="W175" s="286"/>
      <c r="X175" s="286"/>
      <c r="Y175" s="286"/>
    </row>
    <row r="176" spans="1:25" ht="11.25" customHeight="1" x14ac:dyDescent="0.25">
      <c r="A176" s="286"/>
      <c r="B176" s="286"/>
      <c r="C176" s="286"/>
      <c r="D176" s="286"/>
      <c r="E176" s="286"/>
      <c r="F176" s="286"/>
      <c r="G176" s="286"/>
      <c r="H176" s="286"/>
      <c r="I176" s="286"/>
      <c r="J176" s="286"/>
      <c r="K176" s="287"/>
      <c r="L176" s="286"/>
      <c r="M176" s="286"/>
      <c r="N176" s="286"/>
      <c r="O176" s="286"/>
      <c r="P176" s="287"/>
      <c r="Q176" s="286"/>
      <c r="R176" s="286"/>
      <c r="S176" s="287"/>
      <c r="T176" s="286"/>
      <c r="U176" s="286"/>
      <c r="V176" s="286"/>
      <c r="W176" s="286"/>
      <c r="X176" s="286"/>
      <c r="Y176" s="286"/>
    </row>
    <row r="177" spans="1:25" ht="11.25" customHeight="1" x14ac:dyDescent="0.25">
      <c r="A177" s="286"/>
      <c r="B177" s="286"/>
      <c r="C177" s="286"/>
      <c r="D177" s="286"/>
      <c r="E177" s="286"/>
      <c r="F177" s="286"/>
      <c r="G177" s="286"/>
      <c r="H177" s="286"/>
      <c r="I177" s="286"/>
      <c r="J177" s="286"/>
      <c r="K177" s="287"/>
      <c r="L177" s="286"/>
      <c r="M177" s="286"/>
      <c r="N177" s="286"/>
      <c r="O177" s="286"/>
      <c r="P177" s="287"/>
      <c r="Q177" s="286"/>
      <c r="R177" s="286"/>
      <c r="S177" s="287"/>
      <c r="T177" s="286"/>
      <c r="U177" s="286"/>
      <c r="V177" s="286"/>
      <c r="W177" s="286"/>
      <c r="X177" s="286"/>
      <c r="Y177" s="286"/>
    </row>
    <row r="178" spans="1:25" ht="11.25" customHeight="1" x14ac:dyDescent="0.25">
      <c r="A178" s="286"/>
      <c r="B178" s="286"/>
      <c r="C178" s="286"/>
      <c r="D178" s="286"/>
      <c r="E178" s="286"/>
      <c r="F178" s="286"/>
      <c r="G178" s="286"/>
      <c r="H178" s="286"/>
      <c r="I178" s="286"/>
      <c r="J178" s="286"/>
      <c r="K178" s="287"/>
      <c r="L178" s="286"/>
      <c r="M178" s="286"/>
      <c r="N178" s="286"/>
      <c r="O178" s="286"/>
      <c r="P178" s="287"/>
      <c r="Q178" s="286"/>
      <c r="R178" s="286"/>
      <c r="S178" s="287"/>
      <c r="T178" s="286"/>
      <c r="U178" s="286"/>
      <c r="V178" s="286"/>
      <c r="W178" s="286"/>
      <c r="X178" s="286"/>
      <c r="Y178" s="286"/>
    </row>
    <row r="179" spans="1:25" ht="11.25" customHeight="1" x14ac:dyDescent="0.25">
      <c r="A179" s="286"/>
      <c r="B179" s="286"/>
      <c r="C179" s="286"/>
      <c r="D179" s="286"/>
      <c r="E179" s="286"/>
      <c r="F179" s="286"/>
      <c r="G179" s="286"/>
      <c r="H179" s="286"/>
      <c r="I179" s="286"/>
      <c r="J179" s="286"/>
      <c r="K179" s="287"/>
      <c r="L179" s="286"/>
      <c r="M179" s="286"/>
      <c r="N179" s="286"/>
      <c r="O179" s="286"/>
      <c r="P179" s="287"/>
      <c r="Q179" s="286"/>
      <c r="R179" s="286"/>
      <c r="S179" s="287"/>
      <c r="T179" s="286"/>
      <c r="U179" s="286"/>
      <c r="V179" s="286"/>
      <c r="W179" s="286"/>
      <c r="X179" s="286"/>
      <c r="Y179" s="286"/>
    </row>
    <row r="180" spans="1:25" ht="11.25" customHeight="1" x14ac:dyDescent="0.25">
      <c r="A180" s="286"/>
      <c r="B180" s="286"/>
      <c r="C180" s="286"/>
      <c r="D180" s="286"/>
      <c r="E180" s="286"/>
      <c r="F180" s="286"/>
      <c r="G180" s="286"/>
      <c r="H180" s="286"/>
      <c r="I180" s="286"/>
      <c r="J180" s="286"/>
      <c r="K180" s="287"/>
      <c r="L180" s="286"/>
      <c r="M180" s="286"/>
      <c r="N180" s="286"/>
      <c r="O180" s="286"/>
      <c r="P180" s="287"/>
      <c r="Q180" s="286"/>
      <c r="R180" s="286"/>
      <c r="S180" s="287"/>
      <c r="T180" s="286"/>
      <c r="U180" s="286"/>
      <c r="V180" s="286"/>
      <c r="W180" s="286"/>
      <c r="X180" s="286"/>
      <c r="Y180" s="286"/>
    </row>
    <row r="181" spans="1:25" ht="11.25" customHeight="1" x14ac:dyDescent="0.25">
      <c r="A181" s="286"/>
      <c r="B181" s="286"/>
      <c r="C181" s="286"/>
      <c r="D181" s="286"/>
      <c r="E181" s="286"/>
      <c r="F181" s="286"/>
      <c r="G181" s="286"/>
      <c r="H181" s="286"/>
      <c r="I181" s="286"/>
      <c r="J181" s="286"/>
      <c r="K181" s="287"/>
      <c r="L181" s="286"/>
      <c r="M181" s="286"/>
      <c r="N181" s="286"/>
      <c r="O181" s="286"/>
      <c r="P181" s="287"/>
      <c r="Q181" s="286"/>
      <c r="R181" s="286"/>
      <c r="S181" s="287"/>
      <c r="T181" s="286"/>
      <c r="U181" s="286"/>
      <c r="V181" s="286"/>
      <c r="W181" s="286"/>
      <c r="X181" s="286"/>
      <c r="Y181" s="286"/>
    </row>
    <row r="182" spans="1:25" ht="11.25" customHeight="1" x14ac:dyDescent="0.25">
      <c r="A182" s="286"/>
      <c r="B182" s="286"/>
      <c r="C182" s="286"/>
      <c r="D182" s="286"/>
      <c r="E182" s="286"/>
      <c r="F182" s="286"/>
      <c r="G182" s="286"/>
      <c r="H182" s="286"/>
      <c r="I182" s="286"/>
      <c r="J182" s="286"/>
      <c r="K182" s="287"/>
      <c r="L182" s="286"/>
      <c r="M182" s="286"/>
      <c r="N182" s="286"/>
      <c r="O182" s="286"/>
      <c r="P182" s="287"/>
      <c r="Q182" s="286"/>
      <c r="R182" s="286"/>
      <c r="S182" s="287"/>
      <c r="T182" s="286"/>
      <c r="U182" s="286"/>
      <c r="V182" s="286"/>
      <c r="W182" s="286"/>
      <c r="X182" s="286"/>
      <c r="Y182" s="286"/>
    </row>
    <row r="183" spans="1:25" ht="11.25" customHeight="1" x14ac:dyDescent="0.25">
      <c r="A183" s="286"/>
      <c r="B183" s="286"/>
      <c r="C183" s="286"/>
      <c r="D183" s="286"/>
      <c r="E183" s="286"/>
      <c r="F183" s="286"/>
      <c r="G183" s="286"/>
      <c r="H183" s="286"/>
      <c r="I183" s="286"/>
      <c r="J183" s="286"/>
      <c r="K183" s="287"/>
      <c r="L183" s="286"/>
      <c r="M183" s="286"/>
      <c r="N183" s="286"/>
      <c r="O183" s="286"/>
      <c r="P183" s="287"/>
      <c r="Q183" s="286"/>
      <c r="R183" s="286"/>
      <c r="S183" s="287"/>
      <c r="T183" s="286"/>
      <c r="U183" s="286"/>
      <c r="V183" s="286"/>
      <c r="W183" s="286"/>
      <c r="X183" s="286"/>
      <c r="Y183" s="286"/>
    </row>
    <row r="184" spans="1:25" ht="11.25" customHeight="1" x14ac:dyDescent="0.25">
      <c r="A184" s="286"/>
      <c r="B184" s="286"/>
      <c r="C184" s="286"/>
      <c r="D184" s="286"/>
      <c r="E184" s="286"/>
      <c r="F184" s="286"/>
      <c r="G184" s="286"/>
      <c r="H184" s="286"/>
      <c r="I184" s="286"/>
      <c r="J184" s="286"/>
      <c r="K184" s="287"/>
      <c r="L184" s="286"/>
      <c r="M184" s="286"/>
      <c r="N184" s="286"/>
      <c r="O184" s="286"/>
      <c r="P184" s="287"/>
      <c r="Q184" s="286"/>
      <c r="R184" s="286"/>
      <c r="S184" s="287"/>
      <c r="T184" s="286"/>
      <c r="U184" s="286"/>
      <c r="V184" s="286"/>
      <c r="W184" s="286"/>
      <c r="X184" s="286"/>
      <c r="Y184" s="286"/>
    </row>
    <row r="185" spans="1:25" ht="11.25" customHeight="1" x14ac:dyDescent="0.25">
      <c r="A185" s="286"/>
      <c r="B185" s="286"/>
      <c r="C185" s="286"/>
      <c r="D185" s="286"/>
      <c r="E185" s="286"/>
      <c r="F185" s="286"/>
      <c r="G185" s="286"/>
      <c r="H185" s="286"/>
      <c r="I185" s="286"/>
      <c r="J185" s="286"/>
      <c r="K185" s="287"/>
      <c r="L185" s="286"/>
      <c r="M185" s="286"/>
      <c r="N185" s="286"/>
      <c r="O185" s="286"/>
      <c r="P185" s="287"/>
      <c r="Q185" s="286"/>
      <c r="R185" s="286"/>
      <c r="S185" s="287"/>
      <c r="T185" s="286"/>
      <c r="U185" s="286"/>
      <c r="V185" s="286"/>
      <c r="W185" s="286"/>
      <c r="X185" s="286"/>
      <c r="Y185" s="286"/>
    </row>
    <row r="186" spans="1:25" ht="11.25" customHeight="1" x14ac:dyDescent="0.25">
      <c r="A186" s="286"/>
      <c r="B186" s="286"/>
      <c r="C186" s="286"/>
      <c r="D186" s="286"/>
      <c r="E186" s="286"/>
      <c r="F186" s="286"/>
      <c r="G186" s="286"/>
      <c r="H186" s="286"/>
      <c r="I186" s="286"/>
      <c r="J186" s="286"/>
      <c r="K186" s="287"/>
      <c r="L186" s="286"/>
      <c r="M186" s="286"/>
      <c r="N186" s="286"/>
      <c r="O186" s="286"/>
      <c r="P186" s="287"/>
      <c r="Q186" s="286"/>
      <c r="R186" s="286"/>
      <c r="S186" s="287"/>
      <c r="T186" s="286"/>
      <c r="U186" s="286"/>
      <c r="V186" s="286"/>
      <c r="W186" s="286"/>
      <c r="X186" s="286"/>
      <c r="Y186" s="286"/>
    </row>
    <row r="187" spans="1:25" ht="11.25" customHeight="1" x14ac:dyDescent="0.25">
      <c r="A187" s="286"/>
      <c r="B187" s="286"/>
      <c r="C187" s="286"/>
      <c r="D187" s="286"/>
      <c r="E187" s="286"/>
      <c r="F187" s="286"/>
      <c r="G187" s="286"/>
      <c r="H187" s="286"/>
      <c r="I187" s="286"/>
      <c r="J187" s="286"/>
      <c r="K187" s="287"/>
      <c r="L187" s="286"/>
      <c r="M187" s="286"/>
      <c r="N187" s="286"/>
      <c r="O187" s="286"/>
      <c r="P187" s="287"/>
      <c r="Q187" s="286"/>
      <c r="R187" s="286"/>
      <c r="S187" s="287"/>
      <c r="T187" s="286"/>
      <c r="U187" s="286"/>
      <c r="V187" s="286"/>
      <c r="W187" s="286"/>
      <c r="X187" s="286"/>
      <c r="Y187" s="286"/>
    </row>
    <row r="188" spans="1:25" ht="11.25" customHeight="1" x14ac:dyDescent="0.25">
      <c r="A188" s="286"/>
      <c r="B188" s="286"/>
      <c r="C188" s="286"/>
      <c r="D188" s="286"/>
      <c r="E188" s="286"/>
      <c r="F188" s="286"/>
      <c r="G188" s="286"/>
      <c r="H188" s="286"/>
      <c r="I188" s="286"/>
      <c r="J188" s="286"/>
      <c r="K188" s="287"/>
      <c r="L188" s="286"/>
      <c r="M188" s="286"/>
      <c r="N188" s="286"/>
      <c r="O188" s="286"/>
      <c r="P188" s="287"/>
      <c r="Q188" s="286"/>
      <c r="R188" s="286"/>
      <c r="S188" s="287"/>
      <c r="T188" s="286"/>
      <c r="U188" s="286"/>
      <c r="V188" s="286"/>
      <c r="W188" s="286"/>
      <c r="X188" s="286"/>
      <c r="Y188" s="286"/>
    </row>
    <row r="189" spans="1:25" ht="11.25" customHeight="1" x14ac:dyDescent="0.25">
      <c r="A189" s="286"/>
      <c r="B189" s="286"/>
      <c r="C189" s="286"/>
      <c r="D189" s="286"/>
      <c r="E189" s="286"/>
      <c r="F189" s="286"/>
      <c r="G189" s="286"/>
      <c r="H189" s="286"/>
      <c r="I189" s="286"/>
      <c r="J189" s="286"/>
      <c r="K189" s="287"/>
      <c r="L189" s="286"/>
      <c r="M189" s="286"/>
      <c r="N189" s="286"/>
      <c r="O189" s="286"/>
      <c r="P189" s="287"/>
      <c r="Q189" s="286"/>
      <c r="R189" s="286"/>
      <c r="S189" s="287"/>
      <c r="T189" s="286"/>
      <c r="U189" s="286"/>
      <c r="V189" s="286"/>
      <c r="W189" s="286"/>
      <c r="X189" s="286"/>
      <c r="Y189" s="286"/>
    </row>
    <row r="190" spans="1:25" ht="11.25" customHeight="1" x14ac:dyDescent="0.25">
      <c r="A190" s="286"/>
      <c r="B190" s="286"/>
      <c r="C190" s="286"/>
      <c r="D190" s="286"/>
      <c r="E190" s="286"/>
      <c r="F190" s="286"/>
      <c r="G190" s="286"/>
      <c r="H190" s="286"/>
      <c r="I190" s="286"/>
      <c r="J190" s="286"/>
      <c r="K190" s="287"/>
      <c r="L190" s="286"/>
      <c r="M190" s="286"/>
      <c r="N190" s="286"/>
      <c r="O190" s="286"/>
      <c r="P190" s="287"/>
      <c r="Q190" s="286"/>
      <c r="R190" s="286"/>
      <c r="S190" s="287"/>
      <c r="T190" s="286"/>
      <c r="U190" s="286"/>
      <c r="V190" s="286"/>
      <c r="W190" s="286"/>
      <c r="X190" s="286"/>
      <c r="Y190" s="286"/>
    </row>
    <row r="191" spans="1:25" ht="11.25" customHeight="1" x14ac:dyDescent="0.25">
      <c r="A191" s="286"/>
      <c r="B191" s="286"/>
      <c r="C191" s="286"/>
      <c r="D191" s="286"/>
      <c r="E191" s="286"/>
      <c r="F191" s="286"/>
      <c r="G191" s="286"/>
      <c r="H191" s="286"/>
      <c r="I191" s="286"/>
      <c r="J191" s="286"/>
      <c r="K191" s="287"/>
      <c r="L191" s="286"/>
      <c r="M191" s="286"/>
      <c r="N191" s="286"/>
      <c r="O191" s="286"/>
      <c r="P191" s="287"/>
      <c r="Q191" s="286"/>
      <c r="R191" s="286"/>
      <c r="S191" s="287"/>
      <c r="T191" s="286"/>
      <c r="U191" s="286"/>
      <c r="V191" s="286"/>
      <c r="W191" s="286"/>
      <c r="X191" s="286"/>
      <c r="Y191" s="286"/>
    </row>
    <row r="192" spans="1:25" ht="11.25" customHeight="1" x14ac:dyDescent="0.25">
      <c r="A192" s="286"/>
      <c r="B192" s="286"/>
      <c r="C192" s="286"/>
      <c r="D192" s="286"/>
      <c r="E192" s="286"/>
      <c r="F192" s="286"/>
      <c r="G192" s="286"/>
      <c r="H192" s="286"/>
      <c r="I192" s="286"/>
      <c r="J192" s="286"/>
      <c r="K192" s="287"/>
      <c r="L192" s="286"/>
      <c r="M192" s="286"/>
      <c r="N192" s="286"/>
      <c r="O192" s="286"/>
      <c r="P192" s="287"/>
      <c r="Q192" s="286"/>
      <c r="R192" s="286"/>
      <c r="S192" s="287"/>
      <c r="T192" s="286"/>
      <c r="U192" s="286"/>
      <c r="V192" s="286"/>
      <c r="W192" s="286"/>
      <c r="X192" s="286"/>
      <c r="Y192" s="286"/>
    </row>
    <row r="193" spans="1:25" ht="11.25" customHeight="1" x14ac:dyDescent="0.25">
      <c r="A193" s="286"/>
      <c r="B193" s="286"/>
      <c r="C193" s="286"/>
      <c r="D193" s="286"/>
      <c r="E193" s="286"/>
      <c r="F193" s="286"/>
      <c r="G193" s="286"/>
      <c r="H193" s="286"/>
      <c r="I193" s="286"/>
      <c r="J193" s="286"/>
      <c r="K193" s="287"/>
      <c r="L193" s="286"/>
      <c r="M193" s="286"/>
      <c r="N193" s="286"/>
      <c r="O193" s="286"/>
      <c r="P193" s="287"/>
      <c r="Q193" s="286"/>
      <c r="R193" s="286"/>
      <c r="S193" s="287"/>
      <c r="T193" s="286"/>
      <c r="U193" s="286"/>
      <c r="V193" s="286"/>
      <c r="W193" s="286"/>
      <c r="X193" s="286"/>
      <c r="Y193" s="286"/>
    </row>
    <row r="194" spans="1:25" ht="11.25" customHeight="1" x14ac:dyDescent="0.25">
      <c r="A194" s="286"/>
      <c r="B194" s="286"/>
      <c r="C194" s="286"/>
      <c r="D194" s="286"/>
      <c r="E194" s="286"/>
      <c r="F194" s="286"/>
      <c r="G194" s="286"/>
      <c r="H194" s="286"/>
      <c r="I194" s="286"/>
      <c r="J194" s="286"/>
      <c r="K194" s="287"/>
      <c r="L194" s="286"/>
      <c r="M194" s="286"/>
      <c r="N194" s="286"/>
      <c r="O194" s="286"/>
      <c r="P194" s="287"/>
      <c r="Q194" s="286"/>
      <c r="R194" s="286"/>
      <c r="S194" s="287"/>
      <c r="T194" s="286"/>
      <c r="U194" s="286"/>
      <c r="V194" s="286"/>
      <c r="W194" s="286"/>
      <c r="X194" s="286"/>
      <c r="Y194" s="286"/>
    </row>
    <row r="195" spans="1:25" ht="11.25" customHeight="1" x14ac:dyDescent="0.25">
      <c r="A195" s="286"/>
      <c r="B195" s="286"/>
      <c r="C195" s="286"/>
      <c r="D195" s="286"/>
      <c r="E195" s="286"/>
      <c r="F195" s="286"/>
      <c r="G195" s="286"/>
      <c r="H195" s="286"/>
      <c r="I195" s="286"/>
      <c r="J195" s="286"/>
      <c r="K195" s="287"/>
      <c r="L195" s="286"/>
      <c r="M195" s="286"/>
      <c r="N195" s="286"/>
      <c r="O195" s="286"/>
      <c r="P195" s="287"/>
      <c r="Q195" s="286"/>
      <c r="R195" s="286"/>
      <c r="S195" s="287"/>
      <c r="T195" s="286"/>
      <c r="U195" s="286"/>
      <c r="V195" s="286"/>
      <c r="W195" s="286"/>
      <c r="X195" s="286"/>
      <c r="Y195" s="286"/>
    </row>
    <row r="196" spans="1:25" ht="11.25" customHeight="1" x14ac:dyDescent="0.25">
      <c r="A196" s="286"/>
      <c r="B196" s="286"/>
      <c r="C196" s="286"/>
      <c r="D196" s="286"/>
      <c r="E196" s="286"/>
      <c r="F196" s="286"/>
      <c r="G196" s="286"/>
      <c r="H196" s="286"/>
      <c r="I196" s="286"/>
      <c r="J196" s="286"/>
      <c r="K196" s="287"/>
      <c r="L196" s="286"/>
      <c r="M196" s="286"/>
      <c r="N196" s="286"/>
      <c r="O196" s="286"/>
      <c r="P196" s="287"/>
      <c r="Q196" s="286"/>
      <c r="R196" s="286"/>
      <c r="S196" s="287"/>
      <c r="T196" s="286"/>
      <c r="U196" s="286"/>
      <c r="V196" s="286"/>
      <c r="W196" s="286"/>
      <c r="X196" s="286"/>
      <c r="Y196" s="286"/>
    </row>
    <row r="197" spans="1:25" ht="11.25" customHeight="1" x14ac:dyDescent="0.25">
      <c r="A197" s="286"/>
      <c r="B197" s="286"/>
      <c r="C197" s="286"/>
      <c r="D197" s="286"/>
      <c r="E197" s="286"/>
      <c r="F197" s="286"/>
      <c r="G197" s="286"/>
      <c r="H197" s="286"/>
      <c r="I197" s="286"/>
      <c r="J197" s="286"/>
      <c r="K197" s="287"/>
      <c r="L197" s="286"/>
      <c r="M197" s="286"/>
      <c r="N197" s="286"/>
      <c r="O197" s="286"/>
      <c r="P197" s="287"/>
      <c r="Q197" s="286"/>
      <c r="R197" s="286"/>
      <c r="S197" s="287"/>
      <c r="T197" s="286"/>
      <c r="U197" s="286"/>
      <c r="V197" s="286"/>
      <c r="W197" s="286"/>
      <c r="X197" s="286"/>
      <c r="Y197" s="286"/>
    </row>
    <row r="198" spans="1:25" ht="11.25" customHeight="1" x14ac:dyDescent="0.25">
      <c r="A198" s="286"/>
      <c r="B198" s="286"/>
      <c r="C198" s="286"/>
      <c r="D198" s="286"/>
      <c r="E198" s="286"/>
      <c r="F198" s="286"/>
      <c r="G198" s="286"/>
      <c r="H198" s="286"/>
      <c r="I198" s="286"/>
      <c r="J198" s="286"/>
      <c r="K198" s="287"/>
      <c r="L198" s="286"/>
      <c r="M198" s="286"/>
      <c r="N198" s="286"/>
      <c r="O198" s="286"/>
      <c r="P198" s="287"/>
      <c r="Q198" s="286"/>
      <c r="R198" s="286"/>
      <c r="S198" s="287"/>
      <c r="T198" s="286"/>
      <c r="U198" s="286"/>
      <c r="V198" s="286"/>
      <c r="W198" s="286"/>
      <c r="X198" s="286"/>
      <c r="Y198" s="286"/>
    </row>
    <row r="199" spans="1:25" ht="11.25" customHeight="1" x14ac:dyDescent="0.25">
      <c r="A199" s="286"/>
      <c r="B199" s="286"/>
      <c r="C199" s="286"/>
      <c r="D199" s="286"/>
      <c r="E199" s="286"/>
      <c r="F199" s="286"/>
      <c r="G199" s="286"/>
      <c r="H199" s="286"/>
      <c r="I199" s="286"/>
      <c r="J199" s="286"/>
      <c r="K199" s="287"/>
      <c r="L199" s="286"/>
      <c r="M199" s="286"/>
      <c r="N199" s="286"/>
      <c r="O199" s="286"/>
      <c r="P199" s="287"/>
      <c r="Q199" s="286"/>
      <c r="R199" s="286"/>
      <c r="S199" s="287"/>
      <c r="T199" s="286"/>
      <c r="U199" s="286"/>
      <c r="V199" s="286"/>
      <c r="W199" s="286"/>
      <c r="X199" s="286"/>
      <c r="Y199" s="286"/>
    </row>
    <row r="200" spans="1:25" ht="11.25" customHeight="1" x14ac:dyDescent="0.25">
      <c r="A200" s="286"/>
      <c r="B200" s="286"/>
      <c r="C200" s="286"/>
      <c r="D200" s="286"/>
      <c r="E200" s="286"/>
      <c r="F200" s="286"/>
      <c r="G200" s="286"/>
      <c r="H200" s="286"/>
      <c r="I200" s="286"/>
      <c r="J200" s="286"/>
      <c r="K200" s="287"/>
      <c r="L200" s="286"/>
      <c r="M200" s="286"/>
      <c r="N200" s="286"/>
      <c r="O200" s="286"/>
      <c r="P200" s="287"/>
      <c r="Q200" s="286"/>
      <c r="R200" s="286"/>
      <c r="S200" s="287"/>
      <c r="T200" s="286"/>
      <c r="U200" s="286"/>
      <c r="V200" s="286"/>
      <c r="W200" s="286"/>
      <c r="X200" s="286"/>
      <c r="Y200" s="286"/>
    </row>
    <row r="201" spans="1:25" ht="11.25" customHeight="1" x14ac:dyDescent="0.25">
      <c r="A201" s="286"/>
      <c r="B201" s="286"/>
      <c r="C201" s="286"/>
      <c r="D201" s="286"/>
      <c r="E201" s="286"/>
      <c r="F201" s="286"/>
      <c r="G201" s="286"/>
      <c r="H201" s="286"/>
      <c r="I201" s="286"/>
      <c r="J201" s="286"/>
      <c r="K201" s="287"/>
      <c r="L201" s="286"/>
      <c r="M201" s="286"/>
      <c r="N201" s="286"/>
      <c r="O201" s="286"/>
      <c r="P201" s="287"/>
      <c r="Q201" s="286"/>
      <c r="R201" s="286"/>
      <c r="S201" s="287"/>
      <c r="T201" s="286"/>
      <c r="U201" s="286"/>
      <c r="V201" s="286"/>
      <c r="W201" s="286"/>
      <c r="X201" s="286"/>
      <c r="Y201" s="286"/>
    </row>
    <row r="202" spans="1:25" ht="11.25" customHeight="1" x14ac:dyDescent="0.25">
      <c r="A202" s="286"/>
      <c r="B202" s="286"/>
      <c r="C202" s="286"/>
      <c r="D202" s="286"/>
      <c r="E202" s="286"/>
      <c r="F202" s="286"/>
      <c r="G202" s="286"/>
      <c r="H202" s="286"/>
      <c r="I202" s="286"/>
      <c r="J202" s="286"/>
      <c r="K202" s="287"/>
      <c r="L202" s="286"/>
      <c r="M202" s="286"/>
      <c r="N202" s="286"/>
      <c r="O202" s="286"/>
      <c r="P202" s="287"/>
      <c r="Q202" s="286"/>
      <c r="R202" s="286"/>
      <c r="S202" s="287"/>
      <c r="T202" s="286"/>
      <c r="U202" s="286"/>
      <c r="V202" s="286"/>
      <c r="W202" s="286"/>
      <c r="X202" s="286"/>
      <c r="Y202" s="286"/>
    </row>
    <row r="203" spans="1:25" ht="11.25" customHeight="1" x14ac:dyDescent="0.25">
      <c r="A203" s="286"/>
      <c r="B203" s="286"/>
      <c r="C203" s="286"/>
      <c r="D203" s="286"/>
      <c r="E203" s="286"/>
      <c r="F203" s="286"/>
      <c r="G203" s="286"/>
      <c r="H203" s="286"/>
      <c r="I203" s="286"/>
      <c r="J203" s="286"/>
      <c r="K203" s="287"/>
      <c r="L203" s="286"/>
      <c r="M203" s="286"/>
      <c r="N203" s="286"/>
      <c r="O203" s="286"/>
      <c r="P203" s="287"/>
      <c r="Q203" s="286"/>
      <c r="R203" s="286"/>
      <c r="S203" s="287"/>
      <c r="T203" s="286"/>
      <c r="U203" s="286"/>
      <c r="V203" s="286"/>
      <c r="W203" s="286"/>
      <c r="X203" s="286"/>
      <c r="Y203" s="286"/>
    </row>
    <row r="204" spans="1:25" ht="11.25" customHeight="1" x14ac:dyDescent="0.25">
      <c r="A204" s="286"/>
      <c r="B204" s="286"/>
      <c r="C204" s="286"/>
      <c r="D204" s="286"/>
      <c r="E204" s="286"/>
      <c r="F204" s="286"/>
      <c r="G204" s="286"/>
      <c r="H204" s="286"/>
      <c r="I204" s="286"/>
      <c r="J204" s="286"/>
      <c r="K204" s="287"/>
      <c r="L204" s="286"/>
      <c r="M204" s="286"/>
      <c r="N204" s="286"/>
      <c r="O204" s="286"/>
      <c r="P204" s="287"/>
      <c r="Q204" s="286"/>
      <c r="R204" s="286"/>
      <c r="S204" s="287"/>
      <c r="T204" s="286"/>
      <c r="U204" s="286"/>
      <c r="V204" s="286"/>
      <c r="W204" s="286"/>
      <c r="X204" s="286"/>
      <c r="Y204" s="286"/>
    </row>
    <row r="205" spans="1:25" ht="11.25" customHeight="1" x14ac:dyDescent="0.25">
      <c r="A205" s="286"/>
      <c r="B205" s="286"/>
      <c r="C205" s="286"/>
      <c r="D205" s="286"/>
      <c r="E205" s="286"/>
      <c r="F205" s="286"/>
      <c r="G205" s="286"/>
      <c r="H205" s="286"/>
      <c r="I205" s="286"/>
      <c r="J205" s="286"/>
      <c r="K205" s="287"/>
      <c r="L205" s="286"/>
      <c r="M205" s="286"/>
      <c r="N205" s="286"/>
      <c r="O205" s="286"/>
      <c r="P205" s="287"/>
      <c r="Q205" s="286"/>
      <c r="R205" s="286"/>
      <c r="S205" s="287"/>
      <c r="T205" s="286"/>
      <c r="U205" s="286"/>
      <c r="V205" s="286"/>
      <c r="W205" s="286"/>
      <c r="X205" s="286"/>
      <c r="Y205" s="286"/>
    </row>
    <row r="206" spans="1:25" ht="11.25" customHeight="1" x14ac:dyDescent="0.25">
      <c r="A206" s="286"/>
      <c r="B206" s="286"/>
      <c r="C206" s="286"/>
      <c r="D206" s="286"/>
      <c r="E206" s="286"/>
      <c r="F206" s="286"/>
      <c r="G206" s="286"/>
      <c r="H206" s="286"/>
      <c r="I206" s="286"/>
      <c r="J206" s="286"/>
      <c r="K206" s="287"/>
      <c r="L206" s="286"/>
      <c r="M206" s="286"/>
      <c r="N206" s="286"/>
      <c r="O206" s="286"/>
      <c r="P206" s="287"/>
      <c r="Q206" s="286"/>
      <c r="R206" s="286"/>
      <c r="S206" s="287"/>
      <c r="T206" s="286"/>
      <c r="U206" s="286"/>
      <c r="V206" s="286"/>
      <c r="W206" s="286"/>
      <c r="X206" s="286"/>
      <c r="Y206" s="286"/>
    </row>
    <row r="207" spans="1:25" ht="11.25" customHeight="1" x14ac:dyDescent="0.25">
      <c r="A207" s="286"/>
      <c r="B207" s="286"/>
      <c r="C207" s="286"/>
      <c r="D207" s="286"/>
      <c r="E207" s="286"/>
      <c r="F207" s="286"/>
      <c r="G207" s="286"/>
      <c r="H207" s="286"/>
      <c r="I207" s="286"/>
      <c r="J207" s="286"/>
      <c r="K207" s="287"/>
      <c r="L207" s="286"/>
      <c r="M207" s="286"/>
      <c r="N207" s="286"/>
      <c r="O207" s="286"/>
      <c r="P207" s="287"/>
      <c r="Q207" s="286"/>
      <c r="R207" s="286"/>
      <c r="S207" s="287"/>
      <c r="T207" s="286"/>
      <c r="U207" s="286"/>
      <c r="V207" s="286"/>
      <c r="W207" s="286"/>
      <c r="X207" s="286"/>
      <c r="Y207" s="286"/>
    </row>
    <row r="208" spans="1:25" ht="11.25" customHeight="1" x14ac:dyDescent="0.25">
      <c r="A208" s="286"/>
      <c r="B208" s="286"/>
      <c r="C208" s="286"/>
      <c r="D208" s="286"/>
      <c r="E208" s="286"/>
      <c r="F208" s="286"/>
      <c r="G208" s="286"/>
      <c r="H208" s="286"/>
      <c r="I208" s="286"/>
      <c r="J208" s="286"/>
      <c r="K208" s="287"/>
      <c r="L208" s="286"/>
      <c r="M208" s="286"/>
      <c r="N208" s="286"/>
      <c r="O208" s="286"/>
      <c r="P208" s="287"/>
      <c r="Q208" s="286"/>
      <c r="R208" s="286"/>
      <c r="S208" s="287"/>
      <c r="T208" s="286"/>
      <c r="U208" s="286"/>
      <c r="V208" s="286"/>
      <c r="W208" s="286"/>
      <c r="X208" s="286"/>
      <c r="Y208" s="286"/>
    </row>
    <row r="209" spans="1:25" ht="11.25" customHeight="1" x14ac:dyDescent="0.25">
      <c r="A209" s="286"/>
      <c r="B209" s="286"/>
      <c r="C209" s="286"/>
      <c r="D209" s="286"/>
      <c r="E209" s="286"/>
      <c r="F209" s="286"/>
      <c r="G209" s="286"/>
      <c r="H209" s="286"/>
      <c r="I209" s="286"/>
      <c r="J209" s="286"/>
      <c r="K209" s="287"/>
      <c r="L209" s="286"/>
      <c r="M209" s="286"/>
      <c r="N209" s="286"/>
      <c r="O209" s="286"/>
      <c r="P209" s="287"/>
      <c r="Q209" s="286"/>
      <c r="R209" s="286"/>
      <c r="S209" s="287"/>
      <c r="T209" s="286"/>
      <c r="U209" s="286"/>
      <c r="V209" s="286"/>
      <c r="W209" s="286"/>
      <c r="X209" s="286"/>
      <c r="Y209" s="286"/>
    </row>
    <row r="210" spans="1:25" ht="11.25" customHeight="1" x14ac:dyDescent="0.25">
      <c r="A210" s="286"/>
      <c r="B210" s="286"/>
      <c r="C210" s="286"/>
      <c r="D210" s="286"/>
      <c r="E210" s="286"/>
      <c r="F210" s="286"/>
      <c r="G210" s="286"/>
      <c r="H210" s="286"/>
      <c r="I210" s="286"/>
      <c r="J210" s="286"/>
      <c r="K210" s="287"/>
      <c r="L210" s="286"/>
      <c r="M210" s="286"/>
      <c r="N210" s="286"/>
      <c r="O210" s="286"/>
      <c r="P210" s="287"/>
      <c r="Q210" s="286"/>
      <c r="R210" s="286"/>
      <c r="S210" s="287"/>
      <c r="T210" s="286"/>
      <c r="U210" s="286"/>
      <c r="V210" s="286"/>
      <c r="W210" s="286"/>
      <c r="X210" s="286"/>
      <c r="Y210" s="286"/>
    </row>
    <row r="211" spans="1:25" ht="11.25" customHeight="1" x14ac:dyDescent="0.25">
      <c r="A211" s="286"/>
      <c r="B211" s="286"/>
      <c r="C211" s="286"/>
      <c r="D211" s="286"/>
      <c r="E211" s="286"/>
      <c r="F211" s="286"/>
      <c r="G211" s="286"/>
      <c r="H211" s="286"/>
      <c r="I211" s="286"/>
      <c r="J211" s="286"/>
      <c r="K211" s="287"/>
      <c r="L211" s="286"/>
      <c r="M211" s="286"/>
      <c r="N211" s="286"/>
      <c r="O211" s="286"/>
      <c r="P211" s="287"/>
      <c r="Q211" s="286"/>
      <c r="R211" s="286"/>
      <c r="S211" s="287"/>
      <c r="T211" s="286"/>
      <c r="U211" s="286"/>
      <c r="V211" s="286"/>
      <c r="W211" s="286"/>
      <c r="X211" s="286"/>
      <c r="Y211" s="286"/>
    </row>
    <row r="212" spans="1:25" ht="11.25" customHeight="1" x14ac:dyDescent="0.25">
      <c r="A212" s="286"/>
      <c r="B212" s="286"/>
      <c r="C212" s="286"/>
      <c r="D212" s="286"/>
      <c r="E212" s="286"/>
      <c r="F212" s="286"/>
      <c r="G212" s="286"/>
      <c r="H212" s="286"/>
      <c r="I212" s="286"/>
      <c r="J212" s="286"/>
      <c r="K212" s="287"/>
      <c r="L212" s="286"/>
      <c r="M212" s="286"/>
      <c r="N212" s="286"/>
      <c r="O212" s="286"/>
      <c r="P212" s="287"/>
      <c r="Q212" s="286"/>
      <c r="R212" s="286"/>
      <c r="S212" s="287"/>
      <c r="T212" s="286"/>
      <c r="U212" s="286"/>
      <c r="V212" s="286"/>
      <c r="W212" s="286"/>
      <c r="X212" s="286"/>
      <c r="Y212" s="286"/>
    </row>
    <row r="213" spans="1:25" ht="11.25" customHeight="1" x14ac:dyDescent="0.25">
      <c r="A213" s="286"/>
      <c r="B213" s="286"/>
      <c r="C213" s="286"/>
      <c r="D213" s="286"/>
      <c r="E213" s="286"/>
      <c r="F213" s="286"/>
      <c r="G213" s="286"/>
      <c r="H213" s="286"/>
      <c r="I213" s="286"/>
      <c r="J213" s="286"/>
      <c r="K213" s="287"/>
      <c r="L213" s="286"/>
      <c r="M213" s="286"/>
      <c r="N213" s="286"/>
      <c r="O213" s="286"/>
      <c r="P213" s="287"/>
      <c r="Q213" s="286"/>
      <c r="R213" s="286"/>
      <c r="S213" s="287"/>
      <c r="T213" s="286"/>
      <c r="U213" s="286"/>
      <c r="V213" s="286"/>
      <c r="W213" s="286"/>
      <c r="X213" s="286"/>
      <c r="Y213" s="286"/>
    </row>
    <row r="214" spans="1:25" ht="11.25" customHeight="1" x14ac:dyDescent="0.25">
      <c r="A214" s="286"/>
      <c r="B214" s="286"/>
      <c r="C214" s="286"/>
      <c r="D214" s="286"/>
      <c r="E214" s="286"/>
      <c r="F214" s="286"/>
      <c r="G214" s="286"/>
      <c r="H214" s="286"/>
      <c r="I214" s="286"/>
      <c r="J214" s="286"/>
      <c r="K214" s="287"/>
      <c r="L214" s="286"/>
      <c r="M214" s="286"/>
      <c r="N214" s="286"/>
      <c r="O214" s="286"/>
      <c r="P214" s="287"/>
      <c r="Q214" s="286"/>
      <c r="R214" s="286"/>
      <c r="S214" s="287"/>
      <c r="T214" s="286"/>
      <c r="U214" s="286"/>
      <c r="V214" s="286"/>
      <c r="W214" s="286"/>
      <c r="X214" s="286"/>
      <c r="Y214" s="286"/>
    </row>
    <row r="215" spans="1:25" ht="11.25" customHeight="1" x14ac:dyDescent="0.25">
      <c r="A215" s="286"/>
      <c r="B215" s="286"/>
      <c r="C215" s="286"/>
      <c r="D215" s="286"/>
      <c r="E215" s="286"/>
      <c r="F215" s="286"/>
      <c r="G215" s="286"/>
      <c r="H215" s="286"/>
      <c r="I215" s="286"/>
      <c r="J215" s="286"/>
      <c r="K215" s="287"/>
      <c r="L215" s="286"/>
      <c r="M215" s="286"/>
      <c r="N215" s="286"/>
      <c r="O215" s="286"/>
      <c r="P215" s="287"/>
      <c r="Q215" s="286"/>
      <c r="R215" s="286"/>
      <c r="S215" s="287"/>
      <c r="T215" s="286"/>
      <c r="U215" s="286"/>
      <c r="V215" s="286"/>
      <c r="W215" s="286"/>
      <c r="X215" s="286"/>
      <c r="Y215" s="286"/>
    </row>
    <row r="216" spans="1:25" ht="11.25" customHeight="1" x14ac:dyDescent="0.25">
      <c r="A216" s="286"/>
      <c r="B216" s="286"/>
      <c r="C216" s="286"/>
      <c r="D216" s="286"/>
      <c r="E216" s="286"/>
      <c r="F216" s="286"/>
      <c r="G216" s="286"/>
      <c r="H216" s="286"/>
      <c r="I216" s="286"/>
      <c r="J216" s="286"/>
      <c r="K216" s="287"/>
      <c r="L216" s="286"/>
      <c r="M216" s="286"/>
      <c r="N216" s="286"/>
      <c r="O216" s="286"/>
      <c r="P216" s="287"/>
      <c r="Q216" s="286"/>
      <c r="R216" s="286"/>
      <c r="S216" s="287"/>
      <c r="T216" s="286"/>
      <c r="U216" s="286"/>
      <c r="V216" s="286"/>
      <c r="W216" s="286"/>
      <c r="X216" s="286"/>
      <c r="Y216" s="286"/>
    </row>
    <row r="217" spans="1:25" ht="11.25" customHeight="1" x14ac:dyDescent="0.25">
      <c r="A217" s="286"/>
      <c r="B217" s="286"/>
      <c r="C217" s="286"/>
      <c r="D217" s="286"/>
      <c r="E217" s="286"/>
      <c r="F217" s="286"/>
      <c r="G217" s="286"/>
      <c r="H217" s="286"/>
      <c r="I217" s="286"/>
      <c r="J217" s="286"/>
      <c r="K217" s="287"/>
      <c r="L217" s="286"/>
      <c r="M217" s="286"/>
      <c r="N217" s="286"/>
      <c r="O217" s="286"/>
      <c r="P217" s="287"/>
      <c r="Q217" s="286"/>
      <c r="R217" s="286"/>
      <c r="S217" s="287"/>
      <c r="T217" s="286"/>
      <c r="U217" s="286"/>
      <c r="V217" s="286"/>
      <c r="W217" s="286"/>
      <c r="X217" s="286"/>
      <c r="Y217" s="286"/>
    </row>
    <row r="218" spans="1:25" ht="11.25" customHeight="1" x14ac:dyDescent="0.25">
      <c r="A218" s="286"/>
      <c r="B218" s="286"/>
      <c r="C218" s="286"/>
      <c r="D218" s="286"/>
      <c r="E218" s="286"/>
      <c r="F218" s="286"/>
      <c r="G218" s="286"/>
      <c r="H218" s="286"/>
      <c r="I218" s="286"/>
      <c r="J218" s="286"/>
      <c r="K218" s="287"/>
      <c r="L218" s="286"/>
      <c r="M218" s="286"/>
      <c r="N218" s="286"/>
      <c r="O218" s="286"/>
      <c r="P218" s="287"/>
      <c r="Q218" s="286"/>
      <c r="R218" s="286"/>
      <c r="S218" s="287"/>
      <c r="T218" s="286"/>
      <c r="U218" s="286"/>
      <c r="V218" s="286"/>
      <c r="W218" s="286"/>
      <c r="X218" s="286"/>
      <c r="Y218" s="286"/>
    </row>
    <row r="219" spans="1:25" ht="11.25" customHeight="1" x14ac:dyDescent="0.25">
      <c r="A219" s="286"/>
      <c r="B219" s="286"/>
      <c r="C219" s="286"/>
      <c r="D219" s="286"/>
      <c r="E219" s="286"/>
      <c r="F219" s="286"/>
      <c r="G219" s="286"/>
      <c r="H219" s="286"/>
      <c r="I219" s="286"/>
      <c r="J219" s="286"/>
      <c r="K219" s="287"/>
      <c r="L219" s="286"/>
      <c r="M219" s="286"/>
      <c r="N219" s="286"/>
      <c r="O219" s="286"/>
      <c r="P219" s="287"/>
      <c r="Q219" s="286"/>
      <c r="R219" s="286"/>
      <c r="S219" s="287"/>
      <c r="T219" s="286"/>
      <c r="U219" s="286"/>
      <c r="V219" s="286"/>
      <c r="W219" s="286"/>
      <c r="X219" s="286"/>
      <c r="Y219" s="286"/>
    </row>
    <row r="220" spans="1:25" ht="11.25" customHeight="1" x14ac:dyDescent="0.25">
      <c r="A220" s="286"/>
      <c r="B220" s="286"/>
      <c r="C220" s="286"/>
      <c r="D220" s="286"/>
      <c r="E220" s="286"/>
      <c r="F220" s="286"/>
      <c r="G220" s="286"/>
      <c r="H220" s="286"/>
      <c r="I220" s="286"/>
      <c r="J220" s="286"/>
      <c r="K220" s="287"/>
      <c r="L220" s="286"/>
      <c r="M220" s="286"/>
      <c r="N220" s="286"/>
      <c r="O220" s="286"/>
      <c r="P220" s="287"/>
      <c r="Q220" s="286"/>
      <c r="R220" s="286"/>
      <c r="S220" s="287"/>
      <c r="T220" s="286"/>
      <c r="U220" s="286"/>
      <c r="V220" s="286"/>
      <c r="W220" s="286"/>
      <c r="X220" s="286"/>
      <c r="Y220" s="286"/>
    </row>
    <row r="221" spans="1:25" ht="11.25" customHeight="1" x14ac:dyDescent="0.25">
      <c r="A221" s="286"/>
      <c r="B221" s="286"/>
      <c r="C221" s="286"/>
      <c r="D221" s="286"/>
      <c r="E221" s="286"/>
      <c r="F221" s="286"/>
      <c r="G221" s="286"/>
      <c r="H221" s="286"/>
      <c r="I221" s="286"/>
      <c r="J221" s="286"/>
      <c r="K221" s="287"/>
      <c r="L221" s="286"/>
      <c r="M221" s="286"/>
      <c r="N221" s="286"/>
      <c r="O221" s="286"/>
      <c r="P221" s="287"/>
      <c r="Q221" s="286"/>
      <c r="R221" s="286"/>
      <c r="S221" s="287"/>
      <c r="T221" s="286"/>
      <c r="U221" s="286"/>
      <c r="V221" s="286"/>
      <c r="W221" s="286"/>
      <c r="X221" s="286"/>
      <c r="Y221" s="286"/>
    </row>
    <row r="222" spans="1:25" ht="11.25" customHeight="1" x14ac:dyDescent="0.25">
      <c r="A222" s="286"/>
      <c r="B222" s="286"/>
      <c r="C222" s="286"/>
      <c r="D222" s="286"/>
      <c r="E222" s="286"/>
      <c r="F222" s="286"/>
      <c r="G222" s="286"/>
      <c r="H222" s="286"/>
      <c r="I222" s="286"/>
      <c r="J222" s="286"/>
      <c r="K222" s="287"/>
      <c r="L222" s="286"/>
      <c r="M222" s="286"/>
      <c r="N222" s="286"/>
      <c r="O222" s="286"/>
      <c r="P222" s="287"/>
      <c r="Q222" s="286"/>
      <c r="R222" s="286"/>
      <c r="S222" s="287"/>
      <c r="T222" s="286"/>
      <c r="U222" s="286"/>
      <c r="V222" s="286"/>
      <c r="W222" s="286"/>
      <c r="X222" s="286"/>
      <c r="Y222" s="286"/>
    </row>
    <row r="223" spans="1:25" ht="11.25" customHeight="1" x14ac:dyDescent="0.25">
      <c r="A223" s="286"/>
      <c r="B223" s="286"/>
      <c r="C223" s="286"/>
      <c r="D223" s="286"/>
      <c r="E223" s="286"/>
      <c r="F223" s="286"/>
      <c r="G223" s="286"/>
      <c r="H223" s="286"/>
      <c r="I223" s="286"/>
      <c r="J223" s="286"/>
      <c r="K223" s="287"/>
      <c r="L223" s="286"/>
      <c r="M223" s="286"/>
      <c r="N223" s="286"/>
      <c r="O223" s="286"/>
      <c r="P223" s="287"/>
      <c r="Q223" s="286"/>
      <c r="R223" s="286"/>
      <c r="S223" s="287"/>
      <c r="T223" s="286"/>
      <c r="U223" s="286"/>
      <c r="V223" s="286"/>
      <c r="W223" s="286"/>
      <c r="X223" s="286"/>
      <c r="Y223" s="286"/>
    </row>
    <row r="224" spans="1:25" ht="11.25" customHeight="1" x14ac:dyDescent="0.25">
      <c r="A224" s="286"/>
      <c r="B224" s="286"/>
      <c r="C224" s="286"/>
      <c r="D224" s="286"/>
      <c r="E224" s="286"/>
      <c r="F224" s="286"/>
      <c r="G224" s="286"/>
      <c r="H224" s="286"/>
      <c r="I224" s="286"/>
      <c r="J224" s="286"/>
      <c r="K224" s="287"/>
      <c r="L224" s="286"/>
      <c r="M224" s="286"/>
      <c r="N224" s="286"/>
      <c r="O224" s="286"/>
      <c r="P224" s="287"/>
      <c r="Q224" s="286"/>
      <c r="R224" s="286"/>
      <c r="S224" s="287"/>
      <c r="T224" s="286"/>
      <c r="U224" s="286"/>
      <c r="V224" s="286"/>
      <c r="W224" s="286"/>
      <c r="X224" s="286"/>
      <c r="Y224" s="286"/>
    </row>
    <row r="225" spans="1:25" ht="11.25" customHeight="1" x14ac:dyDescent="0.25">
      <c r="A225" s="286"/>
      <c r="B225" s="286"/>
      <c r="C225" s="286"/>
      <c r="D225" s="286"/>
      <c r="E225" s="286"/>
      <c r="F225" s="286"/>
      <c r="G225" s="286"/>
      <c r="H225" s="286"/>
      <c r="I225" s="286"/>
      <c r="J225" s="286"/>
      <c r="K225" s="287"/>
      <c r="L225" s="286"/>
      <c r="M225" s="286"/>
      <c r="N225" s="286"/>
      <c r="O225" s="286"/>
      <c r="P225" s="287"/>
      <c r="Q225" s="286"/>
      <c r="R225" s="286"/>
      <c r="S225" s="287"/>
      <c r="T225" s="286"/>
      <c r="U225" s="286"/>
      <c r="V225" s="286"/>
      <c r="W225" s="286"/>
      <c r="X225" s="286"/>
      <c r="Y225" s="286"/>
    </row>
    <row r="226" spans="1:25" ht="11.25" customHeight="1" x14ac:dyDescent="0.25">
      <c r="A226" s="286"/>
      <c r="B226" s="286"/>
      <c r="C226" s="286"/>
      <c r="D226" s="286"/>
      <c r="E226" s="286"/>
      <c r="F226" s="286"/>
      <c r="G226" s="286"/>
      <c r="H226" s="286"/>
      <c r="I226" s="286"/>
      <c r="J226" s="286"/>
      <c r="K226" s="287"/>
      <c r="L226" s="286"/>
      <c r="M226" s="286"/>
      <c r="N226" s="286"/>
      <c r="O226" s="286"/>
      <c r="P226" s="287"/>
      <c r="Q226" s="286"/>
      <c r="R226" s="286"/>
      <c r="S226" s="287"/>
      <c r="T226" s="286"/>
      <c r="U226" s="286"/>
      <c r="V226" s="286"/>
      <c r="W226" s="286"/>
      <c r="X226" s="286"/>
      <c r="Y226" s="286"/>
    </row>
    <row r="227" spans="1:25" ht="11.25" customHeight="1" x14ac:dyDescent="0.25">
      <c r="A227" s="286"/>
      <c r="B227" s="286"/>
      <c r="C227" s="286"/>
      <c r="D227" s="286"/>
      <c r="E227" s="286"/>
      <c r="F227" s="286"/>
      <c r="G227" s="286"/>
      <c r="H227" s="286"/>
      <c r="I227" s="286"/>
      <c r="J227" s="286"/>
      <c r="K227" s="287"/>
      <c r="L227" s="286"/>
      <c r="M227" s="286"/>
      <c r="N227" s="286"/>
      <c r="O227" s="286"/>
      <c r="P227" s="287"/>
      <c r="Q227" s="286"/>
      <c r="R227" s="286"/>
      <c r="S227" s="287"/>
      <c r="T227" s="286"/>
      <c r="U227" s="286"/>
      <c r="V227" s="286"/>
      <c r="W227" s="286"/>
      <c r="X227" s="286"/>
      <c r="Y227" s="286"/>
    </row>
    <row r="228" spans="1:25" ht="11.25" customHeight="1" x14ac:dyDescent="0.25">
      <c r="A228" s="286"/>
      <c r="B228" s="286"/>
      <c r="C228" s="286"/>
      <c r="D228" s="286"/>
      <c r="E228" s="286"/>
      <c r="F228" s="286"/>
      <c r="G228" s="286"/>
      <c r="H228" s="286"/>
      <c r="I228" s="286"/>
      <c r="J228" s="286"/>
      <c r="K228" s="287"/>
      <c r="L228" s="286"/>
      <c r="M228" s="286"/>
      <c r="N228" s="286"/>
      <c r="O228" s="286"/>
      <c r="P228" s="287"/>
      <c r="Q228" s="286"/>
      <c r="R228" s="286"/>
      <c r="S228" s="287"/>
      <c r="T228" s="286"/>
      <c r="U228" s="286"/>
      <c r="V228" s="286"/>
      <c r="W228" s="286"/>
      <c r="X228" s="286"/>
      <c r="Y228" s="286"/>
    </row>
    <row r="229" spans="1:25" ht="11.25" customHeight="1" x14ac:dyDescent="0.25">
      <c r="A229" s="286"/>
      <c r="B229" s="286"/>
      <c r="C229" s="286"/>
      <c r="D229" s="286"/>
      <c r="E229" s="286"/>
      <c r="F229" s="286"/>
      <c r="G229" s="286"/>
      <c r="H229" s="286"/>
      <c r="I229" s="286"/>
      <c r="J229" s="286"/>
      <c r="K229" s="287"/>
      <c r="L229" s="286"/>
      <c r="M229" s="286"/>
      <c r="N229" s="286"/>
      <c r="O229" s="286"/>
      <c r="P229" s="287"/>
      <c r="Q229" s="286"/>
      <c r="R229" s="286"/>
      <c r="S229" s="287"/>
      <c r="T229" s="286"/>
      <c r="U229" s="286"/>
      <c r="V229" s="286"/>
      <c r="W229" s="286"/>
      <c r="X229" s="286"/>
      <c r="Y229" s="286"/>
    </row>
    <row r="230" spans="1:25" ht="11.25" customHeight="1" x14ac:dyDescent="0.25">
      <c r="A230" s="286"/>
      <c r="B230" s="286"/>
      <c r="C230" s="286"/>
      <c r="D230" s="286"/>
      <c r="E230" s="286"/>
      <c r="F230" s="286"/>
      <c r="G230" s="286"/>
      <c r="H230" s="286"/>
      <c r="I230" s="286"/>
      <c r="J230" s="286"/>
      <c r="K230" s="287"/>
      <c r="L230" s="286"/>
      <c r="M230" s="286"/>
      <c r="N230" s="286"/>
      <c r="O230" s="286"/>
      <c r="P230" s="287"/>
      <c r="Q230" s="286"/>
      <c r="R230" s="286"/>
      <c r="S230" s="287"/>
      <c r="T230" s="286"/>
      <c r="U230" s="286"/>
      <c r="V230" s="286"/>
      <c r="W230" s="286"/>
      <c r="X230" s="286"/>
      <c r="Y230" s="286"/>
    </row>
    <row r="231" spans="1:25" ht="11.25" customHeight="1" x14ac:dyDescent="0.25">
      <c r="A231" s="286"/>
      <c r="B231" s="286"/>
      <c r="C231" s="286"/>
      <c r="D231" s="286"/>
      <c r="E231" s="286"/>
      <c r="F231" s="286"/>
      <c r="G231" s="286"/>
      <c r="H231" s="286"/>
      <c r="I231" s="286"/>
      <c r="J231" s="286"/>
      <c r="K231" s="287"/>
      <c r="L231" s="286"/>
      <c r="M231" s="286"/>
      <c r="N231" s="286"/>
      <c r="O231" s="286"/>
      <c r="P231" s="287"/>
      <c r="Q231" s="286"/>
      <c r="R231" s="286"/>
      <c r="S231" s="287"/>
      <c r="T231" s="286"/>
      <c r="U231" s="286"/>
      <c r="V231" s="286"/>
      <c r="W231" s="286"/>
      <c r="X231" s="286"/>
      <c r="Y231" s="286"/>
    </row>
    <row r="232" spans="1:25" ht="11.25" customHeight="1" x14ac:dyDescent="0.25">
      <c r="A232" s="286"/>
      <c r="B232" s="286"/>
      <c r="C232" s="286"/>
      <c r="D232" s="286"/>
      <c r="E232" s="286"/>
      <c r="F232" s="286"/>
      <c r="G232" s="286"/>
      <c r="H232" s="286"/>
      <c r="I232" s="286"/>
      <c r="J232" s="286"/>
      <c r="K232" s="287"/>
      <c r="L232" s="286"/>
      <c r="M232" s="286"/>
      <c r="N232" s="286"/>
      <c r="O232" s="286"/>
      <c r="P232" s="287"/>
      <c r="Q232" s="286"/>
      <c r="R232" s="286"/>
      <c r="S232" s="287"/>
      <c r="T232" s="286"/>
      <c r="U232" s="286"/>
      <c r="V232" s="286"/>
      <c r="W232" s="286"/>
      <c r="X232" s="286"/>
      <c r="Y232" s="286"/>
    </row>
    <row r="233" spans="1:25" ht="11.25" customHeight="1" x14ac:dyDescent="0.25">
      <c r="A233" s="286"/>
      <c r="B233" s="286"/>
      <c r="C233" s="286"/>
      <c r="D233" s="286"/>
      <c r="E233" s="286"/>
      <c r="F233" s="286"/>
      <c r="G233" s="286"/>
      <c r="H233" s="286"/>
      <c r="I233" s="286"/>
      <c r="J233" s="286"/>
      <c r="K233" s="287"/>
      <c r="L233" s="286"/>
      <c r="M233" s="286"/>
      <c r="N233" s="286"/>
      <c r="O233" s="286"/>
      <c r="P233" s="287"/>
      <c r="Q233" s="286"/>
      <c r="R233" s="286"/>
      <c r="S233" s="287"/>
      <c r="T233" s="286"/>
      <c r="U233" s="286"/>
      <c r="V233" s="286"/>
      <c r="W233" s="286"/>
      <c r="X233" s="286"/>
      <c r="Y233" s="286"/>
    </row>
    <row r="234" spans="1:25" ht="11.25" customHeight="1" x14ac:dyDescent="0.25">
      <c r="A234" s="286"/>
      <c r="B234" s="286"/>
      <c r="C234" s="286"/>
      <c r="D234" s="286"/>
      <c r="E234" s="286"/>
      <c r="F234" s="286"/>
      <c r="G234" s="286"/>
      <c r="H234" s="286"/>
      <c r="I234" s="286"/>
      <c r="J234" s="286"/>
      <c r="K234" s="287"/>
      <c r="L234" s="286"/>
      <c r="M234" s="286"/>
      <c r="N234" s="286"/>
      <c r="O234" s="286"/>
      <c r="P234" s="287"/>
      <c r="Q234" s="286"/>
      <c r="R234" s="286"/>
      <c r="S234" s="287"/>
      <c r="T234" s="286"/>
      <c r="U234" s="286"/>
      <c r="V234" s="286"/>
      <c r="W234" s="286"/>
      <c r="X234" s="286"/>
      <c r="Y234" s="286"/>
    </row>
    <row r="235" spans="1:25" ht="11.25" customHeight="1" x14ac:dyDescent="0.25">
      <c r="A235" s="286"/>
      <c r="B235" s="286"/>
      <c r="C235" s="286"/>
      <c r="D235" s="286"/>
      <c r="E235" s="286"/>
      <c r="F235" s="286"/>
      <c r="G235" s="286"/>
      <c r="H235" s="286"/>
      <c r="I235" s="286"/>
      <c r="J235" s="286"/>
      <c r="K235" s="287"/>
      <c r="L235" s="286"/>
      <c r="M235" s="286"/>
      <c r="N235" s="286"/>
      <c r="O235" s="286"/>
      <c r="P235" s="287"/>
      <c r="Q235" s="286"/>
      <c r="R235" s="286"/>
      <c r="S235" s="287"/>
      <c r="T235" s="286"/>
      <c r="U235" s="286"/>
      <c r="V235" s="286"/>
      <c r="W235" s="286"/>
      <c r="X235" s="286"/>
      <c r="Y235" s="286"/>
    </row>
    <row r="236" spans="1:25" ht="11.25" customHeight="1" x14ac:dyDescent="0.25">
      <c r="A236" s="286"/>
      <c r="B236" s="286"/>
      <c r="C236" s="286"/>
      <c r="D236" s="286"/>
      <c r="E236" s="286"/>
      <c r="F236" s="286"/>
      <c r="G236" s="286"/>
      <c r="H236" s="286"/>
      <c r="I236" s="286"/>
      <c r="J236" s="286"/>
      <c r="K236" s="287"/>
      <c r="L236" s="286"/>
      <c r="M236" s="286"/>
      <c r="N236" s="286"/>
      <c r="O236" s="286"/>
      <c r="P236" s="287"/>
      <c r="Q236" s="286"/>
      <c r="R236" s="286"/>
      <c r="S236" s="287"/>
      <c r="T236" s="286"/>
      <c r="U236" s="286"/>
      <c r="V236" s="286"/>
      <c r="W236" s="286"/>
      <c r="X236" s="286"/>
      <c r="Y236" s="286"/>
    </row>
    <row r="237" spans="1:25" ht="11.25" customHeight="1" x14ac:dyDescent="0.25">
      <c r="A237" s="286"/>
      <c r="B237" s="286"/>
      <c r="C237" s="286"/>
      <c r="D237" s="286"/>
      <c r="E237" s="286"/>
      <c r="F237" s="286"/>
      <c r="G237" s="286"/>
      <c r="H237" s="286"/>
      <c r="I237" s="286"/>
      <c r="J237" s="286"/>
      <c r="K237" s="287"/>
      <c r="L237" s="286"/>
      <c r="M237" s="286"/>
      <c r="N237" s="286"/>
      <c r="O237" s="286"/>
      <c r="P237" s="287"/>
      <c r="Q237" s="286"/>
      <c r="R237" s="286"/>
      <c r="S237" s="287"/>
      <c r="T237" s="286"/>
      <c r="U237" s="286"/>
      <c r="V237" s="286"/>
      <c r="W237" s="286"/>
      <c r="X237" s="286"/>
      <c r="Y237" s="286"/>
    </row>
    <row r="238" spans="1:25" ht="11.25" customHeight="1" x14ac:dyDescent="0.25">
      <c r="A238" s="286"/>
      <c r="B238" s="286"/>
      <c r="C238" s="286"/>
      <c r="D238" s="286"/>
      <c r="E238" s="286"/>
      <c r="F238" s="286"/>
      <c r="G238" s="286"/>
      <c r="H238" s="286"/>
      <c r="I238" s="286"/>
      <c r="J238" s="286"/>
      <c r="K238" s="287"/>
      <c r="L238" s="286"/>
      <c r="M238" s="286"/>
      <c r="N238" s="286"/>
      <c r="O238" s="286"/>
      <c r="P238" s="287"/>
      <c r="Q238" s="286"/>
      <c r="R238" s="286"/>
      <c r="S238" s="287"/>
      <c r="T238" s="286"/>
      <c r="U238" s="286"/>
      <c r="V238" s="286"/>
      <c r="W238" s="286"/>
      <c r="X238" s="286"/>
      <c r="Y238" s="286"/>
    </row>
    <row r="239" spans="1:25" ht="11.25" customHeight="1" x14ac:dyDescent="0.25">
      <c r="A239" s="286"/>
      <c r="B239" s="286"/>
      <c r="C239" s="286"/>
      <c r="D239" s="286"/>
      <c r="E239" s="286"/>
      <c r="F239" s="286"/>
      <c r="G239" s="286"/>
      <c r="H239" s="286"/>
      <c r="I239" s="286"/>
      <c r="J239" s="286"/>
      <c r="K239" s="287"/>
      <c r="L239" s="286"/>
      <c r="M239" s="286"/>
      <c r="N239" s="286"/>
      <c r="O239" s="286"/>
      <c r="P239" s="287"/>
      <c r="Q239" s="286"/>
      <c r="R239" s="286"/>
      <c r="S239" s="287"/>
      <c r="T239" s="286"/>
      <c r="U239" s="286"/>
      <c r="V239" s="286"/>
      <c r="W239" s="286"/>
      <c r="X239" s="286"/>
      <c r="Y239" s="286"/>
    </row>
    <row r="240" spans="1:25" ht="11.25" customHeight="1" x14ac:dyDescent="0.25">
      <c r="A240" s="286"/>
      <c r="B240" s="286"/>
      <c r="C240" s="286"/>
      <c r="D240" s="286"/>
      <c r="E240" s="286"/>
      <c r="F240" s="286"/>
      <c r="G240" s="286"/>
      <c r="H240" s="286"/>
      <c r="I240" s="286"/>
      <c r="J240" s="286"/>
      <c r="K240" s="287"/>
      <c r="L240" s="286"/>
      <c r="M240" s="286"/>
      <c r="N240" s="286"/>
      <c r="O240" s="286"/>
      <c r="P240" s="287"/>
      <c r="Q240" s="286"/>
      <c r="R240" s="286"/>
      <c r="S240" s="287"/>
      <c r="T240" s="286"/>
      <c r="U240" s="286"/>
      <c r="V240" s="286"/>
      <c r="W240" s="286"/>
      <c r="X240" s="286"/>
      <c r="Y240" s="286"/>
    </row>
    <row r="241" spans="1:25" ht="11.25" customHeight="1" x14ac:dyDescent="0.25">
      <c r="A241" s="286"/>
      <c r="B241" s="286"/>
      <c r="C241" s="286"/>
      <c r="D241" s="286"/>
      <c r="E241" s="286"/>
      <c r="F241" s="286"/>
      <c r="G241" s="286"/>
      <c r="H241" s="286"/>
      <c r="I241" s="286"/>
      <c r="J241" s="286"/>
      <c r="K241" s="287"/>
      <c r="L241" s="286"/>
      <c r="M241" s="286"/>
      <c r="N241" s="286"/>
      <c r="O241" s="286"/>
      <c r="P241" s="287"/>
      <c r="Q241" s="286"/>
      <c r="R241" s="286"/>
      <c r="S241" s="287"/>
      <c r="T241" s="286"/>
      <c r="U241" s="286"/>
      <c r="V241" s="286"/>
      <c r="W241" s="286"/>
      <c r="X241" s="286"/>
      <c r="Y241" s="286"/>
    </row>
    <row r="242" spans="1:25" ht="11.25" customHeight="1" x14ac:dyDescent="0.25">
      <c r="A242" s="286"/>
      <c r="B242" s="286"/>
      <c r="C242" s="286"/>
      <c r="D242" s="286"/>
      <c r="E242" s="286"/>
      <c r="F242" s="286"/>
      <c r="G242" s="286"/>
      <c r="H242" s="286"/>
      <c r="I242" s="286"/>
      <c r="J242" s="286"/>
      <c r="K242" s="287"/>
      <c r="L242" s="286"/>
      <c r="M242" s="286"/>
      <c r="N242" s="286"/>
      <c r="O242" s="286"/>
      <c r="P242" s="287"/>
      <c r="Q242" s="286"/>
      <c r="R242" s="286"/>
      <c r="S242" s="287"/>
      <c r="T242" s="286"/>
      <c r="U242" s="286"/>
      <c r="V242" s="286"/>
      <c r="W242" s="286"/>
      <c r="X242" s="286"/>
      <c r="Y242" s="286"/>
    </row>
    <row r="243" spans="1:25" ht="11.25" customHeight="1" x14ac:dyDescent="0.25">
      <c r="A243" s="286"/>
      <c r="B243" s="286"/>
      <c r="C243" s="286"/>
      <c r="D243" s="286"/>
      <c r="E243" s="286"/>
      <c r="F243" s="286"/>
      <c r="G243" s="286"/>
      <c r="H243" s="286"/>
      <c r="I243" s="286"/>
      <c r="J243" s="286"/>
      <c r="K243" s="287"/>
      <c r="L243" s="286"/>
      <c r="M243" s="286"/>
      <c r="N243" s="286"/>
      <c r="O243" s="286"/>
      <c r="P243" s="287"/>
      <c r="Q243" s="286"/>
      <c r="R243" s="286"/>
      <c r="S243" s="287"/>
      <c r="T243" s="286"/>
      <c r="U243" s="286"/>
      <c r="V243" s="286"/>
      <c r="W243" s="286"/>
      <c r="X243" s="286"/>
      <c r="Y243" s="286"/>
    </row>
    <row r="244" spans="1:25" ht="11.25" customHeight="1" x14ac:dyDescent="0.25">
      <c r="A244" s="286"/>
      <c r="B244" s="286"/>
      <c r="C244" s="286"/>
      <c r="D244" s="286"/>
      <c r="E244" s="286"/>
      <c r="F244" s="286"/>
      <c r="G244" s="286"/>
      <c r="H244" s="286"/>
      <c r="I244" s="286"/>
      <c r="J244" s="286"/>
      <c r="K244" s="287"/>
      <c r="L244" s="286"/>
      <c r="M244" s="286"/>
      <c r="N244" s="286"/>
      <c r="O244" s="286"/>
      <c r="P244" s="287"/>
      <c r="Q244" s="286"/>
      <c r="R244" s="286"/>
      <c r="S244" s="287"/>
      <c r="T244" s="286"/>
      <c r="U244" s="286"/>
      <c r="V244" s="286"/>
      <c r="W244" s="286"/>
      <c r="X244" s="286"/>
      <c r="Y244" s="286"/>
    </row>
    <row r="245" spans="1:25" ht="11.25" customHeight="1" x14ac:dyDescent="0.25">
      <c r="A245" s="286"/>
      <c r="B245" s="286"/>
      <c r="C245" s="286"/>
      <c r="D245" s="286"/>
      <c r="E245" s="286"/>
      <c r="F245" s="286"/>
      <c r="G245" s="286"/>
      <c r="H245" s="286"/>
      <c r="I245" s="286"/>
      <c r="J245" s="286"/>
      <c r="K245" s="287"/>
      <c r="L245" s="286"/>
      <c r="M245" s="286"/>
      <c r="N245" s="286"/>
      <c r="O245" s="286"/>
      <c r="P245" s="287"/>
      <c r="Q245" s="286"/>
      <c r="R245" s="286"/>
      <c r="S245" s="287"/>
      <c r="T245" s="286"/>
      <c r="U245" s="286"/>
      <c r="V245" s="286"/>
      <c r="W245" s="286"/>
      <c r="X245" s="286"/>
      <c r="Y245" s="286"/>
    </row>
    <row r="246" spans="1:25" ht="11.25" customHeight="1" x14ac:dyDescent="0.25">
      <c r="A246" s="286"/>
      <c r="B246" s="286"/>
      <c r="C246" s="286"/>
      <c r="D246" s="286"/>
      <c r="E246" s="286"/>
      <c r="F246" s="286"/>
      <c r="G246" s="286"/>
      <c r="H246" s="286"/>
      <c r="I246" s="286"/>
      <c r="J246" s="286"/>
      <c r="K246" s="287"/>
      <c r="L246" s="286"/>
      <c r="M246" s="286"/>
      <c r="N246" s="286"/>
      <c r="O246" s="286"/>
      <c r="P246" s="287"/>
      <c r="Q246" s="286"/>
      <c r="R246" s="286"/>
      <c r="S246" s="287"/>
      <c r="T246" s="286"/>
      <c r="U246" s="286"/>
      <c r="V246" s="286"/>
      <c r="W246" s="286"/>
      <c r="X246" s="286"/>
      <c r="Y246" s="286"/>
    </row>
    <row r="247" spans="1:25" ht="11.25" customHeight="1" x14ac:dyDescent="0.25">
      <c r="A247" s="286"/>
      <c r="B247" s="286"/>
      <c r="C247" s="286"/>
      <c r="D247" s="286"/>
      <c r="E247" s="286"/>
      <c r="F247" s="286"/>
      <c r="G247" s="286"/>
      <c r="H247" s="286"/>
      <c r="I247" s="286"/>
      <c r="J247" s="286"/>
      <c r="K247" s="287"/>
      <c r="L247" s="286"/>
      <c r="M247" s="286"/>
      <c r="N247" s="286"/>
      <c r="O247" s="286"/>
      <c r="P247" s="287"/>
      <c r="Q247" s="286"/>
      <c r="R247" s="286"/>
      <c r="S247" s="287"/>
      <c r="T247" s="286"/>
      <c r="U247" s="286"/>
      <c r="V247" s="286"/>
      <c r="W247" s="286"/>
      <c r="X247" s="286"/>
      <c r="Y247" s="286"/>
    </row>
    <row r="248" spans="1:25" ht="11.25" customHeight="1" x14ac:dyDescent="0.25">
      <c r="A248" s="286"/>
      <c r="B248" s="286"/>
      <c r="C248" s="286"/>
      <c r="D248" s="286"/>
      <c r="E248" s="286"/>
      <c r="F248" s="286"/>
      <c r="G248" s="286"/>
      <c r="H248" s="286"/>
      <c r="I248" s="286"/>
      <c r="J248" s="286"/>
      <c r="K248" s="287"/>
      <c r="L248" s="286"/>
      <c r="M248" s="286"/>
      <c r="N248" s="286"/>
      <c r="O248" s="286"/>
      <c r="P248" s="287"/>
      <c r="Q248" s="286"/>
      <c r="R248" s="286"/>
      <c r="S248" s="287"/>
      <c r="T248" s="286"/>
      <c r="U248" s="286"/>
      <c r="V248" s="286"/>
      <c r="W248" s="286"/>
      <c r="X248" s="286"/>
      <c r="Y248" s="286"/>
    </row>
    <row r="249" spans="1:25" ht="11.25" customHeight="1" x14ac:dyDescent="0.25">
      <c r="A249" s="286"/>
      <c r="B249" s="286"/>
      <c r="C249" s="286"/>
      <c r="D249" s="286"/>
      <c r="E249" s="286"/>
      <c r="F249" s="286"/>
      <c r="G249" s="286"/>
      <c r="H249" s="286"/>
      <c r="I249" s="286"/>
      <c r="J249" s="286"/>
      <c r="K249" s="287"/>
      <c r="L249" s="286"/>
      <c r="M249" s="286"/>
      <c r="N249" s="286"/>
      <c r="O249" s="286"/>
      <c r="P249" s="287"/>
      <c r="Q249" s="286"/>
      <c r="R249" s="286"/>
      <c r="S249" s="287"/>
      <c r="T249" s="286"/>
      <c r="U249" s="286"/>
      <c r="V249" s="286"/>
      <c r="W249" s="286"/>
      <c r="X249" s="286"/>
      <c r="Y249" s="286"/>
    </row>
    <row r="250" spans="1:25" ht="11.25" customHeight="1" x14ac:dyDescent="0.25">
      <c r="A250" s="286"/>
      <c r="B250" s="286"/>
      <c r="C250" s="286"/>
      <c r="D250" s="286"/>
      <c r="E250" s="286"/>
      <c r="F250" s="286"/>
      <c r="G250" s="286"/>
      <c r="H250" s="286"/>
      <c r="I250" s="286"/>
      <c r="J250" s="286"/>
      <c r="K250" s="287"/>
      <c r="L250" s="286"/>
      <c r="M250" s="286"/>
      <c r="N250" s="286"/>
      <c r="O250" s="286"/>
      <c r="P250" s="287"/>
      <c r="Q250" s="286"/>
      <c r="R250" s="286"/>
      <c r="S250" s="287"/>
      <c r="T250" s="286"/>
      <c r="U250" s="286"/>
      <c r="V250" s="286"/>
      <c r="W250" s="286"/>
      <c r="X250" s="286"/>
      <c r="Y250" s="286"/>
    </row>
    <row r="251" spans="1:25" ht="11.25" customHeight="1" x14ac:dyDescent="0.25">
      <c r="A251" s="286"/>
      <c r="B251" s="286"/>
      <c r="C251" s="286"/>
      <c r="D251" s="286"/>
      <c r="E251" s="286"/>
      <c r="F251" s="286"/>
      <c r="G251" s="286"/>
      <c r="H251" s="286"/>
      <c r="I251" s="286"/>
      <c r="J251" s="286"/>
      <c r="K251" s="287"/>
      <c r="L251" s="286"/>
      <c r="M251" s="286"/>
      <c r="N251" s="286"/>
      <c r="O251" s="286"/>
      <c r="P251" s="287"/>
      <c r="Q251" s="286"/>
      <c r="R251" s="286"/>
      <c r="S251" s="287"/>
      <c r="T251" s="286"/>
      <c r="U251" s="286"/>
      <c r="V251" s="286"/>
      <c r="W251" s="286"/>
      <c r="X251" s="286"/>
      <c r="Y251" s="286"/>
    </row>
    <row r="252" spans="1:25" ht="11.25" customHeight="1" x14ac:dyDescent="0.25">
      <c r="A252" s="286"/>
      <c r="B252" s="286"/>
      <c r="C252" s="286"/>
      <c r="D252" s="286"/>
      <c r="E252" s="286"/>
      <c r="F252" s="286"/>
      <c r="G252" s="286"/>
      <c r="H252" s="286"/>
      <c r="I252" s="286"/>
      <c r="J252" s="286"/>
      <c r="K252" s="287"/>
      <c r="L252" s="286"/>
      <c r="M252" s="286"/>
      <c r="N252" s="286"/>
      <c r="O252" s="286"/>
      <c r="P252" s="287"/>
      <c r="Q252" s="286"/>
      <c r="R252" s="286"/>
      <c r="S252" s="287"/>
      <c r="T252" s="286"/>
      <c r="U252" s="286"/>
      <c r="V252" s="286"/>
      <c r="W252" s="286"/>
      <c r="X252" s="286"/>
      <c r="Y252" s="286"/>
    </row>
    <row r="253" spans="1:25" ht="11.25" customHeight="1" x14ac:dyDescent="0.25">
      <c r="A253" s="286"/>
      <c r="B253" s="286"/>
      <c r="C253" s="286"/>
      <c r="D253" s="286"/>
      <c r="E253" s="286"/>
      <c r="F253" s="286"/>
      <c r="G253" s="286"/>
      <c r="H253" s="286"/>
      <c r="I253" s="286"/>
      <c r="J253" s="286"/>
      <c r="K253" s="287"/>
      <c r="L253" s="286"/>
      <c r="M253" s="286"/>
      <c r="N253" s="286"/>
      <c r="O253" s="286"/>
      <c r="P253" s="287"/>
      <c r="Q253" s="286"/>
      <c r="R253" s="286"/>
      <c r="S253" s="287"/>
      <c r="T253" s="286"/>
      <c r="U253" s="286"/>
      <c r="V253" s="286"/>
      <c r="W253" s="286"/>
      <c r="X253" s="286"/>
      <c r="Y253" s="286"/>
    </row>
    <row r="254" spans="1:25" ht="11.25" customHeight="1" x14ac:dyDescent="0.25">
      <c r="A254" s="286"/>
      <c r="B254" s="286"/>
      <c r="C254" s="286"/>
      <c r="D254" s="286"/>
      <c r="E254" s="286"/>
      <c r="F254" s="286"/>
      <c r="G254" s="286"/>
      <c r="H254" s="286"/>
      <c r="I254" s="286"/>
      <c r="J254" s="286"/>
      <c r="K254" s="287"/>
      <c r="L254" s="286"/>
      <c r="M254" s="286"/>
      <c r="N254" s="286"/>
      <c r="O254" s="286"/>
      <c r="P254" s="287"/>
      <c r="Q254" s="286"/>
      <c r="R254" s="286"/>
      <c r="S254" s="287"/>
      <c r="T254" s="286"/>
      <c r="U254" s="286"/>
      <c r="V254" s="286"/>
      <c r="W254" s="286"/>
      <c r="X254" s="286"/>
      <c r="Y254" s="286"/>
    </row>
    <row r="255" spans="1:25" ht="11.25" customHeight="1" x14ac:dyDescent="0.25">
      <c r="A255" s="286"/>
      <c r="B255" s="286"/>
      <c r="C255" s="286"/>
      <c r="D255" s="286"/>
      <c r="E255" s="286"/>
      <c r="F255" s="286"/>
      <c r="G255" s="286"/>
      <c r="H255" s="286"/>
      <c r="I255" s="286"/>
      <c r="J255" s="286"/>
      <c r="K255" s="287"/>
      <c r="L255" s="286"/>
      <c r="M255" s="286"/>
      <c r="N255" s="286"/>
      <c r="O255" s="286"/>
      <c r="P255" s="287"/>
      <c r="Q255" s="286"/>
      <c r="R255" s="286"/>
      <c r="S255" s="287"/>
      <c r="T255" s="286"/>
      <c r="U255" s="286"/>
      <c r="V255" s="286"/>
      <c r="W255" s="286"/>
      <c r="X255" s="286"/>
      <c r="Y255" s="286"/>
    </row>
    <row r="256" spans="1:25" ht="11.25" customHeight="1" x14ac:dyDescent="0.25">
      <c r="A256" s="286"/>
      <c r="B256" s="286"/>
      <c r="C256" s="286"/>
      <c r="D256" s="286"/>
      <c r="E256" s="286"/>
      <c r="F256" s="286"/>
      <c r="G256" s="286"/>
      <c r="H256" s="286"/>
      <c r="I256" s="286"/>
      <c r="J256" s="286"/>
      <c r="K256" s="287"/>
      <c r="L256" s="286"/>
      <c r="M256" s="286"/>
      <c r="N256" s="286"/>
      <c r="O256" s="286"/>
      <c r="P256" s="287"/>
      <c r="Q256" s="286"/>
      <c r="R256" s="286"/>
      <c r="S256" s="287"/>
      <c r="T256" s="286"/>
      <c r="U256" s="286"/>
      <c r="V256" s="286"/>
      <c r="W256" s="286"/>
      <c r="X256" s="286"/>
      <c r="Y256" s="286"/>
    </row>
    <row r="257" spans="1:25" ht="11.25" customHeight="1" x14ac:dyDescent="0.25">
      <c r="A257" s="286"/>
      <c r="B257" s="286"/>
      <c r="C257" s="286"/>
      <c r="D257" s="286"/>
      <c r="E257" s="286"/>
      <c r="F257" s="286"/>
      <c r="G257" s="286"/>
      <c r="H257" s="286"/>
      <c r="I257" s="286"/>
      <c r="J257" s="286"/>
      <c r="K257" s="287"/>
      <c r="L257" s="286"/>
      <c r="M257" s="286"/>
      <c r="N257" s="286"/>
      <c r="O257" s="286"/>
      <c r="P257" s="287"/>
      <c r="Q257" s="286"/>
      <c r="R257" s="286"/>
      <c r="S257" s="287"/>
      <c r="T257" s="286"/>
      <c r="U257" s="286"/>
      <c r="V257" s="286"/>
      <c r="W257" s="286"/>
      <c r="X257" s="286"/>
      <c r="Y257" s="286"/>
    </row>
    <row r="258" spans="1:25" ht="11.25" customHeight="1" x14ac:dyDescent="0.25">
      <c r="A258" s="286"/>
      <c r="B258" s="286"/>
      <c r="C258" s="286"/>
      <c r="D258" s="286"/>
      <c r="E258" s="286"/>
      <c r="F258" s="286"/>
      <c r="G258" s="286"/>
      <c r="H258" s="286"/>
      <c r="I258" s="286"/>
      <c r="J258" s="286"/>
      <c r="K258" s="287"/>
      <c r="L258" s="286"/>
      <c r="M258" s="286"/>
      <c r="N258" s="286"/>
      <c r="O258" s="286"/>
      <c r="P258" s="287"/>
      <c r="Q258" s="286"/>
      <c r="R258" s="286"/>
      <c r="S258" s="287"/>
      <c r="T258" s="286"/>
      <c r="U258" s="286"/>
      <c r="V258" s="286"/>
      <c r="W258" s="286"/>
      <c r="X258" s="286"/>
      <c r="Y258" s="286"/>
    </row>
    <row r="259" spans="1:25" ht="11.25" customHeight="1" x14ac:dyDescent="0.25">
      <c r="A259" s="286"/>
      <c r="B259" s="286"/>
      <c r="C259" s="286"/>
      <c r="D259" s="286"/>
      <c r="E259" s="286"/>
      <c r="F259" s="286"/>
      <c r="G259" s="286"/>
      <c r="H259" s="286"/>
      <c r="I259" s="286"/>
      <c r="J259" s="286"/>
      <c r="K259" s="287"/>
      <c r="L259" s="286"/>
      <c r="M259" s="286"/>
      <c r="N259" s="286"/>
      <c r="O259" s="286"/>
      <c r="P259" s="287"/>
      <c r="Q259" s="286"/>
      <c r="R259" s="286"/>
      <c r="S259" s="287"/>
      <c r="T259" s="286"/>
      <c r="U259" s="286"/>
      <c r="V259" s="286"/>
      <c r="W259" s="286"/>
      <c r="X259" s="286"/>
      <c r="Y259" s="286"/>
    </row>
    <row r="260" spans="1:25" ht="11.25" customHeight="1" x14ac:dyDescent="0.25">
      <c r="A260" s="286"/>
      <c r="B260" s="286"/>
      <c r="C260" s="286"/>
      <c r="D260" s="286"/>
      <c r="E260" s="286"/>
      <c r="F260" s="286"/>
      <c r="G260" s="286"/>
      <c r="H260" s="286"/>
      <c r="I260" s="286"/>
      <c r="J260" s="286"/>
      <c r="K260" s="287"/>
      <c r="L260" s="286"/>
      <c r="M260" s="286"/>
      <c r="N260" s="286"/>
      <c r="O260" s="286"/>
      <c r="P260" s="287"/>
      <c r="Q260" s="286"/>
      <c r="R260" s="286"/>
      <c r="S260" s="287"/>
      <c r="T260" s="286"/>
      <c r="U260" s="286"/>
      <c r="V260" s="286"/>
      <c r="W260" s="286"/>
      <c r="X260" s="286"/>
      <c r="Y260" s="286"/>
    </row>
    <row r="261" spans="1:25" ht="11.25" customHeight="1" x14ac:dyDescent="0.25">
      <c r="A261" s="286"/>
      <c r="B261" s="286"/>
      <c r="C261" s="286"/>
      <c r="D261" s="286"/>
      <c r="E261" s="286"/>
      <c r="F261" s="286"/>
      <c r="G261" s="286"/>
      <c r="H261" s="286"/>
      <c r="I261" s="286"/>
      <c r="J261" s="286"/>
      <c r="K261" s="287"/>
      <c r="L261" s="286"/>
      <c r="M261" s="286"/>
      <c r="N261" s="286"/>
      <c r="O261" s="286"/>
      <c r="P261" s="287"/>
      <c r="Q261" s="286"/>
      <c r="R261" s="286"/>
      <c r="S261" s="287"/>
      <c r="T261" s="286"/>
      <c r="U261" s="286"/>
      <c r="V261" s="286"/>
      <c r="W261" s="286"/>
      <c r="X261" s="286"/>
      <c r="Y261" s="286"/>
    </row>
    <row r="262" spans="1:25" ht="11.25" customHeight="1" x14ac:dyDescent="0.25">
      <c r="A262" s="286"/>
      <c r="B262" s="286"/>
      <c r="C262" s="286"/>
      <c r="D262" s="286"/>
      <c r="E262" s="286"/>
      <c r="F262" s="286"/>
      <c r="G262" s="286"/>
      <c r="H262" s="286"/>
      <c r="I262" s="286"/>
      <c r="J262" s="286"/>
      <c r="K262" s="287"/>
      <c r="L262" s="286"/>
      <c r="M262" s="286"/>
      <c r="N262" s="286"/>
      <c r="O262" s="286"/>
      <c r="P262" s="287"/>
      <c r="Q262" s="286"/>
      <c r="R262" s="286"/>
      <c r="S262" s="287"/>
      <c r="T262" s="286"/>
      <c r="U262" s="286"/>
      <c r="V262" s="286"/>
      <c r="W262" s="286"/>
      <c r="X262" s="286"/>
      <c r="Y262" s="286"/>
    </row>
    <row r="263" spans="1:25" ht="11.25" customHeight="1" x14ac:dyDescent="0.25">
      <c r="A263" s="286"/>
      <c r="B263" s="286"/>
      <c r="C263" s="286"/>
      <c r="D263" s="286"/>
      <c r="E263" s="286"/>
      <c r="F263" s="286"/>
      <c r="G263" s="286"/>
      <c r="H263" s="286"/>
      <c r="I263" s="286"/>
      <c r="J263" s="286"/>
      <c r="K263" s="287"/>
      <c r="L263" s="286"/>
      <c r="M263" s="286"/>
      <c r="N263" s="286"/>
      <c r="O263" s="286"/>
      <c r="P263" s="287"/>
      <c r="Q263" s="286"/>
      <c r="R263" s="286"/>
      <c r="S263" s="287"/>
      <c r="T263" s="286"/>
      <c r="U263" s="286"/>
      <c r="V263" s="286"/>
      <c r="W263" s="286"/>
      <c r="X263" s="286"/>
      <c r="Y263" s="286"/>
    </row>
    <row r="264" spans="1:25" ht="11.25" customHeight="1" x14ac:dyDescent="0.25">
      <c r="A264" s="286"/>
      <c r="B264" s="286"/>
      <c r="C264" s="286"/>
      <c r="D264" s="286"/>
      <c r="E264" s="286"/>
      <c r="F264" s="286"/>
      <c r="G264" s="286"/>
      <c r="H264" s="286"/>
      <c r="I264" s="286"/>
      <c r="J264" s="286"/>
      <c r="K264" s="287"/>
      <c r="L264" s="286"/>
      <c r="M264" s="286"/>
      <c r="N264" s="286"/>
      <c r="O264" s="286"/>
      <c r="P264" s="287"/>
      <c r="Q264" s="286"/>
      <c r="R264" s="286"/>
      <c r="S264" s="287"/>
      <c r="T264" s="286"/>
      <c r="U264" s="286"/>
      <c r="V264" s="286"/>
      <c r="W264" s="286"/>
      <c r="X264" s="286"/>
      <c r="Y264" s="286"/>
    </row>
    <row r="265" spans="1:25" ht="11.25" customHeight="1" x14ac:dyDescent="0.25">
      <c r="A265" s="286"/>
      <c r="B265" s="286"/>
      <c r="C265" s="286"/>
      <c r="D265" s="286"/>
      <c r="E265" s="286"/>
      <c r="F265" s="286"/>
      <c r="G265" s="286"/>
      <c r="H265" s="286"/>
      <c r="I265" s="286"/>
      <c r="J265" s="286"/>
      <c r="K265" s="287"/>
      <c r="L265" s="286"/>
      <c r="M265" s="286"/>
      <c r="N265" s="286"/>
      <c r="O265" s="286"/>
      <c r="P265" s="287"/>
      <c r="Q265" s="286"/>
      <c r="R265" s="286"/>
      <c r="S265" s="287"/>
      <c r="T265" s="286"/>
      <c r="U265" s="286"/>
      <c r="V265" s="286"/>
      <c r="W265" s="286"/>
      <c r="X265" s="286"/>
      <c r="Y265" s="286"/>
    </row>
    <row r="266" spans="1:25" ht="11.25" customHeight="1" x14ac:dyDescent="0.25">
      <c r="A266" s="286"/>
      <c r="B266" s="286"/>
      <c r="C266" s="286"/>
      <c r="D266" s="286"/>
      <c r="E266" s="286"/>
      <c r="F266" s="286"/>
      <c r="G266" s="286"/>
      <c r="H266" s="286"/>
      <c r="I266" s="286"/>
      <c r="J266" s="286"/>
      <c r="K266" s="287"/>
      <c r="L266" s="286"/>
      <c r="M266" s="286"/>
      <c r="N266" s="286"/>
      <c r="O266" s="286"/>
      <c r="P266" s="287"/>
      <c r="Q266" s="286"/>
      <c r="R266" s="286"/>
      <c r="S266" s="287"/>
      <c r="T266" s="286"/>
      <c r="U266" s="286"/>
      <c r="V266" s="286"/>
      <c r="W266" s="286"/>
      <c r="X266" s="286"/>
      <c r="Y266" s="286"/>
    </row>
    <row r="267" spans="1:25" ht="11.25" customHeight="1" x14ac:dyDescent="0.25">
      <c r="A267" s="286"/>
      <c r="B267" s="286"/>
      <c r="C267" s="286"/>
      <c r="D267" s="286"/>
      <c r="E267" s="286"/>
      <c r="F267" s="286"/>
      <c r="G267" s="286"/>
      <c r="H267" s="286"/>
      <c r="I267" s="286"/>
      <c r="J267" s="286"/>
      <c r="K267" s="287"/>
      <c r="L267" s="286"/>
      <c r="M267" s="286"/>
      <c r="N267" s="286"/>
      <c r="O267" s="286"/>
      <c r="P267" s="287"/>
      <c r="Q267" s="286"/>
      <c r="R267" s="286"/>
      <c r="S267" s="287"/>
      <c r="T267" s="286"/>
      <c r="U267" s="286"/>
      <c r="V267" s="286"/>
      <c r="W267" s="286"/>
      <c r="X267" s="286"/>
      <c r="Y267" s="286"/>
    </row>
    <row r="268" spans="1:25" ht="11.25" customHeight="1" x14ac:dyDescent="0.25">
      <c r="A268" s="286"/>
      <c r="B268" s="286"/>
      <c r="C268" s="286"/>
      <c r="D268" s="286"/>
      <c r="E268" s="286"/>
      <c r="F268" s="286"/>
      <c r="G268" s="286"/>
      <c r="H268" s="286"/>
      <c r="I268" s="286"/>
      <c r="J268" s="286"/>
      <c r="K268" s="287"/>
      <c r="L268" s="286"/>
      <c r="M268" s="286"/>
      <c r="N268" s="286"/>
      <c r="O268" s="286"/>
      <c r="P268" s="287"/>
      <c r="Q268" s="286"/>
      <c r="R268" s="286"/>
      <c r="S268" s="287"/>
      <c r="T268" s="286"/>
      <c r="U268" s="286"/>
      <c r="V268" s="286"/>
      <c r="W268" s="286"/>
      <c r="X268" s="286"/>
      <c r="Y268" s="286"/>
    </row>
    <row r="269" spans="1:25" ht="11.25" customHeight="1" x14ac:dyDescent="0.25">
      <c r="A269" s="286"/>
      <c r="B269" s="286"/>
      <c r="C269" s="286"/>
      <c r="D269" s="286"/>
      <c r="E269" s="286"/>
      <c r="F269" s="286"/>
      <c r="G269" s="286"/>
      <c r="H269" s="286"/>
      <c r="I269" s="286"/>
      <c r="J269" s="286"/>
      <c r="K269" s="287"/>
      <c r="L269" s="286"/>
      <c r="M269" s="286"/>
      <c r="N269" s="286"/>
      <c r="O269" s="286"/>
      <c r="P269" s="287"/>
      <c r="Q269" s="286"/>
      <c r="R269" s="286"/>
      <c r="S269" s="287"/>
      <c r="T269" s="286"/>
      <c r="U269" s="286"/>
      <c r="V269" s="286"/>
      <c r="W269" s="286"/>
      <c r="X269" s="286"/>
      <c r="Y269" s="286"/>
    </row>
    <row r="270" spans="1:25" ht="11.25" customHeight="1" x14ac:dyDescent="0.25">
      <c r="A270" s="286"/>
      <c r="B270" s="286"/>
      <c r="C270" s="286"/>
      <c r="D270" s="286"/>
      <c r="E270" s="286"/>
      <c r="F270" s="286"/>
      <c r="G270" s="286"/>
      <c r="H270" s="286"/>
      <c r="I270" s="286"/>
      <c r="J270" s="286"/>
      <c r="K270" s="287"/>
      <c r="L270" s="286"/>
      <c r="M270" s="286"/>
      <c r="N270" s="286"/>
      <c r="O270" s="286"/>
      <c r="P270" s="287"/>
      <c r="Q270" s="286"/>
      <c r="R270" s="286"/>
      <c r="S270" s="287"/>
      <c r="T270" s="286"/>
      <c r="U270" s="286"/>
      <c r="V270" s="286"/>
      <c r="W270" s="286"/>
      <c r="X270" s="286"/>
      <c r="Y270" s="286"/>
    </row>
    <row r="271" spans="1:25" ht="11.25" customHeight="1" x14ac:dyDescent="0.25">
      <c r="A271" s="286"/>
      <c r="B271" s="286"/>
      <c r="C271" s="286"/>
      <c r="D271" s="286"/>
      <c r="E271" s="286"/>
      <c r="F271" s="286"/>
      <c r="G271" s="286"/>
      <c r="H271" s="286"/>
      <c r="I271" s="286"/>
      <c r="J271" s="286"/>
      <c r="K271" s="287"/>
      <c r="L271" s="286"/>
      <c r="M271" s="286"/>
      <c r="N271" s="286"/>
      <c r="O271" s="286"/>
      <c r="P271" s="287"/>
      <c r="Q271" s="286"/>
      <c r="R271" s="286"/>
      <c r="S271" s="287"/>
      <c r="T271" s="286"/>
      <c r="U271" s="286"/>
      <c r="V271" s="286"/>
      <c r="W271" s="286"/>
      <c r="X271" s="286"/>
      <c r="Y271" s="286"/>
    </row>
    <row r="272" spans="1:25" ht="11.25" customHeight="1" x14ac:dyDescent="0.25">
      <c r="A272" s="286"/>
      <c r="B272" s="286"/>
      <c r="C272" s="286"/>
      <c r="D272" s="286"/>
      <c r="E272" s="286"/>
      <c r="F272" s="286"/>
      <c r="G272" s="286"/>
      <c r="H272" s="286"/>
      <c r="I272" s="286"/>
      <c r="J272" s="286"/>
      <c r="K272" s="287"/>
      <c r="L272" s="286"/>
      <c r="M272" s="286"/>
      <c r="N272" s="286"/>
      <c r="O272" s="286"/>
      <c r="P272" s="287"/>
      <c r="Q272" s="286"/>
      <c r="R272" s="286"/>
      <c r="S272" s="287"/>
      <c r="T272" s="286"/>
      <c r="U272" s="286"/>
      <c r="V272" s="286"/>
      <c r="W272" s="286"/>
      <c r="X272" s="286"/>
      <c r="Y272" s="286"/>
    </row>
    <row r="273" spans="1:25" ht="11.25" customHeight="1" x14ac:dyDescent="0.25">
      <c r="A273" s="286"/>
      <c r="B273" s="286"/>
      <c r="C273" s="286"/>
      <c r="D273" s="286"/>
      <c r="E273" s="286"/>
      <c r="F273" s="286"/>
      <c r="G273" s="286"/>
      <c r="H273" s="286"/>
      <c r="I273" s="286"/>
      <c r="J273" s="286"/>
      <c r="K273" s="287"/>
      <c r="L273" s="286"/>
      <c r="M273" s="286"/>
      <c r="N273" s="286"/>
      <c r="O273" s="286"/>
      <c r="P273" s="287"/>
      <c r="Q273" s="286"/>
      <c r="R273" s="286"/>
      <c r="S273" s="287"/>
      <c r="T273" s="286"/>
      <c r="U273" s="286"/>
      <c r="V273" s="286"/>
      <c r="W273" s="286"/>
      <c r="X273" s="286"/>
      <c r="Y273" s="286"/>
    </row>
    <row r="274" spans="1:25" ht="11.25" customHeight="1" x14ac:dyDescent="0.25">
      <c r="A274" s="286"/>
      <c r="B274" s="286"/>
      <c r="C274" s="286"/>
      <c r="D274" s="286"/>
      <c r="E274" s="286"/>
      <c r="F274" s="286"/>
      <c r="G274" s="286"/>
      <c r="H274" s="286"/>
      <c r="I274" s="286"/>
      <c r="J274" s="286"/>
      <c r="K274" s="287"/>
      <c r="L274" s="286"/>
      <c r="M274" s="286"/>
      <c r="N274" s="286"/>
      <c r="O274" s="286"/>
      <c r="P274" s="287"/>
      <c r="Q274" s="286"/>
      <c r="R274" s="286"/>
      <c r="S274" s="287"/>
      <c r="T274" s="286"/>
      <c r="U274" s="286"/>
      <c r="V274" s="286"/>
      <c r="W274" s="286"/>
      <c r="X274" s="286"/>
      <c r="Y274" s="286"/>
    </row>
    <row r="275" spans="1:25" ht="11.25" customHeight="1" x14ac:dyDescent="0.25">
      <c r="A275" s="286"/>
      <c r="B275" s="286"/>
      <c r="C275" s="286"/>
      <c r="D275" s="286"/>
      <c r="E275" s="286"/>
      <c r="F275" s="286"/>
      <c r="G275" s="286"/>
      <c r="H275" s="286"/>
      <c r="I275" s="286"/>
      <c r="J275" s="286"/>
      <c r="K275" s="287"/>
      <c r="L275" s="286"/>
      <c r="M275" s="286"/>
      <c r="N275" s="286"/>
      <c r="O275" s="286"/>
      <c r="P275" s="287"/>
      <c r="Q275" s="286"/>
      <c r="R275" s="286"/>
      <c r="S275" s="287"/>
      <c r="T275" s="286"/>
      <c r="U275" s="286"/>
      <c r="V275" s="286"/>
      <c r="W275" s="286"/>
      <c r="X275" s="286"/>
      <c r="Y275" s="286"/>
    </row>
    <row r="276" spans="1:25" ht="11.25" customHeight="1" x14ac:dyDescent="0.25">
      <c r="A276" s="286"/>
      <c r="B276" s="286"/>
      <c r="C276" s="286"/>
      <c r="D276" s="286"/>
      <c r="E276" s="286"/>
      <c r="F276" s="286"/>
      <c r="G276" s="286"/>
      <c r="H276" s="286"/>
      <c r="I276" s="286"/>
      <c r="J276" s="286"/>
      <c r="K276" s="287"/>
      <c r="L276" s="286"/>
      <c r="M276" s="286"/>
      <c r="N276" s="286"/>
      <c r="O276" s="286"/>
      <c r="P276" s="287"/>
      <c r="Q276" s="286"/>
      <c r="R276" s="286"/>
      <c r="S276" s="287"/>
      <c r="T276" s="286"/>
      <c r="U276" s="286"/>
      <c r="V276" s="286"/>
      <c r="W276" s="286"/>
      <c r="X276" s="286"/>
      <c r="Y276" s="286"/>
    </row>
    <row r="277" spans="1:25" ht="11.25" customHeight="1" x14ac:dyDescent="0.25">
      <c r="A277" s="286"/>
      <c r="B277" s="286"/>
      <c r="C277" s="286"/>
      <c r="D277" s="286"/>
      <c r="E277" s="286"/>
      <c r="F277" s="286"/>
      <c r="G277" s="286"/>
      <c r="H277" s="286"/>
      <c r="I277" s="286"/>
      <c r="J277" s="286"/>
      <c r="K277" s="287"/>
      <c r="L277" s="286"/>
      <c r="M277" s="286"/>
      <c r="N277" s="286"/>
      <c r="O277" s="286"/>
      <c r="P277" s="287"/>
      <c r="Q277" s="286"/>
      <c r="R277" s="286"/>
      <c r="S277" s="287"/>
      <c r="T277" s="286"/>
      <c r="U277" s="286"/>
      <c r="V277" s="286"/>
      <c r="W277" s="286"/>
      <c r="X277" s="286"/>
      <c r="Y277" s="286"/>
    </row>
    <row r="278" spans="1:25" ht="11.25" customHeight="1" x14ac:dyDescent="0.25">
      <c r="A278" s="286"/>
      <c r="B278" s="286"/>
      <c r="C278" s="286"/>
      <c r="D278" s="286"/>
      <c r="E278" s="286"/>
      <c r="F278" s="286"/>
      <c r="G278" s="286"/>
      <c r="H278" s="286"/>
      <c r="I278" s="286"/>
      <c r="J278" s="286"/>
      <c r="K278" s="287"/>
      <c r="L278" s="286"/>
      <c r="M278" s="286"/>
      <c r="N278" s="286"/>
      <c r="O278" s="286"/>
      <c r="P278" s="287"/>
      <c r="Q278" s="286"/>
      <c r="R278" s="286"/>
      <c r="S278" s="287"/>
      <c r="T278" s="286"/>
      <c r="U278" s="286"/>
      <c r="V278" s="286"/>
      <c r="W278" s="286"/>
      <c r="X278" s="286"/>
      <c r="Y278" s="286"/>
    </row>
    <row r="279" spans="1:25" ht="11.25" customHeight="1" x14ac:dyDescent="0.25">
      <c r="A279" s="286"/>
      <c r="B279" s="286"/>
      <c r="C279" s="286"/>
      <c r="D279" s="286"/>
      <c r="E279" s="286"/>
      <c r="F279" s="286"/>
      <c r="G279" s="286"/>
      <c r="H279" s="286"/>
      <c r="I279" s="286"/>
      <c r="J279" s="286"/>
      <c r="K279" s="287"/>
      <c r="L279" s="286"/>
      <c r="M279" s="286"/>
      <c r="N279" s="286"/>
      <c r="O279" s="286"/>
      <c r="P279" s="287"/>
      <c r="Q279" s="286"/>
      <c r="R279" s="286"/>
      <c r="S279" s="287"/>
      <c r="T279" s="286"/>
      <c r="U279" s="286"/>
      <c r="V279" s="286"/>
      <c r="W279" s="286"/>
      <c r="X279" s="286"/>
      <c r="Y279" s="286"/>
    </row>
    <row r="280" spans="1:25" ht="11.25" customHeight="1" x14ac:dyDescent="0.25">
      <c r="A280" s="286"/>
      <c r="B280" s="286"/>
      <c r="C280" s="286"/>
      <c r="D280" s="286"/>
      <c r="E280" s="286"/>
      <c r="F280" s="286"/>
      <c r="G280" s="286"/>
      <c r="H280" s="286"/>
      <c r="I280" s="286"/>
      <c r="J280" s="286"/>
      <c r="K280" s="287"/>
      <c r="L280" s="286"/>
      <c r="M280" s="286"/>
      <c r="N280" s="286"/>
      <c r="O280" s="286"/>
      <c r="P280" s="287"/>
      <c r="Q280" s="286"/>
      <c r="R280" s="286"/>
      <c r="S280" s="287"/>
      <c r="T280" s="286"/>
      <c r="U280" s="286"/>
      <c r="V280" s="286"/>
      <c r="W280" s="286"/>
      <c r="X280" s="286"/>
      <c r="Y280" s="286"/>
    </row>
    <row r="281" spans="1:25" ht="11.25" customHeight="1" x14ac:dyDescent="0.25">
      <c r="A281" s="286"/>
      <c r="B281" s="286"/>
      <c r="C281" s="286"/>
      <c r="D281" s="286"/>
      <c r="E281" s="286"/>
      <c r="F281" s="286"/>
      <c r="G281" s="286"/>
      <c r="H281" s="286"/>
      <c r="I281" s="286"/>
      <c r="J281" s="286"/>
      <c r="K281" s="287"/>
      <c r="L281" s="286"/>
      <c r="M281" s="286"/>
      <c r="N281" s="286"/>
      <c r="O281" s="286"/>
      <c r="P281" s="287"/>
      <c r="Q281" s="286"/>
      <c r="R281" s="286"/>
      <c r="S281" s="287"/>
      <c r="T281" s="286"/>
      <c r="U281" s="286"/>
      <c r="V281" s="286"/>
      <c r="W281" s="286"/>
      <c r="X281" s="286"/>
      <c r="Y281" s="286"/>
    </row>
    <row r="282" spans="1:25" ht="11.25" customHeight="1" x14ac:dyDescent="0.25">
      <c r="A282" s="286"/>
      <c r="B282" s="286"/>
      <c r="C282" s="286"/>
      <c r="D282" s="286"/>
      <c r="E282" s="286"/>
      <c r="F282" s="286"/>
      <c r="G282" s="286"/>
      <c r="H282" s="286"/>
      <c r="I282" s="286"/>
      <c r="J282" s="286"/>
      <c r="K282" s="287"/>
      <c r="L282" s="286"/>
      <c r="M282" s="286"/>
      <c r="N282" s="286"/>
      <c r="O282" s="286"/>
      <c r="P282" s="287"/>
      <c r="Q282" s="286"/>
      <c r="R282" s="286"/>
      <c r="S282" s="287"/>
      <c r="T282" s="286"/>
      <c r="U282" s="286"/>
      <c r="V282" s="286"/>
      <c r="W282" s="286"/>
      <c r="X282" s="286"/>
      <c r="Y282" s="286"/>
    </row>
    <row r="283" spans="1:25" ht="11.25" customHeight="1" x14ac:dyDescent="0.25">
      <c r="A283" s="286"/>
      <c r="B283" s="286"/>
      <c r="C283" s="286"/>
      <c r="D283" s="286"/>
      <c r="E283" s="286"/>
      <c r="F283" s="286"/>
      <c r="G283" s="286"/>
      <c r="H283" s="286"/>
      <c r="I283" s="286"/>
      <c r="J283" s="286"/>
      <c r="K283" s="287"/>
      <c r="L283" s="286"/>
      <c r="M283" s="286"/>
      <c r="N283" s="286"/>
      <c r="O283" s="286"/>
      <c r="P283" s="287"/>
      <c r="Q283" s="286"/>
      <c r="R283" s="286"/>
      <c r="S283" s="287"/>
      <c r="T283" s="286"/>
      <c r="U283" s="286"/>
      <c r="V283" s="286"/>
      <c r="W283" s="286"/>
      <c r="X283" s="286"/>
      <c r="Y283" s="286"/>
    </row>
    <row r="284" spans="1:25" ht="11.25" customHeight="1" x14ac:dyDescent="0.25">
      <c r="A284" s="286"/>
      <c r="B284" s="286"/>
      <c r="C284" s="286"/>
      <c r="D284" s="286"/>
      <c r="E284" s="286"/>
      <c r="F284" s="286"/>
      <c r="G284" s="286"/>
      <c r="H284" s="286"/>
      <c r="I284" s="286"/>
      <c r="J284" s="286"/>
      <c r="K284" s="287"/>
      <c r="L284" s="286"/>
      <c r="M284" s="286"/>
      <c r="N284" s="286"/>
      <c r="O284" s="286"/>
      <c r="P284" s="287"/>
      <c r="Q284" s="286"/>
      <c r="R284" s="286"/>
      <c r="S284" s="287"/>
      <c r="T284" s="286"/>
      <c r="U284" s="286"/>
      <c r="V284" s="286"/>
      <c r="W284" s="286"/>
      <c r="X284" s="286"/>
      <c r="Y284" s="286"/>
    </row>
    <row r="285" spans="1:25" ht="11.25" customHeight="1" x14ac:dyDescent="0.25">
      <c r="A285" s="286"/>
      <c r="B285" s="286"/>
      <c r="C285" s="286"/>
      <c r="D285" s="286"/>
      <c r="E285" s="286"/>
      <c r="F285" s="286"/>
      <c r="G285" s="286"/>
      <c r="H285" s="286"/>
      <c r="I285" s="286"/>
      <c r="J285" s="286"/>
      <c r="K285" s="287"/>
      <c r="L285" s="286"/>
      <c r="M285" s="286"/>
      <c r="N285" s="286"/>
      <c r="O285" s="286"/>
      <c r="P285" s="287"/>
      <c r="Q285" s="286"/>
      <c r="R285" s="286"/>
      <c r="S285" s="287"/>
      <c r="T285" s="286"/>
      <c r="U285" s="286"/>
      <c r="V285" s="286"/>
      <c r="W285" s="286"/>
      <c r="X285" s="286"/>
      <c r="Y285" s="286"/>
    </row>
    <row r="286" spans="1:25" ht="11.25" customHeight="1" x14ac:dyDescent="0.25">
      <c r="A286" s="286"/>
      <c r="B286" s="286"/>
      <c r="C286" s="286"/>
      <c r="D286" s="286"/>
      <c r="E286" s="286"/>
      <c r="F286" s="286"/>
      <c r="G286" s="286"/>
      <c r="H286" s="286"/>
      <c r="I286" s="286"/>
      <c r="J286" s="286"/>
      <c r="K286" s="287"/>
      <c r="L286" s="286"/>
      <c r="M286" s="286"/>
      <c r="N286" s="286"/>
      <c r="O286" s="286"/>
      <c r="P286" s="287"/>
      <c r="Q286" s="286"/>
      <c r="R286" s="286"/>
      <c r="S286" s="287"/>
      <c r="T286" s="286"/>
      <c r="U286" s="286"/>
      <c r="V286" s="286"/>
      <c r="W286" s="286"/>
      <c r="X286" s="286"/>
      <c r="Y286" s="286"/>
    </row>
    <row r="287" spans="1:25" ht="11.25" customHeight="1" x14ac:dyDescent="0.25">
      <c r="A287" s="286"/>
      <c r="B287" s="286"/>
      <c r="C287" s="286"/>
      <c r="D287" s="286"/>
      <c r="E287" s="286"/>
      <c r="F287" s="286"/>
      <c r="G287" s="286"/>
      <c r="H287" s="286"/>
      <c r="I287" s="286"/>
      <c r="J287" s="286"/>
      <c r="K287" s="287"/>
      <c r="L287" s="286"/>
      <c r="M287" s="286"/>
      <c r="N287" s="286"/>
      <c r="O287" s="286"/>
      <c r="P287" s="287"/>
      <c r="Q287" s="286"/>
      <c r="R287" s="286"/>
      <c r="S287" s="287"/>
      <c r="T287" s="286"/>
      <c r="U287" s="286"/>
      <c r="V287" s="286"/>
      <c r="W287" s="286"/>
      <c r="X287" s="286"/>
      <c r="Y287" s="286"/>
    </row>
    <row r="288" spans="1:25" ht="11.25" customHeight="1" x14ac:dyDescent="0.25">
      <c r="A288" s="286"/>
      <c r="B288" s="286"/>
      <c r="C288" s="286"/>
      <c r="D288" s="286"/>
      <c r="E288" s="286"/>
      <c r="F288" s="286"/>
      <c r="G288" s="286"/>
      <c r="H288" s="286"/>
      <c r="I288" s="286"/>
      <c r="J288" s="286"/>
      <c r="K288" s="287"/>
      <c r="L288" s="286"/>
      <c r="M288" s="286"/>
      <c r="N288" s="286"/>
      <c r="O288" s="286"/>
      <c r="P288" s="287"/>
      <c r="Q288" s="286"/>
      <c r="R288" s="286"/>
      <c r="S288" s="287"/>
      <c r="T288" s="286"/>
      <c r="U288" s="286"/>
      <c r="V288" s="286"/>
      <c r="W288" s="286"/>
      <c r="X288" s="286"/>
      <c r="Y288" s="286"/>
    </row>
    <row r="289" spans="1:25" ht="11.25" customHeight="1" x14ac:dyDescent="0.25">
      <c r="A289" s="286"/>
      <c r="B289" s="286"/>
      <c r="C289" s="286"/>
      <c r="D289" s="286"/>
      <c r="E289" s="286"/>
      <c r="F289" s="286"/>
      <c r="G289" s="286"/>
      <c r="H289" s="286"/>
      <c r="I289" s="286"/>
      <c r="J289" s="286"/>
      <c r="K289" s="287"/>
      <c r="L289" s="286"/>
      <c r="M289" s="286"/>
      <c r="N289" s="286"/>
      <c r="O289" s="286"/>
      <c r="P289" s="287"/>
      <c r="Q289" s="286"/>
      <c r="R289" s="286"/>
      <c r="S289" s="287"/>
      <c r="T289" s="286"/>
      <c r="U289" s="286"/>
      <c r="V289" s="286"/>
      <c r="W289" s="286"/>
      <c r="X289" s="286"/>
      <c r="Y289" s="286"/>
    </row>
    <row r="290" spans="1:25" ht="11.25" customHeight="1" x14ac:dyDescent="0.25">
      <c r="A290" s="286"/>
      <c r="B290" s="286"/>
      <c r="C290" s="286"/>
      <c r="D290" s="286"/>
      <c r="E290" s="286"/>
      <c r="F290" s="286"/>
      <c r="G290" s="286"/>
      <c r="H290" s="286"/>
      <c r="I290" s="286"/>
      <c r="J290" s="286"/>
      <c r="K290" s="287"/>
      <c r="L290" s="286"/>
      <c r="M290" s="286"/>
      <c r="N290" s="286"/>
      <c r="O290" s="286"/>
      <c r="P290" s="287"/>
      <c r="Q290" s="286"/>
      <c r="R290" s="286"/>
      <c r="S290" s="287"/>
      <c r="T290" s="286"/>
      <c r="U290" s="286"/>
      <c r="V290" s="286"/>
      <c r="W290" s="286"/>
      <c r="X290" s="286"/>
      <c r="Y290" s="286"/>
    </row>
    <row r="291" spans="1:25" ht="11.25" customHeight="1" x14ac:dyDescent="0.25">
      <c r="A291" s="286"/>
      <c r="B291" s="286"/>
      <c r="C291" s="286"/>
      <c r="D291" s="286"/>
      <c r="E291" s="286"/>
      <c r="F291" s="286"/>
      <c r="G291" s="286"/>
      <c r="H291" s="286"/>
      <c r="I291" s="286"/>
      <c r="J291" s="286"/>
      <c r="K291" s="287"/>
      <c r="L291" s="286"/>
      <c r="M291" s="286"/>
      <c r="N291" s="286"/>
      <c r="O291" s="286"/>
      <c r="P291" s="287"/>
      <c r="Q291" s="286"/>
      <c r="R291" s="286"/>
      <c r="S291" s="287"/>
      <c r="T291" s="286"/>
      <c r="U291" s="286"/>
      <c r="V291" s="286"/>
      <c r="W291" s="286"/>
      <c r="X291" s="286"/>
      <c r="Y291" s="286"/>
    </row>
    <row r="292" spans="1:25" ht="11.25" customHeight="1" x14ac:dyDescent="0.25">
      <c r="A292" s="286"/>
      <c r="B292" s="286"/>
      <c r="C292" s="286"/>
      <c r="D292" s="286"/>
      <c r="E292" s="286"/>
      <c r="F292" s="286"/>
      <c r="G292" s="286"/>
      <c r="H292" s="286"/>
      <c r="I292" s="286"/>
      <c r="J292" s="286"/>
      <c r="K292" s="287"/>
      <c r="L292" s="286"/>
      <c r="M292" s="286"/>
      <c r="N292" s="286"/>
      <c r="O292" s="286"/>
      <c r="P292" s="287"/>
      <c r="Q292" s="286"/>
      <c r="R292" s="286"/>
      <c r="S292" s="287"/>
      <c r="T292" s="286"/>
      <c r="U292" s="286"/>
      <c r="V292" s="286"/>
      <c r="W292" s="286"/>
      <c r="X292" s="286"/>
      <c r="Y292" s="286"/>
    </row>
    <row r="293" spans="1:25" ht="11.25" customHeight="1" x14ac:dyDescent="0.25">
      <c r="A293" s="286"/>
      <c r="B293" s="286"/>
      <c r="C293" s="286"/>
      <c r="D293" s="286"/>
      <c r="E293" s="286"/>
      <c r="F293" s="286"/>
      <c r="G293" s="286"/>
      <c r="H293" s="286"/>
      <c r="I293" s="286"/>
      <c r="J293" s="286"/>
      <c r="K293" s="287"/>
      <c r="L293" s="286"/>
      <c r="M293" s="286"/>
      <c r="N293" s="286"/>
      <c r="O293" s="286"/>
      <c r="P293" s="287"/>
      <c r="Q293" s="286"/>
      <c r="R293" s="286"/>
      <c r="S293" s="287"/>
      <c r="T293" s="286"/>
      <c r="U293" s="286"/>
      <c r="V293" s="286"/>
      <c r="W293" s="286"/>
      <c r="X293" s="286"/>
      <c r="Y293" s="286"/>
    </row>
    <row r="294" spans="1:25" ht="11.25" customHeight="1" x14ac:dyDescent="0.25">
      <c r="A294" s="286"/>
      <c r="B294" s="286"/>
      <c r="C294" s="286"/>
      <c r="D294" s="286"/>
      <c r="E294" s="286"/>
      <c r="F294" s="286"/>
      <c r="G294" s="286"/>
      <c r="H294" s="286"/>
      <c r="I294" s="286"/>
      <c r="J294" s="286"/>
      <c r="K294" s="287"/>
      <c r="L294" s="286"/>
      <c r="M294" s="286"/>
      <c r="N294" s="286"/>
      <c r="O294" s="286"/>
      <c r="P294" s="287"/>
      <c r="Q294" s="286"/>
      <c r="R294" s="286"/>
      <c r="S294" s="287"/>
      <c r="T294" s="286"/>
      <c r="U294" s="286"/>
      <c r="V294" s="286"/>
      <c r="W294" s="286"/>
      <c r="X294" s="286"/>
      <c r="Y294" s="286"/>
    </row>
    <row r="295" spans="1:25" ht="11.25" customHeight="1" x14ac:dyDescent="0.25">
      <c r="A295" s="286"/>
      <c r="B295" s="286"/>
      <c r="C295" s="286"/>
      <c r="D295" s="286"/>
      <c r="E295" s="286"/>
      <c r="F295" s="286"/>
      <c r="G295" s="286"/>
      <c r="H295" s="286"/>
      <c r="I295" s="286"/>
      <c r="J295" s="286"/>
      <c r="K295" s="287"/>
      <c r="L295" s="286"/>
      <c r="M295" s="286"/>
      <c r="N295" s="286"/>
      <c r="O295" s="286"/>
      <c r="P295" s="287"/>
      <c r="Q295" s="286"/>
      <c r="R295" s="286"/>
      <c r="S295" s="287"/>
      <c r="T295" s="286"/>
      <c r="U295" s="286"/>
      <c r="V295" s="286"/>
      <c r="W295" s="286"/>
      <c r="X295" s="286"/>
      <c r="Y295" s="286"/>
    </row>
    <row r="296" spans="1:25" ht="11.25" customHeight="1" x14ac:dyDescent="0.25">
      <c r="A296" s="286"/>
      <c r="B296" s="286"/>
      <c r="C296" s="286"/>
      <c r="D296" s="286"/>
      <c r="E296" s="286"/>
      <c r="F296" s="286"/>
      <c r="G296" s="286"/>
      <c r="H296" s="286"/>
      <c r="I296" s="286"/>
      <c r="J296" s="286"/>
      <c r="K296" s="287"/>
      <c r="L296" s="286"/>
      <c r="M296" s="286"/>
      <c r="N296" s="286"/>
      <c r="O296" s="286"/>
      <c r="P296" s="287"/>
      <c r="Q296" s="286"/>
      <c r="R296" s="286"/>
      <c r="S296" s="287"/>
      <c r="T296" s="286"/>
      <c r="U296" s="286"/>
      <c r="V296" s="286"/>
      <c r="W296" s="286"/>
      <c r="X296" s="286"/>
      <c r="Y296" s="286"/>
    </row>
    <row r="297" spans="1:25" ht="11.25" customHeight="1" x14ac:dyDescent="0.25">
      <c r="A297" s="286"/>
      <c r="B297" s="286"/>
      <c r="C297" s="286"/>
      <c r="D297" s="286"/>
      <c r="E297" s="286"/>
      <c r="F297" s="286"/>
      <c r="G297" s="286"/>
      <c r="H297" s="286"/>
      <c r="I297" s="286"/>
      <c r="J297" s="286"/>
      <c r="K297" s="287"/>
      <c r="L297" s="286"/>
      <c r="M297" s="286"/>
      <c r="N297" s="286"/>
      <c r="O297" s="286"/>
      <c r="P297" s="287"/>
      <c r="Q297" s="286"/>
      <c r="R297" s="286"/>
      <c r="S297" s="287"/>
      <c r="T297" s="286"/>
      <c r="U297" s="286"/>
      <c r="V297" s="286"/>
      <c r="W297" s="286"/>
      <c r="X297" s="286"/>
      <c r="Y297" s="286"/>
    </row>
    <row r="298" spans="1:25" ht="11.25" customHeight="1" x14ac:dyDescent="0.25">
      <c r="A298" s="286"/>
      <c r="B298" s="286"/>
      <c r="C298" s="286"/>
      <c r="D298" s="286"/>
      <c r="E298" s="286"/>
      <c r="F298" s="286"/>
      <c r="G298" s="286"/>
      <c r="H298" s="286"/>
      <c r="I298" s="286"/>
      <c r="J298" s="286"/>
      <c r="K298" s="287"/>
      <c r="L298" s="286"/>
      <c r="M298" s="286"/>
      <c r="N298" s="286"/>
      <c r="O298" s="286"/>
      <c r="P298" s="287"/>
      <c r="Q298" s="286"/>
      <c r="R298" s="286"/>
      <c r="S298" s="287"/>
      <c r="T298" s="286"/>
      <c r="U298" s="286"/>
      <c r="V298" s="286"/>
      <c r="W298" s="286"/>
      <c r="X298" s="286"/>
      <c r="Y298" s="286"/>
    </row>
    <row r="299" spans="1:25" ht="11.25" customHeight="1" x14ac:dyDescent="0.25">
      <c r="A299" s="286"/>
      <c r="B299" s="286"/>
      <c r="C299" s="286"/>
      <c r="D299" s="286"/>
      <c r="E299" s="286"/>
      <c r="F299" s="286"/>
      <c r="G299" s="286"/>
      <c r="H299" s="286"/>
      <c r="I299" s="286"/>
      <c r="J299" s="286"/>
      <c r="K299" s="287"/>
      <c r="L299" s="286"/>
      <c r="M299" s="286"/>
      <c r="N299" s="286"/>
      <c r="O299" s="286"/>
      <c r="P299" s="287"/>
      <c r="Q299" s="286"/>
      <c r="R299" s="286"/>
      <c r="S299" s="287"/>
      <c r="T299" s="286"/>
      <c r="U299" s="286"/>
      <c r="V299" s="286"/>
      <c r="W299" s="286"/>
      <c r="X299" s="286"/>
      <c r="Y299" s="286"/>
    </row>
    <row r="300" spans="1:25" ht="11.25" customHeight="1" x14ac:dyDescent="0.25">
      <c r="A300" s="286"/>
      <c r="B300" s="286"/>
      <c r="C300" s="286"/>
      <c r="D300" s="286"/>
      <c r="E300" s="286"/>
      <c r="F300" s="286"/>
      <c r="G300" s="286"/>
      <c r="H300" s="286"/>
      <c r="I300" s="286"/>
      <c r="J300" s="286"/>
      <c r="K300" s="287"/>
      <c r="L300" s="286"/>
      <c r="M300" s="286"/>
      <c r="N300" s="286"/>
      <c r="O300" s="286"/>
      <c r="P300" s="287"/>
      <c r="Q300" s="286"/>
      <c r="R300" s="286"/>
      <c r="S300" s="287"/>
      <c r="T300" s="286"/>
      <c r="U300" s="286"/>
      <c r="V300" s="286"/>
      <c r="W300" s="286"/>
      <c r="X300" s="286"/>
      <c r="Y300" s="286"/>
    </row>
    <row r="301" spans="1:25" ht="11.25" customHeight="1" x14ac:dyDescent="0.25">
      <c r="A301" s="286"/>
      <c r="B301" s="286"/>
      <c r="C301" s="286"/>
      <c r="D301" s="286"/>
      <c r="E301" s="286"/>
      <c r="F301" s="286"/>
      <c r="G301" s="286"/>
      <c r="H301" s="286"/>
      <c r="I301" s="286"/>
      <c r="J301" s="286"/>
      <c r="K301" s="287"/>
      <c r="L301" s="286"/>
      <c r="M301" s="286"/>
      <c r="N301" s="286"/>
      <c r="O301" s="286"/>
      <c r="P301" s="287"/>
      <c r="Q301" s="286"/>
      <c r="R301" s="286"/>
      <c r="S301" s="287"/>
      <c r="T301" s="286"/>
      <c r="U301" s="286"/>
      <c r="V301" s="286"/>
      <c r="W301" s="286"/>
      <c r="X301" s="286"/>
      <c r="Y301" s="286"/>
    </row>
    <row r="302" spans="1:25" ht="11.25" customHeight="1" x14ac:dyDescent="0.25">
      <c r="A302" s="286"/>
      <c r="B302" s="286"/>
      <c r="C302" s="286"/>
      <c r="D302" s="286"/>
      <c r="E302" s="286"/>
      <c r="F302" s="286"/>
      <c r="G302" s="286"/>
      <c r="H302" s="286"/>
      <c r="I302" s="286"/>
      <c r="J302" s="286"/>
      <c r="K302" s="287"/>
      <c r="L302" s="286"/>
      <c r="M302" s="286"/>
      <c r="N302" s="286"/>
      <c r="O302" s="286"/>
      <c r="P302" s="287"/>
      <c r="Q302" s="286"/>
      <c r="R302" s="286"/>
      <c r="S302" s="287"/>
      <c r="T302" s="286"/>
      <c r="U302" s="286"/>
      <c r="V302" s="286"/>
      <c r="W302" s="286"/>
      <c r="X302" s="286"/>
      <c r="Y302" s="286"/>
    </row>
    <row r="303" spans="1:25" ht="11.25" customHeight="1" x14ac:dyDescent="0.25">
      <c r="A303" s="286"/>
      <c r="B303" s="286"/>
      <c r="C303" s="286"/>
      <c r="D303" s="286"/>
      <c r="E303" s="286"/>
      <c r="F303" s="286"/>
      <c r="G303" s="286"/>
      <c r="H303" s="286"/>
      <c r="I303" s="286"/>
      <c r="J303" s="286"/>
      <c r="K303" s="287"/>
      <c r="L303" s="286"/>
      <c r="M303" s="286"/>
      <c r="N303" s="286"/>
      <c r="O303" s="286"/>
      <c r="P303" s="287"/>
      <c r="Q303" s="286"/>
      <c r="R303" s="286"/>
      <c r="S303" s="287"/>
      <c r="T303" s="286"/>
      <c r="U303" s="286"/>
      <c r="V303" s="286"/>
      <c r="W303" s="286"/>
      <c r="X303" s="286"/>
      <c r="Y303" s="286"/>
    </row>
    <row r="304" spans="1:25" ht="11.25" customHeight="1" x14ac:dyDescent="0.25">
      <c r="A304" s="286"/>
      <c r="B304" s="286"/>
      <c r="C304" s="286"/>
      <c r="D304" s="286"/>
      <c r="E304" s="286"/>
      <c r="F304" s="286"/>
      <c r="G304" s="286"/>
      <c r="H304" s="286"/>
      <c r="I304" s="286"/>
      <c r="J304" s="286"/>
      <c r="K304" s="287"/>
      <c r="L304" s="286"/>
      <c r="M304" s="286"/>
      <c r="N304" s="286"/>
      <c r="O304" s="286"/>
      <c r="P304" s="287"/>
      <c r="Q304" s="286"/>
      <c r="R304" s="286"/>
      <c r="S304" s="287"/>
      <c r="T304" s="286"/>
      <c r="U304" s="286"/>
      <c r="V304" s="286"/>
      <c r="W304" s="286"/>
      <c r="X304" s="286"/>
      <c r="Y304" s="286"/>
    </row>
    <row r="305" spans="1:25" ht="11.25" customHeight="1" x14ac:dyDescent="0.25">
      <c r="A305" s="286"/>
      <c r="B305" s="286"/>
      <c r="C305" s="286"/>
      <c r="D305" s="286"/>
      <c r="E305" s="286"/>
      <c r="F305" s="286"/>
      <c r="G305" s="286"/>
      <c r="H305" s="286"/>
      <c r="I305" s="286"/>
      <c r="J305" s="286"/>
      <c r="K305" s="287"/>
      <c r="L305" s="286"/>
      <c r="M305" s="286"/>
      <c r="N305" s="286"/>
      <c r="O305" s="286"/>
      <c r="P305" s="287"/>
      <c r="Q305" s="286"/>
      <c r="R305" s="286"/>
      <c r="S305" s="287"/>
      <c r="T305" s="286"/>
      <c r="U305" s="286"/>
      <c r="V305" s="286"/>
      <c r="W305" s="286"/>
      <c r="X305" s="286"/>
      <c r="Y305" s="286"/>
    </row>
    <row r="306" spans="1:25" ht="11.25" customHeight="1" x14ac:dyDescent="0.25">
      <c r="A306" s="286"/>
      <c r="B306" s="286"/>
      <c r="C306" s="286"/>
      <c r="D306" s="286"/>
      <c r="E306" s="286"/>
      <c r="F306" s="286"/>
      <c r="G306" s="286"/>
      <c r="H306" s="286"/>
      <c r="I306" s="286"/>
      <c r="J306" s="286"/>
      <c r="K306" s="287"/>
      <c r="L306" s="286"/>
      <c r="M306" s="286"/>
      <c r="N306" s="286"/>
      <c r="O306" s="286"/>
      <c r="P306" s="287"/>
      <c r="Q306" s="286"/>
      <c r="R306" s="286"/>
      <c r="S306" s="287"/>
      <c r="T306" s="286"/>
      <c r="U306" s="286"/>
      <c r="V306" s="286"/>
      <c r="W306" s="286"/>
      <c r="X306" s="286"/>
      <c r="Y306" s="286"/>
    </row>
    <row r="307" spans="1:25" ht="11.25" customHeight="1" x14ac:dyDescent="0.25">
      <c r="A307" s="286"/>
      <c r="B307" s="286"/>
      <c r="C307" s="286"/>
      <c r="D307" s="286"/>
      <c r="E307" s="286"/>
      <c r="F307" s="286"/>
      <c r="G307" s="286"/>
      <c r="H307" s="286"/>
      <c r="I307" s="286"/>
      <c r="J307" s="286"/>
      <c r="K307" s="287"/>
      <c r="L307" s="286"/>
      <c r="M307" s="286"/>
      <c r="N307" s="286"/>
      <c r="O307" s="286"/>
      <c r="P307" s="287"/>
      <c r="Q307" s="286"/>
      <c r="R307" s="286"/>
      <c r="S307" s="287"/>
      <c r="T307" s="286"/>
      <c r="U307" s="286"/>
      <c r="V307" s="286"/>
      <c r="W307" s="286"/>
      <c r="X307" s="286"/>
      <c r="Y307" s="286"/>
    </row>
    <row r="308" spans="1:25" ht="11.25" customHeight="1" x14ac:dyDescent="0.25">
      <c r="A308" s="286"/>
      <c r="B308" s="286"/>
      <c r="C308" s="286"/>
      <c r="D308" s="286"/>
      <c r="E308" s="286"/>
      <c r="F308" s="286"/>
      <c r="G308" s="286"/>
      <c r="H308" s="286"/>
      <c r="I308" s="286"/>
      <c r="J308" s="286"/>
      <c r="K308" s="287"/>
      <c r="L308" s="286"/>
      <c r="M308" s="286"/>
      <c r="N308" s="286"/>
      <c r="O308" s="286"/>
      <c r="P308" s="287"/>
      <c r="Q308" s="286"/>
      <c r="R308" s="286"/>
      <c r="S308" s="287"/>
      <c r="T308" s="286"/>
      <c r="U308" s="286"/>
      <c r="V308" s="286"/>
      <c r="W308" s="286"/>
      <c r="X308" s="286"/>
      <c r="Y308" s="286"/>
    </row>
    <row r="309" spans="1:25" ht="11.25" customHeight="1" x14ac:dyDescent="0.25">
      <c r="A309" s="286"/>
      <c r="B309" s="286"/>
      <c r="C309" s="286"/>
      <c r="D309" s="286"/>
      <c r="E309" s="286"/>
      <c r="F309" s="286"/>
      <c r="G309" s="286"/>
      <c r="H309" s="286"/>
      <c r="I309" s="286"/>
      <c r="J309" s="286"/>
      <c r="K309" s="287"/>
      <c r="L309" s="286"/>
      <c r="M309" s="286"/>
      <c r="N309" s="286"/>
      <c r="O309" s="286"/>
      <c r="P309" s="287"/>
      <c r="Q309" s="286"/>
      <c r="R309" s="286"/>
      <c r="S309" s="287"/>
      <c r="T309" s="286"/>
      <c r="U309" s="286"/>
      <c r="V309" s="286"/>
      <c r="W309" s="286"/>
      <c r="X309" s="286"/>
      <c r="Y309" s="286"/>
    </row>
    <row r="310" spans="1:25" ht="11.25" customHeight="1" x14ac:dyDescent="0.25">
      <c r="A310" s="286"/>
      <c r="B310" s="286"/>
      <c r="C310" s="286"/>
      <c r="D310" s="286"/>
      <c r="E310" s="286"/>
      <c r="F310" s="286"/>
      <c r="G310" s="286"/>
      <c r="H310" s="286"/>
      <c r="I310" s="286"/>
      <c r="J310" s="286"/>
      <c r="K310" s="287"/>
      <c r="L310" s="286"/>
      <c r="M310" s="286"/>
      <c r="N310" s="286"/>
      <c r="O310" s="286"/>
      <c r="P310" s="287"/>
      <c r="Q310" s="286"/>
      <c r="R310" s="286"/>
      <c r="S310" s="287"/>
      <c r="T310" s="286"/>
      <c r="U310" s="286"/>
      <c r="V310" s="286"/>
      <c r="W310" s="286"/>
      <c r="X310" s="286"/>
      <c r="Y310" s="286"/>
    </row>
    <row r="311" spans="1:25" ht="11.25" customHeight="1" x14ac:dyDescent="0.25">
      <c r="A311" s="286"/>
      <c r="B311" s="286"/>
      <c r="C311" s="286"/>
      <c r="D311" s="286"/>
      <c r="E311" s="286"/>
      <c r="F311" s="286"/>
      <c r="G311" s="286"/>
      <c r="H311" s="286"/>
      <c r="I311" s="286"/>
      <c r="J311" s="286"/>
      <c r="K311" s="287"/>
      <c r="L311" s="286"/>
      <c r="M311" s="286"/>
      <c r="N311" s="286"/>
      <c r="O311" s="286"/>
      <c r="P311" s="287"/>
      <c r="Q311" s="286"/>
      <c r="R311" s="286"/>
      <c r="S311" s="287"/>
      <c r="T311" s="286"/>
      <c r="U311" s="286"/>
      <c r="V311" s="286"/>
      <c r="W311" s="286"/>
      <c r="X311" s="286"/>
      <c r="Y311" s="286"/>
    </row>
    <row r="312" spans="1:25" ht="11.25" customHeight="1" x14ac:dyDescent="0.25">
      <c r="A312" s="286"/>
      <c r="B312" s="286"/>
      <c r="C312" s="286"/>
      <c r="D312" s="286"/>
      <c r="E312" s="286"/>
      <c r="F312" s="286"/>
      <c r="G312" s="286"/>
      <c r="H312" s="286"/>
      <c r="I312" s="286"/>
      <c r="J312" s="286"/>
      <c r="K312" s="287"/>
      <c r="L312" s="286"/>
      <c r="M312" s="286"/>
      <c r="N312" s="286"/>
      <c r="O312" s="286"/>
      <c r="P312" s="287"/>
      <c r="Q312" s="286"/>
      <c r="R312" s="286"/>
      <c r="S312" s="287"/>
      <c r="T312" s="286"/>
      <c r="U312" s="286"/>
      <c r="V312" s="286"/>
      <c r="W312" s="286"/>
      <c r="X312" s="286"/>
      <c r="Y312" s="286"/>
    </row>
    <row r="313" spans="1:25" ht="11.25" customHeight="1" x14ac:dyDescent="0.25">
      <c r="A313" s="286"/>
      <c r="B313" s="286"/>
      <c r="C313" s="286"/>
      <c r="D313" s="286"/>
      <c r="E313" s="286"/>
      <c r="F313" s="286"/>
      <c r="G313" s="286"/>
      <c r="H313" s="286"/>
      <c r="I313" s="286"/>
      <c r="J313" s="286"/>
      <c r="K313" s="287"/>
      <c r="L313" s="286"/>
      <c r="M313" s="286"/>
      <c r="N313" s="286"/>
      <c r="O313" s="286"/>
      <c r="P313" s="287"/>
      <c r="Q313" s="286"/>
      <c r="R313" s="286"/>
      <c r="S313" s="287"/>
      <c r="T313" s="286"/>
      <c r="U313" s="286"/>
      <c r="V313" s="286"/>
      <c r="W313" s="286"/>
      <c r="X313" s="286"/>
      <c r="Y313" s="286"/>
    </row>
    <row r="314" spans="1:25" ht="11.25" customHeight="1" x14ac:dyDescent="0.25">
      <c r="A314" s="286"/>
      <c r="B314" s="286"/>
      <c r="C314" s="286"/>
      <c r="D314" s="286"/>
      <c r="E314" s="286"/>
      <c r="F314" s="286"/>
      <c r="G314" s="286"/>
      <c r="H314" s="286"/>
      <c r="I314" s="286"/>
      <c r="J314" s="286"/>
      <c r="K314" s="287"/>
      <c r="L314" s="286"/>
      <c r="M314" s="286"/>
      <c r="N314" s="286"/>
      <c r="O314" s="286"/>
      <c r="P314" s="287"/>
      <c r="Q314" s="286"/>
      <c r="R314" s="286"/>
      <c r="S314" s="287"/>
      <c r="T314" s="286"/>
      <c r="U314" s="286"/>
      <c r="V314" s="286"/>
      <c r="W314" s="286"/>
      <c r="X314" s="286"/>
      <c r="Y314" s="286"/>
    </row>
    <row r="315" spans="1:25" ht="11.25" customHeight="1" x14ac:dyDescent="0.25">
      <c r="A315" s="286"/>
      <c r="B315" s="286"/>
      <c r="C315" s="286"/>
      <c r="D315" s="286"/>
      <c r="E315" s="286"/>
      <c r="F315" s="286"/>
      <c r="G315" s="286"/>
      <c r="H315" s="286"/>
      <c r="I315" s="286"/>
      <c r="J315" s="286"/>
      <c r="K315" s="287"/>
      <c r="L315" s="286"/>
      <c r="M315" s="286"/>
      <c r="N315" s="286"/>
      <c r="O315" s="286"/>
      <c r="P315" s="287"/>
      <c r="Q315" s="286"/>
      <c r="R315" s="286"/>
      <c r="S315" s="287"/>
      <c r="T315" s="286"/>
      <c r="U315" s="286"/>
      <c r="V315" s="286"/>
      <c r="W315" s="286"/>
      <c r="X315" s="286"/>
      <c r="Y315" s="286"/>
    </row>
    <row r="316" spans="1:25" ht="11.25" customHeight="1" x14ac:dyDescent="0.25">
      <c r="A316" s="286"/>
      <c r="B316" s="286"/>
      <c r="C316" s="286"/>
      <c r="D316" s="286"/>
      <c r="E316" s="286"/>
      <c r="F316" s="286"/>
      <c r="G316" s="286"/>
      <c r="H316" s="286"/>
      <c r="I316" s="286"/>
      <c r="J316" s="286"/>
      <c r="K316" s="287"/>
      <c r="L316" s="286"/>
      <c r="M316" s="286"/>
      <c r="N316" s="286"/>
      <c r="O316" s="286"/>
      <c r="P316" s="287"/>
      <c r="Q316" s="286"/>
      <c r="R316" s="286"/>
      <c r="S316" s="287"/>
      <c r="T316" s="286"/>
      <c r="U316" s="286"/>
      <c r="V316" s="286"/>
      <c r="W316" s="286"/>
      <c r="X316" s="286"/>
      <c r="Y316" s="286"/>
    </row>
    <row r="317" spans="1:25" ht="11.25" customHeight="1" x14ac:dyDescent="0.25">
      <c r="A317" s="286"/>
      <c r="B317" s="286"/>
      <c r="C317" s="286"/>
      <c r="D317" s="286"/>
      <c r="E317" s="286"/>
      <c r="F317" s="286"/>
      <c r="G317" s="286"/>
      <c r="H317" s="286"/>
      <c r="I317" s="286"/>
      <c r="J317" s="286"/>
      <c r="K317" s="287"/>
      <c r="L317" s="286"/>
      <c r="M317" s="286"/>
      <c r="N317" s="286"/>
      <c r="O317" s="286"/>
      <c r="P317" s="287"/>
      <c r="Q317" s="286"/>
      <c r="R317" s="286"/>
      <c r="S317" s="287"/>
      <c r="T317" s="286"/>
      <c r="U317" s="286"/>
      <c r="V317" s="286"/>
      <c r="W317" s="286"/>
      <c r="X317" s="286"/>
      <c r="Y317" s="286"/>
    </row>
    <row r="318" spans="1:25" ht="11.25" customHeight="1" x14ac:dyDescent="0.25">
      <c r="A318" s="286"/>
      <c r="B318" s="286"/>
      <c r="C318" s="286"/>
      <c r="D318" s="286"/>
      <c r="E318" s="286"/>
      <c r="F318" s="286"/>
      <c r="G318" s="286"/>
      <c r="H318" s="286"/>
      <c r="I318" s="286"/>
      <c r="J318" s="286"/>
      <c r="K318" s="287"/>
      <c r="L318" s="286"/>
      <c r="M318" s="286"/>
      <c r="N318" s="286"/>
      <c r="O318" s="286"/>
      <c r="P318" s="287"/>
      <c r="Q318" s="286"/>
      <c r="R318" s="286"/>
      <c r="S318" s="287"/>
      <c r="T318" s="286"/>
      <c r="U318" s="286"/>
      <c r="V318" s="286"/>
      <c r="W318" s="286"/>
      <c r="X318" s="286"/>
      <c r="Y318" s="286"/>
    </row>
    <row r="319" spans="1:25" ht="11.25" customHeight="1" x14ac:dyDescent="0.25">
      <c r="A319" s="286"/>
      <c r="B319" s="286"/>
      <c r="C319" s="286"/>
      <c r="D319" s="286"/>
      <c r="E319" s="286"/>
      <c r="F319" s="286"/>
      <c r="G319" s="286"/>
      <c r="H319" s="286"/>
      <c r="I319" s="286"/>
      <c r="J319" s="286"/>
      <c r="K319" s="287"/>
      <c r="L319" s="286"/>
      <c r="M319" s="286"/>
      <c r="N319" s="286"/>
      <c r="O319" s="286"/>
      <c r="P319" s="287"/>
      <c r="Q319" s="286"/>
      <c r="R319" s="286"/>
      <c r="S319" s="287"/>
      <c r="T319" s="286"/>
      <c r="U319" s="286"/>
      <c r="V319" s="286"/>
      <c r="W319" s="286"/>
      <c r="X319" s="286"/>
      <c r="Y319" s="286"/>
    </row>
    <row r="320" spans="1:25" ht="11.25" customHeight="1" x14ac:dyDescent="0.25">
      <c r="A320" s="286"/>
      <c r="B320" s="286"/>
      <c r="C320" s="286"/>
      <c r="D320" s="286"/>
      <c r="E320" s="286"/>
      <c r="F320" s="286"/>
      <c r="G320" s="286"/>
      <c r="H320" s="286"/>
      <c r="I320" s="286"/>
      <c r="J320" s="286"/>
      <c r="K320" s="287"/>
      <c r="L320" s="286"/>
      <c r="M320" s="286"/>
      <c r="N320" s="286"/>
      <c r="O320" s="286"/>
      <c r="P320" s="287"/>
      <c r="Q320" s="286"/>
      <c r="R320" s="286"/>
      <c r="S320" s="287"/>
      <c r="T320" s="286"/>
      <c r="U320" s="286"/>
      <c r="V320" s="286"/>
      <c r="W320" s="286"/>
      <c r="X320" s="286"/>
      <c r="Y320" s="286"/>
    </row>
    <row r="321" spans="1:25" ht="11.25" customHeight="1" x14ac:dyDescent="0.25">
      <c r="A321" s="286"/>
      <c r="B321" s="286"/>
      <c r="C321" s="286"/>
      <c r="D321" s="286"/>
      <c r="E321" s="286"/>
      <c r="F321" s="286"/>
      <c r="G321" s="286"/>
      <c r="H321" s="286"/>
      <c r="I321" s="286"/>
      <c r="J321" s="286"/>
      <c r="K321" s="287"/>
      <c r="L321" s="286"/>
      <c r="M321" s="286"/>
      <c r="N321" s="286"/>
      <c r="O321" s="286"/>
      <c r="P321" s="287"/>
      <c r="Q321" s="286"/>
      <c r="R321" s="286"/>
      <c r="S321" s="287"/>
      <c r="T321" s="286"/>
      <c r="U321" s="286"/>
      <c r="V321" s="286"/>
      <c r="W321" s="286"/>
      <c r="X321" s="286"/>
      <c r="Y321" s="286"/>
    </row>
    <row r="322" spans="1:25" ht="11.25" customHeight="1" x14ac:dyDescent="0.25">
      <c r="A322" s="286"/>
      <c r="B322" s="286"/>
      <c r="C322" s="286"/>
      <c r="D322" s="286"/>
      <c r="E322" s="286"/>
      <c r="F322" s="286"/>
      <c r="G322" s="286"/>
      <c r="H322" s="286"/>
      <c r="I322" s="286"/>
      <c r="J322" s="286"/>
      <c r="K322" s="287"/>
      <c r="L322" s="286"/>
      <c r="M322" s="286"/>
      <c r="N322" s="286"/>
      <c r="O322" s="286"/>
      <c r="P322" s="287"/>
      <c r="Q322" s="286"/>
      <c r="R322" s="286"/>
      <c r="S322" s="287"/>
      <c r="T322" s="286"/>
      <c r="U322" s="286"/>
      <c r="V322" s="286"/>
      <c r="W322" s="286"/>
      <c r="X322" s="286"/>
      <c r="Y322" s="286"/>
    </row>
    <row r="323" spans="1:25" ht="11.25" customHeight="1" x14ac:dyDescent="0.25">
      <c r="A323" s="286"/>
      <c r="B323" s="286"/>
      <c r="C323" s="286"/>
      <c r="D323" s="286"/>
      <c r="E323" s="286"/>
      <c r="F323" s="286"/>
      <c r="G323" s="286"/>
      <c r="H323" s="286"/>
      <c r="I323" s="286"/>
      <c r="J323" s="286"/>
      <c r="K323" s="287"/>
      <c r="L323" s="286"/>
      <c r="M323" s="286"/>
      <c r="N323" s="286"/>
      <c r="O323" s="286"/>
      <c r="P323" s="287"/>
      <c r="Q323" s="286"/>
      <c r="R323" s="286"/>
      <c r="S323" s="287"/>
      <c r="T323" s="286"/>
      <c r="U323" s="286"/>
      <c r="V323" s="286"/>
      <c r="W323" s="286"/>
      <c r="X323" s="286"/>
      <c r="Y323" s="286"/>
    </row>
    <row r="324" spans="1:25" ht="11.25" customHeight="1" x14ac:dyDescent="0.25">
      <c r="A324" s="286"/>
      <c r="B324" s="286"/>
      <c r="C324" s="286"/>
      <c r="D324" s="286"/>
      <c r="E324" s="286"/>
      <c r="F324" s="286"/>
      <c r="G324" s="286"/>
      <c r="H324" s="286"/>
      <c r="I324" s="286"/>
      <c r="J324" s="286"/>
      <c r="K324" s="287"/>
      <c r="L324" s="286"/>
      <c r="M324" s="286"/>
      <c r="N324" s="286"/>
      <c r="O324" s="286"/>
      <c r="P324" s="287"/>
      <c r="Q324" s="286"/>
      <c r="R324" s="286"/>
      <c r="S324" s="287"/>
      <c r="T324" s="286"/>
      <c r="U324" s="286"/>
      <c r="V324" s="286"/>
      <c r="W324" s="286"/>
      <c r="X324" s="286"/>
      <c r="Y324" s="286"/>
    </row>
    <row r="325" spans="1:25" ht="11.25" customHeight="1" x14ac:dyDescent="0.25">
      <c r="A325" s="286"/>
      <c r="B325" s="286"/>
      <c r="C325" s="286"/>
      <c r="D325" s="286"/>
      <c r="E325" s="286"/>
      <c r="F325" s="286"/>
      <c r="G325" s="286"/>
      <c r="H325" s="286"/>
      <c r="I325" s="286"/>
      <c r="J325" s="286"/>
      <c r="K325" s="287"/>
      <c r="L325" s="286"/>
      <c r="M325" s="286"/>
      <c r="N325" s="286"/>
      <c r="O325" s="286"/>
      <c r="P325" s="287"/>
      <c r="Q325" s="286"/>
      <c r="R325" s="286"/>
      <c r="S325" s="287"/>
      <c r="T325" s="286"/>
      <c r="U325" s="286"/>
      <c r="V325" s="286"/>
      <c r="W325" s="286"/>
      <c r="X325" s="286"/>
      <c r="Y325" s="286"/>
    </row>
    <row r="326" spans="1:25" ht="11.25" customHeight="1" x14ac:dyDescent="0.25">
      <c r="A326" s="286"/>
      <c r="B326" s="286"/>
      <c r="C326" s="286"/>
      <c r="D326" s="286"/>
      <c r="E326" s="286"/>
      <c r="F326" s="286"/>
      <c r="G326" s="286"/>
      <c r="H326" s="286"/>
      <c r="I326" s="286"/>
      <c r="J326" s="286"/>
      <c r="K326" s="287"/>
      <c r="L326" s="286"/>
      <c r="M326" s="286"/>
      <c r="N326" s="286"/>
      <c r="O326" s="286"/>
      <c r="P326" s="287"/>
      <c r="Q326" s="286"/>
      <c r="R326" s="286"/>
      <c r="S326" s="287"/>
      <c r="T326" s="286"/>
      <c r="U326" s="286"/>
      <c r="V326" s="286"/>
      <c r="W326" s="286"/>
      <c r="X326" s="286"/>
      <c r="Y326" s="286"/>
    </row>
    <row r="327" spans="1:25" ht="11.25" customHeight="1" x14ac:dyDescent="0.25">
      <c r="A327" s="286"/>
      <c r="B327" s="286"/>
      <c r="C327" s="286"/>
      <c r="D327" s="286"/>
      <c r="E327" s="286"/>
      <c r="F327" s="286"/>
      <c r="G327" s="286"/>
      <c r="H327" s="286"/>
      <c r="I327" s="286"/>
      <c r="J327" s="286"/>
      <c r="K327" s="287"/>
      <c r="L327" s="286"/>
      <c r="M327" s="286"/>
      <c r="N327" s="286"/>
      <c r="O327" s="286"/>
      <c r="P327" s="287"/>
      <c r="Q327" s="286"/>
      <c r="R327" s="286"/>
      <c r="S327" s="287"/>
      <c r="T327" s="286"/>
      <c r="U327" s="286"/>
      <c r="V327" s="286"/>
      <c r="W327" s="286"/>
      <c r="X327" s="286"/>
      <c r="Y327" s="286"/>
    </row>
    <row r="328" spans="1:25" ht="11.25" customHeight="1" x14ac:dyDescent="0.25">
      <c r="A328" s="286"/>
      <c r="B328" s="286"/>
      <c r="C328" s="286"/>
      <c r="D328" s="286"/>
      <c r="E328" s="286"/>
      <c r="F328" s="286"/>
      <c r="G328" s="286"/>
      <c r="H328" s="286"/>
      <c r="I328" s="286"/>
      <c r="J328" s="286"/>
      <c r="K328" s="287"/>
      <c r="L328" s="286"/>
      <c r="M328" s="286"/>
      <c r="N328" s="286"/>
      <c r="O328" s="286"/>
      <c r="P328" s="287"/>
      <c r="Q328" s="286"/>
      <c r="R328" s="286"/>
      <c r="S328" s="287"/>
      <c r="T328" s="286"/>
      <c r="U328" s="286"/>
      <c r="V328" s="286"/>
      <c r="W328" s="286"/>
      <c r="X328" s="286"/>
      <c r="Y328" s="286"/>
    </row>
    <row r="329" spans="1:25" ht="11.25" customHeight="1" x14ac:dyDescent="0.25">
      <c r="A329" s="286"/>
      <c r="B329" s="286"/>
      <c r="C329" s="286"/>
      <c r="D329" s="286"/>
      <c r="E329" s="286"/>
      <c r="F329" s="286"/>
      <c r="G329" s="286"/>
      <c r="H329" s="286"/>
      <c r="I329" s="286"/>
      <c r="J329" s="286"/>
      <c r="K329" s="287"/>
      <c r="L329" s="286"/>
      <c r="M329" s="286"/>
      <c r="N329" s="286"/>
      <c r="O329" s="286"/>
      <c r="P329" s="287"/>
      <c r="Q329" s="286"/>
      <c r="R329" s="286"/>
      <c r="S329" s="287"/>
      <c r="T329" s="286"/>
      <c r="U329" s="286"/>
      <c r="V329" s="286"/>
      <c r="W329" s="286"/>
      <c r="X329" s="286"/>
      <c r="Y329" s="286"/>
    </row>
    <row r="330" spans="1:25" ht="11.25" customHeight="1" x14ac:dyDescent="0.25">
      <c r="A330" s="286"/>
      <c r="B330" s="286"/>
      <c r="C330" s="286"/>
      <c r="D330" s="286"/>
      <c r="E330" s="286"/>
      <c r="F330" s="286"/>
      <c r="G330" s="286"/>
      <c r="H330" s="286"/>
      <c r="I330" s="286"/>
      <c r="J330" s="286"/>
      <c r="K330" s="287"/>
      <c r="L330" s="286"/>
      <c r="M330" s="286"/>
      <c r="N330" s="286"/>
      <c r="O330" s="286"/>
      <c r="P330" s="287"/>
      <c r="Q330" s="286"/>
      <c r="R330" s="286"/>
      <c r="S330" s="287"/>
      <c r="T330" s="286"/>
      <c r="U330" s="286"/>
      <c r="V330" s="286"/>
      <c r="W330" s="286"/>
      <c r="X330" s="286"/>
      <c r="Y330" s="286"/>
    </row>
    <row r="331" spans="1:25" ht="11.25" customHeight="1" x14ac:dyDescent="0.25">
      <c r="A331" s="286"/>
      <c r="B331" s="286"/>
      <c r="C331" s="286"/>
      <c r="D331" s="286"/>
      <c r="E331" s="286"/>
      <c r="F331" s="286"/>
      <c r="G331" s="286"/>
      <c r="H331" s="286"/>
      <c r="I331" s="286"/>
      <c r="J331" s="286"/>
      <c r="K331" s="287"/>
      <c r="L331" s="286"/>
      <c r="M331" s="286"/>
      <c r="N331" s="286"/>
      <c r="O331" s="286"/>
      <c r="P331" s="287"/>
      <c r="Q331" s="286"/>
      <c r="R331" s="286"/>
      <c r="S331" s="287"/>
      <c r="T331" s="286"/>
      <c r="U331" s="286"/>
      <c r="V331" s="286"/>
      <c r="W331" s="286"/>
      <c r="X331" s="286"/>
      <c r="Y331" s="286"/>
    </row>
    <row r="332" spans="1:25" ht="11.25" customHeight="1" x14ac:dyDescent="0.25">
      <c r="A332" s="286"/>
      <c r="B332" s="286"/>
      <c r="C332" s="286"/>
      <c r="D332" s="286"/>
      <c r="E332" s="286"/>
      <c r="F332" s="286"/>
      <c r="G332" s="286"/>
      <c r="H332" s="286"/>
      <c r="I332" s="286"/>
      <c r="J332" s="286"/>
      <c r="K332" s="287"/>
      <c r="L332" s="286"/>
      <c r="M332" s="286"/>
      <c r="N332" s="286"/>
      <c r="O332" s="286"/>
      <c r="P332" s="287"/>
      <c r="Q332" s="286"/>
      <c r="R332" s="286"/>
      <c r="S332" s="287"/>
      <c r="T332" s="286"/>
      <c r="U332" s="286"/>
      <c r="V332" s="286"/>
      <c r="W332" s="286"/>
      <c r="X332" s="286"/>
      <c r="Y332" s="286"/>
    </row>
    <row r="333" spans="1:25" ht="11.25" customHeight="1" x14ac:dyDescent="0.25">
      <c r="A333" s="286"/>
      <c r="B333" s="286"/>
      <c r="C333" s="286"/>
      <c r="D333" s="286"/>
      <c r="E333" s="286"/>
      <c r="F333" s="286"/>
      <c r="G333" s="286"/>
      <c r="H333" s="286"/>
      <c r="I333" s="286"/>
      <c r="J333" s="286"/>
      <c r="K333" s="287"/>
      <c r="L333" s="286"/>
      <c r="M333" s="286"/>
      <c r="N333" s="286"/>
      <c r="O333" s="286"/>
      <c r="P333" s="287"/>
      <c r="Q333" s="286"/>
      <c r="R333" s="286"/>
      <c r="S333" s="287"/>
      <c r="T333" s="286"/>
      <c r="U333" s="286"/>
      <c r="V333" s="286"/>
      <c r="W333" s="286"/>
      <c r="X333" s="286"/>
      <c r="Y333" s="286"/>
    </row>
    <row r="334" spans="1:25" ht="11.25" customHeight="1" x14ac:dyDescent="0.25">
      <c r="A334" s="286"/>
      <c r="B334" s="286"/>
      <c r="C334" s="286"/>
      <c r="D334" s="286"/>
      <c r="E334" s="286"/>
      <c r="F334" s="286"/>
      <c r="G334" s="286"/>
      <c r="H334" s="286"/>
      <c r="I334" s="286"/>
      <c r="J334" s="286"/>
      <c r="K334" s="287"/>
      <c r="L334" s="286"/>
      <c r="M334" s="286"/>
      <c r="N334" s="286"/>
      <c r="O334" s="286"/>
      <c r="P334" s="287"/>
      <c r="Q334" s="286"/>
      <c r="R334" s="286"/>
      <c r="S334" s="287"/>
      <c r="T334" s="286"/>
      <c r="U334" s="286"/>
      <c r="V334" s="286"/>
      <c r="W334" s="286"/>
      <c r="X334" s="286"/>
      <c r="Y334" s="286"/>
    </row>
    <row r="335" spans="1:25" ht="11.25" customHeight="1" x14ac:dyDescent="0.25">
      <c r="A335" s="286"/>
      <c r="B335" s="286"/>
      <c r="C335" s="286"/>
      <c r="D335" s="286"/>
      <c r="E335" s="286"/>
      <c r="F335" s="286"/>
      <c r="G335" s="286"/>
      <c r="H335" s="286"/>
      <c r="I335" s="286"/>
      <c r="J335" s="286"/>
      <c r="K335" s="287"/>
      <c r="L335" s="286"/>
      <c r="M335" s="286"/>
      <c r="N335" s="286"/>
      <c r="O335" s="286"/>
      <c r="P335" s="287"/>
      <c r="Q335" s="286"/>
      <c r="R335" s="286"/>
      <c r="S335" s="287"/>
      <c r="T335" s="286"/>
      <c r="U335" s="286"/>
      <c r="V335" s="286"/>
      <c r="W335" s="286"/>
      <c r="X335" s="286"/>
      <c r="Y335" s="286"/>
    </row>
    <row r="336" spans="1:25" ht="11.25" customHeight="1" x14ac:dyDescent="0.25">
      <c r="A336" s="286"/>
      <c r="B336" s="286"/>
      <c r="C336" s="286"/>
      <c r="D336" s="286"/>
      <c r="E336" s="286"/>
      <c r="F336" s="286"/>
      <c r="G336" s="286"/>
      <c r="H336" s="286"/>
      <c r="I336" s="286"/>
      <c r="J336" s="286"/>
      <c r="K336" s="287"/>
      <c r="L336" s="286"/>
      <c r="M336" s="286"/>
      <c r="N336" s="286"/>
      <c r="O336" s="286"/>
      <c r="P336" s="287"/>
      <c r="Q336" s="286"/>
      <c r="R336" s="286"/>
      <c r="S336" s="287"/>
      <c r="T336" s="286"/>
      <c r="U336" s="286"/>
      <c r="V336" s="286"/>
      <c r="W336" s="286"/>
      <c r="X336" s="286"/>
      <c r="Y336" s="286"/>
    </row>
    <row r="337" spans="1:25" ht="11.25" customHeight="1" x14ac:dyDescent="0.25">
      <c r="A337" s="286"/>
      <c r="B337" s="286"/>
      <c r="C337" s="286"/>
      <c r="D337" s="286"/>
      <c r="E337" s="286"/>
      <c r="F337" s="286"/>
      <c r="G337" s="286"/>
      <c r="H337" s="286"/>
      <c r="I337" s="286"/>
      <c r="J337" s="286"/>
      <c r="K337" s="287"/>
      <c r="L337" s="286"/>
      <c r="M337" s="286"/>
      <c r="N337" s="286"/>
      <c r="O337" s="286"/>
      <c r="P337" s="287"/>
      <c r="Q337" s="286"/>
      <c r="R337" s="286"/>
      <c r="S337" s="287"/>
      <c r="T337" s="286"/>
      <c r="U337" s="286"/>
      <c r="V337" s="286"/>
      <c r="W337" s="286"/>
      <c r="X337" s="286"/>
      <c r="Y337" s="286"/>
    </row>
    <row r="338" spans="1:25" ht="11.25" customHeight="1" x14ac:dyDescent="0.25">
      <c r="A338" s="286"/>
      <c r="B338" s="286"/>
      <c r="C338" s="286"/>
      <c r="D338" s="286"/>
      <c r="E338" s="286"/>
      <c r="F338" s="286"/>
      <c r="G338" s="286"/>
      <c r="H338" s="286"/>
      <c r="I338" s="286"/>
      <c r="J338" s="286"/>
      <c r="K338" s="287"/>
      <c r="L338" s="286"/>
      <c r="M338" s="286"/>
      <c r="N338" s="286"/>
      <c r="O338" s="286"/>
      <c r="P338" s="287"/>
      <c r="Q338" s="286"/>
      <c r="R338" s="286"/>
      <c r="S338" s="287"/>
      <c r="T338" s="286"/>
      <c r="U338" s="286"/>
      <c r="V338" s="286"/>
      <c r="W338" s="286"/>
      <c r="X338" s="286"/>
      <c r="Y338" s="286"/>
    </row>
    <row r="339" spans="1:25" ht="11.25" customHeight="1" x14ac:dyDescent="0.25">
      <c r="A339" s="286"/>
      <c r="B339" s="286"/>
      <c r="C339" s="286"/>
      <c r="D339" s="286"/>
      <c r="E339" s="286"/>
      <c r="F339" s="286"/>
      <c r="G339" s="286"/>
      <c r="H339" s="286"/>
      <c r="I339" s="286"/>
      <c r="J339" s="286"/>
      <c r="K339" s="287"/>
      <c r="L339" s="286"/>
      <c r="M339" s="286"/>
      <c r="N339" s="286"/>
      <c r="O339" s="286"/>
      <c r="P339" s="287"/>
      <c r="Q339" s="286"/>
      <c r="R339" s="286"/>
      <c r="S339" s="287"/>
      <c r="T339" s="286"/>
      <c r="U339" s="286"/>
      <c r="V339" s="286"/>
      <c r="W339" s="286"/>
      <c r="X339" s="286"/>
      <c r="Y339" s="286"/>
    </row>
    <row r="340" spans="1:25" ht="11.25" customHeight="1" x14ac:dyDescent="0.25">
      <c r="A340" s="286"/>
      <c r="B340" s="286"/>
      <c r="C340" s="286"/>
      <c r="D340" s="286"/>
      <c r="E340" s="286"/>
      <c r="F340" s="286"/>
      <c r="G340" s="286"/>
      <c r="H340" s="286"/>
      <c r="I340" s="286"/>
      <c r="J340" s="286"/>
      <c r="K340" s="287"/>
      <c r="L340" s="286"/>
      <c r="M340" s="286"/>
      <c r="N340" s="286"/>
      <c r="O340" s="286"/>
      <c r="P340" s="287"/>
      <c r="Q340" s="286"/>
      <c r="R340" s="286"/>
      <c r="S340" s="287"/>
      <c r="T340" s="286"/>
      <c r="U340" s="286"/>
      <c r="V340" s="286"/>
      <c r="W340" s="286"/>
      <c r="X340" s="286"/>
      <c r="Y340" s="286"/>
    </row>
    <row r="341" spans="1:25" ht="11.25" customHeight="1" x14ac:dyDescent="0.25">
      <c r="A341" s="286"/>
      <c r="B341" s="286"/>
      <c r="C341" s="286"/>
      <c r="D341" s="286"/>
      <c r="E341" s="286"/>
      <c r="F341" s="286"/>
      <c r="G341" s="286"/>
      <c r="H341" s="286"/>
      <c r="I341" s="286"/>
      <c r="J341" s="286"/>
      <c r="K341" s="287"/>
      <c r="L341" s="286"/>
      <c r="M341" s="286"/>
      <c r="N341" s="286"/>
      <c r="O341" s="286"/>
      <c r="P341" s="287"/>
      <c r="Q341" s="286"/>
      <c r="R341" s="286"/>
      <c r="S341" s="287"/>
      <c r="T341" s="286"/>
      <c r="U341" s="286"/>
      <c r="V341" s="286"/>
      <c r="W341" s="286"/>
      <c r="X341" s="286"/>
      <c r="Y341" s="286"/>
    </row>
    <row r="342" spans="1:25" ht="11.25" customHeight="1" x14ac:dyDescent="0.25">
      <c r="A342" s="286"/>
      <c r="B342" s="286"/>
      <c r="C342" s="286"/>
      <c r="D342" s="286"/>
      <c r="E342" s="286"/>
      <c r="F342" s="286"/>
      <c r="G342" s="286"/>
      <c r="H342" s="286"/>
      <c r="I342" s="286"/>
      <c r="J342" s="286"/>
      <c r="K342" s="287"/>
      <c r="L342" s="286"/>
      <c r="M342" s="286"/>
      <c r="N342" s="286"/>
      <c r="O342" s="286"/>
      <c r="P342" s="287"/>
      <c r="Q342" s="286"/>
      <c r="R342" s="286"/>
      <c r="S342" s="287"/>
      <c r="T342" s="286"/>
      <c r="U342" s="286"/>
      <c r="V342" s="286"/>
      <c r="W342" s="286"/>
      <c r="X342" s="286"/>
      <c r="Y342" s="286"/>
    </row>
    <row r="343" spans="1:25" ht="11.25" customHeight="1" x14ac:dyDescent="0.25">
      <c r="A343" s="286"/>
      <c r="B343" s="286"/>
      <c r="C343" s="286"/>
      <c r="D343" s="286"/>
      <c r="E343" s="286"/>
      <c r="F343" s="286"/>
      <c r="G343" s="286"/>
      <c r="H343" s="286"/>
      <c r="I343" s="286"/>
      <c r="J343" s="286"/>
      <c r="K343" s="287"/>
      <c r="L343" s="286"/>
      <c r="M343" s="286"/>
      <c r="N343" s="286"/>
      <c r="O343" s="286"/>
      <c r="P343" s="287"/>
      <c r="Q343" s="286"/>
      <c r="R343" s="286"/>
      <c r="S343" s="287"/>
      <c r="T343" s="286"/>
      <c r="U343" s="286"/>
      <c r="V343" s="286"/>
      <c r="W343" s="286"/>
      <c r="X343" s="286"/>
      <c r="Y343" s="286"/>
    </row>
    <row r="344" spans="1:25" ht="11.25" customHeight="1" x14ac:dyDescent="0.25">
      <c r="A344" s="286"/>
      <c r="B344" s="286"/>
      <c r="C344" s="286"/>
      <c r="D344" s="286"/>
      <c r="E344" s="286"/>
      <c r="F344" s="286"/>
      <c r="G344" s="286"/>
      <c r="H344" s="286"/>
      <c r="I344" s="286"/>
      <c r="J344" s="286"/>
      <c r="K344" s="287"/>
      <c r="L344" s="286"/>
      <c r="M344" s="286"/>
      <c r="N344" s="286"/>
      <c r="O344" s="286"/>
      <c r="P344" s="287"/>
      <c r="Q344" s="286"/>
      <c r="R344" s="286"/>
      <c r="S344" s="287"/>
      <c r="T344" s="286"/>
      <c r="U344" s="286"/>
      <c r="V344" s="286"/>
      <c r="W344" s="286"/>
      <c r="X344" s="286"/>
      <c r="Y344" s="286"/>
    </row>
    <row r="345" spans="1:25" ht="11.25" customHeight="1" x14ac:dyDescent="0.25">
      <c r="A345" s="286"/>
      <c r="B345" s="286"/>
      <c r="C345" s="286"/>
      <c r="D345" s="286"/>
      <c r="E345" s="286"/>
      <c r="F345" s="286"/>
      <c r="G345" s="286"/>
      <c r="H345" s="286"/>
      <c r="I345" s="286"/>
      <c r="J345" s="286"/>
      <c r="K345" s="287"/>
      <c r="L345" s="286"/>
      <c r="M345" s="286"/>
      <c r="N345" s="286"/>
      <c r="O345" s="286"/>
      <c r="P345" s="287"/>
      <c r="Q345" s="286"/>
      <c r="R345" s="286"/>
      <c r="S345" s="287"/>
      <c r="T345" s="286"/>
      <c r="U345" s="286"/>
      <c r="V345" s="286"/>
      <c r="W345" s="286"/>
      <c r="X345" s="286"/>
      <c r="Y345" s="286"/>
    </row>
    <row r="346" spans="1:25" ht="11.25" customHeight="1" x14ac:dyDescent="0.25">
      <c r="A346" s="286"/>
      <c r="B346" s="286"/>
      <c r="C346" s="286"/>
      <c r="D346" s="286"/>
      <c r="E346" s="286"/>
      <c r="F346" s="286"/>
      <c r="G346" s="286"/>
      <c r="H346" s="286"/>
      <c r="I346" s="286"/>
      <c r="J346" s="286"/>
      <c r="K346" s="287"/>
      <c r="L346" s="286"/>
      <c r="M346" s="286"/>
      <c r="N346" s="286"/>
      <c r="O346" s="286"/>
      <c r="P346" s="287"/>
      <c r="Q346" s="286"/>
      <c r="R346" s="286"/>
      <c r="S346" s="287"/>
      <c r="T346" s="286"/>
      <c r="U346" s="286"/>
      <c r="V346" s="286"/>
      <c r="W346" s="286"/>
      <c r="X346" s="286"/>
      <c r="Y346" s="286"/>
    </row>
    <row r="347" spans="1:25" ht="11.25" customHeight="1" x14ac:dyDescent="0.25">
      <c r="A347" s="286"/>
      <c r="B347" s="286"/>
      <c r="C347" s="286"/>
      <c r="D347" s="286"/>
      <c r="E347" s="286"/>
      <c r="F347" s="286"/>
      <c r="G347" s="286"/>
      <c r="H347" s="286"/>
      <c r="I347" s="286"/>
      <c r="J347" s="286"/>
      <c r="K347" s="287"/>
      <c r="L347" s="286"/>
      <c r="M347" s="286"/>
      <c r="N347" s="286"/>
      <c r="O347" s="286"/>
      <c r="P347" s="287"/>
      <c r="Q347" s="286"/>
      <c r="R347" s="286"/>
      <c r="S347" s="287"/>
      <c r="T347" s="286"/>
      <c r="U347" s="286"/>
      <c r="V347" s="286"/>
      <c r="W347" s="286"/>
      <c r="X347" s="286"/>
      <c r="Y347" s="286"/>
    </row>
    <row r="348" spans="1:25" ht="11.25" customHeight="1" x14ac:dyDescent="0.25">
      <c r="A348" s="286"/>
      <c r="B348" s="286"/>
      <c r="C348" s="286"/>
      <c r="D348" s="286"/>
      <c r="E348" s="286"/>
      <c r="F348" s="286"/>
      <c r="G348" s="286"/>
      <c r="H348" s="286"/>
      <c r="I348" s="286"/>
      <c r="J348" s="286"/>
      <c r="K348" s="287"/>
      <c r="L348" s="286"/>
      <c r="M348" s="286"/>
      <c r="N348" s="286"/>
      <c r="O348" s="286"/>
      <c r="P348" s="287"/>
      <c r="Q348" s="286"/>
      <c r="R348" s="286"/>
      <c r="S348" s="287"/>
      <c r="T348" s="286"/>
      <c r="U348" s="286"/>
      <c r="V348" s="286"/>
      <c r="W348" s="286"/>
      <c r="X348" s="286"/>
      <c r="Y348" s="286"/>
    </row>
    <row r="349" spans="1:25" ht="11.25" customHeight="1" x14ac:dyDescent="0.25">
      <c r="A349" s="286"/>
      <c r="B349" s="286"/>
      <c r="C349" s="286"/>
      <c r="D349" s="286"/>
      <c r="E349" s="286"/>
      <c r="F349" s="286"/>
      <c r="G349" s="286"/>
      <c r="H349" s="286"/>
      <c r="I349" s="286"/>
      <c r="J349" s="286"/>
      <c r="K349" s="287"/>
      <c r="L349" s="286"/>
      <c r="M349" s="286"/>
      <c r="N349" s="286"/>
      <c r="O349" s="286"/>
      <c r="P349" s="287"/>
      <c r="Q349" s="286"/>
      <c r="R349" s="286"/>
      <c r="S349" s="287"/>
      <c r="T349" s="286"/>
      <c r="U349" s="286"/>
      <c r="V349" s="286"/>
      <c r="W349" s="286"/>
      <c r="X349" s="286"/>
      <c r="Y349" s="286"/>
    </row>
    <row r="350" spans="1:25" ht="11.25" customHeight="1" x14ac:dyDescent="0.25">
      <c r="A350" s="286"/>
      <c r="B350" s="286"/>
      <c r="C350" s="286"/>
      <c r="D350" s="286"/>
      <c r="E350" s="286"/>
      <c r="F350" s="286"/>
      <c r="G350" s="286"/>
      <c r="H350" s="286"/>
      <c r="I350" s="286"/>
      <c r="J350" s="286"/>
      <c r="K350" s="287"/>
      <c r="L350" s="286"/>
      <c r="M350" s="286"/>
      <c r="N350" s="286"/>
      <c r="O350" s="286"/>
      <c r="P350" s="287"/>
      <c r="Q350" s="286"/>
      <c r="R350" s="286"/>
      <c r="S350" s="287"/>
      <c r="T350" s="286"/>
      <c r="U350" s="286"/>
      <c r="V350" s="286"/>
      <c r="W350" s="286"/>
      <c r="X350" s="286"/>
      <c r="Y350" s="286"/>
    </row>
    <row r="351" spans="1:25" ht="11.25" customHeight="1" x14ac:dyDescent="0.25">
      <c r="A351" s="286"/>
      <c r="B351" s="286"/>
      <c r="C351" s="286"/>
      <c r="D351" s="286"/>
      <c r="E351" s="286"/>
      <c r="F351" s="286"/>
      <c r="G351" s="286"/>
      <c r="H351" s="286"/>
      <c r="I351" s="286"/>
      <c r="J351" s="286"/>
      <c r="K351" s="287"/>
      <c r="L351" s="286"/>
      <c r="M351" s="286"/>
      <c r="N351" s="286"/>
      <c r="O351" s="286"/>
      <c r="P351" s="287"/>
      <c r="Q351" s="286"/>
      <c r="R351" s="286"/>
      <c r="S351" s="287"/>
      <c r="T351" s="286"/>
      <c r="U351" s="286"/>
      <c r="V351" s="286"/>
      <c r="W351" s="286"/>
      <c r="X351" s="286"/>
      <c r="Y351" s="286"/>
    </row>
    <row r="352" spans="1:25" ht="11.25" customHeight="1" x14ac:dyDescent="0.25">
      <c r="A352" s="286"/>
      <c r="B352" s="286"/>
      <c r="C352" s="286"/>
      <c r="D352" s="286"/>
      <c r="E352" s="286"/>
      <c r="F352" s="286"/>
      <c r="G352" s="286"/>
      <c r="H352" s="286"/>
      <c r="I352" s="286"/>
      <c r="J352" s="286"/>
      <c r="K352" s="287"/>
      <c r="L352" s="286"/>
      <c r="M352" s="286"/>
      <c r="N352" s="286"/>
      <c r="O352" s="286"/>
      <c r="P352" s="287"/>
      <c r="Q352" s="286"/>
      <c r="R352" s="286"/>
      <c r="S352" s="287"/>
      <c r="T352" s="286"/>
      <c r="U352" s="286"/>
      <c r="V352" s="286"/>
      <c r="W352" s="286"/>
      <c r="X352" s="286"/>
      <c r="Y352" s="286"/>
    </row>
    <row r="353" spans="1:25" ht="11.25" customHeight="1" x14ac:dyDescent="0.25">
      <c r="A353" s="286"/>
      <c r="B353" s="286"/>
      <c r="C353" s="286"/>
      <c r="D353" s="286"/>
      <c r="E353" s="286"/>
      <c r="F353" s="286"/>
      <c r="G353" s="286"/>
      <c r="H353" s="286"/>
      <c r="I353" s="286"/>
      <c r="J353" s="286"/>
      <c r="K353" s="287"/>
      <c r="L353" s="286"/>
      <c r="M353" s="286"/>
      <c r="N353" s="286"/>
      <c r="O353" s="286"/>
      <c r="P353" s="287"/>
      <c r="Q353" s="286"/>
      <c r="R353" s="286"/>
      <c r="S353" s="287"/>
      <c r="T353" s="286"/>
      <c r="U353" s="286"/>
      <c r="V353" s="286"/>
      <c r="W353" s="286"/>
      <c r="X353" s="286"/>
      <c r="Y353" s="286"/>
    </row>
    <row r="354" spans="1:25" ht="11.25" customHeight="1" x14ac:dyDescent="0.25">
      <c r="A354" s="286"/>
      <c r="B354" s="286"/>
      <c r="C354" s="286"/>
      <c r="D354" s="286"/>
      <c r="E354" s="286"/>
      <c r="F354" s="286"/>
      <c r="G354" s="286"/>
      <c r="H354" s="286"/>
      <c r="I354" s="286"/>
      <c r="J354" s="286"/>
      <c r="K354" s="287"/>
      <c r="L354" s="286"/>
      <c r="M354" s="286"/>
      <c r="N354" s="286"/>
      <c r="O354" s="286"/>
      <c r="P354" s="287"/>
      <c r="Q354" s="286"/>
      <c r="R354" s="286"/>
      <c r="S354" s="287"/>
      <c r="T354" s="286"/>
      <c r="U354" s="286"/>
      <c r="V354" s="286"/>
      <c r="W354" s="286"/>
      <c r="X354" s="286"/>
      <c r="Y354" s="286"/>
    </row>
    <row r="355" spans="1:25" ht="11.25" customHeight="1" x14ac:dyDescent="0.25">
      <c r="A355" s="286"/>
      <c r="B355" s="286"/>
      <c r="C355" s="286"/>
      <c r="D355" s="286"/>
      <c r="E355" s="286"/>
      <c r="F355" s="286"/>
      <c r="G355" s="286"/>
      <c r="H355" s="286"/>
      <c r="I355" s="286"/>
      <c r="J355" s="286"/>
      <c r="K355" s="287"/>
      <c r="L355" s="286"/>
      <c r="M355" s="286"/>
      <c r="N355" s="286"/>
      <c r="O355" s="286"/>
      <c r="P355" s="287"/>
      <c r="Q355" s="286"/>
      <c r="R355" s="286"/>
      <c r="S355" s="287"/>
      <c r="T355" s="286"/>
      <c r="U355" s="286"/>
      <c r="V355" s="286"/>
      <c r="W355" s="286"/>
      <c r="X355" s="286"/>
      <c r="Y355" s="286"/>
    </row>
    <row r="356" spans="1:25" ht="11.25" customHeight="1" x14ac:dyDescent="0.25">
      <c r="A356" s="286"/>
      <c r="B356" s="286"/>
      <c r="C356" s="286"/>
      <c r="D356" s="286"/>
      <c r="E356" s="286"/>
      <c r="F356" s="286"/>
      <c r="G356" s="286"/>
      <c r="H356" s="286"/>
      <c r="I356" s="286"/>
      <c r="J356" s="286"/>
      <c r="K356" s="287"/>
      <c r="L356" s="286"/>
      <c r="M356" s="286"/>
      <c r="N356" s="286"/>
      <c r="O356" s="286"/>
      <c r="P356" s="287"/>
      <c r="Q356" s="286"/>
      <c r="R356" s="286"/>
      <c r="S356" s="287"/>
      <c r="T356" s="286"/>
      <c r="U356" s="286"/>
      <c r="V356" s="286"/>
      <c r="W356" s="286"/>
      <c r="X356" s="286"/>
      <c r="Y356" s="286"/>
    </row>
    <row r="357" spans="1:25" ht="11.25" customHeight="1" x14ac:dyDescent="0.25">
      <c r="A357" s="286"/>
      <c r="B357" s="286"/>
      <c r="C357" s="286"/>
      <c r="D357" s="286"/>
      <c r="E357" s="286"/>
      <c r="F357" s="286"/>
      <c r="G357" s="286"/>
      <c r="H357" s="286"/>
      <c r="I357" s="286"/>
      <c r="J357" s="286"/>
      <c r="K357" s="287"/>
      <c r="L357" s="286"/>
      <c r="M357" s="286"/>
      <c r="N357" s="286"/>
      <c r="O357" s="286"/>
      <c r="P357" s="287"/>
      <c r="Q357" s="286"/>
      <c r="R357" s="286"/>
      <c r="S357" s="287"/>
      <c r="T357" s="286"/>
      <c r="U357" s="286"/>
      <c r="V357" s="286"/>
      <c r="W357" s="286"/>
      <c r="X357" s="286"/>
      <c r="Y357" s="286"/>
    </row>
    <row r="358" spans="1:25" ht="11.25" customHeight="1" x14ac:dyDescent="0.25">
      <c r="A358" s="286"/>
      <c r="B358" s="286"/>
      <c r="C358" s="286"/>
      <c r="D358" s="286"/>
      <c r="E358" s="286"/>
      <c r="F358" s="286"/>
      <c r="G358" s="286"/>
      <c r="H358" s="286"/>
      <c r="I358" s="286"/>
      <c r="J358" s="286"/>
      <c r="K358" s="287"/>
      <c r="L358" s="286"/>
      <c r="M358" s="286"/>
      <c r="N358" s="286"/>
      <c r="O358" s="286"/>
      <c r="P358" s="287"/>
      <c r="Q358" s="286"/>
      <c r="R358" s="286"/>
      <c r="S358" s="287"/>
      <c r="T358" s="286"/>
      <c r="U358" s="286"/>
      <c r="V358" s="286"/>
      <c r="W358" s="286"/>
      <c r="X358" s="286"/>
      <c r="Y358" s="286"/>
    </row>
    <row r="359" spans="1:25" ht="11.25" customHeight="1" x14ac:dyDescent="0.25">
      <c r="A359" s="286"/>
      <c r="B359" s="286"/>
      <c r="C359" s="286"/>
      <c r="D359" s="286"/>
      <c r="E359" s="286"/>
      <c r="F359" s="286"/>
      <c r="G359" s="286"/>
      <c r="H359" s="286"/>
      <c r="I359" s="286"/>
      <c r="J359" s="286"/>
      <c r="K359" s="287"/>
      <c r="L359" s="286"/>
      <c r="M359" s="286"/>
      <c r="N359" s="286"/>
      <c r="O359" s="286"/>
      <c r="P359" s="287"/>
      <c r="Q359" s="286"/>
      <c r="R359" s="286"/>
      <c r="S359" s="287"/>
      <c r="T359" s="286"/>
      <c r="U359" s="286"/>
      <c r="V359" s="286"/>
      <c r="W359" s="286"/>
      <c r="X359" s="286"/>
      <c r="Y359" s="286"/>
    </row>
    <row r="360" spans="1:25" ht="11.25" customHeight="1" x14ac:dyDescent="0.25">
      <c r="A360" s="286"/>
      <c r="B360" s="286"/>
      <c r="C360" s="286"/>
      <c r="D360" s="286"/>
      <c r="E360" s="286"/>
      <c r="F360" s="286"/>
      <c r="G360" s="286"/>
      <c r="H360" s="286"/>
      <c r="I360" s="286"/>
      <c r="J360" s="286"/>
      <c r="K360" s="287"/>
      <c r="L360" s="286"/>
      <c r="M360" s="286"/>
      <c r="N360" s="286"/>
      <c r="O360" s="286"/>
      <c r="P360" s="287"/>
      <c r="Q360" s="286"/>
      <c r="R360" s="286"/>
      <c r="S360" s="287"/>
      <c r="T360" s="286"/>
      <c r="U360" s="286"/>
      <c r="V360" s="286"/>
      <c r="W360" s="286"/>
      <c r="X360" s="286"/>
      <c r="Y360" s="286"/>
    </row>
    <row r="361" spans="1:25" ht="11.25" customHeight="1" x14ac:dyDescent="0.25">
      <c r="A361" s="286"/>
      <c r="B361" s="286"/>
      <c r="C361" s="286"/>
      <c r="D361" s="286"/>
      <c r="E361" s="286"/>
      <c r="F361" s="286"/>
      <c r="G361" s="286"/>
      <c r="H361" s="286"/>
      <c r="I361" s="286"/>
      <c r="J361" s="286"/>
      <c r="K361" s="287"/>
      <c r="L361" s="286"/>
      <c r="M361" s="286"/>
      <c r="N361" s="286"/>
      <c r="O361" s="286"/>
      <c r="P361" s="287"/>
      <c r="Q361" s="286"/>
      <c r="R361" s="286"/>
      <c r="S361" s="287"/>
      <c r="T361" s="286"/>
      <c r="U361" s="286"/>
      <c r="V361" s="286"/>
      <c r="W361" s="286"/>
      <c r="X361" s="286"/>
      <c r="Y361" s="286"/>
    </row>
    <row r="362" spans="1:25" ht="11.25" customHeight="1" x14ac:dyDescent="0.25">
      <c r="A362" s="286"/>
      <c r="B362" s="286"/>
      <c r="C362" s="286"/>
      <c r="D362" s="286"/>
      <c r="E362" s="286"/>
      <c r="F362" s="286"/>
      <c r="G362" s="286"/>
      <c r="H362" s="286"/>
      <c r="I362" s="286"/>
      <c r="J362" s="286"/>
      <c r="K362" s="287"/>
      <c r="L362" s="286"/>
      <c r="M362" s="286"/>
      <c r="N362" s="286"/>
      <c r="O362" s="286"/>
      <c r="P362" s="287"/>
      <c r="Q362" s="286"/>
      <c r="R362" s="286"/>
      <c r="S362" s="287"/>
      <c r="T362" s="286"/>
      <c r="U362" s="286"/>
      <c r="V362" s="286"/>
      <c r="W362" s="286"/>
      <c r="X362" s="286"/>
      <c r="Y362" s="286"/>
    </row>
    <row r="363" spans="1:25" ht="11.25" customHeight="1" x14ac:dyDescent="0.25">
      <c r="A363" s="286"/>
      <c r="B363" s="286"/>
      <c r="C363" s="286"/>
      <c r="D363" s="286"/>
      <c r="E363" s="286"/>
      <c r="F363" s="286"/>
      <c r="G363" s="286"/>
      <c r="H363" s="286"/>
      <c r="I363" s="286"/>
      <c r="J363" s="286"/>
      <c r="K363" s="287"/>
      <c r="L363" s="286"/>
      <c r="M363" s="286"/>
      <c r="N363" s="286"/>
      <c r="O363" s="286"/>
      <c r="P363" s="287"/>
      <c r="Q363" s="286"/>
      <c r="R363" s="286"/>
      <c r="S363" s="287"/>
      <c r="T363" s="286"/>
      <c r="U363" s="286"/>
      <c r="V363" s="286"/>
      <c r="W363" s="286"/>
      <c r="X363" s="286"/>
      <c r="Y363" s="286"/>
    </row>
    <row r="364" spans="1:25" ht="11.25" customHeight="1" x14ac:dyDescent="0.25">
      <c r="A364" s="286"/>
      <c r="B364" s="286"/>
      <c r="C364" s="286"/>
      <c r="D364" s="286"/>
      <c r="E364" s="286"/>
      <c r="F364" s="286"/>
      <c r="G364" s="286"/>
      <c r="H364" s="286"/>
      <c r="I364" s="286"/>
      <c r="J364" s="286"/>
      <c r="K364" s="287"/>
      <c r="L364" s="286"/>
      <c r="M364" s="286"/>
      <c r="N364" s="286"/>
      <c r="O364" s="286"/>
      <c r="P364" s="287"/>
      <c r="Q364" s="286"/>
      <c r="R364" s="286"/>
      <c r="S364" s="287"/>
      <c r="T364" s="286"/>
      <c r="U364" s="286"/>
      <c r="V364" s="286"/>
      <c r="W364" s="286"/>
      <c r="X364" s="286"/>
      <c r="Y364" s="286"/>
    </row>
    <row r="365" spans="1:25" ht="11.25" customHeight="1" x14ac:dyDescent="0.25">
      <c r="A365" s="286"/>
      <c r="B365" s="286"/>
      <c r="C365" s="286"/>
      <c r="D365" s="286"/>
      <c r="E365" s="286"/>
      <c r="F365" s="286"/>
      <c r="G365" s="286"/>
      <c r="H365" s="286"/>
      <c r="I365" s="286"/>
      <c r="J365" s="286"/>
      <c r="K365" s="287"/>
      <c r="L365" s="286"/>
      <c r="M365" s="286"/>
      <c r="N365" s="286"/>
      <c r="O365" s="286"/>
      <c r="P365" s="287"/>
      <c r="Q365" s="286"/>
      <c r="R365" s="286"/>
      <c r="S365" s="287"/>
      <c r="T365" s="286"/>
      <c r="U365" s="286"/>
      <c r="V365" s="286"/>
      <c r="W365" s="286"/>
      <c r="X365" s="286"/>
      <c r="Y365" s="286"/>
    </row>
    <row r="366" spans="1:25" ht="11.25" customHeight="1" x14ac:dyDescent="0.25">
      <c r="A366" s="286"/>
      <c r="B366" s="286"/>
      <c r="C366" s="286"/>
      <c r="D366" s="286"/>
      <c r="E366" s="286"/>
      <c r="F366" s="286"/>
      <c r="G366" s="286"/>
      <c r="H366" s="286"/>
      <c r="I366" s="286"/>
      <c r="J366" s="286"/>
      <c r="K366" s="287"/>
      <c r="L366" s="286"/>
      <c r="M366" s="286"/>
      <c r="N366" s="286"/>
      <c r="O366" s="286"/>
      <c r="P366" s="287"/>
      <c r="Q366" s="286"/>
      <c r="R366" s="286"/>
      <c r="S366" s="287"/>
      <c r="T366" s="286"/>
      <c r="U366" s="286"/>
      <c r="V366" s="286"/>
      <c r="W366" s="286"/>
      <c r="X366" s="286"/>
      <c r="Y366" s="286"/>
    </row>
    <row r="367" spans="1:25" ht="11.25" customHeight="1" x14ac:dyDescent="0.25">
      <c r="A367" s="286"/>
      <c r="B367" s="286"/>
      <c r="C367" s="286"/>
      <c r="D367" s="286"/>
      <c r="E367" s="286"/>
      <c r="F367" s="286"/>
      <c r="G367" s="286"/>
      <c r="H367" s="286"/>
      <c r="I367" s="286"/>
      <c r="J367" s="286"/>
      <c r="K367" s="287"/>
      <c r="L367" s="286"/>
      <c r="M367" s="286"/>
      <c r="N367" s="286"/>
      <c r="O367" s="286"/>
      <c r="P367" s="287"/>
      <c r="Q367" s="286"/>
      <c r="R367" s="286"/>
      <c r="S367" s="287"/>
      <c r="T367" s="286"/>
      <c r="U367" s="286"/>
      <c r="V367" s="286"/>
      <c r="W367" s="286"/>
      <c r="X367" s="286"/>
      <c r="Y367" s="286"/>
    </row>
    <row r="368" spans="1:25" ht="11.25" customHeight="1" x14ac:dyDescent="0.25">
      <c r="A368" s="286"/>
      <c r="B368" s="286"/>
      <c r="C368" s="286"/>
      <c r="D368" s="286"/>
      <c r="E368" s="286"/>
      <c r="F368" s="286"/>
      <c r="G368" s="286"/>
      <c r="H368" s="286"/>
      <c r="I368" s="286"/>
      <c r="J368" s="286"/>
      <c r="K368" s="287"/>
      <c r="L368" s="286"/>
      <c r="M368" s="286"/>
      <c r="N368" s="286"/>
      <c r="O368" s="286"/>
      <c r="P368" s="287"/>
      <c r="Q368" s="286"/>
      <c r="R368" s="286"/>
      <c r="S368" s="287"/>
      <c r="T368" s="286"/>
      <c r="U368" s="286"/>
      <c r="V368" s="286"/>
      <c r="W368" s="286"/>
      <c r="X368" s="286"/>
      <c r="Y368" s="286"/>
    </row>
    <row r="369" spans="1:25" ht="11.25" customHeight="1" x14ac:dyDescent="0.25">
      <c r="A369" s="286"/>
      <c r="B369" s="286"/>
      <c r="C369" s="286"/>
      <c r="D369" s="286"/>
      <c r="E369" s="286"/>
      <c r="F369" s="286"/>
      <c r="G369" s="286"/>
      <c r="H369" s="286"/>
      <c r="I369" s="286"/>
      <c r="J369" s="286"/>
      <c r="K369" s="287"/>
      <c r="L369" s="286"/>
      <c r="M369" s="286"/>
      <c r="N369" s="286"/>
      <c r="O369" s="286"/>
      <c r="P369" s="287"/>
      <c r="Q369" s="286"/>
      <c r="R369" s="286"/>
      <c r="S369" s="287"/>
      <c r="T369" s="286"/>
      <c r="U369" s="286"/>
      <c r="V369" s="286"/>
      <c r="W369" s="286"/>
      <c r="X369" s="286"/>
      <c r="Y369" s="286"/>
    </row>
    <row r="370" spans="1:25" ht="11.25" customHeight="1" x14ac:dyDescent="0.25">
      <c r="A370" s="286"/>
      <c r="B370" s="286"/>
      <c r="C370" s="286"/>
      <c r="D370" s="286"/>
      <c r="E370" s="286"/>
      <c r="F370" s="286"/>
      <c r="G370" s="286"/>
      <c r="H370" s="286"/>
      <c r="I370" s="286"/>
      <c r="J370" s="286"/>
      <c r="K370" s="287"/>
      <c r="L370" s="286"/>
      <c r="M370" s="286"/>
      <c r="N370" s="286"/>
      <c r="O370" s="286"/>
      <c r="P370" s="287"/>
      <c r="Q370" s="286"/>
      <c r="R370" s="286"/>
      <c r="S370" s="287"/>
      <c r="T370" s="286"/>
      <c r="U370" s="286"/>
      <c r="V370" s="286"/>
      <c r="W370" s="286"/>
      <c r="X370" s="286"/>
      <c r="Y370" s="286"/>
    </row>
    <row r="371" spans="1:25" ht="11.25" customHeight="1" x14ac:dyDescent="0.25">
      <c r="A371" s="286"/>
      <c r="B371" s="286"/>
      <c r="C371" s="286"/>
      <c r="D371" s="286"/>
      <c r="E371" s="286"/>
      <c r="F371" s="286"/>
      <c r="G371" s="286"/>
      <c r="H371" s="286"/>
      <c r="I371" s="286"/>
      <c r="J371" s="286"/>
      <c r="K371" s="287"/>
      <c r="L371" s="286"/>
      <c r="M371" s="286"/>
      <c r="N371" s="286"/>
      <c r="O371" s="286"/>
      <c r="P371" s="287"/>
      <c r="Q371" s="286"/>
      <c r="R371" s="286"/>
      <c r="S371" s="287"/>
      <c r="T371" s="286"/>
      <c r="U371" s="286"/>
      <c r="V371" s="286"/>
      <c r="W371" s="286"/>
      <c r="X371" s="286"/>
      <c r="Y371" s="286"/>
    </row>
    <row r="372" spans="1:25" ht="11.25" customHeight="1" x14ac:dyDescent="0.25">
      <c r="A372" s="286"/>
      <c r="B372" s="286"/>
      <c r="C372" s="286"/>
      <c r="D372" s="286"/>
      <c r="E372" s="286"/>
      <c r="F372" s="286"/>
      <c r="G372" s="286"/>
      <c r="H372" s="286"/>
      <c r="I372" s="286"/>
      <c r="J372" s="286"/>
      <c r="K372" s="287"/>
      <c r="L372" s="286"/>
      <c r="M372" s="286"/>
      <c r="N372" s="286"/>
      <c r="O372" s="286"/>
      <c r="P372" s="287"/>
      <c r="Q372" s="286"/>
      <c r="R372" s="286"/>
      <c r="S372" s="287"/>
      <c r="T372" s="286"/>
      <c r="U372" s="286"/>
      <c r="V372" s="286"/>
      <c r="W372" s="286"/>
      <c r="X372" s="286"/>
      <c r="Y372" s="286"/>
    </row>
    <row r="373" spans="1:25" ht="11.25" customHeight="1" x14ac:dyDescent="0.25">
      <c r="A373" s="286"/>
      <c r="B373" s="286"/>
      <c r="C373" s="286"/>
      <c r="D373" s="286"/>
      <c r="E373" s="286"/>
      <c r="F373" s="286"/>
      <c r="G373" s="286"/>
      <c r="H373" s="286"/>
      <c r="I373" s="286"/>
      <c r="J373" s="286"/>
      <c r="K373" s="287"/>
      <c r="L373" s="286"/>
      <c r="M373" s="286"/>
      <c r="N373" s="286"/>
      <c r="O373" s="286"/>
      <c r="P373" s="287"/>
      <c r="Q373" s="286"/>
      <c r="R373" s="286"/>
      <c r="S373" s="287"/>
      <c r="T373" s="286"/>
      <c r="U373" s="286"/>
      <c r="V373" s="286"/>
      <c r="W373" s="286"/>
      <c r="X373" s="286"/>
      <c r="Y373" s="286"/>
    </row>
    <row r="374" spans="1:25" ht="11.25" customHeight="1" x14ac:dyDescent="0.25">
      <c r="A374" s="286"/>
      <c r="B374" s="286"/>
      <c r="C374" s="286"/>
      <c r="D374" s="286"/>
      <c r="E374" s="286"/>
      <c r="F374" s="286"/>
      <c r="G374" s="286"/>
      <c r="H374" s="286"/>
      <c r="I374" s="286"/>
      <c r="J374" s="286"/>
      <c r="K374" s="287"/>
      <c r="L374" s="286"/>
      <c r="M374" s="286"/>
      <c r="N374" s="286"/>
      <c r="O374" s="286"/>
      <c r="P374" s="287"/>
      <c r="Q374" s="286"/>
      <c r="R374" s="286"/>
      <c r="S374" s="287"/>
      <c r="T374" s="286"/>
      <c r="U374" s="286"/>
      <c r="V374" s="286"/>
      <c r="W374" s="286"/>
      <c r="X374" s="286"/>
      <c r="Y374" s="286"/>
    </row>
    <row r="375" spans="1:25" ht="11.25" customHeight="1" x14ac:dyDescent="0.25">
      <c r="A375" s="286"/>
      <c r="B375" s="286"/>
      <c r="C375" s="286"/>
      <c r="D375" s="286"/>
      <c r="E375" s="286"/>
      <c r="F375" s="286"/>
      <c r="G375" s="286"/>
      <c r="H375" s="286"/>
      <c r="I375" s="286"/>
      <c r="J375" s="286"/>
      <c r="K375" s="287"/>
      <c r="L375" s="286"/>
      <c r="M375" s="286"/>
      <c r="N375" s="286"/>
      <c r="O375" s="286"/>
      <c r="P375" s="287"/>
      <c r="Q375" s="286"/>
      <c r="R375" s="286"/>
      <c r="S375" s="287"/>
      <c r="T375" s="286"/>
      <c r="U375" s="286"/>
      <c r="V375" s="286"/>
      <c r="W375" s="286"/>
      <c r="X375" s="286"/>
      <c r="Y375" s="286"/>
    </row>
    <row r="376" spans="1:25" ht="11.25" customHeight="1" x14ac:dyDescent="0.25">
      <c r="A376" s="286"/>
      <c r="B376" s="286"/>
      <c r="C376" s="286"/>
      <c r="D376" s="286"/>
      <c r="E376" s="286"/>
      <c r="F376" s="286"/>
      <c r="G376" s="286"/>
      <c r="H376" s="286"/>
      <c r="I376" s="286"/>
      <c r="J376" s="286"/>
      <c r="K376" s="287"/>
      <c r="L376" s="286"/>
      <c r="M376" s="286"/>
      <c r="N376" s="286"/>
      <c r="O376" s="286"/>
      <c r="P376" s="287"/>
      <c r="Q376" s="286"/>
      <c r="R376" s="286"/>
      <c r="S376" s="287"/>
      <c r="T376" s="286"/>
      <c r="U376" s="286"/>
      <c r="V376" s="286"/>
      <c r="W376" s="286"/>
      <c r="X376" s="286"/>
      <c r="Y376" s="286"/>
    </row>
    <row r="377" spans="1:25" ht="11.25" customHeight="1" x14ac:dyDescent="0.25">
      <c r="A377" s="286"/>
      <c r="B377" s="286"/>
      <c r="C377" s="286"/>
      <c r="D377" s="286"/>
      <c r="E377" s="286"/>
      <c r="F377" s="286"/>
      <c r="G377" s="286"/>
      <c r="H377" s="286"/>
      <c r="I377" s="286"/>
      <c r="J377" s="286"/>
      <c r="K377" s="287"/>
      <c r="L377" s="286"/>
      <c r="M377" s="286"/>
      <c r="N377" s="286"/>
      <c r="O377" s="286"/>
      <c r="P377" s="287"/>
      <c r="Q377" s="286"/>
      <c r="R377" s="286"/>
      <c r="S377" s="287"/>
      <c r="T377" s="286"/>
      <c r="U377" s="286"/>
      <c r="V377" s="286"/>
      <c r="W377" s="286"/>
      <c r="X377" s="286"/>
      <c r="Y377" s="286"/>
    </row>
    <row r="378" spans="1:25" ht="11.25" customHeight="1" x14ac:dyDescent="0.25">
      <c r="A378" s="286"/>
      <c r="B378" s="286"/>
      <c r="C378" s="286"/>
      <c r="D378" s="286"/>
      <c r="E378" s="286"/>
      <c r="F378" s="286"/>
      <c r="G378" s="286"/>
      <c r="H378" s="286"/>
      <c r="I378" s="286"/>
      <c r="J378" s="286"/>
      <c r="K378" s="287"/>
      <c r="L378" s="286"/>
      <c r="M378" s="286"/>
      <c r="N378" s="286"/>
      <c r="O378" s="286"/>
      <c r="P378" s="287"/>
      <c r="Q378" s="286"/>
      <c r="R378" s="286"/>
      <c r="S378" s="287"/>
      <c r="T378" s="286"/>
      <c r="U378" s="286"/>
      <c r="V378" s="286"/>
      <c r="W378" s="286"/>
      <c r="X378" s="286"/>
      <c r="Y378" s="286"/>
    </row>
    <row r="379" spans="1:25" ht="11.25" customHeight="1" x14ac:dyDescent="0.25">
      <c r="A379" s="286"/>
      <c r="B379" s="286"/>
      <c r="C379" s="286"/>
      <c r="D379" s="286"/>
      <c r="E379" s="286"/>
      <c r="F379" s="286"/>
      <c r="G379" s="286"/>
      <c r="H379" s="286"/>
      <c r="I379" s="286"/>
      <c r="J379" s="286"/>
      <c r="K379" s="287"/>
      <c r="L379" s="286"/>
      <c r="M379" s="286"/>
      <c r="N379" s="286"/>
      <c r="O379" s="286"/>
      <c r="P379" s="287"/>
      <c r="Q379" s="286"/>
      <c r="R379" s="286"/>
      <c r="S379" s="287"/>
      <c r="T379" s="286"/>
      <c r="U379" s="286"/>
      <c r="V379" s="286"/>
      <c r="W379" s="286"/>
      <c r="X379" s="286"/>
      <c r="Y379" s="286"/>
    </row>
    <row r="380" spans="1:25" ht="11.25" customHeight="1" x14ac:dyDescent="0.25">
      <c r="A380" s="286"/>
      <c r="B380" s="286"/>
      <c r="C380" s="286"/>
      <c r="D380" s="286"/>
      <c r="E380" s="286"/>
      <c r="F380" s="286"/>
      <c r="G380" s="286"/>
      <c r="H380" s="286"/>
      <c r="I380" s="286"/>
      <c r="J380" s="286"/>
      <c r="K380" s="287"/>
      <c r="L380" s="286"/>
      <c r="M380" s="286"/>
      <c r="N380" s="286"/>
      <c r="O380" s="286"/>
      <c r="P380" s="287"/>
      <c r="Q380" s="286"/>
      <c r="R380" s="286"/>
      <c r="S380" s="287"/>
      <c r="T380" s="286"/>
      <c r="U380" s="286"/>
      <c r="V380" s="286"/>
      <c r="W380" s="286"/>
      <c r="X380" s="286"/>
      <c r="Y380" s="286"/>
    </row>
    <row r="381" spans="1:25" ht="11.25" customHeight="1" x14ac:dyDescent="0.25">
      <c r="A381" s="286"/>
      <c r="B381" s="286"/>
      <c r="C381" s="286"/>
      <c r="D381" s="286"/>
      <c r="E381" s="286"/>
      <c r="F381" s="286"/>
      <c r="G381" s="286"/>
      <c r="H381" s="286"/>
      <c r="I381" s="286"/>
      <c r="J381" s="286"/>
      <c r="K381" s="287"/>
      <c r="L381" s="286"/>
      <c r="M381" s="286"/>
      <c r="N381" s="286"/>
      <c r="O381" s="286"/>
      <c r="P381" s="287"/>
      <c r="Q381" s="286"/>
      <c r="R381" s="286"/>
      <c r="S381" s="287"/>
      <c r="T381" s="286"/>
      <c r="U381" s="286"/>
      <c r="V381" s="286"/>
      <c r="W381" s="286"/>
      <c r="X381" s="286"/>
      <c r="Y381" s="286"/>
    </row>
    <row r="382" spans="1:25" ht="11.25" customHeight="1" x14ac:dyDescent="0.25">
      <c r="A382" s="286"/>
      <c r="B382" s="286"/>
      <c r="C382" s="286"/>
      <c r="D382" s="286"/>
      <c r="E382" s="286"/>
      <c r="F382" s="286"/>
      <c r="G382" s="286"/>
      <c r="H382" s="286"/>
      <c r="I382" s="286"/>
      <c r="J382" s="286"/>
      <c r="K382" s="287"/>
      <c r="L382" s="286"/>
      <c r="M382" s="286"/>
      <c r="N382" s="286"/>
      <c r="O382" s="286"/>
      <c r="P382" s="287"/>
      <c r="Q382" s="286"/>
      <c r="R382" s="286"/>
      <c r="S382" s="287"/>
      <c r="T382" s="286"/>
      <c r="U382" s="286"/>
      <c r="V382" s="286"/>
      <c r="W382" s="286"/>
      <c r="X382" s="286"/>
      <c r="Y382" s="286"/>
    </row>
    <row r="383" spans="1:25" ht="11.25" customHeight="1" x14ac:dyDescent="0.25">
      <c r="A383" s="286"/>
      <c r="B383" s="286"/>
      <c r="C383" s="286"/>
      <c r="D383" s="286"/>
      <c r="E383" s="286"/>
      <c r="F383" s="286"/>
      <c r="G383" s="286"/>
      <c r="H383" s="286"/>
      <c r="I383" s="286"/>
      <c r="J383" s="286"/>
      <c r="K383" s="287"/>
      <c r="L383" s="286"/>
      <c r="M383" s="286"/>
      <c r="N383" s="286"/>
      <c r="O383" s="286"/>
      <c r="P383" s="287"/>
      <c r="Q383" s="286"/>
      <c r="R383" s="286"/>
      <c r="S383" s="287"/>
      <c r="T383" s="286"/>
      <c r="U383" s="286"/>
      <c r="V383" s="286"/>
      <c r="W383" s="286"/>
      <c r="X383" s="286"/>
      <c r="Y383" s="286"/>
    </row>
    <row r="384" spans="1:25" ht="11.25" customHeight="1" x14ac:dyDescent="0.25">
      <c r="A384" s="286"/>
      <c r="B384" s="286"/>
      <c r="C384" s="286"/>
      <c r="D384" s="286"/>
      <c r="E384" s="286"/>
      <c r="F384" s="286"/>
      <c r="G384" s="286"/>
      <c r="H384" s="286"/>
      <c r="I384" s="286"/>
      <c r="J384" s="286"/>
      <c r="K384" s="287"/>
      <c r="L384" s="286"/>
      <c r="M384" s="286"/>
      <c r="N384" s="286"/>
      <c r="O384" s="286"/>
      <c r="P384" s="287"/>
      <c r="Q384" s="286"/>
      <c r="R384" s="286"/>
      <c r="S384" s="287"/>
      <c r="T384" s="286"/>
      <c r="U384" s="286"/>
      <c r="V384" s="286"/>
      <c r="W384" s="286"/>
      <c r="X384" s="286"/>
      <c r="Y384" s="286"/>
    </row>
    <row r="385" spans="1:25" ht="11.25" customHeight="1" x14ac:dyDescent="0.25">
      <c r="A385" s="286"/>
      <c r="B385" s="286"/>
      <c r="C385" s="286"/>
      <c r="D385" s="286"/>
      <c r="E385" s="286"/>
      <c r="F385" s="286"/>
      <c r="G385" s="286"/>
      <c r="H385" s="286"/>
      <c r="I385" s="286"/>
      <c r="J385" s="286"/>
      <c r="K385" s="287"/>
      <c r="L385" s="286"/>
      <c r="M385" s="286"/>
      <c r="N385" s="286"/>
      <c r="O385" s="286"/>
      <c r="P385" s="287"/>
      <c r="Q385" s="286"/>
      <c r="R385" s="286"/>
      <c r="S385" s="287"/>
      <c r="T385" s="286"/>
      <c r="U385" s="286"/>
      <c r="V385" s="286"/>
      <c r="W385" s="286"/>
      <c r="X385" s="286"/>
      <c r="Y385" s="286"/>
    </row>
    <row r="386" spans="1:25" ht="11.25" customHeight="1" x14ac:dyDescent="0.25">
      <c r="A386" s="286"/>
      <c r="B386" s="286"/>
      <c r="C386" s="286"/>
      <c r="D386" s="286"/>
      <c r="E386" s="286"/>
      <c r="F386" s="286"/>
      <c r="G386" s="286"/>
      <c r="H386" s="286"/>
      <c r="I386" s="286"/>
      <c r="J386" s="286"/>
      <c r="K386" s="287"/>
      <c r="L386" s="286"/>
      <c r="M386" s="286"/>
      <c r="N386" s="286"/>
      <c r="O386" s="286"/>
      <c r="P386" s="287"/>
      <c r="Q386" s="286"/>
      <c r="R386" s="286"/>
      <c r="S386" s="287"/>
      <c r="T386" s="286"/>
      <c r="U386" s="286"/>
      <c r="V386" s="286"/>
      <c r="W386" s="286"/>
      <c r="X386" s="286"/>
      <c r="Y386" s="286"/>
    </row>
    <row r="387" spans="1:25" ht="11.25" customHeight="1" x14ac:dyDescent="0.25">
      <c r="A387" s="286"/>
      <c r="B387" s="286"/>
      <c r="C387" s="286"/>
      <c r="D387" s="286"/>
      <c r="E387" s="286"/>
      <c r="F387" s="286"/>
      <c r="G387" s="286"/>
      <c r="H387" s="286"/>
      <c r="I387" s="286"/>
      <c r="J387" s="286"/>
      <c r="K387" s="287"/>
      <c r="L387" s="286"/>
      <c r="M387" s="286"/>
      <c r="N387" s="286"/>
      <c r="O387" s="286"/>
      <c r="P387" s="287"/>
      <c r="Q387" s="286"/>
      <c r="R387" s="286"/>
      <c r="S387" s="287"/>
      <c r="T387" s="286"/>
      <c r="U387" s="286"/>
      <c r="V387" s="286"/>
      <c r="W387" s="286"/>
      <c r="X387" s="286"/>
      <c r="Y387" s="286"/>
    </row>
    <row r="388" spans="1:25" ht="11.25" customHeight="1" x14ac:dyDescent="0.25">
      <c r="A388" s="286"/>
      <c r="B388" s="286"/>
      <c r="C388" s="286"/>
      <c r="D388" s="286"/>
      <c r="E388" s="286"/>
      <c r="F388" s="286"/>
      <c r="G388" s="286"/>
      <c r="H388" s="286"/>
      <c r="I388" s="286"/>
      <c r="J388" s="286"/>
      <c r="K388" s="287"/>
      <c r="L388" s="286"/>
      <c r="M388" s="286"/>
      <c r="N388" s="286"/>
      <c r="O388" s="286"/>
      <c r="P388" s="287"/>
      <c r="Q388" s="286"/>
      <c r="R388" s="286"/>
      <c r="S388" s="287"/>
      <c r="T388" s="286"/>
      <c r="U388" s="286"/>
      <c r="V388" s="286"/>
      <c r="W388" s="286"/>
      <c r="X388" s="286"/>
      <c r="Y388" s="286"/>
    </row>
    <row r="389" spans="1:25" ht="11.25" customHeight="1" x14ac:dyDescent="0.25">
      <c r="A389" s="286"/>
      <c r="B389" s="286"/>
      <c r="C389" s="286"/>
      <c r="D389" s="286"/>
      <c r="E389" s="286"/>
      <c r="F389" s="286"/>
      <c r="G389" s="286"/>
      <c r="H389" s="286"/>
      <c r="I389" s="286"/>
      <c r="J389" s="286"/>
      <c r="K389" s="287"/>
      <c r="L389" s="286"/>
      <c r="M389" s="286"/>
      <c r="N389" s="286"/>
      <c r="O389" s="286"/>
      <c r="P389" s="287"/>
      <c r="Q389" s="286"/>
      <c r="R389" s="286"/>
      <c r="S389" s="287"/>
      <c r="T389" s="286"/>
      <c r="U389" s="286"/>
      <c r="V389" s="286"/>
      <c r="W389" s="286"/>
      <c r="X389" s="286"/>
      <c r="Y389" s="286"/>
    </row>
    <row r="390" spans="1:25" ht="11.25" customHeight="1" x14ac:dyDescent="0.25">
      <c r="A390" s="286"/>
      <c r="B390" s="286"/>
      <c r="C390" s="286"/>
      <c r="D390" s="286"/>
      <c r="E390" s="286"/>
      <c r="F390" s="286"/>
      <c r="G390" s="286"/>
      <c r="H390" s="286"/>
      <c r="I390" s="286"/>
      <c r="J390" s="286"/>
      <c r="K390" s="287"/>
      <c r="L390" s="286"/>
      <c r="M390" s="286"/>
      <c r="N390" s="286"/>
      <c r="O390" s="286"/>
      <c r="P390" s="287"/>
      <c r="Q390" s="286"/>
      <c r="R390" s="286"/>
      <c r="S390" s="287"/>
      <c r="T390" s="286"/>
      <c r="U390" s="286"/>
      <c r="V390" s="286"/>
      <c r="W390" s="286"/>
      <c r="X390" s="286"/>
      <c r="Y390" s="286"/>
    </row>
    <row r="391" spans="1:25" ht="11.25" customHeight="1" x14ac:dyDescent="0.25">
      <c r="A391" s="286"/>
      <c r="B391" s="286"/>
      <c r="C391" s="286"/>
      <c r="D391" s="286"/>
      <c r="E391" s="286"/>
      <c r="F391" s="286"/>
      <c r="G391" s="286"/>
      <c r="H391" s="286"/>
      <c r="I391" s="286"/>
      <c r="J391" s="286"/>
      <c r="K391" s="287"/>
      <c r="L391" s="286"/>
      <c r="M391" s="286"/>
      <c r="N391" s="286"/>
      <c r="O391" s="286"/>
      <c r="P391" s="287"/>
      <c r="Q391" s="286"/>
      <c r="R391" s="286"/>
      <c r="S391" s="287"/>
      <c r="T391" s="286"/>
      <c r="U391" s="286"/>
      <c r="V391" s="286"/>
      <c r="W391" s="286"/>
      <c r="X391" s="286"/>
      <c r="Y391" s="286"/>
    </row>
    <row r="392" spans="1:25" ht="11.25" customHeight="1" x14ac:dyDescent="0.25">
      <c r="A392" s="286"/>
      <c r="B392" s="286"/>
      <c r="C392" s="286"/>
      <c r="D392" s="286"/>
      <c r="E392" s="286"/>
      <c r="F392" s="286"/>
      <c r="G392" s="286"/>
      <c r="H392" s="286"/>
      <c r="I392" s="286"/>
      <c r="J392" s="286"/>
      <c r="K392" s="287"/>
      <c r="L392" s="286"/>
      <c r="M392" s="286"/>
      <c r="N392" s="286"/>
      <c r="O392" s="286"/>
      <c r="P392" s="287"/>
      <c r="Q392" s="286"/>
      <c r="R392" s="286"/>
      <c r="S392" s="287"/>
      <c r="T392" s="286"/>
      <c r="U392" s="286"/>
      <c r="V392" s="286"/>
      <c r="W392" s="286"/>
      <c r="X392" s="286"/>
      <c r="Y392" s="286"/>
    </row>
    <row r="393" spans="1:25" ht="11.25" customHeight="1" x14ac:dyDescent="0.25">
      <c r="A393" s="286"/>
      <c r="B393" s="286"/>
      <c r="C393" s="286"/>
      <c r="D393" s="286"/>
      <c r="E393" s="286"/>
      <c r="F393" s="286"/>
      <c r="G393" s="286"/>
      <c r="H393" s="286"/>
      <c r="I393" s="286"/>
      <c r="J393" s="286"/>
      <c r="K393" s="287"/>
      <c r="L393" s="286"/>
      <c r="M393" s="286"/>
      <c r="N393" s="286"/>
      <c r="O393" s="286"/>
      <c r="P393" s="287"/>
      <c r="Q393" s="286"/>
      <c r="R393" s="286"/>
      <c r="S393" s="287"/>
      <c r="T393" s="286"/>
      <c r="U393" s="286"/>
      <c r="V393" s="286"/>
      <c r="W393" s="286"/>
      <c r="X393" s="286"/>
      <c r="Y393" s="286"/>
    </row>
    <row r="394" spans="1:25" ht="11.25" customHeight="1" x14ac:dyDescent="0.25">
      <c r="A394" s="286"/>
      <c r="B394" s="286"/>
      <c r="C394" s="286"/>
      <c r="D394" s="286"/>
      <c r="E394" s="286"/>
      <c r="F394" s="286"/>
      <c r="G394" s="286"/>
      <c r="H394" s="286"/>
      <c r="I394" s="286"/>
      <c r="J394" s="286"/>
      <c r="K394" s="287"/>
      <c r="L394" s="286"/>
      <c r="M394" s="286"/>
      <c r="N394" s="286"/>
      <c r="O394" s="286"/>
      <c r="P394" s="287"/>
      <c r="Q394" s="286"/>
      <c r="R394" s="286"/>
      <c r="S394" s="287"/>
      <c r="T394" s="286"/>
      <c r="U394" s="286"/>
      <c r="V394" s="286"/>
      <c r="W394" s="286"/>
      <c r="X394" s="286"/>
      <c r="Y394" s="286"/>
    </row>
    <row r="395" spans="1:25" ht="11.25" customHeight="1" x14ac:dyDescent="0.25">
      <c r="A395" s="286"/>
      <c r="B395" s="286"/>
      <c r="C395" s="286"/>
      <c r="D395" s="286"/>
      <c r="E395" s="286"/>
      <c r="F395" s="286"/>
      <c r="G395" s="286"/>
      <c r="H395" s="286"/>
      <c r="I395" s="286"/>
      <c r="J395" s="286"/>
      <c r="K395" s="287"/>
      <c r="L395" s="286"/>
      <c r="M395" s="286"/>
      <c r="N395" s="286"/>
      <c r="O395" s="286"/>
      <c r="P395" s="287"/>
      <c r="Q395" s="286"/>
      <c r="R395" s="286"/>
      <c r="S395" s="287"/>
      <c r="T395" s="286"/>
      <c r="U395" s="286"/>
      <c r="V395" s="286"/>
      <c r="W395" s="286"/>
      <c r="X395" s="286"/>
      <c r="Y395" s="286"/>
    </row>
    <row r="396" spans="1:25" ht="11.25" customHeight="1" x14ac:dyDescent="0.25">
      <c r="A396" s="286"/>
      <c r="B396" s="286"/>
      <c r="C396" s="286"/>
      <c r="D396" s="286"/>
      <c r="E396" s="286"/>
      <c r="F396" s="286"/>
      <c r="G396" s="286"/>
      <c r="H396" s="286"/>
      <c r="I396" s="286"/>
      <c r="J396" s="286"/>
      <c r="K396" s="287"/>
      <c r="L396" s="286"/>
      <c r="M396" s="286"/>
      <c r="N396" s="286"/>
      <c r="O396" s="286"/>
      <c r="P396" s="287"/>
      <c r="Q396" s="286"/>
      <c r="R396" s="286"/>
      <c r="S396" s="287"/>
      <c r="T396" s="286"/>
      <c r="U396" s="286"/>
      <c r="V396" s="286"/>
      <c r="W396" s="286"/>
      <c r="X396" s="286"/>
      <c r="Y396" s="286"/>
    </row>
    <row r="397" spans="1:25" ht="11.25" customHeight="1" x14ac:dyDescent="0.25">
      <c r="A397" s="286"/>
      <c r="B397" s="286"/>
      <c r="C397" s="286"/>
      <c r="D397" s="286"/>
      <c r="E397" s="286"/>
      <c r="F397" s="286"/>
      <c r="G397" s="286"/>
      <c r="H397" s="286"/>
      <c r="I397" s="286"/>
      <c r="J397" s="286"/>
      <c r="K397" s="287"/>
      <c r="L397" s="286"/>
      <c r="M397" s="286"/>
      <c r="N397" s="286"/>
      <c r="O397" s="286"/>
      <c r="P397" s="287"/>
      <c r="Q397" s="286"/>
      <c r="R397" s="286"/>
      <c r="S397" s="287"/>
      <c r="T397" s="286"/>
      <c r="U397" s="286"/>
      <c r="V397" s="286"/>
      <c r="W397" s="286"/>
      <c r="X397" s="286"/>
      <c r="Y397" s="286"/>
    </row>
    <row r="398" spans="1:25" ht="11.25" customHeight="1" x14ac:dyDescent="0.25">
      <c r="A398" s="286"/>
      <c r="B398" s="286"/>
      <c r="C398" s="286"/>
      <c r="D398" s="286"/>
      <c r="E398" s="286"/>
      <c r="F398" s="286"/>
      <c r="G398" s="286"/>
      <c r="H398" s="286"/>
      <c r="I398" s="286"/>
      <c r="J398" s="286"/>
      <c r="K398" s="287"/>
      <c r="L398" s="286"/>
      <c r="M398" s="286"/>
      <c r="N398" s="286"/>
      <c r="O398" s="286"/>
      <c r="P398" s="287"/>
      <c r="Q398" s="286"/>
      <c r="R398" s="286"/>
      <c r="S398" s="287"/>
      <c r="T398" s="286"/>
      <c r="U398" s="286"/>
      <c r="V398" s="286"/>
      <c r="W398" s="286"/>
      <c r="X398" s="286"/>
      <c r="Y398" s="286"/>
    </row>
    <row r="399" spans="1:25" ht="11.25" customHeight="1" x14ac:dyDescent="0.25">
      <c r="A399" s="286"/>
      <c r="B399" s="286"/>
      <c r="C399" s="286"/>
      <c r="D399" s="286"/>
      <c r="E399" s="286"/>
      <c r="F399" s="286"/>
      <c r="G399" s="286"/>
      <c r="H399" s="286"/>
      <c r="I399" s="286"/>
      <c r="J399" s="286"/>
      <c r="K399" s="287"/>
      <c r="L399" s="286"/>
      <c r="M399" s="286"/>
      <c r="N399" s="286"/>
      <c r="O399" s="286"/>
      <c r="P399" s="287"/>
      <c r="Q399" s="286"/>
      <c r="R399" s="286"/>
      <c r="S399" s="287"/>
      <c r="T399" s="286"/>
      <c r="U399" s="286"/>
      <c r="V399" s="286"/>
      <c r="W399" s="286"/>
      <c r="X399" s="286"/>
      <c r="Y399" s="286"/>
    </row>
    <row r="400" spans="1:25" ht="11.25" customHeight="1" x14ac:dyDescent="0.25">
      <c r="A400" s="286"/>
      <c r="B400" s="286"/>
      <c r="C400" s="286"/>
      <c r="D400" s="286"/>
      <c r="E400" s="286"/>
      <c r="F400" s="286"/>
      <c r="G400" s="286"/>
      <c r="H400" s="286"/>
      <c r="I400" s="286"/>
      <c r="J400" s="286"/>
      <c r="K400" s="287"/>
      <c r="L400" s="286"/>
      <c r="M400" s="286"/>
      <c r="N400" s="286"/>
      <c r="O400" s="286"/>
      <c r="P400" s="287"/>
      <c r="Q400" s="286"/>
      <c r="R400" s="286"/>
      <c r="S400" s="287"/>
      <c r="T400" s="286"/>
      <c r="U400" s="286"/>
      <c r="V400" s="286"/>
      <c r="W400" s="286"/>
      <c r="X400" s="286"/>
      <c r="Y400" s="286"/>
    </row>
    <row r="401" spans="1:25" ht="11.25" customHeight="1" x14ac:dyDescent="0.25">
      <c r="A401" s="286"/>
      <c r="B401" s="286"/>
      <c r="C401" s="286"/>
      <c r="D401" s="286"/>
      <c r="E401" s="286"/>
      <c r="F401" s="286"/>
      <c r="G401" s="286"/>
      <c r="H401" s="286"/>
      <c r="I401" s="286"/>
      <c r="J401" s="286"/>
      <c r="K401" s="287"/>
      <c r="L401" s="286"/>
      <c r="M401" s="286"/>
      <c r="N401" s="286"/>
      <c r="O401" s="286"/>
      <c r="P401" s="287"/>
      <c r="Q401" s="286"/>
      <c r="R401" s="286"/>
      <c r="S401" s="287"/>
      <c r="T401" s="286"/>
      <c r="U401" s="286"/>
      <c r="V401" s="286"/>
      <c r="W401" s="286"/>
      <c r="X401" s="286"/>
      <c r="Y401" s="286"/>
    </row>
    <row r="402" spans="1:25" ht="11.25" customHeight="1" x14ac:dyDescent="0.25">
      <c r="A402" s="286"/>
      <c r="B402" s="286"/>
      <c r="C402" s="286"/>
      <c r="D402" s="286"/>
      <c r="E402" s="286"/>
      <c r="F402" s="286"/>
      <c r="G402" s="286"/>
      <c r="H402" s="286"/>
      <c r="I402" s="286"/>
      <c r="J402" s="286"/>
      <c r="K402" s="287"/>
      <c r="L402" s="286"/>
      <c r="M402" s="286"/>
      <c r="N402" s="286"/>
      <c r="O402" s="286"/>
      <c r="P402" s="287"/>
      <c r="Q402" s="286"/>
      <c r="R402" s="286"/>
      <c r="S402" s="287"/>
      <c r="T402" s="286"/>
      <c r="U402" s="286"/>
      <c r="V402" s="286"/>
      <c r="W402" s="286"/>
      <c r="X402" s="286"/>
      <c r="Y402" s="286"/>
    </row>
    <row r="403" spans="1:25" ht="11.25" customHeight="1" x14ac:dyDescent="0.25">
      <c r="A403" s="286"/>
      <c r="B403" s="286"/>
      <c r="C403" s="286"/>
      <c r="D403" s="286"/>
      <c r="E403" s="286"/>
      <c r="F403" s="286"/>
      <c r="G403" s="286"/>
      <c r="H403" s="286"/>
      <c r="I403" s="286"/>
      <c r="J403" s="286"/>
      <c r="K403" s="287"/>
      <c r="L403" s="286"/>
      <c r="M403" s="286"/>
      <c r="N403" s="286"/>
      <c r="O403" s="286"/>
      <c r="P403" s="287"/>
      <c r="Q403" s="286"/>
      <c r="R403" s="286"/>
      <c r="S403" s="287"/>
      <c r="T403" s="286"/>
      <c r="U403" s="286"/>
      <c r="V403" s="286"/>
      <c r="W403" s="286"/>
      <c r="X403" s="286"/>
      <c r="Y403" s="286"/>
    </row>
    <row r="404" spans="1:25" ht="11.25" customHeight="1" x14ac:dyDescent="0.25">
      <c r="A404" s="286"/>
      <c r="B404" s="286"/>
      <c r="C404" s="286"/>
      <c r="D404" s="286"/>
      <c r="E404" s="286"/>
      <c r="F404" s="286"/>
      <c r="G404" s="286"/>
      <c r="H404" s="286"/>
      <c r="I404" s="286"/>
      <c r="J404" s="286"/>
      <c r="K404" s="287"/>
      <c r="L404" s="286"/>
      <c r="M404" s="286"/>
      <c r="N404" s="286"/>
      <c r="O404" s="286"/>
      <c r="P404" s="287"/>
      <c r="Q404" s="286"/>
      <c r="R404" s="286"/>
      <c r="S404" s="287"/>
      <c r="T404" s="286"/>
      <c r="U404" s="286"/>
      <c r="V404" s="286"/>
      <c r="W404" s="286"/>
      <c r="X404" s="286"/>
      <c r="Y404" s="286"/>
    </row>
    <row r="405" spans="1:25" ht="11.25" customHeight="1" x14ac:dyDescent="0.25">
      <c r="A405" s="286"/>
      <c r="B405" s="286"/>
      <c r="C405" s="286"/>
      <c r="D405" s="286"/>
      <c r="E405" s="286"/>
      <c r="F405" s="286"/>
      <c r="G405" s="286"/>
      <c r="H405" s="286"/>
      <c r="I405" s="286"/>
      <c r="J405" s="286"/>
      <c r="K405" s="287"/>
      <c r="L405" s="286"/>
      <c r="M405" s="286"/>
      <c r="N405" s="286"/>
      <c r="O405" s="286"/>
      <c r="P405" s="287"/>
      <c r="Q405" s="286"/>
      <c r="R405" s="286"/>
      <c r="S405" s="287"/>
      <c r="T405" s="286"/>
      <c r="U405" s="286"/>
      <c r="V405" s="286"/>
      <c r="W405" s="286"/>
      <c r="X405" s="286"/>
      <c r="Y405" s="286"/>
    </row>
    <row r="406" spans="1:25" ht="11.25" customHeight="1" x14ac:dyDescent="0.25">
      <c r="A406" s="286"/>
      <c r="B406" s="286"/>
      <c r="C406" s="286"/>
      <c r="D406" s="286"/>
      <c r="E406" s="286"/>
      <c r="F406" s="286"/>
      <c r="G406" s="286"/>
      <c r="H406" s="286"/>
      <c r="I406" s="286"/>
      <c r="J406" s="286"/>
      <c r="K406" s="287"/>
      <c r="L406" s="286"/>
      <c r="M406" s="286"/>
      <c r="N406" s="286"/>
      <c r="O406" s="286"/>
      <c r="P406" s="287"/>
      <c r="Q406" s="286"/>
      <c r="R406" s="286"/>
      <c r="S406" s="287"/>
      <c r="T406" s="286"/>
      <c r="U406" s="286"/>
      <c r="V406" s="286"/>
      <c r="W406" s="286"/>
      <c r="X406" s="286"/>
      <c r="Y406" s="286"/>
    </row>
    <row r="407" spans="1:25" ht="11.25" customHeight="1" x14ac:dyDescent="0.25">
      <c r="A407" s="286"/>
      <c r="B407" s="286"/>
      <c r="C407" s="286"/>
      <c r="D407" s="286"/>
      <c r="E407" s="286"/>
      <c r="F407" s="286"/>
      <c r="G407" s="286"/>
      <c r="H407" s="286"/>
      <c r="I407" s="286"/>
      <c r="J407" s="286"/>
      <c r="K407" s="287"/>
      <c r="L407" s="286"/>
      <c r="M407" s="286"/>
      <c r="N407" s="286"/>
      <c r="O407" s="286"/>
      <c r="P407" s="287"/>
      <c r="Q407" s="286"/>
      <c r="R407" s="286"/>
      <c r="S407" s="287"/>
      <c r="T407" s="286"/>
      <c r="U407" s="286"/>
      <c r="V407" s="286"/>
      <c r="W407" s="286"/>
      <c r="X407" s="286"/>
      <c r="Y407" s="286"/>
    </row>
    <row r="408" spans="1:25" ht="11.25" customHeight="1" x14ac:dyDescent="0.25">
      <c r="A408" s="286"/>
      <c r="B408" s="286"/>
      <c r="C408" s="286"/>
      <c r="D408" s="286"/>
      <c r="E408" s="286"/>
      <c r="F408" s="286"/>
      <c r="G408" s="286"/>
      <c r="H408" s="286"/>
      <c r="I408" s="286"/>
      <c r="J408" s="286"/>
      <c r="K408" s="287"/>
      <c r="L408" s="286"/>
      <c r="M408" s="286"/>
      <c r="N408" s="286"/>
      <c r="O408" s="286"/>
      <c r="P408" s="287"/>
      <c r="Q408" s="286"/>
      <c r="R408" s="286"/>
      <c r="S408" s="287"/>
      <c r="T408" s="286"/>
      <c r="U408" s="286"/>
      <c r="V408" s="286"/>
      <c r="W408" s="286"/>
      <c r="X408" s="286"/>
      <c r="Y408" s="286"/>
    </row>
    <row r="409" spans="1:25" ht="11.25" customHeight="1" x14ac:dyDescent="0.25">
      <c r="A409" s="286"/>
      <c r="B409" s="286"/>
      <c r="C409" s="286"/>
      <c r="D409" s="286"/>
      <c r="E409" s="286"/>
      <c r="F409" s="286"/>
      <c r="G409" s="286"/>
      <c r="H409" s="286"/>
      <c r="I409" s="286"/>
      <c r="J409" s="286"/>
      <c r="K409" s="287"/>
      <c r="L409" s="286"/>
      <c r="M409" s="286"/>
      <c r="N409" s="286"/>
      <c r="O409" s="286"/>
      <c r="P409" s="287"/>
      <c r="Q409" s="286"/>
      <c r="R409" s="286"/>
      <c r="S409" s="287"/>
      <c r="T409" s="286"/>
      <c r="U409" s="286"/>
      <c r="V409" s="286"/>
      <c r="W409" s="286"/>
      <c r="X409" s="286"/>
      <c r="Y409" s="286"/>
    </row>
    <row r="410" spans="1:25" ht="11.25" customHeight="1" x14ac:dyDescent="0.25">
      <c r="A410" s="286"/>
      <c r="B410" s="286"/>
      <c r="C410" s="286"/>
      <c r="D410" s="286"/>
      <c r="E410" s="286"/>
      <c r="F410" s="286"/>
      <c r="G410" s="286"/>
      <c r="H410" s="286"/>
      <c r="I410" s="286"/>
      <c r="J410" s="286"/>
      <c r="K410" s="287"/>
      <c r="L410" s="286"/>
      <c r="M410" s="286"/>
      <c r="N410" s="286"/>
      <c r="O410" s="286"/>
      <c r="P410" s="287"/>
      <c r="Q410" s="286"/>
      <c r="R410" s="286"/>
      <c r="S410" s="287"/>
      <c r="T410" s="286"/>
      <c r="U410" s="286"/>
      <c r="V410" s="286"/>
      <c r="W410" s="286"/>
      <c r="X410" s="286"/>
      <c r="Y410" s="286"/>
    </row>
    <row r="411" spans="1:25" ht="11.25" customHeight="1" x14ac:dyDescent="0.25">
      <c r="A411" s="286"/>
      <c r="B411" s="286"/>
      <c r="C411" s="286"/>
      <c r="D411" s="286"/>
      <c r="E411" s="286"/>
      <c r="F411" s="286"/>
      <c r="G411" s="286"/>
      <c r="H411" s="286"/>
      <c r="I411" s="286"/>
      <c r="J411" s="286"/>
      <c r="K411" s="287"/>
      <c r="L411" s="286"/>
      <c r="M411" s="286"/>
      <c r="N411" s="286"/>
      <c r="O411" s="286"/>
      <c r="P411" s="287"/>
      <c r="Q411" s="286"/>
      <c r="R411" s="286"/>
      <c r="S411" s="287"/>
      <c r="T411" s="286"/>
      <c r="U411" s="286"/>
      <c r="V411" s="286"/>
      <c r="W411" s="286"/>
      <c r="X411" s="286"/>
      <c r="Y411" s="286"/>
    </row>
    <row r="412" spans="1:25" ht="11.25" customHeight="1" x14ac:dyDescent="0.25">
      <c r="A412" s="286"/>
      <c r="B412" s="286"/>
      <c r="C412" s="286"/>
      <c r="D412" s="286"/>
      <c r="E412" s="286"/>
      <c r="F412" s="286"/>
      <c r="G412" s="286"/>
      <c r="H412" s="286"/>
      <c r="I412" s="286"/>
      <c r="J412" s="286"/>
      <c r="K412" s="287"/>
      <c r="L412" s="286"/>
      <c r="M412" s="286"/>
      <c r="N412" s="286"/>
      <c r="O412" s="286"/>
      <c r="P412" s="287"/>
      <c r="Q412" s="286"/>
      <c r="R412" s="286"/>
      <c r="S412" s="287"/>
      <c r="T412" s="286"/>
      <c r="U412" s="286"/>
      <c r="V412" s="286"/>
      <c r="W412" s="286"/>
      <c r="X412" s="286"/>
      <c r="Y412" s="286"/>
    </row>
    <row r="413" spans="1:25" ht="11.25" customHeight="1" x14ac:dyDescent="0.25">
      <c r="A413" s="286"/>
      <c r="B413" s="286"/>
      <c r="C413" s="286"/>
      <c r="D413" s="286"/>
      <c r="E413" s="286"/>
      <c r="F413" s="286"/>
      <c r="G413" s="286"/>
      <c r="H413" s="286"/>
      <c r="I413" s="286"/>
      <c r="J413" s="286"/>
      <c r="K413" s="287"/>
      <c r="L413" s="286"/>
      <c r="M413" s="286"/>
      <c r="N413" s="286"/>
      <c r="O413" s="286"/>
      <c r="P413" s="287"/>
      <c r="Q413" s="286"/>
      <c r="R413" s="286"/>
      <c r="S413" s="287"/>
      <c r="T413" s="286"/>
      <c r="U413" s="286"/>
      <c r="V413" s="286"/>
      <c r="W413" s="286"/>
      <c r="X413" s="286"/>
      <c r="Y413" s="286"/>
    </row>
    <row r="414" spans="1:25" ht="11.25" customHeight="1" x14ac:dyDescent="0.25">
      <c r="A414" s="286"/>
      <c r="B414" s="286"/>
      <c r="C414" s="286"/>
      <c r="D414" s="286"/>
      <c r="E414" s="286"/>
      <c r="F414" s="286"/>
      <c r="G414" s="286"/>
      <c r="H414" s="286"/>
      <c r="I414" s="286"/>
      <c r="J414" s="286"/>
      <c r="K414" s="287"/>
      <c r="L414" s="286"/>
      <c r="M414" s="286"/>
      <c r="N414" s="286"/>
      <c r="O414" s="286"/>
      <c r="P414" s="287"/>
      <c r="Q414" s="286"/>
      <c r="R414" s="286"/>
      <c r="S414" s="287"/>
      <c r="T414" s="286"/>
      <c r="U414" s="286"/>
      <c r="V414" s="286"/>
      <c r="W414" s="286"/>
      <c r="X414" s="286"/>
      <c r="Y414" s="286"/>
    </row>
    <row r="415" spans="1:25" ht="11.25" customHeight="1" x14ac:dyDescent="0.25">
      <c r="A415" s="286"/>
      <c r="B415" s="286"/>
      <c r="C415" s="286"/>
      <c r="D415" s="286"/>
      <c r="E415" s="286"/>
      <c r="F415" s="286"/>
      <c r="G415" s="286"/>
      <c r="H415" s="286"/>
      <c r="I415" s="286"/>
      <c r="J415" s="286"/>
      <c r="K415" s="287"/>
      <c r="L415" s="286"/>
      <c r="M415" s="286"/>
      <c r="N415" s="286"/>
      <c r="O415" s="286"/>
      <c r="P415" s="287"/>
      <c r="Q415" s="286"/>
      <c r="R415" s="286"/>
      <c r="S415" s="287"/>
      <c r="T415" s="286"/>
      <c r="U415" s="286"/>
      <c r="V415" s="286"/>
      <c r="W415" s="286"/>
      <c r="X415" s="286"/>
      <c r="Y415" s="286"/>
    </row>
    <row r="416" spans="1:25" ht="11.25" customHeight="1" x14ac:dyDescent="0.25">
      <c r="A416" s="286"/>
      <c r="B416" s="286"/>
      <c r="C416" s="286"/>
      <c r="D416" s="286"/>
      <c r="E416" s="286"/>
      <c r="F416" s="286"/>
      <c r="G416" s="286"/>
      <c r="H416" s="286"/>
      <c r="I416" s="286"/>
      <c r="J416" s="286"/>
      <c r="K416" s="287"/>
      <c r="L416" s="286"/>
      <c r="M416" s="286"/>
      <c r="N416" s="286"/>
      <c r="O416" s="286"/>
      <c r="P416" s="287"/>
      <c r="Q416" s="286"/>
      <c r="R416" s="286"/>
      <c r="S416" s="287"/>
      <c r="T416" s="286"/>
      <c r="U416" s="286"/>
      <c r="V416" s="286"/>
      <c r="W416" s="286"/>
      <c r="X416" s="286"/>
      <c r="Y416" s="286"/>
    </row>
    <row r="417" spans="1:25" ht="11.25" customHeight="1" x14ac:dyDescent="0.25">
      <c r="A417" s="286"/>
      <c r="B417" s="286"/>
      <c r="C417" s="286"/>
      <c r="D417" s="286"/>
      <c r="E417" s="286"/>
      <c r="F417" s="286"/>
      <c r="G417" s="286"/>
      <c r="H417" s="286"/>
      <c r="I417" s="286"/>
      <c r="J417" s="286"/>
      <c r="K417" s="287"/>
      <c r="L417" s="286"/>
      <c r="M417" s="286"/>
      <c r="N417" s="286"/>
      <c r="O417" s="286"/>
      <c r="P417" s="287"/>
      <c r="Q417" s="286"/>
      <c r="R417" s="286"/>
      <c r="S417" s="287"/>
      <c r="T417" s="286"/>
      <c r="U417" s="286"/>
      <c r="V417" s="286"/>
      <c r="W417" s="286"/>
      <c r="X417" s="286"/>
      <c r="Y417" s="286"/>
    </row>
    <row r="418" spans="1:25" ht="11.25" customHeight="1" x14ac:dyDescent="0.25">
      <c r="A418" s="286"/>
      <c r="B418" s="286"/>
      <c r="C418" s="286"/>
      <c r="D418" s="286"/>
      <c r="E418" s="286"/>
      <c r="F418" s="286"/>
      <c r="G418" s="286"/>
      <c r="H418" s="286"/>
      <c r="I418" s="286"/>
      <c r="J418" s="286"/>
      <c r="K418" s="287"/>
      <c r="L418" s="286"/>
      <c r="M418" s="286"/>
      <c r="N418" s="286"/>
      <c r="O418" s="286"/>
      <c r="P418" s="287"/>
      <c r="Q418" s="286"/>
      <c r="R418" s="286"/>
      <c r="S418" s="287"/>
      <c r="T418" s="286"/>
      <c r="U418" s="286"/>
      <c r="V418" s="286"/>
      <c r="W418" s="286"/>
      <c r="X418" s="286"/>
      <c r="Y418" s="286"/>
    </row>
    <row r="419" spans="1:25" ht="11.25" customHeight="1" x14ac:dyDescent="0.25">
      <c r="A419" s="286"/>
      <c r="B419" s="286"/>
      <c r="C419" s="286"/>
      <c r="D419" s="286"/>
      <c r="E419" s="286"/>
      <c r="F419" s="286"/>
      <c r="G419" s="286"/>
      <c r="H419" s="286"/>
      <c r="I419" s="286"/>
      <c r="J419" s="286"/>
      <c r="K419" s="287"/>
      <c r="L419" s="286"/>
      <c r="M419" s="286"/>
      <c r="N419" s="286"/>
      <c r="O419" s="286"/>
      <c r="P419" s="287"/>
      <c r="Q419" s="286"/>
      <c r="R419" s="286"/>
      <c r="S419" s="287"/>
      <c r="T419" s="286"/>
      <c r="U419" s="286"/>
      <c r="V419" s="286"/>
      <c r="W419" s="286"/>
      <c r="X419" s="286"/>
      <c r="Y419" s="286"/>
    </row>
    <row r="420" spans="1:25" ht="11.25" customHeight="1" x14ac:dyDescent="0.25">
      <c r="A420" s="286"/>
      <c r="B420" s="286"/>
      <c r="C420" s="286"/>
      <c r="D420" s="286"/>
      <c r="E420" s="286"/>
      <c r="F420" s="286"/>
      <c r="G420" s="286"/>
      <c r="H420" s="286"/>
      <c r="I420" s="286"/>
      <c r="J420" s="286"/>
      <c r="K420" s="287"/>
      <c r="L420" s="286"/>
      <c r="M420" s="286"/>
      <c r="N420" s="286"/>
      <c r="O420" s="286"/>
      <c r="P420" s="287"/>
      <c r="Q420" s="286"/>
      <c r="R420" s="286"/>
      <c r="S420" s="287"/>
      <c r="T420" s="286"/>
      <c r="U420" s="286"/>
      <c r="V420" s="286"/>
      <c r="W420" s="286"/>
      <c r="X420" s="286"/>
      <c r="Y420" s="286"/>
    </row>
    <row r="421" spans="1:25" ht="11.25" customHeight="1" x14ac:dyDescent="0.25">
      <c r="A421" s="286"/>
      <c r="B421" s="286"/>
      <c r="C421" s="286"/>
      <c r="D421" s="286"/>
      <c r="E421" s="286"/>
      <c r="F421" s="286"/>
      <c r="G421" s="286"/>
      <c r="H421" s="286"/>
      <c r="I421" s="286"/>
      <c r="J421" s="286"/>
      <c r="K421" s="287"/>
      <c r="L421" s="286"/>
      <c r="M421" s="286"/>
      <c r="N421" s="286"/>
      <c r="O421" s="286"/>
      <c r="P421" s="287"/>
      <c r="Q421" s="286"/>
      <c r="R421" s="286"/>
      <c r="S421" s="287"/>
      <c r="T421" s="286"/>
      <c r="U421" s="286"/>
      <c r="V421" s="286"/>
      <c r="W421" s="286"/>
      <c r="X421" s="286"/>
      <c r="Y421" s="286"/>
    </row>
    <row r="422" spans="1:25" ht="11.25" customHeight="1" x14ac:dyDescent="0.25">
      <c r="A422" s="286"/>
      <c r="B422" s="286"/>
      <c r="C422" s="286"/>
      <c r="D422" s="286"/>
      <c r="E422" s="286"/>
      <c r="F422" s="286"/>
      <c r="G422" s="286"/>
      <c r="H422" s="286"/>
      <c r="I422" s="286"/>
      <c r="J422" s="286"/>
      <c r="K422" s="287"/>
      <c r="L422" s="286"/>
      <c r="M422" s="286"/>
      <c r="N422" s="286"/>
      <c r="O422" s="286"/>
      <c r="P422" s="287"/>
      <c r="Q422" s="286"/>
      <c r="R422" s="286"/>
      <c r="S422" s="287"/>
      <c r="T422" s="286"/>
      <c r="U422" s="286"/>
      <c r="V422" s="286"/>
      <c r="W422" s="286"/>
      <c r="X422" s="286"/>
      <c r="Y422" s="286"/>
    </row>
    <row r="423" spans="1:25" ht="11.25" customHeight="1" x14ac:dyDescent="0.25">
      <c r="A423" s="286"/>
      <c r="B423" s="286"/>
      <c r="C423" s="286"/>
      <c r="D423" s="286"/>
      <c r="E423" s="286"/>
      <c r="F423" s="286"/>
      <c r="G423" s="286"/>
      <c r="H423" s="286"/>
      <c r="I423" s="286"/>
      <c r="J423" s="286"/>
      <c r="K423" s="287"/>
      <c r="L423" s="286"/>
      <c r="M423" s="286"/>
      <c r="N423" s="286"/>
      <c r="O423" s="286"/>
      <c r="P423" s="287"/>
      <c r="Q423" s="286"/>
      <c r="R423" s="286"/>
      <c r="S423" s="287"/>
      <c r="T423" s="286"/>
      <c r="U423" s="286"/>
      <c r="V423" s="286"/>
      <c r="W423" s="286"/>
      <c r="X423" s="286"/>
      <c r="Y423" s="286"/>
    </row>
    <row r="424" spans="1:25" ht="11.25" customHeight="1" x14ac:dyDescent="0.25">
      <c r="A424" s="286"/>
      <c r="B424" s="286"/>
      <c r="C424" s="286"/>
      <c r="D424" s="286"/>
      <c r="E424" s="286"/>
      <c r="F424" s="286"/>
      <c r="G424" s="286"/>
      <c r="H424" s="286"/>
      <c r="I424" s="286"/>
      <c r="J424" s="286"/>
      <c r="K424" s="287"/>
      <c r="L424" s="286"/>
      <c r="M424" s="286"/>
      <c r="N424" s="286"/>
      <c r="O424" s="286"/>
      <c r="P424" s="287"/>
      <c r="Q424" s="286"/>
      <c r="R424" s="286"/>
      <c r="S424" s="287"/>
      <c r="T424" s="286"/>
      <c r="U424" s="286"/>
      <c r="V424" s="286"/>
      <c r="W424" s="286"/>
      <c r="X424" s="286"/>
      <c r="Y424" s="286"/>
    </row>
    <row r="425" spans="1:25" ht="11.25" customHeight="1" x14ac:dyDescent="0.25">
      <c r="A425" s="286"/>
      <c r="B425" s="286"/>
      <c r="C425" s="286"/>
      <c r="D425" s="286"/>
      <c r="E425" s="286"/>
      <c r="F425" s="286"/>
      <c r="G425" s="286"/>
      <c r="H425" s="286"/>
      <c r="I425" s="286"/>
      <c r="J425" s="286"/>
      <c r="K425" s="287"/>
      <c r="L425" s="286"/>
      <c r="M425" s="286"/>
      <c r="N425" s="286"/>
      <c r="O425" s="286"/>
      <c r="P425" s="287"/>
      <c r="Q425" s="286"/>
      <c r="R425" s="286"/>
      <c r="S425" s="287"/>
      <c r="T425" s="286"/>
      <c r="U425" s="286"/>
      <c r="V425" s="286"/>
      <c r="W425" s="286"/>
      <c r="X425" s="286"/>
      <c r="Y425" s="286"/>
    </row>
    <row r="426" spans="1:25" ht="11.25" customHeight="1" x14ac:dyDescent="0.25">
      <c r="A426" s="286"/>
      <c r="B426" s="286"/>
      <c r="C426" s="286"/>
      <c r="D426" s="286"/>
      <c r="E426" s="286"/>
      <c r="F426" s="286"/>
      <c r="G426" s="286"/>
      <c r="H426" s="286"/>
      <c r="I426" s="286"/>
      <c r="J426" s="286"/>
      <c r="K426" s="287"/>
      <c r="L426" s="286"/>
      <c r="M426" s="286"/>
      <c r="N426" s="286"/>
      <c r="O426" s="286"/>
      <c r="P426" s="287"/>
      <c r="Q426" s="286"/>
      <c r="R426" s="286"/>
      <c r="S426" s="287"/>
      <c r="T426" s="286"/>
      <c r="U426" s="286"/>
      <c r="V426" s="286"/>
      <c r="W426" s="286"/>
      <c r="X426" s="286"/>
      <c r="Y426" s="286"/>
    </row>
    <row r="427" spans="1:25" ht="11.25" customHeight="1" x14ac:dyDescent="0.25">
      <c r="A427" s="286"/>
      <c r="B427" s="286"/>
      <c r="C427" s="286"/>
      <c r="D427" s="286"/>
      <c r="E427" s="286"/>
      <c r="F427" s="286"/>
      <c r="G427" s="286"/>
      <c r="H427" s="286"/>
      <c r="I427" s="286"/>
      <c r="J427" s="286"/>
      <c r="K427" s="287"/>
      <c r="L427" s="286"/>
      <c r="M427" s="286"/>
      <c r="N427" s="286"/>
      <c r="O427" s="286"/>
      <c r="P427" s="287"/>
      <c r="Q427" s="286"/>
      <c r="R427" s="286"/>
      <c r="S427" s="287"/>
      <c r="T427" s="286"/>
      <c r="U427" s="286"/>
      <c r="V427" s="286"/>
      <c r="W427" s="286"/>
      <c r="X427" s="286"/>
      <c r="Y427" s="286"/>
    </row>
    <row r="428" spans="1:25" ht="11.25" customHeight="1" x14ac:dyDescent="0.25">
      <c r="A428" s="286"/>
      <c r="B428" s="286"/>
      <c r="C428" s="286"/>
      <c r="D428" s="286"/>
      <c r="E428" s="286"/>
      <c r="F428" s="286"/>
      <c r="G428" s="286"/>
      <c r="H428" s="286"/>
      <c r="I428" s="286"/>
      <c r="J428" s="286"/>
      <c r="K428" s="287"/>
      <c r="L428" s="286"/>
      <c r="M428" s="286"/>
      <c r="N428" s="286"/>
      <c r="O428" s="286"/>
      <c r="P428" s="287"/>
      <c r="Q428" s="286"/>
      <c r="R428" s="286"/>
      <c r="S428" s="287"/>
      <c r="T428" s="286"/>
      <c r="U428" s="286"/>
      <c r="V428" s="286"/>
      <c r="W428" s="286"/>
      <c r="X428" s="286"/>
      <c r="Y428" s="286"/>
    </row>
    <row r="429" spans="1:25" ht="11.25" customHeight="1" x14ac:dyDescent="0.25">
      <c r="A429" s="286"/>
      <c r="B429" s="286"/>
      <c r="C429" s="286"/>
      <c r="D429" s="286"/>
      <c r="E429" s="286"/>
      <c r="F429" s="286"/>
      <c r="G429" s="286"/>
      <c r="H429" s="286"/>
      <c r="I429" s="286"/>
      <c r="J429" s="286"/>
      <c r="K429" s="287"/>
      <c r="L429" s="286"/>
      <c r="M429" s="286"/>
      <c r="N429" s="286"/>
      <c r="O429" s="286"/>
      <c r="P429" s="287"/>
      <c r="Q429" s="286"/>
      <c r="R429" s="286"/>
      <c r="S429" s="287"/>
      <c r="T429" s="286"/>
      <c r="U429" s="286"/>
      <c r="V429" s="286"/>
      <c r="W429" s="286"/>
      <c r="X429" s="286"/>
      <c r="Y429" s="286"/>
    </row>
    <row r="430" spans="1:25" ht="11.25" customHeight="1" x14ac:dyDescent="0.25">
      <c r="A430" s="286"/>
      <c r="B430" s="286"/>
      <c r="C430" s="286"/>
      <c r="D430" s="286"/>
      <c r="E430" s="286"/>
      <c r="F430" s="286"/>
      <c r="G430" s="286"/>
      <c r="H430" s="286"/>
      <c r="I430" s="286"/>
      <c r="J430" s="286"/>
      <c r="K430" s="287"/>
      <c r="L430" s="286"/>
      <c r="M430" s="286"/>
      <c r="N430" s="286"/>
      <c r="O430" s="286"/>
      <c r="P430" s="287"/>
      <c r="Q430" s="286"/>
      <c r="R430" s="286"/>
      <c r="S430" s="287"/>
      <c r="T430" s="286"/>
      <c r="U430" s="286"/>
      <c r="V430" s="286"/>
      <c r="W430" s="286"/>
      <c r="X430" s="286"/>
      <c r="Y430" s="286"/>
    </row>
    <row r="431" spans="1:25" ht="11.25" customHeight="1" x14ac:dyDescent="0.25">
      <c r="A431" s="286"/>
      <c r="B431" s="286"/>
      <c r="C431" s="286"/>
      <c r="D431" s="286"/>
      <c r="E431" s="286"/>
      <c r="F431" s="286"/>
      <c r="G431" s="286"/>
      <c r="H431" s="286"/>
      <c r="I431" s="286"/>
      <c r="J431" s="286"/>
      <c r="K431" s="287"/>
      <c r="L431" s="286"/>
      <c r="M431" s="286"/>
      <c r="N431" s="286"/>
      <c r="O431" s="286"/>
      <c r="P431" s="287"/>
      <c r="Q431" s="286"/>
      <c r="R431" s="286"/>
      <c r="S431" s="287"/>
      <c r="T431" s="286"/>
      <c r="U431" s="286"/>
      <c r="V431" s="286"/>
      <c r="W431" s="286"/>
      <c r="X431" s="286"/>
      <c r="Y431" s="286"/>
    </row>
    <row r="432" spans="1:25" ht="11.25" customHeight="1" x14ac:dyDescent="0.25">
      <c r="A432" s="286"/>
      <c r="B432" s="286"/>
      <c r="C432" s="286"/>
      <c r="D432" s="286"/>
      <c r="E432" s="286"/>
      <c r="F432" s="286"/>
      <c r="G432" s="286"/>
      <c r="H432" s="286"/>
      <c r="I432" s="286"/>
      <c r="J432" s="286"/>
      <c r="K432" s="287"/>
      <c r="L432" s="286"/>
      <c r="M432" s="286"/>
      <c r="N432" s="286"/>
      <c r="O432" s="286"/>
      <c r="P432" s="287"/>
      <c r="Q432" s="286"/>
      <c r="R432" s="286"/>
      <c r="S432" s="287"/>
      <c r="T432" s="286"/>
      <c r="U432" s="286"/>
      <c r="V432" s="286"/>
      <c r="W432" s="286"/>
      <c r="X432" s="286"/>
      <c r="Y432" s="286"/>
    </row>
    <row r="433" spans="1:25" ht="11.25" customHeight="1" x14ac:dyDescent="0.25">
      <c r="A433" s="286"/>
      <c r="B433" s="286"/>
      <c r="C433" s="286"/>
      <c r="D433" s="286"/>
      <c r="E433" s="286"/>
      <c r="F433" s="286"/>
      <c r="G433" s="286"/>
      <c r="H433" s="286"/>
      <c r="I433" s="286"/>
      <c r="J433" s="286"/>
      <c r="K433" s="287"/>
      <c r="L433" s="286"/>
      <c r="M433" s="286"/>
      <c r="N433" s="286"/>
      <c r="O433" s="286"/>
      <c r="P433" s="287"/>
      <c r="Q433" s="286"/>
      <c r="R433" s="286"/>
      <c r="S433" s="287"/>
      <c r="T433" s="286"/>
      <c r="U433" s="286"/>
      <c r="V433" s="286"/>
      <c r="W433" s="286"/>
      <c r="X433" s="286"/>
      <c r="Y433" s="286"/>
    </row>
    <row r="434" spans="1:25" ht="11.25" customHeight="1" x14ac:dyDescent="0.25">
      <c r="A434" s="286"/>
      <c r="B434" s="286"/>
      <c r="C434" s="286"/>
      <c r="D434" s="286"/>
      <c r="E434" s="286"/>
      <c r="F434" s="286"/>
      <c r="G434" s="286"/>
      <c r="H434" s="286"/>
      <c r="I434" s="286"/>
      <c r="J434" s="286"/>
      <c r="K434" s="287"/>
      <c r="L434" s="286"/>
      <c r="M434" s="286"/>
      <c r="N434" s="286"/>
      <c r="O434" s="286"/>
      <c r="P434" s="287"/>
      <c r="Q434" s="286"/>
      <c r="R434" s="286"/>
      <c r="S434" s="287"/>
      <c r="T434" s="286"/>
      <c r="U434" s="286"/>
      <c r="V434" s="286"/>
      <c r="W434" s="286"/>
      <c r="X434" s="286"/>
      <c r="Y434" s="286"/>
    </row>
    <row r="435" spans="1:25" ht="11.25" customHeight="1" x14ac:dyDescent="0.25">
      <c r="A435" s="286"/>
      <c r="B435" s="286"/>
      <c r="C435" s="286"/>
      <c r="D435" s="286"/>
      <c r="E435" s="286"/>
      <c r="F435" s="286"/>
      <c r="G435" s="286"/>
      <c r="H435" s="286"/>
      <c r="I435" s="286"/>
      <c r="J435" s="286"/>
      <c r="K435" s="287"/>
      <c r="L435" s="286"/>
      <c r="M435" s="286"/>
      <c r="N435" s="286"/>
      <c r="O435" s="286"/>
      <c r="P435" s="287"/>
      <c r="Q435" s="286"/>
      <c r="R435" s="286"/>
      <c r="S435" s="287"/>
      <c r="T435" s="286"/>
      <c r="U435" s="286"/>
      <c r="V435" s="286"/>
      <c r="W435" s="286"/>
      <c r="X435" s="286"/>
      <c r="Y435" s="286"/>
    </row>
    <row r="436" spans="1:25" ht="11.25" customHeight="1" x14ac:dyDescent="0.25">
      <c r="A436" s="286"/>
      <c r="B436" s="286"/>
      <c r="C436" s="286"/>
      <c r="D436" s="286"/>
      <c r="E436" s="286"/>
      <c r="F436" s="286"/>
      <c r="G436" s="286"/>
      <c r="H436" s="286"/>
      <c r="I436" s="286"/>
      <c r="J436" s="286"/>
      <c r="K436" s="287"/>
      <c r="L436" s="286"/>
      <c r="M436" s="286"/>
      <c r="N436" s="286"/>
      <c r="O436" s="286"/>
      <c r="P436" s="287"/>
      <c r="Q436" s="286"/>
      <c r="R436" s="286"/>
      <c r="S436" s="287"/>
      <c r="T436" s="286"/>
      <c r="U436" s="286"/>
      <c r="V436" s="286"/>
      <c r="W436" s="286"/>
      <c r="X436" s="286"/>
      <c r="Y436" s="286"/>
    </row>
    <row r="437" spans="1:25" ht="11.25" customHeight="1" x14ac:dyDescent="0.25">
      <c r="A437" s="286"/>
      <c r="B437" s="286"/>
      <c r="C437" s="286"/>
      <c r="D437" s="286"/>
      <c r="E437" s="286"/>
      <c r="F437" s="286"/>
      <c r="G437" s="286"/>
      <c r="H437" s="286"/>
      <c r="I437" s="286"/>
      <c r="J437" s="286"/>
      <c r="K437" s="287"/>
      <c r="L437" s="286"/>
      <c r="M437" s="286"/>
      <c r="N437" s="286"/>
      <c r="O437" s="286"/>
      <c r="P437" s="287"/>
      <c r="Q437" s="286"/>
      <c r="R437" s="286"/>
      <c r="S437" s="287"/>
      <c r="T437" s="286"/>
      <c r="U437" s="286"/>
      <c r="V437" s="286"/>
      <c r="W437" s="286"/>
      <c r="X437" s="286"/>
      <c r="Y437" s="286"/>
    </row>
    <row r="438" spans="1:25" ht="11.25" customHeight="1" x14ac:dyDescent="0.25">
      <c r="A438" s="286"/>
      <c r="B438" s="286"/>
      <c r="C438" s="286"/>
      <c r="D438" s="286"/>
      <c r="E438" s="286"/>
      <c r="F438" s="286"/>
      <c r="G438" s="286"/>
      <c r="H438" s="286"/>
      <c r="I438" s="286"/>
      <c r="J438" s="286"/>
      <c r="K438" s="287"/>
      <c r="L438" s="286"/>
      <c r="M438" s="286"/>
      <c r="N438" s="286"/>
      <c r="O438" s="286"/>
      <c r="P438" s="287"/>
      <c r="Q438" s="286"/>
      <c r="R438" s="286"/>
      <c r="S438" s="287"/>
      <c r="T438" s="286"/>
      <c r="U438" s="286"/>
      <c r="V438" s="286"/>
      <c r="W438" s="286"/>
      <c r="X438" s="286"/>
      <c r="Y438" s="286"/>
    </row>
    <row r="439" spans="1:25" ht="11.25" customHeight="1" x14ac:dyDescent="0.25">
      <c r="A439" s="286"/>
      <c r="B439" s="286"/>
      <c r="C439" s="286"/>
      <c r="D439" s="286"/>
      <c r="E439" s="286"/>
      <c r="F439" s="286"/>
      <c r="G439" s="286"/>
      <c r="H439" s="286"/>
      <c r="I439" s="286"/>
      <c r="J439" s="286"/>
      <c r="K439" s="287"/>
      <c r="L439" s="286"/>
      <c r="M439" s="286"/>
      <c r="N439" s="286"/>
      <c r="O439" s="286"/>
      <c r="P439" s="287"/>
      <c r="Q439" s="286"/>
      <c r="R439" s="286"/>
      <c r="S439" s="287"/>
      <c r="T439" s="286"/>
      <c r="U439" s="286"/>
      <c r="V439" s="286"/>
      <c r="W439" s="286"/>
      <c r="X439" s="286"/>
      <c r="Y439" s="286"/>
    </row>
    <row r="440" spans="1:25" ht="11.25" customHeight="1" x14ac:dyDescent="0.25">
      <c r="A440" s="286"/>
      <c r="B440" s="286"/>
      <c r="C440" s="286"/>
      <c r="D440" s="286"/>
      <c r="E440" s="286"/>
      <c r="F440" s="286"/>
      <c r="G440" s="286"/>
      <c r="H440" s="286"/>
      <c r="I440" s="286"/>
      <c r="J440" s="286"/>
      <c r="K440" s="287"/>
      <c r="L440" s="286"/>
      <c r="M440" s="286"/>
      <c r="N440" s="286"/>
      <c r="O440" s="286"/>
      <c r="P440" s="287"/>
      <c r="Q440" s="286"/>
      <c r="R440" s="286"/>
      <c r="S440" s="287"/>
      <c r="T440" s="286"/>
      <c r="U440" s="286"/>
      <c r="V440" s="286"/>
      <c r="W440" s="286"/>
      <c r="X440" s="286"/>
      <c r="Y440" s="286"/>
    </row>
    <row r="441" spans="1:25" ht="11.25" customHeight="1" x14ac:dyDescent="0.25">
      <c r="A441" s="286"/>
      <c r="B441" s="286"/>
      <c r="C441" s="286"/>
      <c r="D441" s="286"/>
      <c r="E441" s="286"/>
      <c r="F441" s="286"/>
      <c r="G441" s="286"/>
      <c r="H441" s="286"/>
      <c r="I441" s="286"/>
      <c r="J441" s="286"/>
      <c r="K441" s="287"/>
      <c r="L441" s="286"/>
      <c r="M441" s="286"/>
      <c r="N441" s="286"/>
      <c r="O441" s="286"/>
      <c r="P441" s="287"/>
      <c r="Q441" s="286"/>
      <c r="R441" s="286"/>
      <c r="S441" s="287"/>
      <c r="T441" s="286"/>
      <c r="U441" s="286"/>
      <c r="V441" s="286"/>
      <c r="W441" s="286"/>
      <c r="X441" s="286"/>
      <c r="Y441" s="286"/>
    </row>
    <row r="442" spans="1:25" ht="11.25" customHeight="1" x14ac:dyDescent="0.25">
      <c r="A442" s="286"/>
      <c r="B442" s="286"/>
      <c r="C442" s="286"/>
      <c r="D442" s="286"/>
      <c r="E442" s="286"/>
      <c r="F442" s="286"/>
      <c r="G442" s="286"/>
      <c r="H442" s="286"/>
      <c r="I442" s="286"/>
      <c r="J442" s="286"/>
      <c r="K442" s="287"/>
      <c r="L442" s="286"/>
      <c r="M442" s="286"/>
      <c r="N442" s="286"/>
      <c r="O442" s="286"/>
      <c r="P442" s="287"/>
      <c r="Q442" s="286"/>
      <c r="R442" s="286"/>
      <c r="S442" s="287"/>
      <c r="T442" s="286"/>
      <c r="U442" s="286"/>
      <c r="V442" s="286"/>
      <c r="W442" s="286"/>
      <c r="X442" s="286"/>
      <c r="Y442" s="286"/>
    </row>
    <row r="443" spans="1:25" ht="11.25" customHeight="1" x14ac:dyDescent="0.25">
      <c r="A443" s="286"/>
      <c r="B443" s="286"/>
      <c r="C443" s="286"/>
      <c r="D443" s="286"/>
      <c r="E443" s="286"/>
      <c r="F443" s="286"/>
      <c r="G443" s="286"/>
      <c r="H443" s="286"/>
      <c r="I443" s="286"/>
      <c r="J443" s="286"/>
      <c r="K443" s="287"/>
      <c r="L443" s="286"/>
      <c r="M443" s="286"/>
      <c r="N443" s="286"/>
      <c r="O443" s="286"/>
      <c r="P443" s="287"/>
      <c r="Q443" s="286"/>
      <c r="R443" s="286"/>
      <c r="S443" s="287"/>
      <c r="T443" s="286"/>
      <c r="U443" s="286"/>
      <c r="V443" s="286"/>
      <c r="W443" s="286"/>
      <c r="X443" s="286"/>
      <c r="Y443" s="286"/>
    </row>
    <row r="444" spans="1:25" ht="11.25" customHeight="1" x14ac:dyDescent="0.25">
      <c r="A444" s="286"/>
      <c r="B444" s="286"/>
      <c r="C444" s="286"/>
      <c r="D444" s="286"/>
      <c r="E444" s="286"/>
      <c r="F444" s="286"/>
      <c r="G444" s="286"/>
      <c r="H444" s="286"/>
      <c r="I444" s="286"/>
      <c r="J444" s="286"/>
      <c r="K444" s="287"/>
      <c r="L444" s="286"/>
      <c r="M444" s="286"/>
      <c r="N444" s="286"/>
      <c r="O444" s="286"/>
      <c r="P444" s="287"/>
      <c r="Q444" s="286"/>
      <c r="R444" s="286"/>
      <c r="S444" s="287"/>
      <c r="T444" s="286"/>
      <c r="U444" s="286"/>
      <c r="V444" s="286"/>
      <c r="W444" s="286"/>
      <c r="X444" s="286"/>
      <c r="Y444" s="286"/>
    </row>
    <row r="445" spans="1:25" ht="11.25" customHeight="1" x14ac:dyDescent="0.25">
      <c r="A445" s="286"/>
      <c r="B445" s="286"/>
      <c r="C445" s="286"/>
      <c r="D445" s="286"/>
      <c r="E445" s="286"/>
      <c r="F445" s="286"/>
      <c r="G445" s="286"/>
      <c r="H445" s="286"/>
      <c r="I445" s="286"/>
      <c r="J445" s="286"/>
      <c r="K445" s="287"/>
      <c r="L445" s="286"/>
      <c r="M445" s="286"/>
      <c r="N445" s="286"/>
      <c r="O445" s="286"/>
      <c r="P445" s="287"/>
      <c r="Q445" s="286"/>
      <c r="R445" s="286"/>
      <c r="S445" s="287"/>
      <c r="T445" s="286"/>
      <c r="U445" s="286"/>
      <c r="V445" s="286"/>
      <c r="W445" s="286"/>
      <c r="X445" s="286"/>
      <c r="Y445" s="286"/>
    </row>
    <row r="446" spans="1:25" ht="11.25" customHeight="1" x14ac:dyDescent="0.25">
      <c r="A446" s="286"/>
      <c r="B446" s="286"/>
      <c r="C446" s="286"/>
      <c r="D446" s="286"/>
      <c r="E446" s="286"/>
      <c r="F446" s="286"/>
      <c r="G446" s="286"/>
      <c r="H446" s="286"/>
      <c r="I446" s="286"/>
      <c r="J446" s="286"/>
      <c r="K446" s="287"/>
      <c r="L446" s="286"/>
      <c r="M446" s="286"/>
      <c r="N446" s="286"/>
      <c r="O446" s="286"/>
      <c r="P446" s="287"/>
      <c r="Q446" s="286"/>
      <c r="R446" s="286"/>
      <c r="S446" s="287"/>
      <c r="T446" s="286"/>
      <c r="U446" s="286"/>
      <c r="V446" s="286"/>
      <c r="W446" s="286"/>
      <c r="X446" s="286"/>
      <c r="Y446" s="286"/>
    </row>
    <row r="447" spans="1:25" ht="11.25" customHeight="1" x14ac:dyDescent="0.25">
      <c r="A447" s="286"/>
      <c r="B447" s="286"/>
      <c r="C447" s="286"/>
      <c r="D447" s="286"/>
      <c r="E447" s="286"/>
      <c r="F447" s="286"/>
      <c r="G447" s="286"/>
      <c r="H447" s="286"/>
      <c r="I447" s="286"/>
      <c r="J447" s="286"/>
      <c r="K447" s="287"/>
      <c r="L447" s="286"/>
      <c r="M447" s="286"/>
      <c r="N447" s="286"/>
      <c r="O447" s="286"/>
      <c r="P447" s="287"/>
      <c r="Q447" s="286"/>
      <c r="R447" s="286"/>
      <c r="S447" s="287"/>
      <c r="T447" s="286"/>
      <c r="U447" s="286"/>
      <c r="V447" s="286"/>
      <c r="W447" s="286"/>
      <c r="X447" s="286"/>
      <c r="Y447" s="286"/>
    </row>
    <row r="448" spans="1:25" ht="11.25" customHeight="1" x14ac:dyDescent="0.25">
      <c r="A448" s="286"/>
      <c r="B448" s="286"/>
      <c r="C448" s="286"/>
      <c r="D448" s="286"/>
      <c r="E448" s="286"/>
      <c r="F448" s="286"/>
      <c r="G448" s="286"/>
      <c r="H448" s="286"/>
      <c r="I448" s="286"/>
      <c r="J448" s="286"/>
      <c r="K448" s="287"/>
      <c r="L448" s="286"/>
      <c r="M448" s="286"/>
      <c r="N448" s="286"/>
      <c r="O448" s="286"/>
      <c r="P448" s="287"/>
      <c r="Q448" s="286"/>
      <c r="R448" s="286"/>
      <c r="S448" s="287"/>
      <c r="T448" s="286"/>
      <c r="U448" s="286"/>
      <c r="V448" s="286"/>
      <c r="W448" s="286"/>
      <c r="X448" s="286"/>
      <c r="Y448" s="286"/>
    </row>
    <row r="449" spans="1:25" ht="11.25" customHeight="1" x14ac:dyDescent="0.25">
      <c r="A449" s="286"/>
      <c r="B449" s="286"/>
      <c r="C449" s="286"/>
      <c r="D449" s="286"/>
      <c r="E449" s="286"/>
      <c r="F449" s="286"/>
      <c r="G449" s="286"/>
      <c r="H449" s="286"/>
      <c r="I449" s="286"/>
      <c r="J449" s="286"/>
      <c r="K449" s="287"/>
      <c r="L449" s="286"/>
      <c r="M449" s="286"/>
      <c r="N449" s="286"/>
      <c r="O449" s="286"/>
      <c r="P449" s="287"/>
      <c r="Q449" s="286"/>
      <c r="R449" s="286"/>
      <c r="S449" s="287"/>
      <c r="T449" s="286"/>
      <c r="U449" s="286"/>
      <c r="V449" s="286"/>
      <c r="W449" s="286"/>
      <c r="X449" s="286"/>
      <c r="Y449" s="286"/>
    </row>
    <row r="450" spans="1:25" ht="11.25" customHeight="1" x14ac:dyDescent="0.25">
      <c r="A450" s="286"/>
      <c r="B450" s="286"/>
      <c r="C450" s="286"/>
      <c r="D450" s="286"/>
      <c r="E450" s="286"/>
      <c r="F450" s="286"/>
      <c r="G450" s="286"/>
      <c r="H450" s="286"/>
      <c r="I450" s="286"/>
      <c r="J450" s="286"/>
      <c r="K450" s="287"/>
      <c r="L450" s="286"/>
      <c r="M450" s="286"/>
      <c r="N450" s="286"/>
      <c r="O450" s="286"/>
      <c r="P450" s="287"/>
      <c r="Q450" s="286"/>
      <c r="R450" s="286"/>
      <c r="S450" s="287"/>
      <c r="T450" s="286"/>
      <c r="U450" s="286"/>
      <c r="V450" s="286"/>
      <c r="W450" s="286"/>
      <c r="X450" s="286"/>
      <c r="Y450" s="286"/>
    </row>
    <row r="451" spans="1:25" ht="11.25" customHeight="1" x14ac:dyDescent="0.25">
      <c r="A451" s="286"/>
      <c r="B451" s="286"/>
      <c r="C451" s="286"/>
      <c r="D451" s="286"/>
      <c r="E451" s="286"/>
      <c r="F451" s="286"/>
      <c r="G451" s="286"/>
      <c r="H451" s="286"/>
      <c r="I451" s="286"/>
      <c r="J451" s="286"/>
      <c r="K451" s="287"/>
      <c r="L451" s="286"/>
      <c r="M451" s="286"/>
      <c r="N451" s="286"/>
      <c r="O451" s="286"/>
      <c r="P451" s="287"/>
      <c r="Q451" s="286"/>
      <c r="R451" s="286"/>
      <c r="S451" s="287"/>
      <c r="T451" s="286"/>
      <c r="U451" s="286"/>
      <c r="V451" s="286"/>
      <c r="W451" s="286"/>
      <c r="X451" s="286"/>
      <c r="Y451" s="286"/>
    </row>
    <row r="452" spans="1:25" ht="11.25" customHeight="1" x14ac:dyDescent="0.25">
      <c r="A452" s="286"/>
      <c r="B452" s="286"/>
      <c r="C452" s="286"/>
      <c r="D452" s="286"/>
      <c r="E452" s="286"/>
      <c r="F452" s="286"/>
      <c r="G452" s="286"/>
      <c r="H452" s="286"/>
      <c r="I452" s="286"/>
      <c r="J452" s="286"/>
      <c r="K452" s="287"/>
      <c r="L452" s="286"/>
      <c r="M452" s="286"/>
      <c r="N452" s="286"/>
      <c r="O452" s="286"/>
      <c r="P452" s="287"/>
      <c r="Q452" s="286"/>
      <c r="R452" s="286"/>
      <c r="S452" s="287"/>
      <c r="T452" s="286"/>
      <c r="U452" s="286"/>
      <c r="V452" s="286"/>
      <c r="W452" s="286"/>
      <c r="X452" s="286"/>
      <c r="Y452" s="286"/>
    </row>
    <row r="453" spans="1:25" ht="11.25" customHeight="1" x14ac:dyDescent="0.25">
      <c r="A453" s="286"/>
      <c r="B453" s="286"/>
      <c r="C453" s="286"/>
      <c r="D453" s="286"/>
      <c r="E453" s="286"/>
      <c r="F453" s="286"/>
      <c r="G453" s="286"/>
      <c r="H453" s="286"/>
      <c r="I453" s="286"/>
      <c r="J453" s="286"/>
      <c r="K453" s="287"/>
      <c r="L453" s="286"/>
      <c r="M453" s="286"/>
      <c r="N453" s="286"/>
      <c r="O453" s="286"/>
      <c r="P453" s="287"/>
      <c r="Q453" s="286"/>
      <c r="R453" s="286"/>
      <c r="S453" s="287"/>
      <c r="T453" s="286"/>
      <c r="U453" s="286"/>
      <c r="V453" s="286"/>
      <c r="W453" s="286"/>
      <c r="X453" s="286"/>
      <c r="Y453" s="286"/>
    </row>
    <row r="454" spans="1:25" ht="11.25" customHeight="1" x14ac:dyDescent="0.25">
      <c r="A454" s="286"/>
      <c r="B454" s="286"/>
      <c r="C454" s="286"/>
      <c r="D454" s="286"/>
      <c r="E454" s="286"/>
      <c r="F454" s="286"/>
      <c r="G454" s="286"/>
      <c r="H454" s="286"/>
      <c r="I454" s="286"/>
      <c r="J454" s="286"/>
      <c r="K454" s="287"/>
      <c r="L454" s="286"/>
      <c r="M454" s="286"/>
      <c r="N454" s="286"/>
      <c r="O454" s="286"/>
      <c r="P454" s="287"/>
      <c r="Q454" s="286"/>
      <c r="R454" s="286"/>
      <c r="S454" s="287"/>
      <c r="T454" s="286"/>
      <c r="U454" s="286"/>
      <c r="V454" s="286"/>
      <c r="W454" s="286"/>
      <c r="X454" s="286"/>
      <c r="Y454" s="286"/>
    </row>
    <row r="455" spans="1:25" ht="11.25" customHeight="1" x14ac:dyDescent="0.25">
      <c r="A455" s="286"/>
      <c r="B455" s="286"/>
      <c r="C455" s="286"/>
      <c r="D455" s="286"/>
      <c r="E455" s="286"/>
      <c r="F455" s="286"/>
      <c r="G455" s="286"/>
      <c r="H455" s="286"/>
      <c r="I455" s="286"/>
      <c r="J455" s="286"/>
      <c r="K455" s="287"/>
      <c r="L455" s="286"/>
      <c r="M455" s="286"/>
      <c r="N455" s="286"/>
      <c r="O455" s="286"/>
      <c r="P455" s="287"/>
      <c r="Q455" s="286"/>
      <c r="R455" s="286"/>
      <c r="S455" s="287"/>
      <c r="T455" s="286"/>
      <c r="U455" s="286"/>
      <c r="V455" s="286"/>
      <c r="W455" s="286"/>
      <c r="X455" s="286"/>
      <c r="Y455" s="286"/>
    </row>
    <row r="456" spans="1:25" ht="11.25" customHeight="1" x14ac:dyDescent="0.25">
      <c r="A456" s="286"/>
      <c r="B456" s="286"/>
      <c r="C456" s="286"/>
      <c r="D456" s="286"/>
      <c r="E456" s="286"/>
      <c r="F456" s="286"/>
      <c r="G456" s="286"/>
      <c r="H456" s="286"/>
      <c r="I456" s="286"/>
      <c r="J456" s="286"/>
      <c r="K456" s="287"/>
      <c r="L456" s="286"/>
      <c r="M456" s="286"/>
      <c r="N456" s="286"/>
      <c r="O456" s="286"/>
      <c r="P456" s="287"/>
      <c r="Q456" s="286"/>
      <c r="R456" s="286"/>
      <c r="S456" s="287"/>
      <c r="T456" s="286"/>
      <c r="U456" s="286"/>
      <c r="V456" s="286"/>
      <c r="W456" s="286"/>
      <c r="X456" s="286"/>
      <c r="Y456" s="286"/>
    </row>
    <row r="457" spans="1:25" ht="11.25" customHeight="1" x14ac:dyDescent="0.25">
      <c r="A457" s="286"/>
      <c r="B457" s="286"/>
      <c r="C457" s="286"/>
      <c r="D457" s="286"/>
      <c r="E457" s="286"/>
      <c r="F457" s="286"/>
      <c r="G457" s="286"/>
      <c r="H457" s="286"/>
      <c r="I457" s="286"/>
      <c r="J457" s="286"/>
      <c r="K457" s="287"/>
      <c r="L457" s="286"/>
      <c r="M457" s="286"/>
      <c r="N457" s="286"/>
      <c r="O457" s="286"/>
      <c r="P457" s="287"/>
      <c r="Q457" s="286"/>
      <c r="R457" s="286"/>
      <c r="S457" s="287"/>
      <c r="T457" s="286"/>
      <c r="U457" s="286"/>
      <c r="V457" s="286"/>
      <c r="W457" s="286"/>
      <c r="X457" s="286"/>
      <c r="Y457" s="286"/>
    </row>
    <row r="458" spans="1:25" ht="11.25" customHeight="1" x14ac:dyDescent="0.25">
      <c r="A458" s="286"/>
      <c r="B458" s="286"/>
      <c r="C458" s="286"/>
      <c r="D458" s="286"/>
      <c r="E458" s="286"/>
      <c r="F458" s="286"/>
      <c r="G458" s="286"/>
      <c r="H458" s="286"/>
      <c r="I458" s="286"/>
      <c r="J458" s="286"/>
      <c r="K458" s="287"/>
      <c r="L458" s="286"/>
      <c r="M458" s="286"/>
      <c r="N458" s="286"/>
      <c r="O458" s="286"/>
      <c r="P458" s="287"/>
      <c r="Q458" s="286"/>
      <c r="R458" s="286"/>
      <c r="S458" s="287"/>
      <c r="T458" s="286"/>
      <c r="U458" s="286"/>
      <c r="V458" s="286"/>
      <c r="W458" s="286"/>
      <c r="X458" s="286"/>
      <c r="Y458" s="286"/>
    </row>
    <row r="459" spans="1:25" ht="11.25" customHeight="1" x14ac:dyDescent="0.25">
      <c r="A459" s="286"/>
      <c r="B459" s="286"/>
      <c r="C459" s="286"/>
      <c r="D459" s="286"/>
      <c r="E459" s="286"/>
      <c r="F459" s="286"/>
      <c r="G459" s="286"/>
      <c r="H459" s="286"/>
      <c r="I459" s="286"/>
      <c r="J459" s="286"/>
      <c r="K459" s="287"/>
      <c r="L459" s="286"/>
      <c r="M459" s="286"/>
      <c r="N459" s="286"/>
      <c r="O459" s="286"/>
      <c r="P459" s="287"/>
      <c r="Q459" s="286"/>
      <c r="R459" s="286"/>
      <c r="S459" s="287"/>
      <c r="T459" s="286"/>
      <c r="U459" s="286"/>
      <c r="V459" s="286"/>
      <c r="W459" s="286"/>
      <c r="X459" s="286"/>
      <c r="Y459" s="286"/>
    </row>
    <row r="460" spans="1:25" ht="11.25" customHeight="1" x14ac:dyDescent="0.25">
      <c r="A460" s="286"/>
      <c r="B460" s="286"/>
      <c r="C460" s="286"/>
      <c r="D460" s="286"/>
      <c r="E460" s="286"/>
      <c r="F460" s="286"/>
      <c r="G460" s="286"/>
      <c r="H460" s="286"/>
      <c r="I460" s="286"/>
      <c r="J460" s="286"/>
      <c r="K460" s="287"/>
      <c r="L460" s="286"/>
      <c r="M460" s="286"/>
      <c r="N460" s="286"/>
      <c r="O460" s="286"/>
      <c r="P460" s="287"/>
      <c r="Q460" s="286"/>
      <c r="R460" s="286"/>
      <c r="S460" s="287"/>
      <c r="T460" s="286"/>
      <c r="U460" s="286"/>
      <c r="V460" s="286"/>
      <c r="W460" s="286"/>
      <c r="X460" s="286"/>
      <c r="Y460" s="286"/>
    </row>
    <row r="461" spans="1:25" ht="11.25" customHeight="1" x14ac:dyDescent="0.25">
      <c r="A461" s="286"/>
      <c r="B461" s="286"/>
      <c r="C461" s="286"/>
      <c r="D461" s="286"/>
      <c r="E461" s="286"/>
      <c r="F461" s="286"/>
      <c r="G461" s="286"/>
      <c r="H461" s="286"/>
      <c r="I461" s="286"/>
      <c r="J461" s="286"/>
      <c r="K461" s="287"/>
      <c r="L461" s="286"/>
      <c r="M461" s="286"/>
      <c r="N461" s="286"/>
      <c r="O461" s="286"/>
      <c r="P461" s="287"/>
      <c r="Q461" s="286"/>
      <c r="R461" s="286"/>
      <c r="S461" s="287"/>
      <c r="T461" s="286"/>
      <c r="U461" s="286"/>
      <c r="V461" s="286"/>
      <c r="W461" s="286"/>
      <c r="X461" s="286"/>
      <c r="Y461" s="286"/>
    </row>
    <row r="462" spans="1:25" ht="11.25" customHeight="1" x14ac:dyDescent="0.25">
      <c r="A462" s="286"/>
      <c r="B462" s="286"/>
      <c r="C462" s="286"/>
      <c r="D462" s="286"/>
      <c r="E462" s="286"/>
      <c r="F462" s="286"/>
      <c r="G462" s="286"/>
      <c r="H462" s="286"/>
      <c r="I462" s="286"/>
      <c r="J462" s="286"/>
      <c r="K462" s="287"/>
      <c r="L462" s="286"/>
      <c r="M462" s="286"/>
      <c r="N462" s="286"/>
      <c r="O462" s="286"/>
      <c r="P462" s="287"/>
      <c r="Q462" s="286"/>
      <c r="R462" s="286"/>
      <c r="S462" s="287"/>
      <c r="T462" s="286"/>
      <c r="U462" s="286"/>
      <c r="V462" s="286"/>
      <c r="W462" s="286"/>
      <c r="X462" s="286"/>
      <c r="Y462" s="286"/>
    </row>
    <row r="463" spans="1:25" ht="11.25" customHeight="1" x14ac:dyDescent="0.25">
      <c r="A463" s="286"/>
      <c r="B463" s="286"/>
      <c r="C463" s="286"/>
      <c r="D463" s="286"/>
      <c r="E463" s="286"/>
      <c r="F463" s="286"/>
      <c r="G463" s="286"/>
      <c r="H463" s="286"/>
      <c r="I463" s="286"/>
      <c r="J463" s="286"/>
      <c r="K463" s="287"/>
      <c r="L463" s="286"/>
      <c r="M463" s="286"/>
      <c r="N463" s="286"/>
      <c r="O463" s="286"/>
      <c r="P463" s="287"/>
      <c r="Q463" s="286"/>
      <c r="R463" s="286"/>
      <c r="S463" s="287"/>
      <c r="T463" s="286"/>
      <c r="U463" s="286"/>
      <c r="V463" s="286"/>
      <c r="W463" s="286"/>
      <c r="X463" s="286"/>
      <c r="Y463" s="286"/>
    </row>
    <row r="464" spans="1:25" ht="11.25" customHeight="1" x14ac:dyDescent="0.25">
      <c r="A464" s="286"/>
      <c r="B464" s="286"/>
      <c r="C464" s="286"/>
      <c r="D464" s="286"/>
      <c r="E464" s="286"/>
      <c r="F464" s="286"/>
      <c r="G464" s="286"/>
      <c r="H464" s="286"/>
      <c r="I464" s="286"/>
      <c r="J464" s="286"/>
      <c r="K464" s="287"/>
      <c r="L464" s="286"/>
      <c r="M464" s="286"/>
      <c r="N464" s="286"/>
      <c r="O464" s="286"/>
      <c r="P464" s="287"/>
      <c r="Q464" s="286"/>
      <c r="R464" s="286"/>
      <c r="S464" s="287"/>
      <c r="T464" s="286"/>
      <c r="U464" s="286"/>
      <c r="V464" s="286"/>
      <c r="W464" s="286"/>
      <c r="X464" s="286"/>
      <c r="Y464" s="286"/>
    </row>
    <row r="465" spans="1:25" ht="11.25" customHeight="1" x14ac:dyDescent="0.25">
      <c r="A465" s="286"/>
      <c r="B465" s="286"/>
      <c r="C465" s="286"/>
      <c r="D465" s="286"/>
      <c r="E465" s="286"/>
      <c r="F465" s="286"/>
      <c r="G465" s="286"/>
      <c r="H465" s="286"/>
      <c r="I465" s="286"/>
      <c r="J465" s="286"/>
      <c r="K465" s="287"/>
      <c r="L465" s="286"/>
      <c r="M465" s="286"/>
      <c r="N465" s="286"/>
      <c r="O465" s="286"/>
      <c r="P465" s="287"/>
      <c r="Q465" s="286"/>
      <c r="R465" s="286"/>
      <c r="S465" s="287"/>
      <c r="T465" s="286"/>
      <c r="U465" s="286"/>
      <c r="V465" s="286"/>
      <c r="W465" s="286"/>
      <c r="X465" s="286"/>
      <c r="Y465" s="286"/>
    </row>
    <row r="466" spans="1:25" ht="11.25" customHeight="1" x14ac:dyDescent="0.25">
      <c r="A466" s="286"/>
      <c r="B466" s="286"/>
      <c r="C466" s="286"/>
      <c r="D466" s="286"/>
      <c r="E466" s="286"/>
      <c r="F466" s="286"/>
      <c r="G466" s="286"/>
      <c r="H466" s="286"/>
      <c r="I466" s="286"/>
      <c r="J466" s="286"/>
      <c r="K466" s="287"/>
      <c r="L466" s="286"/>
      <c r="M466" s="286"/>
      <c r="N466" s="286"/>
      <c r="O466" s="286"/>
      <c r="P466" s="287"/>
      <c r="Q466" s="286"/>
      <c r="R466" s="286"/>
      <c r="S466" s="287"/>
      <c r="T466" s="286"/>
      <c r="U466" s="286"/>
      <c r="V466" s="286"/>
      <c r="W466" s="286"/>
      <c r="X466" s="286"/>
      <c r="Y466" s="286"/>
    </row>
    <row r="467" spans="1:25" ht="11.25" customHeight="1" x14ac:dyDescent="0.25">
      <c r="A467" s="286"/>
      <c r="B467" s="286"/>
      <c r="C467" s="286"/>
      <c r="D467" s="286"/>
      <c r="E467" s="286"/>
      <c r="F467" s="286"/>
      <c r="G467" s="286"/>
      <c r="H467" s="286"/>
      <c r="I467" s="286"/>
      <c r="J467" s="286"/>
      <c r="K467" s="287"/>
      <c r="L467" s="286"/>
      <c r="M467" s="286"/>
      <c r="N467" s="286"/>
      <c r="O467" s="286"/>
      <c r="P467" s="287"/>
      <c r="Q467" s="286"/>
      <c r="R467" s="286"/>
      <c r="S467" s="287"/>
      <c r="T467" s="286"/>
      <c r="U467" s="286"/>
      <c r="V467" s="286"/>
      <c r="W467" s="286"/>
      <c r="X467" s="286"/>
      <c r="Y467" s="286"/>
    </row>
    <row r="468" spans="1:25" ht="11.25" customHeight="1" x14ac:dyDescent="0.25">
      <c r="A468" s="286"/>
      <c r="B468" s="286"/>
      <c r="C468" s="286"/>
      <c r="D468" s="286"/>
      <c r="E468" s="286"/>
      <c r="F468" s="286"/>
      <c r="G468" s="286"/>
      <c r="H468" s="286"/>
      <c r="I468" s="286"/>
      <c r="J468" s="286"/>
      <c r="K468" s="287"/>
      <c r="L468" s="286"/>
      <c r="M468" s="286"/>
      <c r="N468" s="286"/>
      <c r="O468" s="286"/>
      <c r="P468" s="287"/>
      <c r="Q468" s="286"/>
      <c r="R468" s="286"/>
      <c r="S468" s="287"/>
      <c r="T468" s="286"/>
      <c r="U468" s="286"/>
      <c r="V468" s="286"/>
      <c r="W468" s="286"/>
      <c r="X468" s="286"/>
      <c r="Y468" s="286"/>
    </row>
    <row r="469" spans="1:25" ht="11.25" customHeight="1" x14ac:dyDescent="0.25">
      <c r="A469" s="286"/>
      <c r="B469" s="286"/>
      <c r="C469" s="286"/>
      <c r="D469" s="286"/>
      <c r="E469" s="286"/>
      <c r="F469" s="286"/>
      <c r="G469" s="286"/>
      <c r="H469" s="286"/>
      <c r="I469" s="286"/>
      <c r="J469" s="286"/>
      <c r="K469" s="287"/>
      <c r="L469" s="286"/>
      <c r="M469" s="286"/>
      <c r="N469" s="286"/>
      <c r="O469" s="286"/>
      <c r="P469" s="287"/>
      <c r="Q469" s="286"/>
      <c r="R469" s="286"/>
      <c r="S469" s="287"/>
      <c r="T469" s="286"/>
      <c r="U469" s="286"/>
      <c r="V469" s="286"/>
      <c r="W469" s="286"/>
      <c r="X469" s="286"/>
      <c r="Y469" s="286"/>
    </row>
    <row r="470" spans="1:25" ht="11.25" customHeight="1" x14ac:dyDescent="0.25">
      <c r="A470" s="286"/>
      <c r="B470" s="286"/>
      <c r="C470" s="286"/>
      <c r="D470" s="286"/>
      <c r="E470" s="286"/>
      <c r="F470" s="286"/>
      <c r="G470" s="286"/>
      <c r="H470" s="286"/>
      <c r="I470" s="286"/>
      <c r="J470" s="286"/>
      <c r="K470" s="287"/>
      <c r="L470" s="286"/>
      <c r="M470" s="286"/>
      <c r="N470" s="286"/>
      <c r="O470" s="286"/>
      <c r="P470" s="287"/>
      <c r="Q470" s="286"/>
      <c r="R470" s="286"/>
      <c r="S470" s="287"/>
      <c r="T470" s="286"/>
      <c r="U470" s="286"/>
      <c r="V470" s="286"/>
      <c r="W470" s="286"/>
      <c r="X470" s="286"/>
      <c r="Y470" s="286"/>
    </row>
    <row r="471" spans="1:25" ht="11.25" customHeight="1" x14ac:dyDescent="0.25">
      <c r="A471" s="286"/>
      <c r="B471" s="286"/>
      <c r="C471" s="286"/>
      <c r="D471" s="286"/>
      <c r="E471" s="286"/>
      <c r="F471" s="286"/>
      <c r="G471" s="286"/>
      <c r="H471" s="286"/>
      <c r="I471" s="286"/>
      <c r="J471" s="286"/>
      <c r="K471" s="287"/>
      <c r="L471" s="286"/>
      <c r="M471" s="286"/>
      <c r="N471" s="286"/>
      <c r="O471" s="286"/>
      <c r="P471" s="287"/>
      <c r="Q471" s="286"/>
      <c r="R471" s="286"/>
      <c r="S471" s="287"/>
      <c r="T471" s="286"/>
      <c r="U471" s="286"/>
      <c r="V471" s="286"/>
      <c r="W471" s="286"/>
      <c r="X471" s="286"/>
      <c r="Y471" s="286"/>
    </row>
    <row r="472" spans="1:25" ht="11.25" customHeight="1" x14ac:dyDescent="0.25">
      <c r="A472" s="286"/>
      <c r="B472" s="286"/>
      <c r="C472" s="286"/>
      <c r="D472" s="286"/>
      <c r="E472" s="286"/>
      <c r="F472" s="286"/>
      <c r="G472" s="286"/>
      <c r="H472" s="286"/>
      <c r="I472" s="286"/>
      <c r="J472" s="286"/>
      <c r="K472" s="287"/>
      <c r="L472" s="286"/>
      <c r="M472" s="286"/>
      <c r="N472" s="286"/>
      <c r="O472" s="286"/>
      <c r="P472" s="287"/>
      <c r="Q472" s="286"/>
      <c r="R472" s="286"/>
      <c r="S472" s="287"/>
      <c r="T472" s="286"/>
      <c r="U472" s="286"/>
      <c r="V472" s="286"/>
      <c r="W472" s="286"/>
      <c r="X472" s="286"/>
      <c r="Y472" s="286"/>
    </row>
    <row r="473" spans="1:25" ht="11.25" customHeight="1" x14ac:dyDescent="0.25">
      <c r="A473" s="286"/>
      <c r="B473" s="286"/>
      <c r="C473" s="286"/>
      <c r="D473" s="286"/>
      <c r="E473" s="286"/>
      <c r="F473" s="286"/>
      <c r="G473" s="286"/>
      <c r="H473" s="286"/>
      <c r="I473" s="286"/>
      <c r="J473" s="286"/>
      <c r="K473" s="287"/>
      <c r="L473" s="286"/>
      <c r="M473" s="286"/>
      <c r="N473" s="286"/>
      <c r="O473" s="286"/>
      <c r="P473" s="287"/>
      <c r="Q473" s="286"/>
      <c r="R473" s="286"/>
      <c r="S473" s="287"/>
      <c r="T473" s="286"/>
      <c r="U473" s="286"/>
      <c r="V473" s="286"/>
      <c r="W473" s="286"/>
      <c r="X473" s="286"/>
      <c r="Y473" s="286"/>
    </row>
    <row r="474" spans="1:25" ht="11.25" customHeight="1" x14ac:dyDescent="0.25">
      <c r="A474" s="286"/>
      <c r="B474" s="286"/>
      <c r="C474" s="286"/>
      <c r="D474" s="286"/>
      <c r="E474" s="286"/>
      <c r="F474" s="286"/>
      <c r="G474" s="286"/>
      <c r="H474" s="286"/>
      <c r="I474" s="286"/>
      <c r="J474" s="286"/>
      <c r="K474" s="287"/>
      <c r="L474" s="286"/>
      <c r="M474" s="286"/>
      <c r="N474" s="286"/>
      <c r="O474" s="286"/>
      <c r="P474" s="287"/>
      <c r="Q474" s="286"/>
      <c r="R474" s="286"/>
      <c r="S474" s="287"/>
      <c r="T474" s="286"/>
      <c r="U474" s="286"/>
      <c r="V474" s="286"/>
      <c r="W474" s="286"/>
      <c r="X474" s="286"/>
      <c r="Y474" s="286"/>
    </row>
    <row r="475" spans="1:25" ht="11.25" customHeight="1" x14ac:dyDescent="0.25">
      <c r="A475" s="286"/>
      <c r="B475" s="286"/>
      <c r="C475" s="286"/>
      <c r="D475" s="286"/>
      <c r="E475" s="286"/>
      <c r="F475" s="286"/>
      <c r="G475" s="286"/>
      <c r="H475" s="286"/>
      <c r="I475" s="286"/>
      <c r="J475" s="286"/>
      <c r="K475" s="287"/>
      <c r="L475" s="286"/>
      <c r="M475" s="286"/>
      <c r="N475" s="286"/>
      <c r="O475" s="286"/>
      <c r="P475" s="287"/>
      <c r="Q475" s="286"/>
      <c r="R475" s="286"/>
      <c r="S475" s="287"/>
      <c r="T475" s="286"/>
      <c r="U475" s="286"/>
      <c r="V475" s="286"/>
      <c r="W475" s="286"/>
      <c r="X475" s="286"/>
      <c r="Y475" s="286"/>
    </row>
    <row r="476" spans="1:25" ht="11.25" customHeight="1" x14ac:dyDescent="0.25">
      <c r="A476" s="286"/>
      <c r="B476" s="286"/>
      <c r="C476" s="286"/>
      <c r="D476" s="286"/>
      <c r="E476" s="286"/>
      <c r="F476" s="286"/>
      <c r="G476" s="286"/>
      <c r="H476" s="286"/>
      <c r="I476" s="286"/>
      <c r="J476" s="286"/>
      <c r="K476" s="287"/>
      <c r="L476" s="286"/>
      <c r="M476" s="286"/>
      <c r="N476" s="286"/>
      <c r="O476" s="286"/>
      <c r="P476" s="287"/>
      <c r="Q476" s="286"/>
      <c r="R476" s="286"/>
      <c r="S476" s="287"/>
      <c r="T476" s="286"/>
      <c r="U476" s="286"/>
      <c r="V476" s="286"/>
      <c r="W476" s="286"/>
      <c r="X476" s="286"/>
      <c r="Y476" s="286"/>
    </row>
    <row r="477" spans="1:25" ht="11.25" customHeight="1" x14ac:dyDescent="0.25">
      <c r="A477" s="286"/>
      <c r="B477" s="286"/>
      <c r="C477" s="286"/>
      <c r="D477" s="286"/>
      <c r="E477" s="286"/>
      <c r="F477" s="286"/>
      <c r="G477" s="286"/>
      <c r="H477" s="286"/>
      <c r="I477" s="286"/>
      <c r="J477" s="286"/>
      <c r="K477" s="287"/>
      <c r="L477" s="286"/>
      <c r="M477" s="286"/>
      <c r="N477" s="286"/>
      <c r="O477" s="286"/>
      <c r="P477" s="287"/>
      <c r="Q477" s="286"/>
      <c r="R477" s="286"/>
      <c r="S477" s="287"/>
      <c r="T477" s="286"/>
      <c r="U477" s="286"/>
      <c r="V477" s="286"/>
      <c r="W477" s="286"/>
      <c r="X477" s="286"/>
      <c r="Y477" s="286"/>
    </row>
    <row r="478" spans="1:25" ht="11.25" customHeight="1" x14ac:dyDescent="0.25">
      <c r="A478" s="286"/>
      <c r="B478" s="286"/>
      <c r="C478" s="286"/>
      <c r="D478" s="286"/>
      <c r="E478" s="286"/>
      <c r="F478" s="286"/>
      <c r="G478" s="286"/>
      <c r="H478" s="286"/>
      <c r="I478" s="286"/>
      <c r="J478" s="286"/>
      <c r="K478" s="287"/>
      <c r="L478" s="286"/>
      <c r="M478" s="286"/>
      <c r="N478" s="286"/>
      <c r="O478" s="286"/>
      <c r="P478" s="287"/>
      <c r="Q478" s="286"/>
      <c r="R478" s="286"/>
      <c r="S478" s="287"/>
      <c r="T478" s="286"/>
      <c r="U478" s="286"/>
      <c r="V478" s="286"/>
      <c r="W478" s="286"/>
      <c r="X478" s="286"/>
      <c r="Y478" s="286"/>
    </row>
    <row r="479" spans="1:25" ht="11.25" customHeight="1" x14ac:dyDescent="0.25">
      <c r="A479" s="286"/>
      <c r="B479" s="286"/>
      <c r="C479" s="286"/>
      <c r="D479" s="286"/>
      <c r="E479" s="286"/>
      <c r="F479" s="286"/>
      <c r="G479" s="286"/>
      <c r="H479" s="286"/>
      <c r="I479" s="286"/>
      <c r="J479" s="286"/>
      <c r="K479" s="287"/>
      <c r="L479" s="286"/>
      <c r="M479" s="286"/>
      <c r="N479" s="286"/>
      <c r="O479" s="286"/>
      <c r="P479" s="287"/>
      <c r="Q479" s="286"/>
      <c r="R479" s="286"/>
      <c r="S479" s="287"/>
      <c r="T479" s="286"/>
      <c r="U479" s="286"/>
      <c r="V479" s="286"/>
      <c r="W479" s="286"/>
      <c r="X479" s="286"/>
      <c r="Y479" s="286"/>
    </row>
    <row r="480" spans="1:25" ht="11.25" customHeight="1" x14ac:dyDescent="0.25">
      <c r="A480" s="286"/>
      <c r="B480" s="286"/>
      <c r="C480" s="286"/>
      <c r="D480" s="286"/>
      <c r="E480" s="286"/>
      <c r="F480" s="286"/>
      <c r="G480" s="286"/>
      <c r="H480" s="286"/>
      <c r="I480" s="286"/>
      <c r="J480" s="286"/>
      <c r="K480" s="287"/>
      <c r="L480" s="286"/>
      <c r="M480" s="286"/>
      <c r="N480" s="286"/>
      <c r="O480" s="286"/>
      <c r="P480" s="287"/>
      <c r="Q480" s="286"/>
      <c r="R480" s="286"/>
      <c r="S480" s="287"/>
      <c r="T480" s="286"/>
      <c r="U480" s="286"/>
      <c r="V480" s="286"/>
      <c r="W480" s="286"/>
      <c r="X480" s="286"/>
      <c r="Y480" s="286"/>
    </row>
    <row r="481" spans="1:25" ht="11.25" customHeight="1" x14ac:dyDescent="0.25">
      <c r="A481" s="286"/>
      <c r="B481" s="286"/>
      <c r="C481" s="286"/>
      <c r="D481" s="286"/>
      <c r="E481" s="286"/>
      <c r="F481" s="286"/>
      <c r="G481" s="286"/>
      <c r="H481" s="286"/>
      <c r="I481" s="286"/>
      <c r="J481" s="286"/>
      <c r="K481" s="287"/>
      <c r="L481" s="286"/>
      <c r="M481" s="286"/>
      <c r="N481" s="286"/>
      <c r="O481" s="286"/>
      <c r="P481" s="287"/>
      <c r="Q481" s="286"/>
      <c r="R481" s="286"/>
      <c r="S481" s="287"/>
      <c r="T481" s="286"/>
      <c r="U481" s="286"/>
      <c r="V481" s="286"/>
      <c r="W481" s="286"/>
      <c r="X481" s="286"/>
      <c r="Y481" s="286"/>
    </row>
    <row r="482" spans="1:25" ht="11.25" customHeight="1" x14ac:dyDescent="0.25">
      <c r="A482" s="286"/>
      <c r="B482" s="286"/>
      <c r="C482" s="286"/>
      <c r="D482" s="286"/>
      <c r="E482" s="286"/>
      <c r="F482" s="286"/>
      <c r="G482" s="286"/>
      <c r="H482" s="286"/>
      <c r="I482" s="286"/>
      <c r="J482" s="286"/>
      <c r="K482" s="287"/>
      <c r="L482" s="286"/>
      <c r="M482" s="286"/>
      <c r="N482" s="286"/>
      <c r="O482" s="286"/>
      <c r="P482" s="287"/>
      <c r="Q482" s="286"/>
      <c r="R482" s="286"/>
      <c r="S482" s="287"/>
      <c r="T482" s="286"/>
      <c r="U482" s="286"/>
      <c r="V482" s="286"/>
      <c r="W482" s="286"/>
      <c r="X482" s="286"/>
      <c r="Y482" s="286"/>
    </row>
    <row r="483" spans="1:25" ht="11.25" customHeight="1" x14ac:dyDescent="0.25">
      <c r="A483" s="286"/>
      <c r="B483" s="286"/>
      <c r="C483" s="286"/>
      <c r="D483" s="286"/>
      <c r="E483" s="286"/>
      <c r="F483" s="286"/>
      <c r="G483" s="286"/>
      <c r="H483" s="286"/>
      <c r="I483" s="286"/>
      <c r="J483" s="286"/>
      <c r="K483" s="287"/>
      <c r="L483" s="286"/>
      <c r="M483" s="286"/>
      <c r="N483" s="286"/>
      <c r="O483" s="286"/>
      <c r="P483" s="287"/>
      <c r="Q483" s="286"/>
      <c r="R483" s="286"/>
      <c r="S483" s="287"/>
      <c r="T483" s="286"/>
      <c r="U483" s="286"/>
      <c r="V483" s="286"/>
      <c r="W483" s="286"/>
      <c r="X483" s="286"/>
      <c r="Y483" s="286"/>
    </row>
    <row r="484" spans="1:25" ht="11.25" customHeight="1" x14ac:dyDescent="0.25">
      <c r="A484" s="286"/>
      <c r="B484" s="286"/>
      <c r="C484" s="286"/>
      <c r="D484" s="286"/>
      <c r="E484" s="286"/>
      <c r="F484" s="286"/>
      <c r="G484" s="286"/>
      <c r="H484" s="286"/>
      <c r="I484" s="286"/>
      <c r="J484" s="286"/>
      <c r="K484" s="287"/>
      <c r="L484" s="286"/>
      <c r="M484" s="286"/>
      <c r="N484" s="286"/>
      <c r="O484" s="286"/>
      <c r="P484" s="287"/>
      <c r="Q484" s="286"/>
      <c r="R484" s="286"/>
      <c r="S484" s="287"/>
      <c r="T484" s="286"/>
      <c r="U484" s="286"/>
      <c r="V484" s="286"/>
      <c r="W484" s="286"/>
      <c r="X484" s="286"/>
      <c r="Y484" s="286"/>
    </row>
    <row r="485" spans="1:25" ht="11.25" customHeight="1" x14ac:dyDescent="0.25">
      <c r="A485" s="286"/>
      <c r="B485" s="286"/>
      <c r="C485" s="286"/>
      <c r="D485" s="286"/>
      <c r="E485" s="286"/>
      <c r="F485" s="286"/>
      <c r="G485" s="286"/>
      <c r="H485" s="286"/>
      <c r="I485" s="286"/>
      <c r="J485" s="286"/>
      <c r="K485" s="287"/>
      <c r="L485" s="286"/>
      <c r="M485" s="286"/>
      <c r="N485" s="286"/>
      <c r="O485" s="286"/>
      <c r="P485" s="287"/>
      <c r="Q485" s="286"/>
      <c r="R485" s="286"/>
      <c r="S485" s="287"/>
      <c r="T485" s="286"/>
      <c r="U485" s="286"/>
      <c r="V485" s="286"/>
      <c r="W485" s="286"/>
      <c r="X485" s="286"/>
      <c r="Y485" s="286"/>
    </row>
    <row r="486" spans="1:25" ht="11.25" customHeight="1" x14ac:dyDescent="0.25">
      <c r="A486" s="286"/>
      <c r="B486" s="286"/>
      <c r="C486" s="286"/>
      <c r="D486" s="286"/>
      <c r="E486" s="286"/>
      <c r="F486" s="286"/>
      <c r="G486" s="286"/>
      <c r="H486" s="286"/>
      <c r="I486" s="286"/>
      <c r="J486" s="286"/>
      <c r="K486" s="287"/>
      <c r="L486" s="286"/>
      <c r="M486" s="286"/>
      <c r="N486" s="286"/>
      <c r="O486" s="286"/>
      <c r="P486" s="287"/>
      <c r="Q486" s="286"/>
      <c r="R486" s="286"/>
      <c r="S486" s="287"/>
      <c r="T486" s="286"/>
      <c r="U486" s="286"/>
      <c r="V486" s="286"/>
      <c r="W486" s="286"/>
      <c r="X486" s="286"/>
      <c r="Y486" s="286"/>
    </row>
    <row r="487" spans="1:25" ht="11.25" customHeight="1" x14ac:dyDescent="0.25">
      <c r="A487" s="286"/>
      <c r="B487" s="286"/>
      <c r="C487" s="286"/>
      <c r="D487" s="286"/>
      <c r="E487" s="286"/>
      <c r="F487" s="286"/>
      <c r="G487" s="286"/>
      <c r="H487" s="286"/>
      <c r="I487" s="286"/>
      <c r="J487" s="286"/>
      <c r="K487" s="287"/>
      <c r="L487" s="286"/>
      <c r="M487" s="286"/>
      <c r="N487" s="286"/>
      <c r="O487" s="286"/>
      <c r="P487" s="287"/>
      <c r="Q487" s="286"/>
      <c r="R487" s="286"/>
      <c r="S487" s="287"/>
      <c r="T487" s="286"/>
      <c r="U487" s="286"/>
      <c r="V487" s="286"/>
      <c r="W487" s="286"/>
      <c r="X487" s="286"/>
      <c r="Y487" s="286"/>
    </row>
    <row r="488" spans="1:25" ht="11.25" customHeight="1" x14ac:dyDescent="0.25">
      <c r="A488" s="286"/>
      <c r="B488" s="286"/>
      <c r="C488" s="286"/>
      <c r="D488" s="286"/>
      <c r="E488" s="286"/>
      <c r="F488" s="286"/>
      <c r="G488" s="286"/>
      <c r="H488" s="286"/>
      <c r="I488" s="286"/>
      <c r="J488" s="286"/>
      <c r="K488" s="287"/>
      <c r="L488" s="286"/>
      <c r="M488" s="286"/>
      <c r="N488" s="286"/>
      <c r="O488" s="286"/>
      <c r="P488" s="287"/>
      <c r="Q488" s="286"/>
      <c r="R488" s="286"/>
      <c r="S488" s="287"/>
      <c r="T488" s="286"/>
      <c r="U488" s="286"/>
      <c r="V488" s="286"/>
      <c r="W488" s="286"/>
      <c r="X488" s="286"/>
      <c r="Y488" s="286"/>
    </row>
    <row r="489" spans="1:25" ht="11.25" customHeight="1" x14ac:dyDescent="0.25">
      <c r="A489" s="286"/>
      <c r="B489" s="286"/>
      <c r="C489" s="286"/>
      <c r="D489" s="286"/>
      <c r="E489" s="286"/>
      <c r="F489" s="286"/>
      <c r="G489" s="286"/>
      <c r="H489" s="286"/>
      <c r="I489" s="286"/>
      <c r="J489" s="286"/>
      <c r="K489" s="287"/>
      <c r="L489" s="286"/>
      <c r="M489" s="286"/>
      <c r="N489" s="286"/>
      <c r="O489" s="286"/>
      <c r="P489" s="287"/>
      <c r="Q489" s="286"/>
      <c r="R489" s="286"/>
      <c r="S489" s="287"/>
      <c r="T489" s="286"/>
      <c r="U489" s="286"/>
      <c r="V489" s="286"/>
      <c r="W489" s="286"/>
      <c r="X489" s="286"/>
      <c r="Y489" s="286"/>
    </row>
    <row r="490" spans="1:25" ht="11.25" customHeight="1" x14ac:dyDescent="0.25">
      <c r="A490" s="286"/>
      <c r="B490" s="286"/>
      <c r="C490" s="286"/>
      <c r="D490" s="286"/>
      <c r="E490" s="286"/>
      <c r="F490" s="286"/>
      <c r="G490" s="286"/>
      <c r="H490" s="286"/>
      <c r="I490" s="286"/>
      <c r="J490" s="286"/>
      <c r="K490" s="287"/>
      <c r="L490" s="286"/>
      <c r="M490" s="286"/>
      <c r="N490" s="286"/>
      <c r="O490" s="286"/>
      <c r="P490" s="287"/>
      <c r="Q490" s="286"/>
      <c r="R490" s="286"/>
      <c r="S490" s="287"/>
      <c r="T490" s="286"/>
      <c r="U490" s="286"/>
      <c r="V490" s="286"/>
      <c r="W490" s="286"/>
      <c r="X490" s="286"/>
      <c r="Y490" s="286"/>
    </row>
    <row r="491" spans="1:25" ht="11.25" customHeight="1" x14ac:dyDescent="0.25">
      <c r="A491" s="286"/>
      <c r="B491" s="286"/>
      <c r="C491" s="286"/>
      <c r="D491" s="286"/>
      <c r="E491" s="286"/>
      <c r="F491" s="286"/>
      <c r="G491" s="286"/>
      <c r="H491" s="286"/>
      <c r="I491" s="286"/>
      <c r="J491" s="286"/>
      <c r="K491" s="287"/>
      <c r="L491" s="286"/>
      <c r="M491" s="286"/>
      <c r="N491" s="286"/>
      <c r="O491" s="286"/>
      <c r="P491" s="287"/>
      <c r="Q491" s="286"/>
      <c r="R491" s="286"/>
      <c r="S491" s="287"/>
      <c r="T491" s="286"/>
      <c r="U491" s="286"/>
      <c r="V491" s="286"/>
      <c r="W491" s="286"/>
      <c r="X491" s="286"/>
      <c r="Y491" s="286"/>
    </row>
    <row r="492" spans="1:25" ht="11.25" customHeight="1" x14ac:dyDescent="0.25">
      <c r="A492" s="286"/>
      <c r="B492" s="286"/>
      <c r="C492" s="286"/>
      <c r="D492" s="286"/>
      <c r="E492" s="286"/>
      <c r="F492" s="286"/>
      <c r="G492" s="286"/>
      <c r="H492" s="286"/>
      <c r="I492" s="286"/>
      <c r="J492" s="286"/>
      <c r="K492" s="287"/>
      <c r="L492" s="286"/>
      <c r="M492" s="286"/>
      <c r="N492" s="286"/>
      <c r="O492" s="286"/>
      <c r="P492" s="287"/>
      <c r="Q492" s="286"/>
      <c r="R492" s="286"/>
      <c r="S492" s="287"/>
      <c r="T492" s="286"/>
      <c r="U492" s="286"/>
      <c r="V492" s="286"/>
      <c r="W492" s="286"/>
      <c r="X492" s="286"/>
      <c r="Y492" s="286"/>
    </row>
    <row r="493" spans="1:25" ht="11.25" customHeight="1" x14ac:dyDescent="0.25">
      <c r="A493" s="286"/>
      <c r="B493" s="286"/>
      <c r="C493" s="286"/>
      <c r="D493" s="286"/>
      <c r="E493" s="286"/>
      <c r="F493" s="286"/>
      <c r="G493" s="286"/>
      <c r="H493" s="286"/>
      <c r="I493" s="286"/>
      <c r="J493" s="286"/>
      <c r="K493" s="287"/>
      <c r="L493" s="286"/>
      <c r="M493" s="286"/>
      <c r="N493" s="286"/>
      <c r="O493" s="286"/>
      <c r="P493" s="287"/>
      <c r="Q493" s="286"/>
      <c r="R493" s="286"/>
      <c r="S493" s="287"/>
      <c r="T493" s="286"/>
      <c r="U493" s="286"/>
      <c r="V493" s="286"/>
      <c r="W493" s="286"/>
      <c r="X493" s="286"/>
      <c r="Y493" s="286"/>
    </row>
    <row r="494" spans="1:25" ht="11.25" customHeight="1" x14ac:dyDescent="0.25">
      <c r="A494" s="286"/>
      <c r="B494" s="286"/>
      <c r="C494" s="286"/>
      <c r="D494" s="286"/>
      <c r="E494" s="286"/>
      <c r="F494" s="286"/>
      <c r="G494" s="286"/>
      <c r="H494" s="286"/>
      <c r="I494" s="286"/>
      <c r="J494" s="286"/>
      <c r="K494" s="287"/>
      <c r="L494" s="286"/>
      <c r="M494" s="286"/>
      <c r="N494" s="286"/>
      <c r="O494" s="286"/>
      <c r="P494" s="287"/>
      <c r="Q494" s="286"/>
      <c r="R494" s="286"/>
      <c r="S494" s="287"/>
      <c r="T494" s="286"/>
      <c r="U494" s="286"/>
      <c r="V494" s="286"/>
      <c r="W494" s="286"/>
      <c r="X494" s="286"/>
      <c r="Y494" s="286"/>
    </row>
    <row r="495" spans="1:25" ht="11.25" customHeight="1" x14ac:dyDescent="0.25">
      <c r="A495" s="286"/>
      <c r="B495" s="286"/>
      <c r="C495" s="286"/>
      <c r="D495" s="286"/>
      <c r="E495" s="286"/>
      <c r="F495" s="286"/>
      <c r="G495" s="286"/>
      <c r="H495" s="286"/>
      <c r="I495" s="286"/>
      <c r="J495" s="286"/>
      <c r="K495" s="287"/>
      <c r="L495" s="286"/>
      <c r="M495" s="286"/>
      <c r="N495" s="286"/>
      <c r="O495" s="286"/>
      <c r="P495" s="287"/>
      <c r="Q495" s="286"/>
      <c r="R495" s="286"/>
      <c r="S495" s="287"/>
      <c r="T495" s="286"/>
      <c r="U495" s="286"/>
      <c r="V495" s="286"/>
      <c r="W495" s="286"/>
      <c r="X495" s="286"/>
      <c r="Y495" s="286"/>
    </row>
    <row r="496" spans="1:25" ht="11.25" customHeight="1" x14ac:dyDescent="0.25">
      <c r="A496" s="286"/>
      <c r="B496" s="286"/>
      <c r="C496" s="286"/>
      <c r="D496" s="286"/>
      <c r="E496" s="286"/>
      <c r="F496" s="286"/>
      <c r="G496" s="286"/>
      <c r="H496" s="286"/>
      <c r="I496" s="286"/>
      <c r="J496" s="286"/>
      <c r="K496" s="287"/>
      <c r="L496" s="286"/>
      <c r="M496" s="286"/>
      <c r="N496" s="286"/>
      <c r="O496" s="286"/>
      <c r="P496" s="287"/>
      <c r="Q496" s="286"/>
      <c r="R496" s="286"/>
      <c r="S496" s="287"/>
      <c r="T496" s="286"/>
      <c r="U496" s="286"/>
      <c r="V496" s="286"/>
      <c r="W496" s="286"/>
      <c r="X496" s="286"/>
      <c r="Y496" s="286"/>
    </row>
    <row r="497" spans="1:25" ht="11.25" customHeight="1" x14ac:dyDescent="0.25">
      <c r="A497" s="286"/>
      <c r="B497" s="286"/>
      <c r="C497" s="286"/>
      <c r="D497" s="286"/>
      <c r="E497" s="286"/>
      <c r="F497" s="286"/>
      <c r="G497" s="286"/>
      <c r="H497" s="286"/>
      <c r="I497" s="286"/>
      <c r="J497" s="286"/>
      <c r="K497" s="287"/>
      <c r="L497" s="286"/>
      <c r="M497" s="286"/>
      <c r="N497" s="286"/>
      <c r="O497" s="286"/>
      <c r="P497" s="287"/>
      <c r="Q497" s="286"/>
      <c r="R497" s="286"/>
      <c r="S497" s="287"/>
      <c r="T497" s="286"/>
      <c r="U497" s="286"/>
      <c r="V497" s="286"/>
      <c r="W497" s="286"/>
      <c r="X497" s="286"/>
      <c r="Y497" s="286"/>
    </row>
    <row r="498" spans="1:25" ht="11.25" customHeight="1" x14ac:dyDescent="0.25">
      <c r="A498" s="286"/>
      <c r="B498" s="286"/>
      <c r="C498" s="286"/>
      <c r="D498" s="286"/>
      <c r="E498" s="286"/>
      <c r="F498" s="286"/>
      <c r="G498" s="286"/>
      <c r="H498" s="286"/>
      <c r="I498" s="286"/>
      <c r="J498" s="286"/>
      <c r="K498" s="287"/>
      <c r="L498" s="286"/>
      <c r="M498" s="286"/>
      <c r="N498" s="286"/>
      <c r="O498" s="286"/>
      <c r="P498" s="287"/>
      <c r="Q498" s="286"/>
      <c r="R498" s="286"/>
      <c r="S498" s="287"/>
      <c r="T498" s="286"/>
      <c r="U498" s="286"/>
      <c r="V498" s="286"/>
      <c r="W498" s="286"/>
      <c r="X498" s="286"/>
      <c r="Y498" s="286"/>
    </row>
    <row r="499" spans="1:25" ht="11.25" customHeight="1" x14ac:dyDescent="0.25">
      <c r="A499" s="286"/>
      <c r="B499" s="286"/>
      <c r="C499" s="286"/>
      <c r="D499" s="286"/>
      <c r="E499" s="286"/>
      <c r="F499" s="286"/>
      <c r="G499" s="286"/>
      <c r="H499" s="286"/>
      <c r="I499" s="286"/>
      <c r="J499" s="286"/>
      <c r="K499" s="287"/>
      <c r="L499" s="286"/>
      <c r="M499" s="286"/>
      <c r="N499" s="286"/>
      <c r="O499" s="286"/>
      <c r="P499" s="287"/>
      <c r="Q499" s="286"/>
      <c r="R499" s="286"/>
      <c r="S499" s="287"/>
      <c r="T499" s="286"/>
      <c r="U499" s="286"/>
      <c r="V499" s="286"/>
      <c r="W499" s="286"/>
      <c r="X499" s="286"/>
      <c r="Y499" s="286"/>
    </row>
    <row r="500" spans="1:25" ht="11.25" customHeight="1" x14ac:dyDescent="0.25">
      <c r="A500" s="286"/>
      <c r="B500" s="286"/>
      <c r="C500" s="286"/>
      <c r="D500" s="286"/>
      <c r="E500" s="286"/>
      <c r="F500" s="286"/>
      <c r="G500" s="286"/>
      <c r="H500" s="286"/>
      <c r="I500" s="286"/>
      <c r="J500" s="286"/>
      <c r="K500" s="287"/>
      <c r="L500" s="286"/>
      <c r="M500" s="286"/>
      <c r="N500" s="286"/>
      <c r="O500" s="286"/>
      <c r="P500" s="287"/>
      <c r="Q500" s="286"/>
      <c r="R500" s="286"/>
      <c r="S500" s="287"/>
      <c r="T500" s="286"/>
      <c r="U500" s="286"/>
      <c r="V500" s="286"/>
      <c r="W500" s="286"/>
      <c r="X500" s="286"/>
      <c r="Y500" s="286"/>
    </row>
    <row r="501" spans="1:25" ht="11.25" customHeight="1" x14ac:dyDescent="0.25">
      <c r="A501" s="286"/>
      <c r="B501" s="286"/>
      <c r="C501" s="286"/>
      <c r="D501" s="286"/>
      <c r="E501" s="286"/>
      <c r="F501" s="286"/>
      <c r="G501" s="286"/>
      <c r="H501" s="286"/>
      <c r="I501" s="286"/>
      <c r="J501" s="286"/>
      <c r="K501" s="287"/>
      <c r="L501" s="286"/>
      <c r="M501" s="286"/>
      <c r="N501" s="286"/>
      <c r="O501" s="286"/>
      <c r="P501" s="287"/>
      <c r="Q501" s="286"/>
      <c r="R501" s="286"/>
      <c r="S501" s="287"/>
      <c r="T501" s="286"/>
      <c r="U501" s="286"/>
      <c r="V501" s="286"/>
      <c r="W501" s="286"/>
      <c r="X501" s="286"/>
      <c r="Y501" s="286"/>
    </row>
    <row r="502" spans="1:25" ht="11.25" customHeight="1" x14ac:dyDescent="0.25">
      <c r="A502" s="286"/>
      <c r="B502" s="286"/>
      <c r="C502" s="286"/>
      <c r="D502" s="286"/>
      <c r="E502" s="286"/>
      <c r="F502" s="286"/>
      <c r="G502" s="286"/>
      <c r="H502" s="286"/>
      <c r="I502" s="286"/>
      <c r="J502" s="286"/>
      <c r="K502" s="287"/>
      <c r="L502" s="286"/>
      <c r="M502" s="286"/>
      <c r="N502" s="286"/>
      <c r="O502" s="286"/>
      <c r="P502" s="287"/>
      <c r="Q502" s="286"/>
      <c r="R502" s="286"/>
      <c r="S502" s="287"/>
      <c r="T502" s="286"/>
      <c r="U502" s="286"/>
      <c r="V502" s="286"/>
      <c r="W502" s="286"/>
      <c r="X502" s="286"/>
      <c r="Y502" s="286"/>
    </row>
    <row r="503" spans="1:25" ht="11.25" customHeight="1" x14ac:dyDescent="0.25">
      <c r="A503" s="286"/>
      <c r="B503" s="286"/>
      <c r="C503" s="286"/>
      <c r="D503" s="286"/>
      <c r="E503" s="286"/>
      <c r="F503" s="286"/>
      <c r="G503" s="286"/>
      <c r="H503" s="286"/>
      <c r="I503" s="286"/>
      <c r="J503" s="286"/>
      <c r="K503" s="287"/>
      <c r="L503" s="286"/>
      <c r="M503" s="286"/>
      <c r="N503" s="286"/>
      <c r="O503" s="286"/>
      <c r="P503" s="287"/>
      <c r="Q503" s="286"/>
      <c r="R503" s="286"/>
      <c r="S503" s="287"/>
      <c r="T503" s="286"/>
      <c r="U503" s="286"/>
      <c r="V503" s="286"/>
      <c r="W503" s="286"/>
      <c r="X503" s="286"/>
      <c r="Y503" s="286"/>
    </row>
    <row r="504" spans="1:25" ht="11.25" customHeight="1" x14ac:dyDescent="0.25">
      <c r="A504" s="286"/>
      <c r="B504" s="286"/>
      <c r="C504" s="286"/>
      <c r="D504" s="286"/>
      <c r="E504" s="286"/>
      <c r="F504" s="286"/>
      <c r="G504" s="286"/>
      <c r="H504" s="286"/>
      <c r="I504" s="286"/>
      <c r="J504" s="286"/>
      <c r="K504" s="287"/>
      <c r="L504" s="286"/>
      <c r="M504" s="286"/>
      <c r="N504" s="286"/>
      <c r="O504" s="286"/>
      <c r="P504" s="287"/>
      <c r="Q504" s="286"/>
      <c r="R504" s="286"/>
      <c r="S504" s="287"/>
      <c r="T504" s="286"/>
      <c r="U504" s="286"/>
      <c r="V504" s="286"/>
      <c r="W504" s="286"/>
      <c r="X504" s="286"/>
      <c r="Y504" s="286"/>
    </row>
    <row r="505" spans="1:25" ht="11.25" customHeight="1" x14ac:dyDescent="0.25">
      <c r="A505" s="286"/>
      <c r="B505" s="286"/>
      <c r="C505" s="286"/>
      <c r="D505" s="286"/>
      <c r="E505" s="286"/>
      <c r="F505" s="286"/>
      <c r="G505" s="286"/>
      <c r="H505" s="286"/>
      <c r="I505" s="286"/>
      <c r="J505" s="286"/>
      <c r="K505" s="287"/>
      <c r="L505" s="286"/>
      <c r="M505" s="286"/>
      <c r="N505" s="286"/>
      <c r="O505" s="286"/>
      <c r="P505" s="287"/>
      <c r="Q505" s="286"/>
      <c r="R505" s="286"/>
      <c r="S505" s="287"/>
      <c r="T505" s="286"/>
      <c r="U505" s="286"/>
      <c r="V505" s="286"/>
      <c r="W505" s="286"/>
      <c r="X505" s="286"/>
      <c r="Y505" s="286"/>
    </row>
    <row r="506" spans="1:25" ht="11.25" customHeight="1" x14ac:dyDescent="0.25">
      <c r="A506" s="286"/>
      <c r="B506" s="286"/>
      <c r="C506" s="286"/>
      <c r="D506" s="286"/>
      <c r="E506" s="286"/>
      <c r="F506" s="286"/>
      <c r="G506" s="286"/>
      <c r="H506" s="286"/>
      <c r="I506" s="286"/>
      <c r="J506" s="286"/>
      <c r="K506" s="287"/>
      <c r="L506" s="286"/>
      <c r="M506" s="286"/>
      <c r="N506" s="286"/>
      <c r="O506" s="286"/>
      <c r="P506" s="287"/>
      <c r="Q506" s="286"/>
      <c r="R506" s="286"/>
      <c r="S506" s="287"/>
      <c r="T506" s="286"/>
      <c r="U506" s="286"/>
      <c r="V506" s="286"/>
      <c r="W506" s="286"/>
      <c r="X506" s="286"/>
      <c r="Y506" s="286"/>
    </row>
    <row r="507" spans="1:25" ht="11.25" customHeight="1" x14ac:dyDescent="0.25">
      <c r="A507" s="286"/>
      <c r="B507" s="286"/>
      <c r="C507" s="286"/>
      <c r="D507" s="286"/>
      <c r="E507" s="286"/>
      <c r="F507" s="286"/>
      <c r="G507" s="286"/>
      <c r="H507" s="286"/>
      <c r="I507" s="286"/>
      <c r="J507" s="286"/>
      <c r="K507" s="287"/>
      <c r="L507" s="286"/>
      <c r="M507" s="286"/>
      <c r="N507" s="286"/>
      <c r="O507" s="286"/>
      <c r="P507" s="287"/>
      <c r="Q507" s="286"/>
      <c r="R507" s="286"/>
      <c r="S507" s="287"/>
      <c r="T507" s="286"/>
      <c r="U507" s="286"/>
      <c r="V507" s="286"/>
      <c r="W507" s="286"/>
      <c r="X507" s="286"/>
      <c r="Y507" s="286"/>
    </row>
    <row r="508" spans="1:25" ht="11.25" customHeight="1" x14ac:dyDescent="0.25">
      <c r="A508" s="286"/>
      <c r="B508" s="286"/>
      <c r="C508" s="286"/>
      <c r="D508" s="286"/>
      <c r="E508" s="286"/>
      <c r="F508" s="286"/>
      <c r="G508" s="286"/>
      <c r="H508" s="286"/>
      <c r="I508" s="286"/>
      <c r="J508" s="286"/>
      <c r="K508" s="287"/>
      <c r="L508" s="286"/>
      <c r="M508" s="286"/>
      <c r="N508" s="286"/>
      <c r="O508" s="286"/>
      <c r="P508" s="287"/>
      <c r="Q508" s="286"/>
      <c r="R508" s="286"/>
      <c r="S508" s="287"/>
      <c r="T508" s="286"/>
      <c r="U508" s="286"/>
      <c r="V508" s="286"/>
      <c r="W508" s="286"/>
      <c r="X508" s="286"/>
      <c r="Y508" s="286"/>
    </row>
    <row r="509" spans="1:25" ht="11.25" customHeight="1" x14ac:dyDescent="0.25">
      <c r="A509" s="286"/>
      <c r="B509" s="286"/>
      <c r="C509" s="286"/>
      <c r="D509" s="286"/>
      <c r="E509" s="286"/>
      <c r="F509" s="286"/>
      <c r="G509" s="286"/>
      <c r="H509" s="286"/>
      <c r="I509" s="286"/>
      <c r="J509" s="286"/>
      <c r="K509" s="287"/>
      <c r="L509" s="286"/>
      <c r="M509" s="286"/>
      <c r="N509" s="286"/>
      <c r="O509" s="286"/>
      <c r="P509" s="287"/>
      <c r="Q509" s="286"/>
      <c r="R509" s="286"/>
      <c r="S509" s="287"/>
      <c r="T509" s="286"/>
      <c r="U509" s="286"/>
      <c r="V509" s="286"/>
      <c r="W509" s="286"/>
      <c r="X509" s="286"/>
      <c r="Y509" s="286"/>
    </row>
    <row r="510" spans="1:25" ht="11.25" customHeight="1" x14ac:dyDescent="0.25">
      <c r="A510" s="286"/>
      <c r="B510" s="286"/>
      <c r="C510" s="286"/>
      <c r="D510" s="286"/>
      <c r="E510" s="286"/>
      <c r="F510" s="286"/>
      <c r="G510" s="286"/>
      <c r="H510" s="286"/>
      <c r="I510" s="286"/>
      <c r="J510" s="286"/>
      <c r="K510" s="287"/>
      <c r="L510" s="286"/>
      <c r="M510" s="286"/>
      <c r="N510" s="286"/>
      <c r="O510" s="286"/>
      <c r="P510" s="287"/>
      <c r="Q510" s="286"/>
      <c r="R510" s="286"/>
      <c r="S510" s="287"/>
      <c r="T510" s="286"/>
      <c r="U510" s="286"/>
      <c r="V510" s="286"/>
      <c r="W510" s="286"/>
      <c r="X510" s="286"/>
      <c r="Y510" s="286"/>
    </row>
    <row r="511" spans="1:25" ht="11.25" customHeight="1" x14ac:dyDescent="0.25">
      <c r="A511" s="286"/>
      <c r="B511" s="286"/>
      <c r="C511" s="286"/>
      <c r="D511" s="286"/>
      <c r="E511" s="286"/>
      <c r="F511" s="286"/>
      <c r="G511" s="286"/>
      <c r="H511" s="286"/>
      <c r="I511" s="286"/>
      <c r="J511" s="286"/>
      <c r="K511" s="287"/>
      <c r="L511" s="286"/>
      <c r="M511" s="286"/>
      <c r="N511" s="286"/>
      <c r="O511" s="286"/>
      <c r="P511" s="287"/>
      <c r="Q511" s="286"/>
      <c r="R511" s="286"/>
      <c r="S511" s="287"/>
      <c r="T511" s="286"/>
      <c r="U511" s="286"/>
      <c r="V511" s="286"/>
      <c r="W511" s="286"/>
      <c r="X511" s="286"/>
      <c r="Y511" s="286"/>
    </row>
    <row r="512" spans="1:25" ht="11.25" customHeight="1" x14ac:dyDescent="0.25">
      <c r="A512" s="286"/>
      <c r="B512" s="286"/>
      <c r="C512" s="286"/>
      <c r="D512" s="286"/>
      <c r="E512" s="286"/>
      <c r="F512" s="286"/>
      <c r="G512" s="286"/>
      <c r="H512" s="286"/>
      <c r="I512" s="286"/>
      <c r="J512" s="286"/>
      <c r="K512" s="287"/>
      <c r="L512" s="286"/>
      <c r="M512" s="286"/>
      <c r="N512" s="286"/>
      <c r="O512" s="286"/>
      <c r="P512" s="287"/>
      <c r="Q512" s="286"/>
      <c r="R512" s="286"/>
      <c r="S512" s="287"/>
      <c r="T512" s="286"/>
      <c r="U512" s="286"/>
      <c r="V512" s="286"/>
      <c r="W512" s="286"/>
      <c r="X512" s="286"/>
      <c r="Y512" s="286"/>
    </row>
    <row r="513" spans="1:25" ht="11.25" customHeight="1" x14ac:dyDescent="0.25">
      <c r="A513" s="286"/>
      <c r="B513" s="286"/>
      <c r="C513" s="286"/>
      <c r="D513" s="286"/>
      <c r="E513" s="286"/>
      <c r="F513" s="286"/>
      <c r="G513" s="286"/>
      <c r="H513" s="286"/>
      <c r="I513" s="286"/>
      <c r="J513" s="286"/>
      <c r="K513" s="287"/>
      <c r="L513" s="286"/>
      <c r="M513" s="286"/>
      <c r="N513" s="286"/>
      <c r="O513" s="286"/>
      <c r="P513" s="287"/>
      <c r="Q513" s="286"/>
      <c r="R513" s="286"/>
      <c r="S513" s="287"/>
      <c r="T513" s="286"/>
      <c r="U513" s="286"/>
      <c r="V513" s="286"/>
      <c r="W513" s="286"/>
      <c r="X513" s="286"/>
      <c r="Y513" s="286"/>
    </row>
    <row r="514" spans="1:25" ht="11.25" customHeight="1" x14ac:dyDescent="0.25">
      <c r="A514" s="286"/>
      <c r="B514" s="286"/>
      <c r="C514" s="286"/>
      <c r="D514" s="286"/>
      <c r="E514" s="286"/>
      <c r="F514" s="286"/>
      <c r="G514" s="286"/>
      <c r="H514" s="286"/>
      <c r="I514" s="286"/>
      <c r="J514" s="286"/>
      <c r="K514" s="287"/>
      <c r="L514" s="286"/>
      <c r="M514" s="286"/>
      <c r="N514" s="286"/>
      <c r="O514" s="286"/>
      <c r="P514" s="287"/>
      <c r="Q514" s="286"/>
      <c r="R514" s="286"/>
      <c r="S514" s="287"/>
      <c r="T514" s="286"/>
      <c r="U514" s="286"/>
      <c r="V514" s="286"/>
      <c r="W514" s="286"/>
      <c r="X514" s="286"/>
      <c r="Y514" s="286"/>
    </row>
    <row r="515" spans="1:25" ht="11.25" customHeight="1" x14ac:dyDescent="0.25">
      <c r="A515" s="286"/>
      <c r="B515" s="286"/>
      <c r="C515" s="286"/>
      <c r="D515" s="286"/>
      <c r="E515" s="286"/>
      <c r="F515" s="286"/>
      <c r="G515" s="286"/>
      <c r="H515" s="286"/>
      <c r="I515" s="286"/>
      <c r="J515" s="286"/>
      <c r="K515" s="287"/>
      <c r="L515" s="286"/>
      <c r="M515" s="286"/>
      <c r="N515" s="286"/>
      <c r="O515" s="286"/>
      <c r="P515" s="287"/>
      <c r="Q515" s="286"/>
      <c r="R515" s="286"/>
      <c r="S515" s="287"/>
      <c r="T515" s="286"/>
      <c r="U515" s="286"/>
      <c r="V515" s="286"/>
      <c r="W515" s="286"/>
      <c r="X515" s="286"/>
      <c r="Y515" s="286"/>
    </row>
    <row r="516" spans="1:25" ht="11.25" customHeight="1" x14ac:dyDescent="0.25">
      <c r="A516" s="286"/>
      <c r="B516" s="286"/>
      <c r="C516" s="286"/>
      <c r="D516" s="286"/>
      <c r="E516" s="286"/>
      <c r="F516" s="286"/>
      <c r="G516" s="286"/>
      <c r="H516" s="286"/>
      <c r="I516" s="286"/>
      <c r="J516" s="286"/>
      <c r="K516" s="287"/>
      <c r="L516" s="286"/>
      <c r="M516" s="286"/>
      <c r="N516" s="286"/>
      <c r="O516" s="286"/>
      <c r="P516" s="287"/>
      <c r="Q516" s="286"/>
      <c r="R516" s="286"/>
      <c r="S516" s="287"/>
      <c r="T516" s="286"/>
      <c r="U516" s="286"/>
      <c r="V516" s="286"/>
      <c r="W516" s="286"/>
      <c r="X516" s="286"/>
      <c r="Y516" s="286"/>
    </row>
    <row r="517" spans="1:25" ht="11.25" customHeight="1" x14ac:dyDescent="0.25">
      <c r="A517" s="286"/>
      <c r="B517" s="286"/>
      <c r="C517" s="286"/>
      <c r="D517" s="286"/>
      <c r="E517" s="286"/>
      <c r="F517" s="286"/>
      <c r="G517" s="286"/>
      <c r="H517" s="286"/>
      <c r="I517" s="286"/>
      <c r="J517" s="286"/>
      <c r="K517" s="287"/>
      <c r="L517" s="286"/>
      <c r="M517" s="286"/>
      <c r="N517" s="286"/>
      <c r="O517" s="286"/>
      <c r="P517" s="287"/>
      <c r="Q517" s="286"/>
      <c r="R517" s="286"/>
      <c r="S517" s="287"/>
      <c r="T517" s="286"/>
      <c r="U517" s="286"/>
      <c r="V517" s="286"/>
      <c r="W517" s="286"/>
      <c r="X517" s="286"/>
      <c r="Y517" s="286"/>
    </row>
    <row r="518" spans="1:25" ht="11.25" customHeight="1" x14ac:dyDescent="0.25">
      <c r="A518" s="286"/>
      <c r="B518" s="286"/>
      <c r="C518" s="286"/>
      <c r="D518" s="286"/>
      <c r="E518" s="286"/>
      <c r="F518" s="286"/>
      <c r="G518" s="286"/>
      <c r="H518" s="286"/>
      <c r="I518" s="286"/>
      <c r="J518" s="286"/>
      <c r="K518" s="287"/>
      <c r="L518" s="286"/>
      <c r="M518" s="286"/>
      <c r="N518" s="286"/>
      <c r="O518" s="286"/>
      <c r="P518" s="287"/>
      <c r="Q518" s="286"/>
      <c r="R518" s="286"/>
      <c r="S518" s="287"/>
      <c r="T518" s="286"/>
      <c r="U518" s="286"/>
      <c r="V518" s="286"/>
      <c r="W518" s="286"/>
      <c r="X518" s="286"/>
      <c r="Y518" s="286"/>
    </row>
    <row r="519" spans="1:25" ht="11.25" customHeight="1" x14ac:dyDescent="0.25">
      <c r="A519" s="286"/>
      <c r="B519" s="286"/>
      <c r="C519" s="286"/>
      <c r="D519" s="286"/>
      <c r="E519" s="286"/>
      <c r="F519" s="286"/>
      <c r="G519" s="286"/>
      <c r="H519" s="286"/>
      <c r="I519" s="286"/>
      <c r="J519" s="286"/>
      <c r="K519" s="287"/>
      <c r="L519" s="286"/>
      <c r="M519" s="286"/>
      <c r="N519" s="286"/>
      <c r="O519" s="286"/>
      <c r="P519" s="287"/>
      <c r="Q519" s="286"/>
      <c r="R519" s="286"/>
      <c r="S519" s="287"/>
      <c r="T519" s="286"/>
      <c r="U519" s="286"/>
      <c r="V519" s="286"/>
      <c r="W519" s="286"/>
      <c r="X519" s="286"/>
      <c r="Y519" s="286"/>
    </row>
    <row r="520" spans="1:25" ht="11.25" customHeight="1" x14ac:dyDescent="0.25">
      <c r="A520" s="286"/>
      <c r="B520" s="286"/>
      <c r="C520" s="286"/>
      <c r="D520" s="286"/>
      <c r="E520" s="286"/>
      <c r="F520" s="286"/>
      <c r="G520" s="286"/>
      <c r="H520" s="286"/>
      <c r="I520" s="286"/>
      <c r="J520" s="286"/>
      <c r="K520" s="287"/>
      <c r="L520" s="286"/>
      <c r="M520" s="286"/>
      <c r="N520" s="286"/>
      <c r="O520" s="286"/>
      <c r="P520" s="287"/>
      <c r="Q520" s="286"/>
      <c r="R520" s="286"/>
      <c r="S520" s="287"/>
      <c r="T520" s="286"/>
      <c r="U520" s="286"/>
      <c r="V520" s="286"/>
      <c r="W520" s="286"/>
      <c r="X520" s="286"/>
      <c r="Y520" s="286"/>
    </row>
    <row r="521" spans="1:25" ht="11.25" customHeight="1" x14ac:dyDescent="0.25">
      <c r="A521" s="286"/>
      <c r="B521" s="286"/>
      <c r="C521" s="286"/>
      <c r="D521" s="286"/>
      <c r="E521" s="286"/>
      <c r="F521" s="286"/>
      <c r="G521" s="286"/>
      <c r="H521" s="286"/>
      <c r="I521" s="286"/>
      <c r="J521" s="286"/>
      <c r="K521" s="287"/>
      <c r="L521" s="286"/>
      <c r="M521" s="286"/>
      <c r="N521" s="286"/>
      <c r="O521" s="286"/>
      <c r="P521" s="287"/>
      <c r="Q521" s="286"/>
      <c r="R521" s="286"/>
      <c r="S521" s="287"/>
      <c r="T521" s="286"/>
      <c r="U521" s="286"/>
      <c r="V521" s="286"/>
      <c r="W521" s="286"/>
      <c r="X521" s="286"/>
      <c r="Y521" s="286"/>
    </row>
    <row r="522" spans="1:25" ht="11.25" customHeight="1" x14ac:dyDescent="0.25">
      <c r="A522" s="286"/>
      <c r="B522" s="286"/>
      <c r="C522" s="286"/>
      <c r="D522" s="286"/>
      <c r="E522" s="286"/>
      <c r="F522" s="286"/>
      <c r="G522" s="286"/>
      <c r="H522" s="286"/>
      <c r="I522" s="286"/>
      <c r="J522" s="286"/>
      <c r="K522" s="287"/>
      <c r="L522" s="286"/>
      <c r="M522" s="286"/>
      <c r="N522" s="286"/>
      <c r="O522" s="286"/>
      <c r="P522" s="287"/>
      <c r="Q522" s="286"/>
      <c r="R522" s="286"/>
      <c r="S522" s="287"/>
      <c r="T522" s="286"/>
      <c r="U522" s="286"/>
      <c r="V522" s="286"/>
      <c r="W522" s="286"/>
      <c r="X522" s="286"/>
      <c r="Y522" s="286"/>
    </row>
    <row r="523" spans="1:25" ht="11.25" customHeight="1" x14ac:dyDescent="0.25">
      <c r="A523" s="286"/>
      <c r="B523" s="286"/>
      <c r="C523" s="286"/>
      <c r="D523" s="286"/>
      <c r="E523" s="286"/>
      <c r="F523" s="286"/>
      <c r="G523" s="286"/>
      <c r="H523" s="286"/>
      <c r="I523" s="286"/>
      <c r="J523" s="286"/>
      <c r="K523" s="287"/>
      <c r="L523" s="286"/>
      <c r="M523" s="286"/>
      <c r="N523" s="286"/>
      <c r="O523" s="286"/>
      <c r="P523" s="287"/>
      <c r="Q523" s="286"/>
      <c r="R523" s="286"/>
      <c r="S523" s="287"/>
      <c r="T523" s="286"/>
      <c r="U523" s="286"/>
      <c r="V523" s="286"/>
      <c r="W523" s="286"/>
      <c r="X523" s="286"/>
      <c r="Y523" s="286"/>
    </row>
    <row r="524" spans="1:25" ht="11.25" customHeight="1" x14ac:dyDescent="0.25">
      <c r="A524" s="286"/>
      <c r="B524" s="286"/>
      <c r="C524" s="286"/>
      <c r="D524" s="286"/>
      <c r="E524" s="286"/>
      <c r="F524" s="286"/>
      <c r="G524" s="286"/>
      <c r="H524" s="286"/>
      <c r="I524" s="286"/>
      <c r="J524" s="286"/>
      <c r="K524" s="287"/>
      <c r="L524" s="286"/>
      <c r="M524" s="286"/>
      <c r="N524" s="286"/>
      <c r="O524" s="286"/>
      <c r="P524" s="287"/>
      <c r="Q524" s="286"/>
      <c r="R524" s="286"/>
      <c r="S524" s="287"/>
      <c r="T524" s="286"/>
      <c r="U524" s="286"/>
      <c r="V524" s="286"/>
      <c r="W524" s="286"/>
      <c r="X524" s="286"/>
      <c r="Y524" s="286"/>
    </row>
    <row r="525" spans="1:25" ht="11.25" customHeight="1" x14ac:dyDescent="0.25">
      <c r="A525" s="286"/>
      <c r="B525" s="286"/>
      <c r="C525" s="286"/>
      <c r="D525" s="286"/>
      <c r="E525" s="286"/>
      <c r="F525" s="286"/>
      <c r="G525" s="286"/>
      <c r="H525" s="286"/>
      <c r="I525" s="286"/>
      <c r="J525" s="286"/>
      <c r="K525" s="287"/>
      <c r="L525" s="286"/>
      <c r="M525" s="286"/>
      <c r="N525" s="286"/>
      <c r="O525" s="286"/>
      <c r="P525" s="287"/>
      <c r="Q525" s="286"/>
      <c r="R525" s="286"/>
      <c r="S525" s="287"/>
      <c r="T525" s="286"/>
      <c r="U525" s="286"/>
      <c r="V525" s="286"/>
      <c r="W525" s="286"/>
      <c r="X525" s="286"/>
      <c r="Y525" s="286"/>
    </row>
    <row r="526" spans="1:25" ht="11.25" customHeight="1" x14ac:dyDescent="0.25">
      <c r="A526" s="286"/>
      <c r="B526" s="286"/>
      <c r="C526" s="286"/>
      <c r="D526" s="286"/>
      <c r="E526" s="286"/>
      <c r="F526" s="286"/>
      <c r="G526" s="286"/>
      <c r="H526" s="286"/>
      <c r="I526" s="286"/>
      <c r="J526" s="286"/>
      <c r="K526" s="287"/>
      <c r="L526" s="286"/>
      <c r="M526" s="286"/>
      <c r="N526" s="286"/>
      <c r="O526" s="286"/>
      <c r="P526" s="287"/>
      <c r="Q526" s="286"/>
      <c r="R526" s="286"/>
      <c r="S526" s="287"/>
      <c r="T526" s="286"/>
      <c r="U526" s="286"/>
      <c r="V526" s="286"/>
      <c r="W526" s="286"/>
      <c r="X526" s="286"/>
      <c r="Y526" s="286"/>
    </row>
    <row r="527" spans="1:25" ht="11.25" customHeight="1" x14ac:dyDescent="0.25">
      <c r="A527" s="286"/>
      <c r="B527" s="286"/>
      <c r="C527" s="286"/>
      <c r="D527" s="286"/>
      <c r="E527" s="286"/>
      <c r="F527" s="286"/>
      <c r="G527" s="286"/>
      <c r="H527" s="286"/>
      <c r="I527" s="286"/>
      <c r="J527" s="286"/>
      <c r="K527" s="287"/>
      <c r="L527" s="286"/>
      <c r="M527" s="286"/>
      <c r="N527" s="286"/>
      <c r="O527" s="286"/>
      <c r="P527" s="287"/>
      <c r="Q527" s="286"/>
      <c r="R527" s="286"/>
      <c r="S527" s="287"/>
      <c r="T527" s="286"/>
      <c r="U527" s="286"/>
      <c r="V527" s="286"/>
      <c r="W527" s="286"/>
      <c r="X527" s="286"/>
      <c r="Y527" s="286"/>
    </row>
    <row r="528" spans="1:25" ht="11.25" customHeight="1" x14ac:dyDescent="0.25">
      <c r="A528" s="286"/>
      <c r="B528" s="286"/>
      <c r="C528" s="286"/>
      <c r="D528" s="286"/>
      <c r="E528" s="286"/>
      <c r="F528" s="286"/>
      <c r="G528" s="286"/>
      <c r="H528" s="286"/>
      <c r="I528" s="286"/>
      <c r="J528" s="286"/>
      <c r="K528" s="287"/>
      <c r="L528" s="286"/>
      <c r="M528" s="286"/>
      <c r="N528" s="286"/>
      <c r="O528" s="286"/>
      <c r="P528" s="287"/>
      <c r="Q528" s="286"/>
      <c r="R528" s="286"/>
      <c r="S528" s="287"/>
      <c r="T528" s="286"/>
      <c r="U528" s="286"/>
      <c r="V528" s="286"/>
      <c r="W528" s="286"/>
      <c r="X528" s="286"/>
      <c r="Y528" s="286"/>
    </row>
    <row r="529" spans="1:25" ht="11.25" customHeight="1" x14ac:dyDescent="0.25">
      <c r="A529" s="286"/>
      <c r="B529" s="286"/>
      <c r="C529" s="286"/>
      <c r="D529" s="286"/>
      <c r="E529" s="286"/>
      <c r="F529" s="286"/>
      <c r="G529" s="286"/>
      <c r="H529" s="286"/>
      <c r="I529" s="286"/>
      <c r="J529" s="286"/>
      <c r="K529" s="287"/>
      <c r="L529" s="286"/>
      <c r="M529" s="286"/>
      <c r="N529" s="286"/>
      <c r="O529" s="286"/>
      <c r="P529" s="287"/>
      <c r="Q529" s="286"/>
      <c r="R529" s="286"/>
      <c r="S529" s="287"/>
      <c r="T529" s="286"/>
      <c r="U529" s="286"/>
      <c r="V529" s="286"/>
      <c r="W529" s="286"/>
      <c r="X529" s="286"/>
      <c r="Y529" s="286"/>
    </row>
    <row r="530" spans="1:25" ht="11.25" customHeight="1" x14ac:dyDescent="0.25">
      <c r="A530" s="286"/>
      <c r="B530" s="286"/>
      <c r="C530" s="286"/>
      <c r="D530" s="286"/>
      <c r="E530" s="286"/>
      <c r="F530" s="286"/>
      <c r="G530" s="286"/>
      <c r="H530" s="286"/>
      <c r="I530" s="286"/>
      <c r="J530" s="286"/>
      <c r="K530" s="287"/>
      <c r="L530" s="286"/>
      <c r="M530" s="286"/>
      <c r="N530" s="286"/>
      <c r="O530" s="286"/>
      <c r="P530" s="287"/>
      <c r="Q530" s="286"/>
      <c r="R530" s="286"/>
      <c r="S530" s="287"/>
      <c r="T530" s="286"/>
      <c r="U530" s="286"/>
      <c r="V530" s="286"/>
      <c r="W530" s="286"/>
      <c r="X530" s="286"/>
      <c r="Y530" s="286"/>
    </row>
    <row r="531" spans="1:25" ht="11.25" customHeight="1" x14ac:dyDescent="0.25">
      <c r="A531" s="286"/>
      <c r="B531" s="286"/>
      <c r="C531" s="286"/>
      <c r="D531" s="286"/>
      <c r="E531" s="286"/>
      <c r="F531" s="286"/>
      <c r="G531" s="286"/>
      <c r="H531" s="286"/>
      <c r="I531" s="286"/>
      <c r="J531" s="286"/>
      <c r="K531" s="287"/>
      <c r="L531" s="286"/>
      <c r="M531" s="286"/>
      <c r="N531" s="286"/>
      <c r="O531" s="286"/>
      <c r="P531" s="287"/>
      <c r="Q531" s="286"/>
      <c r="R531" s="286"/>
      <c r="S531" s="287"/>
      <c r="T531" s="286"/>
      <c r="U531" s="286"/>
      <c r="V531" s="286"/>
      <c r="W531" s="286"/>
      <c r="X531" s="286"/>
      <c r="Y531" s="286"/>
    </row>
    <row r="532" spans="1:25" ht="11.25" customHeight="1" x14ac:dyDescent="0.25">
      <c r="A532" s="286"/>
      <c r="B532" s="286"/>
      <c r="C532" s="286"/>
      <c r="D532" s="286"/>
      <c r="E532" s="286"/>
      <c r="F532" s="286"/>
      <c r="G532" s="286"/>
      <c r="H532" s="286"/>
      <c r="I532" s="286"/>
      <c r="J532" s="286"/>
      <c r="K532" s="287"/>
      <c r="L532" s="286"/>
      <c r="M532" s="286"/>
      <c r="N532" s="286"/>
      <c r="O532" s="286"/>
      <c r="P532" s="287"/>
      <c r="Q532" s="286"/>
      <c r="R532" s="286"/>
      <c r="S532" s="287"/>
      <c r="T532" s="286"/>
      <c r="U532" s="286"/>
      <c r="V532" s="286"/>
      <c r="W532" s="286"/>
      <c r="X532" s="286"/>
      <c r="Y532" s="286"/>
    </row>
    <row r="533" spans="1:25" ht="11.25" customHeight="1" x14ac:dyDescent="0.25">
      <c r="A533" s="286"/>
      <c r="B533" s="286"/>
      <c r="C533" s="286"/>
      <c r="D533" s="286"/>
      <c r="E533" s="286"/>
      <c r="F533" s="286"/>
      <c r="G533" s="286"/>
      <c r="H533" s="286"/>
      <c r="I533" s="286"/>
      <c r="J533" s="286"/>
      <c r="K533" s="287"/>
      <c r="L533" s="286"/>
      <c r="M533" s="286"/>
      <c r="N533" s="286"/>
      <c r="O533" s="286"/>
      <c r="P533" s="287"/>
      <c r="Q533" s="286"/>
      <c r="R533" s="286"/>
      <c r="S533" s="287"/>
      <c r="T533" s="286"/>
      <c r="U533" s="286"/>
      <c r="V533" s="286"/>
      <c r="W533" s="286"/>
      <c r="X533" s="286"/>
      <c r="Y533" s="286"/>
    </row>
    <row r="534" spans="1:25" ht="11.25" customHeight="1" x14ac:dyDescent="0.25">
      <c r="A534" s="286"/>
      <c r="B534" s="286"/>
      <c r="C534" s="286"/>
      <c r="D534" s="286"/>
      <c r="E534" s="286"/>
      <c r="F534" s="286"/>
      <c r="G534" s="286"/>
      <c r="H534" s="286"/>
      <c r="I534" s="286"/>
      <c r="J534" s="286"/>
      <c r="K534" s="287"/>
      <c r="L534" s="286"/>
      <c r="M534" s="286"/>
      <c r="N534" s="286"/>
      <c r="O534" s="286"/>
      <c r="P534" s="287"/>
      <c r="Q534" s="286"/>
      <c r="R534" s="286"/>
      <c r="S534" s="287"/>
      <c r="T534" s="286"/>
      <c r="U534" s="286"/>
      <c r="V534" s="286"/>
      <c r="W534" s="286"/>
      <c r="X534" s="286"/>
      <c r="Y534" s="286"/>
    </row>
    <row r="535" spans="1:25" ht="11.25" customHeight="1" x14ac:dyDescent="0.25">
      <c r="A535" s="286"/>
      <c r="B535" s="286"/>
      <c r="C535" s="286"/>
      <c r="D535" s="286"/>
      <c r="E535" s="286"/>
      <c r="F535" s="286"/>
      <c r="G535" s="286"/>
      <c r="H535" s="286"/>
      <c r="I535" s="286"/>
      <c r="J535" s="286"/>
      <c r="K535" s="287"/>
      <c r="L535" s="286"/>
      <c r="M535" s="286"/>
      <c r="N535" s="286"/>
      <c r="O535" s="286"/>
      <c r="P535" s="287"/>
      <c r="Q535" s="286"/>
      <c r="R535" s="286"/>
      <c r="S535" s="287"/>
      <c r="T535" s="286"/>
      <c r="U535" s="286"/>
      <c r="V535" s="286"/>
      <c r="W535" s="286"/>
      <c r="X535" s="286"/>
      <c r="Y535" s="286"/>
    </row>
    <row r="536" spans="1:25" ht="11.25" customHeight="1" x14ac:dyDescent="0.25">
      <c r="A536" s="286"/>
      <c r="B536" s="286"/>
      <c r="C536" s="286"/>
      <c r="D536" s="286"/>
      <c r="E536" s="286"/>
      <c r="F536" s="286"/>
      <c r="G536" s="286"/>
      <c r="H536" s="286"/>
      <c r="I536" s="286"/>
      <c r="J536" s="286"/>
      <c r="K536" s="287"/>
      <c r="L536" s="286"/>
      <c r="M536" s="286"/>
      <c r="N536" s="286"/>
      <c r="O536" s="286"/>
      <c r="P536" s="287"/>
      <c r="Q536" s="286"/>
      <c r="R536" s="286"/>
      <c r="S536" s="287"/>
      <c r="T536" s="286"/>
      <c r="U536" s="286"/>
      <c r="V536" s="286"/>
      <c r="W536" s="286"/>
      <c r="X536" s="286"/>
      <c r="Y536" s="286"/>
    </row>
    <row r="537" spans="1:25" ht="11.25" customHeight="1" x14ac:dyDescent="0.25">
      <c r="A537" s="286"/>
      <c r="B537" s="286"/>
      <c r="C537" s="286"/>
      <c r="D537" s="286"/>
      <c r="E537" s="286"/>
      <c r="F537" s="286"/>
      <c r="G537" s="286"/>
      <c r="H537" s="286"/>
      <c r="I537" s="286"/>
      <c r="J537" s="286"/>
      <c r="K537" s="287"/>
      <c r="L537" s="286"/>
      <c r="M537" s="286"/>
      <c r="N537" s="286"/>
      <c r="O537" s="286"/>
      <c r="P537" s="287"/>
      <c r="Q537" s="286"/>
      <c r="R537" s="286"/>
      <c r="S537" s="287"/>
      <c r="T537" s="286"/>
      <c r="U537" s="286"/>
      <c r="V537" s="286"/>
      <c r="W537" s="286"/>
      <c r="X537" s="286"/>
      <c r="Y537" s="286"/>
    </row>
    <row r="538" spans="1:25" ht="11.25" customHeight="1" x14ac:dyDescent="0.25">
      <c r="A538" s="286"/>
      <c r="B538" s="286"/>
      <c r="C538" s="286"/>
      <c r="D538" s="286"/>
      <c r="E538" s="286"/>
      <c r="F538" s="286"/>
      <c r="G538" s="286"/>
      <c r="H538" s="286"/>
      <c r="I538" s="286"/>
      <c r="J538" s="286"/>
      <c r="K538" s="287"/>
      <c r="L538" s="286"/>
      <c r="M538" s="286"/>
      <c r="N538" s="286"/>
      <c r="O538" s="286"/>
      <c r="P538" s="287"/>
      <c r="Q538" s="286"/>
      <c r="R538" s="286"/>
      <c r="S538" s="287"/>
      <c r="T538" s="286"/>
      <c r="U538" s="286"/>
      <c r="V538" s="286"/>
      <c r="W538" s="286"/>
      <c r="X538" s="286"/>
      <c r="Y538" s="286"/>
    </row>
    <row r="539" spans="1:25" ht="11.25" customHeight="1" x14ac:dyDescent="0.25">
      <c r="A539" s="286"/>
      <c r="B539" s="286"/>
      <c r="C539" s="286"/>
      <c r="D539" s="286"/>
      <c r="E539" s="286"/>
      <c r="F539" s="286"/>
      <c r="G539" s="286"/>
      <c r="H539" s="286"/>
      <c r="I539" s="286"/>
      <c r="J539" s="286"/>
      <c r="K539" s="287"/>
      <c r="L539" s="286"/>
      <c r="M539" s="286"/>
      <c r="N539" s="286"/>
      <c r="O539" s="286"/>
      <c r="P539" s="287"/>
      <c r="Q539" s="286"/>
      <c r="R539" s="286"/>
      <c r="S539" s="287"/>
      <c r="T539" s="286"/>
      <c r="U539" s="286"/>
      <c r="V539" s="286"/>
      <c r="W539" s="286"/>
      <c r="X539" s="286"/>
      <c r="Y539" s="286"/>
    </row>
    <row r="540" spans="1:25" ht="11.25" customHeight="1" x14ac:dyDescent="0.25">
      <c r="A540" s="286"/>
      <c r="B540" s="286"/>
      <c r="C540" s="286"/>
      <c r="D540" s="286"/>
      <c r="E540" s="286"/>
      <c r="F540" s="286"/>
      <c r="G540" s="286"/>
      <c r="H540" s="286"/>
      <c r="I540" s="286"/>
      <c r="J540" s="286"/>
      <c r="K540" s="287"/>
      <c r="L540" s="286"/>
      <c r="M540" s="286"/>
      <c r="N540" s="286"/>
      <c r="O540" s="286"/>
      <c r="P540" s="287"/>
      <c r="Q540" s="286"/>
      <c r="R540" s="286"/>
      <c r="S540" s="287"/>
      <c r="T540" s="286"/>
      <c r="U540" s="286"/>
      <c r="V540" s="286"/>
      <c r="W540" s="286"/>
      <c r="X540" s="286"/>
      <c r="Y540" s="286"/>
    </row>
    <row r="541" spans="1:25" ht="11.25" customHeight="1" x14ac:dyDescent="0.25">
      <c r="A541" s="286"/>
      <c r="B541" s="286"/>
      <c r="C541" s="286"/>
      <c r="D541" s="286"/>
      <c r="E541" s="286"/>
      <c r="F541" s="286"/>
      <c r="G541" s="286"/>
      <c r="H541" s="286"/>
      <c r="I541" s="286"/>
      <c r="J541" s="286"/>
      <c r="K541" s="287"/>
      <c r="L541" s="286"/>
      <c r="M541" s="286"/>
      <c r="N541" s="286"/>
      <c r="O541" s="286"/>
      <c r="P541" s="287"/>
      <c r="Q541" s="286"/>
      <c r="R541" s="286"/>
      <c r="S541" s="287"/>
      <c r="T541" s="286"/>
      <c r="U541" s="286"/>
      <c r="V541" s="286"/>
      <c r="W541" s="286"/>
      <c r="X541" s="286"/>
      <c r="Y541" s="286"/>
    </row>
    <row r="542" spans="1:25" ht="11.25" customHeight="1" x14ac:dyDescent="0.25">
      <c r="A542" s="286"/>
      <c r="B542" s="286"/>
      <c r="C542" s="286"/>
      <c r="D542" s="286"/>
      <c r="E542" s="286"/>
      <c r="F542" s="286"/>
      <c r="G542" s="286"/>
      <c r="H542" s="286"/>
      <c r="I542" s="286"/>
      <c r="J542" s="286"/>
      <c r="K542" s="287"/>
      <c r="L542" s="286"/>
      <c r="M542" s="286"/>
      <c r="N542" s="286"/>
      <c r="O542" s="286"/>
      <c r="P542" s="287"/>
      <c r="Q542" s="286"/>
      <c r="R542" s="286"/>
      <c r="S542" s="287"/>
      <c r="T542" s="286"/>
      <c r="U542" s="286"/>
      <c r="V542" s="286"/>
      <c r="W542" s="286"/>
      <c r="X542" s="286"/>
      <c r="Y542" s="286"/>
    </row>
    <row r="543" spans="1:25" ht="11.25" customHeight="1" x14ac:dyDescent="0.25">
      <c r="A543" s="286"/>
      <c r="B543" s="286"/>
      <c r="C543" s="286"/>
      <c r="D543" s="286"/>
      <c r="E543" s="286"/>
      <c r="F543" s="286"/>
      <c r="G543" s="286"/>
      <c r="H543" s="286"/>
      <c r="I543" s="286"/>
      <c r="J543" s="286"/>
      <c r="K543" s="287"/>
      <c r="L543" s="286"/>
      <c r="M543" s="286"/>
      <c r="N543" s="286"/>
      <c r="O543" s="286"/>
      <c r="P543" s="287"/>
      <c r="Q543" s="286"/>
      <c r="R543" s="286"/>
      <c r="S543" s="287"/>
      <c r="T543" s="286"/>
      <c r="U543" s="286"/>
      <c r="V543" s="286"/>
      <c r="W543" s="286"/>
      <c r="X543" s="286"/>
      <c r="Y543" s="286"/>
    </row>
    <row r="544" spans="1:25" ht="11.25" customHeight="1" x14ac:dyDescent="0.25">
      <c r="A544" s="286"/>
      <c r="B544" s="286"/>
      <c r="C544" s="286"/>
      <c r="D544" s="286"/>
      <c r="E544" s="286"/>
      <c r="F544" s="286"/>
      <c r="G544" s="286"/>
      <c r="H544" s="286"/>
      <c r="I544" s="286"/>
      <c r="J544" s="286"/>
      <c r="K544" s="287"/>
      <c r="L544" s="286"/>
      <c r="M544" s="286"/>
      <c r="N544" s="286"/>
      <c r="O544" s="286"/>
      <c r="P544" s="287"/>
      <c r="Q544" s="286"/>
      <c r="R544" s="286"/>
      <c r="S544" s="287"/>
      <c r="T544" s="286"/>
      <c r="U544" s="286"/>
      <c r="V544" s="286"/>
      <c r="W544" s="286"/>
      <c r="X544" s="286"/>
      <c r="Y544" s="286"/>
    </row>
    <row r="545" spans="1:25" ht="11.25" customHeight="1" x14ac:dyDescent="0.25">
      <c r="A545" s="286"/>
      <c r="B545" s="286"/>
      <c r="C545" s="286"/>
      <c r="D545" s="286"/>
      <c r="E545" s="286"/>
      <c r="F545" s="286"/>
      <c r="G545" s="286"/>
      <c r="H545" s="286"/>
      <c r="I545" s="286"/>
      <c r="J545" s="286"/>
      <c r="K545" s="287"/>
      <c r="L545" s="286"/>
      <c r="M545" s="286"/>
      <c r="N545" s="286"/>
      <c r="O545" s="286"/>
      <c r="P545" s="287"/>
      <c r="Q545" s="286"/>
      <c r="R545" s="286"/>
      <c r="S545" s="287"/>
      <c r="T545" s="286"/>
      <c r="U545" s="286"/>
      <c r="V545" s="286"/>
      <c r="W545" s="286"/>
      <c r="X545" s="286"/>
      <c r="Y545" s="286"/>
    </row>
    <row r="546" spans="1:25" ht="11.25" customHeight="1" x14ac:dyDescent="0.25">
      <c r="A546" s="286"/>
      <c r="B546" s="286"/>
      <c r="C546" s="286"/>
      <c r="D546" s="286"/>
      <c r="E546" s="286"/>
      <c r="F546" s="286"/>
      <c r="G546" s="286"/>
      <c r="H546" s="286"/>
      <c r="I546" s="286"/>
      <c r="J546" s="286"/>
      <c r="K546" s="287"/>
      <c r="L546" s="286"/>
      <c r="M546" s="286"/>
      <c r="N546" s="286"/>
      <c r="O546" s="286"/>
      <c r="P546" s="287"/>
      <c r="Q546" s="286"/>
      <c r="R546" s="286"/>
      <c r="S546" s="287"/>
      <c r="T546" s="286"/>
      <c r="U546" s="286"/>
      <c r="V546" s="286"/>
      <c r="W546" s="286"/>
      <c r="X546" s="286"/>
      <c r="Y546" s="286"/>
    </row>
    <row r="547" spans="1:25" ht="11.25" customHeight="1" x14ac:dyDescent="0.25">
      <c r="A547" s="286"/>
      <c r="B547" s="286"/>
      <c r="C547" s="286"/>
      <c r="D547" s="286"/>
      <c r="E547" s="286"/>
      <c r="F547" s="286"/>
      <c r="G547" s="286"/>
      <c r="H547" s="286"/>
      <c r="I547" s="286"/>
      <c r="J547" s="286"/>
      <c r="K547" s="287"/>
      <c r="L547" s="286"/>
      <c r="M547" s="286"/>
      <c r="N547" s="286"/>
      <c r="O547" s="286"/>
      <c r="P547" s="287"/>
      <c r="Q547" s="286"/>
      <c r="R547" s="286"/>
      <c r="S547" s="287"/>
      <c r="T547" s="286"/>
      <c r="U547" s="286"/>
      <c r="V547" s="286"/>
      <c r="W547" s="286"/>
      <c r="X547" s="286"/>
      <c r="Y547" s="286"/>
    </row>
    <row r="548" spans="1:25" ht="11.25" customHeight="1" x14ac:dyDescent="0.25">
      <c r="A548" s="286"/>
      <c r="B548" s="286"/>
      <c r="C548" s="286"/>
      <c r="D548" s="286"/>
      <c r="E548" s="286"/>
      <c r="F548" s="286"/>
      <c r="G548" s="286"/>
      <c r="H548" s="286"/>
      <c r="I548" s="286"/>
      <c r="J548" s="286"/>
      <c r="K548" s="287"/>
      <c r="L548" s="286"/>
      <c r="M548" s="286"/>
      <c r="N548" s="286"/>
      <c r="O548" s="286"/>
      <c r="P548" s="287"/>
      <c r="Q548" s="286"/>
      <c r="R548" s="286"/>
      <c r="S548" s="287"/>
      <c r="T548" s="286"/>
      <c r="U548" s="286"/>
      <c r="V548" s="286"/>
      <c r="W548" s="286"/>
      <c r="X548" s="286"/>
      <c r="Y548" s="286"/>
    </row>
    <row r="549" spans="1:25" ht="11.25" customHeight="1" x14ac:dyDescent="0.25">
      <c r="A549" s="286"/>
      <c r="B549" s="286"/>
      <c r="C549" s="286"/>
      <c r="D549" s="286"/>
      <c r="E549" s="286"/>
      <c r="F549" s="286"/>
      <c r="G549" s="286"/>
      <c r="H549" s="286"/>
      <c r="I549" s="286"/>
      <c r="J549" s="286"/>
      <c r="K549" s="287"/>
      <c r="L549" s="286"/>
      <c r="M549" s="286"/>
      <c r="N549" s="286"/>
      <c r="O549" s="286"/>
      <c r="P549" s="287"/>
      <c r="Q549" s="286"/>
      <c r="R549" s="286"/>
      <c r="S549" s="287"/>
      <c r="T549" s="286"/>
      <c r="U549" s="286"/>
      <c r="V549" s="286"/>
      <c r="W549" s="286"/>
      <c r="X549" s="286"/>
      <c r="Y549" s="286"/>
    </row>
    <row r="550" spans="1:25" ht="11.25" customHeight="1" x14ac:dyDescent="0.25">
      <c r="A550" s="286"/>
      <c r="B550" s="286"/>
      <c r="C550" s="286"/>
      <c r="D550" s="286"/>
      <c r="E550" s="286"/>
      <c r="F550" s="286"/>
      <c r="G550" s="286"/>
      <c r="H550" s="286"/>
      <c r="I550" s="286"/>
      <c r="J550" s="286"/>
      <c r="K550" s="287"/>
      <c r="L550" s="286"/>
      <c r="M550" s="286"/>
      <c r="N550" s="286"/>
      <c r="O550" s="286"/>
      <c r="P550" s="287"/>
      <c r="Q550" s="286"/>
      <c r="R550" s="286"/>
      <c r="S550" s="287"/>
      <c r="T550" s="286"/>
      <c r="U550" s="286"/>
      <c r="V550" s="286"/>
      <c r="W550" s="286"/>
      <c r="X550" s="286"/>
      <c r="Y550" s="286"/>
    </row>
    <row r="551" spans="1:25" ht="11.25" customHeight="1" x14ac:dyDescent="0.25">
      <c r="A551" s="286"/>
      <c r="B551" s="286"/>
      <c r="C551" s="286"/>
      <c r="D551" s="286"/>
      <c r="E551" s="286"/>
      <c r="F551" s="286"/>
      <c r="G551" s="286"/>
      <c r="H551" s="286"/>
      <c r="I551" s="286"/>
      <c r="J551" s="286"/>
      <c r="K551" s="287"/>
      <c r="L551" s="286"/>
      <c r="M551" s="286"/>
      <c r="N551" s="286"/>
      <c r="O551" s="286"/>
      <c r="P551" s="287"/>
      <c r="Q551" s="286"/>
      <c r="R551" s="286"/>
      <c r="S551" s="287"/>
      <c r="T551" s="286"/>
      <c r="U551" s="286"/>
      <c r="V551" s="286"/>
      <c r="W551" s="286"/>
      <c r="X551" s="286"/>
      <c r="Y551" s="286"/>
    </row>
    <row r="552" spans="1:25" ht="11.25" customHeight="1" x14ac:dyDescent="0.25">
      <c r="A552" s="286"/>
      <c r="B552" s="286"/>
      <c r="C552" s="286"/>
      <c r="D552" s="286"/>
      <c r="E552" s="286"/>
      <c r="F552" s="286"/>
      <c r="G552" s="286"/>
      <c r="H552" s="286"/>
      <c r="I552" s="286"/>
      <c r="J552" s="286"/>
      <c r="K552" s="287"/>
      <c r="L552" s="286"/>
      <c r="M552" s="286"/>
      <c r="N552" s="286"/>
      <c r="O552" s="286"/>
      <c r="P552" s="287"/>
      <c r="Q552" s="286"/>
      <c r="R552" s="286"/>
      <c r="S552" s="287"/>
      <c r="T552" s="286"/>
      <c r="U552" s="286"/>
      <c r="V552" s="286"/>
      <c r="W552" s="286"/>
      <c r="X552" s="286"/>
      <c r="Y552" s="286"/>
    </row>
    <row r="553" spans="1:25" ht="11.25" customHeight="1" x14ac:dyDescent="0.25">
      <c r="A553" s="286"/>
      <c r="B553" s="286"/>
      <c r="C553" s="286"/>
      <c r="D553" s="286"/>
      <c r="E553" s="286"/>
      <c r="F553" s="286"/>
      <c r="G553" s="286"/>
      <c r="H553" s="286"/>
      <c r="I553" s="286"/>
      <c r="J553" s="286"/>
      <c r="K553" s="287"/>
      <c r="L553" s="286"/>
      <c r="M553" s="286"/>
      <c r="N553" s="286"/>
      <c r="O553" s="286"/>
      <c r="P553" s="287"/>
      <c r="Q553" s="286"/>
      <c r="R553" s="286"/>
      <c r="S553" s="287"/>
      <c r="T553" s="286"/>
      <c r="U553" s="286"/>
      <c r="V553" s="286"/>
      <c r="W553" s="286"/>
      <c r="X553" s="286"/>
      <c r="Y553" s="286"/>
    </row>
    <row r="554" spans="1:25" ht="11.25" customHeight="1" x14ac:dyDescent="0.25">
      <c r="A554" s="286"/>
      <c r="B554" s="286"/>
      <c r="C554" s="286"/>
      <c r="D554" s="286"/>
      <c r="E554" s="286"/>
      <c r="F554" s="286"/>
      <c r="G554" s="286"/>
      <c r="H554" s="286"/>
      <c r="I554" s="286"/>
      <c r="J554" s="286"/>
      <c r="K554" s="287"/>
      <c r="L554" s="286"/>
      <c r="M554" s="286"/>
      <c r="N554" s="286"/>
      <c r="O554" s="286"/>
      <c r="P554" s="287"/>
      <c r="Q554" s="286"/>
      <c r="R554" s="286"/>
      <c r="S554" s="287"/>
      <c r="T554" s="286"/>
      <c r="U554" s="286"/>
      <c r="V554" s="286"/>
      <c r="W554" s="286"/>
      <c r="X554" s="286"/>
      <c r="Y554" s="286"/>
    </row>
    <row r="555" spans="1:25" ht="11.25" customHeight="1" x14ac:dyDescent="0.25">
      <c r="A555" s="286"/>
      <c r="B555" s="286"/>
      <c r="C555" s="286"/>
      <c r="D555" s="286"/>
      <c r="E555" s="286"/>
      <c r="F555" s="286"/>
      <c r="G555" s="286"/>
      <c r="H555" s="286"/>
      <c r="I555" s="286"/>
      <c r="J555" s="286"/>
      <c r="K555" s="287"/>
      <c r="L555" s="286"/>
      <c r="M555" s="286"/>
      <c r="N555" s="286"/>
      <c r="O555" s="286"/>
      <c r="P555" s="287"/>
      <c r="Q555" s="286"/>
      <c r="R555" s="286"/>
      <c r="S555" s="287"/>
      <c r="T555" s="286"/>
      <c r="U555" s="286"/>
      <c r="V555" s="286"/>
      <c r="W555" s="286"/>
      <c r="X555" s="286"/>
      <c r="Y555" s="286"/>
    </row>
    <row r="556" spans="1:25" ht="11.25" customHeight="1" x14ac:dyDescent="0.25">
      <c r="A556" s="286"/>
      <c r="B556" s="286"/>
      <c r="C556" s="286"/>
      <c r="D556" s="286"/>
      <c r="E556" s="286"/>
      <c r="F556" s="286"/>
      <c r="G556" s="286"/>
      <c r="H556" s="286"/>
      <c r="I556" s="286"/>
      <c r="J556" s="286"/>
      <c r="K556" s="287"/>
      <c r="L556" s="286"/>
      <c r="M556" s="286"/>
      <c r="N556" s="286"/>
      <c r="O556" s="286"/>
      <c r="P556" s="287"/>
      <c r="Q556" s="286"/>
      <c r="R556" s="286"/>
      <c r="S556" s="287"/>
      <c r="T556" s="286"/>
      <c r="U556" s="286"/>
      <c r="V556" s="286"/>
      <c r="W556" s="286"/>
      <c r="X556" s="286"/>
      <c r="Y556" s="286"/>
    </row>
    <row r="557" spans="1:25" ht="11.25" customHeight="1" x14ac:dyDescent="0.25">
      <c r="A557" s="286"/>
      <c r="B557" s="286"/>
      <c r="C557" s="286"/>
      <c r="D557" s="286"/>
      <c r="E557" s="286"/>
      <c r="F557" s="286"/>
      <c r="G557" s="286"/>
      <c r="H557" s="286"/>
      <c r="I557" s="286"/>
      <c r="J557" s="286"/>
      <c r="K557" s="287"/>
      <c r="L557" s="286"/>
      <c r="M557" s="286"/>
      <c r="N557" s="286"/>
      <c r="O557" s="286"/>
      <c r="P557" s="287"/>
      <c r="Q557" s="286"/>
      <c r="R557" s="286"/>
      <c r="S557" s="287"/>
      <c r="T557" s="286"/>
      <c r="U557" s="286"/>
      <c r="V557" s="286"/>
      <c r="W557" s="286"/>
      <c r="X557" s="286"/>
      <c r="Y557" s="286"/>
    </row>
    <row r="558" spans="1:25" ht="11.25" customHeight="1" x14ac:dyDescent="0.25">
      <c r="A558" s="286"/>
      <c r="B558" s="286"/>
      <c r="C558" s="286"/>
      <c r="D558" s="286"/>
      <c r="E558" s="286"/>
      <c r="F558" s="286"/>
      <c r="G558" s="286"/>
      <c r="H558" s="286"/>
      <c r="I558" s="286"/>
      <c r="J558" s="286"/>
      <c r="K558" s="287"/>
      <c r="L558" s="286"/>
      <c r="M558" s="286"/>
      <c r="N558" s="286"/>
      <c r="O558" s="286"/>
      <c r="P558" s="287"/>
      <c r="Q558" s="286"/>
      <c r="R558" s="286"/>
      <c r="S558" s="287"/>
      <c r="T558" s="286"/>
      <c r="U558" s="286"/>
      <c r="V558" s="286"/>
      <c r="W558" s="286"/>
      <c r="X558" s="286"/>
      <c r="Y558" s="286"/>
    </row>
    <row r="559" spans="1:25" ht="11.25" customHeight="1" x14ac:dyDescent="0.25">
      <c r="A559" s="286"/>
      <c r="B559" s="286"/>
      <c r="C559" s="286"/>
      <c r="D559" s="286"/>
      <c r="E559" s="286"/>
      <c r="F559" s="286"/>
      <c r="G559" s="286"/>
      <c r="H559" s="286"/>
      <c r="I559" s="286"/>
      <c r="J559" s="286"/>
      <c r="K559" s="287"/>
      <c r="L559" s="286"/>
      <c r="M559" s="286"/>
      <c r="N559" s="286"/>
      <c r="O559" s="286"/>
      <c r="P559" s="287"/>
      <c r="Q559" s="286"/>
      <c r="R559" s="286"/>
      <c r="S559" s="287"/>
      <c r="T559" s="286"/>
      <c r="U559" s="286"/>
      <c r="V559" s="286"/>
      <c r="W559" s="286"/>
      <c r="X559" s="286"/>
      <c r="Y559" s="286"/>
    </row>
    <row r="560" spans="1:25" ht="11.25" customHeight="1" x14ac:dyDescent="0.25">
      <c r="A560" s="286"/>
      <c r="B560" s="286"/>
      <c r="C560" s="286"/>
      <c r="D560" s="286"/>
      <c r="E560" s="286"/>
      <c r="F560" s="286"/>
      <c r="G560" s="286"/>
      <c r="H560" s="286"/>
      <c r="I560" s="286"/>
      <c r="J560" s="286"/>
      <c r="K560" s="287"/>
      <c r="L560" s="286"/>
      <c r="M560" s="286"/>
      <c r="N560" s="286"/>
      <c r="O560" s="286"/>
      <c r="P560" s="287"/>
      <c r="Q560" s="286"/>
      <c r="R560" s="286"/>
      <c r="S560" s="287"/>
      <c r="T560" s="286"/>
      <c r="U560" s="286"/>
      <c r="V560" s="286"/>
      <c r="W560" s="286"/>
      <c r="X560" s="286"/>
      <c r="Y560" s="286"/>
    </row>
    <row r="561" spans="1:25" ht="11.25" customHeight="1" x14ac:dyDescent="0.25">
      <c r="A561" s="286"/>
      <c r="B561" s="286"/>
      <c r="C561" s="286"/>
      <c r="D561" s="286"/>
      <c r="E561" s="286"/>
      <c r="F561" s="286"/>
      <c r="G561" s="286"/>
      <c r="H561" s="286"/>
      <c r="I561" s="286"/>
      <c r="J561" s="286"/>
      <c r="K561" s="287"/>
      <c r="L561" s="286"/>
      <c r="M561" s="286"/>
      <c r="N561" s="286"/>
      <c r="O561" s="286"/>
      <c r="P561" s="287"/>
      <c r="Q561" s="286"/>
      <c r="R561" s="286"/>
      <c r="S561" s="287"/>
      <c r="T561" s="286"/>
      <c r="U561" s="286"/>
      <c r="V561" s="286"/>
      <c r="W561" s="286"/>
      <c r="X561" s="286"/>
      <c r="Y561" s="286"/>
    </row>
    <row r="562" spans="1:25" ht="11.25" customHeight="1" x14ac:dyDescent="0.25">
      <c r="A562" s="286"/>
      <c r="B562" s="286"/>
      <c r="C562" s="286"/>
      <c r="D562" s="286"/>
      <c r="E562" s="286"/>
      <c r="F562" s="286"/>
      <c r="G562" s="286"/>
      <c r="H562" s="286"/>
      <c r="I562" s="286"/>
      <c r="J562" s="286"/>
      <c r="K562" s="287"/>
      <c r="L562" s="286"/>
      <c r="M562" s="286"/>
      <c r="N562" s="286"/>
      <c r="O562" s="286"/>
      <c r="P562" s="287"/>
      <c r="Q562" s="286"/>
      <c r="R562" s="286"/>
      <c r="S562" s="287"/>
      <c r="T562" s="286"/>
      <c r="U562" s="286"/>
      <c r="V562" s="286"/>
      <c r="W562" s="286"/>
      <c r="X562" s="286"/>
      <c r="Y562" s="286"/>
    </row>
    <row r="563" spans="1:25" ht="11.25" customHeight="1" x14ac:dyDescent="0.25">
      <c r="A563" s="286"/>
      <c r="B563" s="286"/>
      <c r="C563" s="286"/>
      <c r="D563" s="286"/>
      <c r="E563" s="286"/>
      <c r="F563" s="286"/>
      <c r="G563" s="286"/>
      <c r="H563" s="286"/>
      <c r="I563" s="286"/>
      <c r="J563" s="286"/>
      <c r="K563" s="287"/>
      <c r="L563" s="286"/>
      <c r="M563" s="286"/>
      <c r="N563" s="286"/>
      <c r="O563" s="286"/>
      <c r="P563" s="287"/>
      <c r="Q563" s="286"/>
      <c r="R563" s="286"/>
      <c r="S563" s="287"/>
      <c r="T563" s="286"/>
      <c r="U563" s="286"/>
      <c r="V563" s="286"/>
      <c r="W563" s="286"/>
      <c r="X563" s="286"/>
      <c r="Y563" s="286"/>
    </row>
    <row r="564" spans="1:25" ht="11.25" customHeight="1" x14ac:dyDescent="0.25">
      <c r="A564" s="286"/>
      <c r="B564" s="286"/>
      <c r="C564" s="286"/>
      <c r="D564" s="286"/>
      <c r="E564" s="286"/>
      <c r="F564" s="286"/>
      <c r="G564" s="286"/>
      <c r="H564" s="286"/>
      <c r="I564" s="286"/>
      <c r="J564" s="286"/>
      <c r="K564" s="287"/>
      <c r="L564" s="286"/>
      <c r="M564" s="286"/>
      <c r="N564" s="286"/>
      <c r="O564" s="286"/>
      <c r="P564" s="287"/>
      <c r="Q564" s="286"/>
      <c r="R564" s="286"/>
      <c r="S564" s="287"/>
      <c r="T564" s="286"/>
      <c r="U564" s="286"/>
      <c r="V564" s="286"/>
      <c r="W564" s="286"/>
      <c r="X564" s="286"/>
      <c r="Y564" s="286"/>
    </row>
    <row r="565" spans="1:25" ht="11.25" customHeight="1" x14ac:dyDescent="0.25">
      <c r="A565" s="286"/>
      <c r="B565" s="286"/>
      <c r="C565" s="286"/>
      <c r="D565" s="286"/>
      <c r="E565" s="286"/>
      <c r="F565" s="286"/>
      <c r="G565" s="286"/>
      <c r="H565" s="286"/>
      <c r="I565" s="286"/>
      <c r="J565" s="286"/>
      <c r="K565" s="287"/>
      <c r="L565" s="286"/>
      <c r="M565" s="286"/>
      <c r="N565" s="286"/>
      <c r="O565" s="286"/>
      <c r="P565" s="287"/>
      <c r="Q565" s="286"/>
      <c r="R565" s="286"/>
      <c r="S565" s="287"/>
      <c r="T565" s="286"/>
      <c r="U565" s="286"/>
      <c r="V565" s="286"/>
      <c r="W565" s="286"/>
      <c r="X565" s="286"/>
      <c r="Y565" s="286"/>
    </row>
    <row r="566" spans="1:25" ht="11.25" customHeight="1" x14ac:dyDescent="0.25">
      <c r="A566" s="286"/>
      <c r="B566" s="286"/>
      <c r="C566" s="286"/>
      <c r="D566" s="286"/>
      <c r="E566" s="286"/>
      <c r="F566" s="286"/>
      <c r="G566" s="286"/>
      <c r="H566" s="286"/>
      <c r="I566" s="286"/>
      <c r="J566" s="286"/>
      <c r="K566" s="287"/>
      <c r="L566" s="286"/>
      <c r="M566" s="286"/>
      <c r="N566" s="286"/>
      <c r="O566" s="286"/>
      <c r="P566" s="287"/>
      <c r="Q566" s="286"/>
      <c r="R566" s="286"/>
      <c r="S566" s="287"/>
      <c r="T566" s="286"/>
      <c r="U566" s="286"/>
      <c r="V566" s="286"/>
      <c r="W566" s="286"/>
      <c r="X566" s="286"/>
      <c r="Y566" s="286"/>
    </row>
    <row r="567" spans="1:25" ht="11.25" customHeight="1" x14ac:dyDescent="0.25">
      <c r="A567" s="286"/>
      <c r="B567" s="286"/>
      <c r="C567" s="286"/>
      <c r="D567" s="286"/>
      <c r="E567" s="286"/>
      <c r="F567" s="286"/>
      <c r="G567" s="286"/>
      <c r="H567" s="286"/>
      <c r="I567" s="286"/>
      <c r="J567" s="286"/>
      <c r="K567" s="287"/>
      <c r="L567" s="286"/>
      <c r="M567" s="286"/>
      <c r="N567" s="286"/>
      <c r="O567" s="286"/>
      <c r="P567" s="287"/>
      <c r="Q567" s="286"/>
      <c r="R567" s="286"/>
      <c r="S567" s="287"/>
      <c r="T567" s="286"/>
      <c r="U567" s="286"/>
      <c r="V567" s="286"/>
      <c r="W567" s="286"/>
      <c r="X567" s="286"/>
      <c r="Y567" s="286"/>
    </row>
    <row r="568" spans="1:25" ht="11.25" customHeight="1" x14ac:dyDescent="0.25">
      <c r="A568" s="286"/>
      <c r="B568" s="286"/>
      <c r="C568" s="286"/>
      <c r="D568" s="286"/>
      <c r="E568" s="286"/>
      <c r="F568" s="286"/>
      <c r="G568" s="286"/>
      <c r="H568" s="286"/>
      <c r="I568" s="286"/>
      <c r="J568" s="286"/>
      <c r="K568" s="287"/>
      <c r="L568" s="286"/>
      <c r="M568" s="286"/>
      <c r="N568" s="286"/>
      <c r="O568" s="286"/>
      <c r="P568" s="287"/>
      <c r="Q568" s="286"/>
      <c r="R568" s="286"/>
      <c r="S568" s="287"/>
      <c r="T568" s="286"/>
      <c r="U568" s="286"/>
      <c r="V568" s="286"/>
      <c r="W568" s="286"/>
      <c r="X568" s="286"/>
      <c r="Y568" s="286"/>
    </row>
    <row r="569" spans="1:25" ht="11.25" customHeight="1" x14ac:dyDescent="0.25">
      <c r="A569" s="286"/>
      <c r="B569" s="286"/>
      <c r="C569" s="286"/>
      <c r="D569" s="286"/>
      <c r="E569" s="286"/>
      <c r="F569" s="286"/>
      <c r="G569" s="286"/>
      <c r="H569" s="286"/>
      <c r="I569" s="286"/>
      <c r="J569" s="286"/>
      <c r="K569" s="287"/>
      <c r="L569" s="286"/>
      <c r="M569" s="286"/>
      <c r="N569" s="286"/>
      <c r="O569" s="286"/>
      <c r="P569" s="287"/>
      <c r="Q569" s="286"/>
      <c r="R569" s="286"/>
      <c r="S569" s="287"/>
      <c r="T569" s="286"/>
      <c r="U569" s="286"/>
      <c r="V569" s="286"/>
      <c r="W569" s="286"/>
      <c r="X569" s="286"/>
      <c r="Y569" s="286"/>
    </row>
    <row r="570" spans="1:25" ht="11.25" customHeight="1" x14ac:dyDescent="0.25">
      <c r="A570" s="286"/>
      <c r="B570" s="286"/>
      <c r="C570" s="286"/>
      <c r="D570" s="286"/>
      <c r="E570" s="286"/>
      <c r="F570" s="286"/>
      <c r="G570" s="286"/>
      <c r="H570" s="286"/>
      <c r="I570" s="286"/>
      <c r="J570" s="286"/>
      <c r="K570" s="287"/>
      <c r="L570" s="286"/>
      <c r="M570" s="286"/>
      <c r="N570" s="286"/>
      <c r="O570" s="286"/>
      <c r="P570" s="287"/>
      <c r="Q570" s="286"/>
      <c r="R570" s="286"/>
      <c r="S570" s="287"/>
      <c r="T570" s="286"/>
      <c r="U570" s="286"/>
      <c r="V570" s="286"/>
      <c r="W570" s="286"/>
      <c r="X570" s="286"/>
      <c r="Y570" s="286"/>
    </row>
    <row r="571" spans="1:25" ht="11.25" customHeight="1" x14ac:dyDescent="0.25">
      <c r="A571" s="286"/>
      <c r="B571" s="286"/>
      <c r="C571" s="286"/>
      <c r="D571" s="286"/>
      <c r="E571" s="286"/>
      <c r="F571" s="286"/>
      <c r="G571" s="286"/>
      <c r="H571" s="286"/>
      <c r="I571" s="286"/>
      <c r="J571" s="286"/>
      <c r="K571" s="287"/>
      <c r="L571" s="286"/>
      <c r="M571" s="286"/>
      <c r="N571" s="286"/>
      <c r="O571" s="286"/>
      <c r="P571" s="287"/>
      <c r="Q571" s="286"/>
      <c r="R571" s="286"/>
      <c r="S571" s="287"/>
      <c r="T571" s="286"/>
      <c r="U571" s="286"/>
      <c r="V571" s="286"/>
      <c r="W571" s="286"/>
      <c r="X571" s="286"/>
      <c r="Y571" s="286"/>
    </row>
    <row r="572" spans="1:25" ht="11.25" customHeight="1" x14ac:dyDescent="0.25">
      <c r="A572" s="286"/>
      <c r="B572" s="286"/>
      <c r="C572" s="286"/>
      <c r="D572" s="286"/>
      <c r="E572" s="286"/>
      <c r="F572" s="286"/>
      <c r="G572" s="286"/>
      <c r="H572" s="286"/>
      <c r="I572" s="286"/>
      <c r="J572" s="286"/>
      <c r="K572" s="287"/>
      <c r="L572" s="286"/>
      <c r="M572" s="286"/>
      <c r="N572" s="286"/>
      <c r="O572" s="286"/>
      <c r="P572" s="287"/>
      <c r="Q572" s="286"/>
      <c r="R572" s="286"/>
      <c r="S572" s="287"/>
      <c r="T572" s="286"/>
      <c r="U572" s="286"/>
      <c r="V572" s="286"/>
      <c r="W572" s="286"/>
      <c r="X572" s="286"/>
      <c r="Y572" s="286"/>
    </row>
    <row r="573" spans="1:25" ht="11.25" customHeight="1" x14ac:dyDescent="0.25">
      <c r="A573" s="286"/>
      <c r="B573" s="286"/>
      <c r="C573" s="286"/>
      <c r="D573" s="286"/>
      <c r="E573" s="286"/>
      <c r="F573" s="286"/>
      <c r="G573" s="286"/>
      <c r="H573" s="286"/>
      <c r="I573" s="286"/>
      <c r="J573" s="286"/>
      <c r="K573" s="287"/>
      <c r="L573" s="286"/>
      <c r="M573" s="286"/>
      <c r="N573" s="286"/>
      <c r="O573" s="286"/>
      <c r="P573" s="287"/>
      <c r="Q573" s="286"/>
      <c r="R573" s="286"/>
      <c r="S573" s="287"/>
      <c r="T573" s="286"/>
      <c r="U573" s="286"/>
      <c r="V573" s="286"/>
      <c r="W573" s="286"/>
      <c r="X573" s="286"/>
      <c r="Y573" s="286"/>
    </row>
    <row r="574" spans="1:25" ht="11.25" customHeight="1" x14ac:dyDescent="0.25">
      <c r="A574" s="286"/>
      <c r="B574" s="286"/>
      <c r="C574" s="286"/>
      <c r="D574" s="286"/>
      <c r="E574" s="286"/>
      <c r="F574" s="286"/>
      <c r="G574" s="286"/>
      <c r="H574" s="286"/>
      <c r="I574" s="286"/>
      <c r="J574" s="286"/>
      <c r="K574" s="287"/>
      <c r="L574" s="286"/>
      <c r="M574" s="286"/>
      <c r="N574" s="286"/>
      <c r="O574" s="286"/>
      <c r="P574" s="287"/>
      <c r="Q574" s="286"/>
      <c r="R574" s="286"/>
      <c r="S574" s="287"/>
      <c r="T574" s="286"/>
      <c r="U574" s="286"/>
      <c r="V574" s="286"/>
      <c r="W574" s="286"/>
      <c r="X574" s="286"/>
      <c r="Y574" s="286"/>
    </row>
    <row r="575" spans="1:25" ht="11.25" customHeight="1" x14ac:dyDescent="0.25">
      <c r="A575" s="286"/>
      <c r="B575" s="286"/>
      <c r="C575" s="286"/>
      <c r="D575" s="286"/>
      <c r="E575" s="286"/>
      <c r="F575" s="286"/>
      <c r="G575" s="286"/>
      <c r="H575" s="286"/>
      <c r="I575" s="286"/>
      <c r="J575" s="286"/>
      <c r="K575" s="287"/>
      <c r="L575" s="286"/>
      <c r="M575" s="286"/>
      <c r="N575" s="286"/>
      <c r="O575" s="286"/>
      <c r="P575" s="287"/>
      <c r="Q575" s="286"/>
      <c r="R575" s="286"/>
      <c r="S575" s="287"/>
      <c r="T575" s="286"/>
      <c r="U575" s="286"/>
      <c r="V575" s="286"/>
      <c r="W575" s="286"/>
      <c r="X575" s="286"/>
      <c r="Y575" s="286"/>
    </row>
    <row r="576" spans="1:25" ht="11.25" customHeight="1" x14ac:dyDescent="0.25">
      <c r="A576" s="286"/>
      <c r="B576" s="286"/>
      <c r="C576" s="286"/>
      <c r="D576" s="286"/>
      <c r="E576" s="286"/>
      <c r="F576" s="286"/>
      <c r="G576" s="286"/>
      <c r="H576" s="286"/>
      <c r="I576" s="286"/>
      <c r="J576" s="286"/>
      <c r="K576" s="287"/>
      <c r="L576" s="286"/>
      <c r="M576" s="286"/>
      <c r="N576" s="286"/>
      <c r="O576" s="286"/>
      <c r="P576" s="287"/>
      <c r="Q576" s="286"/>
      <c r="R576" s="286"/>
      <c r="S576" s="287"/>
      <c r="T576" s="286"/>
      <c r="U576" s="286"/>
      <c r="V576" s="286"/>
      <c r="W576" s="286"/>
      <c r="X576" s="286"/>
      <c r="Y576" s="286"/>
    </row>
    <row r="577" spans="1:25" ht="11.25" customHeight="1" x14ac:dyDescent="0.25">
      <c r="A577" s="286"/>
      <c r="B577" s="286"/>
      <c r="C577" s="286"/>
      <c r="D577" s="286"/>
      <c r="E577" s="286"/>
      <c r="F577" s="286"/>
      <c r="G577" s="286"/>
      <c r="H577" s="286"/>
      <c r="I577" s="286"/>
      <c r="J577" s="286"/>
      <c r="K577" s="287"/>
      <c r="L577" s="286"/>
      <c r="M577" s="286"/>
      <c r="N577" s="286"/>
      <c r="O577" s="286"/>
      <c r="P577" s="287"/>
      <c r="Q577" s="286"/>
      <c r="R577" s="286"/>
      <c r="S577" s="287"/>
      <c r="T577" s="286"/>
      <c r="U577" s="286"/>
      <c r="V577" s="286"/>
      <c r="W577" s="286"/>
      <c r="X577" s="286"/>
      <c r="Y577" s="286"/>
    </row>
    <row r="578" spans="1:25" ht="11.25" customHeight="1" x14ac:dyDescent="0.25">
      <c r="A578" s="286"/>
      <c r="B578" s="286"/>
      <c r="C578" s="286"/>
      <c r="D578" s="286"/>
      <c r="E578" s="286"/>
      <c r="F578" s="286"/>
      <c r="G578" s="286"/>
      <c r="H578" s="286"/>
      <c r="I578" s="286"/>
      <c r="J578" s="286"/>
      <c r="K578" s="287"/>
      <c r="L578" s="286"/>
      <c r="M578" s="286"/>
      <c r="N578" s="286"/>
      <c r="O578" s="286"/>
      <c r="P578" s="287"/>
      <c r="Q578" s="286"/>
      <c r="R578" s="286"/>
      <c r="S578" s="287"/>
      <c r="T578" s="286"/>
      <c r="U578" s="286"/>
      <c r="V578" s="286"/>
      <c r="W578" s="286"/>
      <c r="X578" s="286"/>
      <c r="Y578" s="286"/>
    </row>
    <row r="579" spans="1:25" ht="11.25" customHeight="1" x14ac:dyDescent="0.25">
      <c r="A579" s="286"/>
      <c r="B579" s="286"/>
      <c r="C579" s="286"/>
      <c r="D579" s="286"/>
      <c r="E579" s="286"/>
      <c r="F579" s="286"/>
      <c r="G579" s="286"/>
      <c r="H579" s="286"/>
      <c r="I579" s="286"/>
      <c r="J579" s="286"/>
      <c r="K579" s="287"/>
      <c r="L579" s="286"/>
      <c r="M579" s="286"/>
      <c r="N579" s="286"/>
      <c r="O579" s="286"/>
      <c r="P579" s="287"/>
      <c r="Q579" s="286"/>
      <c r="R579" s="286"/>
      <c r="S579" s="287"/>
      <c r="T579" s="286"/>
      <c r="U579" s="286"/>
      <c r="V579" s="286"/>
      <c r="W579" s="286"/>
      <c r="X579" s="286"/>
      <c r="Y579" s="286"/>
    </row>
    <row r="580" spans="1:25" ht="11.25" customHeight="1" x14ac:dyDescent="0.25">
      <c r="A580" s="286"/>
      <c r="B580" s="286"/>
      <c r="C580" s="286"/>
      <c r="D580" s="286"/>
      <c r="E580" s="286"/>
      <c r="F580" s="286"/>
      <c r="G580" s="286"/>
      <c r="H580" s="286"/>
      <c r="I580" s="286"/>
      <c r="J580" s="286"/>
      <c r="K580" s="287"/>
      <c r="L580" s="286"/>
      <c r="M580" s="286"/>
      <c r="N580" s="286"/>
      <c r="O580" s="286"/>
      <c r="P580" s="287"/>
      <c r="Q580" s="286"/>
      <c r="R580" s="286"/>
      <c r="S580" s="287"/>
      <c r="T580" s="286"/>
      <c r="U580" s="286"/>
      <c r="V580" s="286"/>
      <c r="W580" s="286"/>
      <c r="X580" s="286"/>
      <c r="Y580" s="286"/>
    </row>
    <row r="581" spans="1:25" ht="11.25" customHeight="1" x14ac:dyDescent="0.25">
      <c r="A581" s="286"/>
      <c r="B581" s="286"/>
      <c r="C581" s="286"/>
      <c r="D581" s="286"/>
      <c r="E581" s="286"/>
      <c r="F581" s="286"/>
      <c r="G581" s="286"/>
      <c r="H581" s="286"/>
      <c r="I581" s="286"/>
      <c r="J581" s="286"/>
      <c r="K581" s="287"/>
      <c r="L581" s="286"/>
      <c r="M581" s="286"/>
      <c r="N581" s="286"/>
      <c r="O581" s="286"/>
      <c r="P581" s="287"/>
      <c r="Q581" s="286"/>
      <c r="R581" s="286"/>
      <c r="S581" s="287"/>
      <c r="T581" s="286"/>
      <c r="U581" s="286"/>
      <c r="V581" s="286"/>
      <c r="W581" s="286"/>
      <c r="X581" s="286"/>
      <c r="Y581" s="286"/>
    </row>
    <row r="582" spans="1:25" ht="11.25" customHeight="1" x14ac:dyDescent="0.25">
      <c r="A582" s="286"/>
      <c r="B582" s="286"/>
      <c r="C582" s="286"/>
      <c r="D582" s="286"/>
      <c r="E582" s="286"/>
      <c r="F582" s="286"/>
      <c r="G582" s="286"/>
      <c r="H582" s="286"/>
      <c r="I582" s="286"/>
      <c r="J582" s="286"/>
      <c r="K582" s="287"/>
      <c r="L582" s="286"/>
      <c r="M582" s="286"/>
      <c r="N582" s="286"/>
      <c r="O582" s="286"/>
      <c r="P582" s="287"/>
      <c r="Q582" s="286"/>
      <c r="R582" s="286"/>
      <c r="S582" s="287"/>
      <c r="T582" s="286"/>
      <c r="U582" s="286"/>
      <c r="V582" s="286"/>
      <c r="W582" s="286"/>
      <c r="X582" s="286"/>
      <c r="Y582" s="286"/>
    </row>
    <row r="583" spans="1:25" ht="11.25" customHeight="1" x14ac:dyDescent="0.25">
      <c r="A583" s="286"/>
      <c r="B583" s="286"/>
      <c r="C583" s="286"/>
      <c r="D583" s="286"/>
      <c r="E583" s="286"/>
      <c r="F583" s="286"/>
      <c r="G583" s="286"/>
      <c r="H583" s="286"/>
      <c r="I583" s="286"/>
      <c r="J583" s="286"/>
      <c r="K583" s="287"/>
      <c r="L583" s="286"/>
      <c r="M583" s="286"/>
      <c r="N583" s="286"/>
      <c r="O583" s="286"/>
      <c r="P583" s="287"/>
      <c r="Q583" s="286"/>
      <c r="R583" s="286"/>
      <c r="S583" s="287"/>
      <c r="T583" s="286"/>
      <c r="U583" s="286"/>
      <c r="V583" s="286"/>
      <c r="W583" s="286"/>
      <c r="X583" s="286"/>
      <c r="Y583" s="286"/>
    </row>
    <row r="584" spans="1:25" ht="11.25" customHeight="1" x14ac:dyDescent="0.25">
      <c r="A584" s="286"/>
      <c r="B584" s="286"/>
      <c r="C584" s="286"/>
      <c r="D584" s="286"/>
      <c r="E584" s="286"/>
      <c r="F584" s="286"/>
      <c r="G584" s="286"/>
      <c r="H584" s="286"/>
      <c r="I584" s="286"/>
      <c r="J584" s="286"/>
      <c r="K584" s="287"/>
      <c r="L584" s="286"/>
      <c r="M584" s="286"/>
      <c r="N584" s="286"/>
      <c r="O584" s="286"/>
      <c r="P584" s="287"/>
      <c r="Q584" s="286"/>
      <c r="R584" s="286"/>
      <c r="S584" s="287"/>
      <c r="T584" s="286"/>
      <c r="U584" s="286"/>
      <c r="V584" s="286"/>
      <c r="W584" s="286"/>
      <c r="X584" s="286"/>
      <c r="Y584" s="286"/>
    </row>
    <row r="585" spans="1:25" ht="11.25" customHeight="1" x14ac:dyDescent="0.25">
      <c r="A585" s="286"/>
      <c r="B585" s="286"/>
      <c r="C585" s="286"/>
      <c r="D585" s="286"/>
      <c r="E585" s="286"/>
      <c r="F585" s="286"/>
      <c r="G585" s="286"/>
      <c r="H585" s="286"/>
      <c r="I585" s="286"/>
      <c r="J585" s="286"/>
      <c r="K585" s="287"/>
      <c r="L585" s="286"/>
      <c r="M585" s="286"/>
      <c r="N585" s="286"/>
      <c r="O585" s="286"/>
      <c r="P585" s="287"/>
      <c r="Q585" s="286"/>
      <c r="R585" s="286"/>
      <c r="S585" s="287"/>
      <c r="T585" s="286"/>
      <c r="U585" s="286"/>
      <c r="V585" s="286"/>
      <c r="W585" s="286"/>
      <c r="X585" s="286"/>
      <c r="Y585" s="286"/>
    </row>
    <row r="586" spans="1:25" ht="11.25" customHeight="1" x14ac:dyDescent="0.25">
      <c r="A586" s="286"/>
      <c r="B586" s="286"/>
      <c r="C586" s="286"/>
      <c r="D586" s="286"/>
      <c r="E586" s="286"/>
      <c r="F586" s="286"/>
      <c r="G586" s="286"/>
      <c r="H586" s="286"/>
      <c r="I586" s="286"/>
      <c r="J586" s="286"/>
      <c r="K586" s="287"/>
      <c r="L586" s="286"/>
      <c r="M586" s="286"/>
      <c r="N586" s="286"/>
      <c r="O586" s="286"/>
      <c r="P586" s="287"/>
      <c r="Q586" s="286"/>
      <c r="R586" s="286"/>
      <c r="S586" s="287"/>
      <c r="T586" s="286"/>
      <c r="U586" s="286"/>
      <c r="V586" s="286"/>
      <c r="W586" s="286"/>
      <c r="X586" s="286"/>
      <c r="Y586" s="286"/>
    </row>
    <row r="587" spans="1:25" ht="11.25" customHeight="1" x14ac:dyDescent="0.25">
      <c r="A587" s="286"/>
      <c r="B587" s="286"/>
      <c r="C587" s="286"/>
      <c r="D587" s="286"/>
      <c r="E587" s="286"/>
      <c r="F587" s="286"/>
      <c r="G587" s="286"/>
      <c r="H587" s="286"/>
      <c r="I587" s="286"/>
      <c r="J587" s="286"/>
      <c r="K587" s="287"/>
      <c r="L587" s="286"/>
      <c r="M587" s="286"/>
      <c r="N587" s="286"/>
      <c r="O587" s="286"/>
      <c r="P587" s="287"/>
      <c r="Q587" s="286"/>
      <c r="R587" s="286"/>
      <c r="S587" s="287"/>
      <c r="T587" s="286"/>
      <c r="U587" s="286"/>
      <c r="V587" s="286"/>
      <c r="W587" s="286"/>
      <c r="X587" s="286"/>
      <c r="Y587" s="286"/>
    </row>
    <row r="588" spans="1:25" ht="11.25" customHeight="1" x14ac:dyDescent="0.25">
      <c r="A588" s="286"/>
      <c r="B588" s="286"/>
      <c r="C588" s="286"/>
      <c r="D588" s="286"/>
      <c r="E588" s="286"/>
      <c r="F588" s="286"/>
      <c r="G588" s="286"/>
      <c r="H588" s="286"/>
      <c r="I588" s="286"/>
      <c r="J588" s="286"/>
      <c r="K588" s="287"/>
      <c r="L588" s="286"/>
      <c r="M588" s="286"/>
      <c r="N588" s="286"/>
      <c r="O588" s="286"/>
      <c r="P588" s="287"/>
      <c r="Q588" s="286"/>
      <c r="R588" s="286"/>
      <c r="S588" s="287"/>
      <c r="T588" s="286"/>
      <c r="U588" s="286"/>
      <c r="V588" s="286"/>
      <c r="W588" s="286"/>
      <c r="X588" s="286"/>
      <c r="Y588" s="286"/>
    </row>
    <row r="589" spans="1:25" ht="11.25" customHeight="1" x14ac:dyDescent="0.25">
      <c r="A589" s="286"/>
      <c r="B589" s="286"/>
      <c r="C589" s="286"/>
      <c r="D589" s="286"/>
      <c r="E589" s="286"/>
      <c r="F589" s="286"/>
      <c r="G589" s="286"/>
      <c r="H589" s="286"/>
      <c r="I589" s="286"/>
      <c r="J589" s="286"/>
      <c r="K589" s="287"/>
      <c r="L589" s="286"/>
      <c r="M589" s="286"/>
      <c r="N589" s="286"/>
      <c r="O589" s="286"/>
      <c r="P589" s="287"/>
      <c r="Q589" s="286"/>
      <c r="R589" s="286"/>
      <c r="S589" s="287"/>
      <c r="T589" s="286"/>
      <c r="U589" s="286"/>
      <c r="V589" s="286"/>
      <c r="W589" s="286"/>
      <c r="X589" s="286"/>
      <c r="Y589" s="286"/>
    </row>
    <row r="590" spans="1:25" ht="11.25" customHeight="1" x14ac:dyDescent="0.25">
      <c r="A590" s="286"/>
      <c r="B590" s="286"/>
      <c r="C590" s="286"/>
      <c r="D590" s="286"/>
      <c r="E590" s="286"/>
      <c r="F590" s="286"/>
      <c r="G590" s="286"/>
      <c r="H590" s="286"/>
      <c r="I590" s="286"/>
      <c r="J590" s="286"/>
      <c r="K590" s="287"/>
      <c r="L590" s="286"/>
      <c r="M590" s="286"/>
      <c r="N590" s="286"/>
      <c r="O590" s="286"/>
      <c r="P590" s="287"/>
      <c r="Q590" s="286"/>
      <c r="R590" s="286"/>
      <c r="S590" s="287"/>
      <c r="T590" s="286"/>
      <c r="U590" s="286"/>
      <c r="V590" s="286"/>
      <c r="W590" s="286"/>
      <c r="X590" s="286"/>
      <c r="Y590" s="286"/>
    </row>
    <row r="591" spans="1:25" ht="11.25" customHeight="1" x14ac:dyDescent="0.25">
      <c r="A591" s="286"/>
      <c r="B591" s="286"/>
      <c r="C591" s="286"/>
      <c r="D591" s="286"/>
      <c r="E591" s="286"/>
      <c r="F591" s="286"/>
      <c r="G591" s="286"/>
      <c r="H591" s="286"/>
      <c r="I591" s="286"/>
      <c r="J591" s="286"/>
      <c r="K591" s="287"/>
      <c r="L591" s="286"/>
      <c r="M591" s="286"/>
      <c r="N591" s="286"/>
      <c r="O591" s="286"/>
      <c r="P591" s="287"/>
      <c r="Q591" s="286"/>
      <c r="R591" s="286"/>
      <c r="S591" s="287"/>
      <c r="T591" s="286"/>
      <c r="U591" s="286"/>
      <c r="V591" s="286"/>
      <c r="W591" s="286"/>
      <c r="X591" s="286"/>
      <c r="Y591" s="286"/>
    </row>
    <row r="592" spans="1:25" ht="11.25" customHeight="1" x14ac:dyDescent="0.25">
      <c r="A592" s="286"/>
      <c r="B592" s="286"/>
      <c r="C592" s="286"/>
      <c r="D592" s="286"/>
      <c r="E592" s="286"/>
      <c r="F592" s="286"/>
      <c r="G592" s="286"/>
      <c r="H592" s="286"/>
      <c r="I592" s="286"/>
      <c r="J592" s="286"/>
      <c r="K592" s="287"/>
      <c r="L592" s="286"/>
      <c r="M592" s="286"/>
      <c r="N592" s="286"/>
      <c r="O592" s="286"/>
      <c r="P592" s="287"/>
      <c r="Q592" s="286"/>
      <c r="R592" s="286"/>
      <c r="S592" s="287"/>
      <c r="T592" s="286"/>
      <c r="U592" s="286"/>
      <c r="V592" s="286"/>
      <c r="W592" s="286"/>
      <c r="X592" s="286"/>
      <c r="Y592" s="286"/>
    </row>
    <row r="593" spans="1:25" ht="11.25" customHeight="1" x14ac:dyDescent="0.25">
      <c r="A593" s="286"/>
      <c r="B593" s="286"/>
      <c r="C593" s="286"/>
      <c r="D593" s="286"/>
      <c r="E593" s="286"/>
      <c r="F593" s="286"/>
      <c r="G593" s="286"/>
      <c r="H593" s="286"/>
      <c r="I593" s="286"/>
      <c r="J593" s="286"/>
      <c r="K593" s="287"/>
      <c r="L593" s="286"/>
      <c r="M593" s="286"/>
      <c r="N593" s="286"/>
      <c r="O593" s="286"/>
      <c r="P593" s="287"/>
      <c r="Q593" s="286"/>
      <c r="R593" s="286"/>
      <c r="S593" s="287"/>
      <c r="T593" s="286"/>
      <c r="U593" s="286"/>
      <c r="V593" s="286"/>
      <c r="W593" s="286"/>
      <c r="X593" s="286"/>
      <c r="Y593" s="286"/>
    </row>
    <row r="594" spans="1:25" ht="11.25" customHeight="1" x14ac:dyDescent="0.25">
      <c r="A594" s="286"/>
      <c r="B594" s="286"/>
      <c r="C594" s="286"/>
      <c r="D594" s="286"/>
      <c r="E594" s="286"/>
      <c r="F594" s="286"/>
      <c r="G594" s="286"/>
      <c r="H594" s="286"/>
      <c r="I594" s="286"/>
      <c r="J594" s="286"/>
      <c r="K594" s="287"/>
      <c r="L594" s="286"/>
      <c r="M594" s="286"/>
      <c r="N594" s="286"/>
      <c r="O594" s="286"/>
      <c r="P594" s="287"/>
      <c r="Q594" s="286"/>
      <c r="R594" s="286"/>
      <c r="S594" s="287"/>
      <c r="T594" s="286"/>
      <c r="U594" s="286"/>
      <c r="V594" s="286"/>
      <c r="W594" s="286"/>
      <c r="X594" s="286"/>
      <c r="Y594" s="286"/>
    </row>
    <row r="595" spans="1:25" ht="11.25" customHeight="1" x14ac:dyDescent="0.25">
      <c r="A595" s="286"/>
      <c r="B595" s="286"/>
      <c r="C595" s="286"/>
      <c r="D595" s="286"/>
      <c r="E595" s="286"/>
      <c r="F595" s="286"/>
      <c r="G595" s="286"/>
      <c r="H595" s="286"/>
      <c r="I595" s="286"/>
      <c r="J595" s="286"/>
      <c r="K595" s="287"/>
      <c r="L595" s="286"/>
      <c r="M595" s="286"/>
      <c r="N595" s="286"/>
      <c r="O595" s="286"/>
      <c r="P595" s="287"/>
      <c r="Q595" s="286"/>
      <c r="R595" s="286"/>
      <c r="S595" s="287"/>
      <c r="T595" s="286"/>
      <c r="U595" s="286"/>
      <c r="V595" s="286"/>
      <c r="W595" s="286"/>
      <c r="X595" s="286"/>
      <c r="Y595" s="286"/>
    </row>
    <row r="596" spans="1:25" ht="11.25" customHeight="1" x14ac:dyDescent="0.25">
      <c r="A596" s="286"/>
      <c r="B596" s="286"/>
      <c r="C596" s="286"/>
      <c r="D596" s="286"/>
      <c r="E596" s="286"/>
      <c r="F596" s="286"/>
      <c r="G596" s="286"/>
      <c r="H596" s="286"/>
      <c r="I596" s="286"/>
      <c r="J596" s="286"/>
      <c r="K596" s="287"/>
      <c r="L596" s="286"/>
      <c r="M596" s="286"/>
      <c r="N596" s="286"/>
      <c r="O596" s="286"/>
      <c r="P596" s="287"/>
      <c r="Q596" s="286"/>
      <c r="R596" s="286"/>
      <c r="S596" s="287"/>
      <c r="T596" s="286"/>
      <c r="U596" s="286"/>
      <c r="V596" s="286"/>
      <c r="W596" s="286"/>
      <c r="X596" s="286"/>
      <c r="Y596" s="286"/>
    </row>
    <row r="597" spans="1:25" ht="11.25" customHeight="1" x14ac:dyDescent="0.25">
      <c r="A597" s="286"/>
      <c r="B597" s="286"/>
      <c r="C597" s="286"/>
      <c r="D597" s="286"/>
      <c r="E597" s="286"/>
      <c r="F597" s="286"/>
      <c r="G597" s="286"/>
      <c r="H597" s="286"/>
      <c r="I597" s="286"/>
      <c r="J597" s="286"/>
      <c r="K597" s="287"/>
      <c r="L597" s="286"/>
      <c r="M597" s="286"/>
      <c r="N597" s="286"/>
      <c r="O597" s="286"/>
      <c r="P597" s="287"/>
      <c r="Q597" s="286"/>
      <c r="R597" s="286"/>
      <c r="S597" s="287"/>
      <c r="T597" s="286"/>
      <c r="U597" s="286"/>
      <c r="V597" s="286"/>
      <c r="W597" s="286"/>
      <c r="X597" s="286"/>
      <c r="Y597" s="286"/>
    </row>
    <row r="598" spans="1:25" ht="11.25" customHeight="1" x14ac:dyDescent="0.25">
      <c r="A598" s="286"/>
      <c r="B598" s="286"/>
      <c r="C598" s="286"/>
      <c r="D598" s="286"/>
      <c r="E598" s="286"/>
      <c r="F598" s="286"/>
      <c r="G598" s="286"/>
      <c r="H598" s="286"/>
      <c r="I598" s="286"/>
      <c r="J598" s="286"/>
      <c r="K598" s="287"/>
      <c r="L598" s="286"/>
      <c r="M598" s="286"/>
      <c r="N598" s="286"/>
      <c r="O598" s="286"/>
      <c r="P598" s="287"/>
      <c r="Q598" s="286"/>
      <c r="R598" s="286"/>
      <c r="S598" s="287"/>
      <c r="T598" s="286"/>
      <c r="U598" s="286"/>
      <c r="V598" s="286"/>
      <c r="W598" s="286"/>
      <c r="X598" s="286"/>
      <c r="Y598" s="286"/>
    </row>
    <row r="599" spans="1:25" ht="11.25" customHeight="1" x14ac:dyDescent="0.25">
      <c r="A599" s="286"/>
      <c r="B599" s="286"/>
      <c r="C599" s="286"/>
      <c r="D599" s="286"/>
      <c r="E599" s="286"/>
      <c r="F599" s="286"/>
      <c r="G599" s="286"/>
      <c r="H599" s="286"/>
      <c r="I599" s="286"/>
      <c r="J599" s="286"/>
      <c r="K599" s="287"/>
      <c r="L599" s="286"/>
      <c r="M599" s="286"/>
      <c r="N599" s="286"/>
      <c r="O599" s="286"/>
      <c r="P599" s="287"/>
      <c r="Q599" s="286"/>
      <c r="R599" s="286"/>
      <c r="S599" s="287"/>
      <c r="T599" s="286"/>
      <c r="U599" s="286"/>
      <c r="V599" s="286"/>
      <c r="W599" s="286"/>
      <c r="X599" s="286"/>
      <c r="Y599" s="286"/>
    </row>
    <row r="600" spans="1:25" ht="11.25" customHeight="1" x14ac:dyDescent="0.25">
      <c r="A600" s="286"/>
      <c r="B600" s="286"/>
      <c r="C600" s="286"/>
      <c r="D600" s="286"/>
      <c r="E600" s="286"/>
      <c r="F600" s="286"/>
      <c r="G600" s="286"/>
      <c r="H600" s="286"/>
      <c r="I600" s="286"/>
      <c r="J600" s="286"/>
      <c r="K600" s="287"/>
      <c r="L600" s="286"/>
      <c r="M600" s="286"/>
      <c r="N600" s="286"/>
      <c r="O600" s="286"/>
      <c r="P600" s="287"/>
      <c r="Q600" s="286"/>
      <c r="R600" s="286"/>
      <c r="S600" s="287"/>
      <c r="T600" s="286"/>
      <c r="U600" s="286"/>
      <c r="V600" s="286"/>
      <c r="W600" s="286"/>
      <c r="X600" s="286"/>
      <c r="Y600" s="286"/>
    </row>
    <row r="601" spans="1:25" ht="11.25" customHeight="1" x14ac:dyDescent="0.25">
      <c r="A601" s="286"/>
      <c r="B601" s="286"/>
      <c r="C601" s="286"/>
      <c r="D601" s="286"/>
      <c r="E601" s="286"/>
      <c r="F601" s="286"/>
      <c r="G601" s="286"/>
      <c r="H601" s="286"/>
      <c r="I601" s="286"/>
      <c r="J601" s="286"/>
      <c r="K601" s="287"/>
      <c r="L601" s="286"/>
      <c r="M601" s="286"/>
      <c r="N601" s="286"/>
      <c r="O601" s="286"/>
      <c r="P601" s="287"/>
      <c r="Q601" s="286"/>
      <c r="R601" s="286"/>
      <c r="S601" s="287"/>
      <c r="T601" s="286"/>
      <c r="U601" s="286"/>
      <c r="V601" s="286"/>
      <c r="W601" s="286"/>
      <c r="X601" s="286"/>
      <c r="Y601" s="286"/>
    </row>
    <row r="602" spans="1:25" ht="11.25" customHeight="1" x14ac:dyDescent="0.25">
      <c r="A602" s="286"/>
      <c r="B602" s="286"/>
      <c r="C602" s="286"/>
      <c r="D602" s="286"/>
      <c r="E602" s="286"/>
      <c r="F602" s="286"/>
      <c r="G602" s="286"/>
      <c r="H602" s="286"/>
      <c r="I602" s="286"/>
      <c r="J602" s="286"/>
      <c r="K602" s="287"/>
      <c r="L602" s="286"/>
      <c r="M602" s="286"/>
      <c r="N602" s="286"/>
      <c r="O602" s="286"/>
      <c r="P602" s="287"/>
      <c r="Q602" s="286"/>
      <c r="R602" s="286"/>
      <c r="S602" s="287"/>
      <c r="T602" s="286"/>
      <c r="U602" s="286"/>
      <c r="V602" s="286"/>
      <c r="W602" s="286"/>
      <c r="X602" s="286"/>
      <c r="Y602" s="286"/>
    </row>
    <row r="603" spans="1:25" ht="11.25" customHeight="1" x14ac:dyDescent="0.25">
      <c r="A603" s="286"/>
      <c r="B603" s="286"/>
      <c r="C603" s="286"/>
      <c r="D603" s="286"/>
      <c r="E603" s="286"/>
      <c r="F603" s="286"/>
      <c r="G603" s="286"/>
      <c r="H603" s="286"/>
      <c r="I603" s="286"/>
      <c r="J603" s="286"/>
      <c r="K603" s="287"/>
      <c r="L603" s="286"/>
      <c r="M603" s="286"/>
      <c r="N603" s="286"/>
      <c r="O603" s="286"/>
      <c r="P603" s="287"/>
      <c r="Q603" s="286"/>
      <c r="R603" s="286"/>
      <c r="S603" s="287"/>
      <c r="T603" s="286"/>
      <c r="U603" s="286"/>
      <c r="V603" s="286"/>
      <c r="W603" s="286"/>
      <c r="X603" s="286"/>
      <c r="Y603" s="286"/>
    </row>
    <row r="604" spans="1:25" ht="11.25" customHeight="1" x14ac:dyDescent="0.25">
      <c r="A604" s="286"/>
      <c r="B604" s="286"/>
      <c r="C604" s="286"/>
      <c r="D604" s="286"/>
      <c r="E604" s="286"/>
      <c r="F604" s="286"/>
      <c r="G604" s="286"/>
      <c r="H604" s="286"/>
      <c r="I604" s="286"/>
      <c r="J604" s="286"/>
      <c r="K604" s="287"/>
      <c r="L604" s="286"/>
      <c r="M604" s="286"/>
      <c r="N604" s="286"/>
      <c r="O604" s="286"/>
      <c r="P604" s="287"/>
      <c r="Q604" s="286"/>
      <c r="R604" s="286"/>
      <c r="S604" s="287"/>
      <c r="T604" s="286"/>
      <c r="U604" s="286"/>
      <c r="V604" s="286"/>
      <c r="W604" s="286"/>
      <c r="X604" s="286"/>
      <c r="Y604" s="286"/>
    </row>
    <row r="605" spans="1:25" ht="11.25" customHeight="1" x14ac:dyDescent="0.25">
      <c r="A605" s="286"/>
      <c r="B605" s="286"/>
      <c r="C605" s="286"/>
      <c r="D605" s="286"/>
      <c r="E605" s="286"/>
      <c r="F605" s="286"/>
      <c r="G605" s="286"/>
      <c r="H605" s="286"/>
      <c r="I605" s="286"/>
      <c r="J605" s="286"/>
      <c r="K605" s="287"/>
      <c r="L605" s="286"/>
      <c r="M605" s="286"/>
      <c r="N605" s="286"/>
      <c r="O605" s="286"/>
      <c r="P605" s="287"/>
      <c r="Q605" s="286"/>
      <c r="R605" s="286"/>
      <c r="S605" s="287"/>
      <c r="T605" s="286"/>
      <c r="U605" s="286"/>
      <c r="V605" s="286"/>
      <c r="W605" s="286"/>
      <c r="X605" s="286"/>
      <c r="Y605" s="286"/>
    </row>
    <row r="606" spans="1:25" ht="11.25" customHeight="1" x14ac:dyDescent="0.25">
      <c r="A606" s="286"/>
      <c r="B606" s="286"/>
      <c r="C606" s="286"/>
      <c r="D606" s="286"/>
      <c r="E606" s="286"/>
      <c r="F606" s="286"/>
      <c r="G606" s="286"/>
      <c r="H606" s="286"/>
      <c r="I606" s="286"/>
      <c r="J606" s="286"/>
      <c r="K606" s="287"/>
      <c r="L606" s="286"/>
      <c r="M606" s="286"/>
      <c r="N606" s="286"/>
      <c r="O606" s="286"/>
      <c r="P606" s="287"/>
      <c r="Q606" s="286"/>
      <c r="R606" s="286"/>
      <c r="S606" s="287"/>
      <c r="T606" s="286"/>
      <c r="U606" s="286"/>
      <c r="V606" s="286"/>
      <c r="W606" s="286"/>
      <c r="X606" s="286"/>
      <c r="Y606" s="286"/>
    </row>
    <row r="607" spans="1:25" ht="11.25" customHeight="1" x14ac:dyDescent="0.25">
      <c r="A607" s="286"/>
      <c r="B607" s="286"/>
      <c r="C607" s="286"/>
      <c r="D607" s="286"/>
      <c r="E607" s="286"/>
      <c r="F607" s="286"/>
      <c r="G607" s="286"/>
      <c r="H607" s="286"/>
      <c r="I607" s="286"/>
      <c r="J607" s="286"/>
      <c r="K607" s="287"/>
      <c r="L607" s="286"/>
      <c r="M607" s="286"/>
      <c r="N607" s="286"/>
      <c r="O607" s="286"/>
      <c r="P607" s="287"/>
      <c r="Q607" s="286"/>
      <c r="R607" s="286"/>
      <c r="S607" s="287"/>
      <c r="T607" s="286"/>
      <c r="U607" s="286"/>
      <c r="V607" s="286"/>
      <c r="W607" s="286"/>
      <c r="X607" s="286"/>
      <c r="Y607" s="286"/>
    </row>
    <row r="608" spans="1:25" ht="11.25" customHeight="1" x14ac:dyDescent="0.25">
      <c r="A608" s="286"/>
      <c r="B608" s="286"/>
      <c r="C608" s="286"/>
      <c r="D608" s="286"/>
      <c r="E608" s="286"/>
      <c r="F608" s="286"/>
      <c r="G608" s="286"/>
      <c r="H608" s="286"/>
      <c r="I608" s="286"/>
      <c r="J608" s="286"/>
      <c r="K608" s="287"/>
      <c r="L608" s="286"/>
      <c r="M608" s="286"/>
      <c r="N608" s="286"/>
      <c r="O608" s="286"/>
      <c r="P608" s="287"/>
      <c r="Q608" s="286"/>
      <c r="R608" s="286"/>
      <c r="S608" s="287"/>
      <c r="T608" s="286"/>
      <c r="U608" s="286"/>
      <c r="V608" s="286"/>
      <c r="W608" s="286"/>
      <c r="X608" s="286"/>
      <c r="Y608" s="286"/>
    </row>
    <row r="609" spans="1:25" ht="11.25" customHeight="1" x14ac:dyDescent="0.25">
      <c r="A609" s="286"/>
      <c r="B609" s="286"/>
      <c r="C609" s="286"/>
      <c r="D609" s="286"/>
      <c r="E609" s="286"/>
      <c r="F609" s="286"/>
      <c r="G609" s="286"/>
      <c r="H609" s="286"/>
      <c r="I609" s="286"/>
      <c r="J609" s="286"/>
      <c r="K609" s="287"/>
      <c r="L609" s="286"/>
      <c r="M609" s="286"/>
      <c r="N609" s="286"/>
      <c r="O609" s="286"/>
      <c r="P609" s="287"/>
      <c r="Q609" s="286"/>
      <c r="R609" s="286"/>
      <c r="S609" s="287"/>
      <c r="T609" s="286"/>
      <c r="U609" s="286"/>
      <c r="V609" s="286"/>
      <c r="W609" s="286"/>
      <c r="X609" s="286"/>
      <c r="Y609" s="286"/>
    </row>
    <row r="610" spans="1:25" ht="11.25" customHeight="1" x14ac:dyDescent="0.25">
      <c r="A610" s="286"/>
      <c r="B610" s="286"/>
      <c r="C610" s="286"/>
      <c r="D610" s="286"/>
      <c r="E610" s="286"/>
      <c r="F610" s="286"/>
      <c r="G610" s="286"/>
      <c r="H610" s="286"/>
      <c r="I610" s="286"/>
      <c r="J610" s="286"/>
      <c r="K610" s="287"/>
      <c r="L610" s="286"/>
      <c r="M610" s="286"/>
      <c r="N610" s="286"/>
      <c r="O610" s="286"/>
      <c r="P610" s="287"/>
      <c r="Q610" s="286"/>
      <c r="R610" s="286"/>
      <c r="S610" s="287"/>
      <c r="T610" s="286"/>
      <c r="U610" s="286"/>
      <c r="V610" s="286"/>
      <c r="W610" s="286"/>
      <c r="X610" s="286"/>
      <c r="Y610" s="286"/>
    </row>
    <row r="611" spans="1:25" ht="11.25" customHeight="1" x14ac:dyDescent="0.25">
      <c r="A611" s="286"/>
      <c r="B611" s="286"/>
      <c r="C611" s="286"/>
      <c r="D611" s="286"/>
      <c r="E611" s="286"/>
      <c r="F611" s="286"/>
      <c r="G611" s="286"/>
      <c r="H611" s="286"/>
      <c r="I611" s="286"/>
      <c r="J611" s="286"/>
      <c r="K611" s="287"/>
      <c r="L611" s="286"/>
      <c r="M611" s="286"/>
      <c r="N611" s="286"/>
      <c r="O611" s="286"/>
      <c r="P611" s="287"/>
      <c r="Q611" s="286"/>
      <c r="R611" s="286"/>
      <c r="S611" s="287"/>
      <c r="T611" s="286"/>
      <c r="U611" s="286"/>
      <c r="V611" s="286"/>
      <c r="W611" s="286"/>
      <c r="X611" s="286"/>
      <c r="Y611" s="286"/>
    </row>
    <row r="612" spans="1:25" ht="11.25" customHeight="1" x14ac:dyDescent="0.25">
      <c r="A612" s="286"/>
      <c r="B612" s="286"/>
      <c r="C612" s="286"/>
      <c r="D612" s="286"/>
      <c r="E612" s="286"/>
      <c r="F612" s="286"/>
      <c r="G612" s="286"/>
      <c r="H612" s="286"/>
      <c r="I612" s="286"/>
      <c r="J612" s="286"/>
      <c r="K612" s="287"/>
      <c r="L612" s="286"/>
      <c r="M612" s="286"/>
      <c r="N612" s="286"/>
      <c r="O612" s="286"/>
      <c r="P612" s="287"/>
      <c r="Q612" s="286"/>
      <c r="R612" s="286"/>
      <c r="S612" s="287"/>
      <c r="T612" s="286"/>
      <c r="U612" s="286"/>
      <c r="V612" s="286"/>
      <c r="W612" s="286"/>
      <c r="X612" s="286"/>
      <c r="Y612" s="286"/>
    </row>
    <row r="613" spans="1:25" ht="11.25" customHeight="1" x14ac:dyDescent="0.25">
      <c r="A613" s="286"/>
      <c r="B613" s="286"/>
      <c r="C613" s="286"/>
      <c r="D613" s="286"/>
      <c r="E613" s="286"/>
      <c r="F613" s="286"/>
      <c r="G613" s="286"/>
      <c r="H613" s="286"/>
      <c r="I613" s="286"/>
      <c r="J613" s="286"/>
      <c r="K613" s="287"/>
      <c r="L613" s="286"/>
      <c r="M613" s="286"/>
      <c r="N613" s="286"/>
      <c r="O613" s="286"/>
      <c r="P613" s="287"/>
      <c r="Q613" s="286"/>
      <c r="R613" s="286"/>
      <c r="S613" s="287"/>
      <c r="T613" s="286"/>
      <c r="U613" s="286"/>
      <c r="V613" s="286"/>
      <c r="W613" s="286"/>
      <c r="X613" s="286"/>
      <c r="Y613" s="286"/>
    </row>
    <row r="614" spans="1:25" ht="11.25" customHeight="1" x14ac:dyDescent="0.25">
      <c r="A614" s="286"/>
      <c r="B614" s="286"/>
      <c r="C614" s="286"/>
      <c r="D614" s="286"/>
      <c r="E614" s="286"/>
      <c r="F614" s="286"/>
      <c r="G614" s="286"/>
      <c r="H614" s="286"/>
      <c r="I614" s="286"/>
      <c r="J614" s="286"/>
      <c r="K614" s="287"/>
      <c r="L614" s="286"/>
      <c r="M614" s="286"/>
      <c r="N614" s="286"/>
      <c r="O614" s="286"/>
      <c r="P614" s="287"/>
      <c r="Q614" s="286"/>
      <c r="R614" s="286"/>
      <c r="S614" s="287"/>
      <c r="T614" s="286"/>
      <c r="U614" s="286"/>
      <c r="V614" s="286"/>
      <c r="W614" s="286"/>
      <c r="X614" s="286"/>
      <c r="Y614" s="286"/>
    </row>
    <row r="615" spans="1:25" ht="11.25" customHeight="1" x14ac:dyDescent="0.25">
      <c r="A615" s="286"/>
      <c r="B615" s="286"/>
      <c r="C615" s="286"/>
      <c r="D615" s="286"/>
      <c r="E615" s="286"/>
      <c r="F615" s="286"/>
      <c r="G615" s="286"/>
      <c r="H615" s="286"/>
      <c r="I615" s="286"/>
      <c r="J615" s="286"/>
      <c r="K615" s="287"/>
      <c r="L615" s="286"/>
      <c r="M615" s="286"/>
      <c r="N615" s="286"/>
      <c r="O615" s="286"/>
      <c r="P615" s="287"/>
      <c r="Q615" s="286"/>
      <c r="R615" s="286"/>
      <c r="S615" s="287"/>
      <c r="T615" s="286"/>
      <c r="U615" s="286"/>
      <c r="V615" s="286"/>
      <c r="W615" s="286"/>
      <c r="X615" s="286"/>
      <c r="Y615" s="286"/>
    </row>
    <row r="616" spans="1:25" ht="11.25" customHeight="1" x14ac:dyDescent="0.25">
      <c r="A616" s="286"/>
      <c r="B616" s="286"/>
      <c r="C616" s="286"/>
      <c r="D616" s="286"/>
      <c r="E616" s="286"/>
      <c r="F616" s="286"/>
      <c r="G616" s="286"/>
      <c r="H616" s="286"/>
      <c r="I616" s="286"/>
      <c r="J616" s="286"/>
      <c r="K616" s="287"/>
      <c r="L616" s="286"/>
      <c r="M616" s="286"/>
      <c r="N616" s="286"/>
      <c r="O616" s="286"/>
      <c r="P616" s="287"/>
      <c r="Q616" s="286"/>
      <c r="R616" s="286"/>
      <c r="S616" s="287"/>
      <c r="T616" s="286"/>
      <c r="U616" s="286"/>
      <c r="V616" s="286"/>
      <c r="W616" s="286"/>
      <c r="X616" s="286"/>
      <c r="Y616" s="286"/>
    </row>
    <row r="617" spans="1:25" ht="11.25" customHeight="1" x14ac:dyDescent="0.25">
      <c r="A617" s="286"/>
      <c r="B617" s="286"/>
      <c r="C617" s="286"/>
      <c r="D617" s="286"/>
      <c r="E617" s="286"/>
      <c r="F617" s="286"/>
      <c r="G617" s="286"/>
      <c r="H617" s="286"/>
      <c r="I617" s="286"/>
      <c r="J617" s="286"/>
      <c r="K617" s="287"/>
      <c r="L617" s="286"/>
      <c r="M617" s="286"/>
      <c r="N617" s="286"/>
      <c r="O617" s="286"/>
      <c r="P617" s="287"/>
      <c r="Q617" s="286"/>
      <c r="R617" s="286"/>
      <c r="S617" s="287"/>
      <c r="T617" s="286"/>
      <c r="U617" s="286"/>
      <c r="V617" s="286"/>
      <c r="W617" s="286"/>
      <c r="X617" s="286"/>
      <c r="Y617" s="286"/>
    </row>
    <row r="618" spans="1:25" ht="11.25" customHeight="1" x14ac:dyDescent="0.25">
      <c r="A618" s="286"/>
      <c r="B618" s="286"/>
      <c r="C618" s="286"/>
      <c r="D618" s="286"/>
      <c r="E618" s="286"/>
      <c r="F618" s="286"/>
      <c r="G618" s="286"/>
      <c r="H618" s="286"/>
      <c r="I618" s="286"/>
      <c r="J618" s="286"/>
      <c r="K618" s="287"/>
      <c r="L618" s="286"/>
      <c r="M618" s="286"/>
      <c r="N618" s="286"/>
      <c r="O618" s="286"/>
      <c r="P618" s="287"/>
      <c r="Q618" s="286"/>
      <c r="R618" s="286"/>
      <c r="S618" s="287"/>
      <c r="T618" s="286"/>
      <c r="U618" s="286"/>
      <c r="V618" s="286"/>
      <c r="W618" s="286"/>
      <c r="X618" s="286"/>
      <c r="Y618" s="286"/>
    </row>
    <row r="619" spans="1:25" ht="11.25" customHeight="1" x14ac:dyDescent="0.25">
      <c r="A619" s="286"/>
      <c r="B619" s="286"/>
      <c r="C619" s="286"/>
      <c r="D619" s="286"/>
      <c r="E619" s="286"/>
      <c r="F619" s="286"/>
      <c r="G619" s="286"/>
      <c r="H619" s="286"/>
      <c r="I619" s="286"/>
      <c r="J619" s="286"/>
      <c r="K619" s="287"/>
      <c r="L619" s="286"/>
      <c r="M619" s="286"/>
      <c r="N619" s="286"/>
      <c r="O619" s="286"/>
      <c r="P619" s="287"/>
      <c r="Q619" s="286"/>
      <c r="R619" s="286"/>
      <c r="S619" s="287"/>
      <c r="T619" s="286"/>
      <c r="U619" s="286"/>
      <c r="V619" s="286"/>
      <c r="W619" s="286"/>
      <c r="X619" s="286"/>
      <c r="Y619" s="286"/>
    </row>
    <row r="620" spans="1:25" ht="11.25" customHeight="1" x14ac:dyDescent="0.25">
      <c r="A620" s="286"/>
      <c r="B620" s="286"/>
      <c r="C620" s="286"/>
      <c r="D620" s="286"/>
      <c r="E620" s="286"/>
      <c r="F620" s="286"/>
      <c r="G620" s="286"/>
      <c r="H620" s="286"/>
      <c r="I620" s="286"/>
      <c r="J620" s="286"/>
      <c r="K620" s="287"/>
      <c r="L620" s="286"/>
      <c r="M620" s="286"/>
      <c r="N620" s="286"/>
      <c r="O620" s="286"/>
      <c r="P620" s="287"/>
      <c r="Q620" s="286"/>
      <c r="R620" s="286"/>
      <c r="S620" s="287"/>
      <c r="T620" s="286"/>
      <c r="U620" s="286"/>
      <c r="V620" s="286"/>
      <c r="W620" s="286"/>
      <c r="X620" s="286"/>
      <c r="Y620" s="286"/>
    </row>
    <row r="621" spans="1:25" ht="11.25" customHeight="1" x14ac:dyDescent="0.25">
      <c r="A621" s="286"/>
      <c r="B621" s="286"/>
      <c r="C621" s="286"/>
      <c r="D621" s="286"/>
      <c r="E621" s="286"/>
      <c r="F621" s="286"/>
      <c r="G621" s="286"/>
      <c r="H621" s="286"/>
      <c r="I621" s="286"/>
      <c r="J621" s="286"/>
      <c r="K621" s="287"/>
      <c r="L621" s="286"/>
      <c r="M621" s="286"/>
      <c r="N621" s="286"/>
      <c r="O621" s="286"/>
      <c r="P621" s="287"/>
      <c r="Q621" s="286"/>
      <c r="R621" s="286"/>
      <c r="S621" s="287"/>
      <c r="T621" s="286"/>
      <c r="U621" s="286"/>
      <c r="V621" s="286"/>
      <c r="W621" s="286"/>
      <c r="X621" s="286"/>
      <c r="Y621" s="286"/>
    </row>
    <row r="622" spans="1:25" ht="11.25" customHeight="1" x14ac:dyDescent="0.25">
      <c r="A622" s="286"/>
      <c r="B622" s="286"/>
      <c r="C622" s="286"/>
      <c r="D622" s="286"/>
      <c r="E622" s="286"/>
      <c r="F622" s="286"/>
      <c r="G622" s="286"/>
      <c r="H622" s="286"/>
      <c r="I622" s="286"/>
      <c r="J622" s="286"/>
      <c r="K622" s="287"/>
      <c r="L622" s="286"/>
      <c r="M622" s="286"/>
      <c r="N622" s="286"/>
      <c r="O622" s="286"/>
      <c r="P622" s="287"/>
      <c r="Q622" s="286"/>
      <c r="R622" s="286"/>
      <c r="S622" s="287"/>
      <c r="T622" s="286"/>
      <c r="U622" s="286"/>
      <c r="V622" s="286"/>
      <c r="W622" s="286"/>
      <c r="X622" s="286"/>
      <c r="Y622" s="286"/>
    </row>
    <row r="623" spans="1:25" ht="11.25" customHeight="1" x14ac:dyDescent="0.25">
      <c r="A623" s="286"/>
      <c r="B623" s="286"/>
      <c r="C623" s="286"/>
      <c r="D623" s="286"/>
      <c r="E623" s="286"/>
      <c r="F623" s="286"/>
      <c r="G623" s="286"/>
      <c r="H623" s="286"/>
      <c r="I623" s="286"/>
      <c r="J623" s="286"/>
      <c r="K623" s="287"/>
      <c r="L623" s="286"/>
      <c r="M623" s="286"/>
      <c r="N623" s="286"/>
      <c r="O623" s="286"/>
      <c r="P623" s="287"/>
      <c r="Q623" s="286"/>
      <c r="R623" s="286"/>
      <c r="S623" s="287"/>
      <c r="T623" s="286"/>
      <c r="U623" s="286"/>
      <c r="V623" s="286"/>
      <c r="W623" s="286"/>
      <c r="X623" s="286"/>
      <c r="Y623" s="286"/>
    </row>
    <row r="624" spans="1:25" ht="11.25" customHeight="1" x14ac:dyDescent="0.25">
      <c r="A624" s="286"/>
      <c r="B624" s="286"/>
      <c r="C624" s="286"/>
      <c r="D624" s="286"/>
      <c r="E624" s="286"/>
      <c r="F624" s="286"/>
      <c r="G624" s="286"/>
      <c r="H624" s="286"/>
      <c r="I624" s="286"/>
      <c r="J624" s="286"/>
      <c r="K624" s="287"/>
      <c r="L624" s="286"/>
      <c r="M624" s="286"/>
      <c r="N624" s="286"/>
      <c r="O624" s="286"/>
      <c r="P624" s="287"/>
      <c r="Q624" s="286"/>
      <c r="R624" s="286"/>
      <c r="S624" s="287"/>
      <c r="T624" s="286"/>
      <c r="U624" s="286"/>
      <c r="V624" s="286"/>
      <c r="W624" s="286"/>
      <c r="X624" s="286"/>
      <c r="Y624" s="286"/>
    </row>
    <row r="625" spans="1:25" ht="11.25" customHeight="1" x14ac:dyDescent="0.25">
      <c r="A625" s="286"/>
      <c r="B625" s="286"/>
      <c r="C625" s="286"/>
      <c r="D625" s="286"/>
      <c r="E625" s="286"/>
      <c r="F625" s="286"/>
      <c r="G625" s="286"/>
      <c r="H625" s="286"/>
      <c r="I625" s="286"/>
      <c r="J625" s="286"/>
      <c r="K625" s="287"/>
      <c r="L625" s="286"/>
      <c r="M625" s="286"/>
      <c r="N625" s="286"/>
      <c r="O625" s="286"/>
      <c r="P625" s="287"/>
      <c r="Q625" s="286"/>
      <c r="R625" s="286"/>
      <c r="S625" s="287"/>
      <c r="T625" s="286"/>
      <c r="U625" s="286"/>
      <c r="V625" s="286"/>
      <c r="W625" s="286"/>
      <c r="X625" s="286"/>
      <c r="Y625" s="286"/>
    </row>
    <row r="626" spans="1:25" ht="11.25" customHeight="1" x14ac:dyDescent="0.25">
      <c r="A626" s="286"/>
      <c r="B626" s="286"/>
      <c r="C626" s="286"/>
      <c r="D626" s="286"/>
      <c r="E626" s="286"/>
      <c r="F626" s="286"/>
      <c r="G626" s="286"/>
      <c r="H626" s="286"/>
      <c r="I626" s="286"/>
      <c r="J626" s="286"/>
      <c r="K626" s="287"/>
      <c r="L626" s="286"/>
      <c r="M626" s="286"/>
      <c r="N626" s="286"/>
      <c r="O626" s="286"/>
      <c r="P626" s="287"/>
      <c r="Q626" s="286"/>
      <c r="R626" s="286"/>
      <c r="S626" s="287"/>
      <c r="T626" s="286"/>
      <c r="U626" s="286"/>
      <c r="V626" s="286"/>
      <c r="W626" s="286"/>
      <c r="X626" s="286"/>
      <c r="Y626" s="286"/>
    </row>
    <row r="627" spans="1:25" ht="11.25" customHeight="1" x14ac:dyDescent="0.25">
      <c r="A627" s="286"/>
      <c r="B627" s="286"/>
      <c r="C627" s="286"/>
      <c r="D627" s="286"/>
      <c r="E627" s="286"/>
      <c r="F627" s="286"/>
      <c r="G627" s="286"/>
      <c r="H627" s="286"/>
      <c r="I627" s="286"/>
      <c r="J627" s="286"/>
      <c r="K627" s="287"/>
      <c r="L627" s="286"/>
      <c r="M627" s="286"/>
      <c r="N627" s="286"/>
      <c r="O627" s="286"/>
      <c r="P627" s="287"/>
      <c r="Q627" s="286"/>
      <c r="R627" s="286"/>
      <c r="S627" s="287"/>
      <c r="T627" s="286"/>
      <c r="U627" s="286"/>
      <c r="V627" s="286"/>
      <c r="W627" s="286"/>
      <c r="X627" s="286"/>
      <c r="Y627" s="286"/>
    </row>
    <row r="628" spans="1:25" ht="11.25" customHeight="1" x14ac:dyDescent="0.25">
      <c r="A628" s="286"/>
      <c r="B628" s="286"/>
      <c r="C628" s="286"/>
      <c r="D628" s="286"/>
      <c r="E628" s="286"/>
      <c r="F628" s="286"/>
      <c r="G628" s="286"/>
      <c r="H628" s="286"/>
      <c r="I628" s="286"/>
      <c r="J628" s="286"/>
      <c r="K628" s="287"/>
      <c r="L628" s="286"/>
      <c r="M628" s="286"/>
      <c r="N628" s="286"/>
      <c r="O628" s="286"/>
      <c r="P628" s="287"/>
      <c r="Q628" s="286"/>
      <c r="R628" s="286"/>
      <c r="S628" s="287"/>
      <c r="T628" s="286"/>
      <c r="U628" s="286"/>
      <c r="V628" s="286"/>
      <c r="W628" s="286"/>
      <c r="X628" s="286"/>
      <c r="Y628" s="286"/>
    </row>
    <row r="629" spans="1:25" ht="11.25" customHeight="1" x14ac:dyDescent="0.25">
      <c r="A629" s="286"/>
      <c r="B629" s="286"/>
      <c r="C629" s="286"/>
      <c r="D629" s="286"/>
      <c r="E629" s="286"/>
      <c r="F629" s="286"/>
      <c r="G629" s="286"/>
      <c r="H629" s="286"/>
      <c r="I629" s="286"/>
      <c r="J629" s="286"/>
      <c r="K629" s="287"/>
      <c r="L629" s="286"/>
      <c r="M629" s="286"/>
      <c r="N629" s="286"/>
      <c r="O629" s="286"/>
      <c r="P629" s="287"/>
      <c r="Q629" s="286"/>
      <c r="R629" s="286"/>
      <c r="S629" s="287"/>
      <c r="T629" s="286"/>
      <c r="U629" s="286"/>
      <c r="V629" s="286"/>
      <c r="W629" s="286"/>
      <c r="X629" s="286"/>
      <c r="Y629" s="286"/>
    </row>
    <row r="630" spans="1:25" ht="11.25" customHeight="1" x14ac:dyDescent="0.25">
      <c r="A630" s="286"/>
      <c r="B630" s="286"/>
      <c r="C630" s="286"/>
      <c r="D630" s="286"/>
      <c r="E630" s="286"/>
      <c r="F630" s="286"/>
      <c r="G630" s="286"/>
      <c r="H630" s="286"/>
      <c r="I630" s="286"/>
      <c r="J630" s="286"/>
      <c r="K630" s="287"/>
      <c r="L630" s="286"/>
      <c r="M630" s="286"/>
      <c r="N630" s="286"/>
      <c r="O630" s="286"/>
      <c r="P630" s="287"/>
      <c r="Q630" s="286"/>
      <c r="R630" s="286"/>
      <c r="S630" s="287"/>
      <c r="T630" s="286"/>
      <c r="U630" s="286"/>
      <c r="V630" s="286"/>
      <c r="W630" s="286"/>
      <c r="X630" s="286"/>
      <c r="Y630" s="286"/>
    </row>
    <row r="631" spans="1:25" ht="11.25" customHeight="1" x14ac:dyDescent="0.25">
      <c r="A631" s="286"/>
      <c r="B631" s="286"/>
      <c r="C631" s="286"/>
      <c r="D631" s="286"/>
      <c r="E631" s="286"/>
      <c r="F631" s="286"/>
      <c r="G631" s="286"/>
      <c r="H631" s="286"/>
      <c r="I631" s="286"/>
      <c r="J631" s="286"/>
      <c r="K631" s="287"/>
      <c r="L631" s="286"/>
      <c r="M631" s="286"/>
      <c r="N631" s="286"/>
      <c r="O631" s="286"/>
      <c r="P631" s="287"/>
      <c r="Q631" s="286"/>
      <c r="R631" s="286"/>
      <c r="S631" s="287"/>
      <c r="T631" s="286"/>
      <c r="U631" s="286"/>
      <c r="V631" s="286"/>
      <c r="W631" s="286"/>
      <c r="X631" s="286"/>
      <c r="Y631" s="286"/>
    </row>
    <row r="632" spans="1:25" ht="11.25" customHeight="1" x14ac:dyDescent="0.25">
      <c r="A632" s="286"/>
      <c r="B632" s="286"/>
      <c r="C632" s="286"/>
      <c r="D632" s="286"/>
      <c r="E632" s="286"/>
      <c r="F632" s="286"/>
      <c r="G632" s="286"/>
      <c r="H632" s="286"/>
      <c r="I632" s="286"/>
      <c r="J632" s="286"/>
      <c r="K632" s="287"/>
      <c r="L632" s="286"/>
      <c r="M632" s="286"/>
      <c r="N632" s="286"/>
      <c r="O632" s="286"/>
      <c r="P632" s="287"/>
      <c r="Q632" s="286"/>
      <c r="R632" s="286"/>
      <c r="S632" s="287"/>
      <c r="T632" s="286"/>
      <c r="U632" s="286"/>
      <c r="V632" s="286"/>
      <c r="W632" s="286"/>
      <c r="X632" s="286"/>
      <c r="Y632" s="286"/>
    </row>
    <row r="633" spans="1:25" ht="11.25" customHeight="1" x14ac:dyDescent="0.25">
      <c r="A633" s="286"/>
      <c r="B633" s="286"/>
      <c r="C633" s="286"/>
      <c r="D633" s="286"/>
      <c r="E633" s="286"/>
      <c r="F633" s="286"/>
      <c r="G633" s="286"/>
      <c r="H633" s="286"/>
      <c r="I633" s="286"/>
      <c r="J633" s="286"/>
      <c r="K633" s="287"/>
      <c r="L633" s="286"/>
      <c r="M633" s="286"/>
      <c r="N633" s="286"/>
      <c r="O633" s="286"/>
      <c r="P633" s="287"/>
      <c r="Q633" s="286"/>
      <c r="R633" s="286"/>
      <c r="S633" s="287"/>
      <c r="T633" s="286"/>
      <c r="U633" s="286"/>
      <c r="V633" s="286"/>
      <c r="W633" s="286"/>
      <c r="X633" s="286"/>
      <c r="Y633" s="286"/>
    </row>
    <row r="634" spans="1:25" ht="11.25" customHeight="1" x14ac:dyDescent="0.25">
      <c r="A634" s="286"/>
      <c r="B634" s="286"/>
      <c r="C634" s="286"/>
      <c r="D634" s="286"/>
      <c r="E634" s="286"/>
      <c r="F634" s="286"/>
      <c r="G634" s="286"/>
      <c r="H634" s="286"/>
      <c r="I634" s="286"/>
      <c r="J634" s="286"/>
      <c r="K634" s="287"/>
      <c r="L634" s="286"/>
      <c r="M634" s="286"/>
      <c r="N634" s="286"/>
      <c r="O634" s="286"/>
      <c r="P634" s="287"/>
      <c r="Q634" s="286"/>
      <c r="R634" s="286"/>
      <c r="S634" s="287"/>
      <c r="T634" s="286"/>
      <c r="U634" s="286"/>
      <c r="V634" s="286"/>
      <c r="W634" s="286"/>
      <c r="X634" s="286"/>
      <c r="Y634" s="286"/>
    </row>
    <row r="635" spans="1:25" ht="11.25" customHeight="1" x14ac:dyDescent="0.25">
      <c r="A635" s="286"/>
      <c r="B635" s="286"/>
      <c r="C635" s="286"/>
      <c r="D635" s="286"/>
      <c r="E635" s="286"/>
      <c r="F635" s="286"/>
      <c r="G635" s="286"/>
      <c r="H635" s="286"/>
      <c r="I635" s="286"/>
      <c r="J635" s="286"/>
      <c r="K635" s="287"/>
      <c r="L635" s="286"/>
      <c r="M635" s="286"/>
      <c r="N635" s="286"/>
      <c r="O635" s="286"/>
      <c r="P635" s="287"/>
      <c r="Q635" s="286"/>
      <c r="R635" s="286"/>
      <c r="S635" s="287"/>
      <c r="T635" s="286"/>
      <c r="U635" s="286"/>
      <c r="V635" s="286"/>
      <c r="W635" s="286"/>
      <c r="X635" s="286"/>
      <c r="Y635" s="286"/>
    </row>
    <row r="636" spans="1:25" ht="11.25" customHeight="1" x14ac:dyDescent="0.25">
      <c r="A636" s="286"/>
      <c r="B636" s="286"/>
      <c r="C636" s="286"/>
      <c r="D636" s="286"/>
      <c r="E636" s="286"/>
      <c r="F636" s="286"/>
      <c r="G636" s="286"/>
      <c r="H636" s="286"/>
      <c r="I636" s="286"/>
      <c r="J636" s="286"/>
      <c r="K636" s="287"/>
      <c r="L636" s="286"/>
      <c r="M636" s="286"/>
      <c r="N636" s="286"/>
      <c r="O636" s="286"/>
      <c r="P636" s="287"/>
      <c r="Q636" s="286"/>
      <c r="R636" s="286"/>
      <c r="S636" s="287"/>
      <c r="T636" s="286"/>
      <c r="U636" s="286"/>
      <c r="V636" s="286"/>
      <c r="W636" s="286"/>
      <c r="X636" s="286"/>
      <c r="Y636" s="286"/>
    </row>
    <row r="637" spans="1:25" ht="11.25" customHeight="1" x14ac:dyDescent="0.25">
      <c r="A637" s="286"/>
      <c r="B637" s="286"/>
      <c r="C637" s="286"/>
      <c r="D637" s="286"/>
      <c r="E637" s="286"/>
      <c r="F637" s="286"/>
      <c r="G637" s="286"/>
      <c r="H637" s="286"/>
      <c r="I637" s="286"/>
      <c r="J637" s="286"/>
      <c r="K637" s="287"/>
      <c r="L637" s="286"/>
      <c r="M637" s="286"/>
      <c r="N637" s="286"/>
      <c r="O637" s="286"/>
      <c r="P637" s="287"/>
      <c r="Q637" s="286"/>
      <c r="R637" s="286"/>
      <c r="S637" s="287"/>
      <c r="T637" s="286"/>
      <c r="U637" s="286"/>
      <c r="V637" s="286"/>
      <c r="W637" s="286"/>
      <c r="X637" s="286"/>
      <c r="Y637" s="286"/>
    </row>
    <row r="638" spans="1:25" ht="11.25" customHeight="1" x14ac:dyDescent="0.25">
      <c r="A638" s="286"/>
      <c r="B638" s="286"/>
      <c r="C638" s="286"/>
      <c r="D638" s="286"/>
      <c r="E638" s="286"/>
      <c r="F638" s="286"/>
      <c r="G638" s="286"/>
      <c r="H638" s="286"/>
      <c r="I638" s="286"/>
      <c r="J638" s="286"/>
      <c r="K638" s="287"/>
      <c r="L638" s="286"/>
      <c r="M638" s="286"/>
      <c r="N638" s="286"/>
      <c r="O638" s="286"/>
      <c r="P638" s="287"/>
      <c r="Q638" s="286"/>
      <c r="R638" s="286"/>
      <c r="S638" s="287"/>
      <c r="T638" s="286"/>
      <c r="U638" s="286"/>
      <c r="V638" s="286"/>
      <c r="W638" s="286"/>
      <c r="X638" s="286"/>
      <c r="Y638" s="286"/>
    </row>
    <row r="639" spans="1:25" ht="11.25" customHeight="1" x14ac:dyDescent="0.25">
      <c r="A639" s="286"/>
      <c r="B639" s="286"/>
      <c r="C639" s="286"/>
      <c r="D639" s="286"/>
      <c r="E639" s="286"/>
      <c r="F639" s="286"/>
      <c r="G639" s="286"/>
      <c r="H639" s="286"/>
      <c r="I639" s="286"/>
      <c r="J639" s="286"/>
      <c r="K639" s="287"/>
      <c r="L639" s="286"/>
      <c r="M639" s="286"/>
      <c r="N639" s="286"/>
      <c r="O639" s="286"/>
      <c r="P639" s="287"/>
      <c r="Q639" s="286"/>
      <c r="R639" s="286"/>
      <c r="S639" s="287"/>
      <c r="T639" s="286"/>
      <c r="U639" s="286"/>
      <c r="V639" s="286"/>
      <c r="W639" s="286"/>
      <c r="X639" s="286"/>
      <c r="Y639" s="286"/>
    </row>
    <row r="640" spans="1:25" ht="11.25" customHeight="1" x14ac:dyDescent="0.25">
      <c r="A640" s="286"/>
      <c r="B640" s="286"/>
      <c r="C640" s="286"/>
      <c r="D640" s="286"/>
      <c r="E640" s="286"/>
      <c r="F640" s="286"/>
      <c r="G640" s="286"/>
      <c r="H640" s="286"/>
      <c r="I640" s="286"/>
      <c r="J640" s="286"/>
      <c r="K640" s="287"/>
      <c r="L640" s="286"/>
      <c r="M640" s="286"/>
      <c r="N640" s="286"/>
      <c r="O640" s="286"/>
      <c r="P640" s="287"/>
      <c r="Q640" s="286"/>
      <c r="R640" s="286"/>
      <c r="S640" s="287"/>
      <c r="T640" s="286"/>
      <c r="U640" s="286"/>
      <c r="V640" s="286"/>
      <c r="W640" s="286"/>
      <c r="X640" s="286"/>
      <c r="Y640" s="286"/>
    </row>
    <row r="641" spans="1:25" ht="11.25" customHeight="1" x14ac:dyDescent="0.25">
      <c r="A641" s="286"/>
      <c r="B641" s="286"/>
      <c r="C641" s="286"/>
      <c r="D641" s="286"/>
      <c r="E641" s="286"/>
      <c r="F641" s="286"/>
      <c r="G641" s="286"/>
      <c r="H641" s="286"/>
      <c r="I641" s="286"/>
      <c r="J641" s="286"/>
      <c r="K641" s="287"/>
      <c r="L641" s="286"/>
      <c r="M641" s="286"/>
      <c r="N641" s="286"/>
      <c r="O641" s="286"/>
      <c r="P641" s="287"/>
      <c r="Q641" s="286"/>
      <c r="R641" s="286"/>
      <c r="S641" s="287"/>
      <c r="T641" s="286"/>
      <c r="U641" s="286"/>
      <c r="V641" s="286"/>
      <c r="W641" s="286"/>
      <c r="X641" s="286"/>
      <c r="Y641" s="286"/>
    </row>
    <row r="642" spans="1:25" ht="11.25" customHeight="1" x14ac:dyDescent="0.25">
      <c r="A642" s="286"/>
      <c r="B642" s="286"/>
      <c r="C642" s="286"/>
      <c r="D642" s="286"/>
      <c r="E642" s="286"/>
      <c r="F642" s="286"/>
      <c r="G642" s="286"/>
      <c r="H642" s="286"/>
      <c r="I642" s="286"/>
      <c r="J642" s="286"/>
      <c r="K642" s="287"/>
      <c r="L642" s="286"/>
      <c r="M642" s="286"/>
      <c r="N642" s="286"/>
      <c r="O642" s="286"/>
      <c r="P642" s="287"/>
      <c r="Q642" s="286"/>
      <c r="R642" s="286"/>
      <c r="S642" s="287"/>
      <c r="T642" s="286"/>
      <c r="U642" s="286"/>
      <c r="V642" s="286"/>
      <c r="W642" s="286"/>
      <c r="X642" s="286"/>
      <c r="Y642" s="286"/>
    </row>
    <row r="643" spans="1:25" ht="11.25" customHeight="1" x14ac:dyDescent="0.25">
      <c r="A643" s="286"/>
      <c r="B643" s="286"/>
      <c r="C643" s="286"/>
      <c r="D643" s="286"/>
      <c r="E643" s="286"/>
      <c r="F643" s="286"/>
      <c r="G643" s="286"/>
      <c r="H643" s="286"/>
      <c r="I643" s="286"/>
      <c r="J643" s="286"/>
      <c r="K643" s="287"/>
      <c r="L643" s="286"/>
      <c r="M643" s="286"/>
      <c r="N643" s="286"/>
      <c r="O643" s="286"/>
      <c r="P643" s="287"/>
      <c r="Q643" s="286"/>
      <c r="R643" s="286"/>
      <c r="S643" s="287"/>
      <c r="T643" s="286"/>
      <c r="U643" s="286"/>
      <c r="V643" s="286"/>
      <c r="W643" s="286"/>
      <c r="X643" s="286"/>
      <c r="Y643" s="286"/>
    </row>
    <row r="644" spans="1:25" ht="11.25" customHeight="1" x14ac:dyDescent="0.25">
      <c r="A644" s="286"/>
      <c r="B644" s="286"/>
      <c r="C644" s="286"/>
      <c r="D644" s="286"/>
      <c r="E644" s="286"/>
      <c r="F644" s="286"/>
      <c r="G644" s="286"/>
      <c r="H644" s="286"/>
      <c r="I644" s="286"/>
      <c r="J644" s="286"/>
      <c r="K644" s="287"/>
      <c r="L644" s="286"/>
      <c r="M644" s="286"/>
      <c r="N644" s="286"/>
      <c r="O644" s="286"/>
      <c r="P644" s="287"/>
      <c r="Q644" s="286"/>
      <c r="R644" s="286"/>
      <c r="S644" s="287"/>
      <c r="T644" s="286"/>
      <c r="U644" s="286"/>
      <c r="V644" s="286"/>
      <c r="W644" s="286"/>
      <c r="X644" s="286"/>
      <c r="Y644" s="286"/>
    </row>
    <row r="645" spans="1:25" ht="11.25" customHeight="1" x14ac:dyDescent="0.25">
      <c r="A645" s="286"/>
      <c r="B645" s="286"/>
      <c r="C645" s="286"/>
      <c r="D645" s="286"/>
      <c r="E645" s="286"/>
      <c r="F645" s="286"/>
      <c r="G645" s="286"/>
      <c r="H645" s="286"/>
      <c r="I645" s="286"/>
      <c r="J645" s="286"/>
      <c r="K645" s="287"/>
      <c r="L645" s="286"/>
      <c r="M645" s="286"/>
      <c r="N645" s="286"/>
      <c r="O645" s="286"/>
      <c r="P645" s="287"/>
      <c r="Q645" s="286"/>
      <c r="R645" s="286"/>
      <c r="S645" s="287"/>
      <c r="T645" s="286"/>
      <c r="U645" s="286"/>
      <c r="V645" s="286"/>
      <c r="W645" s="286"/>
      <c r="X645" s="286"/>
      <c r="Y645" s="286"/>
    </row>
    <row r="646" spans="1:25" ht="11.25" customHeight="1" x14ac:dyDescent="0.25">
      <c r="A646" s="286"/>
      <c r="B646" s="286"/>
      <c r="C646" s="286"/>
      <c r="D646" s="286"/>
      <c r="E646" s="286"/>
      <c r="F646" s="286"/>
      <c r="G646" s="286"/>
      <c r="H646" s="286"/>
      <c r="I646" s="286"/>
      <c r="J646" s="286"/>
      <c r="K646" s="287"/>
      <c r="L646" s="286"/>
      <c r="M646" s="286"/>
      <c r="N646" s="286"/>
      <c r="O646" s="286"/>
      <c r="P646" s="287"/>
      <c r="Q646" s="286"/>
      <c r="R646" s="286"/>
      <c r="S646" s="287"/>
      <c r="T646" s="286"/>
      <c r="U646" s="286"/>
      <c r="V646" s="286"/>
      <c r="W646" s="286"/>
      <c r="X646" s="286"/>
      <c r="Y646" s="286"/>
    </row>
    <row r="647" spans="1:25" ht="11.25" customHeight="1" x14ac:dyDescent="0.25">
      <c r="A647" s="286"/>
      <c r="B647" s="286"/>
      <c r="C647" s="286"/>
      <c r="D647" s="286"/>
      <c r="E647" s="286"/>
      <c r="F647" s="286"/>
      <c r="G647" s="286"/>
      <c r="H647" s="286"/>
      <c r="I647" s="286"/>
      <c r="J647" s="286"/>
      <c r="K647" s="287"/>
      <c r="L647" s="286"/>
      <c r="M647" s="286"/>
      <c r="N647" s="286"/>
      <c r="O647" s="286"/>
      <c r="P647" s="287"/>
      <c r="Q647" s="286"/>
      <c r="R647" s="286"/>
      <c r="S647" s="287"/>
      <c r="T647" s="286"/>
      <c r="U647" s="286"/>
      <c r="V647" s="286"/>
      <c r="W647" s="286"/>
      <c r="X647" s="286"/>
      <c r="Y647" s="286"/>
    </row>
    <row r="648" spans="1:25" ht="11.25" customHeight="1" x14ac:dyDescent="0.25">
      <c r="A648" s="286"/>
      <c r="B648" s="286"/>
      <c r="C648" s="286"/>
      <c r="D648" s="286"/>
      <c r="E648" s="286"/>
      <c r="F648" s="286"/>
      <c r="G648" s="286"/>
      <c r="H648" s="286"/>
      <c r="I648" s="286"/>
      <c r="J648" s="286"/>
      <c r="K648" s="287"/>
      <c r="L648" s="286"/>
      <c r="M648" s="286"/>
      <c r="N648" s="286"/>
      <c r="O648" s="286"/>
      <c r="P648" s="287"/>
      <c r="Q648" s="286"/>
      <c r="R648" s="286"/>
      <c r="S648" s="287"/>
      <c r="T648" s="286"/>
      <c r="U648" s="286"/>
      <c r="V648" s="286"/>
      <c r="W648" s="286"/>
      <c r="X648" s="286"/>
      <c r="Y648" s="286"/>
    </row>
    <row r="649" spans="1:25" ht="11.25" customHeight="1" x14ac:dyDescent="0.25">
      <c r="A649" s="286"/>
      <c r="B649" s="286"/>
      <c r="C649" s="286"/>
      <c r="D649" s="286"/>
      <c r="E649" s="286"/>
      <c r="F649" s="286"/>
      <c r="G649" s="286"/>
      <c r="H649" s="286"/>
      <c r="I649" s="286"/>
      <c r="J649" s="286"/>
      <c r="K649" s="287"/>
      <c r="L649" s="286"/>
      <c r="M649" s="286"/>
      <c r="N649" s="286"/>
      <c r="O649" s="286"/>
      <c r="P649" s="287"/>
      <c r="Q649" s="286"/>
      <c r="R649" s="286"/>
      <c r="S649" s="287"/>
      <c r="T649" s="286"/>
      <c r="U649" s="286"/>
      <c r="V649" s="286"/>
      <c r="W649" s="286"/>
      <c r="X649" s="286"/>
      <c r="Y649" s="286"/>
    </row>
    <row r="650" spans="1:25" ht="11.25" customHeight="1" x14ac:dyDescent="0.25">
      <c r="A650" s="286"/>
      <c r="B650" s="286"/>
      <c r="C650" s="286"/>
      <c r="D650" s="286"/>
      <c r="E650" s="286"/>
      <c r="F650" s="286"/>
      <c r="G650" s="286"/>
      <c r="H650" s="286"/>
      <c r="I650" s="286"/>
      <c r="J650" s="286"/>
      <c r="K650" s="287"/>
      <c r="L650" s="286"/>
      <c r="M650" s="286"/>
      <c r="N650" s="286"/>
      <c r="O650" s="286"/>
      <c r="P650" s="287"/>
      <c r="Q650" s="286"/>
      <c r="R650" s="286"/>
      <c r="S650" s="287"/>
      <c r="T650" s="286"/>
      <c r="U650" s="286"/>
      <c r="V650" s="286"/>
      <c r="W650" s="286"/>
      <c r="X650" s="286"/>
      <c r="Y650" s="286"/>
    </row>
    <row r="651" spans="1:25" ht="11.25" customHeight="1" x14ac:dyDescent="0.25">
      <c r="A651" s="286"/>
      <c r="B651" s="286"/>
      <c r="C651" s="286"/>
      <c r="D651" s="286"/>
      <c r="E651" s="286"/>
      <c r="F651" s="286"/>
      <c r="G651" s="286"/>
      <c r="H651" s="286"/>
      <c r="I651" s="286"/>
      <c r="J651" s="286"/>
      <c r="K651" s="287"/>
      <c r="L651" s="286"/>
      <c r="M651" s="286"/>
      <c r="N651" s="286"/>
      <c r="O651" s="286"/>
      <c r="P651" s="287"/>
      <c r="Q651" s="286"/>
      <c r="R651" s="286"/>
      <c r="S651" s="287"/>
      <c r="T651" s="286"/>
      <c r="U651" s="286"/>
      <c r="V651" s="286"/>
      <c r="W651" s="286"/>
      <c r="X651" s="286"/>
      <c r="Y651" s="286"/>
    </row>
    <row r="652" spans="1:25" ht="11.25" customHeight="1" x14ac:dyDescent="0.25">
      <c r="A652" s="286"/>
      <c r="B652" s="286"/>
      <c r="C652" s="286"/>
      <c r="D652" s="286"/>
      <c r="E652" s="286"/>
      <c r="F652" s="286"/>
      <c r="G652" s="286"/>
      <c r="H652" s="286"/>
      <c r="I652" s="286"/>
      <c r="J652" s="286"/>
      <c r="K652" s="287"/>
      <c r="L652" s="286"/>
      <c r="M652" s="286"/>
      <c r="N652" s="286"/>
      <c r="O652" s="286"/>
      <c r="P652" s="287"/>
      <c r="Q652" s="286"/>
      <c r="R652" s="286"/>
      <c r="S652" s="287"/>
      <c r="T652" s="286"/>
      <c r="U652" s="286"/>
      <c r="V652" s="286"/>
      <c r="W652" s="286"/>
      <c r="X652" s="286"/>
      <c r="Y652" s="286"/>
    </row>
    <row r="653" spans="1:25" ht="11.25" customHeight="1" x14ac:dyDescent="0.25">
      <c r="A653" s="286"/>
      <c r="B653" s="286"/>
      <c r="C653" s="286"/>
      <c r="D653" s="286"/>
      <c r="E653" s="286"/>
      <c r="F653" s="286"/>
      <c r="G653" s="286"/>
      <c r="H653" s="286"/>
      <c r="I653" s="286"/>
      <c r="J653" s="286"/>
      <c r="K653" s="287"/>
      <c r="L653" s="286"/>
      <c r="M653" s="286"/>
      <c r="N653" s="286"/>
      <c r="O653" s="286"/>
      <c r="P653" s="287"/>
      <c r="Q653" s="286"/>
      <c r="R653" s="286"/>
      <c r="S653" s="287"/>
      <c r="T653" s="286"/>
      <c r="U653" s="286"/>
      <c r="V653" s="286"/>
      <c r="W653" s="286"/>
      <c r="X653" s="286"/>
      <c r="Y653" s="286"/>
    </row>
    <row r="654" spans="1:25" ht="11.25" customHeight="1" x14ac:dyDescent="0.25">
      <c r="A654" s="286"/>
      <c r="B654" s="286"/>
      <c r="C654" s="286"/>
      <c r="D654" s="286"/>
      <c r="E654" s="286"/>
      <c r="F654" s="286"/>
      <c r="G654" s="286"/>
      <c r="H654" s="286"/>
      <c r="I654" s="286"/>
      <c r="J654" s="286"/>
      <c r="K654" s="287"/>
      <c r="L654" s="286"/>
      <c r="M654" s="286"/>
      <c r="N654" s="286"/>
      <c r="O654" s="286"/>
      <c r="P654" s="287"/>
      <c r="Q654" s="286"/>
      <c r="R654" s="286"/>
      <c r="S654" s="287"/>
      <c r="T654" s="286"/>
      <c r="U654" s="286"/>
      <c r="V654" s="286"/>
      <c r="W654" s="286"/>
      <c r="X654" s="286"/>
      <c r="Y654" s="286"/>
    </row>
    <row r="655" spans="1:25" ht="11.25" customHeight="1" x14ac:dyDescent="0.25">
      <c r="A655" s="286"/>
      <c r="B655" s="286"/>
      <c r="C655" s="286"/>
      <c r="D655" s="286"/>
      <c r="E655" s="286"/>
      <c r="F655" s="286"/>
      <c r="G655" s="286"/>
      <c r="H655" s="286"/>
      <c r="I655" s="286"/>
      <c r="J655" s="286"/>
      <c r="K655" s="287"/>
      <c r="L655" s="286"/>
      <c r="M655" s="286"/>
      <c r="N655" s="286"/>
      <c r="O655" s="286"/>
      <c r="P655" s="287"/>
      <c r="Q655" s="286"/>
      <c r="R655" s="286"/>
      <c r="S655" s="287"/>
      <c r="T655" s="286"/>
      <c r="U655" s="286"/>
      <c r="V655" s="286"/>
      <c r="W655" s="286"/>
      <c r="X655" s="286"/>
      <c r="Y655" s="286"/>
    </row>
    <row r="656" spans="1:25" ht="11.25" customHeight="1" x14ac:dyDescent="0.25">
      <c r="A656" s="286"/>
      <c r="B656" s="286"/>
      <c r="C656" s="286"/>
      <c r="D656" s="286"/>
      <c r="E656" s="286"/>
      <c r="F656" s="286"/>
      <c r="G656" s="286"/>
      <c r="H656" s="286"/>
      <c r="I656" s="286"/>
      <c r="J656" s="286"/>
      <c r="K656" s="287"/>
      <c r="L656" s="286"/>
      <c r="M656" s="286"/>
      <c r="N656" s="286"/>
      <c r="O656" s="286"/>
      <c r="P656" s="287"/>
      <c r="Q656" s="286"/>
      <c r="R656" s="286"/>
      <c r="S656" s="287"/>
      <c r="T656" s="286"/>
      <c r="U656" s="286"/>
      <c r="V656" s="286"/>
      <c r="W656" s="286"/>
      <c r="X656" s="286"/>
      <c r="Y656" s="286"/>
    </row>
    <row r="657" spans="1:25" ht="11.25" customHeight="1" x14ac:dyDescent="0.25">
      <c r="A657" s="286"/>
      <c r="B657" s="286"/>
      <c r="C657" s="286"/>
      <c r="D657" s="286"/>
      <c r="E657" s="286"/>
      <c r="F657" s="286"/>
      <c r="G657" s="286"/>
      <c r="H657" s="286"/>
      <c r="I657" s="286"/>
      <c r="J657" s="286"/>
      <c r="K657" s="287"/>
      <c r="L657" s="286"/>
      <c r="M657" s="286"/>
      <c r="N657" s="286"/>
      <c r="O657" s="286"/>
      <c r="P657" s="287"/>
      <c r="Q657" s="286"/>
      <c r="R657" s="286"/>
      <c r="S657" s="287"/>
      <c r="T657" s="286"/>
      <c r="U657" s="286"/>
      <c r="V657" s="286"/>
      <c r="W657" s="286"/>
      <c r="X657" s="286"/>
      <c r="Y657" s="286"/>
    </row>
    <row r="658" spans="1:25" ht="11.25" customHeight="1" x14ac:dyDescent="0.25">
      <c r="A658" s="286"/>
      <c r="B658" s="286"/>
      <c r="C658" s="286"/>
      <c r="D658" s="286"/>
      <c r="E658" s="286"/>
      <c r="F658" s="286"/>
      <c r="G658" s="286"/>
      <c r="H658" s="286"/>
      <c r="I658" s="286"/>
      <c r="J658" s="286"/>
      <c r="K658" s="287"/>
      <c r="L658" s="286"/>
      <c r="M658" s="286"/>
      <c r="N658" s="286"/>
      <c r="O658" s="286"/>
      <c r="P658" s="287"/>
      <c r="Q658" s="286"/>
      <c r="R658" s="286"/>
      <c r="S658" s="287"/>
      <c r="T658" s="286"/>
      <c r="U658" s="286"/>
      <c r="V658" s="286"/>
      <c r="W658" s="286"/>
      <c r="X658" s="286"/>
      <c r="Y658" s="286"/>
    </row>
    <row r="659" spans="1:25" ht="11.25" customHeight="1" x14ac:dyDescent="0.25">
      <c r="A659" s="286"/>
      <c r="B659" s="286"/>
      <c r="C659" s="286"/>
      <c r="D659" s="286"/>
      <c r="E659" s="286"/>
      <c r="F659" s="286"/>
      <c r="G659" s="286"/>
      <c r="H659" s="286"/>
      <c r="I659" s="286"/>
      <c r="J659" s="286"/>
      <c r="K659" s="287"/>
      <c r="L659" s="286"/>
      <c r="M659" s="286"/>
      <c r="N659" s="286"/>
      <c r="O659" s="286"/>
      <c r="P659" s="287"/>
      <c r="Q659" s="286"/>
      <c r="R659" s="286"/>
      <c r="S659" s="287"/>
      <c r="T659" s="286"/>
      <c r="U659" s="286"/>
      <c r="V659" s="286"/>
      <c r="W659" s="286"/>
      <c r="X659" s="286"/>
      <c r="Y659" s="286"/>
    </row>
    <row r="660" spans="1:25" ht="11.25" customHeight="1" x14ac:dyDescent="0.25">
      <c r="A660" s="286"/>
      <c r="B660" s="286"/>
      <c r="C660" s="286"/>
      <c r="D660" s="286"/>
      <c r="E660" s="286"/>
      <c r="F660" s="286"/>
      <c r="G660" s="286"/>
      <c r="H660" s="286"/>
      <c r="I660" s="286"/>
      <c r="J660" s="286"/>
      <c r="K660" s="287"/>
      <c r="L660" s="286"/>
      <c r="M660" s="286"/>
      <c r="N660" s="286"/>
      <c r="O660" s="286"/>
      <c r="P660" s="287"/>
      <c r="Q660" s="286"/>
      <c r="R660" s="286"/>
      <c r="S660" s="287"/>
      <c r="T660" s="286"/>
      <c r="U660" s="286"/>
      <c r="V660" s="286"/>
      <c r="W660" s="286"/>
      <c r="X660" s="286"/>
      <c r="Y660" s="286"/>
    </row>
    <row r="661" spans="1:25" ht="11.25" customHeight="1" x14ac:dyDescent="0.25">
      <c r="A661" s="286"/>
      <c r="B661" s="286"/>
      <c r="C661" s="286"/>
      <c r="D661" s="286"/>
      <c r="E661" s="286"/>
      <c r="F661" s="286"/>
      <c r="G661" s="286"/>
      <c r="H661" s="286"/>
      <c r="I661" s="286"/>
      <c r="J661" s="286"/>
      <c r="K661" s="287"/>
      <c r="L661" s="286"/>
      <c r="M661" s="286"/>
      <c r="N661" s="286"/>
      <c r="O661" s="286"/>
      <c r="P661" s="287"/>
      <c r="Q661" s="286"/>
      <c r="R661" s="286"/>
      <c r="S661" s="287"/>
      <c r="T661" s="286"/>
      <c r="U661" s="286"/>
      <c r="V661" s="286"/>
      <c r="W661" s="286"/>
      <c r="X661" s="286"/>
      <c r="Y661" s="286"/>
    </row>
    <row r="662" spans="1:25" ht="11.25" customHeight="1" x14ac:dyDescent="0.25">
      <c r="A662" s="286"/>
      <c r="B662" s="286"/>
      <c r="C662" s="286"/>
      <c r="D662" s="286"/>
      <c r="E662" s="286"/>
      <c r="F662" s="286"/>
      <c r="G662" s="286"/>
      <c r="H662" s="286"/>
      <c r="I662" s="286"/>
      <c r="J662" s="286"/>
      <c r="K662" s="287"/>
      <c r="L662" s="286"/>
      <c r="M662" s="286"/>
      <c r="N662" s="286"/>
      <c r="O662" s="286"/>
      <c r="P662" s="287"/>
      <c r="Q662" s="286"/>
      <c r="R662" s="286"/>
      <c r="S662" s="287"/>
      <c r="T662" s="286"/>
      <c r="U662" s="286"/>
      <c r="V662" s="286"/>
      <c r="W662" s="286"/>
      <c r="X662" s="286"/>
      <c r="Y662" s="286"/>
    </row>
    <row r="663" spans="1:25" ht="11.25" customHeight="1" x14ac:dyDescent="0.25">
      <c r="A663" s="286"/>
      <c r="B663" s="286"/>
      <c r="C663" s="286"/>
      <c r="D663" s="286"/>
      <c r="E663" s="286"/>
      <c r="F663" s="286"/>
      <c r="G663" s="286"/>
      <c r="H663" s="286"/>
      <c r="I663" s="286"/>
      <c r="J663" s="286"/>
      <c r="K663" s="287"/>
      <c r="L663" s="286"/>
      <c r="M663" s="286"/>
      <c r="N663" s="286"/>
      <c r="O663" s="286"/>
      <c r="P663" s="287"/>
      <c r="Q663" s="286"/>
      <c r="R663" s="286"/>
      <c r="S663" s="287"/>
      <c r="T663" s="286"/>
      <c r="U663" s="286"/>
      <c r="V663" s="286"/>
      <c r="W663" s="286"/>
      <c r="X663" s="286"/>
      <c r="Y663" s="286"/>
    </row>
    <row r="664" spans="1:25" ht="11.25" customHeight="1" x14ac:dyDescent="0.25">
      <c r="A664" s="286"/>
      <c r="B664" s="286"/>
      <c r="C664" s="286"/>
      <c r="D664" s="286"/>
      <c r="E664" s="286"/>
      <c r="F664" s="286"/>
      <c r="G664" s="286"/>
      <c r="H664" s="286"/>
      <c r="I664" s="286"/>
      <c r="J664" s="286"/>
      <c r="K664" s="287"/>
      <c r="L664" s="286"/>
      <c r="M664" s="286"/>
      <c r="N664" s="286"/>
      <c r="O664" s="286"/>
      <c r="P664" s="287"/>
      <c r="Q664" s="286"/>
      <c r="R664" s="286"/>
      <c r="S664" s="287"/>
      <c r="T664" s="286"/>
      <c r="U664" s="286"/>
      <c r="V664" s="286"/>
      <c r="W664" s="286"/>
      <c r="X664" s="286"/>
      <c r="Y664" s="286"/>
    </row>
    <row r="665" spans="1:25" ht="11.25" customHeight="1" x14ac:dyDescent="0.25">
      <c r="A665" s="286"/>
      <c r="B665" s="286"/>
      <c r="C665" s="286"/>
      <c r="D665" s="286"/>
      <c r="E665" s="286"/>
      <c r="F665" s="286"/>
      <c r="G665" s="286"/>
      <c r="H665" s="286"/>
      <c r="I665" s="286"/>
      <c r="J665" s="286"/>
      <c r="K665" s="287"/>
      <c r="L665" s="286"/>
      <c r="M665" s="286"/>
      <c r="N665" s="286"/>
      <c r="O665" s="286"/>
      <c r="P665" s="287"/>
      <c r="Q665" s="286"/>
      <c r="R665" s="286"/>
      <c r="S665" s="287"/>
      <c r="T665" s="286"/>
      <c r="U665" s="286"/>
      <c r="V665" s="286"/>
      <c r="W665" s="286"/>
      <c r="X665" s="286"/>
      <c r="Y665" s="286"/>
    </row>
    <row r="666" spans="1:25" ht="11.25" customHeight="1" x14ac:dyDescent="0.25">
      <c r="A666" s="286"/>
      <c r="B666" s="286"/>
      <c r="C666" s="286"/>
      <c r="D666" s="286"/>
      <c r="E666" s="286"/>
      <c r="F666" s="286"/>
      <c r="G666" s="286"/>
      <c r="H666" s="286"/>
      <c r="I666" s="286"/>
      <c r="J666" s="286"/>
      <c r="K666" s="287"/>
      <c r="L666" s="286"/>
      <c r="M666" s="286"/>
      <c r="N666" s="286"/>
      <c r="O666" s="286"/>
      <c r="P666" s="287"/>
      <c r="Q666" s="286"/>
      <c r="R666" s="286"/>
      <c r="S666" s="287"/>
      <c r="T666" s="286"/>
      <c r="U666" s="286"/>
      <c r="V666" s="286"/>
      <c r="W666" s="286"/>
      <c r="X666" s="286"/>
      <c r="Y666" s="286"/>
    </row>
    <row r="667" spans="1:25" ht="11.25" customHeight="1" x14ac:dyDescent="0.25">
      <c r="A667" s="286"/>
      <c r="B667" s="286"/>
      <c r="C667" s="286"/>
      <c r="D667" s="286"/>
      <c r="E667" s="286"/>
      <c r="F667" s="286"/>
      <c r="G667" s="286"/>
      <c r="H667" s="286"/>
      <c r="I667" s="286"/>
      <c r="J667" s="286"/>
      <c r="K667" s="287"/>
      <c r="L667" s="286"/>
      <c r="M667" s="286"/>
      <c r="N667" s="286"/>
      <c r="O667" s="286"/>
      <c r="P667" s="287"/>
      <c r="Q667" s="286"/>
      <c r="R667" s="286"/>
      <c r="S667" s="287"/>
      <c r="T667" s="286"/>
      <c r="U667" s="286"/>
      <c r="V667" s="286"/>
      <c r="W667" s="286"/>
      <c r="X667" s="286"/>
      <c r="Y667" s="286"/>
    </row>
    <row r="668" spans="1:25" ht="11.25" customHeight="1" x14ac:dyDescent="0.25">
      <c r="A668" s="286"/>
      <c r="B668" s="286"/>
      <c r="C668" s="286"/>
      <c r="D668" s="286"/>
      <c r="E668" s="286"/>
      <c r="F668" s="286"/>
      <c r="G668" s="286"/>
      <c r="H668" s="286"/>
      <c r="I668" s="286"/>
      <c r="J668" s="286"/>
      <c r="K668" s="287"/>
      <c r="L668" s="286"/>
      <c r="M668" s="286"/>
      <c r="N668" s="286"/>
      <c r="O668" s="286"/>
      <c r="P668" s="287"/>
      <c r="Q668" s="286"/>
      <c r="R668" s="286"/>
      <c r="S668" s="287"/>
      <c r="T668" s="286"/>
      <c r="U668" s="286"/>
      <c r="V668" s="286"/>
      <c r="W668" s="286"/>
      <c r="X668" s="286"/>
      <c r="Y668" s="286"/>
    </row>
    <row r="669" spans="1:25" ht="11.25" customHeight="1" x14ac:dyDescent="0.25">
      <c r="A669" s="286"/>
      <c r="B669" s="286"/>
      <c r="C669" s="286"/>
      <c r="D669" s="286"/>
      <c r="E669" s="286"/>
      <c r="F669" s="286"/>
      <c r="G669" s="286"/>
      <c r="H669" s="286"/>
      <c r="I669" s="286"/>
      <c r="J669" s="286"/>
      <c r="K669" s="287"/>
      <c r="L669" s="286"/>
      <c r="M669" s="286"/>
      <c r="N669" s="286"/>
      <c r="O669" s="286"/>
      <c r="P669" s="287"/>
      <c r="Q669" s="286"/>
      <c r="R669" s="286"/>
      <c r="S669" s="287"/>
      <c r="T669" s="286"/>
      <c r="U669" s="286"/>
      <c r="V669" s="286"/>
      <c r="W669" s="286"/>
      <c r="X669" s="286"/>
      <c r="Y669" s="286"/>
    </row>
    <row r="670" spans="1:25" ht="11.25" customHeight="1" x14ac:dyDescent="0.25">
      <c r="A670" s="286"/>
      <c r="B670" s="286"/>
      <c r="C670" s="286"/>
      <c r="D670" s="286"/>
      <c r="E670" s="286"/>
      <c r="F670" s="286"/>
      <c r="G670" s="286"/>
      <c r="H670" s="286"/>
      <c r="I670" s="286"/>
      <c r="J670" s="286"/>
      <c r="K670" s="287"/>
      <c r="L670" s="286"/>
      <c r="M670" s="286"/>
      <c r="N670" s="286"/>
      <c r="O670" s="286"/>
      <c r="P670" s="287"/>
      <c r="Q670" s="286"/>
      <c r="R670" s="286"/>
      <c r="S670" s="287"/>
      <c r="T670" s="286"/>
      <c r="U670" s="286"/>
      <c r="V670" s="286"/>
      <c r="W670" s="286"/>
      <c r="X670" s="286"/>
      <c r="Y670" s="286"/>
    </row>
    <row r="671" spans="1:25" ht="11.25" customHeight="1" x14ac:dyDescent="0.25">
      <c r="A671" s="286"/>
      <c r="B671" s="286"/>
      <c r="C671" s="286"/>
      <c r="D671" s="286"/>
      <c r="E671" s="286"/>
      <c r="F671" s="286"/>
      <c r="G671" s="286"/>
      <c r="H671" s="286"/>
      <c r="I671" s="286"/>
      <c r="J671" s="286"/>
      <c r="K671" s="287"/>
      <c r="L671" s="286"/>
      <c r="M671" s="286"/>
      <c r="N671" s="286"/>
      <c r="O671" s="286"/>
      <c r="P671" s="287"/>
      <c r="Q671" s="286"/>
      <c r="R671" s="286"/>
      <c r="S671" s="287"/>
      <c r="T671" s="286"/>
      <c r="U671" s="286"/>
      <c r="V671" s="286"/>
      <c r="W671" s="286"/>
      <c r="X671" s="286"/>
      <c r="Y671" s="286"/>
    </row>
    <row r="672" spans="1:25" ht="11.25" customHeight="1" x14ac:dyDescent="0.25">
      <c r="A672" s="286"/>
      <c r="B672" s="286"/>
      <c r="C672" s="286"/>
      <c r="D672" s="286"/>
      <c r="E672" s="286"/>
      <c r="F672" s="286"/>
      <c r="G672" s="286"/>
      <c r="H672" s="286"/>
      <c r="I672" s="286"/>
      <c r="J672" s="286"/>
      <c r="K672" s="287"/>
      <c r="L672" s="286"/>
      <c r="M672" s="286"/>
      <c r="N672" s="286"/>
      <c r="O672" s="286"/>
      <c r="P672" s="287"/>
      <c r="Q672" s="286"/>
      <c r="R672" s="286"/>
      <c r="S672" s="287"/>
      <c r="T672" s="286"/>
      <c r="U672" s="286"/>
      <c r="V672" s="286"/>
      <c r="W672" s="286"/>
      <c r="X672" s="286"/>
      <c r="Y672" s="286"/>
    </row>
    <row r="673" spans="1:25" ht="11.25" customHeight="1" x14ac:dyDescent="0.25">
      <c r="A673" s="286"/>
      <c r="B673" s="286"/>
      <c r="C673" s="286"/>
      <c r="D673" s="286"/>
      <c r="E673" s="286"/>
      <c r="F673" s="286"/>
      <c r="G673" s="286"/>
      <c r="H673" s="286"/>
      <c r="I673" s="286"/>
      <c r="J673" s="286"/>
      <c r="K673" s="287"/>
      <c r="L673" s="286"/>
      <c r="M673" s="286"/>
      <c r="N673" s="286"/>
      <c r="O673" s="286"/>
      <c r="P673" s="287"/>
      <c r="Q673" s="286"/>
      <c r="R673" s="286"/>
      <c r="S673" s="287"/>
      <c r="T673" s="286"/>
      <c r="U673" s="286"/>
      <c r="V673" s="286"/>
      <c r="W673" s="286"/>
      <c r="X673" s="286"/>
      <c r="Y673" s="286"/>
    </row>
    <row r="674" spans="1:25" ht="11.25" customHeight="1" x14ac:dyDescent="0.25">
      <c r="A674" s="286"/>
      <c r="B674" s="286"/>
      <c r="C674" s="286"/>
      <c r="D674" s="286"/>
      <c r="E674" s="286"/>
      <c r="F674" s="286"/>
      <c r="G674" s="286"/>
      <c r="H674" s="286"/>
      <c r="I674" s="286"/>
      <c r="J674" s="286"/>
      <c r="K674" s="287"/>
      <c r="L674" s="286"/>
      <c r="M674" s="286"/>
      <c r="N674" s="286"/>
      <c r="O674" s="286"/>
      <c r="P674" s="287"/>
      <c r="Q674" s="286"/>
      <c r="R674" s="286"/>
      <c r="S674" s="287"/>
      <c r="T674" s="286"/>
      <c r="U674" s="286"/>
      <c r="V674" s="286"/>
      <c r="W674" s="286"/>
      <c r="X674" s="286"/>
      <c r="Y674" s="286"/>
    </row>
    <row r="675" spans="1:25" ht="11.25" customHeight="1" x14ac:dyDescent="0.25">
      <c r="A675" s="286"/>
      <c r="B675" s="286"/>
      <c r="C675" s="286"/>
      <c r="D675" s="286"/>
      <c r="E675" s="286"/>
      <c r="F675" s="286"/>
      <c r="G675" s="286"/>
      <c r="H675" s="286"/>
      <c r="I675" s="286"/>
      <c r="J675" s="286"/>
      <c r="K675" s="287"/>
      <c r="L675" s="286"/>
      <c r="M675" s="286"/>
      <c r="N675" s="286"/>
      <c r="O675" s="286"/>
      <c r="P675" s="287"/>
      <c r="Q675" s="286"/>
      <c r="R675" s="286"/>
      <c r="S675" s="287"/>
      <c r="T675" s="286"/>
      <c r="U675" s="286"/>
      <c r="V675" s="286"/>
      <c r="W675" s="286"/>
      <c r="X675" s="286"/>
      <c r="Y675" s="286"/>
    </row>
    <row r="676" spans="1:25" ht="11.25" customHeight="1" x14ac:dyDescent="0.25">
      <c r="A676" s="286"/>
      <c r="B676" s="286"/>
      <c r="C676" s="286"/>
      <c r="D676" s="286"/>
      <c r="E676" s="286"/>
      <c r="F676" s="286"/>
      <c r="G676" s="286"/>
      <c r="H676" s="286"/>
      <c r="I676" s="286"/>
      <c r="J676" s="286"/>
      <c r="K676" s="287"/>
      <c r="L676" s="286"/>
      <c r="M676" s="286"/>
      <c r="N676" s="286"/>
      <c r="O676" s="286"/>
      <c r="P676" s="287"/>
      <c r="Q676" s="286"/>
      <c r="R676" s="286"/>
      <c r="S676" s="287"/>
      <c r="T676" s="286"/>
      <c r="U676" s="286"/>
      <c r="V676" s="286"/>
      <c r="W676" s="286"/>
      <c r="X676" s="286"/>
      <c r="Y676" s="286"/>
    </row>
    <row r="677" spans="1:25" ht="11.25" customHeight="1" x14ac:dyDescent="0.25">
      <c r="A677" s="286"/>
      <c r="B677" s="286"/>
      <c r="C677" s="286"/>
      <c r="D677" s="286"/>
      <c r="E677" s="286"/>
      <c r="F677" s="286"/>
      <c r="G677" s="286"/>
      <c r="H677" s="286"/>
      <c r="I677" s="286"/>
      <c r="J677" s="286"/>
      <c r="K677" s="287"/>
      <c r="L677" s="286"/>
      <c r="M677" s="286"/>
      <c r="N677" s="286"/>
      <c r="O677" s="286"/>
      <c r="P677" s="287"/>
      <c r="Q677" s="286"/>
      <c r="R677" s="286"/>
      <c r="S677" s="287"/>
      <c r="T677" s="286"/>
      <c r="U677" s="286"/>
      <c r="V677" s="286"/>
      <c r="W677" s="286"/>
      <c r="X677" s="286"/>
      <c r="Y677" s="286"/>
    </row>
    <row r="678" spans="1:25" ht="11.25" customHeight="1" x14ac:dyDescent="0.25">
      <c r="A678" s="286"/>
      <c r="B678" s="286"/>
      <c r="C678" s="286"/>
      <c r="D678" s="286"/>
      <c r="E678" s="286"/>
      <c r="F678" s="286"/>
      <c r="G678" s="286"/>
      <c r="H678" s="286"/>
      <c r="I678" s="286"/>
      <c r="J678" s="286"/>
      <c r="K678" s="287"/>
      <c r="L678" s="286"/>
      <c r="M678" s="286"/>
      <c r="N678" s="286"/>
      <c r="O678" s="286"/>
      <c r="P678" s="287"/>
      <c r="Q678" s="286"/>
      <c r="R678" s="286"/>
      <c r="S678" s="287"/>
      <c r="T678" s="286"/>
      <c r="U678" s="286"/>
      <c r="V678" s="286"/>
      <c r="W678" s="286"/>
      <c r="X678" s="286"/>
      <c r="Y678" s="286"/>
    </row>
    <row r="679" spans="1:25" ht="11.25" customHeight="1" x14ac:dyDescent="0.25">
      <c r="A679" s="286"/>
      <c r="B679" s="286"/>
      <c r="C679" s="286"/>
      <c r="D679" s="286"/>
      <c r="E679" s="286"/>
      <c r="F679" s="286"/>
      <c r="G679" s="286"/>
      <c r="H679" s="286"/>
      <c r="I679" s="286"/>
      <c r="J679" s="286"/>
      <c r="K679" s="287"/>
      <c r="L679" s="286"/>
      <c r="M679" s="286"/>
      <c r="N679" s="286"/>
      <c r="O679" s="286"/>
      <c r="P679" s="287"/>
      <c r="Q679" s="286"/>
      <c r="R679" s="286"/>
      <c r="S679" s="287"/>
      <c r="T679" s="286"/>
      <c r="U679" s="286"/>
      <c r="V679" s="286"/>
      <c r="W679" s="286"/>
      <c r="X679" s="286"/>
      <c r="Y679" s="286"/>
    </row>
    <row r="680" spans="1:25" ht="11.25" customHeight="1" x14ac:dyDescent="0.25">
      <c r="A680" s="286"/>
      <c r="B680" s="286"/>
      <c r="C680" s="286"/>
      <c r="D680" s="286"/>
      <c r="E680" s="286"/>
      <c r="F680" s="286"/>
      <c r="G680" s="286"/>
      <c r="H680" s="286"/>
      <c r="I680" s="286"/>
      <c r="J680" s="286"/>
      <c r="K680" s="287"/>
      <c r="L680" s="286"/>
      <c r="M680" s="286"/>
      <c r="N680" s="286"/>
      <c r="O680" s="286"/>
      <c r="P680" s="287"/>
      <c r="Q680" s="286"/>
      <c r="R680" s="286"/>
      <c r="S680" s="287"/>
      <c r="T680" s="286"/>
      <c r="U680" s="286"/>
      <c r="V680" s="286"/>
      <c r="W680" s="286"/>
      <c r="X680" s="286"/>
      <c r="Y680" s="286"/>
    </row>
    <row r="681" spans="1:25" ht="11.25" customHeight="1" x14ac:dyDescent="0.25">
      <c r="A681" s="286"/>
      <c r="B681" s="286"/>
      <c r="C681" s="286"/>
      <c r="D681" s="286"/>
      <c r="E681" s="286"/>
      <c r="F681" s="286"/>
      <c r="G681" s="286"/>
      <c r="H681" s="286"/>
      <c r="I681" s="286"/>
      <c r="J681" s="286"/>
      <c r="K681" s="287"/>
      <c r="L681" s="286"/>
      <c r="M681" s="286"/>
      <c r="N681" s="286"/>
      <c r="O681" s="286"/>
      <c r="P681" s="287"/>
      <c r="Q681" s="286"/>
      <c r="R681" s="286"/>
      <c r="S681" s="287"/>
      <c r="T681" s="286"/>
      <c r="U681" s="286"/>
      <c r="V681" s="286"/>
      <c r="W681" s="286"/>
      <c r="X681" s="286"/>
      <c r="Y681" s="286"/>
    </row>
    <row r="682" spans="1:25" ht="11.25" customHeight="1" x14ac:dyDescent="0.25">
      <c r="A682" s="286"/>
      <c r="B682" s="286"/>
      <c r="C682" s="286"/>
      <c r="D682" s="286"/>
      <c r="E682" s="286"/>
      <c r="F682" s="286"/>
      <c r="G682" s="286"/>
      <c r="H682" s="286"/>
      <c r="I682" s="286"/>
      <c r="J682" s="286"/>
      <c r="K682" s="287"/>
      <c r="L682" s="286"/>
      <c r="M682" s="286"/>
      <c r="N682" s="286"/>
      <c r="O682" s="286"/>
      <c r="P682" s="287"/>
      <c r="Q682" s="286"/>
      <c r="R682" s="286"/>
      <c r="S682" s="287"/>
      <c r="T682" s="286"/>
      <c r="U682" s="286"/>
      <c r="V682" s="286"/>
      <c r="W682" s="286"/>
      <c r="X682" s="286"/>
      <c r="Y682" s="286"/>
    </row>
    <row r="683" spans="1:25" ht="11.25" customHeight="1" x14ac:dyDescent="0.25">
      <c r="A683" s="286"/>
      <c r="B683" s="286"/>
      <c r="C683" s="286"/>
      <c r="D683" s="286"/>
      <c r="E683" s="286"/>
      <c r="F683" s="286"/>
      <c r="G683" s="286"/>
      <c r="H683" s="286"/>
      <c r="I683" s="286"/>
      <c r="J683" s="286"/>
      <c r="K683" s="287"/>
      <c r="L683" s="286"/>
      <c r="M683" s="286"/>
      <c r="N683" s="286"/>
      <c r="O683" s="286"/>
      <c r="P683" s="287"/>
      <c r="Q683" s="286"/>
      <c r="R683" s="286"/>
      <c r="S683" s="287"/>
      <c r="T683" s="286"/>
      <c r="U683" s="286"/>
      <c r="V683" s="286"/>
      <c r="W683" s="286"/>
      <c r="X683" s="286"/>
      <c r="Y683" s="286"/>
    </row>
    <row r="684" spans="1:25" ht="11.25" customHeight="1" x14ac:dyDescent="0.25">
      <c r="A684" s="286"/>
      <c r="B684" s="286"/>
      <c r="C684" s="286"/>
      <c r="D684" s="286"/>
      <c r="E684" s="286"/>
      <c r="F684" s="286"/>
      <c r="G684" s="286"/>
      <c r="H684" s="286"/>
      <c r="I684" s="286"/>
      <c r="J684" s="286"/>
      <c r="K684" s="287"/>
      <c r="L684" s="286"/>
      <c r="M684" s="286"/>
      <c r="N684" s="286"/>
      <c r="O684" s="286"/>
      <c r="P684" s="287"/>
      <c r="Q684" s="286"/>
      <c r="R684" s="286"/>
      <c r="S684" s="287"/>
      <c r="T684" s="286"/>
      <c r="U684" s="286"/>
      <c r="V684" s="286"/>
      <c r="W684" s="286"/>
      <c r="X684" s="286"/>
      <c r="Y684" s="286"/>
    </row>
    <row r="685" spans="1:25" ht="11.25" customHeight="1" x14ac:dyDescent="0.25">
      <c r="A685" s="286"/>
      <c r="B685" s="286"/>
      <c r="C685" s="286"/>
      <c r="D685" s="286"/>
      <c r="E685" s="286"/>
      <c r="F685" s="286"/>
      <c r="G685" s="286"/>
      <c r="H685" s="286"/>
      <c r="I685" s="286"/>
      <c r="J685" s="286"/>
      <c r="K685" s="287"/>
      <c r="L685" s="286"/>
      <c r="M685" s="286"/>
      <c r="N685" s="286"/>
      <c r="O685" s="286"/>
      <c r="P685" s="287"/>
      <c r="Q685" s="286"/>
      <c r="R685" s="286"/>
      <c r="S685" s="287"/>
      <c r="T685" s="286"/>
      <c r="U685" s="286"/>
      <c r="V685" s="286"/>
      <c r="W685" s="286"/>
      <c r="X685" s="286"/>
      <c r="Y685" s="286"/>
    </row>
    <row r="686" spans="1:25" ht="11.25" customHeight="1" x14ac:dyDescent="0.25">
      <c r="A686" s="286"/>
      <c r="B686" s="286"/>
      <c r="C686" s="286"/>
      <c r="D686" s="286"/>
      <c r="E686" s="286"/>
      <c r="F686" s="286"/>
      <c r="G686" s="286"/>
      <c r="H686" s="286"/>
      <c r="I686" s="286"/>
      <c r="J686" s="286"/>
      <c r="K686" s="287"/>
      <c r="L686" s="286"/>
      <c r="M686" s="286"/>
      <c r="N686" s="286"/>
      <c r="O686" s="286"/>
      <c r="P686" s="287"/>
      <c r="Q686" s="286"/>
      <c r="R686" s="286"/>
      <c r="S686" s="287"/>
      <c r="T686" s="286"/>
      <c r="U686" s="286"/>
      <c r="V686" s="286"/>
      <c r="W686" s="286"/>
      <c r="X686" s="286"/>
      <c r="Y686" s="286"/>
    </row>
    <row r="687" spans="1:25" ht="11.25" customHeight="1" x14ac:dyDescent="0.25">
      <c r="A687" s="286"/>
      <c r="B687" s="286"/>
      <c r="C687" s="286"/>
      <c r="D687" s="286"/>
      <c r="E687" s="286"/>
      <c r="F687" s="286"/>
      <c r="G687" s="286"/>
      <c r="H687" s="286"/>
      <c r="I687" s="286"/>
      <c r="J687" s="286"/>
      <c r="K687" s="287"/>
      <c r="L687" s="286"/>
      <c r="M687" s="286"/>
      <c r="N687" s="286"/>
      <c r="O687" s="286"/>
      <c r="P687" s="287"/>
      <c r="Q687" s="286"/>
      <c r="R687" s="286"/>
      <c r="S687" s="287"/>
      <c r="T687" s="286"/>
      <c r="U687" s="286"/>
      <c r="V687" s="286"/>
      <c r="W687" s="286"/>
      <c r="X687" s="286"/>
      <c r="Y687" s="286"/>
    </row>
    <row r="688" spans="1:25" ht="11.25" customHeight="1" x14ac:dyDescent="0.25">
      <c r="A688" s="286"/>
      <c r="B688" s="286"/>
      <c r="C688" s="286"/>
      <c r="D688" s="286"/>
      <c r="E688" s="286"/>
      <c r="F688" s="286"/>
      <c r="G688" s="286"/>
      <c r="H688" s="286"/>
      <c r="I688" s="286"/>
      <c r="J688" s="286"/>
      <c r="K688" s="287"/>
      <c r="L688" s="286"/>
      <c r="M688" s="286"/>
      <c r="N688" s="286"/>
      <c r="O688" s="286"/>
      <c r="P688" s="287"/>
      <c r="Q688" s="286"/>
      <c r="R688" s="286"/>
      <c r="S688" s="287"/>
      <c r="T688" s="286"/>
      <c r="U688" s="286"/>
      <c r="V688" s="286"/>
      <c r="W688" s="286"/>
      <c r="X688" s="286"/>
      <c r="Y688" s="286"/>
    </row>
    <row r="689" spans="1:25" ht="11.25" customHeight="1" x14ac:dyDescent="0.25">
      <c r="A689" s="286"/>
      <c r="B689" s="286"/>
      <c r="C689" s="286"/>
      <c r="D689" s="286"/>
      <c r="E689" s="286"/>
      <c r="F689" s="286"/>
      <c r="G689" s="286"/>
      <c r="H689" s="286"/>
      <c r="I689" s="286"/>
      <c r="J689" s="286"/>
      <c r="K689" s="287"/>
      <c r="L689" s="286"/>
      <c r="M689" s="286"/>
      <c r="N689" s="286"/>
      <c r="O689" s="286"/>
      <c r="P689" s="287"/>
      <c r="Q689" s="286"/>
      <c r="R689" s="286"/>
      <c r="S689" s="287"/>
      <c r="T689" s="286"/>
      <c r="U689" s="286"/>
      <c r="V689" s="286"/>
      <c r="W689" s="286"/>
      <c r="X689" s="286"/>
      <c r="Y689" s="286"/>
    </row>
    <row r="690" spans="1:25" ht="11.25" customHeight="1" x14ac:dyDescent="0.25">
      <c r="A690" s="286"/>
      <c r="B690" s="286"/>
      <c r="C690" s="286"/>
      <c r="D690" s="286"/>
      <c r="E690" s="286"/>
      <c r="F690" s="286"/>
      <c r="G690" s="286"/>
      <c r="H690" s="286"/>
      <c r="I690" s="286"/>
      <c r="J690" s="286"/>
      <c r="K690" s="287"/>
      <c r="L690" s="286"/>
      <c r="M690" s="286"/>
      <c r="N690" s="286"/>
      <c r="O690" s="286"/>
      <c r="P690" s="287"/>
      <c r="Q690" s="286"/>
      <c r="R690" s="286"/>
      <c r="S690" s="287"/>
      <c r="T690" s="286"/>
      <c r="U690" s="286"/>
      <c r="V690" s="286"/>
      <c r="W690" s="286"/>
      <c r="X690" s="286"/>
      <c r="Y690" s="286"/>
    </row>
    <row r="691" spans="1:25" ht="11.25" customHeight="1" x14ac:dyDescent="0.25">
      <c r="A691" s="286"/>
      <c r="B691" s="286"/>
      <c r="C691" s="286"/>
      <c r="D691" s="286"/>
      <c r="E691" s="286"/>
      <c r="F691" s="286"/>
      <c r="G691" s="286"/>
      <c r="H691" s="286"/>
      <c r="I691" s="286"/>
      <c r="J691" s="286"/>
      <c r="K691" s="287"/>
      <c r="L691" s="286"/>
      <c r="M691" s="286"/>
      <c r="N691" s="286"/>
      <c r="O691" s="286"/>
      <c r="P691" s="287"/>
      <c r="Q691" s="286"/>
      <c r="R691" s="286"/>
      <c r="S691" s="287"/>
      <c r="T691" s="286"/>
      <c r="U691" s="286"/>
      <c r="V691" s="286"/>
      <c r="W691" s="286"/>
      <c r="X691" s="286"/>
      <c r="Y691" s="286"/>
    </row>
    <row r="692" spans="1:25" ht="11.25" customHeight="1" x14ac:dyDescent="0.25">
      <c r="A692" s="286"/>
      <c r="B692" s="286"/>
      <c r="C692" s="286"/>
      <c r="D692" s="286"/>
      <c r="E692" s="286"/>
      <c r="F692" s="286"/>
      <c r="G692" s="286"/>
      <c r="H692" s="286"/>
      <c r="I692" s="286"/>
      <c r="J692" s="286"/>
      <c r="K692" s="287"/>
      <c r="L692" s="286"/>
      <c r="M692" s="286"/>
      <c r="N692" s="286"/>
      <c r="O692" s="286"/>
      <c r="P692" s="287"/>
      <c r="Q692" s="286"/>
      <c r="R692" s="286"/>
      <c r="S692" s="287"/>
      <c r="T692" s="286"/>
      <c r="U692" s="286"/>
      <c r="V692" s="286"/>
      <c r="W692" s="286"/>
      <c r="X692" s="286"/>
      <c r="Y692" s="286"/>
    </row>
    <row r="693" spans="1:25" ht="11.25" customHeight="1" x14ac:dyDescent="0.25">
      <c r="A693" s="286"/>
      <c r="B693" s="286"/>
      <c r="C693" s="286"/>
      <c r="D693" s="286"/>
      <c r="E693" s="286"/>
      <c r="F693" s="286"/>
      <c r="G693" s="286"/>
      <c r="H693" s="286"/>
      <c r="I693" s="286"/>
      <c r="J693" s="286"/>
      <c r="K693" s="287"/>
      <c r="L693" s="286"/>
      <c r="M693" s="286"/>
      <c r="N693" s="286"/>
      <c r="O693" s="286"/>
      <c r="P693" s="287"/>
      <c r="Q693" s="286"/>
      <c r="R693" s="286"/>
      <c r="S693" s="287"/>
      <c r="T693" s="286"/>
      <c r="U693" s="286"/>
      <c r="V693" s="286"/>
      <c r="W693" s="286"/>
      <c r="X693" s="286"/>
      <c r="Y693" s="286"/>
    </row>
    <row r="694" spans="1:25" ht="11.25" customHeight="1" x14ac:dyDescent="0.25">
      <c r="A694" s="286"/>
      <c r="B694" s="286"/>
      <c r="C694" s="286"/>
      <c r="D694" s="286"/>
      <c r="E694" s="286"/>
      <c r="F694" s="286"/>
      <c r="G694" s="286"/>
      <c r="H694" s="286"/>
      <c r="I694" s="286"/>
      <c r="J694" s="286"/>
      <c r="K694" s="287"/>
      <c r="L694" s="286"/>
      <c r="M694" s="286"/>
      <c r="N694" s="286"/>
      <c r="O694" s="286"/>
      <c r="P694" s="287"/>
      <c r="Q694" s="286"/>
      <c r="R694" s="286"/>
      <c r="S694" s="287"/>
      <c r="T694" s="286"/>
      <c r="U694" s="286"/>
      <c r="V694" s="286"/>
      <c r="W694" s="286"/>
      <c r="X694" s="286"/>
      <c r="Y694" s="286"/>
    </row>
    <row r="695" spans="1:25" ht="11.25" customHeight="1" x14ac:dyDescent="0.25">
      <c r="A695" s="286"/>
      <c r="B695" s="286"/>
      <c r="C695" s="286"/>
      <c r="D695" s="286"/>
      <c r="E695" s="286"/>
      <c r="F695" s="286"/>
      <c r="G695" s="286"/>
      <c r="H695" s="286"/>
      <c r="I695" s="286"/>
      <c r="J695" s="286"/>
      <c r="K695" s="287"/>
      <c r="L695" s="286"/>
      <c r="M695" s="286"/>
      <c r="N695" s="286"/>
      <c r="O695" s="286"/>
      <c r="P695" s="287"/>
      <c r="Q695" s="286"/>
      <c r="R695" s="286"/>
      <c r="S695" s="287"/>
      <c r="T695" s="286"/>
      <c r="U695" s="286"/>
      <c r="V695" s="286"/>
      <c r="W695" s="286"/>
      <c r="X695" s="286"/>
      <c r="Y695" s="286"/>
    </row>
    <row r="696" spans="1:25" ht="11.25" customHeight="1" x14ac:dyDescent="0.25">
      <c r="A696" s="286"/>
      <c r="B696" s="286"/>
      <c r="C696" s="286"/>
      <c r="D696" s="286"/>
      <c r="E696" s="286"/>
      <c r="F696" s="286"/>
      <c r="G696" s="286"/>
      <c r="H696" s="286"/>
      <c r="I696" s="286"/>
      <c r="J696" s="286"/>
      <c r="K696" s="287"/>
      <c r="L696" s="286"/>
      <c r="M696" s="286"/>
      <c r="N696" s="286"/>
      <c r="O696" s="286"/>
      <c r="P696" s="287"/>
      <c r="Q696" s="286"/>
      <c r="R696" s="286"/>
      <c r="S696" s="287"/>
      <c r="T696" s="286"/>
      <c r="U696" s="286"/>
      <c r="V696" s="286"/>
      <c r="W696" s="286"/>
      <c r="X696" s="286"/>
      <c r="Y696" s="286"/>
    </row>
    <row r="697" spans="1:25" ht="11.25" customHeight="1" x14ac:dyDescent="0.25">
      <c r="A697" s="286"/>
      <c r="B697" s="286"/>
      <c r="C697" s="286"/>
      <c r="D697" s="286"/>
      <c r="E697" s="286"/>
      <c r="F697" s="286"/>
      <c r="G697" s="286"/>
      <c r="H697" s="286"/>
      <c r="I697" s="286"/>
      <c r="J697" s="286"/>
      <c r="K697" s="287"/>
      <c r="L697" s="286"/>
      <c r="M697" s="286"/>
      <c r="N697" s="286"/>
      <c r="O697" s="286"/>
      <c r="P697" s="287"/>
      <c r="Q697" s="286"/>
      <c r="R697" s="286"/>
      <c r="S697" s="287"/>
      <c r="T697" s="286"/>
      <c r="U697" s="286"/>
      <c r="V697" s="286"/>
      <c r="W697" s="286"/>
      <c r="X697" s="286"/>
      <c r="Y697" s="286"/>
    </row>
    <row r="698" spans="1:25" ht="11.25" customHeight="1" x14ac:dyDescent="0.25">
      <c r="A698" s="286"/>
      <c r="B698" s="286"/>
      <c r="C698" s="286"/>
      <c r="D698" s="286"/>
      <c r="E698" s="286"/>
      <c r="F698" s="286"/>
      <c r="G698" s="286"/>
      <c r="H698" s="286"/>
      <c r="I698" s="286"/>
      <c r="J698" s="286"/>
      <c r="K698" s="287"/>
      <c r="L698" s="286"/>
      <c r="M698" s="286"/>
      <c r="N698" s="286"/>
      <c r="O698" s="286"/>
      <c r="P698" s="287"/>
      <c r="Q698" s="286"/>
      <c r="R698" s="286"/>
      <c r="S698" s="287"/>
      <c r="T698" s="286"/>
      <c r="U698" s="286"/>
      <c r="V698" s="286"/>
      <c r="W698" s="286"/>
      <c r="X698" s="286"/>
      <c r="Y698" s="286"/>
    </row>
    <row r="699" spans="1:25" ht="11.25" customHeight="1" x14ac:dyDescent="0.25">
      <c r="A699" s="286"/>
      <c r="B699" s="286"/>
      <c r="C699" s="286"/>
      <c r="D699" s="286"/>
      <c r="E699" s="286"/>
      <c r="F699" s="286"/>
      <c r="G699" s="286"/>
      <c r="H699" s="286"/>
      <c r="I699" s="286"/>
      <c r="J699" s="286"/>
      <c r="K699" s="287"/>
      <c r="L699" s="286"/>
      <c r="M699" s="286"/>
      <c r="N699" s="286"/>
      <c r="O699" s="286"/>
      <c r="P699" s="287"/>
      <c r="Q699" s="286"/>
      <c r="R699" s="286"/>
      <c r="S699" s="287"/>
      <c r="T699" s="286"/>
      <c r="U699" s="286"/>
      <c r="V699" s="286"/>
      <c r="W699" s="286"/>
      <c r="X699" s="286"/>
      <c r="Y699" s="286"/>
    </row>
    <row r="700" spans="1:25" ht="11.25" customHeight="1" x14ac:dyDescent="0.25">
      <c r="A700" s="286"/>
      <c r="B700" s="286"/>
      <c r="C700" s="286"/>
      <c r="D700" s="286"/>
      <c r="E700" s="286"/>
      <c r="F700" s="286"/>
      <c r="G700" s="286"/>
      <c r="H700" s="286"/>
      <c r="I700" s="286"/>
      <c r="J700" s="286"/>
      <c r="K700" s="287"/>
      <c r="L700" s="286"/>
      <c r="M700" s="286"/>
      <c r="N700" s="286"/>
      <c r="O700" s="286"/>
      <c r="P700" s="287"/>
      <c r="Q700" s="286"/>
      <c r="R700" s="286"/>
      <c r="S700" s="287"/>
      <c r="T700" s="286"/>
      <c r="U700" s="286"/>
      <c r="V700" s="286"/>
      <c r="W700" s="286"/>
      <c r="X700" s="286"/>
      <c r="Y700" s="286"/>
    </row>
    <row r="701" spans="1:25" ht="11.25" customHeight="1" x14ac:dyDescent="0.25">
      <c r="A701" s="286"/>
      <c r="B701" s="286"/>
      <c r="C701" s="286"/>
      <c r="D701" s="286"/>
      <c r="E701" s="286"/>
      <c r="F701" s="286"/>
      <c r="G701" s="286"/>
      <c r="H701" s="286"/>
      <c r="I701" s="286"/>
      <c r="J701" s="286"/>
      <c r="K701" s="287"/>
      <c r="L701" s="286"/>
      <c r="M701" s="286"/>
      <c r="N701" s="286"/>
      <c r="O701" s="286"/>
      <c r="P701" s="287"/>
      <c r="Q701" s="286"/>
      <c r="R701" s="286"/>
      <c r="S701" s="287"/>
      <c r="T701" s="286"/>
      <c r="U701" s="286"/>
      <c r="V701" s="286"/>
      <c r="W701" s="286"/>
      <c r="X701" s="286"/>
      <c r="Y701" s="286"/>
    </row>
    <row r="702" spans="1:25" ht="11.25" customHeight="1" x14ac:dyDescent="0.25">
      <c r="A702" s="286"/>
      <c r="B702" s="286"/>
      <c r="C702" s="286"/>
      <c r="D702" s="286"/>
      <c r="E702" s="286"/>
      <c r="F702" s="286"/>
      <c r="G702" s="286"/>
      <c r="H702" s="286"/>
      <c r="I702" s="286"/>
      <c r="J702" s="286"/>
      <c r="K702" s="287"/>
      <c r="L702" s="286"/>
      <c r="M702" s="286"/>
      <c r="N702" s="286"/>
      <c r="O702" s="286"/>
      <c r="P702" s="287"/>
      <c r="Q702" s="286"/>
      <c r="R702" s="286"/>
      <c r="S702" s="287"/>
      <c r="T702" s="286"/>
      <c r="U702" s="286"/>
      <c r="V702" s="286"/>
      <c r="W702" s="286"/>
      <c r="X702" s="286"/>
      <c r="Y702" s="286"/>
    </row>
    <row r="703" spans="1:25" ht="11.25" customHeight="1" x14ac:dyDescent="0.25">
      <c r="A703" s="286"/>
      <c r="B703" s="286"/>
      <c r="C703" s="286"/>
      <c r="D703" s="286"/>
      <c r="E703" s="286"/>
      <c r="F703" s="286"/>
      <c r="G703" s="286"/>
      <c r="H703" s="286"/>
      <c r="I703" s="286"/>
      <c r="J703" s="286"/>
      <c r="K703" s="287"/>
      <c r="L703" s="286"/>
      <c r="M703" s="286"/>
      <c r="N703" s="286"/>
      <c r="O703" s="286"/>
      <c r="P703" s="287"/>
      <c r="Q703" s="286"/>
      <c r="R703" s="286"/>
      <c r="S703" s="287"/>
      <c r="T703" s="286"/>
      <c r="U703" s="286"/>
      <c r="V703" s="286"/>
      <c r="W703" s="286"/>
      <c r="X703" s="286"/>
      <c r="Y703" s="286"/>
    </row>
    <row r="704" spans="1:25" ht="11.25" customHeight="1" x14ac:dyDescent="0.25">
      <c r="A704" s="286"/>
      <c r="B704" s="286"/>
      <c r="C704" s="286"/>
      <c r="D704" s="286"/>
      <c r="E704" s="286"/>
      <c r="F704" s="286"/>
      <c r="G704" s="286"/>
      <c r="H704" s="286"/>
      <c r="I704" s="286"/>
      <c r="J704" s="286"/>
      <c r="K704" s="287"/>
      <c r="L704" s="286"/>
      <c r="M704" s="286"/>
      <c r="N704" s="286"/>
      <c r="O704" s="286"/>
      <c r="P704" s="287"/>
      <c r="Q704" s="286"/>
      <c r="R704" s="286"/>
      <c r="S704" s="287"/>
      <c r="T704" s="286"/>
      <c r="U704" s="286"/>
      <c r="V704" s="286"/>
      <c r="W704" s="286"/>
      <c r="X704" s="286"/>
      <c r="Y704" s="286"/>
    </row>
    <row r="705" spans="1:25" ht="11.25" customHeight="1" x14ac:dyDescent="0.25">
      <c r="A705" s="286"/>
      <c r="B705" s="286"/>
      <c r="C705" s="286"/>
      <c r="D705" s="286"/>
      <c r="E705" s="286"/>
      <c r="F705" s="286"/>
      <c r="G705" s="286"/>
      <c r="H705" s="286"/>
      <c r="I705" s="286"/>
      <c r="J705" s="286"/>
      <c r="K705" s="287"/>
      <c r="L705" s="286"/>
      <c r="M705" s="286"/>
      <c r="N705" s="286"/>
      <c r="O705" s="286"/>
      <c r="P705" s="287"/>
      <c r="Q705" s="286"/>
      <c r="R705" s="286"/>
      <c r="S705" s="287"/>
      <c r="T705" s="286"/>
      <c r="U705" s="286"/>
      <c r="V705" s="286"/>
      <c r="W705" s="286"/>
      <c r="X705" s="286"/>
      <c r="Y705" s="286"/>
    </row>
    <row r="706" spans="1:25" ht="11.25" customHeight="1" x14ac:dyDescent="0.25">
      <c r="A706" s="286"/>
      <c r="B706" s="286"/>
      <c r="C706" s="286"/>
      <c r="D706" s="286"/>
      <c r="E706" s="286"/>
      <c r="F706" s="286"/>
      <c r="G706" s="286"/>
      <c r="H706" s="286"/>
      <c r="I706" s="286"/>
      <c r="J706" s="286"/>
      <c r="K706" s="287"/>
      <c r="L706" s="286"/>
      <c r="M706" s="286"/>
      <c r="N706" s="286"/>
      <c r="O706" s="286"/>
      <c r="P706" s="287"/>
      <c r="Q706" s="286"/>
      <c r="R706" s="286"/>
      <c r="S706" s="287"/>
      <c r="T706" s="286"/>
      <c r="U706" s="286"/>
      <c r="V706" s="286"/>
      <c r="W706" s="286"/>
      <c r="X706" s="286"/>
      <c r="Y706" s="286"/>
    </row>
    <row r="707" spans="1:25" ht="11.25" customHeight="1" x14ac:dyDescent="0.25">
      <c r="A707" s="286"/>
      <c r="B707" s="286"/>
      <c r="C707" s="286"/>
      <c r="D707" s="286"/>
      <c r="E707" s="286"/>
      <c r="F707" s="286"/>
      <c r="G707" s="286"/>
      <c r="H707" s="286"/>
      <c r="I707" s="286"/>
      <c r="J707" s="286"/>
      <c r="K707" s="287"/>
      <c r="L707" s="286"/>
      <c r="M707" s="286"/>
      <c r="N707" s="286"/>
      <c r="O707" s="286"/>
      <c r="P707" s="287"/>
      <c r="Q707" s="286"/>
      <c r="R707" s="286"/>
      <c r="S707" s="287"/>
      <c r="T707" s="286"/>
      <c r="U707" s="286"/>
      <c r="V707" s="286"/>
      <c r="W707" s="286"/>
      <c r="X707" s="286"/>
      <c r="Y707" s="286"/>
    </row>
    <row r="708" spans="1:25" ht="11.25" customHeight="1" x14ac:dyDescent="0.25">
      <c r="A708" s="286"/>
      <c r="B708" s="286"/>
      <c r="C708" s="286"/>
      <c r="D708" s="286"/>
      <c r="E708" s="286"/>
      <c r="F708" s="286"/>
      <c r="G708" s="286"/>
      <c r="H708" s="286"/>
      <c r="I708" s="286"/>
      <c r="J708" s="286"/>
      <c r="K708" s="287"/>
      <c r="L708" s="286"/>
      <c r="M708" s="286"/>
      <c r="N708" s="286"/>
      <c r="O708" s="286"/>
      <c r="P708" s="287"/>
      <c r="Q708" s="286"/>
      <c r="R708" s="286"/>
      <c r="S708" s="287"/>
      <c r="T708" s="286"/>
      <c r="U708" s="286"/>
      <c r="V708" s="286"/>
      <c r="W708" s="286"/>
      <c r="X708" s="286"/>
      <c r="Y708" s="286"/>
    </row>
    <row r="709" spans="1:25" ht="11.25" customHeight="1" x14ac:dyDescent="0.25">
      <c r="A709" s="286"/>
      <c r="B709" s="286"/>
      <c r="C709" s="286"/>
      <c r="D709" s="286"/>
      <c r="E709" s="286"/>
      <c r="F709" s="286"/>
      <c r="G709" s="286"/>
      <c r="H709" s="286"/>
      <c r="I709" s="286"/>
      <c r="J709" s="286"/>
      <c r="K709" s="287"/>
      <c r="L709" s="286"/>
      <c r="M709" s="286"/>
      <c r="N709" s="286"/>
      <c r="O709" s="286"/>
      <c r="P709" s="287"/>
      <c r="Q709" s="286"/>
      <c r="R709" s="286"/>
      <c r="S709" s="287"/>
      <c r="T709" s="286"/>
      <c r="U709" s="286"/>
      <c r="V709" s="286"/>
      <c r="W709" s="286"/>
      <c r="X709" s="286"/>
      <c r="Y709" s="286"/>
    </row>
    <row r="710" spans="1:25" ht="11.25" customHeight="1" x14ac:dyDescent="0.25">
      <c r="A710" s="286"/>
      <c r="B710" s="286"/>
      <c r="C710" s="286"/>
      <c r="D710" s="286"/>
      <c r="E710" s="286"/>
      <c r="F710" s="286"/>
      <c r="G710" s="286"/>
      <c r="H710" s="286"/>
      <c r="I710" s="286"/>
      <c r="J710" s="286"/>
      <c r="K710" s="287"/>
      <c r="L710" s="286"/>
      <c r="M710" s="286"/>
      <c r="N710" s="286"/>
      <c r="O710" s="286"/>
      <c r="P710" s="287"/>
      <c r="Q710" s="286"/>
      <c r="R710" s="286"/>
      <c r="S710" s="287"/>
      <c r="T710" s="286"/>
      <c r="U710" s="286"/>
      <c r="V710" s="286"/>
      <c r="W710" s="286"/>
      <c r="X710" s="286"/>
      <c r="Y710" s="286"/>
    </row>
    <row r="711" spans="1:25" ht="11.25" customHeight="1" x14ac:dyDescent="0.25">
      <c r="A711" s="286"/>
      <c r="B711" s="286"/>
      <c r="C711" s="286"/>
      <c r="D711" s="286"/>
      <c r="E711" s="286"/>
      <c r="F711" s="286"/>
      <c r="G711" s="286"/>
      <c r="H711" s="286"/>
      <c r="I711" s="286"/>
      <c r="J711" s="286"/>
      <c r="K711" s="287"/>
      <c r="L711" s="286"/>
      <c r="M711" s="286"/>
      <c r="N711" s="286"/>
      <c r="O711" s="286"/>
      <c r="P711" s="287"/>
      <c r="Q711" s="286"/>
      <c r="R711" s="286"/>
      <c r="S711" s="287"/>
      <c r="T711" s="286"/>
      <c r="U711" s="286"/>
      <c r="V711" s="286"/>
      <c r="W711" s="286"/>
      <c r="X711" s="286"/>
      <c r="Y711" s="286"/>
    </row>
    <row r="712" spans="1:25" ht="11.25" customHeight="1" x14ac:dyDescent="0.25">
      <c r="A712" s="286"/>
      <c r="B712" s="286"/>
      <c r="C712" s="286"/>
      <c r="D712" s="286"/>
      <c r="E712" s="286"/>
      <c r="F712" s="286"/>
      <c r="G712" s="286"/>
      <c r="H712" s="286"/>
      <c r="I712" s="286"/>
      <c r="J712" s="286"/>
      <c r="K712" s="287"/>
      <c r="L712" s="286"/>
      <c r="M712" s="286"/>
      <c r="N712" s="286"/>
      <c r="O712" s="286"/>
      <c r="P712" s="287"/>
      <c r="Q712" s="286"/>
      <c r="R712" s="286"/>
      <c r="S712" s="287"/>
      <c r="T712" s="286"/>
      <c r="U712" s="286"/>
      <c r="V712" s="286"/>
      <c r="W712" s="286"/>
      <c r="X712" s="286"/>
      <c r="Y712" s="286"/>
    </row>
    <row r="713" spans="1:25" ht="11.25" customHeight="1" x14ac:dyDescent="0.25">
      <c r="A713" s="286"/>
      <c r="B713" s="286"/>
      <c r="C713" s="286"/>
      <c r="D713" s="286"/>
      <c r="E713" s="286"/>
      <c r="F713" s="286"/>
      <c r="G713" s="286"/>
      <c r="H713" s="286"/>
      <c r="I713" s="286"/>
      <c r="J713" s="286"/>
      <c r="K713" s="287"/>
      <c r="L713" s="286"/>
      <c r="M713" s="286"/>
      <c r="N713" s="286"/>
      <c r="O713" s="286"/>
      <c r="P713" s="287"/>
      <c r="Q713" s="286"/>
      <c r="R713" s="286"/>
      <c r="S713" s="287"/>
      <c r="T713" s="286"/>
      <c r="U713" s="286"/>
      <c r="V713" s="286"/>
      <c r="W713" s="286"/>
      <c r="X713" s="286"/>
      <c r="Y713" s="286"/>
    </row>
    <row r="714" spans="1:25" ht="11.25" customHeight="1" x14ac:dyDescent="0.25">
      <c r="A714" s="286"/>
      <c r="B714" s="286"/>
      <c r="C714" s="286"/>
      <c r="D714" s="286"/>
      <c r="E714" s="286"/>
      <c r="F714" s="286"/>
      <c r="G714" s="286"/>
      <c r="H714" s="286"/>
      <c r="I714" s="286"/>
      <c r="J714" s="286"/>
      <c r="K714" s="287"/>
      <c r="L714" s="286"/>
      <c r="M714" s="286"/>
      <c r="N714" s="286"/>
      <c r="O714" s="286"/>
      <c r="P714" s="287"/>
      <c r="Q714" s="286"/>
      <c r="R714" s="286"/>
      <c r="S714" s="287"/>
      <c r="T714" s="286"/>
      <c r="U714" s="286"/>
      <c r="V714" s="286"/>
      <c r="W714" s="286"/>
      <c r="X714" s="286"/>
      <c r="Y714" s="286"/>
    </row>
    <row r="715" spans="1:25" ht="11.25" customHeight="1" x14ac:dyDescent="0.25">
      <c r="A715" s="286"/>
      <c r="B715" s="286"/>
      <c r="C715" s="286"/>
      <c r="D715" s="286"/>
      <c r="E715" s="286"/>
      <c r="F715" s="286"/>
      <c r="G715" s="286"/>
      <c r="H715" s="286"/>
      <c r="I715" s="286"/>
      <c r="J715" s="286"/>
      <c r="K715" s="287"/>
      <c r="L715" s="286"/>
      <c r="M715" s="286"/>
      <c r="N715" s="286"/>
      <c r="O715" s="286"/>
      <c r="P715" s="287"/>
      <c r="Q715" s="286"/>
      <c r="R715" s="286"/>
      <c r="S715" s="287"/>
      <c r="T715" s="286"/>
      <c r="U715" s="286"/>
      <c r="V715" s="286"/>
      <c r="W715" s="286"/>
      <c r="X715" s="286"/>
      <c r="Y715" s="286"/>
    </row>
    <row r="716" spans="1:25" ht="11.25" customHeight="1" x14ac:dyDescent="0.25">
      <c r="A716" s="286"/>
      <c r="B716" s="286"/>
      <c r="C716" s="286"/>
      <c r="D716" s="286"/>
      <c r="E716" s="286"/>
      <c r="F716" s="286"/>
      <c r="G716" s="286"/>
      <c r="H716" s="286"/>
      <c r="I716" s="286"/>
      <c r="J716" s="286"/>
      <c r="K716" s="287"/>
      <c r="L716" s="286"/>
      <c r="M716" s="286"/>
      <c r="N716" s="286"/>
      <c r="O716" s="286"/>
      <c r="P716" s="287"/>
      <c r="Q716" s="286"/>
      <c r="R716" s="286"/>
      <c r="S716" s="287"/>
      <c r="T716" s="286"/>
      <c r="U716" s="286"/>
      <c r="V716" s="286"/>
      <c r="W716" s="286"/>
      <c r="X716" s="286"/>
      <c r="Y716" s="286"/>
    </row>
    <row r="717" spans="1:25" ht="11.25" customHeight="1" x14ac:dyDescent="0.25">
      <c r="A717" s="286"/>
      <c r="B717" s="286"/>
      <c r="C717" s="286"/>
      <c r="D717" s="286"/>
      <c r="E717" s="286"/>
      <c r="F717" s="286"/>
      <c r="G717" s="286"/>
      <c r="H717" s="286"/>
      <c r="I717" s="286"/>
      <c r="J717" s="286"/>
      <c r="K717" s="287"/>
      <c r="L717" s="286"/>
      <c r="M717" s="286"/>
      <c r="N717" s="286"/>
      <c r="O717" s="286"/>
      <c r="P717" s="287"/>
      <c r="Q717" s="286"/>
      <c r="R717" s="286"/>
      <c r="S717" s="287"/>
      <c r="T717" s="286"/>
      <c r="U717" s="286"/>
      <c r="V717" s="286"/>
      <c r="W717" s="286"/>
      <c r="X717" s="286"/>
      <c r="Y717" s="286"/>
    </row>
    <row r="718" spans="1:25" ht="11.25" customHeight="1" x14ac:dyDescent="0.25">
      <c r="A718" s="286"/>
      <c r="B718" s="286"/>
      <c r="C718" s="286"/>
      <c r="D718" s="286"/>
      <c r="E718" s="286"/>
      <c r="F718" s="286"/>
      <c r="G718" s="286"/>
      <c r="H718" s="286"/>
      <c r="I718" s="286"/>
      <c r="J718" s="286"/>
      <c r="K718" s="287"/>
      <c r="L718" s="286"/>
      <c r="M718" s="286"/>
      <c r="N718" s="286"/>
      <c r="O718" s="286"/>
      <c r="P718" s="287"/>
      <c r="Q718" s="286"/>
      <c r="R718" s="286"/>
      <c r="S718" s="287"/>
      <c r="T718" s="286"/>
      <c r="U718" s="286"/>
      <c r="V718" s="286"/>
      <c r="W718" s="286"/>
      <c r="X718" s="286"/>
      <c r="Y718" s="286"/>
    </row>
    <row r="719" spans="1:25" ht="11.25" customHeight="1" x14ac:dyDescent="0.25">
      <c r="A719" s="286"/>
      <c r="B719" s="286"/>
      <c r="C719" s="286"/>
      <c r="D719" s="286"/>
      <c r="E719" s="286"/>
      <c r="F719" s="286"/>
      <c r="G719" s="286"/>
      <c r="H719" s="286"/>
      <c r="I719" s="286"/>
      <c r="J719" s="286"/>
      <c r="K719" s="287"/>
      <c r="L719" s="286"/>
      <c r="M719" s="286"/>
      <c r="N719" s="286"/>
      <c r="O719" s="286"/>
      <c r="P719" s="287"/>
      <c r="Q719" s="286"/>
      <c r="R719" s="286"/>
      <c r="S719" s="287"/>
      <c r="T719" s="286"/>
      <c r="U719" s="286"/>
      <c r="V719" s="286"/>
      <c r="W719" s="286"/>
      <c r="X719" s="286"/>
      <c r="Y719" s="286"/>
    </row>
    <row r="720" spans="1:25" ht="11.25" customHeight="1" x14ac:dyDescent="0.25">
      <c r="A720" s="286"/>
      <c r="B720" s="286"/>
      <c r="C720" s="286"/>
      <c r="D720" s="286"/>
      <c r="E720" s="286"/>
      <c r="F720" s="286"/>
      <c r="G720" s="286"/>
      <c r="H720" s="286"/>
      <c r="I720" s="286"/>
      <c r="J720" s="286"/>
      <c r="K720" s="287"/>
      <c r="L720" s="286"/>
      <c r="M720" s="286"/>
      <c r="N720" s="286"/>
      <c r="O720" s="286"/>
      <c r="P720" s="287"/>
      <c r="Q720" s="286"/>
      <c r="R720" s="286"/>
      <c r="S720" s="287"/>
      <c r="T720" s="286"/>
      <c r="U720" s="286"/>
      <c r="V720" s="286"/>
      <c r="W720" s="286"/>
      <c r="X720" s="286"/>
      <c r="Y720" s="286"/>
    </row>
    <row r="721" spans="1:25" ht="11.25" customHeight="1" x14ac:dyDescent="0.25">
      <c r="A721" s="286"/>
      <c r="B721" s="286"/>
      <c r="C721" s="286"/>
      <c r="D721" s="286"/>
      <c r="E721" s="286"/>
      <c r="F721" s="286"/>
      <c r="G721" s="286"/>
      <c r="H721" s="286"/>
      <c r="I721" s="286"/>
      <c r="J721" s="286"/>
      <c r="K721" s="287"/>
      <c r="L721" s="286"/>
      <c r="M721" s="286"/>
      <c r="N721" s="286"/>
      <c r="O721" s="286"/>
      <c r="P721" s="287"/>
      <c r="Q721" s="286"/>
      <c r="R721" s="286"/>
      <c r="S721" s="287"/>
      <c r="T721" s="286"/>
      <c r="U721" s="286"/>
      <c r="V721" s="286"/>
      <c r="W721" s="286"/>
      <c r="X721" s="286"/>
      <c r="Y721" s="286"/>
    </row>
    <row r="722" spans="1:25" ht="11.25" customHeight="1" x14ac:dyDescent="0.25">
      <c r="A722" s="286"/>
      <c r="B722" s="286"/>
      <c r="C722" s="286"/>
      <c r="D722" s="286"/>
      <c r="E722" s="286"/>
      <c r="F722" s="286"/>
      <c r="G722" s="286"/>
      <c r="H722" s="286"/>
      <c r="I722" s="286"/>
      <c r="J722" s="286"/>
      <c r="K722" s="287"/>
      <c r="L722" s="286"/>
      <c r="M722" s="286"/>
      <c r="N722" s="286"/>
      <c r="O722" s="286"/>
      <c r="P722" s="287"/>
      <c r="Q722" s="286"/>
      <c r="R722" s="286"/>
      <c r="S722" s="287"/>
      <c r="T722" s="286"/>
      <c r="U722" s="286"/>
      <c r="V722" s="286"/>
      <c r="W722" s="286"/>
      <c r="X722" s="286"/>
      <c r="Y722" s="286"/>
    </row>
    <row r="723" spans="1:25" ht="11.25" customHeight="1" x14ac:dyDescent="0.25">
      <c r="A723" s="286"/>
      <c r="B723" s="286"/>
      <c r="C723" s="286"/>
      <c r="D723" s="286"/>
      <c r="E723" s="286"/>
      <c r="F723" s="286"/>
      <c r="G723" s="286"/>
      <c r="H723" s="286"/>
      <c r="I723" s="286"/>
      <c r="J723" s="286"/>
      <c r="K723" s="287"/>
      <c r="L723" s="286"/>
      <c r="M723" s="286"/>
      <c r="N723" s="286"/>
      <c r="O723" s="286"/>
      <c r="P723" s="287"/>
      <c r="Q723" s="286"/>
      <c r="R723" s="286"/>
      <c r="S723" s="287"/>
      <c r="T723" s="286"/>
      <c r="U723" s="286"/>
      <c r="V723" s="286"/>
      <c r="W723" s="286"/>
      <c r="X723" s="286"/>
      <c r="Y723" s="286"/>
    </row>
    <row r="724" spans="1:25" ht="11.25" customHeight="1" x14ac:dyDescent="0.25">
      <c r="A724" s="286"/>
      <c r="B724" s="286"/>
      <c r="C724" s="286"/>
      <c r="D724" s="286"/>
      <c r="E724" s="286"/>
      <c r="F724" s="286"/>
      <c r="G724" s="286"/>
      <c r="H724" s="286"/>
      <c r="I724" s="286"/>
      <c r="J724" s="286"/>
      <c r="K724" s="287"/>
      <c r="L724" s="286"/>
      <c r="M724" s="286"/>
      <c r="N724" s="286"/>
      <c r="O724" s="286"/>
      <c r="P724" s="287"/>
      <c r="Q724" s="286"/>
      <c r="R724" s="286"/>
      <c r="S724" s="287"/>
      <c r="T724" s="286"/>
      <c r="U724" s="286"/>
      <c r="V724" s="286"/>
      <c r="W724" s="286"/>
      <c r="X724" s="286"/>
      <c r="Y724" s="286"/>
    </row>
    <row r="725" spans="1:25" ht="11.25" customHeight="1" x14ac:dyDescent="0.25">
      <c r="A725" s="286"/>
      <c r="B725" s="286"/>
      <c r="C725" s="286"/>
      <c r="D725" s="286"/>
      <c r="E725" s="286"/>
      <c r="F725" s="286"/>
      <c r="G725" s="286"/>
      <c r="H725" s="286"/>
      <c r="I725" s="286"/>
      <c r="J725" s="286"/>
      <c r="K725" s="287"/>
      <c r="L725" s="286"/>
      <c r="M725" s="286"/>
      <c r="N725" s="286"/>
      <c r="O725" s="286"/>
      <c r="P725" s="287"/>
      <c r="Q725" s="286"/>
      <c r="R725" s="286"/>
      <c r="S725" s="287"/>
      <c r="T725" s="286"/>
      <c r="U725" s="286"/>
      <c r="V725" s="286"/>
      <c r="W725" s="286"/>
      <c r="X725" s="286"/>
      <c r="Y725" s="286"/>
    </row>
    <row r="726" spans="1:25" ht="11.25" customHeight="1" x14ac:dyDescent="0.25">
      <c r="A726" s="286"/>
      <c r="B726" s="286"/>
      <c r="C726" s="286"/>
      <c r="D726" s="286"/>
      <c r="E726" s="286"/>
      <c r="F726" s="286"/>
      <c r="G726" s="286"/>
      <c r="H726" s="286"/>
      <c r="I726" s="286"/>
      <c r="J726" s="286"/>
      <c r="K726" s="287"/>
      <c r="L726" s="286"/>
      <c r="M726" s="286"/>
      <c r="N726" s="286"/>
      <c r="O726" s="286"/>
      <c r="P726" s="287"/>
      <c r="Q726" s="286"/>
      <c r="R726" s="286"/>
      <c r="S726" s="287"/>
      <c r="T726" s="286"/>
      <c r="U726" s="286"/>
      <c r="V726" s="286"/>
      <c r="W726" s="286"/>
      <c r="X726" s="286"/>
      <c r="Y726" s="286"/>
    </row>
    <row r="727" spans="1:25" ht="11.25" customHeight="1" x14ac:dyDescent="0.25">
      <c r="A727" s="286"/>
      <c r="B727" s="286"/>
      <c r="C727" s="286"/>
      <c r="D727" s="286"/>
      <c r="E727" s="286"/>
      <c r="F727" s="286"/>
      <c r="G727" s="286"/>
      <c r="H727" s="286"/>
      <c r="I727" s="286"/>
      <c r="J727" s="286"/>
      <c r="K727" s="287"/>
      <c r="L727" s="286"/>
      <c r="M727" s="286"/>
      <c r="N727" s="286"/>
      <c r="O727" s="286"/>
      <c r="P727" s="287"/>
      <c r="Q727" s="286"/>
      <c r="R727" s="286"/>
      <c r="S727" s="287"/>
      <c r="T727" s="286"/>
      <c r="U727" s="286"/>
      <c r="V727" s="286"/>
      <c r="W727" s="286"/>
      <c r="X727" s="286"/>
      <c r="Y727" s="286"/>
    </row>
    <row r="728" spans="1:25" ht="11.25" customHeight="1" x14ac:dyDescent="0.25">
      <c r="A728" s="286"/>
      <c r="B728" s="286"/>
      <c r="C728" s="286"/>
      <c r="D728" s="286"/>
      <c r="E728" s="286"/>
      <c r="F728" s="286"/>
      <c r="G728" s="286"/>
      <c r="H728" s="286"/>
      <c r="I728" s="286"/>
      <c r="J728" s="286"/>
      <c r="K728" s="287"/>
      <c r="L728" s="286"/>
      <c r="M728" s="286"/>
      <c r="N728" s="286"/>
      <c r="O728" s="286"/>
      <c r="P728" s="287"/>
      <c r="Q728" s="286"/>
      <c r="R728" s="286"/>
      <c r="S728" s="287"/>
      <c r="T728" s="286"/>
      <c r="U728" s="286"/>
      <c r="V728" s="286"/>
      <c r="W728" s="286"/>
      <c r="X728" s="286"/>
      <c r="Y728" s="286"/>
    </row>
    <row r="729" spans="1:25" ht="11.25" customHeight="1" x14ac:dyDescent="0.25">
      <c r="A729" s="286"/>
      <c r="B729" s="286"/>
      <c r="C729" s="286"/>
      <c r="D729" s="286"/>
      <c r="E729" s="286"/>
      <c r="F729" s="286"/>
      <c r="G729" s="286"/>
      <c r="H729" s="286"/>
      <c r="I729" s="286"/>
      <c r="J729" s="286"/>
      <c r="K729" s="287"/>
      <c r="L729" s="286"/>
      <c r="M729" s="286"/>
      <c r="N729" s="286"/>
      <c r="O729" s="286"/>
      <c r="P729" s="287"/>
      <c r="Q729" s="286"/>
      <c r="R729" s="286"/>
      <c r="S729" s="287"/>
      <c r="T729" s="286"/>
      <c r="U729" s="286"/>
      <c r="V729" s="286"/>
      <c r="W729" s="286"/>
      <c r="X729" s="286"/>
      <c r="Y729" s="286"/>
    </row>
    <row r="730" spans="1:25" ht="11.25" customHeight="1" x14ac:dyDescent="0.25">
      <c r="A730" s="286"/>
      <c r="B730" s="286"/>
      <c r="C730" s="286"/>
      <c r="D730" s="286"/>
      <c r="E730" s="286"/>
      <c r="F730" s="286"/>
      <c r="G730" s="286"/>
      <c r="H730" s="286"/>
      <c r="I730" s="286"/>
      <c r="J730" s="286"/>
      <c r="K730" s="287"/>
      <c r="L730" s="286"/>
      <c r="M730" s="286"/>
      <c r="N730" s="286"/>
      <c r="O730" s="286"/>
      <c r="P730" s="287"/>
      <c r="Q730" s="286"/>
      <c r="R730" s="286"/>
      <c r="S730" s="287"/>
      <c r="T730" s="286"/>
      <c r="U730" s="286"/>
      <c r="V730" s="286"/>
      <c r="W730" s="286"/>
      <c r="X730" s="286"/>
      <c r="Y730" s="286"/>
    </row>
    <row r="731" spans="1:25" ht="11.25" customHeight="1" x14ac:dyDescent="0.25">
      <c r="A731" s="286"/>
      <c r="B731" s="286"/>
      <c r="C731" s="286"/>
      <c r="D731" s="286"/>
      <c r="E731" s="286"/>
      <c r="F731" s="286"/>
      <c r="G731" s="286"/>
      <c r="H731" s="286"/>
      <c r="I731" s="286"/>
      <c r="J731" s="286"/>
      <c r="K731" s="287"/>
      <c r="L731" s="286"/>
      <c r="M731" s="286"/>
      <c r="N731" s="286"/>
      <c r="O731" s="286"/>
      <c r="P731" s="287"/>
      <c r="Q731" s="286"/>
      <c r="R731" s="286"/>
      <c r="S731" s="287"/>
      <c r="T731" s="286"/>
      <c r="U731" s="286"/>
      <c r="V731" s="286"/>
      <c r="W731" s="286"/>
      <c r="X731" s="286"/>
      <c r="Y731" s="286"/>
    </row>
    <row r="732" spans="1:25" ht="11.25" customHeight="1" x14ac:dyDescent="0.25">
      <c r="A732" s="286"/>
      <c r="B732" s="286"/>
      <c r="C732" s="286"/>
      <c r="D732" s="286"/>
      <c r="E732" s="286"/>
      <c r="F732" s="286"/>
      <c r="G732" s="286"/>
      <c r="H732" s="286"/>
      <c r="I732" s="286"/>
      <c r="J732" s="286"/>
      <c r="K732" s="287"/>
      <c r="L732" s="286"/>
      <c r="M732" s="286"/>
      <c r="N732" s="286"/>
      <c r="O732" s="286"/>
      <c r="P732" s="287"/>
      <c r="Q732" s="286"/>
      <c r="R732" s="286"/>
      <c r="S732" s="287"/>
      <c r="T732" s="286"/>
      <c r="U732" s="286"/>
      <c r="V732" s="286"/>
      <c r="W732" s="286"/>
      <c r="X732" s="286"/>
      <c r="Y732" s="286"/>
    </row>
    <row r="733" spans="1:25" ht="11.25" customHeight="1" x14ac:dyDescent="0.25">
      <c r="A733" s="286"/>
      <c r="B733" s="286"/>
      <c r="C733" s="286"/>
      <c r="D733" s="286"/>
      <c r="E733" s="286"/>
      <c r="F733" s="286"/>
      <c r="G733" s="286"/>
      <c r="H733" s="286"/>
      <c r="I733" s="286"/>
      <c r="J733" s="286"/>
      <c r="K733" s="287"/>
      <c r="L733" s="286"/>
      <c r="M733" s="286"/>
      <c r="N733" s="286"/>
      <c r="O733" s="286"/>
      <c r="P733" s="287"/>
      <c r="Q733" s="286"/>
      <c r="R733" s="286"/>
      <c r="S733" s="287"/>
      <c r="T733" s="286"/>
      <c r="U733" s="286"/>
      <c r="V733" s="286"/>
      <c r="W733" s="286"/>
      <c r="X733" s="286"/>
      <c r="Y733" s="286"/>
    </row>
    <row r="734" spans="1:25" ht="11.25" customHeight="1" x14ac:dyDescent="0.25">
      <c r="A734" s="286"/>
      <c r="B734" s="286"/>
      <c r="C734" s="286"/>
      <c r="D734" s="286"/>
      <c r="E734" s="286"/>
      <c r="F734" s="286"/>
      <c r="G734" s="286"/>
      <c r="H734" s="286"/>
      <c r="I734" s="286"/>
      <c r="J734" s="286"/>
      <c r="K734" s="287"/>
      <c r="L734" s="286"/>
      <c r="M734" s="286"/>
      <c r="N734" s="286"/>
      <c r="O734" s="286"/>
      <c r="P734" s="287"/>
      <c r="Q734" s="286"/>
      <c r="R734" s="286"/>
      <c r="S734" s="287"/>
      <c r="T734" s="286"/>
      <c r="U734" s="286"/>
      <c r="V734" s="286"/>
      <c r="W734" s="286"/>
      <c r="X734" s="286"/>
      <c r="Y734" s="286"/>
    </row>
    <row r="735" spans="1:25" ht="11.25" customHeight="1" x14ac:dyDescent="0.25">
      <c r="A735" s="286"/>
      <c r="B735" s="286"/>
      <c r="C735" s="286"/>
      <c r="D735" s="286"/>
      <c r="E735" s="286"/>
      <c r="F735" s="286"/>
      <c r="G735" s="286"/>
      <c r="H735" s="286"/>
      <c r="I735" s="286"/>
      <c r="J735" s="286"/>
      <c r="K735" s="287"/>
      <c r="L735" s="286"/>
      <c r="M735" s="286"/>
      <c r="N735" s="286"/>
      <c r="O735" s="286"/>
      <c r="P735" s="287"/>
      <c r="Q735" s="286"/>
      <c r="R735" s="286"/>
      <c r="S735" s="287"/>
      <c r="T735" s="286"/>
      <c r="U735" s="286"/>
      <c r="V735" s="286"/>
      <c r="W735" s="286"/>
      <c r="X735" s="286"/>
      <c r="Y735" s="286"/>
    </row>
    <row r="736" spans="1:25" ht="11.25" customHeight="1" x14ac:dyDescent="0.25">
      <c r="A736" s="286"/>
      <c r="B736" s="286"/>
      <c r="C736" s="286"/>
      <c r="D736" s="286"/>
      <c r="E736" s="286"/>
      <c r="F736" s="286"/>
      <c r="G736" s="286"/>
      <c r="H736" s="286"/>
      <c r="I736" s="286"/>
      <c r="J736" s="286"/>
      <c r="K736" s="287"/>
      <c r="L736" s="286"/>
      <c r="M736" s="286"/>
      <c r="N736" s="286"/>
      <c r="O736" s="286"/>
      <c r="P736" s="287"/>
      <c r="Q736" s="286"/>
      <c r="R736" s="286"/>
      <c r="S736" s="287"/>
      <c r="T736" s="286"/>
      <c r="U736" s="286"/>
      <c r="V736" s="286"/>
      <c r="W736" s="286"/>
      <c r="X736" s="286"/>
      <c r="Y736" s="286"/>
    </row>
    <row r="737" spans="1:25" ht="11.25" customHeight="1" x14ac:dyDescent="0.25">
      <c r="A737" s="286"/>
      <c r="B737" s="286"/>
      <c r="C737" s="286"/>
      <c r="D737" s="286"/>
      <c r="E737" s="286"/>
      <c r="F737" s="286"/>
      <c r="G737" s="286"/>
      <c r="H737" s="286"/>
      <c r="I737" s="286"/>
      <c r="J737" s="286"/>
      <c r="K737" s="287"/>
      <c r="L737" s="286"/>
      <c r="M737" s="286"/>
      <c r="N737" s="286"/>
      <c r="O737" s="286"/>
      <c r="P737" s="287"/>
      <c r="Q737" s="286"/>
      <c r="R737" s="286"/>
      <c r="S737" s="287"/>
      <c r="T737" s="286"/>
      <c r="U737" s="286"/>
      <c r="V737" s="286"/>
      <c r="W737" s="286"/>
      <c r="X737" s="286"/>
      <c r="Y737" s="286"/>
    </row>
    <row r="738" spans="1:25" ht="11.25" customHeight="1" x14ac:dyDescent="0.25">
      <c r="A738" s="286"/>
      <c r="B738" s="286"/>
      <c r="C738" s="286"/>
      <c r="D738" s="286"/>
      <c r="E738" s="286"/>
      <c r="F738" s="286"/>
      <c r="G738" s="286"/>
      <c r="H738" s="286"/>
      <c r="I738" s="286"/>
      <c r="J738" s="286"/>
      <c r="K738" s="287"/>
      <c r="L738" s="286"/>
      <c r="M738" s="286"/>
      <c r="N738" s="286"/>
      <c r="O738" s="286"/>
      <c r="P738" s="287"/>
      <c r="Q738" s="286"/>
      <c r="R738" s="286"/>
      <c r="S738" s="287"/>
      <c r="T738" s="286"/>
      <c r="U738" s="286"/>
      <c r="V738" s="286"/>
      <c r="W738" s="286"/>
      <c r="X738" s="286"/>
      <c r="Y738" s="286"/>
    </row>
    <row r="739" spans="1:25" ht="11.25" customHeight="1" x14ac:dyDescent="0.25">
      <c r="A739" s="286"/>
      <c r="B739" s="286"/>
      <c r="C739" s="286"/>
      <c r="D739" s="286"/>
      <c r="E739" s="286"/>
      <c r="F739" s="286"/>
      <c r="G739" s="286"/>
      <c r="H739" s="286"/>
      <c r="I739" s="286"/>
      <c r="J739" s="286"/>
      <c r="K739" s="287"/>
      <c r="L739" s="286"/>
      <c r="M739" s="286"/>
      <c r="N739" s="286"/>
      <c r="O739" s="286"/>
      <c r="P739" s="287"/>
      <c r="Q739" s="286"/>
      <c r="R739" s="286"/>
      <c r="S739" s="287"/>
      <c r="T739" s="286"/>
      <c r="U739" s="286"/>
      <c r="V739" s="286"/>
      <c r="W739" s="286"/>
      <c r="X739" s="286"/>
      <c r="Y739" s="286"/>
    </row>
    <row r="740" spans="1:25" ht="11.25" customHeight="1" x14ac:dyDescent="0.25">
      <c r="A740" s="286"/>
      <c r="B740" s="286"/>
      <c r="C740" s="286"/>
      <c r="D740" s="286"/>
      <c r="E740" s="286"/>
      <c r="F740" s="286"/>
      <c r="G740" s="286"/>
      <c r="H740" s="286"/>
      <c r="I740" s="286"/>
      <c r="J740" s="286"/>
      <c r="K740" s="287"/>
      <c r="L740" s="286"/>
      <c r="M740" s="286"/>
      <c r="N740" s="286"/>
      <c r="O740" s="286"/>
      <c r="P740" s="287"/>
      <c r="Q740" s="286"/>
      <c r="R740" s="286"/>
      <c r="S740" s="287"/>
      <c r="T740" s="286"/>
      <c r="U740" s="286"/>
      <c r="V740" s="286"/>
      <c r="W740" s="286"/>
      <c r="X740" s="286"/>
      <c r="Y740" s="286"/>
    </row>
    <row r="741" spans="1:25" ht="11.25" customHeight="1" x14ac:dyDescent="0.25">
      <c r="A741" s="286"/>
      <c r="B741" s="286"/>
      <c r="C741" s="286"/>
      <c r="D741" s="286"/>
      <c r="E741" s="286"/>
      <c r="F741" s="286"/>
      <c r="G741" s="286"/>
      <c r="H741" s="286"/>
      <c r="I741" s="286"/>
      <c r="J741" s="286"/>
      <c r="K741" s="287"/>
      <c r="L741" s="286"/>
      <c r="M741" s="286"/>
      <c r="N741" s="286"/>
      <c r="O741" s="286"/>
      <c r="P741" s="287"/>
      <c r="Q741" s="286"/>
      <c r="R741" s="286"/>
      <c r="S741" s="287"/>
      <c r="T741" s="286"/>
      <c r="U741" s="286"/>
      <c r="V741" s="286"/>
      <c r="W741" s="286"/>
      <c r="X741" s="286"/>
      <c r="Y741" s="286"/>
    </row>
    <row r="742" spans="1:25" ht="11.25" customHeight="1" x14ac:dyDescent="0.25">
      <c r="A742" s="286"/>
      <c r="B742" s="286"/>
      <c r="C742" s="286"/>
      <c r="D742" s="286"/>
      <c r="E742" s="286"/>
      <c r="F742" s="286"/>
      <c r="G742" s="286"/>
      <c r="H742" s="286"/>
      <c r="I742" s="286"/>
      <c r="J742" s="286"/>
      <c r="K742" s="287"/>
      <c r="L742" s="286"/>
      <c r="M742" s="286"/>
      <c r="N742" s="286"/>
      <c r="O742" s="286"/>
      <c r="P742" s="287"/>
      <c r="Q742" s="286"/>
      <c r="R742" s="286"/>
      <c r="S742" s="287"/>
      <c r="T742" s="286"/>
      <c r="U742" s="286"/>
      <c r="V742" s="286"/>
      <c r="W742" s="286"/>
      <c r="X742" s="286"/>
      <c r="Y742" s="286"/>
    </row>
    <row r="743" spans="1:25" ht="11.25" customHeight="1" x14ac:dyDescent="0.25">
      <c r="A743" s="286"/>
      <c r="B743" s="286"/>
      <c r="C743" s="286"/>
      <c r="D743" s="286"/>
      <c r="E743" s="286"/>
      <c r="F743" s="286"/>
      <c r="G743" s="286"/>
      <c r="H743" s="286"/>
      <c r="I743" s="286"/>
      <c r="J743" s="286"/>
      <c r="K743" s="287"/>
      <c r="L743" s="286"/>
      <c r="M743" s="286"/>
      <c r="N743" s="286"/>
      <c r="O743" s="286"/>
      <c r="P743" s="287"/>
      <c r="Q743" s="286"/>
      <c r="R743" s="286"/>
      <c r="S743" s="287"/>
      <c r="T743" s="286"/>
      <c r="U743" s="286"/>
      <c r="V743" s="286"/>
      <c r="W743" s="286"/>
      <c r="X743" s="286"/>
      <c r="Y743" s="286"/>
    </row>
    <row r="744" spans="1:25" ht="11.25" customHeight="1" x14ac:dyDescent="0.25">
      <c r="A744" s="286"/>
      <c r="B744" s="286"/>
      <c r="C744" s="286"/>
      <c r="D744" s="286"/>
      <c r="E744" s="286"/>
      <c r="F744" s="286"/>
      <c r="G744" s="286"/>
      <c r="H744" s="286"/>
      <c r="I744" s="286"/>
      <c r="J744" s="286"/>
      <c r="K744" s="287"/>
      <c r="L744" s="286"/>
      <c r="M744" s="286"/>
      <c r="N744" s="286"/>
      <c r="O744" s="286"/>
      <c r="P744" s="287"/>
      <c r="Q744" s="286"/>
      <c r="R744" s="286"/>
      <c r="S744" s="287"/>
      <c r="T744" s="286"/>
      <c r="U744" s="286"/>
      <c r="V744" s="286"/>
      <c r="W744" s="286"/>
      <c r="X744" s="286"/>
      <c r="Y744" s="286"/>
    </row>
    <row r="745" spans="1:25" ht="11.25" customHeight="1" x14ac:dyDescent="0.25">
      <c r="A745" s="286"/>
      <c r="B745" s="286"/>
      <c r="C745" s="286"/>
      <c r="D745" s="286"/>
      <c r="E745" s="286"/>
      <c r="F745" s="286"/>
      <c r="G745" s="286"/>
      <c r="H745" s="286"/>
      <c r="I745" s="286"/>
      <c r="J745" s="286"/>
      <c r="K745" s="287"/>
      <c r="L745" s="286"/>
      <c r="M745" s="286"/>
      <c r="N745" s="286"/>
      <c r="O745" s="286"/>
      <c r="P745" s="287"/>
      <c r="Q745" s="286"/>
      <c r="R745" s="286"/>
      <c r="S745" s="287"/>
      <c r="T745" s="286"/>
      <c r="U745" s="286"/>
      <c r="V745" s="286"/>
      <c r="W745" s="286"/>
      <c r="X745" s="286"/>
      <c r="Y745" s="286"/>
    </row>
    <row r="746" spans="1:25" ht="11.25" customHeight="1" x14ac:dyDescent="0.25">
      <c r="A746" s="286"/>
      <c r="B746" s="286"/>
      <c r="C746" s="286"/>
      <c r="D746" s="286"/>
      <c r="E746" s="286"/>
      <c r="F746" s="286"/>
      <c r="G746" s="286"/>
      <c r="H746" s="286"/>
      <c r="I746" s="286"/>
      <c r="J746" s="286"/>
      <c r="K746" s="287"/>
      <c r="L746" s="286"/>
      <c r="M746" s="286"/>
      <c r="N746" s="286"/>
      <c r="O746" s="286"/>
      <c r="P746" s="287"/>
      <c r="Q746" s="286"/>
      <c r="R746" s="286"/>
      <c r="S746" s="287"/>
      <c r="T746" s="286"/>
      <c r="U746" s="286"/>
      <c r="V746" s="286"/>
      <c r="W746" s="286"/>
      <c r="X746" s="286"/>
      <c r="Y746" s="286"/>
    </row>
    <row r="747" spans="1:25" ht="11.25" customHeight="1" x14ac:dyDescent="0.25">
      <c r="A747" s="286"/>
      <c r="B747" s="286"/>
      <c r="C747" s="286"/>
      <c r="D747" s="286"/>
      <c r="E747" s="286"/>
      <c r="F747" s="286"/>
      <c r="G747" s="286"/>
      <c r="H747" s="286"/>
      <c r="I747" s="286"/>
      <c r="J747" s="286"/>
      <c r="K747" s="287"/>
      <c r="L747" s="286"/>
      <c r="M747" s="286"/>
      <c r="N747" s="286"/>
      <c r="O747" s="286"/>
      <c r="P747" s="287"/>
      <c r="Q747" s="286"/>
      <c r="R747" s="286"/>
      <c r="S747" s="287"/>
      <c r="T747" s="286"/>
      <c r="U747" s="286"/>
      <c r="V747" s="286"/>
      <c r="W747" s="286"/>
      <c r="X747" s="286"/>
      <c r="Y747" s="286"/>
    </row>
    <row r="748" spans="1:25" ht="11.25" customHeight="1" x14ac:dyDescent="0.25">
      <c r="A748" s="286"/>
      <c r="B748" s="286"/>
      <c r="C748" s="286"/>
      <c r="D748" s="286"/>
      <c r="E748" s="286"/>
      <c r="F748" s="286"/>
      <c r="G748" s="286"/>
      <c r="H748" s="286"/>
      <c r="I748" s="286"/>
      <c r="J748" s="286"/>
      <c r="K748" s="287"/>
      <c r="L748" s="286"/>
      <c r="M748" s="286"/>
      <c r="N748" s="286"/>
      <c r="O748" s="286"/>
      <c r="P748" s="287"/>
      <c r="Q748" s="286"/>
      <c r="R748" s="286"/>
      <c r="S748" s="287"/>
      <c r="T748" s="286"/>
      <c r="U748" s="286"/>
      <c r="V748" s="286"/>
      <c r="W748" s="286"/>
      <c r="X748" s="286"/>
      <c r="Y748" s="286"/>
    </row>
    <row r="749" spans="1:25" ht="11.25" customHeight="1" x14ac:dyDescent="0.25">
      <c r="A749" s="286"/>
      <c r="B749" s="286"/>
      <c r="C749" s="286"/>
      <c r="D749" s="286"/>
      <c r="E749" s="286"/>
      <c r="F749" s="286"/>
      <c r="G749" s="286"/>
      <c r="H749" s="286"/>
      <c r="I749" s="286"/>
      <c r="J749" s="286"/>
      <c r="K749" s="287"/>
      <c r="L749" s="286"/>
      <c r="M749" s="286"/>
      <c r="N749" s="286"/>
      <c r="O749" s="286"/>
      <c r="P749" s="287"/>
      <c r="Q749" s="286"/>
      <c r="R749" s="286"/>
      <c r="S749" s="287"/>
      <c r="T749" s="286"/>
      <c r="U749" s="286"/>
      <c r="V749" s="286"/>
      <c r="W749" s="286"/>
      <c r="X749" s="286"/>
      <c r="Y749" s="286"/>
    </row>
    <row r="750" spans="1:25" ht="11.25" customHeight="1" x14ac:dyDescent="0.25">
      <c r="A750" s="286"/>
      <c r="B750" s="286"/>
      <c r="C750" s="286"/>
      <c r="D750" s="286"/>
      <c r="E750" s="286"/>
      <c r="F750" s="286"/>
      <c r="G750" s="286"/>
      <c r="H750" s="286"/>
      <c r="I750" s="286"/>
      <c r="J750" s="286"/>
      <c r="K750" s="287"/>
      <c r="L750" s="286"/>
      <c r="M750" s="286"/>
      <c r="N750" s="286"/>
      <c r="O750" s="286"/>
      <c r="P750" s="287"/>
      <c r="Q750" s="286"/>
      <c r="R750" s="286"/>
      <c r="S750" s="287"/>
      <c r="T750" s="286"/>
      <c r="U750" s="286"/>
      <c r="V750" s="286"/>
      <c r="W750" s="286"/>
      <c r="X750" s="286"/>
      <c r="Y750" s="286"/>
    </row>
    <row r="751" spans="1:25" ht="11.25" customHeight="1" x14ac:dyDescent="0.25">
      <c r="A751" s="286"/>
      <c r="B751" s="286"/>
      <c r="C751" s="286"/>
      <c r="D751" s="286"/>
      <c r="E751" s="286"/>
      <c r="F751" s="286"/>
      <c r="G751" s="286"/>
      <c r="H751" s="286"/>
      <c r="I751" s="286"/>
      <c r="J751" s="286"/>
      <c r="K751" s="287"/>
      <c r="L751" s="286"/>
      <c r="M751" s="286"/>
      <c r="N751" s="286"/>
      <c r="O751" s="286"/>
      <c r="P751" s="287"/>
      <c r="Q751" s="286"/>
      <c r="R751" s="286"/>
      <c r="S751" s="287"/>
      <c r="T751" s="286"/>
      <c r="U751" s="286"/>
      <c r="V751" s="286"/>
      <c r="W751" s="286"/>
      <c r="X751" s="286"/>
      <c r="Y751" s="286"/>
    </row>
    <row r="752" spans="1:25" ht="11.25" customHeight="1" x14ac:dyDescent="0.25">
      <c r="A752" s="286"/>
      <c r="B752" s="286"/>
      <c r="C752" s="286"/>
      <c r="D752" s="286"/>
      <c r="E752" s="286"/>
      <c r="F752" s="286"/>
      <c r="G752" s="286"/>
      <c r="H752" s="286"/>
      <c r="I752" s="286"/>
      <c r="J752" s="286"/>
      <c r="K752" s="287"/>
      <c r="L752" s="286"/>
      <c r="M752" s="286"/>
      <c r="N752" s="286"/>
      <c r="O752" s="286"/>
      <c r="P752" s="287"/>
      <c r="Q752" s="286"/>
      <c r="R752" s="286"/>
      <c r="S752" s="287"/>
      <c r="T752" s="286"/>
      <c r="U752" s="286"/>
      <c r="V752" s="286"/>
      <c r="W752" s="286"/>
      <c r="X752" s="286"/>
      <c r="Y752" s="286"/>
    </row>
    <row r="753" spans="1:25" ht="11.25" customHeight="1" x14ac:dyDescent="0.25">
      <c r="A753" s="286"/>
      <c r="B753" s="286"/>
      <c r="C753" s="286"/>
      <c r="D753" s="286"/>
      <c r="E753" s="286"/>
      <c r="F753" s="286"/>
      <c r="G753" s="286"/>
      <c r="H753" s="286"/>
      <c r="I753" s="286"/>
      <c r="J753" s="286"/>
      <c r="K753" s="287"/>
      <c r="L753" s="286"/>
      <c r="M753" s="286"/>
      <c r="N753" s="286"/>
      <c r="O753" s="286"/>
      <c r="P753" s="287"/>
      <c r="Q753" s="286"/>
      <c r="R753" s="286"/>
      <c r="S753" s="287"/>
      <c r="T753" s="286"/>
      <c r="U753" s="286"/>
      <c r="V753" s="286"/>
      <c r="W753" s="286"/>
      <c r="X753" s="286"/>
      <c r="Y753" s="286"/>
    </row>
    <row r="754" spans="1:25" ht="11.25" customHeight="1" x14ac:dyDescent="0.25">
      <c r="A754" s="286"/>
      <c r="B754" s="286"/>
      <c r="C754" s="286"/>
      <c r="D754" s="286"/>
      <c r="E754" s="286"/>
      <c r="F754" s="286"/>
      <c r="G754" s="286"/>
      <c r="H754" s="286"/>
      <c r="I754" s="286"/>
      <c r="J754" s="286"/>
      <c r="K754" s="287"/>
      <c r="L754" s="286"/>
      <c r="M754" s="286"/>
      <c r="N754" s="286"/>
      <c r="O754" s="286"/>
      <c r="P754" s="287"/>
      <c r="Q754" s="286"/>
      <c r="R754" s="286"/>
      <c r="S754" s="287"/>
      <c r="T754" s="286"/>
      <c r="U754" s="286"/>
      <c r="V754" s="286"/>
      <c r="W754" s="286"/>
      <c r="X754" s="286"/>
      <c r="Y754" s="286"/>
    </row>
    <row r="755" spans="1:25" ht="11.25" customHeight="1" x14ac:dyDescent="0.25">
      <c r="A755" s="286"/>
      <c r="B755" s="286"/>
      <c r="C755" s="286"/>
      <c r="D755" s="286"/>
      <c r="E755" s="286"/>
      <c r="F755" s="286"/>
      <c r="G755" s="286"/>
      <c r="H755" s="286"/>
      <c r="I755" s="286"/>
      <c r="J755" s="286"/>
      <c r="K755" s="287"/>
      <c r="L755" s="286"/>
      <c r="M755" s="286"/>
      <c r="N755" s="286"/>
      <c r="O755" s="286"/>
      <c r="P755" s="287"/>
      <c r="Q755" s="286"/>
      <c r="R755" s="286"/>
      <c r="S755" s="287"/>
      <c r="T755" s="286"/>
      <c r="U755" s="286"/>
      <c r="V755" s="286"/>
      <c r="W755" s="286"/>
      <c r="X755" s="286"/>
      <c r="Y755" s="286"/>
    </row>
    <row r="756" spans="1:25" ht="11.25" customHeight="1" x14ac:dyDescent="0.25">
      <c r="A756" s="286"/>
      <c r="B756" s="286"/>
      <c r="C756" s="286"/>
      <c r="D756" s="286"/>
      <c r="E756" s="286"/>
      <c r="F756" s="286"/>
      <c r="G756" s="286"/>
      <c r="H756" s="286"/>
      <c r="I756" s="286"/>
      <c r="J756" s="286"/>
      <c r="K756" s="287"/>
      <c r="L756" s="286"/>
      <c r="M756" s="286"/>
      <c r="N756" s="286"/>
      <c r="O756" s="286"/>
      <c r="P756" s="287"/>
      <c r="Q756" s="286"/>
      <c r="R756" s="286"/>
      <c r="S756" s="287"/>
      <c r="T756" s="286"/>
      <c r="U756" s="286"/>
      <c r="V756" s="286"/>
      <c r="W756" s="286"/>
      <c r="X756" s="286"/>
      <c r="Y756" s="286"/>
    </row>
    <row r="757" spans="1:25" ht="11.25" customHeight="1" x14ac:dyDescent="0.25">
      <c r="A757" s="286"/>
      <c r="B757" s="286"/>
      <c r="C757" s="286"/>
      <c r="D757" s="286"/>
      <c r="E757" s="286"/>
      <c r="F757" s="286"/>
      <c r="G757" s="286"/>
      <c r="H757" s="286"/>
      <c r="I757" s="286"/>
      <c r="J757" s="286"/>
      <c r="K757" s="287"/>
      <c r="L757" s="286"/>
      <c r="M757" s="286"/>
      <c r="N757" s="286"/>
      <c r="O757" s="286"/>
      <c r="P757" s="287"/>
      <c r="Q757" s="286"/>
      <c r="R757" s="286"/>
      <c r="S757" s="287"/>
      <c r="T757" s="286"/>
      <c r="U757" s="286"/>
      <c r="V757" s="286"/>
      <c r="W757" s="286"/>
      <c r="X757" s="286"/>
      <c r="Y757" s="286"/>
    </row>
    <row r="758" spans="1:25" ht="11.25" customHeight="1" x14ac:dyDescent="0.25">
      <c r="A758" s="286"/>
      <c r="B758" s="286"/>
      <c r="C758" s="286"/>
      <c r="D758" s="286"/>
      <c r="E758" s="286"/>
      <c r="F758" s="286"/>
      <c r="G758" s="286"/>
      <c r="H758" s="286"/>
      <c r="I758" s="286"/>
      <c r="J758" s="286"/>
      <c r="K758" s="287"/>
      <c r="L758" s="286"/>
      <c r="M758" s="286"/>
      <c r="N758" s="286"/>
      <c r="O758" s="286"/>
      <c r="P758" s="287"/>
      <c r="Q758" s="286"/>
      <c r="R758" s="286"/>
      <c r="S758" s="287"/>
      <c r="T758" s="286"/>
      <c r="U758" s="286"/>
      <c r="V758" s="286"/>
      <c r="W758" s="286"/>
      <c r="X758" s="286"/>
      <c r="Y758" s="286"/>
    </row>
    <row r="759" spans="1:25" ht="11.25" customHeight="1" x14ac:dyDescent="0.25">
      <c r="A759" s="286"/>
      <c r="B759" s="286"/>
      <c r="C759" s="286"/>
      <c r="D759" s="286"/>
      <c r="E759" s="286"/>
      <c r="F759" s="286"/>
      <c r="G759" s="286"/>
      <c r="H759" s="286"/>
      <c r="I759" s="286"/>
      <c r="J759" s="286"/>
      <c r="K759" s="287"/>
      <c r="L759" s="286"/>
      <c r="M759" s="286"/>
      <c r="N759" s="286"/>
      <c r="O759" s="286"/>
      <c r="P759" s="287"/>
      <c r="Q759" s="286"/>
      <c r="R759" s="286"/>
      <c r="S759" s="287"/>
      <c r="T759" s="286"/>
      <c r="U759" s="286"/>
      <c r="V759" s="286"/>
      <c r="W759" s="286"/>
      <c r="X759" s="286"/>
      <c r="Y759" s="286"/>
    </row>
    <row r="760" spans="1:25" ht="11.25" customHeight="1" x14ac:dyDescent="0.25">
      <c r="A760" s="286"/>
      <c r="B760" s="286"/>
      <c r="C760" s="286"/>
      <c r="D760" s="286"/>
      <c r="E760" s="286"/>
      <c r="F760" s="286"/>
      <c r="G760" s="286"/>
      <c r="H760" s="286"/>
      <c r="I760" s="286"/>
      <c r="J760" s="286"/>
      <c r="K760" s="287"/>
      <c r="L760" s="286"/>
      <c r="M760" s="286"/>
      <c r="N760" s="286"/>
      <c r="O760" s="286"/>
      <c r="P760" s="287"/>
      <c r="Q760" s="286"/>
      <c r="R760" s="286"/>
      <c r="S760" s="287"/>
      <c r="T760" s="286"/>
      <c r="U760" s="286"/>
      <c r="V760" s="286"/>
      <c r="W760" s="286"/>
      <c r="X760" s="286"/>
      <c r="Y760" s="286"/>
    </row>
    <row r="761" spans="1:25" ht="11.25" customHeight="1" x14ac:dyDescent="0.25">
      <c r="A761" s="286"/>
      <c r="B761" s="286"/>
      <c r="C761" s="286"/>
      <c r="D761" s="286"/>
      <c r="E761" s="286"/>
      <c r="F761" s="286"/>
      <c r="G761" s="286"/>
      <c r="H761" s="286"/>
      <c r="I761" s="286"/>
      <c r="J761" s="286"/>
      <c r="K761" s="287"/>
      <c r="L761" s="286"/>
      <c r="M761" s="286"/>
      <c r="N761" s="286"/>
      <c r="O761" s="286"/>
      <c r="P761" s="287"/>
      <c r="Q761" s="286"/>
      <c r="R761" s="286"/>
      <c r="S761" s="287"/>
      <c r="T761" s="286"/>
      <c r="U761" s="286"/>
      <c r="V761" s="286"/>
      <c r="W761" s="286"/>
      <c r="X761" s="286"/>
      <c r="Y761" s="286"/>
    </row>
    <row r="762" spans="1:25" ht="11.25" customHeight="1" x14ac:dyDescent="0.25">
      <c r="A762" s="286"/>
      <c r="B762" s="286"/>
      <c r="C762" s="286"/>
      <c r="D762" s="286"/>
      <c r="E762" s="286"/>
      <c r="F762" s="286"/>
      <c r="G762" s="286"/>
      <c r="H762" s="286"/>
      <c r="I762" s="286"/>
      <c r="J762" s="286"/>
      <c r="K762" s="287"/>
      <c r="L762" s="286"/>
      <c r="M762" s="286"/>
      <c r="N762" s="286"/>
      <c r="O762" s="286"/>
      <c r="P762" s="287"/>
      <c r="Q762" s="286"/>
      <c r="R762" s="286"/>
      <c r="S762" s="287"/>
      <c r="T762" s="286"/>
      <c r="U762" s="286"/>
      <c r="V762" s="286"/>
      <c r="W762" s="286"/>
      <c r="X762" s="286"/>
      <c r="Y762" s="286"/>
    </row>
    <row r="763" spans="1:25" ht="11.25" customHeight="1" x14ac:dyDescent="0.25">
      <c r="A763" s="286"/>
      <c r="B763" s="286"/>
      <c r="C763" s="286"/>
      <c r="D763" s="286"/>
      <c r="E763" s="286"/>
      <c r="F763" s="286"/>
      <c r="G763" s="286"/>
      <c r="H763" s="286"/>
      <c r="I763" s="286"/>
      <c r="J763" s="286"/>
      <c r="K763" s="287"/>
      <c r="L763" s="286"/>
      <c r="M763" s="286"/>
      <c r="N763" s="286"/>
      <c r="O763" s="286"/>
      <c r="P763" s="287"/>
      <c r="Q763" s="286"/>
      <c r="R763" s="286"/>
      <c r="S763" s="287"/>
      <c r="T763" s="286"/>
      <c r="U763" s="286"/>
      <c r="V763" s="286"/>
      <c r="W763" s="286"/>
      <c r="X763" s="286"/>
      <c r="Y763" s="286"/>
    </row>
    <row r="764" spans="1:25" ht="11.25" customHeight="1" x14ac:dyDescent="0.25">
      <c r="A764" s="286"/>
      <c r="B764" s="286"/>
      <c r="C764" s="286"/>
      <c r="D764" s="286"/>
      <c r="E764" s="286"/>
      <c r="F764" s="286"/>
      <c r="G764" s="286"/>
      <c r="H764" s="286"/>
      <c r="I764" s="286"/>
      <c r="J764" s="286"/>
      <c r="K764" s="287"/>
      <c r="L764" s="286"/>
      <c r="M764" s="286"/>
      <c r="N764" s="286"/>
      <c r="O764" s="286"/>
      <c r="P764" s="287"/>
      <c r="Q764" s="286"/>
      <c r="R764" s="286"/>
      <c r="S764" s="287"/>
      <c r="T764" s="286"/>
      <c r="U764" s="286"/>
      <c r="V764" s="286"/>
      <c r="W764" s="286"/>
      <c r="X764" s="286"/>
      <c r="Y764" s="286"/>
    </row>
    <row r="765" spans="1:25" ht="11.25" customHeight="1" x14ac:dyDescent="0.25">
      <c r="A765" s="286"/>
      <c r="B765" s="286"/>
      <c r="C765" s="286"/>
      <c r="D765" s="286"/>
      <c r="E765" s="286"/>
      <c r="F765" s="286"/>
      <c r="G765" s="286"/>
      <c r="H765" s="286"/>
      <c r="I765" s="286"/>
      <c r="J765" s="286"/>
      <c r="K765" s="287"/>
      <c r="L765" s="286"/>
      <c r="M765" s="286"/>
      <c r="N765" s="286"/>
      <c r="O765" s="286"/>
      <c r="P765" s="287"/>
      <c r="Q765" s="286"/>
      <c r="R765" s="286"/>
      <c r="S765" s="287"/>
      <c r="T765" s="286"/>
      <c r="U765" s="286"/>
      <c r="V765" s="286"/>
      <c r="W765" s="286"/>
      <c r="X765" s="286"/>
      <c r="Y765" s="286"/>
    </row>
    <row r="766" spans="1:25" ht="11.25" customHeight="1" x14ac:dyDescent="0.25">
      <c r="A766" s="286"/>
      <c r="B766" s="286"/>
      <c r="C766" s="286"/>
      <c r="D766" s="286"/>
      <c r="E766" s="286"/>
      <c r="F766" s="286"/>
      <c r="G766" s="286"/>
      <c r="H766" s="286"/>
      <c r="I766" s="286"/>
      <c r="J766" s="286"/>
      <c r="K766" s="287"/>
      <c r="L766" s="286"/>
      <c r="M766" s="286"/>
      <c r="N766" s="286"/>
      <c r="O766" s="286"/>
      <c r="P766" s="287"/>
      <c r="Q766" s="286"/>
      <c r="R766" s="286"/>
      <c r="S766" s="287"/>
      <c r="T766" s="286"/>
      <c r="U766" s="286"/>
      <c r="V766" s="286"/>
      <c r="W766" s="286"/>
      <c r="X766" s="286"/>
      <c r="Y766" s="286"/>
    </row>
    <row r="767" spans="1:25" ht="11.25" customHeight="1" x14ac:dyDescent="0.25">
      <c r="A767" s="286"/>
      <c r="B767" s="286"/>
      <c r="C767" s="286"/>
      <c r="D767" s="286"/>
      <c r="E767" s="286"/>
      <c r="F767" s="286"/>
      <c r="G767" s="286"/>
      <c r="H767" s="286"/>
      <c r="I767" s="286"/>
      <c r="J767" s="286"/>
      <c r="K767" s="287"/>
      <c r="L767" s="286"/>
      <c r="M767" s="286"/>
      <c r="N767" s="286"/>
      <c r="O767" s="286"/>
      <c r="P767" s="287"/>
      <c r="Q767" s="286"/>
      <c r="R767" s="286"/>
      <c r="S767" s="287"/>
      <c r="T767" s="286"/>
      <c r="U767" s="286"/>
      <c r="V767" s="286"/>
      <c r="W767" s="286"/>
      <c r="X767" s="286"/>
      <c r="Y767" s="286"/>
    </row>
    <row r="768" spans="1:25" ht="11.25" customHeight="1" x14ac:dyDescent="0.25">
      <c r="A768" s="286"/>
      <c r="B768" s="286"/>
      <c r="C768" s="286"/>
      <c r="D768" s="286"/>
      <c r="E768" s="286"/>
      <c r="F768" s="286"/>
      <c r="G768" s="286"/>
      <c r="H768" s="286"/>
      <c r="I768" s="286"/>
      <c r="J768" s="286"/>
      <c r="K768" s="287"/>
      <c r="L768" s="286"/>
      <c r="M768" s="286"/>
      <c r="N768" s="286"/>
      <c r="O768" s="286"/>
      <c r="P768" s="287"/>
      <c r="Q768" s="286"/>
      <c r="R768" s="286"/>
      <c r="S768" s="287"/>
      <c r="T768" s="286"/>
      <c r="U768" s="286"/>
      <c r="V768" s="286"/>
      <c r="W768" s="286"/>
      <c r="X768" s="286"/>
      <c r="Y768" s="286"/>
    </row>
    <row r="769" spans="1:25" ht="11.25" customHeight="1" x14ac:dyDescent="0.25">
      <c r="A769" s="286"/>
      <c r="B769" s="286"/>
      <c r="C769" s="286"/>
      <c r="D769" s="286"/>
      <c r="E769" s="286"/>
      <c r="F769" s="286"/>
      <c r="G769" s="286"/>
      <c r="H769" s="286"/>
      <c r="I769" s="286"/>
      <c r="J769" s="286"/>
      <c r="K769" s="287"/>
      <c r="L769" s="286"/>
      <c r="M769" s="286"/>
      <c r="N769" s="286"/>
      <c r="O769" s="286"/>
      <c r="P769" s="287"/>
      <c r="Q769" s="286"/>
      <c r="R769" s="286"/>
      <c r="S769" s="287"/>
      <c r="T769" s="286"/>
      <c r="U769" s="286"/>
      <c r="V769" s="286"/>
      <c r="W769" s="286"/>
      <c r="X769" s="286"/>
      <c r="Y769" s="286"/>
    </row>
    <row r="770" spans="1:25" ht="11.25" customHeight="1" x14ac:dyDescent="0.25">
      <c r="A770" s="286"/>
      <c r="B770" s="286"/>
      <c r="C770" s="286"/>
      <c r="D770" s="286"/>
      <c r="E770" s="286"/>
      <c r="F770" s="286"/>
      <c r="G770" s="286"/>
      <c r="H770" s="286"/>
      <c r="I770" s="286"/>
      <c r="J770" s="286"/>
      <c r="K770" s="287"/>
      <c r="L770" s="286"/>
      <c r="M770" s="286"/>
      <c r="N770" s="286"/>
      <c r="O770" s="286"/>
      <c r="P770" s="287"/>
      <c r="Q770" s="286"/>
      <c r="R770" s="286"/>
      <c r="S770" s="287"/>
      <c r="T770" s="286"/>
      <c r="U770" s="286"/>
      <c r="V770" s="286"/>
      <c r="W770" s="286"/>
      <c r="X770" s="286"/>
      <c r="Y770" s="286"/>
    </row>
    <row r="771" spans="1:25" ht="11.25" customHeight="1" x14ac:dyDescent="0.25">
      <c r="A771" s="286"/>
      <c r="B771" s="286"/>
      <c r="C771" s="286"/>
      <c r="D771" s="286"/>
      <c r="E771" s="286"/>
      <c r="F771" s="286"/>
      <c r="G771" s="286"/>
      <c r="H771" s="286"/>
      <c r="I771" s="286"/>
      <c r="J771" s="286"/>
      <c r="K771" s="287"/>
      <c r="L771" s="286"/>
      <c r="M771" s="286"/>
      <c r="N771" s="286"/>
      <c r="O771" s="286"/>
      <c r="P771" s="287"/>
      <c r="Q771" s="286"/>
      <c r="R771" s="286"/>
      <c r="S771" s="287"/>
      <c r="T771" s="286"/>
      <c r="U771" s="286"/>
      <c r="V771" s="286"/>
      <c r="W771" s="286"/>
      <c r="X771" s="286"/>
      <c r="Y771" s="286"/>
    </row>
    <row r="772" spans="1:25" ht="11.25" customHeight="1" x14ac:dyDescent="0.25">
      <c r="A772" s="286"/>
      <c r="B772" s="286"/>
      <c r="C772" s="286"/>
      <c r="D772" s="286"/>
      <c r="E772" s="286"/>
      <c r="F772" s="286"/>
      <c r="G772" s="286"/>
      <c r="H772" s="286"/>
      <c r="I772" s="286"/>
      <c r="J772" s="286"/>
      <c r="K772" s="287"/>
      <c r="L772" s="286"/>
      <c r="M772" s="286"/>
      <c r="N772" s="286"/>
      <c r="O772" s="286"/>
      <c r="P772" s="287"/>
      <c r="Q772" s="286"/>
      <c r="R772" s="286"/>
      <c r="S772" s="287"/>
      <c r="T772" s="286"/>
      <c r="U772" s="286"/>
      <c r="V772" s="286"/>
      <c r="W772" s="286"/>
      <c r="X772" s="286"/>
      <c r="Y772" s="286"/>
    </row>
    <row r="773" spans="1:25" ht="11.25" customHeight="1" x14ac:dyDescent="0.25">
      <c r="A773" s="286"/>
      <c r="B773" s="286"/>
      <c r="C773" s="286"/>
      <c r="D773" s="286"/>
      <c r="E773" s="286"/>
      <c r="F773" s="286"/>
      <c r="G773" s="286"/>
      <c r="H773" s="286"/>
      <c r="I773" s="286"/>
      <c r="J773" s="286"/>
      <c r="K773" s="287"/>
      <c r="L773" s="286"/>
      <c r="M773" s="286"/>
      <c r="N773" s="286"/>
      <c r="O773" s="286"/>
      <c r="P773" s="287"/>
      <c r="Q773" s="286"/>
      <c r="R773" s="286"/>
      <c r="S773" s="287"/>
      <c r="T773" s="286"/>
      <c r="U773" s="286"/>
      <c r="V773" s="286"/>
      <c r="W773" s="286"/>
      <c r="X773" s="286"/>
      <c r="Y773" s="286"/>
    </row>
    <row r="774" spans="1:25" ht="11.25" customHeight="1" x14ac:dyDescent="0.25">
      <c r="A774" s="286"/>
      <c r="B774" s="286"/>
      <c r="C774" s="286"/>
      <c r="D774" s="286"/>
      <c r="E774" s="286"/>
      <c r="F774" s="286"/>
      <c r="G774" s="286"/>
      <c r="H774" s="286"/>
      <c r="I774" s="286"/>
      <c r="J774" s="286"/>
      <c r="K774" s="287"/>
      <c r="L774" s="286"/>
      <c r="M774" s="286"/>
      <c r="N774" s="286"/>
      <c r="O774" s="286"/>
      <c r="P774" s="287"/>
      <c r="Q774" s="286"/>
      <c r="R774" s="286"/>
      <c r="S774" s="287"/>
      <c r="T774" s="286"/>
      <c r="U774" s="286"/>
      <c r="V774" s="286"/>
      <c r="W774" s="286"/>
      <c r="X774" s="286"/>
      <c r="Y774" s="286"/>
    </row>
    <row r="775" spans="1:25" ht="11.25" customHeight="1" x14ac:dyDescent="0.25">
      <c r="A775" s="286"/>
      <c r="B775" s="286"/>
      <c r="C775" s="286"/>
      <c r="D775" s="286"/>
      <c r="E775" s="286"/>
      <c r="F775" s="286"/>
      <c r="G775" s="286"/>
      <c r="H775" s="286"/>
      <c r="I775" s="286"/>
      <c r="J775" s="286"/>
      <c r="K775" s="287"/>
      <c r="L775" s="286"/>
      <c r="M775" s="286"/>
      <c r="N775" s="286"/>
      <c r="O775" s="286"/>
      <c r="P775" s="287"/>
      <c r="Q775" s="286"/>
      <c r="R775" s="286"/>
      <c r="S775" s="287"/>
      <c r="T775" s="286"/>
      <c r="U775" s="286"/>
      <c r="V775" s="286"/>
      <c r="W775" s="286"/>
      <c r="X775" s="286"/>
      <c r="Y775" s="286"/>
    </row>
    <row r="776" spans="1:25" ht="11.25" customHeight="1" x14ac:dyDescent="0.25">
      <c r="A776" s="286"/>
      <c r="B776" s="286"/>
      <c r="C776" s="286"/>
      <c r="D776" s="286"/>
      <c r="E776" s="286"/>
      <c r="F776" s="286"/>
      <c r="G776" s="286"/>
      <c r="H776" s="286"/>
      <c r="I776" s="286"/>
      <c r="J776" s="286"/>
      <c r="K776" s="287"/>
      <c r="L776" s="286"/>
      <c r="M776" s="286"/>
      <c r="N776" s="286"/>
      <c r="O776" s="286"/>
      <c r="P776" s="287"/>
      <c r="Q776" s="286"/>
      <c r="R776" s="286"/>
      <c r="S776" s="287"/>
      <c r="T776" s="286"/>
      <c r="U776" s="286"/>
      <c r="V776" s="286"/>
      <c r="W776" s="286"/>
      <c r="X776" s="286"/>
      <c r="Y776" s="286"/>
    </row>
    <row r="777" spans="1:25" ht="11.25" customHeight="1" x14ac:dyDescent="0.25">
      <c r="A777" s="286"/>
      <c r="B777" s="286"/>
      <c r="C777" s="286"/>
      <c r="D777" s="286"/>
      <c r="E777" s="286"/>
      <c r="F777" s="286"/>
      <c r="G777" s="286"/>
      <c r="H777" s="286"/>
      <c r="I777" s="286"/>
      <c r="J777" s="286"/>
      <c r="K777" s="287"/>
      <c r="L777" s="286"/>
      <c r="M777" s="286"/>
      <c r="N777" s="286"/>
      <c r="O777" s="286"/>
      <c r="P777" s="287"/>
      <c r="Q777" s="286"/>
      <c r="R777" s="286"/>
      <c r="S777" s="287"/>
      <c r="T777" s="286"/>
      <c r="U777" s="286"/>
      <c r="V777" s="286"/>
      <c r="W777" s="286"/>
      <c r="X777" s="286"/>
      <c r="Y777" s="286"/>
    </row>
    <row r="778" spans="1:25" ht="11.25" customHeight="1" x14ac:dyDescent="0.25">
      <c r="A778" s="286"/>
      <c r="B778" s="286"/>
      <c r="C778" s="286"/>
      <c r="D778" s="286"/>
      <c r="E778" s="286"/>
      <c r="F778" s="286"/>
      <c r="G778" s="286"/>
      <c r="H778" s="286"/>
      <c r="I778" s="286"/>
      <c r="J778" s="286"/>
      <c r="K778" s="287"/>
      <c r="L778" s="286"/>
      <c r="M778" s="286"/>
      <c r="N778" s="286"/>
      <c r="O778" s="286"/>
      <c r="P778" s="287"/>
      <c r="Q778" s="286"/>
      <c r="R778" s="286"/>
      <c r="S778" s="287"/>
      <c r="T778" s="286"/>
      <c r="U778" s="286"/>
      <c r="V778" s="286"/>
      <c r="W778" s="286"/>
      <c r="X778" s="286"/>
      <c r="Y778" s="286"/>
    </row>
    <row r="779" spans="1:25" ht="11.25" customHeight="1" x14ac:dyDescent="0.25">
      <c r="A779" s="286"/>
      <c r="B779" s="286"/>
      <c r="C779" s="286"/>
      <c r="D779" s="286"/>
      <c r="E779" s="286"/>
      <c r="F779" s="286"/>
      <c r="G779" s="286"/>
      <c r="H779" s="286"/>
      <c r="I779" s="286"/>
      <c r="J779" s="286"/>
      <c r="K779" s="287"/>
      <c r="L779" s="286"/>
      <c r="M779" s="286"/>
      <c r="N779" s="286"/>
      <c r="O779" s="286"/>
      <c r="P779" s="287"/>
      <c r="Q779" s="286"/>
      <c r="R779" s="286"/>
      <c r="S779" s="287"/>
      <c r="T779" s="286"/>
      <c r="U779" s="286"/>
      <c r="V779" s="286"/>
      <c r="W779" s="286"/>
      <c r="X779" s="286"/>
      <c r="Y779" s="286"/>
    </row>
    <row r="780" spans="1:25" ht="11.25" customHeight="1" x14ac:dyDescent="0.25">
      <c r="A780" s="286"/>
      <c r="B780" s="286"/>
      <c r="C780" s="286"/>
      <c r="D780" s="286"/>
      <c r="E780" s="286"/>
      <c r="F780" s="286"/>
      <c r="G780" s="286"/>
      <c r="H780" s="286"/>
      <c r="I780" s="286"/>
      <c r="J780" s="286"/>
      <c r="K780" s="287"/>
      <c r="L780" s="286"/>
      <c r="M780" s="286"/>
      <c r="N780" s="286"/>
      <c r="O780" s="286"/>
      <c r="P780" s="287"/>
      <c r="Q780" s="286"/>
      <c r="R780" s="286"/>
      <c r="S780" s="287"/>
      <c r="T780" s="286"/>
      <c r="U780" s="286"/>
      <c r="V780" s="286"/>
      <c r="W780" s="286"/>
      <c r="X780" s="286"/>
      <c r="Y780" s="286"/>
    </row>
    <row r="781" spans="1:25" ht="11.25" customHeight="1" x14ac:dyDescent="0.25">
      <c r="A781" s="286"/>
      <c r="B781" s="286"/>
      <c r="C781" s="286"/>
      <c r="D781" s="286"/>
      <c r="E781" s="286"/>
      <c r="F781" s="286"/>
      <c r="G781" s="286"/>
      <c r="H781" s="286"/>
      <c r="I781" s="286"/>
      <c r="J781" s="286"/>
      <c r="K781" s="287"/>
      <c r="L781" s="286"/>
      <c r="M781" s="286"/>
      <c r="N781" s="286"/>
      <c r="O781" s="286"/>
      <c r="P781" s="287"/>
      <c r="Q781" s="286"/>
      <c r="R781" s="286"/>
      <c r="S781" s="287"/>
      <c r="T781" s="286"/>
      <c r="U781" s="286"/>
      <c r="V781" s="286"/>
      <c r="W781" s="286"/>
      <c r="X781" s="286"/>
      <c r="Y781" s="286"/>
    </row>
    <row r="782" spans="1:25" ht="11.25" customHeight="1" x14ac:dyDescent="0.25">
      <c r="A782" s="286"/>
      <c r="B782" s="286"/>
      <c r="C782" s="286"/>
      <c r="D782" s="286"/>
      <c r="E782" s="286"/>
      <c r="F782" s="286"/>
      <c r="G782" s="286"/>
      <c r="H782" s="286"/>
      <c r="I782" s="286"/>
      <c r="J782" s="286"/>
      <c r="K782" s="287"/>
      <c r="L782" s="286"/>
      <c r="M782" s="286"/>
      <c r="N782" s="286"/>
      <c r="O782" s="286"/>
      <c r="P782" s="287"/>
      <c r="Q782" s="286"/>
      <c r="R782" s="286"/>
      <c r="S782" s="287"/>
      <c r="T782" s="286"/>
      <c r="U782" s="286"/>
      <c r="V782" s="286"/>
      <c r="W782" s="286"/>
      <c r="X782" s="286"/>
      <c r="Y782" s="286"/>
    </row>
    <row r="783" spans="1:25" ht="11.25" customHeight="1" x14ac:dyDescent="0.25">
      <c r="A783" s="286"/>
      <c r="B783" s="286"/>
      <c r="C783" s="286"/>
      <c r="D783" s="286"/>
      <c r="E783" s="286"/>
      <c r="F783" s="286"/>
      <c r="G783" s="286"/>
      <c r="H783" s="286"/>
      <c r="I783" s="286"/>
      <c r="J783" s="286"/>
      <c r="K783" s="287"/>
      <c r="L783" s="286"/>
      <c r="M783" s="286"/>
      <c r="N783" s="286"/>
      <c r="O783" s="286"/>
      <c r="P783" s="287"/>
      <c r="Q783" s="286"/>
      <c r="R783" s="286"/>
      <c r="S783" s="287"/>
      <c r="T783" s="286"/>
      <c r="U783" s="286"/>
      <c r="V783" s="286"/>
      <c r="W783" s="286"/>
      <c r="X783" s="286"/>
      <c r="Y783" s="286"/>
    </row>
    <row r="784" spans="1:25" ht="11.25" customHeight="1" x14ac:dyDescent="0.25">
      <c r="A784" s="286"/>
      <c r="B784" s="286"/>
      <c r="C784" s="286"/>
      <c r="D784" s="286"/>
      <c r="E784" s="286"/>
      <c r="F784" s="286"/>
      <c r="G784" s="286"/>
      <c r="H784" s="286"/>
      <c r="I784" s="286"/>
      <c r="J784" s="286"/>
      <c r="K784" s="287"/>
      <c r="L784" s="286"/>
      <c r="M784" s="286"/>
      <c r="N784" s="286"/>
      <c r="O784" s="286"/>
      <c r="P784" s="287"/>
      <c r="Q784" s="286"/>
      <c r="R784" s="286"/>
      <c r="S784" s="287"/>
      <c r="T784" s="286"/>
      <c r="U784" s="286"/>
      <c r="V784" s="286"/>
      <c r="W784" s="286"/>
      <c r="X784" s="286"/>
      <c r="Y784" s="286"/>
    </row>
    <row r="785" spans="1:25" ht="11.25" customHeight="1" x14ac:dyDescent="0.25">
      <c r="A785" s="286"/>
      <c r="B785" s="286"/>
      <c r="C785" s="286"/>
      <c r="D785" s="286"/>
      <c r="E785" s="286"/>
      <c r="F785" s="286"/>
      <c r="G785" s="286"/>
      <c r="H785" s="286"/>
      <c r="I785" s="286"/>
      <c r="J785" s="286"/>
      <c r="K785" s="287"/>
      <c r="L785" s="286"/>
      <c r="M785" s="286"/>
      <c r="N785" s="286"/>
      <c r="O785" s="286"/>
      <c r="P785" s="287"/>
      <c r="Q785" s="286"/>
      <c r="R785" s="286"/>
      <c r="S785" s="287"/>
      <c r="T785" s="286"/>
      <c r="U785" s="286"/>
      <c r="V785" s="286"/>
      <c r="W785" s="286"/>
      <c r="X785" s="286"/>
      <c r="Y785" s="286"/>
    </row>
    <row r="786" spans="1:25" ht="11.25" customHeight="1" x14ac:dyDescent="0.25">
      <c r="A786" s="286"/>
      <c r="B786" s="286"/>
      <c r="C786" s="286"/>
      <c r="D786" s="286"/>
      <c r="E786" s="286"/>
      <c r="F786" s="286"/>
      <c r="G786" s="286"/>
      <c r="H786" s="286"/>
      <c r="I786" s="286"/>
      <c r="J786" s="286"/>
      <c r="K786" s="287"/>
      <c r="L786" s="286"/>
      <c r="M786" s="286"/>
      <c r="N786" s="286"/>
      <c r="O786" s="286"/>
      <c r="P786" s="287"/>
      <c r="Q786" s="286"/>
      <c r="R786" s="286"/>
      <c r="S786" s="287"/>
      <c r="T786" s="286"/>
      <c r="U786" s="286"/>
      <c r="V786" s="286"/>
      <c r="W786" s="286"/>
      <c r="X786" s="286"/>
      <c r="Y786" s="286"/>
    </row>
    <row r="787" spans="1:25" ht="11.25" customHeight="1" x14ac:dyDescent="0.25">
      <c r="A787" s="286"/>
      <c r="B787" s="286"/>
      <c r="C787" s="286"/>
      <c r="D787" s="286"/>
      <c r="E787" s="286"/>
      <c r="F787" s="286"/>
      <c r="G787" s="286"/>
      <c r="H787" s="286"/>
      <c r="I787" s="286"/>
      <c r="J787" s="286"/>
      <c r="K787" s="287"/>
      <c r="L787" s="286"/>
      <c r="M787" s="286"/>
      <c r="N787" s="286"/>
      <c r="O787" s="286"/>
      <c r="P787" s="287"/>
      <c r="Q787" s="286"/>
      <c r="R787" s="286"/>
      <c r="S787" s="287"/>
      <c r="T787" s="286"/>
      <c r="U787" s="286"/>
      <c r="V787" s="286"/>
      <c r="W787" s="286"/>
      <c r="X787" s="286"/>
      <c r="Y787" s="286"/>
    </row>
    <row r="788" spans="1:25" ht="11.25" customHeight="1" x14ac:dyDescent="0.25">
      <c r="A788" s="286"/>
      <c r="B788" s="286"/>
      <c r="C788" s="286"/>
      <c r="D788" s="286"/>
      <c r="E788" s="286"/>
      <c r="F788" s="286"/>
      <c r="G788" s="286"/>
      <c r="H788" s="286"/>
      <c r="I788" s="286"/>
      <c r="J788" s="286"/>
      <c r="K788" s="287"/>
      <c r="L788" s="286"/>
      <c r="M788" s="286"/>
      <c r="N788" s="286"/>
      <c r="O788" s="286"/>
      <c r="P788" s="287"/>
      <c r="Q788" s="286"/>
      <c r="R788" s="286"/>
      <c r="S788" s="287"/>
      <c r="T788" s="286"/>
      <c r="U788" s="286"/>
      <c r="V788" s="286"/>
      <c r="W788" s="286"/>
      <c r="X788" s="286"/>
      <c r="Y788" s="286"/>
    </row>
    <row r="789" spans="1:25" ht="11.25" customHeight="1" x14ac:dyDescent="0.25">
      <c r="A789" s="286"/>
      <c r="B789" s="286"/>
      <c r="C789" s="286"/>
      <c r="D789" s="286"/>
      <c r="E789" s="286"/>
      <c r="F789" s="286"/>
      <c r="G789" s="286"/>
      <c r="H789" s="286"/>
      <c r="I789" s="286"/>
      <c r="J789" s="286"/>
      <c r="K789" s="287"/>
      <c r="L789" s="286"/>
      <c r="M789" s="286"/>
      <c r="N789" s="286"/>
      <c r="O789" s="286"/>
      <c r="P789" s="287"/>
      <c r="Q789" s="286"/>
      <c r="R789" s="286"/>
      <c r="S789" s="287"/>
      <c r="T789" s="286"/>
      <c r="U789" s="286"/>
      <c r="V789" s="286"/>
      <c r="W789" s="286"/>
      <c r="X789" s="286"/>
      <c r="Y789" s="286"/>
    </row>
    <row r="790" spans="1:25" ht="11.25" customHeight="1" x14ac:dyDescent="0.25">
      <c r="A790" s="286"/>
      <c r="B790" s="286"/>
      <c r="C790" s="286"/>
      <c r="D790" s="286"/>
      <c r="E790" s="286"/>
      <c r="F790" s="286"/>
      <c r="G790" s="286"/>
      <c r="H790" s="286"/>
      <c r="I790" s="286"/>
      <c r="J790" s="286"/>
      <c r="K790" s="287"/>
      <c r="L790" s="286"/>
      <c r="M790" s="286"/>
      <c r="N790" s="286"/>
      <c r="O790" s="286"/>
      <c r="P790" s="287"/>
      <c r="Q790" s="286"/>
      <c r="R790" s="286"/>
      <c r="S790" s="287"/>
      <c r="T790" s="286"/>
      <c r="U790" s="286"/>
      <c r="V790" s="286"/>
      <c r="W790" s="286"/>
      <c r="X790" s="286"/>
      <c r="Y790" s="286"/>
    </row>
    <row r="791" spans="1:25" ht="11.25" customHeight="1" x14ac:dyDescent="0.25">
      <c r="A791" s="286"/>
      <c r="B791" s="286"/>
      <c r="C791" s="286"/>
      <c r="D791" s="286"/>
      <c r="E791" s="286"/>
      <c r="F791" s="286"/>
      <c r="G791" s="286"/>
      <c r="H791" s="286"/>
      <c r="I791" s="286"/>
      <c r="J791" s="286"/>
      <c r="K791" s="287"/>
      <c r="L791" s="286"/>
      <c r="M791" s="286"/>
      <c r="N791" s="286"/>
      <c r="O791" s="286"/>
      <c r="P791" s="287"/>
      <c r="Q791" s="286"/>
      <c r="R791" s="286"/>
      <c r="S791" s="287"/>
      <c r="T791" s="286"/>
      <c r="U791" s="286"/>
      <c r="V791" s="286"/>
      <c r="W791" s="286"/>
      <c r="X791" s="286"/>
      <c r="Y791" s="286"/>
    </row>
    <row r="792" spans="1:25" ht="11.25" customHeight="1" x14ac:dyDescent="0.25">
      <c r="A792" s="286"/>
      <c r="B792" s="286"/>
      <c r="C792" s="286"/>
      <c r="D792" s="286"/>
      <c r="E792" s="286"/>
      <c r="F792" s="286"/>
      <c r="G792" s="286"/>
      <c r="H792" s="286"/>
      <c r="I792" s="286"/>
      <c r="J792" s="286"/>
      <c r="K792" s="287"/>
      <c r="L792" s="286"/>
      <c r="M792" s="286"/>
      <c r="N792" s="286"/>
      <c r="O792" s="286"/>
      <c r="P792" s="287"/>
      <c r="Q792" s="286"/>
      <c r="R792" s="286"/>
      <c r="S792" s="287"/>
      <c r="T792" s="286"/>
      <c r="U792" s="286"/>
      <c r="V792" s="286"/>
      <c r="W792" s="286"/>
      <c r="X792" s="286"/>
      <c r="Y792" s="286"/>
    </row>
    <row r="793" spans="1:25" ht="11.25" customHeight="1" x14ac:dyDescent="0.25">
      <c r="A793" s="286"/>
      <c r="B793" s="286"/>
      <c r="C793" s="286"/>
      <c r="D793" s="286"/>
      <c r="E793" s="286"/>
      <c r="F793" s="286"/>
      <c r="G793" s="286"/>
      <c r="H793" s="286"/>
      <c r="I793" s="286"/>
      <c r="J793" s="286"/>
      <c r="K793" s="287"/>
      <c r="L793" s="286"/>
      <c r="M793" s="286"/>
      <c r="N793" s="286"/>
      <c r="O793" s="286"/>
      <c r="P793" s="287"/>
      <c r="Q793" s="286"/>
      <c r="R793" s="286"/>
      <c r="S793" s="287"/>
      <c r="T793" s="286"/>
      <c r="U793" s="286"/>
      <c r="V793" s="286"/>
      <c r="W793" s="286"/>
      <c r="X793" s="286"/>
      <c r="Y793" s="286"/>
    </row>
    <row r="794" spans="1:25" ht="11.25" customHeight="1" x14ac:dyDescent="0.25">
      <c r="A794" s="286"/>
      <c r="B794" s="286"/>
      <c r="C794" s="286"/>
      <c r="D794" s="286"/>
      <c r="E794" s="286"/>
      <c r="F794" s="286"/>
      <c r="G794" s="286"/>
      <c r="H794" s="286"/>
      <c r="I794" s="286"/>
      <c r="J794" s="286"/>
      <c r="K794" s="287"/>
      <c r="L794" s="286"/>
      <c r="M794" s="286"/>
      <c r="N794" s="286"/>
      <c r="O794" s="286"/>
      <c r="P794" s="287"/>
      <c r="Q794" s="286"/>
      <c r="R794" s="286"/>
      <c r="S794" s="287"/>
      <c r="T794" s="286"/>
      <c r="U794" s="286"/>
      <c r="V794" s="286"/>
      <c r="W794" s="286"/>
      <c r="X794" s="286"/>
      <c r="Y794" s="286"/>
    </row>
    <row r="795" spans="1:25" ht="11.25" customHeight="1" x14ac:dyDescent="0.25">
      <c r="A795" s="286"/>
      <c r="B795" s="286"/>
      <c r="C795" s="286"/>
      <c r="D795" s="286"/>
      <c r="E795" s="286"/>
      <c r="F795" s="286"/>
      <c r="G795" s="286"/>
      <c r="H795" s="286"/>
      <c r="I795" s="286"/>
      <c r="J795" s="286"/>
      <c r="K795" s="287"/>
      <c r="L795" s="286"/>
      <c r="M795" s="286"/>
      <c r="N795" s="286"/>
      <c r="O795" s="286"/>
      <c r="P795" s="287"/>
      <c r="Q795" s="286"/>
      <c r="R795" s="286"/>
      <c r="S795" s="287"/>
      <c r="T795" s="286"/>
      <c r="U795" s="286"/>
      <c r="V795" s="286"/>
      <c r="W795" s="286"/>
      <c r="X795" s="286"/>
      <c r="Y795" s="286"/>
    </row>
    <row r="796" spans="1:25" ht="11.25" customHeight="1" x14ac:dyDescent="0.25">
      <c r="A796" s="286"/>
      <c r="B796" s="286"/>
      <c r="C796" s="286"/>
      <c r="D796" s="286"/>
      <c r="E796" s="286"/>
      <c r="F796" s="286"/>
      <c r="G796" s="286"/>
      <c r="H796" s="286"/>
      <c r="I796" s="286"/>
      <c r="J796" s="286"/>
      <c r="K796" s="287"/>
      <c r="L796" s="286"/>
      <c r="M796" s="286"/>
      <c r="N796" s="286"/>
      <c r="O796" s="286"/>
      <c r="P796" s="287"/>
      <c r="Q796" s="286"/>
      <c r="R796" s="286"/>
      <c r="S796" s="287"/>
      <c r="T796" s="286"/>
      <c r="U796" s="286"/>
      <c r="V796" s="286"/>
      <c r="W796" s="286"/>
      <c r="X796" s="286"/>
      <c r="Y796" s="286"/>
    </row>
    <row r="797" spans="1:25" ht="11.25" customHeight="1" x14ac:dyDescent="0.25">
      <c r="A797" s="286"/>
      <c r="B797" s="286"/>
      <c r="C797" s="286"/>
      <c r="D797" s="286"/>
      <c r="E797" s="286"/>
      <c r="F797" s="286"/>
      <c r="G797" s="286"/>
      <c r="H797" s="286"/>
      <c r="I797" s="286"/>
      <c r="J797" s="286"/>
      <c r="K797" s="287"/>
      <c r="L797" s="286"/>
      <c r="M797" s="286"/>
      <c r="N797" s="286"/>
      <c r="O797" s="286"/>
      <c r="P797" s="287"/>
      <c r="Q797" s="286"/>
      <c r="R797" s="286"/>
      <c r="S797" s="287"/>
      <c r="T797" s="286"/>
      <c r="U797" s="286"/>
      <c r="V797" s="286"/>
      <c r="W797" s="286"/>
      <c r="X797" s="286"/>
      <c r="Y797" s="286"/>
    </row>
    <row r="798" spans="1:25" ht="11.25" customHeight="1" x14ac:dyDescent="0.25">
      <c r="A798" s="286"/>
      <c r="B798" s="286"/>
      <c r="C798" s="286"/>
      <c r="D798" s="286"/>
      <c r="E798" s="286"/>
      <c r="F798" s="286"/>
      <c r="G798" s="286"/>
      <c r="H798" s="286"/>
      <c r="I798" s="286"/>
      <c r="J798" s="286"/>
      <c r="K798" s="287"/>
      <c r="L798" s="286"/>
      <c r="M798" s="286"/>
      <c r="N798" s="286"/>
      <c r="O798" s="286"/>
      <c r="P798" s="287"/>
      <c r="Q798" s="286"/>
      <c r="R798" s="286"/>
      <c r="S798" s="287"/>
      <c r="T798" s="286"/>
      <c r="U798" s="286"/>
      <c r="V798" s="286"/>
      <c r="W798" s="286"/>
      <c r="X798" s="286"/>
      <c r="Y798" s="286"/>
    </row>
    <row r="799" spans="1:25" ht="11.25" customHeight="1" x14ac:dyDescent="0.25">
      <c r="A799" s="286"/>
      <c r="B799" s="286"/>
      <c r="C799" s="286"/>
      <c r="D799" s="286"/>
      <c r="E799" s="286"/>
      <c r="F799" s="286"/>
      <c r="G799" s="286"/>
      <c r="H799" s="286"/>
      <c r="I799" s="286"/>
      <c r="J799" s="286"/>
      <c r="K799" s="287"/>
      <c r="L799" s="286"/>
      <c r="M799" s="286"/>
      <c r="N799" s="286"/>
      <c r="O799" s="286"/>
      <c r="P799" s="287"/>
      <c r="Q799" s="286"/>
      <c r="R799" s="286"/>
      <c r="S799" s="287"/>
      <c r="T799" s="286"/>
      <c r="U799" s="286"/>
      <c r="V799" s="286"/>
      <c r="W799" s="286"/>
      <c r="X799" s="286"/>
      <c r="Y799" s="286"/>
    </row>
    <row r="800" spans="1:25" ht="11.25" customHeight="1" x14ac:dyDescent="0.25">
      <c r="A800" s="286"/>
      <c r="B800" s="286"/>
      <c r="C800" s="286"/>
      <c r="D800" s="286"/>
      <c r="E800" s="286"/>
      <c r="F800" s="286"/>
      <c r="G800" s="286"/>
      <c r="H800" s="286"/>
      <c r="I800" s="286"/>
      <c r="J800" s="286"/>
      <c r="K800" s="287"/>
      <c r="L800" s="286"/>
      <c r="M800" s="286"/>
      <c r="N800" s="286"/>
      <c r="O800" s="286"/>
      <c r="P800" s="287"/>
      <c r="Q800" s="286"/>
      <c r="R800" s="286"/>
      <c r="S800" s="287"/>
      <c r="T800" s="286"/>
      <c r="U800" s="286"/>
      <c r="V800" s="286"/>
      <c r="W800" s="286"/>
      <c r="X800" s="286"/>
      <c r="Y800" s="286"/>
    </row>
    <row r="801" spans="1:25" ht="11.25" customHeight="1" x14ac:dyDescent="0.25">
      <c r="A801" s="286"/>
      <c r="B801" s="286"/>
      <c r="C801" s="286"/>
      <c r="D801" s="286"/>
      <c r="E801" s="286"/>
      <c r="F801" s="286"/>
      <c r="G801" s="286"/>
      <c r="H801" s="286"/>
      <c r="I801" s="286"/>
      <c r="J801" s="286"/>
      <c r="K801" s="287"/>
      <c r="L801" s="286"/>
      <c r="M801" s="286"/>
      <c r="N801" s="286"/>
      <c r="O801" s="286"/>
      <c r="P801" s="287"/>
      <c r="Q801" s="286"/>
      <c r="R801" s="286"/>
      <c r="S801" s="287"/>
      <c r="T801" s="286"/>
      <c r="U801" s="286"/>
      <c r="V801" s="286"/>
      <c r="W801" s="286"/>
      <c r="X801" s="286"/>
      <c r="Y801" s="286"/>
    </row>
    <row r="802" spans="1:25" ht="11.25" customHeight="1" x14ac:dyDescent="0.25">
      <c r="A802" s="286"/>
      <c r="B802" s="286"/>
      <c r="C802" s="286"/>
      <c r="D802" s="286"/>
      <c r="E802" s="286"/>
      <c r="F802" s="286"/>
      <c r="G802" s="286"/>
      <c r="H802" s="286"/>
      <c r="I802" s="286"/>
      <c r="J802" s="286"/>
      <c r="K802" s="287"/>
      <c r="L802" s="286"/>
      <c r="M802" s="286"/>
      <c r="N802" s="286"/>
      <c r="O802" s="286"/>
      <c r="P802" s="287"/>
      <c r="Q802" s="286"/>
      <c r="R802" s="286"/>
      <c r="S802" s="287"/>
      <c r="T802" s="286"/>
      <c r="U802" s="286"/>
      <c r="V802" s="286"/>
      <c r="W802" s="286"/>
      <c r="X802" s="286"/>
      <c r="Y802" s="286"/>
    </row>
    <row r="803" spans="1:25" ht="11.25" customHeight="1" x14ac:dyDescent="0.25">
      <c r="A803" s="286"/>
      <c r="B803" s="286"/>
      <c r="C803" s="286"/>
      <c r="D803" s="286"/>
      <c r="E803" s="286"/>
      <c r="F803" s="286"/>
      <c r="G803" s="286"/>
      <c r="H803" s="286"/>
      <c r="I803" s="286"/>
      <c r="J803" s="286"/>
      <c r="K803" s="287"/>
      <c r="L803" s="286"/>
      <c r="M803" s="286"/>
      <c r="N803" s="286"/>
      <c r="O803" s="286"/>
      <c r="P803" s="287"/>
      <c r="Q803" s="286"/>
      <c r="R803" s="286"/>
      <c r="S803" s="287"/>
      <c r="T803" s="286"/>
      <c r="U803" s="286"/>
      <c r="V803" s="286"/>
      <c r="W803" s="286"/>
      <c r="X803" s="286"/>
      <c r="Y803" s="286"/>
    </row>
    <row r="804" spans="1:25" ht="11.25" customHeight="1" x14ac:dyDescent="0.25">
      <c r="A804" s="286"/>
      <c r="B804" s="286"/>
      <c r="C804" s="286"/>
      <c r="D804" s="286"/>
      <c r="E804" s="286"/>
      <c r="F804" s="286"/>
      <c r="G804" s="286"/>
      <c r="H804" s="286"/>
      <c r="I804" s="286"/>
      <c r="J804" s="286"/>
      <c r="K804" s="287"/>
      <c r="L804" s="286"/>
      <c r="M804" s="286"/>
      <c r="N804" s="286"/>
      <c r="O804" s="286"/>
      <c r="P804" s="287"/>
      <c r="Q804" s="286"/>
      <c r="R804" s="286"/>
      <c r="S804" s="287"/>
      <c r="T804" s="286"/>
      <c r="U804" s="286"/>
      <c r="V804" s="286"/>
      <c r="W804" s="286"/>
      <c r="X804" s="286"/>
      <c r="Y804" s="286"/>
    </row>
    <row r="805" spans="1:25" ht="11.25" customHeight="1" x14ac:dyDescent="0.25">
      <c r="A805" s="286"/>
      <c r="B805" s="286"/>
      <c r="C805" s="286"/>
      <c r="D805" s="286"/>
      <c r="E805" s="286"/>
      <c r="F805" s="286"/>
      <c r="G805" s="286"/>
      <c r="H805" s="286"/>
      <c r="I805" s="286"/>
      <c r="J805" s="286"/>
      <c r="K805" s="287"/>
      <c r="L805" s="286"/>
      <c r="M805" s="286"/>
      <c r="N805" s="286"/>
      <c r="O805" s="286"/>
      <c r="P805" s="287"/>
      <c r="Q805" s="286"/>
      <c r="R805" s="286"/>
      <c r="S805" s="287"/>
      <c r="T805" s="286"/>
      <c r="U805" s="286"/>
      <c r="V805" s="286"/>
      <c r="W805" s="286"/>
      <c r="X805" s="286"/>
      <c r="Y805" s="286"/>
    </row>
    <row r="806" spans="1:25" ht="11.25" customHeight="1" x14ac:dyDescent="0.25">
      <c r="A806" s="286"/>
      <c r="B806" s="286"/>
      <c r="C806" s="286"/>
      <c r="D806" s="286"/>
      <c r="E806" s="286"/>
      <c r="F806" s="286"/>
      <c r="G806" s="286"/>
      <c r="H806" s="286"/>
      <c r="I806" s="286"/>
      <c r="J806" s="286"/>
      <c r="K806" s="287"/>
      <c r="L806" s="286"/>
      <c r="M806" s="286"/>
      <c r="N806" s="286"/>
      <c r="O806" s="286"/>
      <c r="P806" s="287"/>
      <c r="Q806" s="286"/>
      <c r="R806" s="286"/>
      <c r="S806" s="287"/>
      <c r="T806" s="286"/>
      <c r="U806" s="286"/>
      <c r="V806" s="286"/>
      <c r="W806" s="286"/>
      <c r="X806" s="286"/>
      <c r="Y806" s="286"/>
    </row>
    <row r="807" spans="1:25" ht="11.25" customHeight="1" x14ac:dyDescent="0.25">
      <c r="A807" s="286"/>
      <c r="B807" s="286"/>
      <c r="C807" s="286"/>
      <c r="D807" s="286"/>
      <c r="E807" s="286"/>
      <c r="F807" s="286"/>
      <c r="G807" s="286"/>
      <c r="H807" s="286"/>
      <c r="I807" s="286"/>
      <c r="J807" s="286"/>
      <c r="K807" s="287"/>
      <c r="L807" s="286"/>
      <c r="M807" s="286"/>
      <c r="N807" s="286"/>
      <c r="O807" s="286"/>
      <c r="P807" s="287"/>
      <c r="Q807" s="286"/>
      <c r="R807" s="286"/>
      <c r="S807" s="287"/>
      <c r="T807" s="286"/>
      <c r="U807" s="286"/>
      <c r="V807" s="286"/>
      <c r="W807" s="286"/>
      <c r="X807" s="286"/>
      <c r="Y807" s="286"/>
    </row>
    <row r="808" spans="1:25" ht="11.25" customHeight="1" x14ac:dyDescent="0.25">
      <c r="A808" s="286"/>
      <c r="B808" s="286"/>
      <c r="C808" s="286"/>
      <c r="D808" s="286"/>
      <c r="E808" s="286"/>
      <c r="F808" s="286"/>
      <c r="G808" s="286"/>
      <c r="H808" s="286"/>
      <c r="I808" s="286"/>
      <c r="J808" s="286"/>
      <c r="K808" s="287"/>
      <c r="L808" s="286"/>
      <c r="M808" s="286"/>
      <c r="N808" s="286"/>
      <c r="O808" s="286"/>
      <c r="P808" s="287"/>
      <c r="Q808" s="286"/>
      <c r="R808" s="286"/>
      <c r="S808" s="287"/>
      <c r="T808" s="286"/>
      <c r="U808" s="286"/>
      <c r="V808" s="286"/>
      <c r="W808" s="286"/>
      <c r="X808" s="286"/>
      <c r="Y808" s="286"/>
    </row>
    <row r="809" spans="1:25" ht="11.25" customHeight="1" x14ac:dyDescent="0.25">
      <c r="A809" s="286"/>
      <c r="B809" s="286"/>
      <c r="C809" s="286"/>
      <c r="D809" s="286"/>
      <c r="E809" s="286"/>
      <c r="F809" s="286"/>
      <c r="G809" s="286"/>
      <c r="H809" s="286"/>
      <c r="I809" s="286"/>
      <c r="J809" s="286"/>
      <c r="K809" s="287"/>
      <c r="L809" s="286"/>
      <c r="M809" s="286"/>
      <c r="N809" s="286"/>
      <c r="O809" s="286"/>
      <c r="P809" s="287"/>
      <c r="Q809" s="286"/>
      <c r="R809" s="286"/>
      <c r="S809" s="287"/>
      <c r="T809" s="286"/>
      <c r="U809" s="286"/>
      <c r="V809" s="286"/>
      <c r="W809" s="286"/>
      <c r="X809" s="286"/>
      <c r="Y809" s="286"/>
    </row>
    <row r="810" spans="1:25" ht="11.25" customHeight="1" x14ac:dyDescent="0.25">
      <c r="A810" s="286"/>
      <c r="B810" s="286"/>
      <c r="C810" s="286"/>
      <c r="D810" s="286"/>
      <c r="E810" s="286"/>
      <c r="F810" s="286"/>
      <c r="G810" s="286"/>
      <c r="H810" s="286"/>
      <c r="I810" s="286"/>
      <c r="J810" s="286"/>
      <c r="K810" s="287"/>
      <c r="L810" s="286"/>
      <c r="M810" s="286"/>
      <c r="N810" s="286"/>
      <c r="O810" s="286"/>
      <c r="P810" s="287"/>
      <c r="Q810" s="286"/>
      <c r="R810" s="286"/>
      <c r="S810" s="287"/>
      <c r="T810" s="286"/>
      <c r="U810" s="286"/>
      <c r="V810" s="286"/>
      <c r="W810" s="286"/>
      <c r="X810" s="286"/>
      <c r="Y810" s="286"/>
    </row>
    <row r="811" spans="1:25" ht="11.25" customHeight="1" x14ac:dyDescent="0.25">
      <c r="A811" s="286"/>
      <c r="B811" s="286"/>
      <c r="C811" s="286"/>
      <c r="D811" s="286"/>
      <c r="E811" s="286"/>
      <c r="F811" s="286"/>
      <c r="G811" s="286"/>
      <c r="H811" s="286"/>
      <c r="I811" s="286"/>
      <c r="J811" s="286"/>
      <c r="K811" s="287"/>
      <c r="L811" s="286"/>
      <c r="M811" s="286"/>
      <c r="N811" s="286"/>
      <c r="O811" s="286"/>
      <c r="P811" s="287"/>
      <c r="Q811" s="286"/>
      <c r="R811" s="286"/>
      <c r="S811" s="287"/>
      <c r="T811" s="286"/>
      <c r="U811" s="286"/>
      <c r="V811" s="286"/>
      <c r="W811" s="286"/>
      <c r="X811" s="286"/>
      <c r="Y811" s="286"/>
    </row>
    <row r="812" spans="1:25" ht="11.25" customHeight="1" x14ac:dyDescent="0.25">
      <c r="A812" s="286"/>
      <c r="B812" s="286"/>
      <c r="C812" s="286"/>
      <c r="D812" s="286"/>
      <c r="E812" s="286"/>
      <c r="F812" s="286"/>
      <c r="G812" s="286"/>
      <c r="H812" s="286"/>
      <c r="I812" s="286"/>
      <c r="J812" s="286"/>
      <c r="K812" s="287"/>
      <c r="L812" s="286"/>
      <c r="M812" s="286"/>
      <c r="N812" s="286"/>
      <c r="O812" s="286"/>
      <c r="P812" s="287"/>
      <c r="Q812" s="286"/>
      <c r="R812" s="286"/>
      <c r="S812" s="287"/>
      <c r="T812" s="286"/>
      <c r="U812" s="286"/>
      <c r="V812" s="286"/>
      <c r="W812" s="286"/>
      <c r="X812" s="286"/>
      <c r="Y812" s="286"/>
    </row>
    <row r="813" spans="1:25" ht="11.25" customHeight="1" x14ac:dyDescent="0.25">
      <c r="A813" s="286"/>
      <c r="B813" s="286"/>
      <c r="C813" s="286"/>
      <c r="D813" s="286"/>
      <c r="E813" s="286"/>
      <c r="F813" s="286"/>
      <c r="G813" s="286"/>
      <c r="H813" s="286"/>
      <c r="I813" s="286"/>
      <c r="J813" s="286"/>
      <c r="K813" s="287"/>
      <c r="L813" s="286"/>
      <c r="M813" s="286"/>
      <c r="N813" s="286"/>
      <c r="O813" s="286"/>
      <c r="P813" s="287"/>
      <c r="Q813" s="286"/>
      <c r="R813" s="286"/>
      <c r="S813" s="287"/>
      <c r="T813" s="286"/>
      <c r="U813" s="286"/>
      <c r="V813" s="286"/>
      <c r="W813" s="286"/>
      <c r="X813" s="286"/>
      <c r="Y813" s="286"/>
    </row>
    <row r="814" spans="1:25" ht="11.25" customHeight="1" x14ac:dyDescent="0.25">
      <c r="A814" s="286"/>
      <c r="B814" s="286"/>
      <c r="C814" s="286"/>
      <c r="D814" s="286"/>
      <c r="E814" s="286"/>
      <c r="F814" s="286"/>
      <c r="G814" s="286"/>
      <c r="H814" s="286"/>
      <c r="I814" s="286"/>
      <c r="J814" s="286"/>
      <c r="K814" s="287"/>
      <c r="L814" s="286"/>
      <c r="M814" s="286"/>
      <c r="N814" s="286"/>
      <c r="O814" s="286"/>
      <c r="P814" s="287"/>
      <c r="Q814" s="286"/>
      <c r="R814" s="286"/>
      <c r="S814" s="287"/>
      <c r="T814" s="286"/>
      <c r="U814" s="286"/>
      <c r="V814" s="286"/>
      <c r="W814" s="286"/>
      <c r="X814" s="286"/>
      <c r="Y814" s="286"/>
    </row>
    <row r="815" spans="1:25" ht="11.25" customHeight="1" x14ac:dyDescent="0.25">
      <c r="A815" s="286"/>
      <c r="B815" s="286"/>
      <c r="C815" s="286"/>
      <c r="D815" s="286"/>
      <c r="E815" s="286"/>
      <c r="F815" s="286"/>
      <c r="G815" s="286"/>
      <c r="H815" s="286"/>
      <c r="I815" s="286"/>
      <c r="J815" s="286"/>
      <c r="K815" s="287"/>
      <c r="L815" s="286"/>
      <c r="M815" s="286"/>
      <c r="N815" s="286"/>
      <c r="O815" s="286"/>
      <c r="P815" s="287"/>
      <c r="Q815" s="286"/>
      <c r="R815" s="286"/>
      <c r="S815" s="287"/>
      <c r="T815" s="286"/>
      <c r="U815" s="286"/>
      <c r="V815" s="286"/>
      <c r="W815" s="286"/>
      <c r="X815" s="286"/>
      <c r="Y815" s="286"/>
    </row>
    <row r="816" spans="1:25" ht="11.25" customHeight="1" x14ac:dyDescent="0.25">
      <c r="A816" s="286"/>
      <c r="B816" s="286"/>
      <c r="C816" s="286"/>
      <c r="D816" s="286"/>
      <c r="E816" s="286"/>
      <c r="F816" s="286"/>
      <c r="G816" s="286"/>
      <c r="H816" s="286"/>
      <c r="I816" s="286"/>
      <c r="J816" s="286"/>
      <c r="K816" s="287"/>
      <c r="L816" s="286"/>
      <c r="M816" s="286"/>
      <c r="N816" s="286"/>
      <c r="O816" s="286"/>
      <c r="P816" s="287"/>
      <c r="Q816" s="286"/>
      <c r="R816" s="286"/>
      <c r="S816" s="287"/>
      <c r="T816" s="286"/>
      <c r="U816" s="286"/>
      <c r="V816" s="286"/>
      <c r="W816" s="286"/>
      <c r="X816" s="286"/>
      <c r="Y816" s="286"/>
    </row>
    <row r="817" spans="1:25" ht="11.25" customHeight="1" x14ac:dyDescent="0.25">
      <c r="A817" s="286"/>
      <c r="B817" s="286"/>
      <c r="C817" s="286"/>
      <c r="D817" s="286"/>
      <c r="E817" s="286"/>
      <c r="F817" s="286"/>
      <c r="G817" s="286"/>
      <c r="H817" s="286"/>
      <c r="I817" s="286"/>
      <c r="J817" s="286"/>
      <c r="K817" s="287"/>
      <c r="L817" s="286"/>
      <c r="M817" s="286"/>
      <c r="N817" s="286"/>
      <c r="O817" s="286"/>
      <c r="P817" s="287"/>
      <c r="Q817" s="286"/>
      <c r="R817" s="286"/>
      <c r="S817" s="287"/>
      <c r="T817" s="286"/>
      <c r="U817" s="286"/>
      <c r="V817" s="286"/>
      <c r="W817" s="286"/>
      <c r="X817" s="286"/>
      <c r="Y817" s="286"/>
    </row>
    <row r="818" spans="1:25" ht="11.25" customHeight="1" x14ac:dyDescent="0.25">
      <c r="A818" s="286"/>
      <c r="B818" s="286"/>
      <c r="C818" s="286"/>
      <c r="D818" s="286"/>
      <c r="E818" s="286"/>
      <c r="F818" s="286"/>
      <c r="G818" s="286"/>
      <c r="H818" s="286"/>
      <c r="I818" s="286"/>
      <c r="J818" s="286"/>
      <c r="K818" s="287"/>
      <c r="L818" s="286"/>
      <c r="M818" s="286"/>
      <c r="N818" s="286"/>
      <c r="O818" s="286"/>
      <c r="P818" s="287"/>
      <c r="Q818" s="286"/>
      <c r="R818" s="286"/>
      <c r="S818" s="287"/>
      <c r="T818" s="286"/>
      <c r="U818" s="286"/>
      <c r="V818" s="286"/>
      <c r="W818" s="286"/>
      <c r="X818" s="286"/>
      <c r="Y818" s="286"/>
    </row>
    <row r="819" spans="1:25" ht="11.25" customHeight="1" x14ac:dyDescent="0.25">
      <c r="A819" s="286"/>
      <c r="B819" s="286"/>
      <c r="C819" s="286"/>
      <c r="D819" s="286"/>
      <c r="E819" s="286"/>
      <c r="F819" s="286"/>
      <c r="G819" s="286"/>
      <c r="H819" s="286"/>
      <c r="I819" s="286"/>
      <c r="J819" s="286"/>
      <c r="K819" s="287"/>
      <c r="L819" s="286"/>
      <c r="M819" s="286"/>
      <c r="N819" s="286"/>
      <c r="O819" s="286"/>
      <c r="P819" s="287"/>
      <c r="Q819" s="286"/>
      <c r="R819" s="286"/>
      <c r="S819" s="287"/>
      <c r="T819" s="286"/>
      <c r="U819" s="286"/>
      <c r="V819" s="286"/>
      <c r="W819" s="286"/>
      <c r="X819" s="286"/>
      <c r="Y819" s="286"/>
    </row>
    <row r="820" spans="1:25" ht="11.25" customHeight="1" x14ac:dyDescent="0.25">
      <c r="A820" s="286"/>
      <c r="B820" s="286"/>
      <c r="C820" s="286"/>
      <c r="D820" s="286"/>
      <c r="E820" s="286"/>
      <c r="F820" s="286"/>
      <c r="G820" s="286"/>
      <c r="H820" s="286"/>
      <c r="I820" s="286"/>
      <c r="J820" s="286"/>
      <c r="K820" s="287"/>
      <c r="L820" s="286"/>
      <c r="M820" s="286"/>
      <c r="N820" s="286"/>
      <c r="O820" s="286"/>
      <c r="P820" s="287"/>
      <c r="Q820" s="286"/>
      <c r="R820" s="286"/>
      <c r="S820" s="287"/>
      <c r="T820" s="286"/>
      <c r="U820" s="286"/>
      <c r="V820" s="286"/>
      <c r="W820" s="286"/>
      <c r="X820" s="286"/>
      <c r="Y820" s="286"/>
    </row>
    <row r="821" spans="1:25" ht="11.25" customHeight="1" x14ac:dyDescent="0.25">
      <c r="A821" s="286"/>
      <c r="B821" s="286"/>
      <c r="C821" s="286"/>
      <c r="D821" s="286"/>
      <c r="E821" s="286"/>
      <c r="F821" s="286"/>
      <c r="G821" s="286"/>
      <c r="H821" s="286"/>
      <c r="I821" s="286"/>
      <c r="J821" s="286"/>
      <c r="K821" s="287"/>
      <c r="L821" s="286"/>
      <c r="M821" s="286"/>
      <c r="N821" s="286"/>
      <c r="O821" s="286"/>
      <c r="P821" s="287"/>
      <c r="Q821" s="286"/>
      <c r="R821" s="286"/>
      <c r="S821" s="287"/>
      <c r="T821" s="286"/>
      <c r="U821" s="286"/>
      <c r="V821" s="286"/>
      <c r="W821" s="286"/>
      <c r="X821" s="286"/>
      <c r="Y821" s="286"/>
    </row>
    <row r="822" spans="1:25" ht="11.25" customHeight="1" x14ac:dyDescent="0.25">
      <c r="A822" s="286"/>
      <c r="B822" s="286"/>
      <c r="C822" s="286"/>
      <c r="D822" s="286"/>
      <c r="E822" s="286"/>
      <c r="F822" s="286"/>
      <c r="G822" s="286"/>
      <c r="H822" s="286"/>
      <c r="I822" s="286"/>
      <c r="J822" s="286"/>
      <c r="K822" s="287"/>
      <c r="L822" s="286"/>
      <c r="M822" s="286"/>
      <c r="N822" s="286"/>
      <c r="O822" s="286"/>
      <c r="P822" s="287"/>
      <c r="Q822" s="286"/>
      <c r="R822" s="286"/>
      <c r="S822" s="287"/>
      <c r="T822" s="286"/>
      <c r="U822" s="286"/>
      <c r="V822" s="286"/>
      <c r="W822" s="286"/>
      <c r="X822" s="286"/>
      <c r="Y822" s="286"/>
    </row>
    <row r="823" spans="1:25" ht="11.25" customHeight="1" x14ac:dyDescent="0.25">
      <c r="A823" s="286"/>
      <c r="B823" s="286"/>
      <c r="C823" s="286"/>
      <c r="D823" s="286"/>
      <c r="E823" s="286"/>
      <c r="F823" s="286"/>
      <c r="G823" s="286"/>
      <c r="H823" s="286"/>
      <c r="I823" s="286"/>
      <c r="J823" s="286"/>
      <c r="K823" s="287"/>
      <c r="L823" s="286"/>
      <c r="M823" s="286"/>
      <c r="N823" s="286"/>
      <c r="O823" s="286"/>
      <c r="P823" s="287"/>
      <c r="Q823" s="286"/>
      <c r="R823" s="286"/>
      <c r="S823" s="287"/>
      <c r="T823" s="286"/>
      <c r="U823" s="286"/>
      <c r="V823" s="286"/>
      <c r="W823" s="286"/>
      <c r="X823" s="286"/>
      <c r="Y823" s="286"/>
    </row>
    <row r="824" spans="1:25" ht="11.25" customHeight="1" x14ac:dyDescent="0.25">
      <c r="A824" s="286"/>
      <c r="B824" s="286"/>
      <c r="C824" s="286"/>
      <c r="D824" s="286"/>
      <c r="E824" s="286"/>
      <c r="F824" s="286"/>
      <c r="G824" s="286"/>
      <c r="H824" s="286"/>
      <c r="I824" s="286"/>
      <c r="J824" s="286"/>
      <c r="K824" s="287"/>
      <c r="L824" s="286"/>
      <c r="M824" s="286"/>
      <c r="N824" s="286"/>
      <c r="O824" s="286"/>
      <c r="P824" s="287"/>
      <c r="Q824" s="286"/>
      <c r="R824" s="286"/>
      <c r="S824" s="287"/>
      <c r="T824" s="286"/>
      <c r="U824" s="286"/>
      <c r="V824" s="286"/>
      <c r="W824" s="286"/>
      <c r="X824" s="286"/>
      <c r="Y824" s="286"/>
    </row>
    <row r="825" spans="1:25" ht="11.25" customHeight="1" x14ac:dyDescent="0.25">
      <c r="A825" s="286"/>
      <c r="B825" s="286"/>
      <c r="C825" s="286"/>
      <c r="D825" s="286"/>
      <c r="E825" s="286"/>
      <c r="F825" s="286"/>
      <c r="G825" s="286"/>
      <c r="H825" s="286"/>
      <c r="I825" s="286"/>
      <c r="J825" s="286"/>
      <c r="K825" s="287"/>
      <c r="L825" s="286"/>
      <c r="M825" s="286"/>
      <c r="N825" s="286"/>
      <c r="O825" s="286"/>
      <c r="P825" s="287"/>
      <c r="Q825" s="286"/>
      <c r="R825" s="286"/>
      <c r="S825" s="287"/>
      <c r="T825" s="286"/>
      <c r="U825" s="286"/>
      <c r="V825" s="286"/>
      <c r="W825" s="286"/>
      <c r="X825" s="286"/>
      <c r="Y825" s="286"/>
    </row>
    <row r="826" spans="1:25" ht="11.25" customHeight="1" x14ac:dyDescent="0.25">
      <c r="A826" s="286"/>
      <c r="B826" s="286"/>
      <c r="C826" s="286"/>
      <c r="D826" s="286"/>
      <c r="E826" s="286"/>
      <c r="F826" s="286"/>
      <c r="G826" s="286"/>
      <c r="H826" s="286"/>
      <c r="I826" s="286"/>
      <c r="J826" s="286"/>
      <c r="K826" s="287"/>
      <c r="L826" s="286"/>
      <c r="M826" s="286"/>
      <c r="N826" s="286"/>
      <c r="O826" s="286"/>
      <c r="P826" s="287"/>
      <c r="Q826" s="286"/>
      <c r="R826" s="286"/>
      <c r="S826" s="287"/>
      <c r="T826" s="286"/>
      <c r="U826" s="286"/>
      <c r="V826" s="286"/>
      <c r="W826" s="286"/>
      <c r="X826" s="286"/>
      <c r="Y826" s="286"/>
    </row>
    <row r="827" spans="1:25" ht="11.25" customHeight="1" x14ac:dyDescent="0.25">
      <c r="A827" s="286"/>
      <c r="B827" s="286"/>
      <c r="C827" s="286"/>
      <c r="D827" s="286"/>
      <c r="E827" s="286"/>
      <c r="F827" s="286"/>
      <c r="G827" s="286"/>
      <c r="H827" s="286"/>
      <c r="I827" s="286"/>
      <c r="J827" s="286"/>
      <c r="K827" s="287"/>
      <c r="L827" s="286"/>
      <c r="M827" s="286"/>
      <c r="N827" s="286"/>
      <c r="O827" s="286"/>
      <c r="P827" s="287"/>
      <c r="Q827" s="286"/>
      <c r="R827" s="286"/>
      <c r="S827" s="287"/>
      <c r="T827" s="286"/>
      <c r="U827" s="286"/>
      <c r="V827" s="286"/>
      <c r="W827" s="286"/>
      <c r="X827" s="286"/>
      <c r="Y827" s="286"/>
    </row>
    <row r="828" spans="1:25" ht="11.25" customHeight="1" x14ac:dyDescent="0.25">
      <c r="A828" s="286"/>
      <c r="B828" s="286"/>
      <c r="C828" s="286"/>
      <c r="D828" s="286"/>
      <c r="E828" s="286"/>
      <c r="F828" s="286"/>
      <c r="G828" s="286"/>
      <c r="H828" s="286"/>
      <c r="I828" s="286"/>
      <c r="J828" s="286"/>
      <c r="K828" s="287"/>
      <c r="L828" s="286"/>
      <c r="M828" s="286"/>
      <c r="N828" s="286"/>
      <c r="O828" s="286"/>
      <c r="P828" s="287"/>
      <c r="Q828" s="286"/>
      <c r="R828" s="286"/>
      <c r="S828" s="287"/>
      <c r="T828" s="286"/>
      <c r="U828" s="286"/>
      <c r="V828" s="286"/>
      <c r="W828" s="286"/>
      <c r="X828" s="286"/>
      <c r="Y828" s="286"/>
    </row>
    <row r="829" spans="1:25" ht="11.25" customHeight="1" x14ac:dyDescent="0.25">
      <c r="A829" s="286"/>
      <c r="B829" s="286"/>
      <c r="C829" s="286"/>
      <c r="D829" s="286"/>
      <c r="E829" s="286"/>
      <c r="F829" s="286"/>
      <c r="G829" s="286"/>
      <c r="H829" s="286"/>
      <c r="I829" s="286"/>
      <c r="J829" s="286"/>
      <c r="K829" s="287"/>
      <c r="L829" s="286"/>
      <c r="M829" s="286"/>
      <c r="N829" s="286"/>
      <c r="O829" s="286"/>
      <c r="P829" s="287"/>
      <c r="Q829" s="286"/>
      <c r="R829" s="286"/>
      <c r="S829" s="287"/>
      <c r="T829" s="286"/>
      <c r="U829" s="286"/>
      <c r="V829" s="286"/>
      <c r="W829" s="286"/>
      <c r="X829" s="286"/>
      <c r="Y829" s="286"/>
    </row>
    <row r="830" spans="1:25" ht="11.25" customHeight="1" x14ac:dyDescent="0.25">
      <c r="A830" s="286"/>
      <c r="B830" s="286"/>
      <c r="C830" s="286"/>
      <c r="D830" s="286"/>
      <c r="E830" s="286"/>
      <c r="F830" s="286"/>
      <c r="G830" s="286"/>
      <c r="H830" s="286"/>
      <c r="I830" s="286"/>
      <c r="J830" s="286"/>
      <c r="K830" s="287"/>
      <c r="L830" s="286"/>
      <c r="M830" s="286"/>
      <c r="N830" s="286"/>
      <c r="O830" s="286"/>
      <c r="P830" s="287"/>
      <c r="Q830" s="286"/>
      <c r="R830" s="286"/>
      <c r="S830" s="287"/>
      <c r="T830" s="286"/>
      <c r="U830" s="286"/>
      <c r="V830" s="286"/>
      <c r="W830" s="286"/>
      <c r="X830" s="286"/>
      <c r="Y830" s="286"/>
    </row>
    <row r="831" spans="1:25" ht="11.25" customHeight="1" x14ac:dyDescent="0.25">
      <c r="A831" s="286"/>
      <c r="B831" s="286"/>
      <c r="C831" s="286"/>
      <c r="D831" s="286"/>
      <c r="E831" s="286"/>
      <c r="F831" s="286"/>
      <c r="G831" s="286"/>
      <c r="H831" s="286"/>
      <c r="I831" s="286"/>
      <c r="J831" s="286"/>
      <c r="K831" s="287"/>
      <c r="L831" s="286"/>
      <c r="M831" s="286"/>
      <c r="N831" s="286"/>
      <c r="O831" s="286"/>
      <c r="P831" s="287"/>
      <c r="Q831" s="286"/>
      <c r="R831" s="286"/>
      <c r="S831" s="287"/>
      <c r="T831" s="286"/>
      <c r="U831" s="286"/>
      <c r="V831" s="286"/>
      <c r="W831" s="286"/>
      <c r="X831" s="286"/>
      <c r="Y831" s="286"/>
    </row>
    <row r="832" spans="1:25" ht="11.25" customHeight="1" x14ac:dyDescent="0.25">
      <c r="A832" s="286"/>
      <c r="B832" s="286"/>
      <c r="C832" s="286"/>
      <c r="D832" s="286"/>
      <c r="E832" s="286"/>
      <c r="F832" s="286"/>
      <c r="G832" s="286"/>
      <c r="H832" s="286"/>
      <c r="I832" s="286"/>
      <c r="J832" s="286"/>
      <c r="K832" s="287"/>
      <c r="L832" s="286"/>
      <c r="M832" s="286"/>
      <c r="N832" s="286"/>
      <c r="O832" s="286"/>
      <c r="P832" s="287"/>
      <c r="Q832" s="286"/>
      <c r="R832" s="286"/>
      <c r="S832" s="287"/>
      <c r="T832" s="286"/>
      <c r="U832" s="286"/>
      <c r="V832" s="286"/>
      <c r="W832" s="286"/>
      <c r="X832" s="286"/>
      <c r="Y832" s="286"/>
    </row>
    <row r="833" spans="1:25" ht="11.25" customHeight="1" x14ac:dyDescent="0.25">
      <c r="A833" s="286"/>
      <c r="B833" s="286"/>
      <c r="C833" s="286"/>
      <c r="D833" s="286"/>
      <c r="E833" s="286"/>
      <c r="F833" s="286"/>
      <c r="G833" s="286"/>
      <c r="H833" s="286"/>
      <c r="I833" s="286"/>
      <c r="J833" s="286"/>
      <c r="K833" s="287"/>
      <c r="L833" s="286"/>
      <c r="M833" s="286"/>
      <c r="N833" s="286"/>
      <c r="O833" s="286"/>
      <c r="P833" s="287"/>
      <c r="Q833" s="286"/>
      <c r="R833" s="286"/>
      <c r="S833" s="287"/>
      <c r="T833" s="286"/>
      <c r="U833" s="286"/>
      <c r="V833" s="286"/>
      <c r="W833" s="286"/>
      <c r="X833" s="286"/>
      <c r="Y833" s="286"/>
    </row>
    <row r="834" spans="1:25" ht="11.25" customHeight="1" x14ac:dyDescent="0.25">
      <c r="A834" s="286"/>
      <c r="B834" s="286"/>
      <c r="C834" s="286"/>
      <c r="D834" s="286"/>
      <c r="E834" s="286"/>
      <c r="F834" s="286"/>
      <c r="G834" s="286"/>
      <c r="H834" s="286"/>
      <c r="I834" s="286"/>
      <c r="J834" s="286"/>
      <c r="K834" s="287"/>
      <c r="L834" s="286"/>
      <c r="M834" s="286"/>
      <c r="N834" s="286"/>
      <c r="O834" s="286"/>
      <c r="P834" s="287"/>
      <c r="Q834" s="286"/>
      <c r="R834" s="286"/>
      <c r="S834" s="287"/>
      <c r="T834" s="286"/>
      <c r="U834" s="286"/>
      <c r="V834" s="286"/>
      <c r="W834" s="286"/>
      <c r="X834" s="286"/>
      <c r="Y834" s="286"/>
    </row>
    <row r="835" spans="1:25" ht="11.25" customHeight="1" x14ac:dyDescent="0.25">
      <c r="A835" s="286"/>
      <c r="B835" s="286"/>
      <c r="C835" s="286"/>
      <c r="D835" s="286"/>
      <c r="E835" s="286"/>
      <c r="F835" s="286"/>
      <c r="G835" s="286"/>
      <c r="H835" s="286"/>
      <c r="I835" s="286"/>
      <c r="J835" s="286"/>
      <c r="K835" s="287"/>
      <c r="L835" s="286"/>
      <c r="M835" s="286"/>
      <c r="N835" s="286"/>
      <c r="O835" s="286"/>
      <c r="P835" s="287"/>
      <c r="Q835" s="286"/>
      <c r="R835" s="286"/>
      <c r="S835" s="287"/>
      <c r="T835" s="286"/>
      <c r="U835" s="286"/>
      <c r="V835" s="286"/>
      <c r="W835" s="286"/>
      <c r="X835" s="286"/>
      <c r="Y835" s="286"/>
    </row>
    <row r="836" spans="1:25" ht="11.25" customHeight="1" x14ac:dyDescent="0.25">
      <c r="A836" s="286"/>
      <c r="B836" s="286"/>
      <c r="C836" s="286"/>
      <c r="D836" s="286"/>
      <c r="E836" s="286"/>
      <c r="F836" s="286"/>
      <c r="G836" s="286"/>
      <c r="H836" s="286"/>
      <c r="I836" s="286"/>
      <c r="J836" s="286"/>
      <c r="K836" s="287"/>
      <c r="L836" s="286"/>
      <c r="M836" s="286"/>
      <c r="N836" s="286"/>
      <c r="O836" s="286"/>
      <c r="P836" s="287"/>
      <c r="Q836" s="286"/>
      <c r="R836" s="286"/>
      <c r="S836" s="287"/>
      <c r="T836" s="286"/>
      <c r="U836" s="286"/>
      <c r="V836" s="286"/>
      <c r="W836" s="286"/>
      <c r="X836" s="286"/>
      <c r="Y836" s="286"/>
    </row>
    <row r="837" spans="1:25" ht="11.25" customHeight="1" x14ac:dyDescent="0.25">
      <c r="A837" s="286"/>
      <c r="B837" s="286"/>
      <c r="C837" s="286"/>
      <c r="D837" s="286"/>
      <c r="E837" s="286"/>
      <c r="F837" s="286"/>
      <c r="G837" s="286"/>
      <c r="H837" s="286"/>
      <c r="I837" s="286"/>
      <c r="J837" s="286"/>
      <c r="K837" s="287"/>
      <c r="L837" s="286"/>
      <c r="M837" s="286"/>
      <c r="N837" s="286"/>
      <c r="O837" s="286"/>
      <c r="P837" s="287"/>
      <c r="Q837" s="286"/>
      <c r="R837" s="286"/>
      <c r="S837" s="287"/>
      <c r="T837" s="286"/>
      <c r="U837" s="286"/>
      <c r="V837" s="286"/>
      <c r="W837" s="286"/>
      <c r="X837" s="286"/>
      <c r="Y837" s="286"/>
    </row>
    <row r="838" spans="1:25" ht="11.25" customHeight="1" x14ac:dyDescent="0.25">
      <c r="A838" s="286"/>
      <c r="B838" s="286"/>
      <c r="C838" s="286"/>
      <c r="D838" s="286"/>
      <c r="E838" s="286"/>
      <c r="F838" s="286"/>
      <c r="G838" s="286"/>
      <c r="H838" s="286"/>
      <c r="I838" s="286"/>
      <c r="J838" s="286"/>
      <c r="K838" s="287"/>
      <c r="L838" s="286"/>
      <c r="M838" s="286"/>
      <c r="N838" s="286"/>
      <c r="O838" s="286"/>
      <c r="P838" s="287"/>
      <c r="Q838" s="286"/>
      <c r="R838" s="286"/>
      <c r="S838" s="287"/>
      <c r="T838" s="286"/>
      <c r="U838" s="286"/>
      <c r="V838" s="286"/>
      <c r="W838" s="286"/>
      <c r="X838" s="286"/>
      <c r="Y838" s="286"/>
    </row>
    <row r="839" spans="1:25" ht="11.25" customHeight="1" x14ac:dyDescent="0.25">
      <c r="A839" s="286"/>
      <c r="B839" s="286"/>
      <c r="C839" s="286"/>
      <c r="D839" s="286"/>
      <c r="E839" s="286"/>
      <c r="F839" s="286"/>
      <c r="G839" s="286"/>
      <c r="H839" s="286"/>
      <c r="I839" s="286"/>
      <c r="J839" s="286"/>
      <c r="K839" s="287"/>
      <c r="L839" s="286"/>
      <c r="M839" s="286"/>
      <c r="N839" s="286"/>
      <c r="O839" s="286"/>
      <c r="P839" s="287"/>
      <c r="Q839" s="286"/>
      <c r="R839" s="286"/>
      <c r="S839" s="287"/>
      <c r="T839" s="286"/>
      <c r="U839" s="286"/>
      <c r="V839" s="286"/>
      <c r="W839" s="286"/>
      <c r="X839" s="286"/>
      <c r="Y839" s="286"/>
    </row>
    <row r="840" spans="1:25" ht="11.25" customHeight="1" x14ac:dyDescent="0.25">
      <c r="A840" s="286"/>
      <c r="B840" s="286"/>
      <c r="C840" s="286"/>
      <c r="D840" s="286"/>
      <c r="E840" s="286"/>
      <c r="F840" s="286"/>
      <c r="G840" s="286"/>
      <c r="H840" s="286"/>
      <c r="I840" s="286"/>
      <c r="J840" s="286"/>
      <c r="K840" s="287"/>
      <c r="L840" s="286"/>
      <c r="M840" s="286"/>
      <c r="N840" s="286"/>
      <c r="O840" s="286"/>
      <c r="P840" s="287"/>
      <c r="Q840" s="286"/>
      <c r="R840" s="286"/>
      <c r="S840" s="287"/>
      <c r="T840" s="286"/>
      <c r="U840" s="286"/>
      <c r="V840" s="286"/>
      <c r="W840" s="286"/>
      <c r="X840" s="286"/>
      <c r="Y840" s="286"/>
    </row>
    <row r="841" spans="1:25" ht="11.25" customHeight="1" x14ac:dyDescent="0.25">
      <c r="A841" s="286"/>
      <c r="B841" s="286"/>
      <c r="C841" s="286"/>
      <c r="D841" s="286"/>
      <c r="E841" s="286"/>
      <c r="F841" s="286"/>
      <c r="G841" s="286"/>
      <c r="H841" s="286"/>
      <c r="I841" s="286"/>
      <c r="J841" s="286"/>
      <c r="K841" s="287"/>
      <c r="L841" s="286"/>
      <c r="M841" s="286"/>
      <c r="N841" s="286"/>
      <c r="O841" s="286"/>
      <c r="P841" s="287"/>
      <c r="Q841" s="286"/>
      <c r="R841" s="286"/>
      <c r="S841" s="287"/>
      <c r="T841" s="286"/>
      <c r="U841" s="286"/>
      <c r="V841" s="286"/>
      <c r="W841" s="286"/>
      <c r="X841" s="286"/>
      <c r="Y841" s="286"/>
    </row>
    <row r="842" spans="1:25" ht="11.25" customHeight="1" x14ac:dyDescent="0.25">
      <c r="A842" s="286"/>
      <c r="B842" s="286"/>
      <c r="C842" s="286"/>
      <c r="D842" s="286"/>
      <c r="E842" s="286"/>
      <c r="F842" s="286"/>
      <c r="G842" s="286"/>
      <c r="H842" s="286"/>
      <c r="I842" s="286"/>
      <c r="J842" s="286"/>
      <c r="K842" s="287"/>
      <c r="L842" s="286"/>
      <c r="M842" s="286"/>
      <c r="N842" s="286"/>
      <c r="O842" s="286"/>
      <c r="P842" s="287"/>
      <c r="Q842" s="286"/>
      <c r="R842" s="286"/>
      <c r="S842" s="287"/>
      <c r="T842" s="286"/>
      <c r="U842" s="286"/>
      <c r="V842" s="286"/>
      <c r="W842" s="286"/>
      <c r="X842" s="286"/>
      <c r="Y842" s="286"/>
    </row>
    <row r="843" spans="1:25" ht="11.25" customHeight="1" x14ac:dyDescent="0.25">
      <c r="A843" s="286"/>
      <c r="B843" s="286"/>
      <c r="C843" s="286"/>
      <c r="D843" s="286"/>
      <c r="E843" s="286"/>
      <c r="F843" s="286"/>
      <c r="G843" s="286"/>
      <c r="H843" s="286"/>
      <c r="I843" s="286"/>
      <c r="J843" s="286"/>
      <c r="K843" s="287"/>
      <c r="L843" s="286"/>
      <c r="M843" s="286"/>
      <c r="N843" s="286"/>
      <c r="O843" s="286"/>
      <c r="P843" s="287"/>
      <c r="Q843" s="286"/>
      <c r="R843" s="286"/>
      <c r="S843" s="287"/>
      <c r="T843" s="286"/>
      <c r="U843" s="286"/>
      <c r="V843" s="286"/>
      <c r="W843" s="286"/>
      <c r="X843" s="286"/>
      <c r="Y843" s="286"/>
    </row>
    <row r="844" spans="1:25" ht="11.25" customHeight="1" x14ac:dyDescent="0.25">
      <c r="A844" s="286"/>
      <c r="B844" s="286"/>
      <c r="C844" s="286"/>
      <c r="D844" s="286"/>
      <c r="E844" s="286"/>
      <c r="F844" s="286"/>
      <c r="G844" s="286"/>
      <c r="H844" s="286"/>
      <c r="I844" s="286"/>
      <c r="J844" s="286"/>
      <c r="K844" s="287"/>
      <c r="L844" s="286"/>
      <c r="M844" s="286"/>
      <c r="N844" s="286"/>
      <c r="O844" s="286"/>
      <c r="P844" s="287"/>
      <c r="Q844" s="286"/>
      <c r="R844" s="286"/>
      <c r="S844" s="287"/>
      <c r="T844" s="286"/>
      <c r="U844" s="286"/>
      <c r="V844" s="286"/>
      <c r="W844" s="286"/>
      <c r="X844" s="286"/>
      <c r="Y844" s="286"/>
    </row>
    <row r="845" spans="1:25" ht="11.25" customHeight="1" x14ac:dyDescent="0.25">
      <c r="A845" s="286"/>
      <c r="B845" s="286"/>
      <c r="C845" s="286"/>
      <c r="D845" s="286"/>
      <c r="E845" s="286"/>
      <c r="F845" s="286"/>
      <c r="G845" s="286"/>
      <c r="H845" s="286"/>
      <c r="I845" s="286"/>
      <c r="J845" s="286"/>
      <c r="K845" s="287"/>
      <c r="L845" s="286"/>
      <c r="M845" s="286"/>
      <c r="N845" s="286"/>
      <c r="O845" s="286"/>
      <c r="P845" s="287"/>
      <c r="Q845" s="286"/>
      <c r="R845" s="286"/>
      <c r="S845" s="287"/>
      <c r="T845" s="286"/>
      <c r="U845" s="286"/>
      <c r="V845" s="286"/>
      <c r="W845" s="286"/>
      <c r="X845" s="286"/>
      <c r="Y845" s="286"/>
    </row>
    <row r="846" spans="1:25" ht="11.25" customHeight="1" x14ac:dyDescent="0.25">
      <c r="A846" s="286"/>
      <c r="B846" s="286"/>
      <c r="C846" s="286"/>
      <c r="D846" s="286"/>
      <c r="E846" s="286"/>
      <c r="F846" s="286"/>
      <c r="G846" s="286"/>
      <c r="H846" s="286"/>
      <c r="I846" s="286"/>
      <c r="J846" s="286"/>
      <c r="K846" s="287"/>
      <c r="L846" s="286"/>
      <c r="M846" s="286"/>
      <c r="N846" s="286"/>
      <c r="O846" s="286"/>
      <c r="P846" s="287"/>
      <c r="Q846" s="286"/>
      <c r="R846" s="286"/>
      <c r="S846" s="287"/>
      <c r="T846" s="286"/>
      <c r="U846" s="286"/>
      <c r="V846" s="286"/>
      <c r="W846" s="286"/>
      <c r="X846" s="286"/>
      <c r="Y846" s="286"/>
    </row>
    <row r="847" spans="1:25" ht="11.25" customHeight="1" x14ac:dyDescent="0.25">
      <c r="A847" s="286"/>
      <c r="B847" s="286"/>
      <c r="C847" s="286"/>
      <c r="D847" s="286"/>
      <c r="E847" s="286"/>
      <c r="F847" s="286"/>
      <c r="G847" s="286"/>
      <c r="H847" s="286"/>
      <c r="I847" s="286"/>
      <c r="J847" s="286"/>
      <c r="K847" s="287"/>
      <c r="L847" s="286"/>
      <c r="M847" s="286"/>
      <c r="N847" s="286"/>
      <c r="O847" s="286"/>
      <c r="P847" s="287"/>
      <c r="Q847" s="286"/>
      <c r="R847" s="286"/>
      <c r="S847" s="287"/>
      <c r="T847" s="286"/>
      <c r="U847" s="286"/>
      <c r="V847" s="286"/>
      <c r="W847" s="286"/>
      <c r="X847" s="286"/>
      <c r="Y847" s="286"/>
    </row>
    <row r="848" spans="1:25" ht="11.25" customHeight="1" x14ac:dyDescent="0.25">
      <c r="A848" s="286"/>
      <c r="B848" s="286"/>
      <c r="C848" s="286"/>
      <c r="D848" s="286"/>
      <c r="E848" s="286"/>
      <c r="F848" s="286"/>
      <c r="G848" s="286"/>
      <c r="H848" s="286"/>
      <c r="I848" s="286"/>
      <c r="J848" s="286"/>
      <c r="K848" s="287"/>
      <c r="L848" s="286"/>
      <c r="M848" s="286"/>
      <c r="N848" s="286"/>
      <c r="O848" s="286"/>
      <c r="P848" s="287"/>
      <c r="Q848" s="286"/>
      <c r="R848" s="286"/>
      <c r="S848" s="287"/>
      <c r="T848" s="286"/>
      <c r="U848" s="286"/>
      <c r="V848" s="286"/>
      <c r="W848" s="286"/>
      <c r="X848" s="286"/>
      <c r="Y848" s="286"/>
    </row>
    <row r="849" spans="1:25" ht="11.25" customHeight="1" x14ac:dyDescent="0.25">
      <c r="A849" s="286"/>
      <c r="B849" s="286"/>
      <c r="C849" s="286"/>
      <c r="D849" s="286"/>
      <c r="E849" s="286"/>
      <c r="F849" s="286"/>
      <c r="G849" s="286"/>
      <c r="H849" s="286"/>
      <c r="I849" s="286"/>
      <c r="J849" s="286"/>
      <c r="K849" s="287"/>
      <c r="L849" s="286"/>
      <c r="M849" s="286"/>
      <c r="N849" s="286"/>
      <c r="O849" s="286"/>
      <c r="P849" s="287"/>
      <c r="Q849" s="286"/>
      <c r="R849" s="286"/>
      <c r="S849" s="287"/>
      <c r="T849" s="286"/>
      <c r="U849" s="286"/>
      <c r="V849" s="286"/>
      <c r="W849" s="286"/>
      <c r="X849" s="286"/>
      <c r="Y849" s="286"/>
    </row>
    <row r="850" spans="1:25" ht="11.25" customHeight="1" x14ac:dyDescent="0.25">
      <c r="A850" s="286"/>
      <c r="B850" s="286"/>
      <c r="C850" s="286"/>
      <c r="D850" s="286"/>
      <c r="E850" s="286"/>
      <c r="F850" s="286"/>
      <c r="G850" s="286"/>
      <c r="H850" s="286"/>
      <c r="I850" s="286"/>
      <c r="J850" s="286"/>
      <c r="K850" s="287"/>
      <c r="L850" s="286"/>
      <c r="M850" s="286"/>
      <c r="N850" s="286"/>
      <c r="O850" s="286"/>
      <c r="P850" s="287"/>
      <c r="Q850" s="286"/>
      <c r="R850" s="286"/>
      <c r="S850" s="287"/>
      <c r="T850" s="286"/>
      <c r="U850" s="286"/>
      <c r="V850" s="286"/>
      <c r="W850" s="286"/>
      <c r="X850" s="286"/>
      <c r="Y850" s="286"/>
    </row>
    <row r="851" spans="1:25" ht="11.25" customHeight="1" x14ac:dyDescent="0.25">
      <c r="A851" s="286"/>
      <c r="B851" s="286"/>
      <c r="C851" s="286"/>
      <c r="D851" s="286"/>
      <c r="E851" s="286"/>
      <c r="F851" s="286"/>
      <c r="G851" s="286"/>
      <c r="H851" s="286"/>
      <c r="I851" s="286"/>
      <c r="J851" s="286"/>
      <c r="K851" s="287"/>
      <c r="L851" s="286"/>
      <c r="M851" s="286"/>
      <c r="N851" s="286"/>
      <c r="O851" s="286"/>
      <c r="P851" s="287"/>
      <c r="Q851" s="286"/>
      <c r="R851" s="286"/>
      <c r="S851" s="287"/>
      <c r="T851" s="286"/>
      <c r="U851" s="286"/>
      <c r="V851" s="286"/>
      <c r="W851" s="286"/>
      <c r="X851" s="286"/>
      <c r="Y851" s="286"/>
    </row>
    <row r="852" spans="1:25" ht="11.25" customHeight="1" x14ac:dyDescent="0.25">
      <c r="A852" s="286"/>
      <c r="B852" s="286"/>
      <c r="C852" s="286"/>
      <c r="D852" s="286"/>
      <c r="E852" s="286"/>
      <c r="F852" s="286"/>
      <c r="G852" s="286"/>
      <c r="H852" s="286"/>
      <c r="I852" s="286"/>
      <c r="J852" s="286"/>
      <c r="K852" s="287"/>
      <c r="L852" s="286"/>
      <c r="M852" s="286"/>
      <c r="N852" s="286"/>
      <c r="O852" s="286"/>
      <c r="P852" s="287"/>
      <c r="Q852" s="286"/>
      <c r="R852" s="286"/>
      <c r="S852" s="287"/>
      <c r="T852" s="286"/>
      <c r="U852" s="286"/>
      <c r="V852" s="286"/>
      <c r="W852" s="286"/>
      <c r="X852" s="286"/>
      <c r="Y852" s="286"/>
    </row>
    <row r="853" spans="1:25" ht="11.25" customHeight="1" x14ac:dyDescent="0.25">
      <c r="A853" s="286"/>
      <c r="B853" s="286"/>
      <c r="C853" s="286"/>
      <c r="D853" s="286"/>
      <c r="E853" s="286"/>
      <c r="F853" s="286"/>
      <c r="G853" s="286"/>
      <c r="H853" s="286"/>
      <c r="I853" s="286"/>
      <c r="J853" s="286"/>
      <c r="K853" s="287"/>
      <c r="L853" s="286"/>
      <c r="M853" s="286"/>
      <c r="N853" s="286"/>
      <c r="O853" s="286"/>
      <c r="P853" s="287"/>
      <c r="Q853" s="286"/>
      <c r="R853" s="286"/>
      <c r="S853" s="287"/>
      <c r="T853" s="286"/>
      <c r="U853" s="286"/>
      <c r="V853" s="286"/>
      <c r="W853" s="286"/>
      <c r="X853" s="286"/>
      <c r="Y853" s="286"/>
    </row>
    <row r="854" spans="1:25" ht="11.25" customHeight="1" x14ac:dyDescent="0.25">
      <c r="A854" s="286"/>
      <c r="B854" s="286"/>
      <c r="C854" s="286"/>
      <c r="D854" s="286"/>
      <c r="E854" s="286"/>
      <c r="F854" s="286"/>
      <c r="G854" s="286"/>
      <c r="H854" s="286"/>
      <c r="I854" s="286"/>
      <c r="J854" s="286"/>
      <c r="K854" s="287"/>
      <c r="L854" s="286"/>
      <c r="M854" s="286"/>
      <c r="N854" s="286"/>
      <c r="O854" s="286"/>
      <c r="P854" s="287"/>
      <c r="Q854" s="286"/>
      <c r="R854" s="286"/>
      <c r="S854" s="287"/>
      <c r="T854" s="286"/>
      <c r="U854" s="286"/>
      <c r="V854" s="286"/>
      <c r="W854" s="286"/>
      <c r="X854" s="286"/>
      <c r="Y854" s="286"/>
    </row>
    <row r="855" spans="1:25" ht="11.25" customHeight="1" x14ac:dyDescent="0.25">
      <c r="A855" s="286"/>
      <c r="B855" s="286"/>
      <c r="C855" s="286"/>
      <c r="D855" s="286"/>
      <c r="E855" s="286"/>
      <c r="F855" s="286"/>
      <c r="G855" s="286"/>
      <c r="H855" s="286"/>
      <c r="I855" s="286"/>
      <c r="J855" s="286"/>
      <c r="K855" s="287"/>
      <c r="L855" s="286"/>
      <c r="M855" s="286"/>
      <c r="N855" s="286"/>
      <c r="O855" s="286"/>
      <c r="P855" s="287"/>
      <c r="Q855" s="286"/>
      <c r="R855" s="286"/>
      <c r="S855" s="287"/>
      <c r="T855" s="286"/>
      <c r="U855" s="286"/>
      <c r="V855" s="286"/>
      <c r="W855" s="286"/>
      <c r="X855" s="286"/>
      <c r="Y855" s="286"/>
    </row>
    <row r="856" spans="1:25" ht="11.25" customHeight="1" x14ac:dyDescent="0.25">
      <c r="A856" s="286"/>
      <c r="B856" s="286"/>
      <c r="C856" s="286"/>
      <c r="D856" s="286"/>
      <c r="E856" s="286"/>
      <c r="F856" s="286"/>
      <c r="G856" s="286"/>
      <c r="H856" s="286"/>
      <c r="I856" s="286"/>
      <c r="J856" s="286"/>
      <c r="K856" s="287"/>
      <c r="L856" s="286"/>
      <c r="M856" s="286"/>
      <c r="N856" s="286"/>
      <c r="O856" s="286"/>
      <c r="P856" s="287"/>
      <c r="Q856" s="286"/>
      <c r="R856" s="286"/>
      <c r="S856" s="287"/>
      <c r="T856" s="286"/>
      <c r="U856" s="286"/>
      <c r="V856" s="286"/>
      <c r="W856" s="286"/>
      <c r="X856" s="286"/>
      <c r="Y856" s="286"/>
    </row>
    <row r="857" spans="1:25" ht="11.25" customHeight="1" x14ac:dyDescent="0.25">
      <c r="A857" s="286"/>
      <c r="B857" s="286"/>
      <c r="C857" s="286"/>
      <c r="D857" s="286"/>
      <c r="E857" s="286"/>
      <c r="F857" s="286"/>
      <c r="G857" s="286"/>
      <c r="H857" s="286"/>
      <c r="I857" s="286"/>
      <c r="J857" s="286"/>
      <c r="K857" s="287"/>
      <c r="L857" s="286"/>
      <c r="M857" s="286"/>
      <c r="N857" s="286"/>
      <c r="O857" s="286"/>
      <c r="P857" s="287"/>
      <c r="Q857" s="286"/>
      <c r="R857" s="286"/>
      <c r="S857" s="287"/>
      <c r="T857" s="286"/>
      <c r="U857" s="286"/>
      <c r="V857" s="286"/>
      <c r="W857" s="286"/>
      <c r="X857" s="286"/>
      <c r="Y857" s="286"/>
    </row>
    <row r="858" spans="1:25" ht="11.25" customHeight="1" x14ac:dyDescent="0.25">
      <c r="A858" s="286"/>
      <c r="B858" s="286"/>
      <c r="C858" s="286"/>
      <c r="D858" s="286"/>
      <c r="E858" s="286"/>
      <c r="F858" s="286"/>
      <c r="G858" s="286"/>
      <c r="H858" s="286"/>
      <c r="I858" s="286"/>
      <c r="J858" s="286"/>
      <c r="K858" s="287"/>
      <c r="L858" s="286"/>
      <c r="M858" s="286"/>
      <c r="N858" s="286"/>
      <c r="O858" s="286"/>
      <c r="P858" s="287"/>
      <c r="Q858" s="286"/>
      <c r="R858" s="286"/>
      <c r="S858" s="287"/>
      <c r="T858" s="286"/>
      <c r="U858" s="286"/>
      <c r="V858" s="286"/>
      <c r="W858" s="286"/>
      <c r="X858" s="286"/>
      <c r="Y858" s="286"/>
    </row>
    <row r="859" spans="1:25" ht="11.25" customHeight="1" x14ac:dyDescent="0.25">
      <c r="A859" s="286"/>
      <c r="B859" s="286"/>
      <c r="C859" s="286"/>
      <c r="D859" s="286"/>
      <c r="E859" s="286"/>
      <c r="F859" s="286"/>
      <c r="G859" s="286"/>
      <c r="H859" s="286"/>
      <c r="I859" s="286"/>
      <c r="J859" s="286"/>
      <c r="K859" s="287"/>
      <c r="L859" s="286"/>
      <c r="M859" s="286"/>
      <c r="N859" s="286"/>
      <c r="O859" s="286"/>
      <c r="P859" s="287"/>
      <c r="Q859" s="286"/>
      <c r="R859" s="286"/>
      <c r="S859" s="287"/>
      <c r="T859" s="286"/>
      <c r="U859" s="286"/>
      <c r="V859" s="286"/>
      <c r="W859" s="286"/>
      <c r="X859" s="286"/>
      <c r="Y859" s="286"/>
    </row>
    <row r="860" spans="1:25" ht="11.25" customHeight="1" x14ac:dyDescent="0.25">
      <c r="A860" s="286"/>
      <c r="B860" s="286"/>
      <c r="C860" s="286"/>
      <c r="D860" s="286"/>
      <c r="E860" s="286"/>
      <c r="F860" s="286"/>
      <c r="G860" s="286"/>
      <c r="H860" s="286"/>
      <c r="I860" s="286"/>
      <c r="J860" s="286"/>
      <c r="K860" s="287"/>
      <c r="L860" s="286"/>
      <c r="M860" s="286"/>
      <c r="N860" s="286"/>
      <c r="O860" s="286"/>
      <c r="P860" s="287"/>
      <c r="Q860" s="286"/>
      <c r="R860" s="286"/>
      <c r="S860" s="287"/>
      <c r="T860" s="286"/>
      <c r="U860" s="286"/>
      <c r="V860" s="286"/>
      <c r="W860" s="286"/>
      <c r="X860" s="286"/>
      <c r="Y860" s="286"/>
    </row>
    <row r="861" spans="1:25" ht="11.25" customHeight="1" x14ac:dyDescent="0.25">
      <c r="A861" s="286"/>
      <c r="B861" s="286"/>
      <c r="C861" s="286"/>
      <c r="D861" s="286"/>
      <c r="E861" s="286"/>
      <c r="F861" s="286"/>
      <c r="G861" s="286"/>
      <c r="H861" s="286"/>
      <c r="I861" s="286"/>
      <c r="J861" s="286"/>
      <c r="K861" s="287"/>
      <c r="L861" s="286"/>
      <c r="M861" s="286"/>
      <c r="N861" s="286"/>
      <c r="O861" s="286"/>
      <c r="P861" s="287"/>
      <c r="Q861" s="286"/>
      <c r="R861" s="286"/>
      <c r="S861" s="287"/>
      <c r="T861" s="286"/>
      <c r="U861" s="286"/>
      <c r="V861" s="286"/>
      <c r="W861" s="286"/>
      <c r="X861" s="286"/>
      <c r="Y861" s="286"/>
    </row>
    <row r="862" spans="1:25" ht="11.25" customHeight="1" x14ac:dyDescent="0.25">
      <c r="A862" s="286"/>
      <c r="B862" s="286"/>
      <c r="C862" s="286"/>
      <c r="D862" s="286"/>
      <c r="E862" s="286"/>
      <c r="F862" s="286"/>
      <c r="G862" s="286"/>
      <c r="H862" s="286"/>
      <c r="I862" s="286"/>
      <c r="J862" s="286"/>
      <c r="K862" s="287"/>
      <c r="L862" s="286"/>
      <c r="M862" s="286"/>
      <c r="N862" s="286"/>
      <c r="O862" s="286"/>
      <c r="P862" s="287"/>
      <c r="Q862" s="286"/>
      <c r="R862" s="286"/>
      <c r="S862" s="287"/>
      <c r="T862" s="286"/>
      <c r="U862" s="286"/>
      <c r="V862" s="286"/>
      <c r="W862" s="286"/>
      <c r="X862" s="286"/>
      <c r="Y862" s="286"/>
    </row>
    <row r="863" spans="1:25" ht="11.25" customHeight="1" x14ac:dyDescent="0.25">
      <c r="A863" s="286"/>
      <c r="B863" s="286"/>
      <c r="C863" s="286"/>
      <c r="D863" s="286"/>
      <c r="E863" s="286"/>
      <c r="F863" s="286"/>
      <c r="G863" s="286"/>
      <c r="H863" s="286"/>
      <c r="I863" s="286"/>
      <c r="J863" s="286"/>
      <c r="K863" s="287"/>
      <c r="L863" s="286"/>
      <c r="M863" s="286"/>
      <c r="N863" s="286"/>
      <c r="O863" s="286"/>
      <c r="P863" s="287"/>
      <c r="Q863" s="286"/>
      <c r="R863" s="286"/>
      <c r="S863" s="287"/>
      <c r="T863" s="286"/>
      <c r="U863" s="286"/>
      <c r="V863" s="286"/>
      <c r="W863" s="286"/>
      <c r="X863" s="286"/>
      <c r="Y863" s="286"/>
    </row>
    <row r="864" spans="1:25" ht="11.25" customHeight="1" x14ac:dyDescent="0.25">
      <c r="A864" s="286"/>
      <c r="B864" s="286"/>
      <c r="C864" s="286"/>
      <c r="D864" s="286"/>
      <c r="E864" s="286"/>
      <c r="F864" s="286"/>
      <c r="G864" s="286"/>
      <c r="H864" s="286"/>
      <c r="I864" s="286"/>
      <c r="J864" s="286"/>
      <c r="K864" s="287"/>
      <c r="L864" s="286"/>
      <c r="M864" s="286"/>
      <c r="N864" s="286"/>
      <c r="O864" s="286"/>
      <c r="P864" s="287"/>
      <c r="Q864" s="286"/>
      <c r="R864" s="286"/>
      <c r="S864" s="287"/>
      <c r="T864" s="286"/>
      <c r="U864" s="286"/>
      <c r="V864" s="286"/>
      <c r="W864" s="286"/>
      <c r="X864" s="286"/>
      <c r="Y864" s="286"/>
    </row>
    <row r="865" spans="1:25" ht="11.25" customHeight="1" x14ac:dyDescent="0.25">
      <c r="A865" s="286"/>
      <c r="B865" s="286"/>
      <c r="C865" s="286"/>
      <c r="D865" s="286"/>
      <c r="E865" s="286"/>
      <c r="F865" s="286"/>
      <c r="G865" s="286"/>
      <c r="H865" s="286"/>
      <c r="I865" s="286"/>
      <c r="J865" s="286"/>
      <c r="K865" s="287"/>
      <c r="L865" s="286"/>
      <c r="M865" s="286"/>
      <c r="N865" s="286"/>
      <c r="O865" s="286"/>
      <c r="P865" s="287"/>
      <c r="Q865" s="286"/>
      <c r="R865" s="286"/>
      <c r="S865" s="287"/>
      <c r="T865" s="286"/>
      <c r="U865" s="286"/>
      <c r="V865" s="286"/>
      <c r="W865" s="286"/>
      <c r="X865" s="286"/>
      <c r="Y865" s="286"/>
    </row>
    <row r="866" spans="1:25" ht="11.25" customHeight="1" x14ac:dyDescent="0.25">
      <c r="A866" s="286"/>
      <c r="B866" s="286"/>
      <c r="C866" s="286"/>
      <c r="D866" s="286"/>
      <c r="E866" s="286"/>
      <c r="F866" s="286"/>
      <c r="G866" s="286"/>
      <c r="H866" s="286"/>
      <c r="I866" s="286"/>
      <c r="J866" s="286"/>
      <c r="K866" s="287"/>
      <c r="L866" s="286"/>
      <c r="M866" s="286"/>
      <c r="N866" s="286"/>
      <c r="O866" s="286"/>
      <c r="P866" s="287"/>
      <c r="Q866" s="286"/>
      <c r="R866" s="286"/>
      <c r="S866" s="287"/>
      <c r="T866" s="286"/>
      <c r="U866" s="286"/>
      <c r="V866" s="286"/>
      <c r="W866" s="286"/>
      <c r="X866" s="286"/>
      <c r="Y866" s="286"/>
    </row>
    <row r="867" spans="1:25" ht="11.25" customHeight="1" x14ac:dyDescent="0.25">
      <c r="A867" s="286"/>
      <c r="B867" s="286"/>
      <c r="C867" s="286"/>
      <c r="D867" s="286"/>
      <c r="E867" s="286"/>
      <c r="F867" s="286"/>
      <c r="G867" s="286"/>
      <c r="H867" s="286"/>
      <c r="I867" s="286"/>
      <c r="J867" s="286"/>
      <c r="K867" s="287"/>
      <c r="L867" s="286"/>
      <c r="M867" s="286"/>
      <c r="N867" s="286"/>
      <c r="O867" s="286"/>
      <c r="P867" s="287"/>
      <c r="Q867" s="286"/>
      <c r="R867" s="286"/>
      <c r="S867" s="287"/>
      <c r="T867" s="286"/>
      <c r="U867" s="286"/>
      <c r="V867" s="286"/>
      <c r="W867" s="286"/>
      <c r="X867" s="286"/>
      <c r="Y867" s="286"/>
    </row>
    <row r="868" spans="1:25" ht="11.25" customHeight="1" x14ac:dyDescent="0.25">
      <c r="A868" s="286"/>
      <c r="B868" s="286"/>
      <c r="C868" s="286"/>
      <c r="D868" s="286"/>
      <c r="E868" s="286"/>
      <c r="F868" s="286"/>
      <c r="G868" s="286"/>
      <c r="H868" s="286"/>
      <c r="I868" s="286"/>
      <c r="J868" s="286"/>
      <c r="K868" s="287"/>
      <c r="L868" s="286"/>
      <c r="M868" s="286"/>
      <c r="N868" s="286"/>
      <c r="O868" s="286"/>
      <c r="P868" s="287"/>
      <c r="Q868" s="286"/>
      <c r="R868" s="286"/>
      <c r="S868" s="287"/>
      <c r="T868" s="286"/>
      <c r="U868" s="286"/>
      <c r="V868" s="286"/>
      <c r="W868" s="286"/>
      <c r="X868" s="286"/>
      <c r="Y868" s="286"/>
    </row>
    <row r="869" spans="1:25" ht="11.25" customHeight="1" x14ac:dyDescent="0.25">
      <c r="A869" s="286"/>
      <c r="B869" s="286"/>
      <c r="C869" s="286"/>
      <c r="D869" s="286"/>
      <c r="E869" s="286"/>
      <c r="F869" s="286"/>
      <c r="G869" s="286"/>
      <c r="H869" s="286"/>
      <c r="I869" s="286"/>
      <c r="J869" s="286"/>
      <c r="K869" s="287"/>
      <c r="L869" s="286"/>
      <c r="M869" s="286"/>
      <c r="N869" s="286"/>
      <c r="O869" s="286"/>
      <c r="P869" s="287"/>
      <c r="Q869" s="286"/>
      <c r="R869" s="286"/>
      <c r="S869" s="287"/>
      <c r="T869" s="286"/>
      <c r="U869" s="286"/>
      <c r="V869" s="286"/>
      <c r="W869" s="286"/>
      <c r="X869" s="286"/>
      <c r="Y869" s="286"/>
    </row>
    <row r="870" spans="1:25" ht="11.25" customHeight="1" x14ac:dyDescent="0.25">
      <c r="A870" s="286"/>
      <c r="B870" s="286"/>
      <c r="C870" s="286"/>
      <c r="D870" s="286"/>
      <c r="E870" s="286"/>
      <c r="F870" s="286"/>
      <c r="G870" s="286"/>
      <c r="H870" s="286"/>
      <c r="I870" s="286"/>
      <c r="J870" s="286"/>
      <c r="K870" s="287"/>
      <c r="L870" s="286"/>
      <c r="M870" s="286"/>
      <c r="N870" s="286"/>
      <c r="O870" s="286"/>
      <c r="P870" s="287"/>
      <c r="Q870" s="286"/>
      <c r="R870" s="286"/>
      <c r="S870" s="287"/>
      <c r="T870" s="286"/>
      <c r="U870" s="286"/>
      <c r="V870" s="286"/>
      <c r="W870" s="286"/>
      <c r="X870" s="286"/>
      <c r="Y870" s="286"/>
    </row>
    <row r="871" spans="1:25" ht="11.25" customHeight="1" x14ac:dyDescent="0.25">
      <c r="A871" s="286"/>
      <c r="B871" s="286"/>
      <c r="C871" s="286"/>
      <c r="D871" s="286"/>
      <c r="E871" s="286"/>
      <c r="F871" s="286"/>
      <c r="G871" s="286"/>
      <c r="H871" s="286"/>
      <c r="I871" s="286"/>
      <c r="J871" s="286"/>
      <c r="K871" s="287"/>
      <c r="L871" s="286"/>
      <c r="M871" s="286"/>
      <c r="N871" s="286"/>
      <c r="O871" s="286"/>
      <c r="P871" s="287"/>
      <c r="Q871" s="286"/>
      <c r="R871" s="286"/>
      <c r="S871" s="287"/>
      <c r="T871" s="286"/>
      <c r="U871" s="286"/>
      <c r="V871" s="286"/>
      <c r="W871" s="286"/>
      <c r="X871" s="286"/>
      <c r="Y871" s="286"/>
    </row>
    <row r="872" spans="1:25" ht="11.25" customHeight="1" x14ac:dyDescent="0.25">
      <c r="A872" s="286"/>
      <c r="B872" s="286"/>
      <c r="C872" s="286"/>
      <c r="D872" s="286"/>
      <c r="E872" s="286"/>
      <c r="F872" s="286"/>
      <c r="G872" s="286"/>
      <c r="H872" s="286"/>
      <c r="I872" s="286"/>
      <c r="J872" s="286"/>
      <c r="K872" s="287"/>
      <c r="L872" s="286"/>
      <c r="M872" s="286"/>
      <c r="N872" s="286"/>
      <c r="O872" s="286"/>
      <c r="P872" s="287"/>
      <c r="Q872" s="286"/>
      <c r="R872" s="286"/>
      <c r="S872" s="287"/>
      <c r="T872" s="286"/>
      <c r="U872" s="286"/>
      <c r="V872" s="286"/>
      <c r="W872" s="286"/>
      <c r="X872" s="286"/>
      <c r="Y872" s="286"/>
    </row>
    <row r="873" spans="1:25" ht="11.25" customHeight="1" x14ac:dyDescent="0.25">
      <c r="A873" s="286"/>
      <c r="B873" s="286"/>
      <c r="C873" s="286"/>
      <c r="D873" s="286"/>
      <c r="E873" s="286"/>
      <c r="F873" s="286"/>
      <c r="G873" s="286"/>
      <c r="H873" s="286"/>
      <c r="I873" s="286"/>
      <c r="J873" s="286"/>
      <c r="K873" s="287"/>
      <c r="L873" s="286"/>
      <c r="M873" s="286"/>
      <c r="N873" s="286"/>
      <c r="O873" s="286"/>
      <c r="P873" s="287"/>
      <c r="Q873" s="286"/>
      <c r="R873" s="286"/>
      <c r="S873" s="287"/>
      <c r="T873" s="286"/>
      <c r="U873" s="286"/>
      <c r="V873" s="286"/>
      <c r="W873" s="286"/>
      <c r="X873" s="286"/>
      <c r="Y873" s="286"/>
    </row>
    <row r="874" spans="1:25" ht="11.25" customHeight="1" x14ac:dyDescent="0.25">
      <c r="A874" s="286"/>
      <c r="B874" s="286"/>
      <c r="C874" s="286"/>
      <c r="D874" s="286"/>
      <c r="E874" s="286"/>
      <c r="F874" s="286"/>
      <c r="G874" s="286"/>
      <c r="H874" s="286"/>
      <c r="I874" s="286"/>
      <c r="J874" s="286"/>
      <c r="K874" s="287"/>
      <c r="L874" s="286"/>
      <c r="M874" s="286"/>
      <c r="N874" s="286"/>
      <c r="O874" s="286"/>
      <c r="P874" s="287"/>
      <c r="Q874" s="286"/>
      <c r="R874" s="286"/>
      <c r="S874" s="287"/>
      <c r="T874" s="286"/>
      <c r="U874" s="286"/>
      <c r="V874" s="286"/>
      <c r="W874" s="286"/>
      <c r="X874" s="286"/>
      <c r="Y874" s="286"/>
    </row>
    <row r="875" spans="1:25" ht="11.25" customHeight="1" x14ac:dyDescent="0.25">
      <c r="A875" s="286"/>
      <c r="B875" s="286"/>
      <c r="C875" s="286"/>
      <c r="D875" s="286"/>
      <c r="E875" s="286"/>
      <c r="F875" s="286"/>
      <c r="G875" s="286"/>
      <c r="H875" s="286"/>
      <c r="I875" s="286"/>
      <c r="J875" s="286"/>
      <c r="K875" s="287"/>
      <c r="L875" s="286"/>
      <c r="M875" s="286"/>
      <c r="N875" s="286"/>
      <c r="O875" s="286"/>
      <c r="P875" s="287"/>
      <c r="Q875" s="286"/>
      <c r="R875" s="286"/>
      <c r="S875" s="287"/>
      <c r="T875" s="286"/>
      <c r="U875" s="286"/>
      <c r="V875" s="286"/>
      <c r="W875" s="286"/>
      <c r="X875" s="286"/>
      <c r="Y875" s="286"/>
    </row>
    <row r="876" spans="1:25" ht="11.25" customHeight="1" x14ac:dyDescent="0.25">
      <c r="A876" s="286"/>
      <c r="B876" s="286"/>
      <c r="C876" s="286"/>
      <c r="D876" s="286"/>
      <c r="E876" s="286"/>
      <c r="F876" s="286"/>
      <c r="G876" s="286"/>
      <c r="H876" s="286"/>
      <c r="I876" s="286"/>
      <c r="J876" s="286"/>
      <c r="K876" s="287"/>
      <c r="L876" s="286"/>
      <c r="M876" s="286"/>
      <c r="N876" s="286"/>
      <c r="O876" s="286"/>
      <c r="P876" s="287"/>
      <c r="Q876" s="286"/>
      <c r="R876" s="286"/>
      <c r="S876" s="287"/>
      <c r="T876" s="286"/>
      <c r="U876" s="286"/>
      <c r="V876" s="286"/>
      <c r="W876" s="286"/>
      <c r="X876" s="286"/>
      <c r="Y876" s="286"/>
    </row>
    <row r="877" spans="1:25" ht="11.25" customHeight="1" x14ac:dyDescent="0.25">
      <c r="A877" s="286"/>
      <c r="B877" s="286"/>
      <c r="C877" s="286"/>
      <c r="D877" s="286"/>
      <c r="E877" s="286"/>
      <c r="F877" s="286"/>
      <c r="G877" s="286"/>
      <c r="H877" s="286"/>
      <c r="I877" s="286"/>
      <c r="J877" s="286"/>
      <c r="K877" s="287"/>
      <c r="L877" s="286"/>
      <c r="M877" s="286"/>
      <c r="N877" s="286"/>
      <c r="O877" s="286"/>
      <c r="P877" s="287"/>
      <c r="Q877" s="286"/>
      <c r="R877" s="286"/>
      <c r="S877" s="287"/>
      <c r="T877" s="286"/>
      <c r="U877" s="286"/>
      <c r="V877" s="286"/>
      <c r="W877" s="286"/>
      <c r="X877" s="286"/>
      <c r="Y877" s="286"/>
    </row>
    <row r="878" spans="1:25" ht="11.25" customHeight="1" x14ac:dyDescent="0.25">
      <c r="A878" s="286"/>
      <c r="B878" s="286"/>
      <c r="C878" s="286"/>
      <c r="D878" s="286"/>
      <c r="E878" s="286"/>
      <c r="F878" s="286"/>
      <c r="G878" s="286"/>
      <c r="H878" s="286"/>
      <c r="I878" s="286"/>
      <c r="J878" s="286"/>
      <c r="K878" s="287"/>
      <c r="L878" s="286"/>
      <c r="M878" s="286"/>
      <c r="N878" s="286"/>
      <c r="O878" s="286"/>
      <c r="P878" s="287"/>
      <c r="Q878" s="286"/>
      <c r="R878" s="286"/>
      <c r="S878" s="287"/>
      <c r="T878" s="286"/>
      <c r="U878" s="286"/>
      <c r="V878" s="286"/>
      <c r="W878" s="286"/>
      <c r="X878" s="286"/>
      <c r="Y878" s="286"/>
    </row>
    <row r="879" spans="1:25" ht="11.25" customHeight="1" x14ac:dyDescent="0.25">
      <c r="A879" s="286"/>
      <c r="B879" s="286"/>
      <c r="C879" s="286"/>
      <c r="D879" s="286"/>
      <c r="E879" s="286"/>
      <c r="F879" s="286"/>
      <c r="G879" s="286"/>
      <c r="H879" s="286"/>
      <c r="I879" s="286"/>
      <c r="J879" s="286"/>
      <c r="K879" s="287"/>
      <c r="L879" s="286"/>
      <c r="M879" s="286"/>
      <c r="N879" s="286"/>
      <c r="O879" s="286"/>
      <c r="P879" s="287"/>
      <c r="Q879" s="286"/>
      <c r="R879" s="286"/>
      <c r="S879" s="287"/>
      <c r="T879" s="286"/>
      <c r="U879" s="286"/>
      <c r="V879" s="286"/>
      <c r="W879" s="286"/>
      <c r="X879" s="286"/>
      <c r="Y879" s="286"/>
    </row>
    <row r="880" spans="1:25" ht="11.25" customHeight="1" x14ac:dyDescent="0.25">
      <c r="A880" s="286"/>
      <c r="B880" s="286"/>
      <c r="C880" s="286"/>
      <c r="D880" s="286"/>
      <c r="E880" s="286"/>
      <c r="F880" s="286"/>
      <c r="G880" s="286"/>
      <c r="H880" s="286"/>
      <c r="I880" s="286"/>
      <c r="J880" s="286"/>
      <c r="K880" s="287"/>
      <c r="L880" s="286"/>
      <c r="M880" s="286"/>
      <c r="N880" s="286"/>
      <c r="O880" s="286"/>
      <c r="P880" s="287"/>
      <c r="Q880" s="286"/>
      <c r="R880" s="286"/>
      <c r="S880" s="287"/>
      <c r="T880" s="286"/>
      <c r="U880" s="286"/>
      <c r="V880" s="286"/>
      <c r="W880" s="286"/>
      <c r="X880" s="286"/>
      <c r="Y880" s="286"/>
    </row>
    <row r="881" spans="1:25" ht="11.25" customHeight="1" x14ac:dyDescent="0.25">
      <c r="A881" s="286"/>
      <c r="B881" s="286"/>
      <c r="C881" s="286"/>
      <c r="D881" s="286"/>
      <c r="E881" s="286"/>
      <c r="F881" s="286"/>
      <c r="G881" s="286"/>
      <c r="H881" s="286"/>
      <c r="I881" s="286"/>
      <c r="J881" s="286"/>
      <c r="K881" s="287"/>
      <c r="L881" s="286"/>
      <c r="M881" s="286"/>
      <c r="N881" s="286"/>
      <c r="O881" s="286"/>
      <c r="P881" s="287"/>
      <c r="Q881" s="286"/>
      <c r="R881" s="286"/>
      <c r="S881" s="287"/>
      <c r="T881" s="286"/>
      <c r="U881" s="286"/>
      <c r="V881" s="286"/>
      <c r="W881" s="286"/>
      <c r="X881" s="286"/>
      <c r="Y881" s="286"/>
    </row>
    <row r="882" spans="1:25" ht="11.25" customHeight="1" x14ac:dyDescent="0.25">
      <c r="A882" s="286"/>
      <c r="B882" s="286"/>
      <c r="C882" s="286"/>
      <c r="D882" s="286"/>
      <c r="E882" s="286"/>
      <c r="F882" s="286"/>
      <c r="G882" s="286"/>
      <c r="H882" s="286"/>
      <c r="I882" s="286"/>
      <c r="J882" s="286"/>
      <c r="K882" s="287"/>
      <c r="L882" s="286"/>
      <c r="M882" s="286"/>
      <c r="N882" s="286"/>
      <c r="O882" s="286"/>
      <c r="P882" s="287"/>
      <c r="Q882" s="286"/>
      <c r="R882" s="286"/>
      <c r="S882" s="287"/>
      <c r="T882" s="286"/>
      <c r="U882" s="286"/>
      <c r="V882" s="286"/>
      <c r="W882" s="286"/>
      <c r="X882" s="286"/>
      <c r="Y882" s="286"/>
    </row>
    <row r="883" spans="1:25" ht="11.25" customHeight="1" x14ac:dyDescent="0.25">
      <c r="A883" s="286"/>
      <c r="B883" s="286"/>
      <c r="C883" s="286"/>
      <c r="D883" s="286"/>
      <c r="E883" s="286"/>
      <c r="F883" s="286"/>
      <c r="G883" s="286"/>
      <c r="H883" s="286"/>
      <c r="I883" s="286"/>
      <c r="J883" s="286"/>
      <c r="K883" s="287"/>
      <c r="L883" s="286"/>
      <c r="M883" s="286"/>
      <c r="N883" s="286"/>
      <c r="O883" s="286"/>
      <c r="P883" s="287"/>
      <c r="Q883" s="286"/>
      <c r="R883" s="286"/>
      <c r="S883" s="287"/>
      <c r="T883" s="286"/>
      <c r="U883" s="286"/>
      <c r="V883" s="286"/>
      <c r="W883" s="286"/>
      <c r="X883" s="286"/>
      <c r="Y883" s="286"/>
    </row>
    <row r="884" spans="1:25" ht="11.25" customHeight="1" x14ac:dyDescent="0.25">
      <c r="A884" s="286"/>
      <c r="B884" s="286"/>
      <c r="C884" s="286"/>
      <c r="D884" s="286"/>
      <c r="E884" s="286"/>
      <c r="F884" s="286"/>
      <c r="G884" s="286"/>
      <c r="H884" s="286"/>
      <c r="I884" s="286"/>
      <c r="J884" s="286"/>
      <c r="K884" s="287"/>
      <c r="L884" s="286"/>
      <c r="M884" s="286"/>
      <c r="N884" s="286"/>
      <c r="O884" s="286"/>
      <c r="P884" s="287"/>
      <c r="Q884" s="286"/>
      <c r="R884" s="286"/>
      <c r="S884" s="287"/>
      <c r="T884" s="286"/>
      <c r="U884" s="286"/>
      <c r="V884" s="286"/>
      <c r="W884" s="286"/>
      <c r="X884" s="286"/>
      <c r="Y884" s="286"/>
    </row>
    <row r="885" spans="1:25" ht="11.25" customHeight="1" x14ac:dyDescent="0.25">
      <c r="A885" s="286"/>
      <c r="B885" s="286"/>
      <c r="C885" s="286"/>
      <c r="D885" s="286"/>
      <c r="E885" s="286"/>
      <c r="F885" s="286"/>
      <c r="G885" s="286"/>
      <c r="H885" s="286"/>
      <c r="I885" s="286"/>
      <c r="J885" s="286"/>
      <c r="K885" s="287"/>
      <c r="L885" s="286"/>
      <c r="M885" s="286"/>
      <c r="N885" s="286"/>
      <c r="O885" s="286"/>
      <c r="P885" s="287"/>
      <c r="Q885" s="286"/>
      <c r="R885" s="286"/>
      <c r="S885" s="287"/>
      <c r="T885" s="286"/>
      <c r="U885" s="286"/>
      <c r="V885" s="286"/>
      <c r="W885" s="286"/>
      <c r="X885" s="286"/>
      <c r="Y885" s="286"/>
    </row>
    <row r="886" spans="1:25" ht="11.25" customHeight="1" x14ac:dyDescent="0.25">
      <c r="A886" s="286"/>
      <c r="B886" s="286"/>
      <c r="C886" s="286"/>
      <c r="D886" s="286"/>
      <c r="E886" s="286"/>
      <c r="F886" s="286"/>
      <c r="G886" s="286"/>
      <c r="H886" s="286"/>
      <c r="I886" s="286"/>
      <c r="J886" s="286"/>
      <c r="K886" s="287"/>
      <c r="L886" s="286"/>
      <c r="M886" s="286"/>
      <c r="N886" s="286"/>
      <c r="O886" s="286"/>
      <c r="P886" s="287"/>
      <c r="Q886" s="286"/>
      <c r="R886" s="286"/>
      <c r="S886" s="287"/>
      <c r="T886" s="286"/>
      <c r="U886" s="286"/>
      <c r="V886" s="286"/>
      <c r="W886" s="286"/>
      <c r="X886" s="286"/>
      <c r="Y886" s="286"/>
    </row>
    <row r="887" spans="1:25" ht="11.25" customHeight="1" x14ac:dyDescent="0.25">
      <c r="A887" s="286"/>
      <c r="B887" s="286"/>
      <c r="C887" s="286"/>
      <c r="D887" s="286"/>
      <c r="E887" s="286"/>
      <c r="F887" s="286"/>
      <c r="G887" s="286"/>
      <c r="H887" s="286"/>
      <c r="I887" s="286"/>
      <c r="J887" s="286"/>
      <c r="K887" s="287"/>
      <c r="L887" s="286"/>
      <c r="M887" s="286"/>
      <c r="N887" s="286"/>
      <c r="O887" s="286"/>
      <c r="P887" s="287"/>
      <c r="Q887" s="286"/>
      <c r="R887" s="286"/>
      <c r="S887" s="287"/>
      <c r="T887" s="286"/>
      <c r="U887" s="286"/>
      <c r="V887" s="286"/>
      <c r="W887" s="286"/>
      <c r="X887" s="286"/>
      <c r="Y887" s="286"/>
    </row>
    <row r="888" spans="1:25" ht="11.25" customHeight="1" x14ac:dyDescent="0.25">
      <c r="A888" s="286"/>
      <c r="B888" s="286"/>
      <c r="C888" s="286"/>
      <c r="D888" s="286"/>
      <c r="E888" s="286"/>
      <c r="F888" s="286"/>
      <c r="G888" s="286"/>
      <c r="H888" s="286"/>
      <c r="I888" s="286"/>
      <c r="J888" s="286"/>
      <c r="K888" s="287"/>
      <c r="L888" s="286"/>
      <c r="M888" s="286"/>
      <c r="N888" s="286"/>
      <c r="O888" s="286"/>
      <c r="P888" s="287"/>
      <c r="Q888" s="286"/>
      <c r="R888" s="286"/>
      <c r="S888" s="287"/>
      <c r="T888" s="286"/>
      <c r="U888" s="286"/>
      <c r="V888" s="286"/>
      <c r="W888" s="286"/>
      <c r="X888" s="286"/>
      <c r="Y888" s="286"/>
    </row>
    <row r="889" spans="1:25" ht="11.25" customHeight="1" x14ac:dyDescent="0.25">
      <c r="A889" s="286"/>
      <c r="B889" s="286"/>
      <c r="C889" s="286"/>
      <c r="D889" s="286"/>
      <c r="E889" s="286"/>
      <c r="F889" s="286"/>
      <c r="G889" s="286"/>
      <c r="H889" s="286"/>
      <c r="I889" s="286"/>
      <c r="J889" s="286"/>
      <c r="K889" s="287"/>
      <c r="L889" s="286"/>
      <c r="M889" s="286"/>
      <c r="N889" s="286"/>
      <c r="O889" s="286"/>
      <c r="P889" s="287"/>
      <c r="Q889" s="286"/>
      <c r="R889" s="286"/>
      <c r="S889" s="287"/>
      <c r="T889" s="286"/>
      <c r="U889" s="286"/>
      <c r="V889" s="286"/>
      <c r="W889" s="286"/>
      <c r="X889" s="286"/>
      <c r="Y889" s="286"/>
    </row>
    <row r="890" spans="1:25" ht="11.25" customHeight="1" x14ac:dyDescent="0.25">
      <c r="A890" s="286"/>
      <c r="B890" s="286"/>
      <c r="C890" s="286"/>
      <c r="D890" s="286"/>
      <c r="E890" s="286"/>
      <c r="F890" s="286"/>
      <c r="G890" s="286"/>
      <c r="H890" s="286"/>
      <c r="I890" s="286"/>
      <c r="J890" s="286"/>
      <c r="K890" s="287"/>
      <c r="L890" s="286"/>
      <c r="M890" s="286"/>
      <c r="N890" s="286"/>
      <c r="O890" s="286"/>
      <c r="P890" s="287"/>
      <c r="Q890" s="286"/>
      <c r="R890" s="286"/>
      <c r="S890" s="287"/>
      <c r="T890" s="286"/>
      <c r="U890" s="286"/>
      <c r="V890" s="286"/>
      <c r="W890" s="286"/>
      <c r="X890" s="286"/>
      <c r="Y890" s="286"/>
    </row>
    <row r="891" spans="1:25" ht="11.25" customHeight="1" x14ac:dyDescent="0.25">
      <c r="A891" s="286"/>
      <c r="B891" s="286"/>
      <c r="C891" s="286"/>
      <c r="D891" s="286"/>
      <c r="E891" s="286"/>
      <c r="F891" s="286"/>
      <c r="G891" s="286"/>
      <c r="H891" s="286"/>
      <c r="I891" s="286"/>
      <c r="J891" s="286"/>
      <c r="K891" s="287"/>
      <c r="L891" s="286"/>
      <c r="M891" s="286"/>
      <c r="N891" s="286"/>
      <c r="O891" s="286"/>
      <c r="P891" s="287"/>
      <c r="Q891" s="286"/>
      <c r="R891" s="286"/>
      <c r="S891" s="287"/>
      <c r="T891" s="286"/>
      <c r="U891" s="286"/>
      <c r="V891" s="286"/>
      <c r="W891" s="286"/>
      <c r="X891" s="286"/>
      <c r="Y891" s="286"/>
    </row>
    <row r="892" spans="1:25" ht="11.25" customHeight="1" x14ac:dyDescent="0.25">
      <c r="A892" s="286"/>
      <c r="B892" s="286"/>
      <c r="C892" s="286"/>
      <c r="D892" s="286"/>
      <c r="E892" s="286"/>
      <c r="F892" s="286"/>
      <c r="G892" s="286"/>
      <c r="H892" s="286"/>
      <c r="I892" s="286"/>
      <c r="J892" s="286"/>
      <c r="K892" s="287"/>
      <c r="L892" s="286"/>
      <c r="M892" s="286"/>
      <c r="N892" s="286"/>
      <c r="O892" s="286"/>
      <c r="P892" s="287"/>
      <c r="Q892" s="286"/>
      <c r="R892" s="286"/>
      <c r="S892" s="287"/>
      <c r="T892" s="286"/>
      <c r="U892" s="286"/>
      <c r="V892" s="286"/>
      <c r="W892" s="286"/>
      <c r="X892" s="286"/>
      <c r="Y892" s="286"/>
    </row>
    <row r="893" spans="1:25" ht="11.25" customHeight="1" x14ac:dyDescent="0.25">
      <c r="A893" s="286"/>
      <c r="B893" s="286"/>
      <c r="C893" s="286"/>
      <c r="D893" s="286"/>
      <c r="E893" s="286"/>
      <c r="F893" s="286"/>
      <c r="G893" s="286"/>
      <c r="H893" s="286"/>
      <c r="I893" s="286"/>
      <c r="J893" s="286"/>
      <c r="K893" s="287"/>
      <c r="L893" s="286"/>
      <c r="M893" s="286"/>
      <c r="N893" s="286"/>
      <c r="O893" s="286"/>
      <c r="P893" s="287"/>
      <c r="Q893" s="286"/>
      <c r="R893" s="286"/>
      <c r="S893" s="287"/>
      <c r="T893" s="286"/>
      <c r="U893" s="286"/>
      <c r="V893" s="286"/>
      <c r="W893" s="286"/>
      <c r="X893" s="286"/>
      <c r="Y893" s="286"/>
    </row>
    <row r="894" spans="1:25" ht="11.25" customHeight="1" x14ac:dyDescent="0.25">
      <c r="A894" s="286"/>
      <c r="B894" s="286"/>
      <c r="C894" s="286"/>
      <c r="D894" s="286"/>
      <c r="E894" s="286"/>
      <c r="F894" s="286"/>
      <c r="G894" s="286"/>
      <c r="H894" s="286"/>
      <c r="I894" s="286"/>
      <c r="J894" s="286"/>
      <c r="K894" s="287"/>
      <c r="L894" s="286"/>
      <c r="M894" s="286"/>
      <c r="N894" s="286"/>
      <c r="O894" s="286"/>
      <c r="P894" s="287"/>
      <c r="Q894" s="286"/>
      <c r="R894" s="286"/>
      <c r="S894" s="287"/>
      <c r="T894" s="286"/>
      <c r="U894" s="286"/>
      <c r="V894" s="286"/>
      <c r="W894" s="286"/>
      <c r="X894" s="286"/>
      <c r="Y894" s="286"/>
    </row>
    <row r="895" spans="1:25" ht="11.25" customHeight="1" x14ac:dyDescent="0.25">
      <c r="A895" s="286"/>
      <c r="B895" s="286"/>
      <c r="C895" s="286"/>
      <c r="D895" s="286"/>
      <c r="E895" s="286"/>
      <c r="F895" s="286"/>
      <c r="G895" s="286"/>
      <c r="H895" s="286"/>
      <c r="I895" s="286"/>
      <c r="J895" s="286"/>
      <c r="K895" s="287"/>
      <c r="L895" s="286"/>
      <c r="M895" s="286"/>
      <c r="N895" s="286"/>
      <c r="O895" s="286"/>
      <c r="P895" s="287"/>
      <c r="Q895" s="286"/>
      <c r="R895" s="286"/>
      <c r="S895" s="287"/>
      <c r="T895" s="286"/>
      <c r="U895" s="286"/>
      <c r="V895" s="286"/>
      <c r="W895" s="286"/>
      <c r="X895" s="286"/>
      <c r="Y895" s="286"/>
    </row>
    <row r="896" spans="1:25" ht="11.25" customHeight="1" x14ac:dyDescent="0.25">
      <c r="A896" s="286"/>
      <c r="B896" s="286"/>
      <c r="C896" s="286"/>
      <c r="D896" s="286"/>
      <c r="E896" s="286"/>
      <c r="F896" s="286"/>
      <c r="G896" s="286"/>
      <c r="H896" s="286"/>
      <c r="I896" s="286"/>
      <c r="J896" s="286"/>
      <c r="K896" s="287"/>
      <c r="L896" s="286"/>
      <c r="M896" s="286"/>
      <c r="N896" s="286"/>
      <c r="O896" s="286"/>
      <c r="P896" s="287"/>
      <c r="Q896" s="286"/>
      <c r="R896" s="286"/>
      <c r="S896" s="287"/>
      <c r="T896" s="286"/>
      <c r="U896" s="286"/>
      <c r="V896" s="286"/>
      <c r="W896" s="286"/>
      <c r="X896" s="286"/>
      <c r="Y896" s="286"/>
    </row>
    <row r="897" spans="1:25" ht="11.25" customHeight="1" x14ac:dyDescent="0.25">
      <c r="A897" s="286"/>
      <c r="B897" s="286"/>
      <c r="C897" s="286"/>
      <c r="D897" s="286"/>
      <c r="E897" s="286"/>
      <c r="F897" s="286"/>
      <c r="G897" s="286"/>
      <c r="H897" s="286"/>
      <c r="I897" s="286"/>
      <c r="J897" s="286"/>
      <c r="K897" s="287"/>
      <c r="L897" s="286"/>
      <c r="M897" s="286"/>
      <c r="N897" s="286"/>
      <c r="O897" s="286"/>
      <c r="P897" s="287"/>
      <c r="Q897" s="286"/>
      <c r="R897" s="286"/>
      <c r="S897" s="287"/>
      <c r="T897" s="286"/>
      <c r="U897" s="286"/>
      <c r="V897" s="286"/>
      <c r="W897" s="286"/>
      <c r="X897" s="286"/>
      <c r="Y897" s="286"/>
    </row>
    <row r="898" spans="1:25" ht="11.25" customHeight="1" x14ac:dyDescent="0.25">
      <c r="A898" s="286"/>
      <c r="B898" s="286"/>
      <c r="C898" s="286"/>
      <c r="D898" s="286"/>
      <c r="E898" s="286"/>
      <c r="F898" s="286"/>
      <c r="G898" s="286"/>
      <c r="H898" s="286"/>
      <c r="I898" s="286"/>
      <c r="J898" s="286"/>
      <c r="K898" s="287"/>
      <c r="L898" s="286"/>
      <c r="M898" s="286"/>
      <c r="N898" s="286"/>
      <c r="O898" s="286"/>
      <c r="P898" s="287"/>
      <c r="Q898" s="286"/>
      <c r="R898" s="286"/>
      <c r="S898" s="287"/>
      <c r="T898" s="286"/>
      <c r="U898" s="286"/>
      <c r="V898" s="286"/>
      <c r="W898" s="286"/>
      <c r="X898" s="286"/>
      <c r="Y898" s="286"/>
    </row>
    <row r="899" spans="1:25" ht="11.25" customHeight="1" x14ac:dyDescent="0.25">
      <c r="A899" s="286"/>
      <c r="B899" s="286"/>
      <c r="C899" s="286"/>
      <c r="D899" s="286"/>
      <c r="E899" s="286"/>
      <c r="F899" s="286"/>
      <c r="G899" s="286"/>
      <c r="H899" s="286"/>
      <c r="I899" s="286"/>
      <c r="J899" s="286"/>
      <c r="K899" s="287"/>
      <c r="L899" s="286"/>
      <c r="M899" s="286"/>
      <c r="N899" s="286"/>
      <c r="O899" s="286"/>
      <c r="P899" s="287"/>
      <c r="Q899" s="286"/>
      <c r="R899" s="286"/>
      <c r="S899" s="287"/>
      <c r="T899" s="286"/>
      <c r="U899" s="286"/>
      <c r="V899" s="286"/>
      <c r="W899" s="286"/>
      <c r="X899" s="286"/>
      <c r="Y899" s="286"/>
    </row>
    <row r="900" spans="1:25" ht="11.25" customHeight="1" x14ac:dyDescent="0.25">
      <c r="A900" s="286"/>
      <c r="B900" s="286"/>
      <c r="C900" s="286"/>
      <c r="D900" s="286"/>
      <c r="E900" s="286"/>
      <c r="F900" s="286"/>
      <c r="G900" s="286"/>
      <c r="H900" s="286"/>
      <c r="I900" s="286"/>
      <c r="J900" s="286"/>
      <c r="K900" s="287"/>
      <c r="L900" s="286"/>
      <c r="M900" s="286"/>
      <c r="N900" s="286"/>
      <c r="O900" s="286"/>
      <c r="P900" s="287"/>
      <c r="Q900" s="286"/>
      <c r="R900" s="286"/>
      <c r="S900" s="287"/>
      <c r="T900" s="286"/>
      <c r="U900" s="286"/>
      <c r="V900" s="286"/>
      <c r="W900" s="286"/>
      <c r="X900" s="286"/>
      <c r="Y900" s="286"/>
    </row>
    <row r="901" spans="1:25" ht="11.25" customHeight="1" x14ac:dyDescent="0.25">
      <c r="A901" s="286"/>
      <c r="B901" s="286"/>
      <c r="C901" s="286"/>
      <c r="D901" s="286"/>
      <c r="E901" s="286"/>
      <c r="F901" s="286"/>
      <c r="G901" s="286"/>
      <c r="H901" s="286"/>
      <c r="I901" s="286"/>
      <c r="J901" s="286"/>
      <c r="K901" s="287"/>
      <c r="L901" s="286"/>
      <c r="M901" s="286"/>
      <c r="N901" s="286"/>
      <c r="O901" s="286"/>
      <c r="P901" s="287"/>
      <c r="Q901" s="286"/>
      <c r="R901" s="286"/>
      <c r="S901" s="287"/>
      <c r="T901" s="286"/>
      <c r="U901" s="286"/>
      <c r="V901" s="286"/>
      <c r="W901" s="286"/>
      <c r="X901" s="286"/>
      <c r="Y901" s="286"/>
    </row>
    <row r="902" spans="1:25" ht="11.25" customHeight="1" x14ac:dyDescent="0.25">
      <c r="A902" s="286"/>
      <c r="B902" s="286"/>
      <c r="C902" s="286"/>
      <c r="D902" s="286"/>
      <c r="E902" s="286"/>
      <c r="F902" s="286"/>
      <c r="G902" s="286"/>
      <c r="H902" s="286"/>
      <c r="I902" s="286"/>
      <c r="J902" s="286"/>
      <c r="K902" s="287"/>
      <c r="L902" s="286"/>
      <c r="M902" s="286"/>
      <c r="N902" s="286"/>
      <c r="O902" s="286"/>
      <c r="P902" s="287"/>
      <c r="Q902" s="286"/>
      <c r="R902" s="286"/>
      <c r="S902" s="287"/>
      <c r="T902" s="286"/>
      <c r="U902" s="286"/>
      <c r="V902" s="286"/>
      <c r="W902" s="286"/>
      <c r="X902" s="286"/>
      <c r="Y902" s="286"/>
    </row>
    <row r="903" spans="1:25" ht="11.25" customHeight="1" x14ac:dyDescent="0.25">
      <c r="A903" s="286"/>
      <c r="B903" s="286"/>
      <c r="C903" s="286"/>
      <c r="D903" s="286"/>
      <c r="E903" s="286"/>
      <c r="F903" s="286"/>
      <c r="G903" s="286"/>
      <c r="H903" s="286"/>
      <c r="I903" s="286"/>
      <c r="J903" s="286"/>
      <c r="K903" s="287"/>
      <c r="L903" s="286"/>
      <c r="M903" s="286"/>
      <c r="N903" s="286"/>
      <c r="O903" s="286"/>
      <c r="P903" s="287"/>
      <c r="Q903" s="286"/>
      <c r="R903" s="286"/>
      <c r="S903" s="287"/>
      <c r="T903" s="286"/>
      <c r="U903" s="286"/>
      <c r="V903" s="286"/>
      <c r="W903" s="286"/>
      <c r="X903" s="286"/>
      <c r="Y903" s="286"/>
    </row>
    <row r="904" spans="1:25" ht="11.25" customHeight="1" x14ac:dyDescent="0.25">
      <c r="A904" s="286"/>
      <c r="B904" s="286"/>
      <c r="C904" s="286"/>
      <c r="D904" s="286"/>
      <c r="E904" s="286"/>
      <c r="F904" s="286"/>
      <c r="G904" s="286"/>
      <c r="H904" s="286"/>
      <c r="I904" s="286"/>
      <c r="J904" s="286"/>
      <c r="K904" s="287"/>
      <c r="L904" s="286"/>
      <c r="M904" s="286"/>
      <c r="N904" s="286"/>
      <c r="O904" s="286"/>
      <c r="P904" s="287"/>
      <c r="Q904" s="286"/>
      <c r="R904" s="286"/>
      <c r="S904" s="287"/>
      <c r="T904" s="286"/>
      <c r="U904" s="286"/>
      <c r="V904" s="286"/>
      <c r="W904" s="286"/>
      <c r="X904" s="286"/>
      <c r="Y904" s="286"/>
    </row>
    <row r="905" spans="1:25" ht="11.25" customHeight="1" x14ac:dyDescent="0.25">
      <c r="A905" s="286"/>
      <c r="B905" s="286"/>
      <c r="C905" s="286"/>
      <c r="D905" s="286"/>
      <c r="E905" s="286"/>
      <c r="F905" s="286"/>
      <c r="G905" s="286"/>
      <c r="H905" s="286"/>
      <c r="I905" s="286"/>
      <c r="J905" s="286"/>
      <c r="K905" s="287"/>
      <c r="L905" s="286"/>
      <c r="M905" s="286"/>
      <c r="N905" s="286"/>
      <c r="O905" s="286"/>
      <c r="P905" s="287"/>
      <c r="Q905" s="286"/>
      <c r="R905" s="286"/>
      <c r="S905" s="287"/>
      <c r="T905" s="286"/>
      <c r="U905" s="286"/>
      <c r="V905" s="286"/>
      <c r="W905" s="286"/>
      <c r="X905" s="286"/>
      <c r="Y905" s="286"/>
    </row>
    <row r="906" spans="1:25" ht="11.25" customHeight="1" x14ac:dyDescent="0.25">
      <c r="A906" s="286"/>
      <c r="B906" s="286"/>
      <c r="C906" s="286"/>
      <c r="D906" s="286"/>
      <c r="E906" s="286"/>
      <c r="F906" s="286"/>
      <c r="G906" s="286"/>
      <c r="H906" s="286"/>
      <c r="I906" s="286"/>
      <c r="J906" s="286"/>
      <c r="K906" s="287"/>
      <c r="L906" s="286"/>
      <c r="M906" s="286"/>
      <c r="N906" s="286"/>
      <c r="O906" s="286"/>
      <c r="P906" s="287"/>
      <c r="Q906" s="286"/>
      <c r="R906" s="286"/>
      <c r="S906" s="287"/>
      <c r="T906" s="286"/>
      <c r="U906" s="286"/>
      <c r="V906" s="286"/>
      <c r="W906" s="286"/>
      <c r="X906" s="286"/>
      <c r="Y906" s="286"/>
    </row>
    <row r="907" spans="1:25" ht="11.25" customHeight="1" x14ac:dyDescent="0.25">
      <c r="A907" s="286"/>
      <c r="B907" s="286"/>
      <c r="C907" s="286"/>
      <c r="D907" s="286"/>
      <c r="E907" s="286"/>
      <c r="F907" s="286"/>
      <c r="G907" s="286"/>
      <c r="H907" s="286"/>
      <c r="I907" s="286"/>
      <c r="J907" s="286"/>
      <c r="K907" s="287"/>
      <c r="L907" s="286"/>
      <c r="M907" s="286"/>
      <c r="N907" s="286"/>
      <c r="O907" s="286"/>
      <c r="P907" s="287"/>
      <c r="Q907" s="286"/>
      <c r="R907" s="286"/>
      <c r="S907" s="287"/>
      <c r="T907" s="286"/>
      <c r="U907" s="286"/>
      <c r="V907" s="286"/>
      <c r="W907" s="286"/>
      <c r="X907" s="286"/>
      <c r="Y907" s="286"/>
    </row>
    <row r="908" spans="1:25" ht="11.25" customHeight="1" x14ac:dyDescent="0.25">
      <c r="A908" s="286"/>
      <c r="B908" s="286"/>
      <c r="C908" s="286"/>
      <c r="D908" s="286"/>
      <c r="E908" s="286"/>
      <c r="F908" s="286"/>
      <c r="G908" s="286"/>
      <c r="H908" s="286"/>
      <c r="I908" s="286"/>
      <c r="J908" s="286"/>
      <c r="K908" s="287"/>
      <c r="L908" s="286"/>
      <c r="M908" s="286"/>
      <c r="N908" s="286"/>
      <c r="O908" s="286"/>
      <c r="P908" s="287"/>
      <c r="Q908" s="286"/>
      <c r="R908" s="286"/>
      <c r="S908" s="287"/>
      <c r="T908" s="286"/>
      <c r="U908" s="286"/>
      <c r="V908" s="286"/>
      <c r="W908" s="286"/>
      <c r="X908" s="286"/>
      <c r="Y908" s="286"/>
    </row>
    <row r="909" spans="1:25" ht="11.25" customHeight="1" x14ac:dyDescent="0.25">
      <c r="A909" s="286"/>
      <c r="B909" s="286"/>
      <c r="C909" s="286"/>
      <c r="D909" s="286"/>
      <c r="E909" s="286"/>
      <c r="F909" s="286"/>
      <c r="G909" s="286"/>
      <c r="H909" s="286"/>
      <c r="I909" s="286"/>
      <c r="J909" s="286"/>
      <c r="K909" s="287"/>
      <c r="L909" s="286"/>
      <c r="M909" s="286"/>
      <c r="N909" s="286"/>
      <c r="O909" s="286"/>
      <c r="P909" s="287"/>
      <c r="Q909" s="286"/>
      <c r="R909" s="286"/>
      <c r="S909" s="287"/>
      <c r="T909" s="286"/>
      <c r="U909" s="286"/>
      <c r="V909" s="286"/>
      <c r="W909" s="286"/>
      <c r="X909" s="286"/>
      <c r="Y909" s="286"/>
    </row>
    <row r="910" spans="1:25" ht="11.25" customHeight="1" x14ac:dyDescent="0.25">
      <c r="A910" s="286"/>
      <c r="B910" s="286"/>
      <c r="C910" s="286"/>
      <c r="D910" s="286"/>
      <c r="E910" s="286"/>
      <c r="F910" s="286"/>
      <c r="G910" s="286"/>
      <c r="H910" s="286"/>
      <c r="I910" s="286"/>
      <c r="J910" s="286"/>
      <c r="K910" s="287"/>
      <c r="L910" s="286"/>
      <c r="M910" s="286"/>
      <c r="N910" s="286"/>
      <c r="O910" s="286"/>
      <c r="P910" s="287"/>
      <c r="Q910" s="286"/>
      <c r="R910" s="286"/>
      <c r="S910" s="287"/>
      <c r="T910" s="286"/>
      <c r="U910" s="286"/>
      <c r="V910" s="286"/>
      <c r="W910" s="286"/>
      <c r="X910" s="286"/>
      <c r="Y910" s="286"/>
    </row>
    <row r="911" spans="1:25" ht="11.25" customHeight="1" x14ac:dyDescent="0.25">
      <c r="A911" s="286"/>
      <c r="B911" s="286"/>
      <c r="C911" s="286"/>
      <c r="D911" s="286"/>
      <c r="E911" s="286"/>
      <c r="F911" s="286"/>
      <c r="G911" s="286"/>
      <c r="H911" s="286"/>
      <c r="I911" s="286"/>
      <c r="J911" s="286"/>
      <c r="K911" s="287"/>
      <c r="L911" s="286"/>
      <c r="M911" s="286"/>
      <c r="N911" s="286"/>
      <c r="O911" s="286"/>
      <c r="P911" s="287"/>
      <c r="Q911" s="286"/>
      <c r="R911" s="286"/>
      <c r="S911" s="287"/>
      <c r="T911" s="286"/>
      <c r="U911" s="286"/>
      <c r="V911" s="286"/>
      <c r="W911" s="286"/>
      <c r="X911" s="286"/>
      <c r="Y911" s="286"/>
    </row>
    <row r="912" spans="1:25" ht="11.25" customHeight="1" x14ac:dyDescent="0.25">
      <c r="A912" s="286"/>
      <c r="B912" s="286"/>
      <c r="C912" s="286"/>
      <c r="D912" s="286"/>
      <c r="E912" s="286"/>
      <c r="F912" s="286"/>
      <c r="G912" s="286"/>
      <c r="H912" s="286"/>
      <c r="I912" s="286"/>
      <c r="J912" s="286"/>
      <c r="K912" s="287"/>
      <c r="L912" s="286"/>
      <c r="M912" s="286"/>
      <c r="N912" s="286"/>
      <c r="O912" s="286"/>
      <c r="P912" s="287"/>
      <c r="Q912" s="286"/>
      <c r="R912" s="286"/>
      <c r="S912" s="287"/>
      <c r="T912" s="286"/>
      <c r="U912" s="286"/>
      <c r="V912" s="286"/>
      <c r="W912" s="286"/>
      <c r="X912" s="286"/>
      <c r="Y912" s="286"/>
    </row>
    <row r="913" spans="1:25" ht="11.25" customHeight="1" x14ac:dyDescent="0.25">
      <c r="A913" s="286"/>
      <c r="B913" s="286"/>
      <c r="C913" s="286"/>
      <c r="D913" s="286"/>
      <c r="E913" s="286"/>
      <c r="F913" s="286"/>
      <c r="G913" s="286"/>
      <c r="H913" s="286"/>
      <c r="I913" s="286"/>
      <c r="J913" s="286"/>
      <c r="K913" s="287"/>
      <c r="L913" s="286"/>
      <c r="M913" s="286"/>
      <c r="N913" s="286"/>
      <c r="O913" s="286"/>
      <c r="P913" s="287"/>
      <c r="Q913" s="286"/>
      <c r="R913" s="286"/>
      <c r="S913" s="287"/>
      <c r="T913" s="286"/>
      <c r="U913" s="286"/>
      <c r="V913" s="286"/>
      <c r="W913" s="286"/>
      <c r="X913" s="286"/>
      <c r="Y913" s="286"/>
    </row>
    <row r="914" spans="1:25" ht="11.25" customHeight="1" x14ac:dyDescent="0.25">
      <c r="A914" s="286"/>
      <c r="B914" s="286"/>
      <c r="C914" s="286"/>
      <c r="D914" s="286"/>
      <c r="E914" s="286"/>
      <c r="F914" s="286"/>
      <c r="G914" s="286"/>
      <c r="H914" s="286"/>
      <c r="I914" s="286"/>
      <c r="J914" s="286"/>
      <c r="K914" s="287"/>
      <c r="L914" s="286"/>
      <c r="M914" s="286"/>
      <c r="N914" s="286"/>
      <c r="O914" s="286"/>
      <c r="P914" s="287"/>
      <c r="Q914" s="286"/>
      <c r="R914" s="286"/>
      <c r="S914" s="287"/>
      <c r="T914" s="286"/>
      <c r="U914" s="286"/>
      <c r="V914" s="286"/>
      <c r="W914" s="286"/>
      <c r="X914" s="286"/>
      <c r="Y914" s="286"/>
    </row>
    <row r="915" spans="1:25" ht="11.25" customHeight="1" x14ac:dyDescent="0.25">
      <c r="A915" s="286"/>
      <c r="B915" s="286"/>
      <c r="C915" s="286"/>
      <c r="D915" s="286"/>
      <c r="E915" s="286"/>
      <c r="F915" s="286"/>
      <c r="G915" s="286"/>
      <c r="H915" s="286"/>
      <c r="I915" s="286"/>
      <c r="J915" s="286"/>
      <c r="K915" s="287"/>
      <c r="L915" s="286"/>
      <c r="M915" s="286"/>
      <c r="N915" s="286"/>
      <c r="O915" s="286"/>
      <c r="P915" s="287"/>
      <c r="Q915" s="286"/>
      <c r="R915" s="286"/>
      <c r="S915" s="287"/>
      <c r="T915" s="286"/>
      <c r="U915" s="286"/>
      <c r="V915" s="286"/>
      <c r="W915" s="286"/>
      <c r="X915" s="286"/>
      <c r="Y915" s="286"/>
    </row>
    <row r="916" spans="1:25" ht="11.25" customHeight="1" x14ac:dyDescent="0.25">
      <c r="A916" s="286"/>
      <c r="B916" s="286"/>
      <c r="C916" s="286"/>
      <c r="D916" s="286"/>
      <c r="E916" s="286"/>
      <c r="F916" s="286"/>
      <c r="G916" s="286"/>
      <c r="H916" s="286"/>
      <c r="I916" s="286"/>
      <c r="J916" s="286"/>
      <c r="K916" s="287"/>
      <c r="L916" s="286"/>
      <c r="M916" s="286"/>
      <c r="N916" s="286"/>
      <c r="O916" s="286"/>
      <c r="P916" s="287"/>
      <c r="Q916" s="286"/>
      <c r="R916" s="286"/>
      <c r="S916" s="287"/>
      <c r="T916" s="286"/>
      <c r="U916" s="286"/>
      <c r="V916" s="286"/>
      <c r="W916" s="286"/>
      <c r="X916" s="286"/>
      <c r="Y916" s="286"/>
    </row>
    <row r="917" spans="1:25" ht="11.25" customHeight="1" x14ac:dyDescent="0.25">
      <c r="A917" s="286"/>
      <c r="B917" s="286"/>
      <c r="C917" s="286"/>
      <c r="D917" s="286"/>
      <c r="E917" s="286"/>
      <c r="F917" s="286"/>
      <c r="G917" s="286"/>
      <c r="H917" s="286"/>
      <c r="I917" s="286"/>
      <c r="J917" s="286"/>
      <c r="K917" s="287"/>
      <c r="L917" s="286"/>
      <c r="M917" s="286"/>
      <c r="N917" s="286"/>
      <c r="O917" s="286"/>
      <c r="P917" s="287"/>
      <c r="Q917" s="286"/>
      <c r="R917" s="286"/>
      <c r="S917" s="287"/>
      <c r="T917" s="286"/>
      <c r="U917" s="286"/>
      <c r="V917" s="286"/>
      <c r="W917" s="286"/>
      <c r="X917" s="286"/>
      <c r="Y917" s="286"/>
    </row>
    <row r="918" spans="1:25" ht="11.25" customHeight="1" x14ac:dyDescent="0.25">
      <c r="A918" s="286"/>
      <c r="B918" s="286"/>
      <c r="C918" s="286"/>
      <c r="D918" s="286"/>
      <c r="E918" s="286"/>
      <c r="F918" s="286"/>
      <c r="G918" s="286"/>
      <c r="H918" s="286"/>
      <c r="I918" s="286"/>
      <c r="J918" s="286"/>
      <c r="K918" s="287"/>
      <c r="L918" s="286"/>
      <c r="M918" s="286"/>
      <c r="N918" s="286"/>
      <c r="O918" s="286"/>
      <c r="P918" s="287"/>
      <c r="Q918" s="286"/>
      <c r="R918" s="286"/>
      <c r="S918" s="287"/>
      <c r="T918" s="286"/>
      <c r="U918" s="286"/>
      <c r="V918" s="286"/>
      <c r="W918" s="286"/>
      <c r="X918" s="286"/>
      <c r="Y918" s="286"/>
    </row>
    <row r="919" spans="1:25" ht="11.25" customHeight="1" x14ac:dyDescent="0.25">
      <c r="A919" s="286"/>
      <c r="B919" s="286"/>
      <c r="C919" s="286"/>
      <c r="D919" s="286"/>
      <c r="E919" s="286"/>
      <c r="F919" s="286"/>
      <c r="G919" s="286"/>
      <c r="H919" s="286"/>
      <c r="I919" s="286"/>
      <c r="J919" s="286"/>
      <c r="K919" s="287"/>
      <c r="L919" s="286"/>
      <c r="M919" s="286"/>
      <c r="N919" s="286"/>
      <c r="O919" s="286"/>
      <c r="P919" s="287"/>
      <c r="Q919" s="286"/>
      <c r="R919" s="286"/>
      <c r="S919" s="287"/>
      <c r="T919" s="286"/>
      <c r="U919" s="286"/>
      <c r="V919" s="286"/>
      <c r="W919" s="286"/>
      <c r="X919" s="286"/>
      <c r="Y919" s="286"/>
    </row>
    <row r="920" spans="1:25" ht="11.25" customHeight="1" x14ac:dyDescent="0.25">
      <c r="A920" s="286"/>
      <c r="B920" s="286"/>
      <c r="C920" s="286"/>
      <c r="D920" s="286"/>
      <c r="E920" s="286"/>
      <c r="F920" s="286"/>
      <c r="G920" s="286"/>
      <c r="H920" s="286"/>
      <c r="I920" s="286"/>
      <c r="J920" s="286"/>
      <c r="K920" s="287"/>
      <c r="L920" s="286"/>
      <c r="M920" s="286"/>
      <c r="N920" s="286"/>
      <c r="O920" s="286"/>
      <c r="P920" s="287"/>
      <c r="Q920" s="286"/>
      <c r="R920" s="286"/>
      <c r="S920" s="287"/>
      <c r="T920" s="286"/>
      <c r="U920" s="286"/>
      <c r="V920" s="286"/>
      <c r="W920" s="286"/>
      <c r="X920" s="286"/>
      <c r="Y920" s="286"/>
    </row>
    <row r="921" spans="1:25" ht="11.25" customHeight="1" x14ac:dyDescent="0.25">
      <c r="A921" s="286"/>
      <c r="B921" s="286"/>
      <c r="C921" s="286"/>
      <c r="D921" s="286"/>
      <c r="E921" s="286"/>
      <c r="F921" s="286"/>
      <c r="G921" s="286"/>
      <c r="H921" s="286"/>
      <c r="I921" s="286"/>
      <c r="J921" s="286"/>
      <c r="K921" s="287"/>
      <c r="L921" s="286"/>
      <c r="M921" s="286"/>
      <c r="N921" s="286"/>
      <c r="O921" s="286"/>
      <c r="P921" s="287"/>
      <c r="Q921" s="286"/>
      <c r="R921" s="286"/>
      <c r="S921" s="287"/>
      <c r="T921" s="286"/>
      <c r="U921" s="286"/>
      <c r="V921" s="286"/>
      <c r="W921" s="286"/>
      <c r="X921" s="286"/>
      <c r="Y921" s="286"/>
    </row>
    <row r="922" spans="1:25" ht="11.25" customHeight="1" x14ac:dyDescent="0.25">
      <c r="A922" s="286"/>
      <c r="B922" s="286"/>
      <c r="C922" s="286"/>
      <c r="D922" s="286"/>
      <c r="E922" s="286"/>
      <c r="F922" s="286"/>
      <c r="G922" s="286"/>
      <c r="H922" s="286"/>
      <c r="I922" s="286"/>
      <c r="J922" s="286"/>
      <c r="K922" s="287"/>
      <c r="L922" s="286"/>
      <c r="M922" s="286"/>
      <c r="N922" s="286"/>
      <c r="O922" s="286"/>
      <c r="P922" s="287"/>
      <c r="Q922" s="286"/>
      <c r="R922" s="286"/>
      <c r="S922" s="287"/>
      <c r="T922" s="286"/>
      <c r="U922" s="286"/>
      <c r="V922" s="286"/>
      <c r="W922" s="286"/>
      <c r="X922" s="286"/>
      <c r="Y922" s="286"/>
    </row>
    <row r="923" spans="1:25" ht="11.25" customHeight="1" x14ac:dyDescent="0.25">
      <c r="A923" s="286"/>
      <c r="B923" s="286"/>
      <c r="C923" s="286"/>
      <c r="D923" s="286"/>
      <c r="E923" s="286"/>
      <c r="F923" s="286"/>
      <c r="G923" s="286"/>
      <c r="H923" s="286"/>
      <c r="I923" s="286"/>
      <c r="J923" s="286"/>
      <c r="K923" s="287"/>
      <c r="L923" s="286"/>
      <c r="M923" s="286"/>
      <c r="N923" s="286"/>
      <c r="O923" s="286"/>
      <c r="P923" s="287"/>
      <c r="Q923" s="286"/>
      <c r="R923" s="286"/>
      <c r="S923" s="287"/>
      <c r="T923" s="286"/>
      <c r="U923" s="286"/>
      <c r="V923" s="286"/>
      <c r="W923" s="286"/>
      <c r="X923" s="286"/>
      <c r="Y923" s="286"/>
    </row>
    <row r="924" spans="1:25" ht="11.25" customHeight="1" x14ac:dyDescent="0.25">
      <c r="A924" s="286"/>
      <c r="B924" s="286"/>
      <c r="C924" s="286"/>
      <c r="D924" s="286"/>
      <c r="E924" s="286"/>
      <c r="F924" s="286"/>
      <c r="G924" s="286"/>
      <c r="H924" s="286"/>
      <c r="I924" s="286"/>
      <c r="J924" s="286"/>
      <c r="K924" s="287"/>
      <c r="L924" s="286"/>
      <c r="M924" s="286"/>
      <c r="N924" s="286"/>
      <c r="O924" s="286"/>
      <c r="P924" s="287"/>
      <c r="Q924" s="286"/>
      <c r="R924" s="286"/>
      <c r="S924" s="287"/>
      <c r="T924" s="286"/>
      <c r="U924" s="286"/>
      <c r="V924" s="286"/>
      <c r="W924" s="286"/>
      <c r="X924" s="286"/>
      <c r="Y924" s="286"/>
    </row>
    <row r="925" spans="1:25" ht="11.25" customHeight="1" x14ac:dyDescent="0.25">
      <c r="A925" s="286"/>
      <c r="B925" s="286"/>
      <c r="C925" s="286"/>
      <c r="D925" s="286"/>
      <c r="E925" s="286"/>
      <c r="F925" s="286"/>
      <c r="G925" s="286"/>
      <c r="H925" s="286"/>
      <c r="I925" s="286"/>
      <c r="J925" s="286"/>
      <c r="K925" s="287"/>
      <c r="L925" s="286"/>
      <c r="M925" s="286"/>
      <c r="N925" s="286"/>
      <c r="O925" s="286"/>
      <c r="P925" s="287"/>
      <c r="Q925" s="286"/>
      <c r="R925" s="286"/>
      <c r="S925" s="287"/>
      <c r="T925" s="286"/>
      <c r="U925" s="286"/>
      <c r="V925" s="286"/>
      <c r="W925" s="286"/>
      <c r="X925" s="286"/>
      <c r="Y925" s="286"/>
    </row>
    <row r="926" spans="1:25" ht="11.25" customHeight="1" x14ac:dyDescent="0.25">
      <c r="A926" s="286"/>
      <c r="B926" s="286"/>
      <c r="C926" s="286"/>
      <c r="D926" s="286"/>
      <c r="E926" s="286"/>
      <c r="F926" s="286"/>
      <c r="G926" s="286"/>
      <c r="H926" s="286"/>
      <c r="I926" s="286"/>
      <c r="J926" s="286"/>
      <c r="K926" s="287"/>
      <c r="L926" s="286"/>
      <c r="M926" s="286"/>
      <c r="N926" s="286"/>
      <c r="O926" s="286"/>
      <c r="P926" s="287"/>
      <c r="Q926" s="286"/>
      <c r="R926" s="286"/>
      <c r="S926" s="287"/>
      <c r="T926" s="286"/>
      <c r="U926" s="286"/>
      <c r="V926" s="286"/>
      <c r="W926" s="286"/>
      <c r="X926" s="286"/>
      <c r="Y926" s="286"/>
    </row>
    <row r="927" spans="1:25" ht="11.25" customHeight="1" x14ac:dyDescent="0.25">
      <c r="A927" s="286"/>
      <c r="B927" s="286"/>
      <c r="C927" s="286"/>
      <c r="D927" s="286"/>
      <c r="E927" s="286"/>
      <c r="F927" s="286"/>
      <c r="G927" s="286"/>
      <c r="H927" s="286"/>
      <c r="I927" s="286"/>
      <c r="J927" s="286"/>
      <c r="K927" s="287"/>
      <c r="L927" s="286"/>
      <c r="M927" s="286"/>
      <c r="N927" s="286"/>
      <c r="O927" s="286"/>
      <c r="P927" s="287"/>
      <c r="Q927" s="286"/>
      <c r="R927" s="286"/>
      <c r="S927" s="287"/>
      <c r="T927" s="286"/>
      <c r="U927" s="286"/>
      <c r="V927" s="286"/>
      <c r="W927" s="286"/>
      <c r="X927" s="286"/>
      <c r="Y927" s="286"/>
    </row>
    <row r="928" spans="1:25" ht="11.25" customHeight="1" x14ac:dyDescent="0.25">
      <c r="A928" s="286"/>
      <c r="B928" s="286"/>
      <c r="C928" s="286"/>
      <c r="D928" s="286"/>
      <c r="E928" s="286"/>
      <c r="F928" s="286"/>
      <c r="G928" s="286"/>
      <c r="H928" s="286"/>
      <c r="I928" s="286"/>
      <c r="J928" s="286"/>
      <c r="K928" s="287"/>
      <c r="L928" s="286"/>
      <c r="M928" s="286"/>
      <c r="N928" s="286"/>
      <c r="O928" s="286"/>
      <c r="P928" s="287"/>
      <c r="Q928" s="286"/>
      <c r="R928" s="286"/>
      <c r="S928" s="287"/>
      <c r="T928" s="286"/>
      <c r="U928" s="286"/>
      <c r="V928" s="286"/>
      <c r="W928" s="286"/>
      <c r="X928" s="286"/>
      <c r="Y928" s="286"/>
    </row>
    <row r="929" spans="1:25" ht="11.25" customHeight="1" x14ac:dyDescent="0.25">
      <c r="A929" s="286"/>
      <c r="B929" s="286"/>
      <c r="C929" s="286"/>
      <c r="D929" s="286"/>
      <c r="E929" s="286"/>
      <c r="F929" s="286"/>
      <c r="G929" s="286"/>
      <c r="H929" s="286"/>
      <c r="I929" s="286"/>
      <c r="J929" s="286"/>
      <c r="K929" s="287"/>
      <c r="L929" s="286"/>
      <c r="M929" s="286"/>
      <c r="N929" s="286"/>
      <c r="O929" s="286"/>
      <c r="P929" s="287"/>
      <c r="Q929" s="286"/>
      <c r="R929" s="286"/>
      <c r="S929" s="287"/>
      <c r="T929" s="286"/>
      <c r="U929" s="286"/>
      <c r="V929" s="286"/>
      <c r="W929" s="286"/>
      <c r="X929" s="286"/>
      <c r="Y929" s="286"/>
    </row>
    <row r="930" spans="1:25" ht="11.25" customHeight="1" x14ac:dyDescent="0.25">
      <c r="A930" s="286"/>
      <c r="B930" s="286"/>
      <c r="C930" s="286"/>
      <c r="D930" s="286"/>
      <c r="E930" s="286"/>
      <c r="F930" s="286"/>
      <c r="G930" s="286"/>
      <c r="H930" s="286"/>
      <c r="I930" s="286"/>
      <c r="J930" s="286"/>
      <c r="K930" s="287"/>
      <c r="L930" s="286"/>
      <c r="M930" s="286"/>
      <c r="N930" s="286"/>
      <c r="O930" s="286"/>
      <c r="P930" s="287"/>
      <c r="Q930" s="286"/>
      <c r="R930" s="286"/>
      <c r="S930" s="287"/>
      <c r="T930" s="286"/>
      <c r="U930" s="286"/>
      <c r="V930" s="286"/>
      <c r="W930" s="286"/>
      <c r="X930" s="286"/>
      <c r="Y930" s="286"/>
    </row>
    <row r="931" spans="1:25" ht="11.25" customHeight="1" x14ac:dyDescent="0.25">
      <c r="A931" s="286"/>
      <c r="B931" s="286"/>
      <c r="C931" s="286"/>
      <c r="D931" s="286"/>
      <c r="E931" s="286"/>
      <c r="F931" s="286"/>
      <c r="G931" s="286"/>
      <c r="H931" s="286"/>
      <c r="I931" s="286"/>
      <c r="J931" s="286"/>
      <c r="K931" s="287"/>
      <c r="L931" s="286"/>
      <c r="M931" s="286"/>
      <c r="N931" s="286"/>
      <c r="O931" s="286"/>
      <c r="P931" s="287"/>
      <c r="Q931" s="286"/>
      <c r="R931" s="286"/>
      <c r="S931" s="287"/>
      <c r="T931" s="286"/>
      <c r="U931" s="286"/>
      <c r="V931" s="286"/>
      <c r="W931" s="286"/>
      <c r="X931" s="286"/>
      <c r="Y931" s="286"/>
    </row>
    <row r="932" spans="1:25" ht="11.25" customHeight="1" x14ac:dyDescent="0.25">
      <c r="A932" s="286"/>
      <c r="B932" s="286"/>
      <c r="C932" s="286"/>
      <c r="D932" s="286"/>
      <c r="E932" s="286"/>
      <c r="F932" s="286"/>
      <c r="G932" s="286"/>
      <c r="H932" s="286"/>
      <c r="I932" s="286"/>
      <c r="J932" s="286"/>
      <c r="K932" s="287"/>
      <c r="L932" s="286"/>
      <c r="M932" s="286"/>
      <c r="N932" s="286"/>
      <c r="O932" s="286"/>
      <c r="P932" s="287"/>
      <c r="Q932" s="286"/>
      <c r="R932" s="286"/>
      <c r="S932" s="287"/>
      <c r="T932" s="286"/>
      <c r="U932" s="286"/>
      <c r="V932" s="286"/>
      <c r="W932" s="286"/>
      <c r="X932" s="286"/>
      <c r="Y932" s="286"/>
    </row>
    <row r="933" spans="1:25" ht="11.25" customHeight="1" x14ac:dyDescent="0.25">
      <c r="A933" s="286"/>
      <c r="B933" s="286"/>
      <c r="C933" s="286"/>
      <c r="D933" s="286"/>
      <c r="E933" s="286"/>
      <c r="F933" s="286"/>
      <c r="G933" s="286"/>
      <c r="H933" s="286"/>
      <c r="I933" s="286"/>
      <c r="J933" s="286"/>
      <c r="K933" s="287"/>
      <c r="L933" s="286"/>
      <c r="M933" s="286"/>
      <c r="N933" s="286"/>
      <c r="O933" s="286"/>
      <c r="P933" s="287"/>
      <c r="Q933" s="286"/>
      <c r="R933" s="286"/>
      <c r="S933" s="287"/>
      <c r="T933" s="286"/>
      <c r="U933" s="286"/>
      <c r="V933" s="286"/>
      <c r="W933" s="286"/>
      <c r="X933" s="286"/>
      <c r="Y933" s="286"/>
    </row>
    <row r="934" spans="1:25" ht="11.25" customHeight="1" x14ac:dyDescent="0.25">
      <c r="A934" s="286"/>
      <c r="B934" s="286"/>
      <c r="C934" s="286"/>
      <c r="D934" s="286"/>
      <c r="E934" s="286"/>
      <c r="F934" s="286"/>
      <c r="G934" s="286"/>
      <c r="H934" s="286"/>
      <c r="I934" s="286"/>
      <c r="J934" s="286"/>
      <c r="K934" s="287"/>
      <c r="L934" s="286"/>
      <c r="M934" s="286"/>
      <c r="N934" s="286"/>
      <c r="O934" s="286"/>
      <c r="P934" s="287"/>
      <c r="Q934" s="286"/>
      <c r="R934" s="286"/>
      <c r="S934" s="287"/>
      <c r="T934" s="286"/>
      <c r="U934" s="286"/>
      <c r="V934" s="286"/>
      <c r="W934" s="286"/>
      <c r="X934" s="286"/>
      <c r="Y934" s="286"/>
    </row>
    <row r="935" spans="1:25" ht="11.25" customHeight="1" x14ac:dyDescent="0.25">
      <c r="A935" s="286"/>
      <c r="B935" s="286"/>
      <c r="C935" s="286"/>
      <c r="D935" s="286"/>
      <c r="E935" s="286"/>
      <c r="F935" s="286"/>
      <c r="G935" s="286"/>
      <c r="H935" s="286"/>
      <c r="I935" s="286"/>
      <c r="J935" s="286"/>
      <c r="K935" s="287"/>
      <c r="L935" s="286"/>
      <c r="M935" s="286"/>
      <c r="N935" s="286"/>
      <c r="O935" s="286"/>
      <c r="P935" s="287"/>
      <c r="Q935" s="286"/>
      <c r="R935" s="286"/>
      <c r="S935" s="287"/>
      <c r="T935" s="286"/>
      <c r="U935" s="286"/>
      <c r="V935" s="286"/>
      <c r="W935" s="286"/>
      <c r="X935" s="286"/>
      <c r="Y935" s="286"/>
    </row>
    <row r="936" spans="1:25" ht="11.25" customHeight="1" x14ac:dyDescent="0.25">
      <c r="A936" s="286"/>
      <c r="B936" s="286"/>
      <c r="C936" s="286"/>
      <c r="D936" s="286"/>
      <c r="E936" s="286"/>
      <c r="F936" s="286"/>
      <c r="G936" s="286"/>
      <c r="H936" s="286"/>
      <c r="I936" s="286"/>
      <c r="J936" s="286"/>
      <c r="K936" s="287"/>
      <c r="L936" s="286"/>
      <c r="M936" s="286"/>
      <c r="N936" s="286"/>
      <c r="O936" s="286"/>
      <c r="P936" s="287"/>
      <c r="Q936" s="286"/>
      <c r="R936" s="286"/>
      <c r="S936" s="287"/>
      <c r="T936" s="286"/>
      <c r="U936" s="286"/>
      <c r="V936" s="286"/>
      <c r="W936" s="286"/>
      <c r="X936" s="286"/>
      <c r="Y936" s="286"/>
    </row>
    <row r="937" spans="1:25" ht="11.25" customHeight="1" x14ac:dyDescent="0.25">
      <c r="A937" s="286"/>
      <c r="B937" s="286"/>
      <c r="C937" s="286"/>
      <c r="D937" s="286"/>
      <c r="E937" s="286"/>
      <c r="F937" s="286"/>
      <c r="G937" s="286"/>
      <c r="H937" s="286"/>
      <c r="I937" s="286"/>
      <c r="J937" s="286"/>
      <c r="K937" s="287"/>
      <c r="L937" s="286"/>
      <c r="M937" s="286"/>
      <c r="N937" s="286"/>
      <c r="O937" s="286"/>
      <c r="P937" s="287"/>
      <c r="Q937" s="286"/>
      <c r="R937" s="286"/>
      <c r="S937" s="287"/>
      <c r="T937" s="286"/>
      <c r="U937" s="286"/>
      <c r="V937" s="286"/>
      <c r="W937" s="286"/>
      <c r="X937" s="286"/>
      <c r="Y937" s="286"/>
    </row>
    <row r="938" spans="1:25" ht="11.25" customHeight="1" x14ac:dyDescent="0.25">
      <c r="A938" s="286"/>
      <c r="B938" s="286"/>
      <c r="C938" s="286"/>
      <c r="D938" s="286"/>
      <c r="E938" s="286"/>
      <c r="F938" s="286"/>
      <c r="G938" s="286"/>
      <c r="H938" s="286"/>
      <c r="I938" s="286"/>
      <c r="J938" s="286"/>
      <c r="K938" s="287"/>
      <c r="L938" s="286"/>
      <c r="M938" s="286"/>
      <c r="N938" s="286"/>
      <c r="O938" s="286"/>
      <c r="P938" s="287"/>
      <c r="Q938" s="286"/>
      <c r="R938" s="286"/>
      <c r="S938" s="287"/>
      <c r="T938" s="286"/>
      <c r="U938" s="286"/>
      <c r="V938" s="286"/>
      <c r="W938" s="286"/>
      <c r="X938" s="286"/>
      <c r="Y938" s="286"/>
    </row>
    <row r="939" spans="1:25" ht="11.25" customHeight="1" x14ac:dyDescent="0.25">
      <c r="A939" s="286"/>
      <c r="B939" s="286"/>
      <c r="C939" s="286"/>
      <c r="D939" s="286"/>
      <c r="E939" s="286"/>
      <c r="F939" s="286"/>
      <c r="G939" s="286"/>
      <c r="H939" s="286"/>
      <c r="I939" s="286"/>
      <c r="J939" s="286"/>
      <c r="K939" s="287"/>
      <c r="L939" s="286"/>
      <c r="M939" s="286"/>
      <c r="N939" s="286"/>
      <c r="O939" s="286"/>
      <c r="P939" s="287"/>
      <c r="Q939" s="286"/>
      <c r="R939" s="286"/>
      <c r="S939" s="287"/>
      <c r="T939" s="286"/>
      <c r="U939" s="286"/>
      <c r="V939" s="286"/>
      <c r="W939" s="286"/>
      <c r="X939" s="286"/>
      <c r="Y939" s="286"/>
    </row>
    <row r="940" spans="1:25" ht="11.25" customHeight="1" x14ac:dyDescent="0.25">
      <c r="A940" s="286"/>
      <c r="B940" s="286"/>
      <c r="C940" s="286"/>
      <c r="D940" s="286"/>
      <c r="E940" s="286"/>
      <c r="F940" s="286"/>
      <c r="G940" s="286"/>
      <c r="H940" s="286"/>
      <c r="I940" s="286"/>
      <c r="J940" s="286"/>
      <c r="K940" s="287"/>
      <c r="L940" s="286"/>
      <c r="M940" s="286"/>
      <c r="N940" s="286"/>
      <c r="O940" s="286"/>
      <c r="P940" s="287"/>
      <c r="Q940" s="286"/>
      <c r="R940" s="286"/>
      <c r="S940" s="287"/>
      <c r="T940" s="286"/>
      <c r="U940" s="286"/>
      <c r="V940" s="286"/>
      <c r="W940" s="286"/>
      <c r="X940" s="286"/>
      <c r="Y940" s="286"/>
    </row>
    <row r="941" spans="1:25" ht="11.25" customHeight="1" x14ac:dyDescent="0.25">
      <c r="A941" s="286"/>
      <c r="B941" s="286"/>
      <c r="C941" s="286"/>
      <c r="D941" s="286"/>
      <c r="E941" s="286"/>
      <c r="F941" s="286"/>
      <c r="G941" s="286"/>
      <c r="H941" s="286"/>
      <c r="I941" s="286"/>
      <c r="J941" s="286"/>
      <c r="K941" s="287"/>
      <c r="L941" s="286"/>
      <c r="M941" s="286"/>
      <c r="N941" s="286"/>
      <c r="O941" s="286"/>
      <c r="P941" s="287"/>
      <c r="Q941" s="286"/>
      <c r="R941" s="286"/>
      <c r="S941" s="287"/>
      <c r="T941" s="286"/>
      <c r="U941" s="286"/>
      <c r="V941" s="286"/>
      <c r="W941" s="286"/>
      <c r="X941" s="286"/>
      <c r="Y941" s="286"/>
    </row>
    <row r="942" spans="1:25" ht="11.25" customHeight="1" x14ac:dyDescent="0.25">
      <c r="A942" s="286"/>
      <c r="B942" s="286"/>
      <c r="C942" s="286"/>
      <c r="D942" s="286"/>
      <c r="E942" s="286"/>
      <c r="F942" s="286"/>
      <c r="G942" s="286"/>
      <c r="H942" s="286"/>
      <c r="I942" s="286"/>
      <c r="J942" s="286"/>
      <c r="K942" s="287"/>
      <c r="L942" s="286"/>
      <c r="M942" s="286"/>
      <c r="N942" s="286"/>
      <c r="O942" s="286"/>
      <c r="P942" s="287"/>
      <c r="Q942" s="286"/>
      <c r="R942" s="286"/>
      <c r="S942" s="287"/>
      <c r="T942" s="286"/>
      <c r="U942" s="286"/>
      <c r="V942" s="286"/>
      <c r="W942" s="286"/>
      <c r="X942" s="286"/>
      <c r="Y942" s="286"/>
    </row>
    <row r="943" spans="1:25" ht="11.25" customHeight="1" x14ac:dyDescent="0.25">
      <c r="A943" s="286"/>
      <c r="B943" s="286"/>
      <c r="C943" s="286"/>
      <c r="D943" s="286"/>
      <c r="E943" s="286"/>
      <c r="F943" s="286"/>
      <c r="G943" s="286"/>
      <c r="H943" s="286"/>
      <c r="I943" s="286"/>
      <c r="J943" s="286"/>
      <c r="K943" s="287"/>
      <c r="L943" s="286"/>
      <c r="M943" s="286"/>
      <c r="N943" s="286"/>
      <c r="O943" s="286"/>
      <c r="P943" s="287"/>
      <c r="Q943" s="286"/>
      <c r="R943" s="286"/>
      <c r="S943" s="287"/>
      <c r="T943" s="286"/>
      <c r="U943" s="286"/>
      <c r="V943" s="286"/>
      <c r="W943" s="286"/>
      <c r="X943" s="286"/>
      <c r="Y943" s="286"/>
    </row>
    <row r="944" spans="1:25" ht="11.25" customHeight="1" x14ac:dyDescent="0.25">
      <c r="A944" s="286"/>
      <c r="B944" s="286"/>
      <c r="C944" s="286"/>
      <c r="D944" s="286"/>
      <c r="E944" s="286"/>
      <c r="F944" s="286"/>
      <c r="G944" s="286"/>
      <c r="H944" s="286"/>
      <c r="I944" s="286"/>
      <c r="J944" s="286"/>
      <c r="K944" s="287"/>
      <c r="L944" s="286"/>
      <c r="M944" s="286"/>
      <c r="N944" s="286"/>
      <c r="O944" s="286"/>
      <c r="P944" s="287"/>
      <c r="Q944" s="286"/>
      <c r="R944" s="286"/>
      <c r="S944" s="287"/>
      <c r="T944" s="286"/>
      <c r="U944" s="286"/>
      <c r="V944" s="286"/>
      <c r="W944" s="286"/>
      <c r="X944" s="286"/>
      <c r="Y944" s="286"/>
    </row>
    <row r="945" spans="1:25" ht="11.25" customHeight="1" x14ac:dyDescent="0.25">
      <c r="A945" s="286"/>
      <c r="B945" s="286"/>
      <c r="C945" s="286"/>
      <c r="D945" s="286"/>
      <c r="E945" s="286"/>
      <c r="F945" s="286"/>
      <c r="G945" s="286"/>
      <c r="H945" s="286"/>
      <c r="I945" s="286"/>
      <c r="J945" s="286"/>
      <c r="K945" s="287"/>
      <c r="L945" s="286"/>
      <c r="M945" s="286"/>
      <c r="N945" s="286"/>
      <c r="O945" s="286"/>
      <c r="P945" s="287"/>
      <c r="Q945" s="286"/>
      <c r="R945" s="286"/>
      <c r="S945" s="287"/>
      <c r="T945" s="286"/>
      <c r="U945" s="286"/>
      <c r="V945" s="286"/>
      <c r="W945" s="286"/>
      <c r="X945" s="286"/>
      <c r="Y945" s="286"/>
    </row>
    <row r="946" spans="1:25" ht="11.25" customHeight="1" x14ac:dyDescent="0.25">
      <c r="A946" s="286"/>
      <c r="B946" s="286"/>
      <c r="C946" s="286"/>
      <c r="D946" s="286"/>
      <c r="E946" s="286"/>
      <c r="F946" s="286"/>
      <c r="G946" s="286"/>
      <c r="H946" s="286"/>
      <c r="I946" s="286"/>
      <c r="J946" s="286"/>
      <c r="K946" s="287"/>
      <c r="L946" s="286"/>
      <c r="M946" s="286"/>
      <c r="N946" s="286"/>
      <c r="O946" s="286"/>
      <c r="P946" s="287"/>
      <c r="Q946" s="286"/>
      <c r="R946" s="286"/>
      <c r="S946" s="287"/>
      <c r="T946" s="286"/>
      <c r="U946" s="286"/>
      <c r="V946" s="286"/>
      <c r="W946" s="286"/>
      <c r="X946" s="286"/>
      <c r="Y946" s="286"/>
    </row>
    <row r="947" spans="1:25" ht="11.25" customHeight="1" x14ac:dyDescent="0.25">
      <c r="A947" s="286"/>
      <c r="B947" s="286"/>
      <c r="C947" s="286"/>
      <c r="D947" s="286"/>
      <c r="E947" s="286"/>
      <c r="F947" s="286"/>
      <c r="G947" s="286"/>
      <c r="H947" s="286"/>
      <c r="I947" s="286"/>
      <c r="J947" s="286"/>
      <c r="K947" s="287"/>
      <c r="L947" s="286"/>
      <c r="M947" s="286"/>
      <c r="N947" s="286"/>
      <c r="O947" s="286"/>
      <c r="P947" s="287"/>
      <c r="Q947" s="286"/>
      <c r="R947" s="286"/>
      <c r="S947" s="287"/>
      <c r="T947" s="286"/>
      <c r="U947" s="286"/>
      <c r="V947" s="286"/>
      <c r="W947" s="286"/>
      <c r="X947" s="286"/>
      <c r="Y947" s="286"/>
    </row>
    <row r="948" spans="1:25" ht="11.25" customHeight="1" x14ac:dyDescent="0.25">
      <c r="A948" s="286"/>
      <c r="B948" s="286"/>
      <c r="C948" s="286"/>
      <c r="D948" s="286"/>
      <c r="E948" s="286"/>
      <c r="F948" s="286"/>
      <c r="G948" s="286"/>
      <c r="H948" s="286"/>
      <c r="I948" s="286"/>
      <c r="J948" s="286"/>
      <c r="K948" s="287"/>
      <c r="L948" s="286"/>
      <c r="M948" s="286"/>
      <c r="N948" s="286"/>
      <c r="O948" s="286"/>
      <c r="P948" s="287"/>
      <c r="Q948" s="286"/>
      <c r="R948" s="286"/>
      <c r="S948" s="287"/>
      <c r="T948" s="286"/>
      <c r="U948" s="286"/>
      <c r="V948" s="286"/>
      <c r="W948" s="286"/>
      <c r="X948" s="286"/>
      <c r="Y948" s="286"/>
    </row>
    <row r="949" spans="1:25" ht="11.25" customHeight="1" x14ac:dyDescent="0.25">
      <c r="A949" s="286"/>
      <c r="B949" s="286"/>
      <c r="C949" s="286"/>
      <c r="D949" s="286"/>
      <c r="E949" s="286"/>
      <c r="F949" s="286"/>
      <c r="G949" s="286"/>
      <c r="H949" s="286"/>
      <c r="I949" s="286"/>
      <c r="J949" s="286"/>
      <c r="K949" s="287"/>
      <c r="L949" s="286"/>
      <c r="M949" s="286"/>
      <c r="N949" s="286"/>
      <c r="O949" s="286"/>
      <c r="P949" s="287"/>
      <c r="Q949" s="286"/>
      <c r="R949" s="286"/>
      <c r="S949" s="287"/>
      <c r="T949" s="286"/>
      <c r="U949" s="286"/>
      <c r="V949" s="286"/>
      <c r="W949" s="286"/>
      <c r="X949" s="286"/>
      <c r="Y949" s="286"/>
    </row>
    <row r="950" spans="1:25" ht="11.25" customHeight="1" x14ac:dyDescent="0.25">
      <c r="A950" s="286"/>
      <c r="B950" s="286"/>
      <c r="C950" s="286"/>
      <c r="D950" s="286"/>
      <c r="E950" s="286"/>
      <c r="F950" s="286"/>
      <c r="G950" s="286"/>
      <c r="H950" s="286"/>
      <c r="I950" s="286"/>
      <c r="J950" s="286"/>
      <c r="K950" s="287"/>
      <c r="L950" s="286"/>
      <c r="M950" s="286"/>
      <c r="N950" s="286"/>
      <c r="O950" s="286"/>
      <c r="P950" s="287"/>
      <c r="Q950" s="286"/>
      <c r="R950" s="286"/>
      <c r="S950" s="287"/>
      <c r="T950" s="286"/>
      <c r="U950" s="286"/>
      <c r="V950" s="286"/>
      <c r="W950" s="286"/>
      <c r="X950" s="286"/>
      <c r="Y950" s="286"/>
    </row>
    <row r="951" spans="1:25" ht="11.25" customHeight="1" x14ac:dyDescent="0.25">
      <c r="A951" s="286"/>
      <c r="B951" s="286"/>
      <c r="C951" s="286"/>
      <c r="D951" s="286"/>
      <c r="E951" s="286"/>
      <c r="F951" s="286"/>
      <c r="G951" s="286"/>
      <c r="H951" s="286"/>
      <c r="I951" s="286"/>
      <c r="J951" s="286"/>
      <c r="K951" s="287"/>
      <c r="L951" s="286"/>
      <c r="M951" s="286"/>
      <c r="N951" s="286"/>
      <c r="O951" s="286"/>
      <c r="P951" s="287"/>
      <c r="Q951" s="286"/>
      <c r="R951" s="286"/>
      <c r="S951" s="287"/>
      <c r="T951" s="286"/>
      <c r="U951" s="286"/>
      <c r="V951" s="286"/>
      <c r="W951" s="286"/>
      <c r="X951" s="286"/>
      <c r="Y951" s="286"/>
    </row>
    <row r="952" spans="1:25" ht="11.25" customHeight="1" x14ac:dyDescent="0.25">
      <c r="A952" s="286"/>
      <c r="B952" s="286"/>
      <c r="C952" s="286"/>
      <c r="D952" s="286"/>
      <c r="E952" s="286"/>
      <c r="F952" s="286"/>
      <c r="G952" s="286"/>
      <c r="H952" s="286"/>
      <c r="I952" s="286"/>
      <c r="J952" s="286"/>
      <c r="K952" s="287"/>
      <c r="L952" s="286"/>
      <c r="M952" s="286"/>
      <c r="N952" s="286"/>
      <c r="O952" s="286"/>
      <c r="P952" s="287"/>
      <c r="Q952" s="286"/>
      <c r="R952" s="286"/>
      <c r="S952" s="287"/>
      <c r="T952" s="286"/>
      <c r="U952" s="286"/>
      <c r="V952" s="286"/>
      <c r="W952" s="286"/>
      <c r="X952" s="286"/>
      <c r="Y952" s="286"/>
    </row>
    <row r="953" spans="1:25" ht="11.25" customHeight="1" x14ac:dyDescent="0.25">
      <c r="A953" s="286"/>
      <c r="B953" s="286"/>
      <c r="C953" s="286"/>
      <c r="D953" s="286"/>
      <c r="E953" s="286"/>
      <c r="F953" s="286"/>
      <c r="G953" s="286"/>
      <c r="H953" s="286"/>
      <c r="I953" s="286"/>
      <c r="J953" s="286"/>
      <c r="K953" s="287"/>
      <c r="L953" s="286"/>
      <c r="M953" s="286"/>
      <c r="N953" s="286"/>
      <c r="O953" s="286"/>
      <c r="P953" s="287"/>
      <c r="Q953" s="286"/>
      <c r="R953" s="286"/>
      <c r="S953" s="287"/>
      <c r="T953" s="286"/>
      <c r="U953" s="286"/>
      <c r="V953" s="286"/>
      <c r="W953" s="286"/>
      <c r="X953" s="286"/>
      <c r="Y953" s="286"/>
    </row>
    <row r="954" spans="1:25" ht="11.25" customHeight="1" x14ac:dyDescent="0.25">
      <c r="A954" s="286"/>
      <c r="B954" s="286"/>
      <c r="C954" s="286"/>
      <c r="D954" s="286"/>
      <c r="E954" s="286"/>
      <c r="F954" s="286"/>
      <c r="G954" s="286"/>
      <c r="H954" s="286"/>
      <c r="I954" s="286"/>
      <c r="J954" s="286"/>
      <c r="K954" s="287"/>
      <c r="L954" s="286"/>
      <c r="M954" s="286"/>
      <c r="N954" s="286"/>
      <c r="O954" s="286"/>
      <c r="P954" s="287"/>
      <c r="Q954" s="286"/>
      <c r="R954" s="286"/>
      <c r="S954" s="287"/>
      <c r="T954" s="286"/>
      <c r="U954" s="286"/>
      <c r="V954" s="286"/>
      <c r="W954" s="286"/>
      <c r="X954" s="286"/>
      <c r="Y954" s="286"/>
    </row>
    <row r="955" spans="1:25" ht="11.25" customHeight="1" x14ac:dyDescent="0.25">
      <c r="A955" s="286"/>
      <c r="B955" s="286"/>
      <c r="C955" s="286"/>
      <c r="D955" s="286"/>
      <c r="E955" s="286"/>
      <c r="F955" s="286"/>
      <c r="G955" s="286"/>
      <c r="H955" s="286"/>
      <c r="I955" s="286"/>
      <c r="J955" s="286"/>
      <c r="K955" s="287"/>
      <c r="L955" s="286"/>
      <c r="M955" s="286"/>
      <c r="N955" s="286"/>
      <c r="O955" s="286"/>
      <c r="P955" s="287"/>
      <c r="Q955" s="286"/>
      <c r="R955" s="286"/>
      <c r="S955" s="287"/>
      <c r="T955" s="286"/>
      <c r="U955" s="286"/>
      <c r="V955" s="286"/>
      <c r="W955" s="286"/>
      <c r="X955" s="286"/>
      <c r="Y955" s="286"/>
    </row>
    <row r="956" spans="1:25" ht="11.25" customHeight="1" x14ac:dyDescent="0.25">
      <c r="A956" s="286"/>
      <c r="B956" s="286"/>
      <c r="C956" s="286"/>
      <c r="D956" s="286"/>
      <c r="E956" s="286"/>
      <c r="F956" s="286"/>
      <c r="G956" s="286"/>
      <c r="H956" s="286"/>
      <c r="I956" s="286"/>
      <c r="J956" s="286"/>
      <c r="K956" s="287"/>
      <c r="L956" s="286"/>
      <c r="M956" s="286"/>
      <c r="N956" s="286"/>
      <c r="O956" s="286"/>
      <c r="P956" s="287"/>
      <c r="Q956" s="286"/>
      <c r="R956" s="286"/>
      <c r="S956" s="287"/>
      <c r="T956" s="286"/>
      <c r="U956" s="286"/>
      <c r="V956" s="286"/>
      <c r="W956" s="286"/>
      <c r="X956" s="286"/>
      <c r="Y956" s="286"/>
    </row>
    <row r="957" spans="1:25" ht="11.25" customHeight="1" x14ac:dyDescent="0.25">
      <c r="A957" s="286"/>
      <c r="B957" s="286"/>
      <c r="C957" s="286"/>
      <c r="D957" s="286"/>
      <c r="E957" s="286"/>
      <c r="F957" s="286"/>
      <c r="G957" s="286"/>
      <c r="H957" s="286"/>
      <c r="I957" s="286"/>
      <c r="J957" s="286"/>
      <c r="K957" s="287"/>
      <c r="L957" s="286"/>
      <c r="M957" s="286"/>
      <c r="N957" s="286"/>
      <c r="O957" s="286"/>
      <c r="P957" s="287"/>
      <c r="Q957" s="286"/>
      <c r="R957" s="286"/>
      <c r="S957" s="287"/>
      <c r="T957" s="286"/>
      <c r="U957" s="286"/>
      <c r="V957" s="286"/>
      <c r="W957" s="286"/>
      <c r="X957" s="286"/>
      <c r="Y957" s="286"/>
    </row>
    <row r="958" spans="1:25" ht="11.25" customHeight="1" x14ac:dyDescent="0.25">
      <c r="A958" s="286"/>
      <c r="B958" s="286"/>
      <c r="C958" s="286"/>
      <c r="D958" s="286"/>
      <c r="E958" s="286"/>
      <c r="F958" s="286"/>
      <c r="G958" s="286"/>
      <c r="H958" s="286"/>
      <c r="I958" s="286"/>
      <c r="J958" s="286"/>
      <c r="K958" s="287"/>
      <c r="L958" s="286"/>
      <c r="M958" s="286"/>
      <c r="N958" s="286"/>
      <c r="O958" s="286"/>
      <c r="P958" s="287"/>
      <c r="Q958" s="286"/>
      <c r="R958" s="286"/>
      <c r="S958" s="287"/>
      <c r="T958" s="286"/>
      <c r="U958" s="286"/>
      <c r="V958" s="286"/>
      <c r="W958" s="286"/>
      <c r="X958" s="286"/>
      <c r="Y958" s="286"/>
    </row>
    <row r="959" spans="1:25" ht="11.25" customHeight="1" x14ac:dyDescent="0.25">
      <c r="A959" s="286"/>
      <c r="B959" s="286"/>
      <c r="C959" s="286"/>
      <c r="D959" s="286"/>
      <c r="E959" s="286"/>
      <c r="F959" s="286"/>
      <c r="G959" s="286"/>
      <c r="H959" s="286"/>
      <c r="I959" s="286"/>
      <c r="J959" s="286"/>
      <c r="K959" s="287"/>
      <c r="L959" s="286"/>
      <c r="M959" s="286"/>
      <c r="N959" s="286"/>
      <c r="O959" s="286"/>
      <c r="P959" s="287"/>
      <c r="Q959" s="286"/>
      <c r="R959" s="286"/>
      <c r="S959" s="287"/>
      <c r="T959" s="286"/>
      <c r="U959" s="286"/>
      <c r="V959" s="286"/>
      <c r="W959" s="286"/>
      <c r="X959" s="286"/>
      <c r="Y959" s="286"/>
    </row>
    <row r="960" spans="1:25" ht="11.25" customHeight="1" x14ac:dyDescent="0.25">
      <c r="A960" s="286"/>
      <c r="B960" s="286"/>
      <c r="C960" s="286"/>
      <c r="D960" s="286"/>
      <c r="E960" s="286"/>
      <c r="F960" s="286"/>
      <c r="G960" s="286"/>
      <c r="H960" s="286"/>
      <c r="I960" s="286"/>
      <c r="J960" s="286"/>
      <c r="K960" s="287"/>
      <c r="L960" s="286"/>
      <c r="M960" s="286"/>
      <c r="N960" s="286"/>
      <c r="O960" s="286"/>
      <c r="P960" s="287"/>
      <c r="Q960" s="286"/>
      <c r="R960" s="286"/>
      <c r="S960" s="287"/>
      <c r="T960" s="286"/>
      <c r="U960" s="286"/>
      <c r="V960" s="286"/>
      <c r="W960" s="286"/>
      <c r="X960" s="286"/>
      <c r="Y960" s="286"/>
    </row>
    <row r="961" spans="1:25" ht="11.25" customHeight="1" x14ac:dyDescent="0.25">
      <c r="A961" s="286"/>
      <c r="B961" s="286"/>
      <c r="C961" s="286"/>
      <c r="D961" s="286"/>
      <c r="E961" s="286"/>
      <c r="F961" s="286"/>
      <c r="G961" s="286"/>
      <c r="H961" s="286"/>
      <c r="I961" s="286"/>
      <c r="J961" s="286"/>
      <c r="K961" s="287"/>
      <c r="L961" s="286"/>
      <c r="M961" s="286"/>
      <c r="N961" s="286"/>
      <c r="O961" s="286"/>
      <c r="P961" s="287"/>
      <c r="Q961" s="286"/>
      <c r="R961" s="286"/>
      <c r="S961" s="287"/>
      <c r="T961" s="286"/>
      <c r="U961" s="286"/>
      <c r="V961" s="286"/>
      <c r="W961" s="286"/>
      <c r="X961" s="286"/>
      <c r="Y961" s="286"/>
    </row>
    <row r="962" spans="1:25" ht="11.25" customHeight="1" x14ac:dyDescent="0.25">
      <c r="A962" s="286"/>
      <c r="B962" s="286"/>
      <c r="C962" s="286"/>
      <c r="D962" s="286"/>
      <c r="E962" s="286"/>
      <c r="F962" s="286"/>
      <c r="G962" s="286"/>
      <c r="H962" s="286"/>
      <c r="I962" s="286"/>
      <c r="J962" s="286"/>
      <c r="K962" s="287"/>
      <c r="L962" s="286"/>
      <c r="M962" s="286"/>
      <c r="N962" s="286"/>
      <c r="O962" s="286"/>
      <c r="P962" s="287"/>
      <c r="Q962" s="286"/>
      <c r="R962" s="286"/>
      <c r="S962" s="287"/>
      <c r="T962" s="286"/>
      <c r="U962" s="286"/>
      <c r="V962" s="286"/>
      <c r="W962" s="286"/>
      <c r="X962" s="286"/>
      <c r="Y962" s="286"/>
    </row>
    <row r="963" spans="1:25" ht="11.25" customHeight="1" x14ac:dyDescent="0.25">
      <c r="A963" s="286"/>
      <c r="B963" s="286"/>
      <c r="C963" s="286"/>
      <c r="D963" s="286"/>
      <c r="E963" s="286"/>
      <c r="F963" s="286"/>
      <c r="G963" s="286"/>
      <c r="H963" s="286"/>
      <c r="I963" s="286"/>
      <c r="J963" s="286"/>
      <c r="K963" s="287"/>
      <c r="L963" s="286"/>
      <c r="M963" s="286"/>
      <c r="N963" s="286"/>
      <c r="O963" s="286"/>
      <c r="P963" s="287"/>
      <c r="Q963" s="286"/>
      <c r="R963" s="286"/>
      <c r="S963" s="287"/>
      <c r="T963" s="286"/>
      <c r="U963" s="286"/>
      <c r="V963" s="286"/>
      <c r="W963" s="286"/>
      <c r="X963" s="286"/>
      <c r="Y963" s="286"/>
    </row>
    <row r="964" spans="1:25" ht="11.25" customHeight="1" x14ac:dyDescent="0.25">
      <c r="A964" s="286"/>
      <c r="B964" s="286"/>
      <c r="C964" s="286"/>
      <c r="D964" s="286"/>
      <c r="E964" s="286"/>
      <c r="F964" s="286"/>
      <c r="G964" s="286"/>
      <c r="H964" s="286"/>
      <c r="I964" s="286"/>
      <c r="J964" s="286"/>
      <c r="K964" s="287"/>
      <c r="L964" s="286"/>
      <c r="M964" s="286"/>
      <c r="N964" s="286"/>
      <c r="O964" s="286"/>
      <c r="P964" s="287"/>
      <c r="Q964" s="286"/>
      <c r="R964" s="286"/>
      <c r="S964" s="287"/>
      <c r="T964" s="286"/>
      <c r="U964" s="286"/>
      <c r="V964" s="286"/>
      <c r="W964" s="286"/>
      <c r="X964" s="286"/>
      <c r="Y964" s="286"/>
    </row>
    <row r="965" spans="1:25" ht="11.25" customHeight="1" x14ac:dyDescent="0.25">
      <c r="A965" s="286"/>
      <c r="B965" s="286"/>
      <c r="C965" s="286"/>
      <c r="D965" s="286"/>
      <c r="E965" s="286"/>
      <c r="F965" s="286"/>
      <c r="G965" s="286"/>
      <c r="H965" s="286"/>
      <c r="I965" s="286"/>
      <c r="J965" s="286"/>
      <c r="K965" s="287"/>
      <c r="L965" s="286"/>
      <c r="M965" s="286"/>
      <c r="N965" s="286"/>
      <c r="O965" s="286"/>
      <c r="P965" s="287"/>
      <c r="Q965" s="286"/>
      <c r="R965" s="286"/>
      <c r="S965" s="287"/>
      <c r="T965" s="286"/>
      <c r="U965" s="286"/>
      <c r="V965" s="286"/>
      <c r="W965" s="286"/>
      <c r="X965" s="286"/>
      <c r="Y965" s="286"/>
    </row>
    <row r="966" spans="1:25" ht="11.25" customHeight="1" x14ac:dyDescent="0.25">
      <c r="A966" s="286"/>
      <c r="B966" s="286"/>
      <c r="C966" s="286"/>
      <c r="D966" s="286"/>
      <c r="E966" s="286"/>
      <c r="F966" s="286"/>
      <c r="G966" s="286"/>
      <c r="H966" s="286"/>
      <c r="I966" s="286"/>
      <c r="J966" s="286"/>
      <c r="K966" s="287"/>
      <c r="L966" s="286"/>
      <c r="M966" s="286"/>
      <c r="N966" s="286"/>
      <c r="O966" s="286"/>
      <c r="P966" s="287"/>
      <c r="Q966" s="286"/>
      <c r="R966" s="286"/>
      <c r="S966" s="287"/>
      <c r="T966" s="286"/>
      <c r="U966" s="286"/>
      <c r="V966" s="286"/>
      <c r="W966" s="286"/>
      <c r="X966" s="286"/>
      <c r="Y966" s="286"/>
    </row>
    <row r="967" spans="1:25" ht="11.25" customHeight="1" x14ac:dyDescent="0.25">
      <c r="A967" s="286"/>
      <c r="B967" s="286"/>
      <c r="C967" s="286"/>
      <c r="D967" s="286"/>
      <c r="E967" s="286"/>
      <c r="F967" s="286"/>
      <c r="G967" s="286"/>
      <c r="H967" s="286"/>
      <c r="I967" s="286"/>
      <c r="J967" s="286"/>
      <c r="K967" s="287"/>
      <c r="L967" s="286"/>
      <c r="M967" s="286"/>
      <c r="N967" s="286"/>
      <c r="O967" s="286"/>
      <c r="P967" s="287"/>
      <c r="Q967" s="286"/>
      <c r="R967" s="286"/>
      <c r="S967" s="287"/>
      <c r="T967" s="286"/>
      <c r="U967" s="286"/>
      <c r="V967" s="286"/>
      <c r="W967" s="286"/>
      <c r="X967" s="286"/>
      <c r="Y967" s="286"/>
    </row>
    <row r="968" spans="1:25" ht="11.25" customHeight="1" x14ac:dyDescent="0.25">
      <c r="A968" s="286"/>
      <c r="B968" s="286"/>
      <c r="C968" s="286"/>
      <c r="D968" s="286"/>
      <c r="E968" s="286"/>
      <c r="F968" s="286"/>
      <c r="G968" s="286"/>
      <c r="H968" s="286"/>
      <c r="I968" s="286"/>
      <c r="J968" s="286"/>
      <c r="K968" s="287"/>
      <c r="L968" s="286"/>
      <c r="M968" s="286"/>
      <c r="N968" s="286"/>
      <c r="O968" s="286"/>
      <c r="P968" s="287"/>
      <c r="Q968" s="286"/>
      <c r="R968" s="286"/>
      <c r="S968" s="287"/>
      <c r="T968" s="286"/>
      <c r="U968" s="286"/>
      <c r="V968" s="286"/>
      <c r="W968" s="286"/>
      <c r="X968" s="286"/>
      <c r="Y968" s="286"/>
    </row>
    <row r="969" spans="1:25" ht="11.25" customHeight="1" x14ac:dyDescent="0.25">
      <c r="A969" s="286"/>
      <c r="B969" s="286"/>
      <c r="C969" s="286"/>
      <c r="D969" s="286"/>
      <c r="E969" s="286"/>
      <c r="F969" s="286"/>
      <c r="G969" s="286"/>
      <c r="H969" s="286"/>
      <c r="I969" s="286"/>
      <c r="J969" s="286"/>
      <c r="K969" s="287"/>
      <c r="L969" s="286"/>
      <c r="M969" s="286"/>
      <c r="N969" s="286"/>
      <c r="O969" s="286"/>
      <c r="P969" s="287"/>
      <c r="Q969" s="286"/>
      <c r="R969" s="286"/>
      <c r="S969" s="287"/>
      <c r="T969" s="286"/>
      <c r="U969" s="286"/>
      <c r="V969" s="286"/>
      <c r="W969" s="286"/>
      <c r="X969" s="286"/>
      <c r="Y969" s="286"/>
    </row>
    <row r="970" spans="1:25" ht="11.25" customHeight="1" x14ac:dyDescent="0.25">
      <c r="A970" s="286"/>
      <c r="B970" s="286"/>
      <c r="C970" s="286"/>
      <c r="D970" s="286"/>
      <c r="E970" s="286"/>
      <c r="F970" s="286"/>
      <c r="G970" s="286"/>
      <c r="H970" s="286"/>
      <c r="I970" s="286"/>
      <c r="J970" s="286"/>
      <c r="K970" s="287"/>
      <c r="L970" s="286"/>
      <c r="M970" s="286"/>
      <c r="N970" s="286"/>
      <c r="O970" s="286"/>
      <c r="P970" s="287"/>
      <c r="Q970" s="286"/>
      <c r="R970" s="286"/>
      <c r="S970" s="287"/>
      <c r="T970" s="286"/>
      <c r="U970" s="286"/>
      <c r="V970" s="286"/>
      <c r="W970" s="286"/>
      <c r="X970" s="286"/>
      <c r="Y970" s="286"/>
    </row>
    <row r="971" spans="1:25" ht="11.25" customHeight="1" x14ac:dyDescent="0.25">
      <c r="A971" s="286"/>
      <c r="B971" s="286"/>
      <c r="C971" s="286"/>
      <c r="D971" s="286"/>
      <c r="E971" s="286"/>
      <c r="F971" s="286"/>
      <c r="G971" s="286"/>
      <c r="H971" s="286"/>
      <c r="I971" s="286"/>
      <c r="J971" s="286"/>
      <c r="K971" s="287"/>
      <c r="L971" s="286"/>
      <c r="M971" s="286"/>
      <c r="N971" s="286"/>
      <c r="O971" s="286"/>
      <c r="P971" s="287"/>
      <c r="Q971" s="286"/>
      <c r="R971" s="286"/>
      <c r="S971" s="287"/>
      <c r="T971" s="286"/>
      <c r="U971" s="286"/>
      <c r="V971" s="286"/>
      <c r="W971" s="286"/>
      <c r="X971" s="286"/>
      <c r="Y971" s="286"/>
    </row>
    <row r="972" spans="1:25" ht="11.25" customHeight="1" x14ac:dyDescent="0.25">
      <c r="A972" s="286"/>
      <c r="B972" s="286"/>
      <c r="C972" s="286"/>
      <c r="D972" s="286"/>
      <c r="E972" s="286"/>
      <c r="F972" s="286"/>
      <c r="G972" s="286"/>
      <c r="H972" s="286"/>
      <c r="I972" s="286"/>
      <c r="J972" s="286"/>
      <c r="K972" s="287"/>
      <c r="L972" s="286"/>
      <c r="M972" s="286"/>
      <c r="N972" s="286"/>
      <c r="O972" s="286"/>
      <c r="P972" s="287"/>
      <c r="Q972" s="286"/>
      <c r="R972" s="286"/>
      <c r="S972" s="287"/>
      <c r="T972" s="286"/>
      <c r="U972" s="286"/>
      <c r="V972" s="286"/>
      <c r="W972" s="286"/>
      <c r="X972" s="286"/>
      <c r="Y972" s="286"/>
    </row>
    <row r="973" spans="1:25" ht="11.25" customHeight="1" x14ac:dyDescent="0.25">
      <c r="A973" s="286"/>
      <c r="B973" s="286"/>
      <c r="C973" s="286"/>
      <c r="D973" s="286"/>
      <c r="E973" s="286"/>
      <c r="F973" s="286"/>
      <c r="G973" s="286"/>
      <c r="H973" s="286"/>
      <c r="I973" s="286"/>
      <c r="J973" s="286"/>
      <c r="K973" s="287"/>
      <c r="L973" s="286"/>
      <c r="M973" s="286"/>
      <c r="N973" s="286"/>
      <c r="O973" s="286"/>
      <c r="P973" s="287"/>
      <c r="Q973" s="286"/>
      <c r="R973" s="286"/>
      <c r="S973" s="287"/>
      <c r="T973" s="286"/>
      <c r="U973" s="286"/>
      <c r="V973" s="286"/>
      <c r="W973" s="286"/>
      <c r="X973" s="286"/>
      <c r="Y973" s="286"/>
    </row>
    <row r="974" spans="1:25" ht="11.25" customHeight="1" x14ac:dyDescent="0.25">
      <c r="A974" s="286"/>
      <c r="B974" s="286"/>
      <c r="C974" s="286"/>
      <c r="D974" s="286"/>
      <c r="E974" s="286"/>
      <c r="F974" s="286"/>
      <c r="G974" s="286"/>
      <c r="H974" s="286"/>
      <c r="I974" s="286"/>
      <c r="J974" s="286"/>
      <c r="K974" s="287"/>
      <c r="L974" s="286"/>
      <c r="M974" s="286"/>
      <c r="N974" s="286"/>
      <c r="O974" s="286"/>
      <c r="P974" s="287"/>
      <c r="Q974" s="286"/>
      <c r="R974" s="286"/>
      <c r="S974" s="287"/>
      <c r="T974" s="286"/>
      <c r="U974" s="286"/>
      <c r="V974" s="286"/>
      <c r="W974" s="286"/>
      <c r="X974" s="286"/>
      <c r="Y974" s="286"/>
    </row>
    <row r="975" spans="1:25" ht="11.25" customHeight="1" x14ac:dyDescent="0.25">
      <c r="A975" s="286"/>
      <c r="B975" s="286"/>
      <c r="C975" s="286"/>
      <c r="D975" s="286"/>
      <c r="E975" s="286"/>
      <c r="F975" s="286"/>
      <c r="G975" s="286"/>
      <c r="H975" s="286"/>
      <c r="I975" s="286"/>
      <c r="J975" s="286"/>
      <c r="K975" s="287"/>
      <c r="L975" s="286"/>
      <c r="M975" s="286"/>
      <c r="N975" s="286"/>
      <c r="O975" s="286"/>
      <c r="P975" s="287"/>
      <c r="Q975" s="286"/>
      <c r="R975" s="286"/>
      <c r="S975" s="287"/>
      <c r="T975" s="286"/>
      <c r="U975" s="286"/>
      <c r="V975" s="286"/>
      <c r="W975" s="286"/>
      <c r="X975" s="286"/>
      <c r="Y975" s="286"/>
    </row>
    <row r="976" spans="1:25" ht="11.25" customHeight="1" x14ac:dyDescent="0.25">
      <c r="A976" s="286"/>
      <c r="B976" s="286"/>
      <c r="C976" s="286"/>
      <c r="D976" s="286"/>
      <c r="E976" s="286"/>
      <c r="F976" s="286"/>
      <c r="G976" s="286"/>
      <c r="H976" s="286"/>
      <c r="I976" s="286"/>
      <c r="J976" s="286"/>
      <c r="K976" s="287"/>
      <c r="L976" s="286"/>
      <c r="M976" s="286"/>
      <c r="N976" s="286"/>
      <c r="O976" s="286"/>
      <c r="P976" s="287"/>
      <c r="Q976" s="286"/>
      <c r="R976" s="286"/>
      <c r="S976" s="287"/>
      <c r="T976" s="286"/>
      <c r="U976" s="286"/>
      <c r="V976" s="286"/>
      <c r="W976" s="286"/>
      <c r="X976" s="286"/>
      <c r="Y976" s="286"/>
    </row>
    <row r="977" spans="1:25" ht="11.25" customHeight="1" x14ac:dyDescent="0.25">
      <c r="A977" s="286"/>
      <c r="B977" s="286"/>
      <c r="C977" s="286"/>
      <c r="D977" s="286"/>
      <c r="E977" s="286"/>
      <c r="F977" s="286"/>
      <c r="G977" s="286"/>
      <c r="H977" s="286"/>
      <c r="I977" s="286"/>
      <c r="J977" s="286"/>
      <c r="K977" s="287"/>
      <c r="L977" s="286"/>
      <c r="M977" s="286"/>
      <c r="N977" s="286"/>
      <c r="O977" s="286"/>
      <c r="P977" s="287"/>
      <c r="Q977" s="286"/>
      <c r="R977" s="286"/>
      <c r="S977" s="287"/>
      <c r="T977" s="286"/>
      <c r="U977" s="286"/>
      <c r="V977" s="286"/>
      <c r="W977" s="286"/>
      <c r="X977" s="286"/>
      <c r="Y977" s="286"/>
    </row>
    <row r="978" spans="1:25" ht="11.25" customHeight="1" x14ac:dyDescent="0.25">
      <c r="A978" s="286"/>
      <c r="B978" s="286"/>
      <c r="C978" s="286"/>
      <c r="D978" s="286"/>
      <c r="E978" s="286"/>
      <c r="F978" s="286"/>
      <c r="G978" s="286"/>
      <c r="H978" s="286"/>
      <c r="I978" s="286"/>
      <c r="J978" s="286"/>
      <c r="K978" s="287"/>
      <c r="L978" s="286"/>
      <c r="M978" s="286"/>
      <c r="N978" s="286"/>
      <c r="O978" s="286"/>
      <c r="P978" s="287"/>
      <c r="Q978" s="286"/>
      <c r="R978" s="286"/>
      <c r="S978" s="287"/>
      <c r="T978" s="286"/>
      <c r="U978" s="286"/>
      <c r="V978" s="286"/>
      <c r="W978" s="286"/>
      <c r="X978" s="286"/>
      <c r="Y978" s="286"/>
    </row>
    <row r="979" spans="1:25" ht="11.25" customHeight="1" x14ac:dyDescent="0.25">
      <c r="A979" s="286"/>
      <c r="B979" s="286"/>
      <c r="C979" s="286"/>
      <c r="D979" s="286"/>
      <c r="E979" s="286"/>
      <c r="F979" s="286"/>
      <c r="G979" s="286"/>
      <c r="H979" s="286"/>
      <c r="I979" s="286"/>
      <c r="J979" s="286"/>
      <c r="K979" s="287"/>
      <c r="L979" s="286"/>
      <c r="M979" s="286"/>
      <c r="N979" s="286"/>
      <c r="O979" s="286"/>
      <c r="P979" s="287"/>
      <c r="Q979" s="286"/>
      <c r="R979" s="286"/>
      <c r="S979" s="287"/>
      <c r="T979" s="286"/>
      <c r="U979" s="286"/>
      <c r="V979" s="286"/>
      <c r="W979" s="286"/>
      <c r="X979" s="286"/>
      <c r="Y979" s="286"/>
    </row>
    <row r="980" spans="1:25" ht="11.25" customHeight="1" x14ac:dyDescent="0.25">
      <c r="A980" s="286"/>
      <c r="B980" s="286"/>
      <c r="C980" s="286"/>
      <c r="D980" s="286"/>
      <c r="E980" s="286"/>
      <c r="F980" s="286"/>
      <c r="G980" s="286"/>
      <c r="H980" s="286"/>
      <c r="I980" s="286"/>
      <c r="J980" s="286"/>
      <c r="K980" s="287"/>
      <c r="L980" s="286"/>
      <c r="M980" s="286"/>
      <c r="N980" s="286"/>
      <c r="O980" s="286"/>
      <c r="P980" s="287"/>
      <c r="Q980" s="286"/>
      <c r="R980" s="286"/>
      <c r="S980" s="287"/>
      <c r="T980" s="286"/>
      <c r="U980" s="286"/>
      <c r="V980" s="286"/>
      <c r="W980" s="286"/>
      <c r="X980" s="286"/>
      <c r="Y980" s="286"/>
    </row>
    <row r="981" spans="1:25" ht="11.25" customHeight="1" x14ac:dyDescent="0.25">
      <c r="A981" s="286"/>
      <c r="B981" s="286"/>
      <c r="C981" s="286"/>
      <c r="D981" s="286"/>
      <c r="E981" s="286"/>
      <c r="F981" s="286"/>
      <c r="G981" s="286"/>
      <c r="H981" s="286"/>
      <c r="I981" s="286"/>
      <c r="J981" s="286"/>
      <c r="K981" s="287"/>
      <c r="L981" s="286"/>
      <c r="M981" s="286"/>
      <c r="N981" s="286"/>
      <c r="O981" s="286"/>
      <c r="P981" s="287"/>
      <c r="Q981" s="286"/>
      <c r="R981" s="286"/>
      <c r="S981" s="287"/>
      <c r="T981" s="286"/>
      <c r="U981" s="286"/>
      <c r="V981" s="286"/>
      <c r="W981" s="286"/>
      <c r="X981" s="286"/>
      <c r="Y981" s="286"/>
    </row>
    <row r="982" spans="1:25" ht="11.25" customHeight="1" x14ac:dyDescent="0.25">
      <c r="A982" s="286"/>
      <c r="B982" s="286"/>
      <c r="C982" s="286"/>
      <c r="D982" s="286"/>
      <c r="E982" s="286"/>
      <c r="F982" s="286"/>
      <c r="G982" s="286"/>
      <c r="H982" s="286"/>
      <c r="I982" s="286"/>
      <c r="J982" s="286"/>
      <c r="K982" s="287"/>
      <c r="L982" s="286"/>
      <c r="M982" s="286"/>
      <c r="N982" s="286"/>
      <c r="O982" s="286"/>
      <c r="P982" s="287"/>
      <c r="Q982" s="286"/>
      <c r="R982" s="286"/>
      <c r="S982" s="287"/>
      <c r="T982" s="286"/>
      <c r="U982" s="286"/>
      <c r="V982" s="286"/>
      <c r="W982" s="286"/>
      <c r="X982" s="286"/>
      <c r="Y982" s="286"/>
    </row>
    <row r="983" spans="1:25" ht="11.25" customHeight="1" x14ac:dyDescent="0.25">
      <c r="A983" s="286"/>
      <c r="B983" s="286"/>
      <c r="C983" s="286"/>
      <c r="D983" s="286"/>
      <c r="E983" s="286"/>
      <c r="F983" s="286"/>
      <c r="G983" s="286"/>
      <c r="H983" s="286"/>
      <c r="I983" s="286"/>
      <c r="J983" s="286"/>
      <c r="K983" s="287"/>
      <c r="L983" s="286"/>
      <c r="M983" s="286"/>
      <c r="N983" s="286"/>
      <c r="O983" s="286"/>
      <c r="P983" s="287"/>
      <c r="Q983" s="286"/>
      <c r="R983" s="286"/>
      <c r="S983" s="287"/>
      <c r="T983" s="286"/>
      <c r="U983" s="286"/>
      <c r="V983" s="286"/>
      <c r="W983" s="286"/>
      <c r="X983" s="286"/>
      <c r="Y983" s="286"/>
    </row>
    <row r="984" spans="1:25" ht="11.25" customHeight="1" x14ac:dyDescent="0.25">
      <c r="A984" s="286"/>
      <c r="B984" s="286"/>
      <c r="C984" s="286"/>
      <c r="D984" s="286"/>
      <c r="E984" s="286"/>
      <c r="F984" s="286"/>
      <c r="G984" s="286"/>
      <c r="H984" s="286"/>
      <c r="I984" s="286"/>
      <c r="J984" s="286"/>
      <c r="K984" s="287"/>
      <c r="L984" s="286"/>
      <c r="M984" s="286"/>
      <c r="N984" s="286"/>
      <c r="O984" s="286"/>
      <c r="P984" s="287"/>
      <c r="Q984" s="286"/>
      <c r="R984" s="286"/>
      <c r="S984" s="287"/>
      <c r="T984" s="286"/>
      <c r="U984" s="286"/>
      <c r="V984" s="286"/>
      <c r="W984" s="286"/>
      <c r="X984" s="286"/>
      <c r="Y984" s="286"/>
    </row>
    <row r="985" spans="1:25" ht="11.25" customHeight="1" x14ac:dyDescent="0.25">
      <c r="A985" s="286"/>
      <c r="B985" s="286"/>
      <c r="C985" s="286"/>
      <c r="D985" s="286"/>
      <c r="E985" s="286"/>
      <c r="F985" s="286"/>
      <c r="G985" s="286"/>
      <c r="H985" s="286"/>
      <c r="I985" s="286"/>
      <c r="J985" s="286"/>
      <c r="K985" s="287"/>
      <c r="L985" s="286"/>
      <c r="M985" s="286"/>
      <c r="N985" s="286"/>
      <c r="O985" s="286"/>
      <c r="P985" s="287"/>
      <c r="Q985" s="286"/>
      <c r="R985" s="286"/>
      <c r="S985" s="287"/>
      <c r="T985" s="286"/>
      <c r="U985" s="286"/>
      <c r="V985" s="286"/>
      <c r="W985" s="286"/>
      <c r="X985" s="286"/>
      <c r="Y985" s="286"/>
    </row>
    <row r="986" spans="1:25" ht="11.25" customHeight="1" x14ac:dyDescent="0.25">
      <c r="A986" s="286"/>
      <c r="B986" s="286"/>
      <c r="C986" s="286"/>
      <c r="D986" s="286"/>
      <c r="E986" s="286"/>
      <c r="F986" s="286"/>
      <c r="G986" s="286"/>
      <c r="H986" s="286"/>
      <c r="I986" s="286"/>
      <c r="J986" s="286"/>
      <c r="K986" s="287"/>
      <c r="L986" s="286"/>
      <c r="M986" s="286"/>
      <c r="N986" s="286"/>
      <c r="O986" s="286"/>
      <c r="P986" s="287"/>
      <c r="Q986" s="286"/>
      <c r="R986" s="286"/>
      <c r="S986" s="287"/>
      <c r="T986" s="286"/>
      <c r="U986" s="286"/>
      <c r="V986" s="286"/>
      <c r="W986" s="286"/>
      <c r="X986" s="286"/>
      <c r="Y986" s="286"/>
    </row>
    <row r="987" spans="1:25" ht="11.25" customHeight="1" x14ac:dyDescent="0.25">
      <c r="A987" s="286"/>
      <c r="B987" s="286"/>
      <c r="C987" s="286"/>
      <c r="D987" s="286"/>
      <c r="E987" s="286"/>
      <c r="F987" s="286"/>
      <c r="G987" s="286"/>
      <c r="H987" s="286"/>
      <c r="I987" s="286"/>
      <c r="J987" s="286"/>
      <c r="K987" s="287"/>
      <c r="L987" s="286"/>
      <c r="M987" s="286"/>
      <c r="N987" s="286"/>
      <c r="O987" s="286"/>
      <c r="P987" s="287"/>
      <c r="Q987" s="286"/>
      <c r="R987" s="286"/>
      <c r="S987" s="287"/>
      <c r="T987" s="286"/>
      <c r="U987" s="286"/>
      <c r="V987" s="286"/>
      <c r="W987" s="286"/>
      <c r="X987" s="286"/>
      <c r="Y987" s="286"/>
    </row>
    <row r="988" spans="1:25" ht="11.25" customHeight="1" x14ac:dyDescent="0.25">
      <c r="A988" s="286"/>
      <c r="B988" s="286"/>
      <c r="C988" s="286"/>
      <c r="D988" s="286"/>
      <c r="E988" s="286"/>
      <c r="F988" s="286"/>
      <c r="G988" s="286"/>
      <c r="H988" s="286"/>
      <c r="I988" s="286"/>
      <c r="J988" s="286"/>
      <c r="K988" s="287"/>
      <c r="L988" s="286"/>
      <c r="M988" s="286"/>
      <c r="N988" s="286"/>
      <c r="O988" s="286"/>
      <c r="P988" s="287"/>
      <c r="Q988" s="286"/>
      <c r="R988" s="286"/>
      <c r="S988" s="287"/>
      <c r="T988" s="286"/>
      <c r="U988" s="286"/>
      <c r="V988" s="286"/>
      <c r="W988" s="286"/>
      <c r="X988" s="286"/>
      <c r="Y988" s="286"/>
    </row>
    <row r="989" spans="1:25" ht="11.25" customHeight="1" x14ac:dyDescent="0.25">
      <c r="A989" s="286"/>
      <c r="B989" s="286"/>
      <c r="C989" s="286"/>
      <c r="D989" s="286"/>
      <c r="E989" s="286"/>
      <c r="F989" s="286"/>
      <c r="G989" s="286"/>
      <c r="H989" s="286"/>
      <c r="I989" s="286"/>
      <c r="J989" s="286"/>
      <c r="K989" s="287"/>
      <c r="L989" s="286"/>
      <c r="M989" s="286"/>
      <c r="N989" s="286"/>
      <c r="O989" s="286"/>
      <c r="P989" s="287"/>
      <c r="Q989" s="286"/>
      <c r="R989" s="286"/>
      <c r="S989" s="287"/>
      <c r="T989" s="286"/>
      <c r="U989" s="286"/>
      <c r="V989" s="286"/>
      <c r="W989" s="286"/>
      <c r="X989" s="286"/>
      <c r="Y989" s="286"/>
    </row>
    <row r="990" spans="1:25" ht="11.25" customHeight="1" x14ac:dyDescent="0.25">
      <c r="A990" s="286"/>
      <c r="B990" s="286"/>
      <c r="C990" s="286"/>
      <c r="D990" s="286"/>
      <c r="E990" s="286"/>
      <c r="F990" s="286"/>
      <c r="G990" s="286"/>
      <c r="H990" s="286"/>
      <c r="I990" s="286"/>
      <c r="J990" s="286"/>
      <c r="K990" s="287"/>
      <c r="L990" s="286"/>
      <c r="M990" s="286"/>
      <c r="N990" s="286"/>
      <c r="O990" s="286"/>
      <c r="P990" s="287"/>
      <c r="Q990" s="286"/>
      <c r="R990" s="286"/>
      <c r="S990" s="287"/>
      <c r="T990" s="286"/>
      <c r="U990" s="286"/>
      <c r="V990" s="286"/>
      <c r="W990" s="286"/>
      <c r="X990" s="286"/>
      <c r="Y990" s="286"/>
    </row>
    <row r="991" spans="1:25" ht="11.25" customHeight="1" x14ac:dyDescent="0.25">
      <c r="A991" s="286"/>
      <c r="B991" s="286"/>
      <c r="C991" s="286"/>
      <c r="D991" s="286"/>
      <c r="E991" s="286"/>
      <c r="F991" s="286"/>
      <c r="G991" s="286"/>
      <c r="H991" s="286"/>
      <c r="I991" s="286"/>
      <c r="J991" s="286"/>
      <c r="K991" s="287"/>
      <c r="L991" s="286"/>
      <c r="M991" s="286"/>
      <c r="N991" s="286"/>
      <c r="O991" s="286"/>
      <c r="P991" s="287"/>
      <c r="Q991" s="286"/>
      <c r="R991" s="286"/>
      <c r="S991" s="287"/>
      <c r="T991" s="286"/>
      <c r="U991" s="286"/>
      <c r="V991" s="286"/>
      <c r="W991" s="286"/>
      <c r="X991" s="286"/>
      <c r="Y991" s="286"/>
    </row>
    <row r="992" spans="1:25" ht="11.25" customHeight="1" x14ac:dyDescent="0.25">
      <c r="A992" s="286"/>
      <c r="B992" s="286"/>
      <c r="C992" s="286"/>
      <c r="D992" s="286"/>
      <c r="E992" s="286"/>
      <c r="F992" s="286"/>
      <c r="G992" s="286"/>
      <c r="H992" s="286"/>
      <c r="I992" s="286"/>
      <c r="J992" s="286"/>
      <c r="K992" s="287"/>
      <c r="L992" s="286"/>
      <c r="M992" s="286"/>
      <c r="N992" s="286"/>
      <c r="O992" s="286"/>
      <c r="P992" s="287"/>
      <c r="Q992" s="286"/>
      <c r="R992" s="286"/>
      <c r="S992" s="287"/>
      <c r="T992" s="286"/>
      <c r="U992" s="286"/>
      <c r="V992" s="286"/>
      <c r="W992" s="286"/>
      <c r="X992" s="286"/>
      <c r="Y992" s="286"/>
    </row>
    <row r="993" spans="1:25" ht="11.25" customHeight="1" x14ac:dyDescent="0.25">
      <c r="A993" s="286"/>
      <c r="B993" s="286"/>
      <c r="C993" s="286"/>
      <c r="D993" s="286"/>
      <c r="E993" s="286"/>
      <c r="F993" s="286"/>
      <c r="G993" s="286"/>
      <c r="H993" s="286"/>
      <c r="I993" s="286"/>
      <c r="J993" s="286"/>
      <c r="K993" s="287"/>
      <c r="L993" s="286"/>
      <c r="M993" s="286"/>
      <c r="N993" s="286"/>
      <c r="O993" s="286"/>
      <c r="P993" s="287"/>
      <c r="Q993" s="286"/>
      <c r="R993" s="286"/>
      <c r="S993" s="287"/>
      <c r="T993" s="286"/>
      <c r="U993" s="286"/>
      <c r="V993" s="286"/>
      <c r="W993" s="286"/>
      <c r="X993" s="286"/>
      <c r="Y993" s="286"/>
    </row>
    <row r="994" spans="1:25" ht="11.25" customHeight="1" x14ac:dyDescent="0.25">
      <c r="A994" s="286"/>
      <c r="B994" s="286"/>
      <c r="C994" s="286"/>
      <c r="D994" s="286"/>
      <c r="E994" s="286"/>
      <c r="F994" s="286"/>
      <c r="G994" s="286"/>
      <c r="H994" s="286"/>
      <c r="I994" s="286"/>
      <c r="J994" s="286"/>
      <c r="K994" s="287"/>
      <c r="L994" s="286"/>
      <c r="M994" s="286"/>
      <c r="N994" s="286"/>
      <c r="O994" s="286"/>
      <c r="P994" s="287"/>
      <c r="Q994" s="286"/>
      <c r="R994" s="286"/>
      <c r="S994" s="287"/>
      <c r="T994" s="286"/>
      <c r="U994" s="286"/>
      <c r="V994" s="286"/>
      <c r="W994" s="286"/>
      <c r="X994" s="286"/>
      <c r="Y994" s="286"/>
    </row>
    <row r="995" spans="1:25" ht="11.25" customHeight="1" x14ac:dyDescent="0.25">
      <c r="A995" s="286"/>
      <c r="B995" s="286"/>
      <c r="C995" s="286"/>
      <c r="D995" s="286"/>
      <c r="E995" s="286"/>
      <c r="F995" s="286"/>
      <c r="G995" s="286"/>
      <c r="H995" s="286"/>
      <c r="I995" s="286"/>
      <c r="J995" s="286"/>
      <c r="K995" s="287"/>
      <c r="L995" s="286"/>
      <c r="M995" s="286"/>
      <c r="N995" s="286"/>
      <c r="O995" s="286"/>
      <c r="P995" s="287"/>
      <c r="Q995" s="286"/>
      <c r="R995" s="286"/>
      <c r="S995" s="287"/>
      <c r="T995" s="286"/>
      <c r="U995" s="286"/>
      <c r="V995" s="286"/>
      <c r="W995" s="286"/>
      <c r="X995" s="286"/>
      <c r="Y995" s="286"/>
    </row>
    <row r="996" spans="1:25" ht="11.25" customHeight="1" x14ac:dyDescent="0.25">
      <c r="A996" s="286"/>
      <c r="B996" s="286"/>
      <c r="C996" s="286"/>
      <c r="D996" s="286"/>
      <c r="E996" s="286"/>
      <c r="F996" s="286"/>
      <c r="G996" s="286"/>
      <c r="H996" s="286"/>
      <c r="I996" s="286"/>
      <c r="J996" s="286"/>
      <c r="K996" s="287"/>
      <c r="L996" s="286"/>
      <c r="M996" s="286"/>
      <c r="N996" s="286"/>
      <c r="O996" s="286"/>
      <c r="P996" s="287"/>
      <c r="Q996" s="286"/>
      <c r="R996" s="286"/>
      <c r="S996" s="287"/>
      <c r="T996" s="286"/>
      <c r="U996" s="286"/>
      <c r="V996" s="286"/>
      <c r="W996" s="286"/>
      <c r="X996" s="286"/>
      <c r="Y996" s="286"/>
    </row>
    <row r="997" spans="1:25" ht="11.25" customHeight="1" x14ac:dyDescent="0.25">
      <c r="A997" s="286"/>
      <c r="B997" s="286"/>
      <c r="C997" s="286"/>
      <c r="D997" s="286"/>
      <c r="E997" s="286"/>
      <c r="F997" s="286"/>
      <c r="G997" s="286"/>
      <c r="H997" s="286"/>
      <c r="I997" s="286"/>
      <c r="J997" s="286"/>
      <c r="K997" s="287"/>
      <c r="L997" s="286"/>
      <c r="M997" s="286"/>
      <c r="N997" s="286"/>
      <c r="O997" s="286"/>
      <c r="P997" s="287"/>
      <c r="Q997" s="286"/>
      <c r="R997" s="286"/>
      <c r="S997" s="287"/>
      <c r="T997" s="286"/>
      <c r="U997" s="286"/>
      <c r="V997" s="286"/>
      <c r="W997" s="286"/>
      <c r="X997" s="286"/>
      <c r="Y997" s="286"/>
    </row>
    <row r="998" spans="1:25" ht="11.25" customHeight="1" x14ac:dyDescent="0.25">
      <c r="A998" s="286"/>
      <c r="B998" s="286"/>
      <c r="C998" s="286"/>
      <c r="D998" s="286"/>
      <c r="E998" s="286"/>
      <c r="F998" s="286"/>
      <c r="G998" s="286"/>
      <c r="H998" s="286"/>
      <c r="I998" s="286"/>
      <c r="J998" s="286"/>
      <c r="K998" s="287"/>
      <c r="L998" s="286"/>
      <c r="M998" s="286"/>
      <c r="N998" s="286"/>
      <c r="O998" s="286"/>
      <c r="P998" s="287"/>
      <c r="Q998" s="286"/>
      <c r="R998" s="286"/>
      <c r="S998" s="287"/>
      <c r="T998" s="286"/>
      <c r="U998" s="286"/>
      <c r="V998" s="286"/>
      <c r="W998" s="286"/>
      <c r="X998" s="286"/>
      <c r="Y998" s="286"/>
    </row>
    <row r="999" spans="1:25" ht="11.25" customHeight="1" x14ac:dyDescent="0.25">
      <c r="A999" s="286"/>
      <c r="B999" s="286"/>
      <c r="C999" s="286"/>
      <c r="D999" s="286"/>
      <c r="E999" s="286"/>
      <c r="F999" s="286"/>
      <c r="G999" s="286"/>
      <c r="H999" s="286"/>
      <c r="I999" s="286"/>
      <c r="J999" s="286"/>
      <c r="K999" s="287"/>
      <c r="L999" s="286"/>
      <c r="M999" s="286"/>
      <c r="N999" s="286"/>
      <c r="O999" s="286"/>
      <c r="P999" s="287"/>
      <c r="Q999" s="286"/>
      <c r="R999" s="286"/>
      <c r="S999" s="287"/>
      <c r="T999" s="286"/>
      <c r="U999" s="286"/>
      <c r="V999" s="286"/>
      <c r="W999" s="286"/>
      <c r="X999" s="286"/>
      <c r="Y999" s="286"/>
    </row>
    <row r="1000" spans="1:25" ht="11.25" customHeight="1" x14ac:dyDescent="0.25">
      <c r="A1000" s="286"/>
      <c r="B1000" s="286"/>
      <c r="C1000" s="286"/>
      <c r="D1000" s="286"/>
      <c r="E1000" s="286"/>
      <c r="F1000" s="286"/>
      <c r="G1000" s="286"/>
      <c r="H1000" s="286"/>
      <c r="I1000" s="286"/>
      <c r="J1000" s="286"/>
      <c r="K1000" s="287"/>
      <c r="L1000" s="286"/>
      <c r="M1000" s="286"/>
      <c r="N1000" s="286"/>
      <c r="O1000" s="286"/>
      <c r="P1000" s="287"/>
      <c r="Q1000" s="286"/>
      <c r="R1000" s="286"/>
      <c r="S1000" s="287"/>
      <c r="T1000" s="286"/>
      <c r="U1000" s="286"/>
      <c r="V1000" s="286"/>
      <c r="W1000" s="286"/>
      <c r="X1000" s="286"/>
      <c r="Y1000" s="286"/>
    </row>
    <row r="1001" spans="1:25" ht="11.25" customHeight="1" x14ac:dyDescent="0.25">
      <c r="A1001" s="286"/>
      <c r="B1001" s="286"/>
      <c r="C1001" s="286"/>
      <c r="D1001" s="286"/>
      <c r="E1001" s="286"/>
      <c r="F1001" s="286"/>
      <c r="G1001" s="286"/>
      <c r="H1001" s="286"/>
      <c r="I1001" s="286"/>
      <c r="J1001" s="286"/>
      <c r="K1001" s="287"/>
      <c r="L1001" s="286"/>
      <c r="M1001" s="286"/>
      <c r="N1001" s="286"/>
      <c r="O1001" s="286"/>
      <c r="P1001" s="287"/>
      <c r="Q1001" s="286"/>
      <c r="R1001" s="286"/>
      <c r="S1001" s="287"/>
      <c r="T1001" s="286"/>
      <c r="U1001" s="286"/>
      <c r="V1001" s="286"/>
      <c r="W1001" s="286"/>
      <c r="X1001" s="286"/>
      <c r="Y1001" s="286"/>
    </row>
    <row r="1002" spans="1:25" ht="11.25" customHeight="1" x14ac:dyDescent="0.25">
      <c r="A1002" s="286"/>
      <c r="B1002" s="286"/>
      <c r="C1002" s="286"/>
      <c r="D1002" s="286"/>
      <c r="E1002" s="286"/>
      <c r="F1002" s="286"/>
      <c r="G1002" s="286"/>
      <c r="H1002" s="286"/>
      <c r="I1002" s="286"/>
      <c r="J1002" s="286"/>
      <c r="K1002" s="287"/>
      <c r="L1002" s="286"/>
      <c r="M1002" s="286"/>
      <c r="N1002" s="286"/>
      <c r="O1002" s="286"/>
      <c r="P1002" s="287"/>
      <c r="Q1002" s="286"/>
      <c r="R1002" s="286"/>
      <c r="S1002" s="287"/>
      <c r="T1002" s="286"/>
      <c r="U1002" s="286"/>
      <c r="V1002" s="286"/>
      <c r="W1002" s="286"/>
      <c r="X1002" s="286"/>
      <c r="Y1002" s="286"/>
    </row>
    <row r="1003" spans="1:25" ht="11.25" customHeight="1" x14ac:dyDescent="0.25">
      <c r="A1003" s="286"/>
      <c r="B1003" s="286"/>
      <c r="C1003" s="286"/>
      <c r="D1003" s="286"/>
      <c r="E1003" s="286"/>
      <c r="F1003" s="286"/>
      <c r="G1003" s="286"/>
      <c r="H1003" s="286"/>
      <c r="I1003" s="286"/>
      <c r="J1003" s="286"/>
      <c r="K1003" s="287"/>
      <c r="L1003" s="286"/>
      <c r="M1003" s="286"/>
      <c r="N1003" s="286"/>
      <c r="O1003" s="286"/>
      <c r="P1003" s="287"/>
      <c r="Q1003" s="286"/>
      <c r="R1003" s="286"/>
      <c r="S1003" s="287"/>
      <c r="T1003" s="286"/>
      <c r="U1003" s="286"/>
      <c r="V1003" s="286"/>
      <c r="W1003" s="286"/>
      <c r="X1003" s="286"/>
      <c r="Y1003" s="286"/>
    </row>
    <row r="1004" spans="1:25" ht="11.25" customHeight="1" x14ac:dyDescent="0.25">
      <c r="A1004" s="286"/>
      <c r="B1004" s="286"/>
      <c r="C1004" s="286"/>
      <c r="D1004" s="286"/>
      <c r="E1004" s="286"/>
      <c r="F1004" s="286"/>
      <c r="G1004" s="286"/>
      <c r="H1004" s="286"/>
      <c r="I1004" s="286"/>
      <c r="J1004" s="286"/>
      <c r="K1004" s="287"/>
      <c r="L1004" s="286"/>
      <c r="M1004" s="286"/>
      <c r="N1004" s="286"/>
      <c r="O1004" s="286"/>
      <c r="P1004" s="287"/>
      <c r="Q1004" s="286"/>
      <c r="R1004" s="286"/>
      <c r="S1004" s="287"/>
      <c r="T1004" s="286"/>
      <c r="U1004" s="286"/>
      <c r="V1004" s="286"/>
      <c r="W1004" s="286"/>
      <c r="X1004" s="286"/>
      <c r="Y1004" s="286"/>
    </row>
    <row r="1005" spans="1:25" ht="11.25" customHeight="1" x14ac:dyDescent="0.25">
      <c r="A1005" s="286"/>
      <c r="B1005" s="286"/>
      <c r="C1005" s="286"/>
      <c r="D1005" s="286"/>
      <c r="E1005" s="286"/>
      <c r="F1005" s="286"/>
      <c r="G1005" s="286"/>
      <c r="H1005" s="286"/>
      <c r="I1005" s="286"/>
      <c r="J1005" s="286"/>
      <c r="K1005" s="287"/>
      <c r="L1005" s="286"/>
      <c r="M1005" s="286"/>
      <c r="N1005" s="286"/>
      <c r="O1005" s="286"/>
      <c r="P1005" s="287"/>
      <c r="Q1005" s="286"/>
      <c r="R1005" s="286"/>
      <c r="S1005" s="287"/>
      <c r="T1005" s="286"/>
      <c r="U1005" s="286"/>
      <c r="V1005" s="286"/>
      <c r="W1005" s="286"/>
      <c r="X1005" s="286"/>
      <c r="Y1005" s="286"/>
    </row>
    <row r="1006" spans="1:25" ht="11.25" customHeight="1" x14ac:dyDescent="0.25">
      <c r="A1006" s="286"/>
      <c r="B1006" s="286"/>
      <c r="C1006" s="286"/>
      <c r="D1006" s="286"/>
      <c r="E1006" s="286"/>
      <c r="F1006" s="286"/>
      <c r="G1006" s="286"/>
      <c r="H1006" s="286"/>
      <c r="I1006" s="286"/>
      <c r="J1006" s="286"/>
      <c r="K1006" s="287"/>
      <c r="L1006" s="286"/>
      <c r="M1006" s="286"/>
      <c r="N1006" s="286"/>
      <c r="O1006" s="286"/>
      <c r="P1006" s="287"/>
      <c r="Q1006" s="286"/>
      <c r="R1006" s="286"/>
      <c r="S1006" s="287"/>
      <c r="T1006" s="286"/>
      <c r="U1006" s="286"/>
      <c r="V1006" s="286"/>
      <c r="W1006" s="286"/>
      <c r="X1006" s="286"/>
      <c r="Y1006" s="286"/>
    </row>
    <row r="1007" spans="1:25" ht="11.25" customHeight="1" x14ac:dyDescent="0.25">
      <c r="A1007" s="286"/>
      <c r="B1007" s="286"/>
      <c r="C1007" s="286"/>
      <c r="D1007" s="286"/>
      <c r="E1007" s="286"/>
      <c r="F1007" s="286"/>
      <c r="G1007" s="286"/>
      <c r="H1007" s="286"/>
      <c r="I1007" s="286"/>
      <c r="J1007" s="286"/>
      <c r="K1007" s="287"/>
      <c r="L1007" s="286"/>
      <c r="M1007" s="286"/>
      <c r="N1007" s="286"/>
      <c r="O1007" s="286"/>
      <c r="P1007" s="287"/>
      <c r="Q1007" s="286"/>
      <c r="R1007" s="286"/>
      <c r="S1007" s="287"/>
      <c r="T1007" s="286"/>
      <c r="U1007" s="286"/>
      <c r="V1007" s="286"/>
      <c r="W1007" s="286"/>
      <c r="X1007" s="286"/>
      <c r="Y1007" s="286"/>
    </row>
    <row r="1008" spans="1:25" ht="11.25" customHeight="1" x14ac:dyDescent="0.25">
      <c r="A1008" s="286"/>
      <c r="B1008" s="286"/>
      <c r="C1008" s="286"/>
      <c r="D1008" s="286"/>
      <c r="E1008" s="286"/>
      <c r="F1008" s="286"/>
      <c r="G1008" s="286"/>
      <c r="H1008" s="286"/>
      <c r="I1008" s="286"/>
      <c r="J1008" s="286"/>
      <c r="K1008" s="287"/>
      <c r="L1008" s="286"/>
      <c r="M1008" s="286"/>
      <c r="N1008" s="286"/>
      <c r="O1008" s="286"/>
      <c r="P1008" s="287"/>
      <c r="Q1008" s="286"/>
      <c r="R1008" s="286"/>
      <c r="S1008" s="287"/>
      <c r="T1008" s="286"/>
      <c r="U1008" s="286"/>
      <c r="V1008" s="286"/>
      <c r="W1008" s="286"/>
      <c r="X1008" s="286"/>
      <c r="Y1008" s="286"/>
    </row>
    <row r="1009" spans="1:25" ht="11.25" customHeight="1" x14ac:dyDescent="0.25">
      <c r="A1009" s="286"/>
      <c r="B1009" s="286"/>
      <c r="C1009" s="286"/>
      <c r="D1009" s="286"/>
      <c r="E1009" s="286"/>
      <c r="F1009" s="286"/>
      <c r="G1009" s="286"/>
      <c r="H1009" s="286"/>
      <c r="I1009" s="286"/>
      <c r="J1009" s="286"/>
      <c r="K1009" s="287"/>
      <c r="L1009" s="286"/>
      <c r="M1009" s="286"/>
      <c r="N1009" s="286"/>
      <c r="O1009" s="286"/>
      <c r="P1009" s="287"/>
      <c r="Q1009" s="286"/>
      <c r="R1009" s="286"/>
      <c r="S1009" s="287"/>
      <c r="T1009" s="286"/>
      <c r="U1009" s="286"/>
      <c r="V1009" s="286"/>
      <c r="W1009" s="286"/>
      <c r="X1009" s="286"/>
      <c r="Y1009" s="286"/>
    </row>
    <row r="1010" spans="1:25" ht="11.25" customHeight="1" x14ac:dyDescent="0.25">
      <c r="A1010" s="286"/>
      <c r="B1010" s="286"/>
      <c r="C1010" s="286"/>
      <c r="D1010" s="286"/>
      <c r="E1010" s="286"/>
      <c r="F1010" s="286"/>
      <c r="G1010" s="286"/>
      <c r="H1010" s="286"/>
      <c r="I1010" s="286"/>
      <c r="J1010" s="286"/>
      <c r="K1010" s="287"/>
      <c r="L1010" s="286"/>
      <c r="M1010" s="286"/>
      <c r="N1010" s="286"/>
      <c r="O1010" s="286"/>
      <c r="P1010" s="287"/>
      <c r="Q1010" s="286"/>
      <c r="R1010" s="286"/>
      <c r="S1010" s="287"/>
      <c r="T1010" s="286"/>
      <c r="U1010" s="286"/>
      <c r="V1010" s="286"/>
      <c r="W1010" s="286"/>
      <c r="X1010" s="286"/>
      <c r="Y1010" s="286"/>
    </row>
    <row r="1011" spans="1:25" ht="11.25" customHeight="1" x14ac:dyDescent="0.25">
      <c r="A1011" s="286"/>
      <c r="B1011" s="286"/>
      <c r="C1011" s="286"/>
      <c r="D1011" s="286"/>
      <c r="E1011" s="286"/>
      <c r="F1011" s="286"/>
      <c r="G1011" s="286"/>
      <c r="H1011" s="286"/>
      <c r="I1011" s="286"/>
      <c r="J1011" s="286"/>
      <c r="K1011" s="287"/>
      <c r="L1011" s="286"/>
      <c r="M1011" s="286"/>
      <c r="N1011" s="286"/>
      <c r="O1011" s="286"/>
      <c r="P1011" s="287"/>
      <c r="Q1011" s="286"/>
      <c r="R1011" s="286"/>
      <c r="S1011" s="287"/>
      <c r="T1011" s="286"/>
      <c r="U1011" s="286"/>
      <c r="V1011" s="286"/>
      <c r="W1011" s="286"/>
      <c r="X1011" s="286"/>
      <c r="Y1011" s="286"/>
    </row>
    <row r="1012" spans="1:25" ht="11.25" customHeight="1" x14ac:dyDescent="0.25">
      <c r="A1012" s="286"/>
      <c r="B1012" s="286"/>
      <c r="C1012" s="286"/>
      <c r="D1012" s="286"/>
      <c r="E1012" s="286"/>
      <c r="F1012" s="286"/>
      <c r="G1012" s="286"/>
      <c r="H1012" s="286"/>
      <c r="I1012" s="286"/>
      <c r="J1012" s="286"/>
      <c r="K1012" s="287"/>
      <c r="L1012" s="286"/>
      <c r="M1012" s="286"/>
      <c r="N1012" s="286"/>
      <c r="O1012" s="286"/>
      <c r="P1012" s="287"/>
      <c r="Q1012" s="286"/>
      <c r="R1012" s="286"/>
      <c r="S1012" s="287"/>
      <c r="T1012" s="286"/>
      <c r="U1012" s="286"/>
      <c r="V1012" s="286"/>
      <c r="W1012" s="286"/>
      <c r="X1012" s="286"/>
      <c r="Y1012" s="286"/>
    </row>
    <row r="1013" spans="1:25" ht="11.25" customHeight="1" x14ac:dyDescent="0.25">
      <c r="A1013" s="286"/>
      <c r="B1013" s="286"/>
      <c r="C1013" s="286"/>
      <c r="D1013" s="286"/>
      <c r="E1013" s="286"/>
      <c r="F1013" s="286"/>
      <c r="G1013" s="286"/>
      <c r="H1013" s="286"/>
      <c r="I1013" s="286"/>
      <c r="J1013" s="286"/>
      <c r="K1013" s="287"/>
      <c r="L1013" s="286"/>
      <c r="M1013" s="286"/>
      <c r="N1013" s="286"/>
      <c r="O1013" s="286"/>
      <c r="P1013" s="287"/>
      <c r="Q1013" s="286"/>
      <c r="R1013" s="286"/>
      <c r="S1013" s="287"/>
      <c r="T1013" s="286"/>
      <c r="U1013" s="286"/>
      <c r="V1013" s="286"/>
      <c r="W1013" s="286"/>
      <c r="X1013" s="286"/>
      <c r="Y1013" s="286"/>
    </row>
    <row r="1014" spans="1:25" ht="11.25" customHeight="1" x14ac:dyDescent="0.25">
      <c r="A1014" s="286"/>
      <c r="B1014" s="286"/>
      <c r="C1014" s="286"/>
      <c r="D1014" s="286"/>
      <c r="E1014" s="286"/>
      <c r="F1014" s="286"/>
      <c r="G1014" s="286"/>
      <c r="H1014" s="286"/>
      <c r="I1014" s="286"/>
      <c r="J1014" s="286"/>
      <c r="K1014" s="287"/>
      <c r="L1014" s="286"/>
      <c r="M1014" s="286"/>
      <c r="N1014" s="286"/>
      <c r="O1014" s="286"/>
      <c r="P1014" s="287"/>
      <c r="Q1014" s="286"/>
      <c r="R1014" s="286"/>
      <c r="S1014" s="287"/>
      <c r="T1014" s="286"/>
      <c r="U1014" s="286"/>
      <c r="V1014" s="286"/>
      <c r="W1014" s="286"/>
      <c r="X1014" s="286"/>
      <c r="Y1014" s="286"/>
    </row>
    <row r="1015" spans="1:25" ht="11.25" customHeight="1" x14ac:dyDescent="0.25">
      <c r="A1015" s="286"/>
      <c r="B1015" s="286"/>
      <c r="C1015" s="286"/>
      <c r="D1015" s="286"/>
      <c r="E1015" s="286"/>
      <c r="F1015" s="286"/>
      <c r="G1015" s="286"/>
      <c r="H1015" s="286"/>
      <c r="I1015" s="286"/>
      <c r="J1015" s="286"/>
      <c r="K1015" s="287"/>
      <c r="L1015" s="286"/>
      <c r="M1015" s="286"/>
      <c r="N1015" s="286"/>
      <c r="O1015" s="286"/>
      <c r="P1015" s="287"/>
      <c r="Q1015" s="286"/>
      <c r="R1015" s="286"/>
      <c r="S1015" s="287"/>
      <c r="T1015" s="286"/>
      <c r="U1015" s="286"/>
      <c r="V1015" s="286"/>
      <c r="W1015" s="286"/>
      <c r="X1015" s="286"/>
      <c r="Y1015" s="286"/>
    </row>
    <row r="1016" spans="1:25" ht="11.25" customHeight="1" x14ac:dyDescent="0.25">
      <c r="A1016" s="286"/>
      <c r="B1016" s="286"/>
      <c r="C1016" s="286"/>
      <c r="D1016" s="286"/>
      <c r="E1016" s="286"/>
      <c r="F1016" s="286"/>
      <c r="G1016" s="286"/>
      <c r="H1016" s="286"/>
      <c r="I1016" s="286"/>
      <c r="J1016" s="286"/>
      <c r="K1016" s="287"/>
      <c r="L1016" s="286"/>
      <c r="M1016" s="286"/>
      <c r="N1016" s="286"/>
      <c r="O1016" s="286"/>
      <c r="P1016" s="287"/>
      <c r="Q1016" s="286"/>
      <c r="R1016" s="286"/>
      <c r="S1016" s="287"/>
      <c r="T1016" s="286"/>
      <c r="U1016" s="286"/>
      <c r="V1016" s="286"/>
      <c r="W1016" s="286"/>
      <c r="X1016" s="286"/>
      <c r="Y1016" s="286"/>
    </row>
    <row r="1017" spans="1:25" ht="11.25" customHeight="1" x14ac:dyDescent="0.25">
      <c r="A1017" s="286"/>
      <c r="B1017" s="286"/>
      <c r="C1017" s="286"/>
      <c r="D1017" s="286"/>
      <c r="E1017" s="286"/>
      <c r="F1017" s="286"/>
      <c r="G1017" s="286"/>
      <c r="H1017" s="286"/>
      <c r="I1017" s="286"/>
      <c r="J1017" s="286"/>
      <c r="K1017" s="287"/>
      <c r="L1017" s="286"/>
      <c r="M1017" s="286"/>
      <c r="N1017" s="286"/>
      <c r="O1017" s="286"/>
      <c r="P1017" s="287"/>
      <c r="Q1017" s="286"/>
      <c r="R1017" s="286"/>
      <c r="S1017" s="287"/>
      <c r="T1017" s="286"/>
      <c r="U1017" s="286"/>
      <c r="V1017" s="286"/>
      <c r="W1017" s="286"/>
      <c r="X1017" s="286"/>
      <c r="Y1017" s="286"/>
    </row>
    <row r="1018" spans="1:25" ht="11.25" customHeight="1" x14ac:dyDescent="0.25">
      <c r="A1018" s="286"/>
      <c r="B1018" s="286"/>
      <c r="C1018" s="286"/>
      <c r="D1018" s="286"/>
      <c r="E1018" s="286"/>
      <c r="F1018" s="286"/>
      <c r="G1018" s="286"/>
      <c r="H1018" s="286"/>
      <c r="I1018" s="286"/>
      <c r="J1018" s="286"/>
      <c r="K1018" s="287"/>
      <c r="L1018" s="286"/>
      <c r="M1018" s="286"/>
      <c r="N1018" s="286"/>
      <c r="O1018" s="286"/>
      <c r="P1018" s="287"/>
      <c r="Q1018" s="286"/>
      <c r="R1018" s="286"/>
      <c r="S1018" s="287"/>
      <c r="T1018" s="286"/>
      <c r="U1018" s="286"/>
      <c r="V1018" s="286"/>
      <c r="W1018" s="286"/>
      <c r="X1018" s="286"/>
      <c r="Y1018" s="286"/>
    </row>
    <row r="1019" spans="1:25" ht="11.25" customHeight="1" x14ac:dyDescent="0.25">
      <c r="A1019" s="286"/>
      <c r="B1019" s="286"/>
      <c r="C1019" s="286"/>
      <c r="D1019" s="286"/>
      <c r="E1019" s="286"/>
      <c r="F1019" s="286"/>
      <c r="G1019" s="286"/>
      <c r="H1019" s="286"/>
      <c r="I1019" s="286"/>
      <c r="J1019" s="286"/>
      <c r="K1019" s="287"/>
      <c r="L1019" s="286"/>
      <c r="M1019" s="286"/>
      <c r="N1019" s="286"/>
      <c r="O1019" s="286"/>
      <c r="P1019" s="287"/>
      <c r="Q1019" s="286"/>
      <c r="R1019" s="286"/>
      <c r="S1019" s="287"/>
      <c r="T1019" s="286"/>
      <c r="U1019" s="286"/>
      <c r="V1019" s="286"/>
      <c r="W1019" s="286"/>
      <c r="X1019" s="286"/>
      <c r="Y1019" s="286"/>
    </row>
    <row r="1020" spans="1:25" ht="11.25" customHeight="1" x14ac:dyDescent="0.25">
      <c r="A1020" s="286"/>
      <c r="B1020" s="286"/>
      <c r="C1020" s="286"/>
      <c r="D1020" s="286"/>
      <c r="E1020" s="286"/>
      <c r="F1020" s="286"/>
      <c r="G1020" s="286"/>
      <c r="H1020" s="286"/>
      <c r="I1020" s="286"/>
      <c r="J1020" s="286"/>
      <c r="K1020" s="287"/>
      <c r="L1020" s="286"/>
      <c r="M1020" s="286"/>
      <c r="N1020" s="286"/>
      <c r="O1020" s="286"/>
      <c r="P1020" s="287"/>
      <c r="Q1020" s="286"/>
      <c r="R1020" s="286"/>
      <c r="S1020" s="287"/>
      <c r="T1020" s="286"/>
      <c r="U1020" s="286"/>
      <c r="V1020" s="286"/>
      <c r="W1020" s="286"/>
      <c r="X1020" s="286"/>
      <c r="Y1020" s="286"/>
    </row>
    <row r="1021" spans="1:25" ht="11.25" customHeight="1" x14ac:dyDescent="0.25">
      <c r="A1021" s="286"/>
      <c r="B1021" s="286"/>
      <c r="C1021" s="286"/>
      <c r="D1021" s="286"/>
      <c r="E1021" s="286"/>
      <c r="F1021" s="286"/>
      <c r="G1021" s="286"/>
      <c r="H1021" s="286"/>
      <c r="I1021" s="286"/>
      <c r="J1021" s="286"/>
      <c r="K1021" s="287"/>
      <c r="L1021" s="286"/>
      <c r="M1021" s="286"/>
      <c r="N1021" s="286"/>
      <c r="O1021" s="286"/>
      <c r="P1021" s="287"/>
      <c r="Q1021" s="286"/>
      <c r="R1021" s="286"/>
      <c r="S1021" s="287"/>
      <c r="T1021" s="286"/>
      <c r="U1021" s="286"/>
      <c r="V1021" s="286"/>
      <c r="W1021" s="286"/>
      <c r="X1021" s="286"/>
      <c r="Y1021" s="286"/>
    </row>
    <row r="1022" spans="1:25" ht="11.25" customHeight="1" x14ac:dyDescent="0.25">
      <c r="A1022" s="286"/>
      <c r="B1022" s="286"/>
      <c r="C1022" s="286"/>
      <c r="D1022" s="286"/>
      <c r="E1022" s="286"/>
      <c r="F1022" s="286"/>
      <c r="G1022" s="286"/>
      <c r="H1022" s="286"/>
      <c r="I1022" s="286"/>
      <c r="J1022" s="286"/>
      <c r="K1022" s="287"/>
      <c r="L1022" s="286"/>
      <c r="M1022" s="286"/>
      <c r="N1022" s="286"/>
      <c r="O1022" s="286"/>
      <c r="P1022" s="287"/>
      <c r="Q1022" s="286"/>
      <c r="R1022" s="286"/>
      <c r="S1022" s="287"/>
      <c r="T1022" s="286"/>
      <c r="U1022" s="286"/>
      <c r="V1022" s="286"/>
      <c r="W1022" s="286"/>
      <c r="X1022" s="286"/>
      <c r="Y1022" s="286"/>
    </row>
    <row r="1023" spans="1:25" ht="11.25" customHeight="1" x14ac:dyDescent="0.25">
      <c r="A1023" s="286"/>
      <c r="B1023" s="286"/>
      <c r="C1023" s="286"/>
      <c r="D1023" s="286"/>
      <c r="E1023" s="286"/>
      <c r="F1023" s="286"/>
      <c r="G1023" s="286"/>
      <c r="H1023" s="286"/>
      <c r="I1023" s="286"/>
      <c r="J1023" s="286"/>
      <c r="K1023" s="287"/>
      <c r="L1023" s="286"/>
      <c r="M1023" s="286"/>
      <c r="N1023" s="286"/>
      <c r="O1023" s="286"/>
      <c r="P1023" s="287"/>
      <c r="Q1023" s="286"/>
      <c r="R1023" s="286"/>
      <c r="S1023" s="287"/>
      <c r="T1023" s="286"/>
      <c r="U1023" s="286"/>
      <c r="V1023" s="286"/>
      <c r="W1023" s="286"/>
      <c r="X1023" s="286"/>
      <c r="Y1023" s="286"/>
    </row>
    <row r="1024" spans="1:25" ht="11.25" customHeight="1" x14ac:dyDescent="0.25">
      <c r="A1024" s="286"/>
      <c r="B1024" s="286"/>
      <c r="C1024" s="286"/>
      <c r="D1024" s="286"/>
      <c r="E1024" s="286"/>
      <c r="F1024" s="286"/>
      <c r="G1024" s="286"/>
      <c r="H1024" s="286"/>
      <c r="I1024" s="286"/>
      <c r="J1024" s="286"/>
      <c r="K1024" s="287"/>
      <c r="L1024" s="286"/>
      <c r="M1024" s="286"/>
      <c r="N1024" s="286"/>
      <c r="O1024" s="286"/>
      <c r="P1024" s="287"/>
      <c r="Q1024" s="286"/>
      <c r="R1024" s="286"/>
      <c r="S1024" s="287"/>
      <c r="T1024" s="286"/>
      <c r="U1024" s="286"/>
      <c r="V1024" s="286"/>
      <c r="W1024" s="286"/>
      <c r="X1024" s="286"/>
      <c r="Y1024" s="286"/>
    </row>
    <row r="1025" spans="1:25" ht="11.25" customHeight="1" x14ac:dyDescent="0.25">
      <c r="A1025" s="286"/>
      <c r="B1025" s="286"/>
      <c r="C1025" s="286"/>
      <c r="D1025" s="286"/>
      <c r="E1025" s="286"/>
      <c r="F1025" s="286"/>
      <c r="G1025" s="286"/>
      <c r="H1025" s="286"/>
      <c r="I1025" s="286"/>
      <c r="J1025" s="286"/>
      <c r="K1025" s="287"/>
      <c r="L1025" s="286"/>
      <c r="M1025" s="286"/>
      <c r="N1025" s="286"/>
      <c r="O1025" s="286"/>
      <c r="P1025" s="287"/>
      <c r="Q1025" s="286"/>
      <c r="R1025" s="286"/>
      <c r="S1025" s="287"/>
      <c r="T1025" s="286"/>
      <c r="U1025" s="286"/>
      <c r="V1025" s="286"/>
      <c r="W1025" s="286"/>
      <c r="X1025" s="286"/>
      <c r="Y1025" s="286"/>
    </row>
    <row r="1026" spans="1:25" ht="11.25" customHeight="1" x14ac:dyDescent="0.25">
      <c r="A1026" s="286"/>
      <c r="B1026" s="286"/>
      <c r="C1026" s="286"/>
      <c r="D1026" s="286"/>
      <c r="E1026" s="286"/>
      <c r="F1026" s="286"/>
      <c r="G1026" s="286"/>
      <c r="H1026" s="286"/>
      <c r="I1026" s="286"/>
      <c r="J1026" s="286"/>
      <c r="K1026" s="287"/>
      <c r="L1026" s="286"/>
      <c r="M1026" s="286"/>
      <c r="N1026" s="286"/>
      <c r="O1026" s="286"/>
      <c r="P1026" s="287"/>
      <c r="Q1026" s="286"/>
      <c r="R1026" s="286"/>
      <c r="S1026" s="287"/>
      <c r="T1026" s="286"/>
      <c r="U1026" s="286"/>
      <c r="V1026" s="286"/>
      <c r="W1026" s="286"/>
      <c r="X1026" s="286"/>
      <c r="Y1026" s="286"/>
    </row>
    <row r="1027" spans="1:25" ht="11.25" customHeight="1" x14ac:dyDescent="0.25">
      <c r="A1027" s="286"/>
      <c r="B1027" s="286"/>
      <c r="C1027" s="286"/>
      <c r="D1027" s="286"/>
      <c r="E1027" s="286"/>
      <c r="F1027" s="286"/>
      <c r="G1027" s="286"/>
      <c r="H1027" s="286"/>
      <c r="I1027" s="286"/>
      <c r="J1027" s="286"/>
      <c r="K1027" s="287"/>
      <c r="L1027" s="286"/>
      <c r="M1027" s="286"/>
      <c r="N1027" s="286"/>
      <c r="O1027" s="286"/>
      <c r="P1027" s="287"/>
      <c r="Q1027" s="286"/>
      <c r="R1027" s="286"/>
      <c r="S1027" s="287"/>
      <c r="T1027" s="286"/>
      <c r="U1027" s="286"/>
      <c r="V1027" s="286"/>
      <c r="W1027" s="286"/>
      <c r="X1027" s="286"/>
      <c r="Y1027" s="286"/>
    </row>
    <row r="1028" spans="1:25" ht="11.25" customHeight="1" x14ac:dyDescent="0.25">
      <c r="A1028" s="286"/>
      <c r="B1028" s="286"/>
      <c r="C1028" s="286"/>
      <c r="D1028" s="286"/>
      <c r="E1028" s="286"/>
      <c r="F1028" s="286"/>
      <c r="G1028" s="286"/>
      <c r="H1028" s="286"/>
      <c r="I1028" s="286"/>
      <c r="J1028" s="286"/>
      <c r="K1028" s="287"/>
      <c r="L1028" s="286"/>
      <c r="M1028" s="286"/>
      <c r="N1028" s="286"/>
      <c r="O1028" s="286"/>
      <c r="P1028" s="287"/>
      <c r="Q1028" s="286"/>
      <c r="R1028" s="286"/>
      <c r="S1028" s="287"/>
      <c r="T1028" s="286"/>
      <c r="U1028" s="286"/>
      <c r="V1028" s="286"/>
      <c r="W1028" s="286"/>
      <c r="X1028" s="286"/>
      <c r="Y1028" s="286"/>
    </row>
    <row r="1029" spans="1:25" ht="11.25" customHeight="1" x14ac:dyDescent="0.25">
      <c r="A1029" s="286"/>
      <c r="B1029" s="286"/>
      <c r="C1029" s="286"/>
      <c r="D1029" s="286"/>
      <c r="E1029" s="286"/>
      <c r="F1029" s="286"/>
      <c r="G1029" s="286"/>
      <c r="H1029" s="286"/>
      <c r="I1029" s="286"/>
      <c r="J1029" s="286"/>
      <c r="K1029" s="287"/>
      <c r="L1029" s="286"/>
      <c r="M1029" s="286"/>
      <c r="N1029" s="286"/>
      <c r="O1029" s="286"/>
      <c r="P1029" s="287"/>
      <c r="Q1029" s="286"/>
      <c r="R1029" s="286"/>
      <c r="S1029" s="287"/>
      <c r="T1029" s="286"/>
      <c r="U1029" s="286"/>
      <c r="V1029" s="286"/>
      <c r="W1029" s="286"/>
      <c r="X1029" s="286"/>
      <c r="Y1029" s="286"/>
    </row>
    <row r="1030" spans="1:25" ht="11.25" customHeight="1" x14ac:dyDescent="0.25">
      <c r="A1030" s="286"/>
      <c r="B1030" s="286"/>
      <c r="C1030" s="286"/>
      <c r="D1030" s="286"/>
      <c r="E1030" s="286"/>
      <c r="F1030" s="286"/>
      <c r="G1030" s="286"/>
      <c r="H1030" s="286"/>
      <c r="I1030" s="286"/>
      <c r="J1030" s="286"/>
      <c r="K1030" s="287"/>
      <c r="L1030" s="286"/>
      <c r="M1030" s="286"/>
      <c r="N1030" s="286"/>
      <c r="O1030" s="286"/>
      <c r="P1030" s="287"/>
      <c r="Q1030" s="286"/>
      <c r="R1030" s="286"/>
      <c r="S1030" s="287"/>
      <c r="T1030" s="286"/>
      <c r="U1030" s="286"/>
      <c r="V1030" s="286"/>
      <c r="W1030" s="286"/>
      <c r="X1030" s="286"/>
      <c r="Y1030" s="286"/>
    </row>
  </sheetData>
  <mergeCells count="95">
    <mergeCell ref="A2:C2"/>
    <mergeCell ref="A1:S1"/>
    <mergeCell ref="E3:E5"/>
    <mergeCell ref="F3:G3"/>
    <mergeCell ref="D2:S2"/>
    <mergeCell ref="A3:A5"/>
    <mergeCell ref="B3:B5"/>
    <mergeCell ref="C3:C5"/>
    <mergeCell ref="D3:D5"/>
    <mergeCell ref="F4:F5"/>
    <mergeCell ref="G4:G5"/>
    <mergeCell ref="H4:H5"/>
    <mergeCell ref="I4:I5"/>
    <mergeCell ref="R4:R5"/>
    <mergeCell ref="S4:S5"/>
    <mergeCell ref="J4:J5"/>
    <mergeCell ref="H3:L3"/>
    <mergeCell ref="K4:L4"/>
    <mergeCell ref="M3:Q3"/>
    <mergeCell ref="P4:Q4"/>
    <mergeCell ref="R3:S3"/>
    <mergeCell ref="A6:A11"/>
    <mergeCell ref="A12:A15"/>
    <mergeCell ref="B12:B14"/>
    <mergeCell ref="C12:C13"/>
    <mergeCell ref="K12:K13"/>
    <mergeCell ref="L12:L13"/>
    <mergeCell ref="P12:P13"/>
    <mergeCell ref="S12:S13"/>
    <mergeCell ref="A16:A20"/>
    <mergeCell ref="B16:B20"/>
    <mergeCell ref="C16:C18"/>
    <mergeCell ref="K16:K18"/>
    <mergeCell ref="L16:L18"/>
    <mergeCell ref="P16:P18"/>
    <mergeCell ref="Q16:Q18"/>
    <mergeCell ref="S16:S18"/>
    <mergeCell ref="A21:A26"/>
    <mergeCell ref="B21:B24"/>
    <mergeCell ref="A27:A29"/>
    <mergeCell ref="B27:B29"/>
    <mergeCell ref="A30:A37"/>
    <mergeCell ref="B30:B35"/>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B36:B37"/>
  </mergeCells>
  <pageMargins left="0.70866141732283472" right="0.70866141732283472" top="0.74803149606299213" bottom="0.74803149606299213" header="0.31496062992125984" footer="0.31496062992125984"/>
  <pageSetup paperSize="9" scale="56" fitToHeight="5" orientation="landscape" r:id="rId1"/>
  <colBreaks count="1" manualBreakCount="1">
    <brk id="19"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0CC6-3588-45DE-8085-F2EE89FD8F88}">
  <dimension ref="A1:X73"/>
  <sheetViews>
    <sheetView showGridLines="0" view="pageBreakPreview" zoomScale="60" zoomScaleNormal="55" workbookViewId="0">
      <selection activeCell="E67" sqref="E67"/>
    </sheetView>
  </sheetViews>
  <sheetFormatPr baseColWidth="10" defaultColWidth="11.42578125" defaultRowHeight="12" x14ac:dyDescent="0.2"/>
  <cols>
    <col min="1" max="1" width="35.7109375" style="311" customWidth="1"/>
    <col min="2" max="2" width="20.28515625" style="311" customWidth="1"/>
    <col min="3" max="3" width="17" style="15" customWidth="1"/>
    <col min="4" max="4" width="19.140625" style="15" customWidth="1"/>
    <col min="5" max="5" width="23.28515625" style="15" customWidth="1"/>
    <col min="6" max="6" width="22.28515625" style="355" customWidth="1"/>
    <col min="7" max="7" width="31.28515625" style="15" customWidth="1"/>
    <col min="8" max="8" width="39.5703125" style="15" customWidth="1"/>
    <col min="9" max="9" width="21.5703125" style="15" customWidth="1"/>
    <col min="10" max="16384" width="11.42578125" style="15"/>
  </cols>
  <sheetData>
    <row r="1" spans="1:24" ht="18" x14ac:dyDescent="0.2">
      <c r="A1" s="941" t="s">
        <v>205</v>
      </c>
      <c r="B1" s="941"/>
      <c r="C1" s="941"/>
      <c r="D1" s="941"/>
      <c r="E1" s="941"/>
      <c r="F1" s="941"/>
      <c r="G1" s="941"/>
      <c r="H1" s="941"/>
      <c r="I1" s="941"/>
    </row>
    <row r="2" spans="1:24" x14ac:dyDescent="0.2">
      <c r="A2" s="408" t="s">
        <v>175</v>
      </c>
      <c r="B2" s="942" t="s">
        <v>14593</v>
      </c>
      <c r="C2" s="942"/>
      <c r="D2" s="942"/>
      <c r="E2" s="942"/>
      <c r="F2" s="942"/>
      <c r="G2" s="942"/>
      <c r="H2" s="942"/>
      <c r="I2" s="942"/>
      <c r="J2" s="16"/>
      <c r="K2" s="16"/>
      <c r="L2" s="16"/>
      <c r="M2" s="16"/>
      <c r="N2" s="16"/>
      <c r="O2" s="16"/>
      <c r="P2" s="16"/>
      <c r="Q2" s="16"/>
      <c r="R2" s="16"/>
      <c r="S2" s="16"/>
      <c r="T2" s="16"/>
      <c r="U2" s="16"/>
      <c r="V2" s="16"/>
      <c r="W2" s="16"/>
      <c r="X2" s="16"/>
    </row>
    <row r="3" spans="1:24" ht="12.75" x14ac:dyDescent="0.2">
      <c r="A3" s="938" t="s">
        <v>87</v>
      </c>
      <c r="B3" s="943" t="s">
        <v>176</v>
      </c>
      <c r="C3" s="943" t="s">
        <v>88</v>
      </c>
      <c r="D3" s="943" t="s">
        <v>180</v>
      </c>
      <c r="E3" s="407" t="s">
        <v>177</v>
      </c>
      <c r="F3" s="406" t="s">
        <v>178</v>
      </c>
      <c r="G3" s="404" t="s">
        <v>179</v>
      </c>
      <c r="H3" s="944" t="s">
        <v>182</v>
      </c>
      <c r="I3" s="944" t="s">
        <v>181</v>
      </c>
    </row>
    <row r="4" spans="1:24" ht="12.75" x14ac:dyDescent="0.2">
      <c r="A4" s="938"/>
      <c r="B4" s="943"/>
      <c r="C4" s="943"/>
      <c r="D4" s="943"/>
      <c r="E4" s="404" t="s">
        <v>89</v>
      </c>
      <c r="F4" s="405" t="s">
        <v>89</v>
      </c>
      <c r="G4" s="404" t="s">
        <v>89</v>
      </c>
      <c r="H4" s="944"/>
      <c r="I4" s="944"/>
    </row>
    <row r="5" spans="1:24" x14ac:dyDescent="0.2">
      <c r="A5" s="319" t="s">
        <v>14710</v>
      </c>
      <c r="B5" s="318"/>
      <c r="C5" s="367"/>
      <c r="D5" s="369">
        <f>+D6+D11+D17+D25+D29+D33+D37+D43+D46+D48</f>
        <v>14612618.33</v>
      </c>
      <c r="E5" s="369">
        <f>+E6+E11+E17+E25+E29+E33+E37+E43+E46</f>
        <v>1339821.27</v>
      </c>
      <c r="F5" s="369">
        <f>+F6+F11+F17+F25+F29+F33+F37+F43+F46+F48</f>
        <v>4038293.8039999995</v>
      </c>
      <c r="G5" s="369">
        <f>+G6+G11+G17+G25+G29+G33+G37+G43+G46+G48</f>
        <v>5006107.8260000004</v>
      </c>
      <c r="H5" s="367"/>
      <c r="I5" s="367"/>
    </row>
    <row r="6" spans="1:24" x14ac:dyDescent="0.2">
      <c r="A6" s="327" t="s">
        <v>14709</v>
      </c>
      <c r="B6" s="326"/>
      <c r="C6" s="402"/>
      <c r="D6" s="403">
        <f>SUM(D7:D10)</f>
        <v>838600</v>
      </c>
      <c r="E6" s="403">
        <f>SUM(E7:E10)</f>
        <v>509950</v>
      </c>
      <c r="F6" s="403">
        <f>SUM(F7:F10)</f>
        <v>226650</v>
      </c>
      <c r="G6" s="403">
        <f>SUM(G7:G10)</f>
        <v>0</v>
      </c>
      <c r="H6" s="402"/>
      <c r="I6" s="402"/>
    </row>
    <row r="7" spans="1:24" ht="60" x14ac:dyDescent="0.2">
      <c r="A7" s="316" t="s">
        <v>14708</v>
      </c>
      <c r="B7" s="440">
        <v>20502804384</v>
      </c>
      <c r="C7" s="70" t="s">
        <v>82</v>
      </c>
      <c r="D7" s="401">
        <v>680000</v>
      </c>
      <c r="E7" s="401">
        <v>374000</v>
      </c>
      <c r="F7" s="401">
        <v>204000</v>
      </c>
      <c r="G7" s="371"/>
      <c r="H7" s="316" t="s">
        <v>14707</v>
      </c>
      <c r="I7" s="71"/>
    </row>
    <row r="8" spans="1:24" ht="108" x14ac:dyDescent="0.2">
      <c r="A8" s="316" t="s">
        <v>14706</v>
      </c>
      <c r="B8" s="440">
        <v>20604793298</v>
      </c>
      <c r="C8" s="70" t="s">
        <v>82</v>
      </c>
      <c r="D8" s="401">
        <v>33000</v>
      </c>
      <c r="E8" s="401">
        <f>D8</f>
        <v>33000</v>
      </c>
      <c r="F8" s="401"/>
      <c r="G8" s="371"/>
      <c r="H8" s="316" t="s">
        <v>14705</v>
      </c>
      <c r="I8" s="71"/>
    </row>
    <row r="9" spans="1:24" ht="108" x14ac:dyDescent="0.2">
      <c r="A9" s="316" t="s">
        <v>14704</v>
      </c>
      <c r="B9" s="317" t="s">
        <v>82</v>
      </c>
      <c r="C9" s="337">
        <v>10559954</v>
      </c>
      <c r="D9" s="401">
        <v>35000</v>
      </c>
      <c r="E9" s="401">
        <f>D9</f>
        <v>35000</v>
      </c>
      <c r="F9" s="401"/>
      <c r="G9" s="371"/>
      <c r="H9" s="316" t="s">
        <v>14703</v>
      </c>
      <c r="I9" s="71"/>
    </row>
    <row r="10" spans="1:24" ht="108" x14ac:dyDescent="0.2">
      <c r="A10" s="316" t="s">
        <v>14702</v>
      </c>
      <c r="B10" s="317" t="s">
        <v>82</v>
      </c>
      <c r="C10" s="337">
        <v>20030435</v>
      </c>
      <c r="D10" s="401">
        <v>90600</v>
      </c>
      <c r="E10" s="401">
        <v>67950</v>
      </c>
      <c r="F10" s="401">
        <v>22650</v>
      </c>
      <c r="G10" s="371"/>
      <c r="H10" s="316" t="s">
        <v>14701</v>
      </c>
      <c r="I10" s="71"/>
    </row>
    <row r="11" spans="1:24" x14ac:dyDescent="0.2">
      <c r="A11" s="377" t="s">
        <v>929</v>
      </c>
      <c r="B11" s="327"/>
      <c r="C11" s="379"/>
      <c r="D11" s="400">
        <f>SUM(D12:D16)</f>
        <v>2595449.25</v>
      </c>
      <c r="E11" s="400">
        <f>SUM(E12:E16)</f>
        <v>0</v>
      </c>
      <c r="F11" s="400">
        <f>SUM(F12:F16)</f>
        <v>1171372.71</v>
      </c>
      <c r="G11" s="400">
        <f>SUM(G12:G16)</f>
        <v>1424076.54</v>
      </c>
      <c r="H11" s="377"/>
      <c r="I11" s="376"/>
    </row>
    <row r="12" spans="1:24" s="311" customFormat="1" ht="94.5" customHeight="1" x14ac:dyDescent="0.2">
      <c r="A12" s="317" t="s">
        <v>14700</v>
      </c>
      <c r="B12" s="317" t="s">
        <v>82</v>
      </c>
      <c r="C12" s="317" t="s">
        <v>82</v>
      </c>
      <c r="D12" s="328">
        <v>169994.72</v>
      </c>
      <c r="E12" s="328"/>
      <c r="F12" s="328">
        <v>119996</v>
      </c>
      <c r="G12" s="328">
        <v>49998.720000000001</v>
      </c>
      <c r="H12" s="316"/>
      <c r="I12" s="316"/>
    </row>
    <row r="13" spans="1:24" s="311" customFormat="1" ht="92.25" customHeight="1" x14ac:dyDescent="0.2">
      <c r="A13" s="317" t="s">
        <v>14699</v>
      </c>
      <c r="B13" s="317" t="s">
        <v>82</v>
      </c>
      <c r="C13" s="317" t="s">
        <v>82</v>
      </c>
      <c r="D13" s="328">
        <v>141898.92000000001</v>
      </c>
      <c r="E13" s="328"/>
      <c r="F13" s="328">
        <v>98924</v>
      </c>
      <c r="G13" s="328">
        <v>42974.92</v>
      </c>
      <c r="H13" s="316"/>
      <c r="I13" s="316"/>
    </row>
    <row r="14" spans="1:24" s="311" customFormat="1" ht="93.75" customHeight="1" x14ac:dyDescent="0.2">
      <c r="A14" s="317" t="s">
        <v>14698</v>
      </c>
      <c r="B14" s="317" t="s">
        <v>82</v>
      </c>
      <c r="C14" s="317" t="s">
        <v>82</v>
      </c>
      <c r="D14" s="328">
        <v>720618.11</v>
      </c>
      <c r="E14" s="328"/>
      <c r="F14" s="328">
        <v>265779</v>
      </c>
      <c r="G14" s="328">
        <v>454839.11</v>
      </c>
      <c r="H14" s="316"/>
      <c r="I14" s="316"/>
    </row>
    <row r="15" spans="1:24" s="311" customFormat="1" ht="108" x14ac:dyDescent="0.2">
      <c r="A15" s="317" t="s">
        <v>14697</v>
      </c>
      <c r="B15" s="317" t="s">
        <v>82</v>
      </c>
      <c r="C15" s="317" t="s">
        <v>82</v>
      </c>
      <c r="D15" s="328">
        <v>98592.71</v>
      </c>
      <c r="E15" s="328"/>
      <c r="F15" s="328">
        <v>98592.71</v>
      </c>
      <c r="G15" s="328"/>
      <c r="H15" s="316"/>
      <c r="I15" s="316"/>
    </row>
    <row r="16" spans="1:24" s="311" customFormat="1" ht="67.5" customHeight="1" x14ac:dyDescent="0.2">
      <c r="A16" s="317" t="s">
        <v>14696</v>
      </c>
      <c r="B16" s="317" t="s">
        <v>82</v>
      </c>
      <c r="C16" s="317" t="s">
        <v>82</v>
      </c>
      <c r="D16" s="328">
        <v>1464344.79</v>
      </c>
      <c r="E16" s="328"/>
      <c r="F16" s="328">
        <v>588081</v>
      </c>
      <c r="G16" s="328">
        <v>876263.79</v>
      </c>
      <c r="H16" s="316"/>
      <c r="I16" s="316"/>
    </row>
    <row r="17" spans="1:9" x14ac:dyDescent="0.2">
      <c r="A17" s="377" t="s">
        <v>14695</v>
      </c>
      <c r="B17" s="327"/>
      <c r="C17" s="379"/>
      <c r="D17" s="385">
        <f>SUM(D18:D24)</f>
        <v>2308687.2700000005</v>
      </c>
      <c r="E17" s="385">
        <f>SUM(E18:E24)</f>
        <v>196662.91999999998</v>
      </c>
      <c r="F17" s="385">
        <f>SUM(F18:F24)</f>
        <v>90156.69</v>
      </c>
      <c r="G17" s="385">
        <f>SUM(G18:G24)</f>
        <v>2021867.6600000001</v>
      </c>
      <c r="H17" s="377"/>
      <c r="I17" s="376"/>
    </row>
    <row r="18" spans="1:9" customFormat="1" ht="86.25" customHeight="1" x14ac:dyDescent="0.25">
      <c r="A18" s="392" t="s">
        <v>14694</v>
      </c>
      <c r="B18" s="317" t="s">
        <v>14693</v>
      </c>
      <c r="C18" s="317" t="s">
        <v>14692</v>
      </c>
      <c r="D18" s="399">
        <v>149609.46</v>
      </c>
      <c r="E18" s="399">
        <v>88662.92</v>
      </c>
      <c r="F18" s="391">
        <v>53963.55</v>
      </c>
      <c r="G18" s="391">
        <v>6982.9899999999907</v>
      </c>
      <c r="H18" s="323" t="s">
        <v>14677</v>
      </c>
      <c r="I18" s="71" t="s">
        <v>14676</v>
      </c>
    </row>
    <row r="19" spans="1:9" customFormat="1" ht="120" x14ac:dyDescent="0.25">
      <c r="A19" s="392" t="s">
        <v>14691</v>
      </c>
      <c r="B19" s="317" t="s">
        <v>14690</v>
      </c>
      <c r="C19" s="317"/>
      <c r="D19" s="399">
        <v>108000</v>
      </c>
      <c r="E19" s="399">
        <v>108000</v>
      </c>
      <c r="F19" s="391">
        <v>0</v>
      </c>
      <c r="G19" s="391">
        <v>0</v>
      </c>
      <c r="H19" s="395" t="s">
        <v>14685</v>
      </c>
      <c r="I19" s="71" t="s">
        <v>14676</v>
      </c>
    </row>
    <row r="20" spans="1:9" customFormat="1" ht="108" x14ac:dyDescent="0.25">
      <c r="A20" s="392" t="s">
        <v>14689</v>
      </c>
      <c r="B20" s="392" t="s">
        <v>82</v>
      </c>
      <c r="C20" s="392" t="s">
        <v>14688</v>
      </c>
      <c r="D20" s="391">
        <v>318299.96000000002</v>
      </c>
      <c r="E20" s="391">
        <v>0</v>
      </c>
      <c r="F20" s="391">
        <v>0</v>
      </c>
      <c r="G20" s="391">
        <v>318299.96000000002</v>
      </c>
      <c r="H20" s="323" t="s">
        <v>14677</v>
      </c>
      <c r="I20" s="398" t="s">
        <v>14676</v>
      </c>
    </row>
    <row r="21" spans="1:9" customFormat="1" ht="108" x14ac:dyDescent="0.25">
      <c r="A21" s="392" t="s">
        <v>14687</v>
      </c>
      <c r="B21" s="392" t="s">
        <v>14686</v>
      </c>
      <c r="C21" s="392"/>
      <c r="D21" s="390">
        <v>319201.2</v>
      </c>
      <c r="E21" s="391">
        <v>0</v>
      </c>
      <c r="F21" s="397">
        <v>36193.14</v>
      </c>
      <c r="G21" s="396">
        <v>283008.06</v>
      </c>
      <c r="H21" s="395" t="s">
        <v>14685</v>
      </c>
      <c r="I21" s="71" t="s">
        <v>14676</v>
      </c>
    </row>
    <row r="22" spans="1:9" customFormat="1" ht="86.25" customHeight="1" x14ac:dyDescent="0.25">
      <c r="A22" s="394" t="s">
        <v>14684</v>
      </c>
      <c r="B22" s="392" t="s">
        <v>14683</v>
      </c>
      <c r="C22" s="392"/>
      <c r="D22" s="390">
        <v>113422.14</v>
      </c>
      <c r="E22" s="391">
        <v>0</v>
      </c>
      <c r="F22" s="391">
        <v>0</v>
      </c>
      <c r="G22" s="390">
        <v>113422.14</v>
      </c>
      <c r="H22" s="323" t="s">
        <v>14677</v>
      </c>
      <c r="I22" s="71" t="s">
        <v>14676</v>
      </c>
    </row>
    <row r="23" spans="1:9" customFormat="1" ht="108" x14ac:dyDescent="0.25">
      <c r="A23" s="393" t="s">
        <v>14682</v>
      </c>
      <c r="B23" s="392" t="s">
        <v>14681</v>
      </c>
      <c r="C23" s="392"/>
      <c r="D23" s="390">
        <v>175000</v>
      </c>
      <c r="E23" s="391">
        <v>0</v>
      </c>
      <c r="F23" s="391">
        <v>0</v>
      </c>
      <c r="G23" s="390">
        <v>175000</v>
      </c>
      <c r="H23" s="323" t="s">
        <v>14677</v>
      </c>
      <c r="I23" s="71" t="s">
        <v>14676</v>
      </c>
    </row>
    <row r="24" spans="1:9" customFormat="1" ht="86.25" customHeight="1" x14ac:dyDescent="0.25">
      <c r="A24" s="393" t="s">
        <v>14680</v>
      </c>
      <c r="B24" s="392" t="s">
        <v>14679</v>
      </c>
      <c r="C24" s="392" t="s">
        <v>14678</v>
      </c>
      <c r="D24" s="390">
        <v>1125154.51</v>
      </c>
      <c r="E24" s="391">
        <v>0</v>
      </c>
      <c r="F24" s="391">
        <v>0</v>
      </c>
      <c r="G24" s="390">
        <v>1125154.51</v>
      </c>
      <c r="H24" s="323" t="s">
        <v>14677</v>
      </c>
      <c r="I24" s="71" t="s">
        <v>14676</v>
      </c>
    </row>
    <row r="25" spans="1:9" x14ac:dyDescent="0.2">
      <c r="A25" s="377" t="s">
        <v>14675</v>
      </c>
      <c r="B25" s="327"/>
      <c r="C25" s="379"/>
      <c r="D25" s="378">
        <f>SUM(D26:D28)</f>
        <v>3022255.39</v>
      </c>
      <c r="E25" s="378">
        <f>SUM(E26:E28)</f>
        <v>165318</v>
      </c>
      <c r="F25" s="378">
        <f>SUM(F26:F28)</f>
        <v>0</v>
      </c>
      <c r="G25" s="378">
        <f>SUM(G26:G28)</f>
        <v>0</v>
      </c>
      <c r="H25" s="377"/>
      <c r="I25" s="376"/>
    </row>
    <row r="26" spans="1:9" s="386" customFormat="1" ht="79.5" customHeight="1" x14ac:dyDescent="0.25">
      <c r="A26" s="389" t="s">
        <v>14674</v>
      </c>
      <c r="B26" s="322">
        <v>20525497012</v>
      </c>
      <c r="C26" s="70"/>
      <c r="D26" s="375">
        <v>165318</v>
      </c>
      <c r="E26" s="375">
        <v>165318</v>
      </c>
      <c r="F26" s="371">
        <v>0</v>
      </c>
      <c r="G26" s="371">
        <v>0</v>
      </c>
      <c r="H26" s="387" t="s">
        <v>14673</v>
      </c>
      <c r="I26" s="71" t="s">
        <v>14668</v>
      </c>
    </row>
    <row r="27" spans="1:9" s="386" customFormat="1" ht="89.25" customHeight="1" x14ac:dyDescent="0.25">
      <c r="A27" s="389" t="s">
        <v>14672</v>
      </c>
      <c r="B27" s="322"/>
      <c r="C27" s="79">
        <v>10181885934</v>
      </c>
      <c r="D27" s="375">
        <v>2707937.39</v>
      </c>
      <c r="E27" s="388">
        <v>0</v>
      </c>
      <c r="F27" s="371">
        <v>0</v>
      </c>
      <c r="G27" s="371">
        <v>0</v>
      </c>
      <c r="H27" s="387" t="s">
        <v>14671</v>
      </c>
      <c r="I27" s="71" t="s">
        <v>14668</v>
      </c>
    </row>
    <row r="28" spans="1:9" s="386" customFormat="1" ht="90" customHeight="1" x14ac:dyDescent="0.25">
      <c r="A28" s="389" t="s">
        <v>14670</v>
      </c>
      <c r="B28" s="322">
        <v>20488057520</v>
      </c>
      <c r="C28" s="70"/>
      <c r="D28" s="375">
        <v>149000</v>
      </c>
      <c r="E28" s="388">
        <v>0</v>
      </c>
      <c r="F28" s="371">
        <v>0</v>
      </c>
      <c r="G28" s="371">
        <v>0</v>
      </c>
      <c r="H28" s="387" t="s">
        <v>14669</v>
      </c>
      <c r="I28" s="71" t="s">
        <v>14668</v>
      </c>
    </row>
    <row r="29" spans="1:9" x14ac:dyDescent="0.2">
      <c r="A29" s="377" t="s">
        <v>14667</v>
      </c>
      <c r="B29" s="327"/>
      <c r="C29" s="379"/>
      <c r="D29" s="385">
        <f>SUM(D30:D32)</f>
        <v>943269.75</v>
      </c>
      <c r="E29" s="385">
        <f>SUM(E30:E32)</f>
        <v>11440.35</v>
      </c>
      <c r="F29" s="385">
        <f>SUM(F30:F32)</f>
        <v>438859.36</v>
      </c>
      <c r="G29" s="385">
        <f>SUM(G30:G32)</f>
        <v>0</v>
      </c>
      <c r="H29" s="377"/>
      <c r="I29" s="376"/>
    </row>
    <row r="30" spans="1:9" ht="69.75" customHeight="1" x14ac:dyDescent="0.2">
      <c r="A30" s="317" t="s">
        <v>13849</v>
      </c>
      <c r="B30" s="322" t="s">
        <v>13848</v>
      </c>
      <c r="C30" s="70"/>
      <c r="D30" s="375">
        <v>355212</v>
      </c>
      <c r="E30" s="346" t="s">
        <v>14666</v>
      </c>
      <c r="F30" s="375"/>
      <c r="G30" s="375">
        <v>0</v>
      </c>
      <c r="H30" s="384" t="s">
        <v>14665</v>
      </c>
      <c r="I30" s="316" t="s">
        <v>14664</v>
      </c>
    </row>
    <row r="31" spans="1:9" ht="156" x14ac:dyDescent="0.2">
      <c r="A31" s="317" t="s">
        <v>13842</v>
      </c>
      <c r="B31" s="317"/>
      <c r="C31" s="322" t="s">
        <v>14663</v>
      </c>
      <c r="D31" s="375">
        <v>228807</v>
      </c>
      <c r="E31" s="375">
        <v>11440.35</v>
      </c>
      <c r="F31" s="375">
        <v>176181.39</v>
      </c>
      <c r="G31" s="375">
        <v>0</v>
      </c>
      <c r="H31" s="79" t="s">
        <v>14662</v>
      </c>
      <c r="I31" s="71"/>
    </row>
    <row r="32" spans="1:9" ht="144" x14ac:dyDescent="0.2">
      <c r="A32" s="317" t="s">
        <v>7698</v>
      </c>
      <c r="B32" s="317" t="s">
        <v>7697</v>
      </c>
      <c r="C32" s="70"/>
      <c r="D32" s="375">
        <v>359250.75</v>
      </c>
      <c r="E32" s="375">
        <v>0</v>
      </c>
      <c r="F32" s="375">
        <v>262677.96999999997</v>
      </c>
      <c r="G32" s="375">
        <v>0</v>
      </c>
      <c r="H32" s="79" t="s">
        <v>14662</v>
      </c>
      <c r="I32" s="71"/>
    </row>
    <row r="33" spans="1:9" x14ac:dyDescent="0.2">
      <c r="A33" s="377" t="s">
        <v>14661</v>
      </c>
      <c r="B33" s="327"/>
      <c r="C33" s="379"/>
      <c r="D33" s="378">
        <f>SUM(D34:D36)</f>
        <v>1764812.75</v>
      </c>
      <c r="E33" s="378">
        <f>SUM(E34:E36)</f>
        <v>0</v>
      </c>
      <c r="F33" s="378">
        <f>SUM(F34:F36)</f>
        <v>476602.73</v>
      </c>
      <c r="G33" s="378">
        <f>SUM(G34:G36)</f>
        <v>288210.02</v>
      </c>
      <c r="H33" s="377"/>
      <c r="I33" s="376"/>
    </row>
    <row r="34" spans="1:9" s="48" customFormat="1" ht="132" x14ac:dyDescent="0.2">
      <c r="A34" s="335" t="s">
        <v>14660</v>
      </c>
      <c r="B34" s="335"/>
      <c r="C34" s="335" t="s">
        <v>14659</v>
      </c>
      <c r="D34" s="383">
        <v>1180000</v>
      </c>
      <c r="E34" s="383">
        <v>0</v>
      </c>
      <c r="F34" s="383">
        <v>180000</v>
      </c>
      <c r="G34" s="382">
        <v>0</v>
      </c>
      <c r="H34" s="334" t="s">
        <v>14658</v>
      </c>
      <c r="I34" s="381"/>
    </row>
    <row r="35" spans="1:9" ht="132" x14ac:dyDescent="0.2">
      <c r="A35" s="149" t="s">
        <v>14657</v>
      </c>
      <c r="B35" s="149" t="s">
        <v>14654</v>
      </c>
      <c r="C35" s="149" t="s">
        <v>14654</v>
      </c>
      <c r="D35" s="304">
        <v>218000</v>
      </c>
      <c r="E35" s="380">
        <v>0</v>
      </c>
      <c r="F35" s="380">
        <v>218000</v>
      </c>
      <c r="G35" s="304">
        <v>0</v>
      </c>
      <c r="H35" s="151" t="s">
        <v>14656</v>
      </c>
      <c r="I35" s="156"/>
    </row>
    <row r="36" spans="1:9" ht="90.75" customHeight="1" x14ac:dyDescent="0.2">
      <c r="A36" s="149" t="s">
        <v>14655</v>
      </c>
      <c r="B36" s="149" t="s">
        <v>14654</v>
      </c>
      <c r="C36" s="149" t="s">
        <v>14654</v>
      </c>
      <c r="D36" s="304">
        <v>366812.75</v>
      </c>
      <c r="E36" s="380">
        <v>0</v>
      </c>
      <c r="F36" s="380">
        <v>78602.73</v>
      </c>
      <c r="G36" s="304">
        <f>D36-F36</f>
        <v>288210.02</v>
      </c>
      <c r="H36" s="151" t="s">
        <v>14653</v>
      </c>
      <c r="I36" s="156"/>
    </row>
    <row r="37" spans="1:9" x14ac:dyDescent="0.2">
      <c r="A37" s="377" t="s">
        <v>14652</v>
      </c>
      <c r="B37" s="327"/>
      <c r="C37" s="379"/>
      <c r="D37" s="378">
        <f>SUM(D38:D42)</f>
        <v>1659943.92</v>
      </c>
      <c r="E37" s="378">
        <f>SUM(E38:E42)</f>
        <v>0</v>
      </c>
      <c r="F37" s="378">
        <f>SUM(F38:F42)</f>
        <v>944017.34400000004</v>
      </c>
      <c r="G37" s="378">
        <f>SUM(G38:G42)</f>
        <v>715926.576</v>
      </c>
      <c r="H37" s="377"/>
      <c r="I37" s="376"/>
    </row>
    <row r="38" spans="1:9" ht="120" x14ac:dyDescent="0.2">
      <c r="A38" s="317" t="s">
        <v>14651</v>
      </c>
      <c r="B38" s="317" t="s">
        <v>14650</v>
      </c>
      <c r="C38" s="70" t="s">
        <v>82</v>
      </c>
      <c r="D38" s="375">
        <v>416515.22</v>
      </c>
      <c r="E38" s="371"/>
      <c r="F38" s="375">
        <v>83303.043999999994</v>
      </c>
      <c r="G38" s="375">
        <v>333212.17599999998</v>
      </c>
      <c r="H38" s="316" t="s">
        <v>14649</v>
      </c>
      <c r="I38" s="71" t="s">
        <v>268</v>
      </c>
    </row>
    <row r="39" spans="1:9" ht="132" x14ac:dyDescent="0.2">
      <c r="A39" s="317" t="s">
        <v>14648</v>
      </c>
      <c r="B39" s="317" t="s">
        <v>14647</v>
      </c>
      <c r="C39" s="70" t="s">
        <v>82</v>
      </c>
      <c r="D39" s="375">
        <v>58000</v>
      </c>
      <c r="E39" s="371"/>
      <c r="F39" s="375">
        <v>11600</v>
      </c>
      <c r="G39" s="375">
        <v>46400</v>
      </c>
      <c r="H39" s="316" t="s">
        <v>14646</v>
      </c>
      <c r="I39" s="71" t="s">
        <v>268</v>
      </c>
    </row>
    <row r="40" spans="1:9" ht="48" x14ac:dyDescent="0.2">
      <c r="A40" s="317" t="s">
        <v>14645</v>
      </c>
      <c r="B40" s="317" t="s">
        <v>14644</v>
      </c>
      <c r="C40" s="70" t="s">
        <v>82</v>
      </c>
      <c r="D40" s="375">
        <v>480448.8</v>
      </c>
      <c r="E40" s="371"/>
      <c r="F40" s="375">
        <v>144134.39999999999</v>
      </c>
      <c r="G40" s="375">
        <v>336314.4</v>
      </c>
      <c r="H40" s="316" t="s">
        <v>14643</v>
      </c>
      <c r="I40" s="71" t="s">
        <v>268</v>
      </c>
    </row>
    <row r="41" spans="1:9" ht="48" x14ac:dyDescent="0.2">
      <c r="A41" s="317" t="s">
        <v>14642</v>
      </c>
      <c r="B41" s="317" t="s">
        <v>14641</v>
      </c>
      <c r="C41" s="70" t="s">
        <v>82</v>
      </c>
      <c r="D41" s="375">
        <v>432000</v>
      </c>
      <c r="E41" s="371"/>
      <c r="F41" s="375">
        <v>432000</v>
      </c>
      <c r="G41" s="371"/>
      <c r="H41" s="316" t="s">
        <v>14639</v>
      </c>
      <c r="I41" s="71" t="s">
        <v>268</v>
      </c>
    </row>
    <row r="42" spans="1:9" ht="60" x14ac:dyDescent="0.2">
      <c r="A42" s="317" t="s">
        <v>14640</v>
      </c>
      <c r="B42" s="317">
        <v>20487622801</v>
      </c>
      <c r="C42" s="70" t="s">
        <v>82</v>
      </c>
      <c r="D42" s="375">
        <v>272979.90000000002</v>
      </c>
      <c r="E42" s="371"/>
      <c r="F42" s="375">
        <v>272979.90000000002</v>
      </c>
      <c r="G42" s="371"/>
      <c r="H42" s="316" t="s">
        <v>14639</v>
      </c>
      <c r="I42" s="71" t="s">
        <v>268</v>
      </c>
    </row>
    <row r="43" spans="1:9" x14ac:dyDescent="0.2">
      <c r="A43" s="377" t="s">
        <v>14638</v>
      </c>
      <c r="B43" s="327"/>
      <c r="C43" s="379"/>
      <c r="D43" s="378">
        <f>SUM(D44:D45)</f>
        <v>53200</v>
      </c>
      <c r="E43" s="378">
        <f>SUM(E44:E45)</f>
        <v>47880</v>
      </c>
      <c r="F43" s="378">
        <f>SUM(F44:F45)</f>
        <v>0</v>
      </c>
      <c r="G43" s="378">
        <f>SUM(G44:G45)</f>
        <v>228832</v>
      </c>
      <c r="H43" s="377"/>
      <c r="I43" s="376"/>
    </row>
    <row r="44" spans="1:9" ht="132" x14ac:dyDescent="0.2">
      <c r="A44" s="317" t="s">
        <v>14637</v>
      </c>
      <c r="B44" s="317"/>
      <c r="C44" s="317" t="s">
        <v>14636</v>
      </c>
      <c r="D44" s="375">
        <v>53200</v>
      </c>
      <c r="E44" s="375">
        <v>47880</v>
      </c>
      <c r="F44" s="371"/>
      <c r="G44" s="371"/>
      <c r="H44" s="71"/>
      <c r="I44" s="71"/>
    </row>
    <row r="45" spans="1:9" ht="108" x14ac:dyDescent="0.2">
      <c r="A45" s="317" t="s">
        <v>14635</v>
      </c>
      <c r="B45" s="317" t="s">
        <v>82</v>
      </c>
      <c r="C45" s="70" t="s">
        <v>82</v>
      </c>
      <c r="D45" s="371" t="s">
        <v>82</v>
      </c>
      <c r="E45" s="371" t="s">
        <v>82</v>
      </c>
      <c r="F45" s="371" t="s">
        <v>82</v>
      </c>
      <c r="G45" s="375">
        <v>228832</v>
      </c>
      <c r="H45" s="71"/>
      <c r="I45" s="71"/>
    </row>
    <row r="46" spans="1:9" x14ac:dyDescent="0.2">
      <c r="A46" s="377" t="s">
        <v>14634</v>
      </c>
      <c r="B46" s="327"/>
      <c r="C46" s="379"/>
      <c r="D46" s="378">
        <f>+D47</f>
        <v>1361900</v>
      </c>
      <c r="E46" s="378">
        <f>+E47</f>
        <v>408570</v>
      </c>
      <c r="F46" s="378">
        <f>+F47</f>
        <v>626134.97</v>
      </c>
      <c r="G46" s="378">
        <f>+G47</f>
        <v>327195.03000000003</v>
      </c>
      <c r="H46" s="377"/>
      <c r="I46" s="376"/>
    </row>
    <row r="47" spans="1:9" ht="108" x14ac:dyDescent="0.2">
      <c r="A47" s="317" t="s">
        <v>14633</v>
      </c>
      <c r="B47" s="317" t="s">
        <v>14632</v>
      </c>
      <c r="C47" s="70" t="s">
        <v>82</v>
      </c>
      <c r="D47" s="375">
        <v>1361900</v>
      </c>
      <c r="E47" s="375">
        <v>408570</v>
      </c>
      <c r="F47" s="375">
        <v>626134.97</v>
      </c>
      <c r="G47" s="375">
        <v>327195.03000000003</v>
      </c>
      <c r="H47" s="316" t="s">
        <v>14631</v>
      </c>
      <c r="I47" s="71"/>
    </row>
    <row r="48" spans="1:9" x14ac:dyDescent="0.2">
      <c r="A48" s="377" t="s">
        <v>14630</v>
      </c>
      <c r="B48" s="327"/>
      <c r="C48" s="379"/>
      <c r="D48" s="378">
        <f>+D49</f>
        <v>64500</v>
      </c>
      <c r="E48" s="378"/>
      <c r="F48" s="378">
        <f>+F49</f>
        <v>64500</v>
      </c>
      <c r="G48" s="378">
        <f>+G49</f>
        <v>0</v>
      </c>
      <c r="H48" s="377"/>
      <c r="I48" s="376"/>
    </row>
    <row r="49" spans="1:9" ht="12" customHeight="1" x14ac:dyDescent="0.2">
      <c r="A49" s="317" t="s">
        <v>14629</v>
      </c>
      <c r="B49" s="317" t="s">
        <v>354</v>
      </c>
      <c r="C49" s="70">
        <v>43729849</v>
      </c>
      <c r="D49" s="375">
        <v>64500</v>
      </c>
      <c r="E49" s="371" t="s">
        <v>354</v>
      </c>
      <c r="F49" s="375">
        <v>64500</v>
      </c>
      <c r="G49" s="371"/>
      <c r="H49" s="71"/>
      <c r="I49" s="71"/>
    </row>
    <row r="50" spans="1:9" x14ac:dyDescent="0.2">
      <c r="A50" s="319" t="s">
        <v>14628</v>
      </c>
      <c r="B50" s="318"/>
      <c r="C50" s="367"/>
      <c r="D50" s="374">
        <f>SUM(D51:D58)</f>
        <v>2992553.35</v>
      </c>
      <c r="E50" s="374">
        <f>SUM(E51:E58)</f>
        <v>1528401.7100000002</v>
      </c>
      <c r="F50" s="374">
        <f>SUM(F51:F58)</f>
        <v>1464151.6400000001</v>
      </c>
      <c r="G50" s="374">
        <f>SUM(G51:G58)</f>
        <v>0</v>
      </c>
      <c r="H50" s="367"/>
      <c r="I50" s="367"/>
    </row>
    <row r="51" spans="1:9" ht="36" x14ac:dyDescent="0.2">
      <c r="A51" s="317" t="s">
        <v>14627</v>
      </c>
      <c r="B51" s="317" t="s">
        <v>14626</v>
      </c>
      <c r="C51" s="70"/>
      <c r="D51" s="373" t="s">
        <v>14625</v>
      </c>
      <c r="E51" s="373" t="s">
        <v>14624</v>
      </c>
      <c r="F51" s="371"/>
      <c r="G51" s="371"/>
      <c r="H51" s="79" t="s">
        <v>14623</v>
      </c>
      <c r="I51" s="71"/>
    </row>
    <row r="52" spans="1:9" ht="84" x14ac:dyDescent="0.2">
      <c r="A52" s="317" t="s">
        <v>14622</v>
      </c>
      <c r="B52" s="317" t="s">
        <v>14621</v>
      </c>
      <c r="C52" s="70"/>
      <c r="D52" s="373">
        <v>199160.4</v>
      </c>
      <c r="E52" s="373">
        <v>159328.32000000001</v>
      </c>
      <c r="F52" s="373">
        <f>D52-E52</f>
        <v>39832.079999999987</v>
      </c>
      <c r="G52" s="371"/>
      <c r="H52" s="79" t="s">
        <v>14620</v>
      </c>
      <c r="I52" s="71"/>
    </row>
    <row r="53" spans="1:9" ht="48" x14ac:dyDescent="0.2">
      <c r="A53" s="317" t="s">
        <v>14619</v>
      </c>
      <c r="B53" s="317" t="s">
        <v>14617</v>
      </c>
      <c r="C53" s="70"/>
      <c r="D53" s="373">
        <v>131514.54</v>
      </c>
      <c r="E53" s="373">
        <f>D53</f>
        <v>131514.54</v>
      </c>
      <c r="F53" s="371"/>
      <c r="G53" s="371"/>
      <c r="H53" s="79" t="s">
        <v>14611</v>
      </c>
      <c r="I53" s="71"/>
    </row>
    <row r="54" spans="1:9" ht="36" x14ac:dyDescent="0.2">
      <c r="A54" s="317" t="s">
        <v>14618</v>
      </c>
      <c r="B54" s="317" t="s">
        <v>14617</v>
      </c>
      <c r="C54" s="70"/>
      <c r="D54" s="373">
        <v>808571.4</v>
      </c>
      <c r="E54" s="373">
        <f>D54-F54</f>
        <v>476021.49000000005</v>
      </c>
      <c r="F54" s="373">
        <v>332549.90999999997</v>
      </c>
      <c r="G54" s="371"/>
      <c r="H54" s="79" t="s">
        <v>14611</v>
      </c>
      <c r="I54" s="71"/>
    </row>
    <row r="55" spans="1:9" ht="72" x14ac:dyDescent="0.2">
      <c r="A55" s="317" t="s">
        <v>14616</v>
      </c>
      <c r="B55" s="317" t="s">
        <v>14612</v>
      </c>
      <c r="C55" s="70"/>
      <c r="D55" s="373">
        <v>644707.75</v>
      </c>
      <c r="E55" s="373">
        <v>237308.2</v>
      </c>
      <c r="F55" s="373">
        <f>D55-E55</f>
        <v>407399.55</v>
      </c>
      <c r="G55" s="371"/>
      <c r="H55" s="79" t="s">
        <v>14611</v>
      </c>
      <c r="I55" s="71"/>
    </row>
    <row r="56" spans="1:9" ht="60" x14ac:dyDescent="0.2">
      <c r="A56" s="317" t="s">
        <v>14615</v>
      </c>
      <c r="B56" s="317" t="s">
        <v>14614</v>
      </c>
      <c r="C56" s="70"/>
      <c r="D56" s="373">
        <v>280792.8</v>
      </c>
      <c r="E56" s="373">
        <v>152169.78</v>
      </c>
      <c r="F56" s="373">
        <f>D56-E56</f>
        <v>128623.01999999999</v>
      </c>
      <c r="G56" s="371"/>
      <c r="H56" s="79" t="s">
        <v>14611</v>
      </c>
      <c r="I56" s="71"/>
    </row>
    <row r="57" spans="1:9" ht="96" x14ac:dyDescent="0.2">
      <c r="A57" s="317" t="s">
        <v>14613</v>
      </c>
      <c r="B57" s="317" t="s">
        <v>14612</v>
      </c>
      <c r="C57" s="70"/>
      <c r="D57" s="373">
        <v>815113.63</v>
      </c>
      <c r="E57" s="373">
        <v>259366.55</v>
      </c>
      <c r="F57" s="373">
        <f>D57-E57</f>
        <v>555747.08000000007</v>
      </c>
      <c r="G57" s="371"/>
      <c r="H57" s="79" t="s">
        <v>14611</v>
      </c>
      <c r="I57" s="71"/>
    </row>
    <row r="58" spans="1:9" ht="84" x14ac:dyDescent="0.2">
      <c r="A58" s="317" t="s">
        <v>14610</v>
      </c>
      <c r="B58" s="317" t="s">
        <v>14609</v>
      </c>
      <c r="C58" s="70"/>
      <c r="D58" s="373">
        <v>112692.83</v>
      </c>
      <c r="E58" s="373">
        <f>D58</f>
        <v>112692.83</v>
      </c>
      <c r="F58" s="371"/>
      <c r="G58" s="371"/>
      <c r="H58" s="79" t="s">
        <v>14608</v>
      </c>
      <c r="I58" s="71"/>
    </row>
    <row r="59" spans="1:9" x14ac:dyDescent="0.2">
      <c r="A59" s="319" t="s">
        <v>14607</v>
      </c>
      <c r="B59" s="318"/>
      <c r="C59" s="367"/>
      <c r="D59" s="372">
        <f>SUM(D60:D62)</f>
        <v>10224465.199999999</v>
      </c>
      <c r="E59" s="372">
        <f>SUM(E60:E62)</f>
        <v>0</v>
      </c>
      <c r="F59" s="372">
        <f>SUM(F60:F62)</f>
        <v>4481907.04</v>
      </c>
      <c r="G59" s="372">
        <f>SUM(G60:G62)</f>
        <v>0</v>
      </c>
      <c r="H59" s="367"/>
      <c r="I59" s="367"/>
    </row>
    <row r="60" spans="1:9" ht="12" customHeight="1" x14ac:dyDescent="0.2">
      <c r="A60" s="317" t="s">
        <v>14606</v>
      </c>
      <c r="B60" s="317" t="s">
        <v>14605</v>
      </c>
      <c r="C60" s="70"/>
      <c r="D60" s="370">
        <v>2601351.2000000002</v>
      </c>
      <c r="E60" s="370"/>
      <c r="F60" s="370">
        <f>260135.2+780405.36+1040540.48</f>
        <v>2081081.04</v>
      </c>
      <c r="G60" s="371"/>
      <c r="H60" s="316" t="s">
        <v>14604</v>
      </c>
      <c r="I60" s="71" t="s">
        <v>14603</v>
      </c>
    </row>
    <row r="61" spans="1:9" ht="84" x14ac:dyDescent="0.2">
      <c r="A61" s="317" t="s">
        <v>14602</v>
      </c>
      <c r="B61" s="317"/>
      <c r="C61" s="317" t="s">
        <v>14601</v>
      </c>
      <c r="D61" s="370">
        <v>1188114</v>
      </c>
      <c r="E61" s="371"/>
      <c r="F61" s="370">
        <v>792076</v>
      </c>
      <c r="G61" s="371"/>
      <c r="H61" s="316" t="s">
        <v>14600</v>
      </c>
      <c r="I61" s="71" t="s">
        <v>87</v>
      </c>
    </row>
    <row r="62" spans="1:9" s="311" customFormat="1" ht="108" x14ac:dyDescent="0.2">
      <c r="A62" s="317" t="s">
        <v>14599</v>
      </c>
      <c r="B62" s="317" t="s">
        <v>14598</v>
      </c>
      <c r="C62" s="317"/>
      <c r="D62" s="370">
        <v>6435000</v>
      </c>
      <c r="E62" s="346"/>
      <c r="F62" s="370">
        <v>1608750</v>
      </c>
      <c r="G62" s="346"/>
      <c r="H62" s="316" t="s">
        <v>14597</v>
      </c>
      <c r="I62" s="316" t="s">
        <v>87</v>
      </c>
    </row>
    <row r="63" spans="1:9" x14ac:dyDescent="0.2">
      <c r="A63" s="319" t="s">
        <v>14596</v>
      </c>
      <c r="B63" s="318"/>
      <c r="C63" s="367"/>
      <c r="D63" s="369">
        <f>+D64</f>
        <v>61152</v>
      </c>
      <c r="E63" s="367"/>
      <c r="F63" s="368">
        <f>+F64</f>
        <v>41583.360000000001</v>
      </c>
      <c r="G63" s="367"/>
      <c r="H63" s="367"/>
      <c r="I63" s="367"/>
    </row>
    <row r="64" spans="1:9" s="48" customFormat="1" ht="84.6" customHeight="1" x14ac:dyDescent="0.2">
      <c r="A64" s="366" t="s">
        <v>14595</v>
      </c>
      <c r="B64" s="621"/>
      <c r="C64" s="362">
        <v>23993338</v>
      </c>
      <c r="D64" s="365">
        <v>61152</v>
      </c>
      <c r="E64" s="316"/>
      <c r="F64" s="364">
        <v>41583.360000000001</v>
      </c>
      <c r="G64" s="363"/>
      <c r="H64" s="362" t="s">
        <v>354</v>
      </c>
      <c r="I64" s="362" t="s">
        <v>354</v>
      </c>
    </row>
    <row r="65" spans="1:9" s="754" customFormat="1" ht="21.95" customHeight="1" x14ac:dyDescent="0.2">
      <c r="A65" s="748" t="s">
        <v>14594</v>
      </c>
      <c r="B65" s="748"/>
      <c r="C65" s="749"/>
      <c r="D65" s="750">
        <v>27890788.879999999</v>
      </c>
      <c r="E65" s="751">
        <v>2868222.9800000004</v>
      </c>
      <c r="F65" s="752">
        <v>10025935.844000001</v>
      </c>
      <c r="G65" s="751">
        <v>5006107.8260000004</v>
      </c>
      <c r="H65" s="753"/>
      <c r="I65" s="753"/>
    </row>
    <row r="66" spans="1:9" ht="24" x14ac:dyDescent="0.2">
      <c r="A66" s="361" t="s">
        <v>154</v>
      </c>
      <c r="B66" s="622"/>
      <c r="C66" s="21"/>
      <c r="D66" s="21"/>
      <c r="E66" s="16"/>
      <c r="F66" s="358"/>
      <c r="G66" s="16"/>
    </row>
    <row r="67" spans="1:9" ht="24" x14ac:dyDescent="0.2">
      <c r="A67" s="360" t="s">
        <v>183</v>
      </c>
      <c r="B67" s="313"/>
      <c r="C67" s="20"/>
      <c r="D67" s="20"/>
      <c r="E67" s="16"/>
      <c r="F67" s="358"/>
      <c r="G67" s="16"/>
    </row>
    <row r="68" spans="1:9" ht="48" x14ac:dyDescent="0.2">
      <c r="A68" s="359" t="s">
        <v>184</v>
      </c>
      <c r="B68" s="623"/>
      <c r="C68" s="18"/>
      <c r="D68" s="18"/>
      <c r="E68" s="16"/>
      <c r="F68" s="358"/>
      <c r="G68" s="16"/>
    </row>
    <row r="69" spans="1:9" x14ac:dyDescent="0.2">
      <c r="D69" s="357"/>
      <c r="E69" s="357"/>
      <c r="F69" s="357"/>
      <c r="G69" s="357"/>
    </row>
    <row r="71" spans="1:9" ht="30" x14ac:dyDescent="0.4">
      <c r="A71" s="940" t="s">
        <v>1781</v>
      </c>
      <c r="B71" s="940"/>
      <c r="C71" s="940"/>
      <c r="D71" s="940"/>
    </row>
    <row r="72" spans="1:9" ht="15" x14ac:dyDescent="0.25">
      <c r="A72" s="356"/>
    </row>
    <row r="73" spans="1:9" ht="15" x14ac:dyDescent="0.25">
      <c r="A73" s="356"/>
    </row>
  </sheetData>
  <autoFilter ref="A5:I68" xr:uid="{00000000-0001-0000-0700-000000000000}"/>
  <mergeCells count="9">
    <mergeCell ref="A71:D71"/>
    <mergeCell ref="A1:I1"/>
    <mergeCell ref="B2:I2"/>
    <mergeCell ref="D3:D4"/>
    <mergeCell ref="A3:A4"/>
    <mergeCell ref="B3:B4"/>
    <mergeCell ref="C3:C4"/>
    <mergeCell ref="H3:H4"/>
    <mergeCell ref="I3:I4"/>
  </mergeCells>
  <hyperlinks>
    <hyperlink ref="H19" r:id="rId1" xr:uid="{7D214B6B-7D06-457F-9C14-847AA602CBA1}"/>
    <hyperlink ref="H21" r:id="rId2" xr:uid="{D81567AE-FCA0-4D4F-A88D-856C4A6B293D}"/>
  </hyperlinks>
  <pageMargins left="0.70866141732283472" right="0.70866141732283472" top="0.74803149606299213" bottom="0.74803149606299213" header="0.31496062992125984" footer="0.31496062992125984"/>
  <pageSetup paperSize="9" scale="56"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341"/>
  <sheetViews>
    <sheetView view="pageBreakPreview" zoomScale="60" zoomScaleNormal="100" workbookViewId="0">
      <selection activeCell="H355" sqref="H355"/>
    </sheetView>
  </sheetViews>
  <sheetFormatPr baseColWidth="10" defaultColWidth="11.42578125" defaultRowHeight="12" x14ac:dyDescent="0.2"/>
  <cols>
    <col min="1" max="1" width="18.7109375" style="311" customWidth="1"/>
    <col min="2" max="2" width="19.7109375" style="311" customWidth="1"/>
    <col min="3" max="3" width="18.7109375" style="311" customWidth="1"/>
    <col min="4" max="4" width="18.7109375" style="15" customWidth="1"/>
    <col min="5" max="5" width="23.28515625" style="15" customWidth="1"/>
    <col min="6" max="6" width="18.7109375" style="15" customWidth="1"/>
    <col min="7" max="7" width="8.85546875" style="27" customWidth="1"/>
    <col min="8" max="8" width="6.7109375" style="27" customWidth="1"/>
    <col min="9" max="9" width="11.7109375" style="15" customWidth="1"/>
    <col min="10" max="10" width="21.85546875" style="15" bestFit="1" customWidth="1"/>
    <col min="11" max="12" width="18.7109375" style="15" customWidth="1"/>
    <col min="13" max="13" width="18.28515625" style="15" customWidth="1"/>
    <col min="14" max="14" width="20.42578125" style="15" customWidth="1"/>
    <col min="15" max="15" width="21.140625" style="15" customWidth="1"/>
    <col min="16" max="16384" width="11.42578125" style="15"/>
  </cols>
  <sheetData>
    <row r="1" spans="1:19" s="17" customFormat="1" ht="20.25" customHeight="1" x14ac:dyDescent="0.2">
      <c r="A1" s="945" t="s">
        <v>206</v>
      </c>
      <c r="B1" s="946"/>
      <c r="C1" s="946"/>
      <c r="D1" s="946"/>
      <c r="E1" s="946"/>
      <c r="F1" s="946"/>
      <c r="G1" s="946"/>
      <c r="H1" s="946"/>
      <c r="I1" s="946"/>
      <c r="J1" s="946"/>
      <c r="K1" s="946"/>
      <c r="L1" s="946"/>
      <c r="M1" s="946"/>
      <c r="N1" s="946"/>
      <c r="O1" s="946"/>
    </row>
    <row r="2" spans="1:19" ht="54" x14ac:dyDescent="0.2">
      <c r="A2" s="763" t="s">
        <v>3</v>
      </c>
      <c r="B2" s="759"/>
      <c r="C2" s="947"/>
      <c r="D2" s="948"/>
      <c r="E2" s="948"/>
      <c r="F2" s="948"/>
      <c r="G2" s="948"/>
      <c r="H2" s="948"/>
      <c r="I2" s="948"/>
      <c r="J2" s="948"/>
      <c r="K2" s="948"/>
      <c r="L2" s="948"/>
      <c r="M2" s="948"/>
      <c r="N2" s="948"/>
      <c r="O2" s="948"/>
      <c r="P2" s="16"/>
      <c r="Q2" s="16"/>
      <c r="R2" s="16"/>
      <c r="S2" s="16"/>
    </row>
    <row r="3" spans="1:19" s="28" customFormat="1" ht="20.25" customHeight="1" x14ac:dyDescent="0.2">
      <c r="A3" s="950" t="s">
        <v>115</v>
      </c>
      <c r="B3" s="950"/>
      <c r="C3" s="950" t="s">
        <v>116</v>
      </c>
      <c r="D3" s="950"/>
      <c r="E3" s="950" t="s">
        <v>117</v>
      </c>
      <c r="F3" s="950"/>
      <c r="G3" s="950"/>
      <c r="H3" s="950"/>
      <c r="I3" s="950"/>
      <c r="J3" s="950" t="s">
        <v>118</v>
      </c>
      <c r="K3" s="950"/>
      <c r="L3" s="950"/>
      <c r="M3" s="950" t="s">
        <v>194</v>
      </c>
      <c r="N3" s="950" t="s">
        <v>195</v>
      </c>
      <c r="O3" s="909" t="s">
        <v>134</v>
      </c>
    </row>
    <row r="4" spans="1:19" s="29" customFormat="1" ht="45" x14ac:dyDescent="0.25">
      <c r="A4" s="64" t="s">
        <v>317</v>
      </c>
      <c r="B4" s="64" t="s">
        <v>91</v>
      </c>
      <c r="C4" s="64" t="s">
        <v>119</v>
      </c>
      <c r="D4" s="64" t="s">
        <v>120</v>
      </c>
      <c r="E4" s="64" t="s">
        <v>121</v>
      </c>
      <c r="F4" s="64" t="s">
        <v>122</v>
      </c>
      <c r="G4" s="69" t="s">
        <v>123</v>
      </c>
      <c r="H4" s="69" t="s">
        <v>124</v>
      </c>
      <c r="I4" s="69" t="s">
        <v>125</v>
      </c>
      <c r="J4" s="64" t="s">
        <v>126</v>
      </c>
      <c r="K4" s="64" t="s">
        <v>127</v>
      </c>
      <c r="L4" s="64" t="s">
        <v>128</v>
      </c>
      <c r="M4" s="951"/>
      <c r="N4" s="951"/>
      <c r="O4" s="949"/>
    </row>
    <row r="5" spans="1:19" s="766" customFormat="1" ht="24.4" customHeight="1" x14ac:dyDescent="0.25">
      <c r="A5" s="830" t="s">
        <v>863</v>
      </c>
      <c r="B5" s="289"/>
      <c r="C5" s="289"/>
      <c r="D5" s="289"/>
      <c r="E5" s="289"/>
      <c r="F5" s="289"/>
      <c r="G5" s="831"/>
      <c r="H5" s="289"/>
      <c r="I5" s="289"/>
      <c r="J5" s="764"/>
      <c r="K5" s="765"/>
      <c r="L5" s="289"/>
      <c r="M5" s="765"/>
      <c r="N5" s="765"/>
      <c r="O5" s="765"/>
    </row>
    <row r="6" spans="1:19" s="769" customFormat="1" ht="33.75" x14ac:dyDescent="0.25">
      <c r="A6" s="760" t="s">
        <v>579</v>
      </c>
      <c r="B6" s="569" t="s">
        <v>300</v>
      </c>
      <c r="C6" s="569" t="s">
        <v>301</v>
      </c>
      <c r="D6" s="569" t="s">
        <v>302</v>
      </c>
      <c r="E6" s="569" t="s">
        <v>303</v>
      </c>
      <c r="F6" s="569" t="s">
        <v>304</v>
      </c>
      <c r="G6" s="290" t="s">
        <v>305</v>
      </c>
      <c r="H6" s="569"/>
      <c r="I6" s="569"/>
      <c r="J6" s="767" t="s">
        <v>306</v>
      </c>
      <c r="K6" s="308">
        <v>120000</v>
      </c>
      <c r="L6" s="768" t="s">
        <v>307</v>
      </c>
      <c r="M6" s="308">
        <v>1296000</v>
      </c>
      <c r="N6" s="308">
        <v>576000</v>
      </c>
      <c r="O6" s="308">
        <v>1440000</v>
      </c>
    </row>
    <row r="7" spans="1:19" s="769" customFormat="1" ht="33.75" x14ac:dyDescent="0.25">
      <c r="A7" s="760" t="s">
        <v>579</v>
      </c>
      <c r="B7" s="569" t="s">
        <v>300</v>
      </c>
      <c r="C7" s="569" t="s">
        <v>308</v>
      </c>
      <c r="D7" s="569" t="s">
        <v>309</v>
      </c>
      <c r="E7" s="569" t="s">
        <v>303</v>
      </c>
      <c r="F7" s="569" t="s">
        <v>310</v>
      </c>
      <c r="G7" s="290" t="s">
        <v>311</v>
      </c>
      <c r="H7" s="173"/>
      <c r="I7" s="173"/>
      <c r="J7" s="569" t="s">
        <v>312</v>
      </c>
      <c r="K7" s="308">
        <v>29443.83</v>
      </c>
      <c r="L7" s="768" t="s">
        <v>307</v>
      </c>
      <c r="M7" s="308">
        <v>353325.96</v>
      </c>
      <c r="N7" s="308">
        <v>176662.98</v>
      </c>
      <c r="O7" s="767">
        <v>353325.96</v>
      </c>
    </row>
    <row r="8" spans="1:19" s="769" customFormat="1" ht="36" x14ac:dyDescent="0.25">
      <c r="A8" s="760" t="s">
        <v>579</v>
      </c>
      <c r="B8" s="569" t="s">
        <v>300</v>
      </c>
      <c r="C8" s="569" t="s">
        <v>334</v>
      </c>
      <c r="D8" s="569" t="s">
        <v>313</v>
      </c>
      <c r="E8" s="569" t="s">
        <v>303</v>
      </c>
      <c r="F8" s="569" t="s">
        <v>314</v>
      </c>
      <c r="G8" s="290" t="s">
        <v>315</v>
      </c>
      <c r="H8" s="173"/>
      <c r="I8" s="173"/>
      <c r="J8" s="569" t="s">
        <v>316</v>
      </c>
      <c r="K8" s="308">
        <v>168000</v>
      </c>
      <c r="L8" s="768" t="s">
        <v>307</v>
      </c>
      <c r="M8" s="308">
        <v>2016000</v>
      </c>
      <c r="N8" s="308">
        <v>1008000</v>
      </c>
      <c r="O8" s="767">
        <v>2016000</v>
      </c>
    </row>
    <row r="9" spans="1:19" s="333" customFormat="1" ht="36" x14ac:dyDescent="0.25">
      <c r="A9" s="760" t="s">
        <v>579</v>
      </c>
      <c r="B9" s="173" t="s">
        <v>318</v>
      </c>
      <c r="C9" s="149" t="s">
        <v>319</v>
      </c>
      <c r="D9" s="291">
        <v>7008366</v>
      </c>
      <c r="E9" s="569" t="s">
        <v>320</v>
      </c>
      <c r="F9" s="291">
        <v>7008366</v>
      </c>
      <c r="G9" s="292">
        <v>3065.33</v>
      </c>
      <c r="H9" s="569">
        <v>7</v>
      </c>
      <c r="I9" s="569">
        <v>1</v>
      </c>
      <c r="J9" s="293">
        <v>44926</v>
      </c>
      <c r="K9" s="770">
        <v>214768.33</v>
      </c>
      <c r="L9" s="173" t="s">
        <v>321</v>
      </c>
      <c r="M9" s="294">
        <v>2577219.96</v>
      </c>
      <c r="N9" s="294">
        <v>1073841.6499999999</v>
      </c>
      <c r="O9" s="294">
        <v>2577219.96</v>
      </c>
      <c r="P9" s="771" t="s">
        <v>570</v>
      </c>
      <c r="Q9" s="772"/>
    </row>
    <row r="10" spans="1:19" s="333" customFormat="1" ht="36" x14ac:dyDescent="0.25">
      <c r="A10" s="760" t="s">
        <v>579</v>
      </c>
      <c r="B10" s="173" t="s">
        <v>318</v>
      </c>
      <c r="C10" s="295" t="s">
        <v>322</v>
      </c>
      <c r="D10" s="569">
        <v>32101040</v>
      </c>
      <c r="E10" s="569" t="s">
        <v>320</v>
      </c>
      <c r="F10" s="569">
        <v>32101040</v>
      </c>
      <c r="G10" s="292">
        <v>294</v>
      </c>
      <c r="H10" s="569"/>
      <c r="I10" s="569"/>
      <c r="J10" s="293">
        <v>44926</v>
      </c>
      <c r="K10" s="770">
        <v>2900</v>
      </c>
      <c r="L10" s="173" t="s">
        <v>321</v>
      </c>
      <c r="M10" s="294">
        <v>34800</v>
      </c>
      <c r="N10" s="294">
        <v>17400</v>
      </c>
      <c r="O10" s="294">
        <v>48000</v>
      </c>
      <c r="P10" s="771" t="s">
        <v>571</v>
      </c>
      <c r="Q10" s="772"/>
    </row>
    <row r="11" spans="1:19" s="333" customFormat="1" ht="36" x14ac:dyDescent="0.25">
      <c r="A11" s="760" t="s">
        <v>579</v>
      </c>
      <c r="B11" s="173" t="s">
        <v>318</v>
      </c>
      <c r="C11" s="296" t="s">
        <v>323</v>
      </c>
      <c r="D11" s="297">
        <v>2629382</v>
      </c>
      <c r="E11" s="569" t="s">
        <v>320</v>
      </c>
      <c r="F11" s="297">
        <v>2629382</v>
      </c>
      <c r="G11" s="292"/>
      <c r="H11" s="569">
        <v>2</v>
      </c>
      <c r="I11" s="569"/>
      <c r="J11" s="293">
        <v>44926</v>
      </c>
      <c r="K11" s="770">
        <v>600</v>
      </c>
      <c r="L11" s="173" t="s">
        <v>321</v>
      </c>
      <c r="M11" s="294">
        <v>3360</v>
      </c>
      <c r="N11" s="294">
        <v>3600</v>
      </c>
      <c r="O11" s="294">
        <v>7200</v>
      </c>
      <c r="P11" s="771" t="s">
        <v>571</v>
      </c>
      <c r="Q11" s="772"/>
    </row>
    <row r="12" spans="1:19" s="333" customFormat="1" ht="36" x14ac:dyDescent="0.25">
      <c r="A12" s="760" t="s">
        <v>579</v>
      </c>
      <c r="B12" s="173" t="s">
        <v>318</v>
      </c>
      <c r="C12" s="296" t="s">
        <v>324</v>
      </c>
      <c r="D12" s="297">
        <v>29222099</v>
      </c>
      <c r="E12" s="569" t="s">
        <v>320</v>
      </c>
      <c r="F12" s="297">
        <v>29222099</v>
      </c>
      <c r="G12" s="292">
        <v>250</v>
      </c>
      <c r="H12" s="569"/>
      <c r="I12" s="569"/>
      <c r="J12" s="293">
        <v>44926</v>
      </c>
      <c r="K12" s="770">
        <v>5000</v>
      </c>
      <c r="L12" s="173" t="s">
        <v>321</v>
      </c>
      <c r="M12" s="294">
        <v>60000</v>
      </c>
      <c r="N12" s="294">
        <v>30000</v>
      </c>
      <c r="O12" s="294">
        <v>60000</v>
      </c>
      <c r="P12" s="771" t="s">
        <v>572</v>
      </c>
      <c r="Q12" s="772"/>
    </row>
    <row r="13" spans="1:19" s="333" customFormat="1" ht="36" x14ac:dyDescent="0.25">
      <c r="A13" s="760" t="s">
        <v>579</v>
      </c>
      <c r="B13" s="173" t="s">
        <v>318</v>
      </c>
      <c r="C13" s="295" t="s">
        <v>325</v>
      </c>
      <c r="D13" s="569">
        <v>43300485</v>
      </c>
      <c r="E13" s="569" t="s">
        <v>320</v>
      </c>
      <c r="F13" s="569">
        <v>43300485</v>
      </c>
      <c r="G13" s="292"/>
      <c r="H13" s="569">
        <v>1</v>
      </c>
      <c r="I13" s="569"/>
      <c r="J13" s="293">
        <v>44926</v>
      </c>
      <c r="K13" s="770">
        <v>250</v>
      </c>
      <c r="L13" s="173" t="s">
        <v>321</v>
      </c>
      <c r="M13" s="294">
        <v>2160</v>
      </c>
      <c r="N13" s="294">
        <v>1260</v>
      </c>
      <c r="O13" s="294">
        <v>3000</v>
      </c>
      <c r="P13" s="771" t="s">
        <v>572</v>
      </c>
      <c r="Q13" s="772"/>
    </row>
    <row r="14" spans="1:19" s="333" customFormat="1" ht="36" x14ac:dyDescent="0.25">
      <c r="A14" s="760" t="s">
        <v>579</v>
      </c>
      <c r="B14" s="173" t="s">
        <v>318</v>
      </c>
      <c r="C14" s="295" t="s">
        <v>326</v>
      </c>
      <c r="D14" s="569">
        <v>28207095</v>
      </c>
      <c r="E14" s="569" t="s">
        <v>320</v>
      </c>
      <c r="F14" s="569">
        <v>28207095</v>
      </c>
      <c r="G14" s="292">
        <v>140</v>
      </c>
      <c r="H14" s="569"/>
      <c r="I14" s="569"/>
      <c r="J14" s="293">
        <v>44926</v>
      </c>
      <c r="K14" s="770">
        <v>3000</v>
      </c>
      <c r="L14" s="173" t="s">
        <v>321</v>
      </c>
      <c r="M14" s="294">
        <v>36000</v>
      </c>
      <c r="N14" s="294">
        <v>18000</v>
      </c>
      <c r="O14" s="294">
        <v>4800</v>
      </c>
      <c r="P14" s="771" t="s">
        <v>573</v>
      </c>
      <c r="Q14" s="772"/>
    </row>
    <row r="15" spans="1:19" s="333" customFormat="1" ht="36" x14ac:dyDescent="0.25">
      <c r="A15" s="760" t="s">
        <v>579</v>
      </c>
      <c r="B15" s="173" t="s">
        <v>318</v>
      </c>
      <c r="C15" s="295" t="s">
        <v>327</v>
      </c>
      <c r="D15" s="569">
        <v>28591097</v>
      </c>
      <c r="E15" s="569" t="s">
        <v>320</v>
      </c>
      <c r="F15" s="569">
        <v>28591097</v>
      </c>
      <c r="G15" s="292"/>
      <c r="H15" s="569">
        <v>1</v>
      </c>
      <c r="I15" s="569"/>
      <c r="J15" s="293">
        <v>44926</v>
      </c>
      <c r="K15" s="770">
        <v>180</v>
      </c>
      <c r="L15" s="173" t="s">
        <v>321</v>
      </c>
      <c r="M15" s="294">
        <v>1920</v>
      </c>
      <c r="N15" s="294">
        <v>1080</v>
      </c>
      <c r="O15" s="294">
        <v>3000</v>
      </c>
      <c r="P15" s="771" t="s">
        <v>573</v>
      </c>
      <c r="Q15" s="772"/>
    </row>
    <row r="16" spans="1:19" s="333" customFormat="1" ht="36" x14ac:dyDescent="0.25">
      <c r="A16" s="760" t="s">
        <v>579</v>
      </c>
      <c r="B16" s="173" t="s">
        <v>318</v>
      </c>
      <c r="C16" s="295" t="s">
        <v>328</v>
      </c>
      <c r="D16" s="569">
        <v>16450055</v>
      </c>
      <c r="E16" s="569" t="s">
        <v>320</v>
      </c>
      <c r="F16" s="569">
        <v>16450055</v>
      </c>
      <c r="G16" s="292">
        <v>400</v>
      </c>
      <c r="H16" s="569"/>
      <c r="I16" s="569"/>
      <c r="J16" s="293">
        <v>44926</v>
      </c>
      <c r="K16" s="770">
        <v>5000</v>
      </c>
      <c r="L16" s="173" t="s">
        <v>321</v>
      </c>
      <c r="M16" s="294">
        <v>48000</v>
      </c>
      <c r="N16" s="294">
        <v>30000</v>
      </c>
      <c r="O16" s="294">
        <v>84000</v>
      </c>
      <c r="P16" s="771" t="s">
        <v>574</v>
      </c>
      <c r="Q16" s="772"/>
    </row>
    <row r="17" spans="1:17" s="333" customFormat="1" ht="36" x14ac:dyDescent="0.25">
      <c r="A17" s="760" t="s">
        <v>579</v>
      </c>
      <c r="B17" s="173" t="s">
        <v>318</v>
      </c>
      <c r="C17" s="295" t="s">
        <v>329</v>
      </c>
      <c r="D17" s="569">
        <v>42460434</v>
      </c>
      <c r="E17" s="569" t="s">
        <v>320</v>
      </c>
      <c r="F17" s="569">
        <v>42460434</v>
      </c>
      <c r="G17" s="292"/>
      <c r="H17" s="569">
        <v>1</v>
      </c>
      <c r="I17" s="569"/>
      <c r="J17" s="293">
        <v>44926</v>
      </c>
      <c r="K17" s="770">
        <v>600</v>
      </c>
      <c r="L17" s="173" t="s">
        <v>321</v>
      </c>
      <c r="M17" s="294">
        <v>7200</v>
      </c>
      <c r="N17" s="294">
        <v>3600</v>
      </c>
      <c r="O17" s="294">
        <v>7200</v>
      </c>
      <c r="P17" s="771" t="s">
        <v>574</v>
      </c>
      <c r="Q17" s="772"/>
    </row>
    <row r="18" spans="1:17" s="333" customFormat="1" ht="36" x14ac:dyDescent="0.25">
      <c r="A18" s="760" t="s">
        <v>579</v>
      </c>
      <c r="B18" s="173" t="s">
        <v>318</v>
      </c>
      <c r="C18" s="295" t="s">
        <v>330</v>
      </c>
      <c r="D18" s="569">
        <v>26703638</v>
      </c>
      <c r="E18" s="569" t="s">
        <v>320</v>
      </c>
      <c r="F18" s="569">
        <v>26703638</v>
      </c>
      <c r="G18" s="292">
        <v>200</v>
      </c>
      <c r="H18" s="569"/>
      <c r="I18" s="569"/>
      <c r="J18" s="293">
        <v>44926</v>
      </c>
      <c r="K18" s="770">
        <v>2000</v>
      </c>
      <c r="L18" s="173" t="s">
        <v>321</v>
      </c>
      <c r="M18" s="294">
        <v>24000</v>
      </c>
      <c r="N18" s="294">
        <v>12000</v>
      </c>
      <c r="O18" s="294">
        <v>36000</v>
      </c>
      <c r="P18" s="771" t="s">
        <v>575</v>
      </c>
      <c r="Q18" s="772"/>
    </row>
    <row r="19" spans="1:17" s="333" customFormat="1" ht="36" x14ac:dyDescent="0.25">
      <c r="A19" s="760" t="s">
        <v>579</v>
      </c>
      <c r="B19" s="173" t="s">
        <v>318</v>
      </c>
      <c r="C19" s="295" t="s">
        <v>331</v>
      </c>
      <c r="D19" s="569">
        <v>23891976</v>
      </c>
      <c r="E19" s="569" t="s">
        <v>320</v>
      </c>
      <c r="F19" s="569">
        <v>23891976</v>
      </c>
      <c r="G19" s="292">
        <v>335</v>
      </c>
      <c r="H19" s="569"/>
      <c r="I19" s="569"/>
      <c r="J19" s="293">
        <v>44926</v>
      </c>
      <c r="K19" s="770">
        <v>3000</v>
      </c>
      <c r="L19" s="173" t="s">
        <v>321</v>
      </c>
      <c r="M19" s="294">
        <v>36000</v>
      </c>
      <c r="N19" s="294">
        <v>18000</v>
      </c>
      <c r="O19" s="294">
        <v>48000</v>
      </c>
      <c r="P19" s="771" t="s">
        <v>576</v>
      </c>
      <c r="Q19" s="772"/>
    </row>
    <row r="20" spans="1:17" s="333" customFormat="1" ht="36" x14ac:dyDescent="0.25">
      <c r="A20" s="760" t="s">
        <v>579</v>
      </c>
      <c r="B20" s="173" t="s">
        <v>318</v>
      </c>
      <c r="C20" s="295" t="s">
        <v>332</v>
      </c>
      <c r="D20" s="569">
        <v>17841144</v>
      </c>
      <c r="E20" s="569" t="s">
        <v>320</v>
      </c>
      <c r="F20" s="569">
        <v>17841144</v>
      </c>
      <c r="G20" s="292">
        <v>493</v>
      </c>
      <c r="H20" s="569"/>
      <c r="I20" s="569"/>
      <c r="J20" s="293">
        <v>44926</v>
      </c>
      <c r="K20" s="770">
        <v>6200</v>
      </c>
      <c r="L20" s="173" t="s">
        <v>321</v>
      </c>
      <c r="M20" s="294">
        <v>74400</v>
      </c>
      <c r="N20" s="294">
        <v>37200</v>
      </c>
      <c r="O20" s="294">
        <v>84000</v>
      </c>
      <c r="P20" s="771" t="s">
        <v>577</v>
      </c>
      <c r="Q20" s="772"/>
    </row>
    <row r="21" spans="1:17" s="333" customFormat="1" ht="36" x14ac:dyDescent="0.25">
      <c r="A21" s="760" t="s">
        <v>579</v>
      </c>
      <c r="B21" s="173" t="s">
        <v>318</v>
      </c>
      <c r="C21" s="295" t="s">
        <v>333</v>
      </c>
      <c r="D21" s="297">
        <v>19929153</v>
      </c>
      <c r="E21" s="569" t="s">
        <v>320</v>
      </c>
      <c r="F21" s="297">
        <v>19929153</v>
      </c>
      <c r="G21" s="292">
        <v>200</v>
      </c>
      <c r="H21" s="569"/>
      <c r="I21" s="569"/>
      <c r="J21" s="293">
        <v>44926</v>
      </c>
      <c r="K21" s="770">
        <v>4000</v>
      </c>
      <c r="L21" s="173" t="s">
        <v>321</v>
      </c>
      <c r="M21" s="294">
        <v>48000</v>
      </c>
      <c r="N21" s="294">
        <v>24000</v>
      </c>
      <c r="O21" s="294">
        <v>72000</v>
      </c>
      <c r="P21" s="771" t="s">
        <v>578</v>
      </c>
      <c r="Q21" s="772"/>
    </row>
    <row r="22" spans="1:17" s="333" customFormat="1" ht="33.75" x14ac:dyDescent="0.25">
      <c r="A22" s="760" t="s">
        <v>579</v>
      </c>
      <c r="B22" s="773" t="s">
        <v>335</v>
      </c>
      <c r="C22" s="755" t="s">
        <v>336</v>
      </c>
      <c r="D22" s="774">
        <v>31033540</v>
      </c>
      <c r="E22" s="755" t="s">
        <v>337</v>
      </c>
      <c r="F22" s="774" t="s">
        <v>338</v>
      </c>
      <c r="G22" s="774" t="s">
        <v>339</v>
      </c>
      <c r="H22" s="774" t="s">
        <v>340</v>
      </c>
      <c r="I22" s="774"/>
      <c r="J22" s="775">
        <v>44926</v>
      </c>
      <c r="K22" s="776">
        <v>4000</v>
      </c>
      <c r="L22" s="774" t="s">
        <v>307</v>
      </c>
      <c r="M22" s="777">
        <v>45600</v>
      </c>
      <c r="N22" s="777">
        <v>48000</v>
      </c>
      <c r="O22" s="777">
        <v>54000</v>
      </c>
      <c r="P22" s="778" t="s">
        <v>341</v>
      </c>
      <c r="Q22" s="772"/>
    </row>
    <row r="23" spans="1:17" s="333" customFormat="1" ht="33.75" x14ac:dyDescent="0.25">
      <c r="A23" s="760" t="s">
        <v>579</v>
      </c>
      <c r="B23" s="773" t="s">
        <v>335</v>
      </c>
      <c r="C23" s="755" t="s">
        <v>342</v>
      </c>
      <c r="D23" s="774" t="s">
        <v>343</v>
      </c>
      <c r="E23" s="755" t="s">
        <v>337</v>
      </c>
      <c r="F23" s="774" t="s">
        <v>338</v>
      </c>
      <c r="G23" s="774" t="s">
        <v>344</v>
      </c>
      <c r="H23" s="774" t="s">
        <v>340</v>
      </c>
      <c r="I23" s="774"/>
      <c r="J23" s="775">
        <v>44926</v>
      </c>
      <c r="K23" s="776">
        <v>800</v>
      </c>
      <c r="L23" s="774" t="s">
        <v>307</v>
      </c>
      <c r="M23" s="777">
        <v>9600</v>
      </c>
      <c r="N23" s="777">
        <v>9600</v>
      </c>
      <c r="O23" s="777">
        <v>10200</v>
      </c>
      <c r="P23" s="778" t="s">
        <v>341</v>
      </c>
      <c r="Q23" s="772"/>
    </row>
    <row r="24" spans="1:17" s="333" customFormat="1" ht="33.75" x14ac:dyDescent="0.25">
      <c r="A24" s="760" t="s">
        <v>579</v>
      </c>
      <c r="B24" s="773" t="s">
        <v>335</v>
      </c>
      <c r="C24" s="755" t="s">
        <v>345</v>
      </c>
      <c r="D24" s="774">
        <v>23882791</v>
      </c>
      <c r="E24" s="755" t="s">
        <v>337</v>
      </c>
      <c r="F24" s="774" t="s">
        <v>338</v>
      </c>
      <c r="G24" s="774" t="s">
        <v>346</v>
      </c>
      <c r="H24" s="774" t="s">
        <v>340</v>
      </c>
      <c r="I24" s="774"/>
      <c r="J24" s="775">
        <v>44926</v>
      </c>
      <c r="K24" s="776">
        <v>900</v>
      </c>
      <c r="L24" s="774" t="s">
        <v>307</v>
      </c>
      <c r="M24" s="777">
        <v>9600</v>
      </c>
      <c r="N24" s="777">
        <v>10800</v>
      </c>
      <c r="O24" s="777">
        <v>11400</v>
      </c>
      <c r="P24" s="778" t="s">
        <v>341</v>
      </c>
      <c r="Q24" s="772"/>
    </row>
    <row r="25" spans="1:17" s="333" customFormat="1" ht="33.75" x14ac:dyDescent="0.25">
      <c r="A25" s="760" t="s">
        <v>579</v>
      </c>
      <c r="B25" s="773" t="s">
        <v>335</v>
      </c>
      <c r="C25" s="755" t="s">
        <v>347</v>
      </c>
      <c r="D25" s="774">
        <v>29646910</v>
      </c>
      <c r="E25" s="755" t="s">
        <v>337</v>
      </c>
      <c r="F25" s="774" t="s">
        <v>338</v>
      </c>
      <c r="G25" s="774" t="s">
        <v>348</v>
      </c>
      <c r="H25" s="774" t="s">
        <v>349</v>
      </c>
      <c r="I25" s="774" t="s">
        <v>340</v>
      </c>
      <c r="J25" s="775">
        <v>44926</v>
      </c>
      <c r="K25" s="776">
        <v>400</v>
      </c>
      <c r="L25" s="774" t="s">
        <v>307</v>
      </c>
      <c r="M25" s="777">
        <v>3600</v>
      </c>
      <c r="N25" s="777">
        <v>4800</v>
      </c>
      <c r="O25" s="777">
        <v>5400</v>
      </c>
      <c r="P25" s="778" t="s">
        <v>341</v>
      </c>
      <c r="Q25" s="772"/>
    </row>
    <row r="26" spans="1:17" s="333" customFormat="1" ht="33.75" x14ac:dyDescent="0.25">
      <c r="A26" s="760" t="s">
        <v>579</v>
      </c>
      <c r="B26" s="773" t="s">
        <v>335</v>
      </c>
      <c r="C26" s="756" t="s">
        <v>350</v>
      </c>
      <c r="D26" s="774">
        <v>18980067</v>
      </c>
      <c r="E26" s="755" t="s">
        <v>351</v>
      </c>
      <c r="F26" s="774" t="s">
        <v>352</v>
      </c>
      <c r="G26" s="774" t="s">
        <v>353</v>
      </c>
      <c r="H26" s="774" t="s">
        <v>340</v>
      </c>
      <c r="I26" s="774" t="s">
        <v>354</v>
      </c>
      <c r="J26" s="775">
        <v>44926</v>
      </c>
      <c r="K26" s="776">
        <v>570</v>
      </c>
      <c r="L26" s="774" t="s">
        <v>307</v>
      </c>
      <c r="M26" s="777">
        <v>6840</v>
      </c>
      <c r="N26" s="777">
        <v>3420</v>
      </c>
      <c r="O26" s="777">
        <v>12000</v>
      </c>
      <c r="P26" s="778" t="s">
        <v>355</v>
      </c>
      <c r="Q26" s="772"/>
    </row>
    <row r="27" spans="1:17" s="333" customFormat="1" ht="33.75" x14ac:dyDescent="0.25">
      <c r="A27" s="760" t="s">
        <v>579</v>
      </c>
      <c r="B27" s="773" t="s">
        <v>335</v>
      </c>
      <c r="C27" s="756" t="s">
        <v>356</v>
      </c>
      <c r="D27" s="774">
        <v>17537855</v>
      </c>
      <c r="E27" s="755" t="s">
        <v>337</v>
      </c>
      <c r="F27" s="774" t="s">
        <v>357</v>
      </c>
      <c r="G27" s="774" t="s">
        <v>358</v>
      </c>
      <c r="H27" s="774" t="s">
        <v>340</v>
      </c>
      <c r="I27" s="774" t="s">
        <v>354</v>
      </c>
      <c r="J27" s="775">
        <v>44926</v>
      </c>
      <c r="K27" s="776">
        <v>4900</v>
      </c>
      <c r="L27" s="774" t="s">
        <v>359</v>
      </c>
      <c r="M27" s="777">
        <v>58800</v>
      </c>
      <c r="N27" s="777">
        <v>58800</v>
      </c>
      <c r="O27" s="777">
        <v>58800</v>
      </c>
      <c r="P27" s="778" t="s">
        <v>360</v>
      </c>
      <c r="Q27" s="772"/>
    </row>
    <row r="28" spans="1:17" s="333" customFormat="1" ht="38.25" x14ac:dyDescent="0.25">
      <c r="A28" s="760" t="s">
        <v>579</v>
      </c>
      <c r="B28" s="773" t="s">
        <v>335</v>
      </c>
      <c r="C28" s="756" t="s">
        <v>361</v>
      </c>
      <c r="D28" s="774">
        <v>47165603</v>
      </c>
      <c r="E28" s="755" t="s">
        <v>337</v>
      </c>
      <c r="F28" s="774" t="s">
        <v>338</v>
      </c>
      <c r="G28" s="774" t="s">
        <v>362</v>
      </c>
      <c r="H28" s="774" t="s">
        <v>363</v>
      </c>
      <c r="I28" s="774"/>
      <c r="J28" s="775">
        <v>44926</v>
      </c>
      <c r="K28" s="776">
        <v>130</v>
      </c>
      <c r="L28" s="774" t="s">
        <v>364</v>
      </c>
      <c r="M28" s="777">
        <v>1560</v>
      </c>
      <c r="N28" s="777">
        <v>1040</v>
      </c>
      <c r="O28" s="777">
        <v>1040</v>
      </c>
      <c r="P28" s="778" t="s">
        <v>365</v>
      </c>
      <c r="Q28" s="772"/>
    </row>
    <row r="29" spans="1:17" s="333" customFormat="1" ht="33.75" x14ac:dyDescent="0.25">
      <c r="A29" s="760" t="s">
        <v>579</v>
      </c>
      <c r="B29" s="773" t="s">
        <v>335</v>
      </c>
      <c r="C29" s="756" t="s">
        <v>366</v>
      </c>
      <c r="D29" s="774">
        <v>29642301</v>
      </c>
      <c r="E29" s="755" t="s">
        <v>337</v>
      </c>
      <c r="F29" s="774" t="s">
        <v>338</v>
      </c>
      <c r="G29" s="774" t="s">
        <v>367</v>
      </c>
      <c r="H29" s="774" t="s">
        <v>340</v>
      </c>
      <c r="I29" s="774"/>
      <c r="J29" s="775">
        <v>44926</v>
      </c>
      <c r="K29" s="776">
        <v>210</v>
      </c>
      <c r="L29" s="774" t="s">
        <v>368</v>
      </c>
      <c r="M29" s="777">
        <v>2520</v>
      </c>
      <c r="N29" s="777">
        <v>1680</v>
      </c>
      <c r="O29" s="777">
        <v>1680</v>
      </c>
      <c r="P29" s="778" t="s">
        <v>365</v>
      </c>
      <c r="Q29" s="772"/>
    </row>
    <row r="30" spans="1:17" s="333" customFormat="1" ht="38.25" x14ac:dyDescent="0.25">
      <c r="A30" s="760" t="s">
        <v>579</v>
      </c>
      <c r="B30" s="773" t="s">
        <v>335</v>
      </c>
      <c r="C30" s="755" t="s">
        <v>369</v>
      </c>
      <c r="D30" s="774">
        <v>29605766</v>
      </c>
      <c r="E30" s="755" t="s">
        <v>337</v>
      </c>
      <c r="F30" s="774" t="s">
        <v>338</v>
      </c>
      <c r="G30" s="774" t="s">
        <v>370</v>
      </c>
      <c r="H30" s="774" t="s">
        <v>340</v>
      </c>
      <c r="I30" s="774"/>
      <c r="J30" s="775">
        <v>44926</v>
      </c>
      <c r="K30" s="779">
        <v>210</v>
      </c>
      <c r="L30" s="774" t="s">
        <v>371</v>
      </c>
      <c r="M30" s="777">
        <v>2520</v>
      </c>
      <c r="N30" s="777">
        <v>1680</v>
      </c>
      <c r="O30" s="777">
        <v>1680</v>
      </c>
      <c r="P30" s="778" t="s">
        <v>365</v>
      </c>
      <c r="Q30" s="772"/>
    </row>
    <row r="31" spans="1:17" s="333" customFormat="1" ht="38.25" x14ac:dyDescent="0.25">
      <c r="A31" s="760" t="s">
        <v>579</v>
      </c>
      <c r="B31" s="773" t="s">
        <v>335</v>
      </c>
      <c r="C31" s="755" t="s">
        <v>372</v>
      </c>
      <c r="D31" s="780">
        <v>201300891676</v>
      </c>
      <c r="E31" s="781" t="s">
        <v>337</v>
      </c>
      <c r="F31" s="774" t="s">
        <v>338</v>
      </c>
      <c r="G31" s="774" t="s">
        <v>373</v>
      </c>
      <c r="H31" s="774" t="s">
        <v>349</v>
      </c>
      <c r="I31" s="774" t="s">
        <v>340</v>
      </c>
      <c r="J31" s="775">
        <v>44926</v>
      </c>
      <c r="K31" s="779">
        <v>200</v>
      </c>
      <c r="L31" s="774" t="s">
        <v>374</v>
      </c>
      <c r="M31" s="777">
        <v>2400</v>
      </c>
      <c r="N31" s="777">
        <v>1000</v>
      </c>
      <c r="O31" s="777">
        <v>1000</v>
      </c>
      <c r="P31" s="778" t="s">
        <v>365</v>
      </c>
      <c r="Q31" s="772"/>
    </row>
    <row r="32" spans="1:17" s="333" customFormat="1" ht="38.25" x14ac:dyDescent="0.25">
      <c r="A32" s="760" t="s">
        <v>579</v>
      </c>
      <c r="B32" s="773" t="s">
        <v>335</v>
      </c>
      <c r="C32" s="755" t="s">
        <v>375</v>
      </c>
      <c r="D32" s="774">
        <v>15992875</v>
      </c>
      <c r="E32" s="781" t="s">
        <v>337</v>
      </c>
      <c r="F32" s="774" t="s">
        <v>338</v>
      </c>
      <c r="G32" s="774"/>
      <c r="H32" s="774"/>
      <c r="I32" s="774"/>
      <c r="J32" s="775">
        <v>44926</v>
      </c>
      <c r="K32" s="779">
        <v>150</v>
      </c>
      <c r="L32" s="774" t="s">
        <v>359</v>
      </c>
      <c r="M32" s="777">
        <v>1800</v>
      </c>
      <c r="N32" s="777">
        <v>1800</v>
      </c>
      <c r="O32" s="777">
        <v>2400</v>
      </c>
      <c r="P32" s="778" t="s">
        <v>376</v>
      </c>
      <c r="Q32" s="772"/>
    </row>
    <row r="33" spans="1:17" s="333" customFormat="1" ht="33.75" x14ac:dyDescent="0.25">
      <c r="A33" s="760" t="s">
        <v>579</v>
      </c>
      <c r="B33" s="773" t="s">
        <v>335</v>
      </c>
      <c r="C33" s="755" t="s">
        <v>377</v>
      </c>
      <c r="D33" s="774">
        <v>15215154</v>
      </c>
      <c r="E33" s="781" t="s">
        <v>337</v>
      </c>
      <c r="F33" s="774" t="s">
        <v>338</v>
      </c>
      <c r="G33" s="774"/>
      <c r="H33" s="774"/>
      <c r="I33" s="774"/>
      <c r="J33" s="775">
        <v>44926</v>
      </c>
      <c r="K33" s="779">
        <v>450</v>
      </c>
      <c r="L33" s="774" t="s">
        <v>359</v>
      </c>
      <c r="M33" s="777">
        <v>5400</v>
      </c>
      <c r="N33" s="777">
        <v>5400</v>
      </c>
      <c r="O33" s="777">
        <v>6000</v>
      </c>
      <c r="P33" s="778" t="s">
        <v>376</v>
      </c>
      <c r="Q33" s="772"/>
    </row>
    <row r="34" spans="1:17" s="333" customFormat="1" ht="33.75" x14ac:dyDescent="0.25">
      <c r="A34" s="760" t="s">
        <v>579</v>
      </c>
      <c r="B34" s="773" t="s">
        <v>335</v>
      </c>
      <c r="C34" s="755" t="s">
        <v>378</v>
      </c>
      <c r="D34" s="774">
        <v>15593196</v>
      </c>
      <c r="E34" s="781" t="s">
        <v>337</v>
      </c>
      <c r="F34" s="774" t="s">
        <v>338</v>
      </c>
      <c r="G34" s="774"/>
      <c r="H34" s="774"/>
      <c r="I34" s="774"/>
      <c r="J34" s="775">
        <v>44926</v>
      </c>
      <c r="K34" s="779">
        <v>450</v>
      </c>
      <c r="L34" s="774" t="s">
        <v>359</v>
      </c>
      <c r="M34" s="777">
        <v>5400</v>
      </c>
      <c r="N34" s="777">
        <v>5400</v>
      </c>
      <c r="O34" s="777">
        <v>6000</v>
      </c>
      <c r="P34" s="778" t="s">
        <v>376</v>
      </c>
      <c r="Q34" s="772"/>
    </row>
    <row r="35" spans="1:17" s="333" customFormat="1" ht="33.75" x14ac:dyDescent="0.25">
      <c r="A35" s="760" t="s">
        <v>579</v>
      </c>
      <c r="B35" s="773" t="s">
        <v>335</v>
      </c>
      <c r="C35" s="755" t="s">
        <v>379</v>
      </c>
      <c r="D35" s="774">
        <v>16136445</v>
      </c>
      <c r="E35" s="781" t="s">
        <v>337</v>
      </c>
      <c r="F35" s="774" t="s">
        <v>338</v>
      </c>
      <c r="G35" s="774"/>
      <c r="H35" s="774"/>
      <c r="I35" s="774"/>
      <c r="J35" s="775">
        <v>44926</v>
      </c>
      <c r="K35" s="779">
        <v>150</v>
      </c>
      <c r="L35" s="774" t="s">
        <v>359</v>
      </c>
      <c r="M35" s="777">
        <v>1800</v>
      </c>
      <c r="N35" s="777">
        <v>1800</v>
      </c>
      <c r="O35" s="777">
        <v>2400</v>
      </c>
      <c r="P35" s="778" t="s">
        <v>376</v>
      </c>
      <c r="Q35" s="772"/>
    </row>
    <row r="36" spans="1:17" s="333" customFormat="1" ht="33.75" x14ac:dyDescent="0.25">
      <c r="A36" s="760" t="s">
        <v>579</v>
      </c>
      <c r="B36" s="773" t="s">
        <v>335</v>
      </c>
      <c r="C36" s="755" t="s">
        <v>380</v>
      </c>
      <c r="D36" s="774" t="s">
        <v>381</v>
      </c>
      <c r="E36" s="781" t="s">
        <v>337</v>
      </c>
      <c r="F36" s="774" t="s">
        <v>338</v>
      </c>
      <c r="G36" s="774" t="s">
        <v>382</v>
      </c>
      <c r="H36" s="774" t="s">
        <v>340</v>
      </c>
      <c r="I36" s="774"/>
      <c r="J36" s="775">
        <v>44834</v>
      </c>
      <c r="K36" s="779">
        <v>3600</v>
      </c>
      <c r="L36" s="774" t="s">
        <v>307</v>
      </c>
      <c r="M36" s="777">
        <v>43200</v>
      </c>
      <c r="N36" s="777">
        <v>21600</v>
      </c>
      <c r="O36" s="777">
        <v>43200</v>
      </c>
      <c r="P36" s="778" t="s">
        <v>383</v>
      </c>
      <c r="Q36" s="772"/>
    </row>
    <row r="37" spans="1:17" s="333" customFormat="1" ht="33.75" x14ac:dyDescent="0.25">
      <c r="A37" s="760" t="s">
        <v>579</v>
      </c>
      <c r="B37" s="773" t="s">
        <v>335</v>
      </c>
      <c r="C37" s="755" t="s">
        <v>384</v>
      </c>
      <c r="D37" s="774" t="s">
        <v>385</v>
      </c>
      <c r="E37" s="781" t="s">
        <v>337</v>
      </c>
      <c r="F37" s="774" t="s">
        <v>338</v>
      </c>
      <c r="G37" s="774" t="s">
        <v>386</v>
      </c>
      <c r="H37" s="774" t="s">
        <v>340</v>
      </c>
      <c r="I37" s="774"/>
      <c r="J37" s="775">
        <v>44834</v>
      </c>
      <c r="K37" s="779">
        <v>700</v>
      </c>
      <c r="L37" s="774" t="s">
        <v>307</v>
      </c>
      <c r="M37" s="777">
        <v>8400</v>
      </c>
      <c r="N37" s="777">
        <v>4200</v>
      </c>
      <c r="O37" s="777">
        <v>8400</v>
      </c>
      <c r="P37" s="778" t="s">
        <v>383</v>
      </c>
      <c r="Q37" s="772"/>
    </row>
    <row r="38" spans="1:17" s="333" customFormat="1" ht="33.75" x14ac:dyDescent="0.25">
      <c r="A38" s="760" t="s">
        <v>579</v>
      </c>
      <c r="B38" s="773" t="s">
        <v>335</v>
      </c>
      <c r="C38" s="755" t="s">
        <v>387</v>
      </c>
      <c r="D38" s="774" t="s">
        <v>388</v>
      </c>
      <c r="E38" s="781" t="s">
        <v>337</v>
      </c>
      <c r="F38" s="774" t="s">
        <v>338</v>
      </c>
      <c r="G38" s="774" t="s">
        <v>389</v>
      </c>
      <c r="H38" s="774" t="s">
        <v>340</v>
      </c>
      <c r="I38" s="774"/>
      <c r="J38" s="775">
        <v>44834</v>
      </c>
      <c r="K38" s="779">
        <v>700</v>
      </c>
      <c r="L38" s="774" t="s">
        <v>307</v>
      </c>
      <c r="M38" s="777">
        <v>8400</v>
      </c>
      <c r="N38" s="777">
        <v>4200</v>
      </c>
      <c r="O38" s="777">
        <v>8400</v>
      </c>
      <c r="P38" s="778" t="s">
        <v>383</v>
      </c>
      <c r="Q38" s="772"/>
    </row>
    <row r="39" spans="1:17" s="333" customFormat="1" ht="33.75" x14ac:dyDescent="0.25">
      <c r="A39" s="760" t="s">
        <v>579</v>
      </c>
      <c r="B39" s="773" t="s">
        <v>335</v>
      </c>
      <c r="C39" s="755" t="s">
        <v>390</v>
      </c>
      <c r="D39" s="774">
        <v>33405752</v>
      </c>
      <c r="E39" s="781" t="s">
        <v>337</v>
      </c>
      <c r="F39" s="774" t="s">
        <v>338</v>
      </c>
      <c r="G39" s="774" t="s">
        <v>391</v>
      </c>
      <c r="H39" s="774" t="s">
        <v>340</v>
      </c>
      <c r="I39" s="774"/>
      <c r="J39" s="775">
        <v>44926</v>
      </c>
      <c r="K39" s="779">
        <v>4500</v>
      </c>
      <c r="L39" s="774" t="s">
        <v>307</v>
      </c>
      <c r="M39" s="777">
        <v>54000</v>
      </c>
      <c r="N39" s="777">
        <v>36000</v>
      </c>
      <c r="O39" s="777">
        <v>54000</v>
      </c>
      <c r="P39" s="778" t="s">
        <v>392</v>
      </c>
      <c r="Q39" s="772"/>
    </row>
    <row r="40" spans="1:17" s="333" customFormat="1" ht="33.75" x14ac:dyDescent="0.25">
      <c r="A40" s="760" t="s">
        <v>579</v>
      </c>
      <c r="B40" s="773" t="s">
        <v>335</v>
      </c>
      <c r="C40" s="755" t="s">
        <v>393</v>
      </c>
      <c r="D40" s="774">
        <v>70764839</v>
      </c>
      <c r="E40" s="781" t="s">
        <v>337</v>
      </c>
      <c r="F40" s="774" t="s">
        <v>338</v>
      </c>
      <c r="G40" s="774" t="s">
        <v>391</v>
      </c>
      <c r="H40" s="774" t="s">
        <v>340</v>
      </c>
      <c r="I40" s="774"/>
      <c r="J40" s="775">
        <v>44926</v>
      </c>
      <c r="K40" s="779">
        <v>400</v>
      </c>
      <c r="L40" s="774" t="s">
        <v>307</v>
      </c>
      <c r="M40" s="777">
        <v>4800</v>
      </c>
      <c r="N40" s="777">
        <v>4800</v>
      </c>
      <c r="O40" s="777">
        <v>6000</v>
      </c>
      <c r="P40" s="778" t="s">
        <v>394</v>
      </c>
      <c r="Q40" s="772"/>
    </row>
    <row r="41" spans="1:17" s="333" customFormat="1" ht="33.75" x14ac:dyDescent="0.25">
      <c r="A41" s="760" t="s">
        <v>579</v>
      </c>
      <c r="B41" s="773" t="s">
        <v>335</v>
      </c>
      <c r="C41" s="755" t="s">
        <v>395</v>
      </c>
      <c r="D41" s="774">
        <v>32403263</v>
      </c>
      <c r="E41" s="781" t="s">
        <v>337</v>
      </c>
      <c r="F41" s="774" t="s">
        <v>338</v>
      </c>
      <c r="G41" s="774"/>
      <c r="H41" s="774"/>
      <c r="I41" s="774" t="s">
        <v>340</v>
      </c>
      <c r="J41" s="775">
        <v>44926</v>
      </c>
      <c r="K41" s="779">
        <v>500</v>
      </c>
      <c r="L41" s="774" t="s">
        <v>307</v>
      </c>
      <c r="M41" s="777">
        <v>6000</v>
      </c>
      <c r="N41" s="777">
        <v>6000</v>
      </c>
      <c r="O41" s="777">
        <v>7800</v>
      </c>
      <c r="P41" s="778" t="s">
        <v>394</v>
      </c>
      <c r="Q41" s="772"/>
    </row>
    <row r="42" spans="1:17" s="333" customFormat="1" ht="33.75" x14ac:dyDescent="0.25">
      <c r="A42" s="760" t="s">
        <v>579</v>
      </c>
      <c r="B42" s="773" t="s">
        <v>335</v>
      </c>
      <c r="C42" s="755" t="s">
        <v>396</v>
      </c>
      <c r="D42" s="774">
        <v>32724663</v>
      </c>
      <c r="E42" s="781" t="s">
        <v>337</v>
      </c>
      <c r="F42" s="774" t="s">
        <v>338</v>
      </c>
      <c r="G42" s="774" t="s">
        <v>397</v>
      </c>
      <c r="H42" s="774" t="s">
        <v>340</v>
      </c>
      <c r="I42" s="774"/>
      <c r="J42" s="775">
        <v>44926</v>
      </c>
      <c r="K42" s="779">
        <v>410</v>
      </c>
      <c r="L42" s="774" t="s">
        <v>307</v>
      </c>
      <c r="M42" s="777">
        <v>4920</v>
      </c>
      <c r="N42" s="777">
        <v>4920</v>
      </c>
      <c r="O42" s="777">
        <v>6000</v>
      </c>
      <c r="P42" s="778" t="s">
        <v>394</v>
      </c>
      <c r="Q42" s="772"/>
    </row>
    <row r="43" spans="1:17" s="333" customFormat="1" ht="33.75" x14ac:dyDescent="0.25">
      <c r="A43" s="760" t="s">
        <v>579</v>
      </c>
      <c r="B43" s="773" t="s">
        <v>335</v>
      </c>
      <c r="C43" s="755" t="s">
        <v>398</v>
      </c>
      <c r="D43" s="774">
        <v>40143577</v>
      </c>
      <c r="E43" s="781" t="s">
        <v>337</v>
      </c>
      <c r="F43" s="774" t="s">
        <v>338</v>
      </c>
      <c r="G43" s="774" t="s">
        <v>399</v>
      </c>
      <c r="H43" s="774" t="s">
        <v>340</v>
      </c>
      <c r="I43" s="774"/>
      <c r="J43" s="775">
        <v>44926</v>
      </c>
      <c r="K43" s="779">
        <v>310</v>
      </c>
      <c r="L43" s="774" t="s">
        <v>307</v>
      </c>
      <c r="M43" s="777">
        <v>3720</v>
      </c>
      <c r="N43" s="777">
        <v>3720</v>
      </c>
      <c r="O43" s="777">
        <v>4800</v>
      </c>
      <c r="P43" s="778" t="s">
        <v>394</v>
      </c>
      <c r="Q43" s="772"/>
    </row>
    <row r="44" spans="1:17" s="333" customFormat="1" ht="33.75" x14ac:dyDescent="0.25">
      <c r="A44" s="760" t="s">
        <v>579</v>
      </c>
      <c r="B44" s="773" t="s">
        <v>335</v>
      </c>
      <c r="C44" s="755" t="s">
        <v>400</v>
      </c>
      <c r="D44" s="774">
        <v>40683871</v>
      </c>
      <c r="E44" s="781" t="s">
        <v>337</v>
      </c>
      <c r="F44" s="774">
        <v>11020981</v>
      </c>
      <c r="G44" s="774" t="s">
        <v>401</v>
      </c>
      <c r="H44" s="774" t="s">
        <v>349</v>
      </c>
      <c r="I44" s="774"/>
      <c r="J44" s="775" t="s">
        <v>402</v>
      </c>
      <c r="K44" s="779">
        <v>3600</v>
      </c>
      <c r="L44" s="774" t="s">
        <v>403</v>
      </c>
      <c r="M44" s="777">
        <v>43200</v>
      </c>
      <c r="N44" s="777">
        <v>18000</v>
      </c>
      <c r="O44" s="777">
        <v>43200</v>
      </c>
      <c r="P44" s="778" t="s">
        <v>404</v>
      </c>
      <c r="Q44" s="772"/>
    </row>
    <row r="45" spans="1:17" s="333" customFormat="1" ht="36" x14ac:dyDescent="0.25">
      <c r="A45" s="760" t="s">
        <v>579</v>
      </c>
      <c r="B45" s="773" t="s">
        <v>335</v>
      </c>
      <c r="C45" s="149" t="s">
        <v>405</v>
      </c>
      <c r="D45" s="782" t="s">
        <v>406</v>
      </c>
      <c r="E45" s="781" t="s">
        <v>337</v>
      </c>
      <c r="F45" s="783" t="s">
        <v>407</v>
      </c>
      <c r="G45" s="784" t="s">
        <v>408</v>
      </c>
      <c r="H45" s="774" t="s">
        <v>340</v>
      </c>
      <c r="I45" s="773"/>
      <c r="J45" s="785">
        <v>44926</v>
      </c>
      <c r="K45" s="786">
        <v>5500</v>
      </c>
      <c r="L45" s="784"/>
      <c r="M45" s="787">
        <v>5500</v>
      </c>
      <c r="N45" s="787"/>
      <c r="O45" s="787"/>
      <c r="P45" s="778" t="s">
        <v>409</v>
      </c>
      <c r="Q45" s="772"/>
    </row>
    <row r="46" spans="1:17" s="333" customFormat="1" ht="36" x14ac:dyDescent="0.25">
      <c r="A46" s="760" t="s">
        <v>579</v>
      </c>
      <c r="B46" s="773" t="s">
        <v>335</v>
      </c>
      <c r="C46" s="149" t="s">
        <v>405</v>
      </c>
      <c r="D46" s="782" t="s">
        <v>406</v>
      </c>
      <c r="E46" s="781" t="s">
        <v>337</v>
      </c>
      <c r="F46" s="783" t="s">
        <v>407</v>
      </c>
      <c r="G46" s="784" t="s">
        <v>408</v>
      </c>
      <c r="H46" s="774" t="s">
        <v>340</v>
      </c>
      <c r="I46" s="773"/>
      <c r="J46" s="784" t="s">
        <v>410</v>
      </c>
      <c r="K46" s="786">
        <v>5775</v>
      </c>
      <c r="L46" s="784" t="s">
        <v>307</v>
      </c>
      <c r="M46" s="787">
        <v>28875</v>
      </c>
      <c r="N46" s="787"/>
      <c r="O46" s="787"/>
      <c r="P46" s="778" t="s">
        <v>409</v>
      </c>
      <c r="Q46" s="772"/>
    </row>
    <row r="47" spans="1:17" s="333" customFormat="1" ht="36" x14ac:dyDescent="0.25">
      <c r="A47" s="760" t="s">
        <v>579</v>
      </c>
      <c r="B47" s="773" t="s">
        <v>335</v>
      </c>
      <c r="C47" s="149" t="s">
        <v>405</v>
      </c>
      <c r="D47" s="782" t="s">
        <v>406</v>
      </c>
      <c r="E47" s="781" t="s">
        <v>337</v>
      </c>
      <c r="F47" s="783" t="s">
        <v>407</v>
      </c>
      <c r="G47" s="784" t="s">
        <v>408</v>
      </c>
      <c r="H47" s="774" t="s">
        <v>340</v>
      </c>
      <c r="I47" s="773"/>
      <c r="J47" s="784" t="s">
        <v>411</v>
      </c>
      <c r="K47" s="786">
        <v>5775</v>
      </c>
      <c r="L47" s="784" t="s">
        <v>307</v>
      </c>
      <c r="M47" s="787">
        <v>28875</v>
      </c>
      <c r="N47" s="787"/>
      <c r="O47" s="787"/>
      <c r="P47" s="778" t="s">
        <v>409</v>
      </c>
      <c r="Q47" s="772"/>
    </row>
    <row r="48" spans="1:17" s="333" customFormat="1" ht="36" x14ac:dyDescent="0.25">
      <c r="A48" s="760" t="s">
        <v>579</v>
      </c>
      <c r="B48" s="773" t="s">
        <v>335</v>
      </c>
      <c r="C48" s="149" t="s">
        <v>405</v>
      </c>
      <c r="D48" s="782" t="s">
        <v>412</v>
      </c>
      <c r="E48" s="781" t="s">
        <v>337</v>
      </c>
      <c r="F48" s="783" t="s">
        <v>413</v>
      </c>
      <c r="G48" s="784" t="s">
        <v>408</v>
      </c>
      <c r="H48" s="774" t="s">
        <v>340</v>
      </c>
      <c r="I48" s="773"/>
      <c r="J48" s="784" t="s">
        <v>414</v>
      </c>
      <c r="K48" s="786">
        <v>5775</v>
      </c>
      <c r="L48" s="784" t="s">
        <v>307</v>
      </c>
      <c r="M48" s="787">
        <v>23100</v>
      </c>
      <c r="N48" s="787"/>
      <c r="O48" s="787"/>
      <c r="P48" s="778" t="s">
        <v>409</v>
      </c>
      <c r="Q48" s="772"/>
    </row>
    <row r="49" spans="1:17" s="333" customFormat="1" ht="36" x14ac:dyDescent="0.25">
      <c r="A49" s="760" t="s">
        <v>579</v>
      </c>
      <c r="B49" s="773" t="s">
        <v>335</v>
      </c>
      <c r="C49" s="149" t="s">
        <v>405</v>
      </c>
      <c r="D49" s="782" t="s">
        <v>415</v>
      </c>
      <c r="E49" s="781" t="s">
        <v>337</v>
      </c>
      <c r="F49" s="783" t="s">
        <v>416</v>
      </c>
      <c r="G49" s="784" t="s">
        <v>408</v>
      </c>
      <c r="H49" s="774" t="s">
        <v>340</v>
      </c>
      <c r="I49" s="773"/>
      <c r="J49" s="784" t="s">
        <v>417</v>
      </c>
      <c r="K49" s="786">
        <v>5775</v>
      </c>
      <c r="L49" s="784" t="s">
        <v>307</v>
      </c>
      <c r="M49" s="787"/>
      <c r="N49" s="787">
        <v>34650</v>
      </c>
      <c r="O49" s="787"/>
      <c r="P49" s="778" t="s">
        <v>409</v>
      </c>
      <c r="Q49" s="772"/>
    </row>
    <row r="50" spans="1:17" s="333" customFormat="1" ht="36" x14ac:dyDescent="0.25">
      <c r="A50" s="760" t="s">
        <v>579</v>
      </c>
      <c r="B50" s="773" t="s">
        <v>335</v>
      </c>
      <c r="C50" s="149" t="s">
        <v>405</v>
      </c>
      <c r="D50" s="782" t="s">
        <v>412</v>
      </c>
      <c r="E50" s="781" t="s">
        <v>337</v>
      </c>
      <c r="F50" s="783" t="s">
        <v>413</v>
      </c>
      <c r="G50" s="784" t="s">
        <v>408</v>
      </c>
      <c r="H50" s="774" t="s">
        <v>340</v>
      </c>
      <c r="I50" s="773"/>
      <c r="J50" s="784" t="s">
        <v>418</v>
      </c>
      <c r="K50" s="786">
        <v>5775</v>
      </c>
      <c r="L50" s="784" t="s">
        <v>307</v>
      </c>
      <c r="M50" s="787"/>
      <c r="N50" s="787">
        <v>34650</v>
      </c>
      <c r="O50" s="787"/>
      <c r="P50" s="778" t="s">
        <v>409</v>
      </c>
      <c r="Q50" s="772"/>
    </row>
    <row r="51" spans="1:17" s="333" customFormat="1" ht="36" x14ac:dyDescent="0.25">
      <c r="A51" s="760" t="s">
        <v>579</v>
      </c>
      <c r="B51" s="773" t="s">
        <v>335</v>
      </c>
      <c r="C51" s="149" t="s">
        <v>405</v>
      </c>
      <c r="D51" s="782" t="s">
        <v>415</v>
      </c>
      <c r="E51" s="781" t="s">
        <v>337</v>
      </c>
      <c r="F51" s="783" t="s">
        <v>416</v>
      </c>
      <c r="G51" s="784" t="s">
        <v>408</v>
      </c>
      <c r="H51" s="774" t="s">
        <v>340</v>
      </c>
      <c r="I51" s="773"/>
      <c r="J51" s="784" t="s">
        <v>419</v>
      </c>
      <c r="K51" s="786">
        <v>5775</v>
      </c>
      <c r="L51" s="784" t="s">
        <v>307</v>
      </c>
      <c r="M51" s="787"/>
      <c r="N51" s="787"/>
      <c r="O51" s="787">
        <v>17325</v>
      </c>
      <c r="P51" s="778" t="s">
        <v>409</v>
      </c>
      <c r="Q51" s="772"/>
    </row>
    <row r="52" spans="1:17" s="333" customFormat="1" ht="36" x14ac:dyDescent="0.25">
      <c r="A52" s="760" t="s">
        <v>579</v>
      </c>
      <c r="B52" s="773" t="s">
        <v>335</v>
      </c>
      <c r="C52" s="149" t="s">
        <v>405</v>
      </c>
      <c r="D52" s="782" t="s">
        <v>415</v>
      </c>
      <c r="E52" s="781" t="s">
        <v>337</v>
      </c>
      <c r="F52" s="783" t="s">
        <v>416</v>
      </c>
      <c r="G52" s="784" t="s">
        <v>408</v>
      </c>
      <c r="H52" s="774" t="s">
        <v>340</v>
      </c>
      <c r="I52" s="773"/>
      <c r="J52" s="784" t="s">
        <v>420</v>
      </c>
      <c r="K52" s="786">
        <v>5775</v>
      </c>
      <c r="L52" s="784" t="s">
        <v>307</v>
      </c>
      <c r="M52" s="787"/>
      <c r="N52" s="787"/>
      <c r="O52" s="787">
        <v>17325</v>
      </c>
      <c r="P52" s="778" t="s">
        <v>409</v>
      </c>
      <c r="Q52" s="772"/>
    </row>
    <row r="53" spans="1:17" s="333" customFormat="1" ht="36" x14ac:dyDescent="0.25">
      <c r="A53" s="760" t="s">
        <v>579</v>
      </c>
      <c r="B53" s="773" t="s">
        <v>335</v>
      </c>
      <c r="C53" s="149" t="s">
        <v>405</v>
      </c>
      <c r="D53" s="782" t="s">
        <v>415</v>
      </c>
      <c r="E53" s="781" t="s">
        <v>337</v>
      </c>
      <c r="F53" s="783" t="s">
        <v>416</v>
      </c>
      <c r="G53" s="784" t="s">
        <v>408</v>
      </c>
      <c r="H53" s="774" t="s">
        <v>340</v>
      </c>
      <c r="I53" s="773"/>
      <c r="J53" s="784" t="s">
        <v>421</v>
      </c>
      <c r="K53" s="786">
        <v>5775</v>
      </c>
      <c r="L53" s="784" t="s">
        <v>307</v>
      </c>
      <c r="M53" s="787"/>
      <c r="N53" s="787"/>
      <c r="O53" s="787">
        <v>17325</v>
      </c>
      <c r="P53" s="778" t="s">
        <v>409</v>
      </c>
      <c r="Q53" s="772"/>
    </row>
    <row r="54" spans="1:17" s="333" customFormat="1" ht="36" x14ac:dyDescent="0.25">
      <c r="A54" s="760" t="s">
        <v>579</v>
      </c>
      <c r="B54" s="773" t="s">
        <v>335</v>
      </c>
      <c r="C54" s="149" t="s">
        <v>405</v>
      </c>
      <c r="D54" s="782" t="s">
        <v>415</v>
      </c>
      <c r="E54" s="781" t="s">
        <v>337</v>
      </c>
      <c r="F54" s="783" t="s">
        <v>416</v>
      </c>
      <c r="G54" s="784" t="s">
        <v>408</v>
      </c>
      <c r="H54" s="774" t="s">
        <v>340</v>
      </c>
      <c r="I54" s="773"/>
      <c r="J54" s="784" t="s">
        <v>422</v>
      </c>
      <c r="K54" s="786">
        <v>5775</v>
      </c>
      <c r="L54" s="784" t="s">
        <v>307</v>
      </c>
      <c r="M54" s="787"/>
      <c r="N54" s="787"/>
      <c r="O54" s="787">
        <v>17325</v>
      </c>
      <c r="P54" s="778" t="s">
        <v>409</v>
      </c>
      <c r="Q54" s="772"/>
    </row>
    <row r="55" spans="1:17" s="333" customFormat="1" ht="36" x14ac:dyDescent="0.25">
      <c r="A55" s="760" t="s">
        <v>579</v>
      </c>
      <c r="B55" s="773" t="s">
        <v>335</v>
      </c>
      <c r="C55" s="773" t="s">
        <v>423</v>
      </c>
      <c r="D55" s="784">
        <v>2672796</v>
      </c>
      <c r="E55" s="781" t="s">
        <v>337</v>
      </c>
      <c r="F55" s="784" t="s">
        <v>338</v>
      </c>
      <c r="G55" s="784" t="s">
        <v>424</v>
      </c>
      <c r="H55" s="774" t="s">
        <v>340</v>
      </c>
      <c r="I55" s="773"/>
      <c r="J55" s="784" t="s">
        <v>425</v>
      </c>
      <c r="K55" s="786">
        <v>500</v>
      </c>
      <c r="L55" s="784" t="s">
        <v>307</v>
      </c>
      <c r="M55" s="787">
        <v>3000</v>
      </c>
      <c r="N55" s="787"/>
      <c r="O55" s="787"/>
      <c r="P55" s="778" t="s">
        <v>409</v>
      </c>
      <c r="Q55" s="772"/>
    </row>
    <row r="56" spans="1:17" s="333" customFormat="1" ht="36" x14ac:dyDescent="0.25">
      <c r="A56" s="760" t="s">
        <v>579</v>
      </c>
      <c r="B56" s="773" t="s">
        <v>335</v>
      </c>
      <c r="C56" s="773" t="s">
        <v>423</v>
      </c>
      <c r="D56" s="784">
        <v>2672796</v>
      </c>
      <c r="E56" s="781" t="s">
        <v>337</v>
      </c>
      <c r="F56" s="784" t="s">
        <v>338</v>
      </c>
      <c r="G56" s="784" t="s">
        <v>424</v>
      </c>
      <c r="H56" s="774" t="s">
        <v>340</v>
      </c>
      <c r="I56" s="773"/>
      <c r="J56" s="784" t="s">
        <v>426</v>
      </c>
      <c r="K56" s="786">
        <v>500</v>
      </c>
      <c r="L56" s="784" t="s">
        <v>307</v>
      </c>
      <c r="M56" s="787">
        <v>1500</v>
      </c>
      <c r="N56" s="787"/>
      <c r="O56" s="787"/>
      <c r="P56" s="778" t="s">
        <v>409</v>
      </c>
      <c r="Q56" s="772"/>
    </row>
    <row r="57" spans="1:17" s="333" customFormat="1" ht="36" x14ac:dyDescent="0.25">
      <c r="A57" s="760" t="s">
        <v>579</v>
      </c>
      <c r="B57" s="773" t="s">
        <v>335</v>
      </c>
      <c r="C57" s="773" t="s">
        <v>423</v>
      </c>
      <c r="D57" s="784">
        <v>2672796</v>
      </c>
      <c r="E57" s="781" t="s">
        <v>337</v>
      </c>
      <c r="F57" s="784" t="s">
        <v>338</v>
      </c>
      <c r="G57" s="784" t="s">
        <v>424</v>
      </c>
      <c r="H57" s="774" t="s">
        <v>340</v>
      </c>
      <c r="I57" s="773"/>
      <c r="J57" s="784" t="s">
        <v>427</v>
      </c>
      <c r="K57" s="786">
        <v>500</v>
      </c>
      <c r="L57" s="784" t="s">
        <v>307</v>
      </c>
      <c r="M57" s="787">
        <v>1500</v>
      </c>
      <c r="N57" s="787"/>
      <c r="O57" s="787"/>
      <c r="P57" s="778" t="s">
        <v>409</v>
      </c>
      <c r="Q57" s="772"/>
    </row>
    <row r="58" spans="1:17" s="333" customFormat="1" ht="36" x14ac:dyDescent="0.25">
      <c r="A58" s="760" t="s">
        <v>579</v>
      </c>
      <c r="B58" s="773" t="s">
        <v>335</v>
      </c>
      <c r="C58" s="773" t="s">
        <v>423</v>
      </c>
      <c r="D58" s="784">
        <v>2672796</v>
      </c>
      <c r="E58" s="781" t="s">
        <v>337</v>
      </c>
      <c r="F58" s="784" t="s">
        <v>338</v>
      </c>
      <c r="G58" s="784" t="s">
        <v>424</v>
      </c>
      <c r="H58" s="774" t="s">
        <v>340</v>
      </c>
      <c r="I58" s="773"/>
      <c r="J58" s="784" t="s">
        <v>428</v>
      </c>
      <c r="K58" s="786">
        <v>500</v>
      </c>
      <c r="L58" s="784" t="s">
        <v>307</v>
      </c>
      <c r="M58" s="787"/>
      <c r="N58" s="787">
        <v>1500</v>
      </c>
      <c r="O58" s="787"/>
      <c r="P58" s="778" t="s">
        <v>409</v>
      </c>
      <c r="Q58" s="772"/>
    </row>
    <row r="59" spans="1:17" s="333" customFormat="1" ht="36" x14ac:dyDescent="0.25">
      <c r="A59" s="760" t="s">
        <v>579</v>
      </c>
      <c r="B59" s="773" t="s">
        <v>335</v>
      </c>
      <c r="C59" s="773" t="s">
        <v>423</v>
      </c>
      <c r="D59" s="784">
        <v>2672796</v>
      </c>
      <c r="E59" s="781" t="s">
        <v>337</v>
      </c>
      <c r="F59" s="784" t="s">
        <v>338</v>
      </c>
      <c r="G59" s="784" t="s">
        <v>424</v>
      </c>
      <c r="H59" s="774" t="s">
        <v>340</v>
      </c>
      <c r="I59" s="773"/>
      <c r="J59" s="784" t="s">
        <v>429</v>
      </c>
      <c r="K59" s="786">
        <v>500</v>
      </c>
      <c r="L59" s="784" t="s">
        <v>307</v>
      </c>
      <c r="M59" s="787"/>
      <c r="N59" s="787">
        <v>1000</v>
      </c>
      <c r="O59" s="787"/>
      <c r="P59" s="778" t="s">
        <v>409</v>
      </c>
      <c r="Q59" s="772"/>
    </row>
    <row r="60" spans="1:17" s="333" customFormat="1" ht="36" x14ac:dyDescent="0.25">
      <c r="A60" s="760" t="s">
        <v>579</v>
      </c>
      <c r="B60" s="773" t="s">
        <v>335</v>
      </c>
      <c r="C60" s="773" t="s">
        <v>423</v>
      </c>
      <c r="D60" s="784">
        <v>2672796</v>
      </c>
      <c r="E60" s="781" t="s">
        <v>337</v>
      </c>
      <c r="F60" s="784" t="s">
        <v>338</v>
      </c>
      <c r="G60" s="784" t="s">
        <v>424</v>
      </c>
      <c r="H60" s="774" t="s">
        <v>340</v>
      </c>
      <c r="I60" s="773"/>
      <c r="J60" s="784" t="s">
        <v>430</v>
      </c>
      <c r="K60" s="786">
        <v>500</v>
      </c>
      <c r="L60" s="784" t="s">
        <v>307</v>
      </c>
      <c r="M60" s="787"/>
      <c r="N60" s="787">
        <v>1500</v>
      </c>
      <c r="O60" s="787"/>
      <c r="P60" s="778" t="s">
        <v>409</v>
      </c>
      <c r="Q60" s="772"/>
    </row>
    <row r="61" spans="1:17" s="333" customFormat="1" ht="36" x14ac:dyDescent="0.25">
      <c r="A61" s="760" t="s">
        <v>579</v>
      </c>
      <c r="B61" s="773" t="s">
        <v>335</v>
      </c>
      <c r="C61" s="773" t="s">
        <v>423</v>
      </c>
      <c r="D61" s="784">
        <v>2672796</v>
      </c>
      <c r="E61" s="781" t="s">
        <v>337</v>
      </c>
      <c r="F61" s="784" t="s">
        <v>338</v>
      </c>
      <c r="G61" s="784" t="s">
        <v>424</v>
      </c>
      <c r="H61" s="774" t="s">
        <v>340</v>
      </c>
      <c r="I61" s="773"/>
      <c r="J61" s="784" t="s">
        <v>431</v>
      </c>
      <c r="K61" s="786">
        <v>500</v>
      </c>
      <c r="L61" s="784" t="s">
        <v>307</v>
      </c>
      <c r="M61" s="787"/>
      <c r="N61" s="787">
        <v>2000</v>
      </c>
      <c r="O61" s="787"/>
      <c r="P61" s="778" t="s">
        <v>409</v>
      </c>
      <c r="Q61" s="772"/>
    </row>
    <row r="62" spans="1:17" s="333" customFormat="1" ht="36" x14ac:dyDescent="0.25">
      <c r="A62" s="760" t="s">
        <v>579</v>
      </c>
      <c r="B62" s="773" t="s">
        <v>335</v>
      </c>
      <c r="C62" s="773" t="s">
        <v>423</v>
      </c>
      <c r="D62" s="784">
        <v>2672796</v>
      </c>
      <c r="E62" s="781" t="s">
        <v>337</v>
      </c>
      <c r="F62" s="784" t="s">
        <v>338</v>
      </c>
      <c r="G62" s="784" t="s">
        <v>424</v>
      </c>
      <c r="H62" s="774" t="s">
        <v>340</v>
      </c>
      <c r="I62" s="773"/>
      <c r="J62" s="784" t="s">
        <v>419</v>
      </c>
      <c r="K62" s="786">
        <v>500</v>
      </c>
      <c r="L62" s="784" t="s">
        <v>307</v>
      </c>
      <c r="M62" s="787"/>
      <c r="N62" s="787"/>
      <c r="O62" s="787">
        <v>1500</v>
      </c>
      <c r="P62" s="778" t="s">
        <v>409</v>
      </c>
      <c r="Q62" s="772"/>
    </row>
    <row r="63" spans="1:17" s="333" customFormat="1" ht="36" x14ac:dyDescent="0.25">
      <c r="A63" s="760" t="s">
        <v>579</v>
      </c>
      <c r="B63" s="773" t="s">
        <v>335</v>
      </c>
      <c r="C63" s="773" t="s">
        <v>423</v>
      </c>
      <c r="D63" s="784">
        <v>2672796</v>
      </c>
      <c r="E63" s="781" t="s">
        <v>337</v>
      </c>
      <c r="F63" s="784" t="s">
        <v>338</v>
      </c>
      <c r="G63" s="784" t="s">
        <v>424</v>
      </c>
      <c r="H63" s="774" t="s">
        <v>340</v>
      </c>
      <c r="I63" s="773"/>
      <c r="J63" s="784" t="s">
        <v>420</v>
      </c>
      <c r="K63" s="786">
        <v>500</v>
      </c>
      <c r="L63" s="784" t="s">
        <v>307</v>
      </c>
      <c r="M63" s="787"/>
      <c r="N63" s="787"/>
      <c r="O63" s="787">
        <v>1500</v>
      </c>
      <c r="P63" s="778" t="s">
        <v>409</v>
      </c>
      <c r="Q63" s="772"/>
    </row>
    <row r="64" spans="1:17" s="333" customFormat="1" ht="36" x14ac:dyDescent="0.25">
      <c r="A64" s="760" t="s">
        <v>579</v>
      </c>
      <c r="B64" s="773" t="s">
        <v>335</v>
      </c>
      <c r="C64" s="773" t="s">
        <v>423</v>
      </c>
      <c r="D64" s="784">
        <v>2672796</v>
      </c>
      <c r="E64" s="781" t="s">
        <v>337</v>
      </c>
      <c r="F64" s="784" t="s">
        <v>338</v>
      </c>
      <c r="G64" s="784" t="s">
        <v>424</v>
      </c>
      <c r="H64" s="774" t="s">
        <v>340</v>
      </c>
      <c r="I64" s="773"/>
      <c r="J64" s="784" t="s">
        <v>421</v>
      </c>
      <c r="K64" s="786">
        <v>500</v>
      </c>
      <c r="L64" s="784" t="s">
        <v>307</v>
      </c>
      <c r="M64" s="787"/>
      <c r="N64" s="787"/>
      <c r="O64" s="787">
        <v>1500</v>
      </c>
      <c r="P64" s="778" t="s">
        <v>409</v>
      </c>
      <c r="Q64" s="772"/>
    </row>
    <row r="65" spans="1:17" s="333" customFormat="1" ht="36" x14ac:dyDescent="0.25">
      <c r="A65" s="760" t="s">
        <v>579</v>
      </c>
      <c r="B65" s="773" t="s">
        <v>335</v>
      </c>
      <c r="C65" s="773" t="s">
        <v>423</v>
      </c>
      <c r="D65" s="784">
        <v>2672796</v>
      </c>
      <c r="E65" s="781" t="s">
        <v>337</v>
      </c>
      <c r="F65" s="784" t="s">
        <v>338</v>
      </c>
      <c r="G65" s="784" t="s">
        <v>424</v>
      </c>
      <c r="H65" s="774" t="s">
        <v>340</v>
      </c>
      <c r="I65" s="773"/>
      <c r="J65" s="784" t="s">
        <v>422</v>
      </c>
      <c r="K65" s="786">
        <v>500</v>
      </c>
      <c r="L65" s="784" t="s">
        <v>307</v>
      </c>
      <c r="M65" s="787"/>
      <c r="N65" s="787"/>
      <c r="O65" s="787">
        <v>1500</v>
      </c>
      <c r="P65" s="778" t="s">
        <v>409</v>
      </c>
      <c r="Q65" s="772"/>
    </row>
    <row r="66" spans="1:17" s="333" customFormat="1" ht="38.25" x14ac:dyDescent="0.25">
      <c r="A66" s="760" t="s">
        <v>579</v>
      </c>
      <c r="B66" s="773" t="s">
        <v>335</v>
      </c>
      <c r="C66" s="773" t="s">
        <v>432</v>
      </c>
      <c r="D66" s="784">
        <v>23237813</v>
      </c>
      <c r="E66" s="781" t="s">
        <v>337</v>
      </c>
      <c r="F66" s="784" t="s">
        <v>338</v>
      </c>
      <c r="G66" s="784" t="s">
        <v>339</v>
      </c>
      <c r="H66" s="774" t="s">
        <v>340</v>
      </c>
      <c r="I66" s="773"/>
      <c r="J66" s="785">
        <v>44926</v>
      </c>
      <c r="K66" s="786">
        <v>650</v>
      </c>
      <c r="L66" s="784" t="s">
        <v>307</v>
      </c>
      <c r="M66" s="787">
        <v>7800</v>
      </c>
      <c r="N66" s="787">
        <v>3900</v>
      </c>
      <c r="O66" s="787">
        <v>12000</v>
      </c>
      <c r="P66" s="778" t="s">
        <v>433</v>
      </c>
      <c r="Q66" s="772"/>
    </row>
    <row r="67" spans="1:17" s="333" customFormat="1" ht="38.25" x14ac:dyDescent="0.25">
      <c r="A67" s="760" t="s">
        <v>579</v>
      </c>
      <c r="B67" s="773" t="s">
        <v>335</v>
      </c>
      <c r="C67" s="773" t="s">
        <v>434</v>
      </c>
      <c r="D67" s="784">
        <v>23274092</v>
      </c>
      <c r="E67" s="781" t="s">
        <v>337</v>
      </c>
      <c r="F67" s="784" t="s">
        <v>338</v>
      </c>
      <c r="G67" s="784" t="s">
        <v>339</v>
      </c>
      <c r="H67" s="774"/>
      <c r="I67" s="773"/>
      <c r="J67" s="785">
        <v>44926</v>
      </c>
      <c r="K67" s="786">
        <v>600</v>
      </c>
      <c r="L67" s="784" t="s">
        <v>307</v>
      </c>
      <c r="M67" s="787">
        <v>6000</v>
      </c>
      <c r="N67" s="787">
        <v>3600</v>
      </c>
      <c r="O67" s="787">
        <v>7200</v>
      </c>
      <c r="P67" s="778" t="s">
        <v>433</v>
      </c>
      <c r="Q67" s="772"/>
    </row>
    <row r="68" spans="1:17" s="333" customFormat="1" ht="38.25" x14ac:dyDescent="0.25">
      <c r="A68" s="760" t="s">
        <v>579</v>
      </c>
      <c r="B68" s="773" t="s">
        <v>335</v>
      </c>
      <c r="C68" s="773" t="s">
        <v>435</v>
      </c>
      <c r="D68" s="784"/>
      <c r="E68" s="781" t="s">
        <v>337</v>
      </c>
      <c r="F68" s="784" t="s">
        <v>338</v>
      </c>
      <c r="G68" s="784" t="s">
        <v>436</v>
      </c>
      <c r="H68" s="774" t="s">
        <v>340</v>
      </c>
      <c r="I68" s="773"/>
      <c r="J68" s="785">
        <v>44926</v>
      </c>
      <c r="K68" s="786">
        <v>1200</v>
      </c>
      <c r="L68" s="784" t="s">
        <v>307</v>
      </c>
      <c r="M68" s="787">
        <v>14400</v>
      </c>
      <c r="N68" s="787">
        <v>7200</v>
      </c>
      <c r="O68" s="787">
        <v>14400</v>
      </c>
      <c r="P68" s="778" t="s">
        <v>433</v>
      </c>
      <c r="Q68" s="772"/>
    </row>
    <row r="69" spans="1:17" s="333" customFormat="1" ht="38.25" x14ac:dyDescent="0.25">
      <c r="A69" s="760" t="s">
        <v>579</v>
      </c>
      <c r="B69" s="773" t="s">
        <v>335</v>
      </c>
      <c r="C69" s="773" t="s">
        <v>437</v>
      </c>
      <c r="D69" s="784">
        <v>23272768</v>
      </c>
      <c r="E69" s="781" t="s">
        <v>337</v>
      </c>
      <c r="F69" s="784" t="s">
        <v>338</v>
      </c>
      <c r="G69" s="784" t="s">
        <v>438</v>
      </c>
      <c r="H69" s="774"/>
      <c r="I69" s="773"/>
      <c r="J69" s="785">
        <v>44926</v>
      </c>
      <c r="K69" s="786">
        <v>900</v>
      </c>
      <c r="L69" s="784" t="s">
        <v>307</v>
      </c>
      <c r="M69" s="787">
        <v>10800</v>
      </c>
      <c r="N69" s="787">
        <v>5400</v>
      </c>
      <c r="O69" s="787">
        <v>10800</v>
      </c>
      <c r="P69" s="778" t="s">
        <v>433</v>
      </c>
      <c r="Q69" s="772"/>
    </row>
    <row r="70" spans="1:17" s="333" customFormat="1" ht="38.25" x14ac:dyDescent="0.25">
      <c r="A70" s="760" t="s">
        <v>579</v>
      </c>
      <c r="B70" s="773" t="s">
        <v>335</v>
      </c>
      <c r="C70" s="773" t="s">
        <v>439</v>
      </c>
      <c r="D70" s="784">
        <v>41034453</v>
      </c>
      <c r="E70" s="781" t="s">
        <v>337</v>
      </c>
      <c r="F70" s="784" t="s">
        <v>338</v>
      </c>
      <c r="G70" s="784" t="s">
        <v>440</v>
      </c>
      <c r="H70" s="774" t="s">
        <v>340</v>
      </c>
      <c r="I70" s="773"/>
      <c r="J70" s="785">
        <v>44926</v>
      </c>
      <c r="K70" s="786">
        <v>1000</v>
      </c>
      <c r="L70" s="784" t="s">
        <v>307</v>
      </c>
      <c r="M70" s="787">
        <v>12000</v>
      </c>
      <c r="N70" s="787">
        <v>6000</v>
      </c>
      <c r="O70" s="787">
        <v>12000</v>
      </c>
      <c r="P70" s="778" t="s">
        <v>433</v>
      </c>
      <c r="Q70" s="772"/>
    </row>
    <row r="71" spans="1:17" s="333" customFormat="1" ht="38.25" x14ac:dyDescent="0.25">
      <c r="A71" s="760" t="s">
        <v>579</v>
      </c>
      <c r="B71" s="773" t="s">
        <v>335</v>
      </c>
      <c r="C71" s="773" t="s">
        <v>441</v>
      </c>
      <c r="D71" s="784">
        <v>71806422</v>
      </c>
      <c r="E71" s="781" t="s">
        <v>337</v>
      </c>
      <c r="F71" s="784" t="s">
        <v>338</v>
      </c>
      <c r="G71" s="784" t="s">
        <v>442</v>
      </c>
      <c r="H71" s="774"/>
      <c r="I71" s="773"/>
      <c r="J71" s="785">
        <v>44926</v>
      </c>
      <c r="K71" s="786">
        <v>700</v>
      </c>
      <c r="L71" s="784" t="s">
        <v>307</v>
      </c>
      <c r="M71" s="787">
        <v>8400</v>
      </c>
      <c r="N71" s="787">
        <v>4200</v>
      </c>
      <c r="O71" s="787">
        <v>8400</v>
      </c>
      <c r="P71" s="778" t="s">
        <v>433</v>
      </c>
      <c r="Q71" s="772"/>
    </row>
    <row r="72" spans="1:17" s="333" customFormat="1" ht="38.25" x14ac:dyDescent="0.25">
      <c r="A72" s="760" t="s">
        <v>579</v>
      </c>
      <c r="B72" s="773" t="s">
        <v>335</v>
      </c>
      <c r="C72" s="773" t="s">
        <v>443</v>
      </c>
      <c r="D72" s="784">
        <v>28286937</v>
      </c>
      <c r="E72" s="781" t="s">
        <v>337</v>
      </c>
      <c r="F72" s="784" t="s">
        <v>338</v>
      </c>
      <c r="G72" s="784" t="s">
        <v>444</v>
      </c>
      <c r="H72" s="774" t="s">
        <v>340</v>
      </c>
      <c r="I72" s="773"/>
      <c r="J72" s="785">
        <v>44926</v>
      </c>
      <c r="K72" s="786">
        <v>200</v>
      </c>
      <c r="L72" s="784" t="s">
        <v>307</v>
      </c>
      <c r="M72" s="787">
        <v>2400</v>
      </c>
      <c r="N72" s="787">
        <v>1200</v>
      </c>
      <c r="O72" s="787">
        <v>2400</v>
      </c>
      <c r="P72" s="778" t="s">
        <v>433</v>
      </c>
      <c r="Q72" s="772"/>
    </row>
    <row r="73" spans="1:17" s="333" customFormat="1" ht="38.25" x14ac:dyDescent="0.25">
      <c r="A73" s="760" t="s">
        <v>579</v>
      </c>
      <c r="B73" s="773" t="s">
        <v>335</v>
      </c>
      <c r="C73" s="773" t="s">
        <v>445</v>
      </c>
      <c r="D73" s="784">
        <v>42177395</v>
      </c>
      <c r="E73" s="781" t="s">
        <v>337</v>
      </c>
      <c r="F73" s="784" t="s">
        <v>338</v>
      </c>
      <c r="G73" s="784" t="s">
        <v>440</v>
      </c>
      <c r="H73" s="774"/>
      <c r="I73" s="773"/>
      <c r="J73" s="785">
        <v>44926</v>
      </c>
      <c r="K73" s="786">
        <v>200</v>
      </c>
      <c r="L73" s="784" t="s">
        <v>307</v>
      </c>
      <c r="M73" s="787">
        <v>2400</v>
      </c>
      <c r="N73" s="787">
        <v>600</v>
      </c>
      <c r="O73" s="787">
        <v>2400</v>
      </c>
      <c r="P73" s="778" t="s">
        <v>433</v>
      </c>
      <c r="Q73" s="772"/>
    </row>
    <row r="74" spans="1:17" s="333" customFormat="1" ht="38.25" x14ac:dyDescent="0.25">
      <c r="A74" s="760" t="s">
        <v>579</v>
      </c>
      <c r="B74" s="773" t="s">
        <v>335</v>
      </c>
      <c r="C74" s="773" t="s">
        <v>446</v>
      </c>
      <c r="D74" s="784">
        <v>21871186</v>
      </c>
      <c r="E74" s="781" t="s">
        <v>337</v>
      </c>
      <c r="F74" s="784" t="s">
        <v>338</v>
      </c>
      <c r="G74" s="784" t="s">
        <v>447</v>
      </c>
      <c r="H74" s="774"/>
      <c r="I74" s="773"/>
      <c r="J74" s="785">
        <v>44926</v>
      </c>
      <c r="K74" s="786">
        <v>50</v>
      </c>
      <c r="L74" s="784" t="s">
        <v>307</v>
      </c>
      <c r="M74" s="787">
        <v>400</v>
      </c>
      <c r="N74" s="787">
        <v>50</v>
      </c>
      <c r="O74" s="787">
        <v>400</v>
      </c>
      <c r="P74" s="778" t="s">
        <v>433</v>
      </c>
      <c r="Q74" s="772"/>
    </row>
    <row r="75" spans="1:17" s="333" customFormat="1" ht="38.25" x14ac:dyDescent="0.25">
      <c r="A75" s="760" t="s">
        <v>579</v>
      </c>
      <c r="B75" s="773" t="s">
        <v>335</v>
      </c>
      <c r="C75" s="773" t="s">
        <v>448</v>
      </c>
      <c r="D75" s="784">
        <v>20568750269</v>
      </c>
      <c r="E75" s="781" t="s">
        <v>337</v>
      </c>
      <c r="F75" s="784" t="s">
        <v>338</v>
      </c>
      <c r="G75" s="784" t="s">
        <v>449</v>
      </c>
      <c r="H75" s="774"/>
      <c r="I75" s="773"/>
      <c r="J75" s="785">
        <v>44926</v>
      </c>
      <c r="K75" s="786">
        <v>500</v>
      </c>
      <c r="L75" s="784" t="s">
        <v>307</v>
      </c>
      <c r="M75" s="787">
        <v>6000</v>
      </c>
      <c r="N75" s="787">
        <v>3000</v>
      </c>
      <c r="O75" s="787">
        <v>6000</v>
      </c>
      <c r="P75" s="778" t="s">
        <v>433</v>
      </c>
      <c r="Q75" s="772"/>
    </row>
    <row r="76" spans="1:17" s="333" customFormat="1" ht="38.25" x14ac:dyDescent="0.25">
      <c r="A76" s="760" t="s">
        <v>579</v>
      </c>
      <c r="B76" s="773" t="s">
        <v>335</v>
      </c>
      <c r="C76" s="773" t="s">
        <v>450</v>
      </c>
      <c r="D76" s="784">
        <v>23202267</v>
      </c>
      <c r="E76" s="781" t="s">
        <v>337</v>
      </c>
      <c r="F76" s="784" t="s">
        <v>338</v>
      </c>
      <c r="G76" s="784" t="s">
        <v>353</v>
      </c>
      <c r="H76" s="774"/>
      <c r="I76" s="773"/>
      <c r="J76" s="785">
        <v>44865</v>
      </c>
      <c r="K76" s="786">
        <v>3800</v>
      </c>
      <c r="L76" s="784" t="s">
        <v>307</v>
      </c>
      <c r="M76" s="787">
        <v>18000</v>
      </c>
      <c r="N76" s="787">
        <v>0</v>
      </c>
      <c r="O76" s="787">
        <v>18000</v>
      </c>
      <c r="P76" s="778" t="s">
        <v>433</v>
      </c>
      <c r="Q76" s="772"/>
    </row>
    <row r="77" spans="1:17" s="333" customFormat="1" ht="38.25" x14ac:dyDescent="0.25">
      <c r="A77" s="760" t="s">
        <v>579</v>
      </c>
      <c r="B77" s="773" t="s">
        <v>335</v>
      </c>
      <c r="C77" s="773" t="s">
        <v>451</v>
      </c>
      <c r="D77" s="784">
        <v>20054782</v>
      </c>
      <c r="E77" s="781" t="s">
        <v>337</v>
      </c>
      <c r="F77" s="784" t="s">
        <v>338</v>
      </c>
      <c r="G77" s="784" t="s">
        <v>452</v>
      </c>
      <c r="H77" s="774"/>
      <c r="I77" s="773"/>
      <c r="J77" s="785">
        <v>44909</v>
      </c>
      <c r="K77" s="786">
        <v>1685</v>
      </c>
      <c r="L77" s="784" t="s">
        <v>307</v>
      </c>
      <c r="M77" s="787">
        <v>5000</v>
      </c>
      <c r="N77" s="787">
        <v>0</v>
      </c>
      <c r="O77" s="787">
        <v>5000</v>
      </c>
      <c r="P77" s="778" t="s">
        <v>433</v>
      </c>
      <c r="Q77" s="772"/>
    </row>
    <row r="78" spans="1:17" s="333" customFormat="1" ht="38.25" x14ac:dyDescent="0.25">
      <c r="A78" s="760" t="s">
        <v>579</v>
      </c>
      <c r="B78" s="773" t="s">
        <v>335</v>
      </c>
      <c r="C78" s="755" t="s">
        <v>453</v>
      </c>
      <c r="D78" s="774">
        <v>23201036</v>
      </c>
      <c r="E78" s="781" t="s">
        <v>337</v>
      </c>
      <c r="F78" s="784" t="s">
        <v>338</v>
      </c>
      <c r="G78" s="774" t="s">
        <v>408</v>
      </c>
      <c r="H78" s="774"/>
      <c r="I78" s="774"/>
      <c r="J78" s="775">
        <v>44909</v>
      </c>
      <c r="K78" s="779">
        <v>1100</v>
      </c>
      <c r="L78" s="774" t="s">
        <v>307</v>
      </c>
      <c r="M78" s="777">
        <v>5000</v>
      </c>
      <c r="N78" s="777">
        <v>0</v>
      </c>
      <c r="O78" s="777">
        <v>5000</v>
      </c>
      <c r="P78" s="778" t="s">
        <v>433</v>
      </c>
      <c r="Q78" s="772"/>
    </row>
    <row r="79" spans="1:17" s="333" customFormat="1" ht="38.25" x14ac:dyDescent="0.25">
      <c r="A79" s="760" t="s">
        <v>579</v>
      </c>
      <c r="B79" s="773" t="s">
        <v>335</v>
      </c>
      <c r="C79" s="755" t="s">
        <v>454</v>
      </c>
      <c r="D79" s="774">
        <v>41035123</v>
      </c>
      <c r="E79" s="781" t="s">
        <v>337</v>
      </c>
      <c r="F79" s="784" t="s">
        <v>338</v>
      </c>
      <c r="G79" s="774" t="s">
        <v>348</v>
      </c>
      <c r="H79" s="774"/>
      <c r="I79" s="774"/>
      <c r="J79" s="775">
        <v>44926</v>
      </c>
      <c r="K79" s="779">
        <v>250</v>
      </c>
      <c r="L79" s="774" t="s">
        <v>307</v>
      </c>
      <c r="M79" s="777">
        <v>3000</v>
      </c>
      <c r="N79" s="777">
        <v>1500</v>
      </c>
      <c r="O79" s="777">
        <v>3000</v>
      </c>
      <c r="P79" s="778" t="s">
        <v>433</v>
      </c>
      <c r="Q79" s="772"/>
    </row>
    <row r="80" spans="1:17" s="333" customFormat="1" ht="38.25" x14ac:dyDescent="0.25">
      <c r="A80" s="760" t="s">
        <v>579</v>
      </c>
      <c r="B80" s="773" t="s">
        <v>335</v>
      </c>
      <c r="C80" s="755" t="s">
        <v>455</v>
      </c>
      <c r="D80" s="774">
        <v>8314003</v>
      </c>
      <c r="E80" s="781" t="s">
        <v>337</v>
      </c>
      <c r="F80" s="784" t="s">
        <v>338</v>
      </c>
      <c r="G80" s="774" t="s">
        <v>339</v>
      </c>
      <c r="H80" s="774"/>
      <c r="I80" s="774"/>
      <c r="J80" s="775">
        <v>44926</v>
      </c>
      <c r="K80" s="779">
        <v>800</v>
      </c>
      <c r="L80" s="774" t="s">
        <v>307</v>
      </c>
      <c r="M80" s="777">
        <v>2000</v>
      </c>
      <c r="N80" s="777">
        <v>0</v>
      </c>
      <c r="O80" s="777">
        <v>4800</v>
      </c>
      <c r="P80" s="778" t="s">
        <v>433</v>
      </c>
      <c r="Q80" s="772"/>
    </row>
    <row r="81" spans="1:17" s="333" customFormat="1" ht="38.25" x14ac:dyDescent="0.25">
      <c r="A81" s="760" t="s">
        <v>579</v>
      </c>
      <c r="B81" s="773" t="s">
        <v>335</v>
      </c>
      <c r="C81" s="755" t="s">
        <v>456</v>
      </c>
      <c r="D81" s="774">
        <v>198242450</v>
      </c>
      <c r="E81" s="781" t="s">
        <v>337</v>
      </c>
      <c r="F81" s="784" t="s">
        <v>338</v>
      </c>
      <c r="G81" s="774" t="s">
        <v>452</v>
      </c>
      <c r="H81" s="774"/>
      <c r="I81" s="774"/>
      <c r="J81" s="775">
        <v>44926</v>
      </c>
      <c r="K81" s="779">
        <v>800</v>
      </c>
      <c r="L81" s="774" t="s">
        <v>307</v>
      </c>
      <c r="M81" s="777">
        <v>2000</v>
      </c>
      <c r="N81" s="777">
        <v>0</v>
      </c>
      <c r="O81" s="777">
        <v>4800</v>
      </c>
      <c r="P81" s="778" t="s">
        <v>433</v>
      </c>
      <c r="Q81" s="772"/>
    </row>
    <row r="82" spans="1:17" s="333" customFormat="1" ht="33.75" x14ac:dyDescent="0.25">
      <c r="A82" s="760" t="s">
        <v>579</v>
      </c>
      <c r="B82" s="773" t="s">
        <v>335</v>
      </c>
      <c r="C82" s="755"/>
      <c r="D82" s="774" t="s">
        <v>457</v>
      </c>
      <c r="E82" s="781" t="s">
        <v>337</v>
      </c>
      <c r="F82" s="784" t="s">
        <v>338</v>
      </c>
      <c r="G82" s="774" t="s">
        <v>438</v>
      </c>
      <c r="H82" s="774" t="s">
        <v>340</v>
      </c>
      <c r="I82" s="774"/>
      <c r="J82" s="775">
        <v>44926</v>
      </c>
      <c r="K82" s="779">
        <v>2200</v>
      </c>
      <c r="L82" s="774" t="s">
        <v>307</v>
      </c>
      <c r="M82" s="777">
        <v>26400</v>
      </c>
      <c r="N82" s="777"/>
      <c r="O82" s="777"/>
      <c r="P82" s="778" t="s">
        <v>458</v>
      </c>
      <c r="Q82" s="772"/>
    </row>
    <row r="83" spans="1:17" s="333" customFormat="1" ht="33.75" x14ac:dyDescent="0.25">
      <c r="A83" s="760" t="s">
        <v>579</v>
      </c>
      <c r="B83" s="773" t="s">
        <v>335</v>
      </c>
      <c r="C83" s="755" t="s">
        <v>459</v>
      </c>
      <c r="D83" s="774">
        <v>20288480568</v>
      </c>
      <c r="E83" s="781" t="s">
        <v>337</v>
      </c>
      <c r="F83" s="784" t="s">
        <v>338</v>
      </c>
      <c r="G83" s="774" t="s">
        <v>460</v>
      </c>
      <c r="H83" s="774"/>
      <c r="I83" s="774"/>
      <c r="J83" s="775">
        <v>44926</v>
      </c>
      <c r="K83" s="779">
        <v>300</v>
      </c>
      <c r="L83" s="774" t="s">
        <v>307</v>
      </c>
      <c r="M83" s="777">
        <v>3600</v>
      </c>
      <c r="N83" s="777"/>
      <c r="O83" s="777"/>
      <c r="P83" s="778" t="s">
        <v>458</v>
      </c>
      <c r="Q83" s="772"/>
    </row>
    <row r="84" spans="1:17" s="333" customFormat="1" ht="33.75" x14ac:dyDescent="0.25">
      <c r="A84" s="760" t="s">
        <v>579</v>
      </c>
      <c r="B84" s="773" t="s">
        <v>335</v>
      </c>
      <c r="C84" s="755" t="s">
        <v>461</v>
      </c>
      <c r="D84" s="774" t="s">
        <v>462</v>
      </c>
      <c r="E84" s="781" t="s">
        <v>337</v>
      </c>
      <c r="F84" s="784" t="s">
        <v>338</v>
      </c>
      <c r="G84" s="774" t="s">
        <v>463</v>
      </c>
      <c r="H84" s="774" t="s">
        <v>340</v>
      </c>
      <c r="I84" s="774"/>
      <c r="J84" s="775">
        <v>44926</v>
      </c>
      <c r="K84" s="779">
        <v>4200</v>
      </c>
      <c r="L84" s="774" t="s">
        <v>307</v>
      </c>
      <c r="M84" s="777"/>
      <c r="N84" s="777">
        <v>50400</v>
      </c>
      <c r="O84" s="777"/>
      <c r="P84" s="778" t="s">
        <v>458</v>
      </c>
      <c r="Q84" s="772"/>
    </row>
    <row r="85" spans="1:17" s="333" customFormat="1" ht="33.75" x14ac:dyDescent="0.25">
      <c r="A85" s="760" t="s">
        <v>579</v>
      </c>
      <c r="B85" s="773" t="s">
        <v>335</v>
      </c>
      <c r="C85" s="755" t="s">
        <v>459</v>
      </c>
      <c r="D85" s="774">
        <v>20288480568</v>
      </c>
      <c r="E85" s="781" t="s">
        <v>337</v>
      </c>
      <c r="F85" s="784" t="s">
        <v>338</v>
      </c>
      <c r="G85" s="774" t="s">
        <v>460</v>
      </c>
      <c r="H85" s="774"/>
      <c r="I85" s="774"/>
      <c r="J85" s="775">
        <v>44926</v>
      </c>
      <c r="K85" s="779">
        <v>500</v>
      </c>
      <c r="L85" s="774" t="s">
        <v>307</v>
      </c>
      <c r="M85" s="777"/>
      <c r="N85" s="777">
        <v>6000</v>
      </c>
      <c r="O85" s="777"/>
      <c r="P85" s="778" t="s">
        <v>458</v>
      </c>
      <c r="Q85" s="772"/>
    </row>
    <row r="86" spans="1:17" s="333" customFormat="1" ht="33.75" x14ac:dyDescent="0.25">
      <c r="A86" s="760" t="s">
        <v>579</v>
      </c>
      <c r="B86" s="773" t="s">
        <v>335</v>
      </c>
      <c r="C86" s="755" t="s">
        <v>461</v>
      </c>
      <c r="D86" s="774" t="s">
        <v>462</v>
      </c>
      <c r="E86" s="781" t="s">
        <v>337</v>
      </c>
      <c r="F86" s="784" t="s">
        <v>338</v>
      </c>
      <c r="G86" s="774" t="s">
        <v>463</v>
      </c>
      <c r="H86" s="774" t="s">
        <v>340</v>
      </c>
      <c r="I86" s="774"/>
      <c r="J86" s="775">
        <v>44926</v>
      </c>
      <c r="K86" s="779">
        <v>4800</v>
      </c>
      <c r="L86" s="774" t="s">
        <v>307</v>
      </c>
      <c r="M86" s="777"/>
      <c r="N86" s="777"/>
      <c r="O86" s="777">
        <v>57600</v>
      </c>
      <c r="P86" s="778" t="s">
        <v>458</v>
      </c>
      <c r="Q86" s="772"/>
    </row>
    <row r="87" spans="1:17" s="333" customFormat="1" ht="33.75" x14ac:dyDescent="0.25">
      <c r="A87" s="760" t="s">
        <v>579</v>
      </c>
      <c r="B87" s="773" t="s">
        <v>335</v>
      </c>
      <c r="C87" s="755" t="s">
        <v>459</v>
      </c>
      <c r="D87" s="774">
        <v>20288480568</v>
      </c>
      <c r="E87" s="781" t="s">
        <v>337</v>
      </c>
      <c r="F87" s="784" t="s">
        <v>338</v>
      </c>
      <c r="G87" s="774" t="s">
        <v>460</v>
      </c>
      <c r="H87" s="774"/>
      <c r="I87" s="774"/>
      <c r="J87" s="775">
        <v>44926</v>
      </c>
      <c r="K87" s="779">
        <v>700</v>
      </c>
      <c r="L87" s="774" t="s">
        <v>307</v>
      </c>
      <c r="M87" s="777"/>
      <c r="N87" s="777"/>
      <c r="O87" s="777">
        <v>8400</v>
      </c>
      <c r="P87" s="778" t="s">
        <v>458</v>
      </c>
      <c r="Q87" s="772"/>
    </row>
    <row r="88" spans="1:17" s="333" customFormat="1" ht="33.75" x14ac:dyDescent="0.25">
      <c r="A88" s="760" t="s">
        <v>579</v>
      </c>
      <c r="B88" s="773" t="s">
        <v>335</v>
      </c>
      <c r="C88" s="755" t="s">
        <v>464</v>
      </c>
      <c r="D88" s="774">
        <v>19992250</v>
      </c>
      <c r="E88" s="781" t="s">
        <v>337</v>
      </c>
      <c r="F88" s="784" t="s">
        <v>338</v>
      </c>
      <c r="G88" s="774" t="s">
        <v>465</v>
      </c>
      <c r="H88" s="774" t="s">
        <v>340</v>
      </c>
      <c r="I88" s="774" t="s">
        <v>340</v>
      </c>
      <c r="J88" s="775">
        <v>44803</v>
      </c>
      <c r="K88" s="779">
        <v>3100</v>
      </c>
      <c r="L88" s="774" t="s">
        <v>307</v>
      </c>
      <c r="M88" s="777">
        <v>37200</v>
      </c>
      <c r="N88" s="777">
        <v>37200</v>
      </c>
      <c r="O88" s="777">
        <v>43200</v>
      </c>
      <c r="P88" s="778" t="s">
        <v>466</v>
      </c>
      <c r="Q88" s="772"/>
    </row>
    <row r="89" spans="1:17" s="333" customFormat="1" ht="33.75" x14ac:dyDescent="0.25">
      <c r="A89" s="760" t="s">
        <v>579</v>
      </c>
      <c r="B89" s="773" t="s">
        <v>335</v>
      </c>
      <c r="C89" s="755" t="s">
        <v>467</v>
      </c>
      <c r="D89" s="774">
        <v>19939291</v>
      </c>
      <c r="E89" s="781" t="s">
        <v>337</v>
      </c>
      <c r="F89" s="784" t="s">
        <v>338</v>
      </c>
      <c r="G89" s="774" t="s">
        <v>442</v>
      </c>
      <c r="H89" s="774"/>
      <c r="I89" s="774" t="s">
        <v>340</v>
      </c>
      <c r="J89" s="775">
        <v>44926</v>
      </c>
      <c r="K89" s="779">
        <v>500</v>
      </c>
      <c r="L89" s="774" t="s">
        <v>307</v>
      </c>
      <c r="M89" s="777">
        <v>4800</v>
      </c>
      <c r="N89" s="777">
        <v>4800</v>
      </c>
      <c r="O89" s="777">
        <v>9600</v>
      </c>
      <c r="P89" s="778" t="s">
        <v>466</v>
      </c>
      <c r="Q89" s="772"/>
    </row>
    <row r="90" spans="1:17" s="333" customFormat="1" ht="38.25" x14ac:dyDescent="0.25">
      <c r="A90" s="760" t="s">
        <v>579</v>
      </c>
      <c r="B90" s="773" t="s">
        <v>335</v>
      </c>
      <c r="C90" s="755" t="s">
        <v>468</v>
      </c>
      <c r="D90" s="774">
        <v>21061659</v>
      </c>
      <c r="E90" s="781" t="s">
        <v>337</v>
      </c>
      <c r="F90" s="784" t="s">
        <v>338</v>
      </c>
      <c r="G90" s="774" t="s">
        <v>348</v>
      </c>
      <c r="H90" s="774"/>
      <c r="I90" s="774" t="s">
        <v>340</v>
      </c>
      <c r="J90" s="775">
        <v>44926</v>
      </c>
      <c r="K90" s="779">
        <v>300</v>
      </c>
      <c r="L90" s="774" t="s">
        <v>307</v>
      </c>
      <c r="M90" s="777">
        <v>2400</v>
      </c>
      <c r="N90" s="777">
        <v>3600</v>
      </c>
      <c r="O90" s="777">
        <v>6000</v>
      </c>
      <c r="P90" s="778" t="s">
        <v>466</v>
      </c>
      <c r="Q90" s="772"/>
    </row>
    <row r="91" spans="1:17" s="333" customFormat="1" ht="38.25" x14ac:dyDescent="0.25">
      <c r="A91" s="760" t="s">
        <v>579</v>
      </c>
      <c r="B91" s="773" t="s">
        <v>335</v>
      </c>
      <c r="C91" s="755" t="s">
        <v>468</v>
      </c>
      <c r="D91" s="774">
        <v>21061659</v>
      </c>
      <c r="E91" s="781" t="s">
        <v>337</v>
      </c>
      <c r="F91" s="784" t="s">
        <v>338</v>
      </c>
      <c r="G91" s="774" t="s">
        <v>367</v>
      </c>
      <c r="H91" s="774" t="s">
        <v>340</v>
      </c>
      <c r="I91" s="774"/>
      <c r="J91" s="775">
        <v>44926</v>
      </c>
      <c r="K91" s="779">
        <v>340</v>
      </c>
      <c r="L91" s="774" t="s">
        <v>307</v>
      </c>
      <c r="M91" s="777">
        <v>2880</v>
      </c>
      <c r="N91" s="777">
        <v>4080</v>
      </c>
      <c r="O91" s="777">
        <v>5400</v>
      </c>
      <c r="P91" s="778" t="s">
        <v>466</v>
      </c>
      <c r="Q91" s="772"/>
    </row>
    <row r="92" spans="1:17" s="333" customFormat="1" ht="33.75" x14ac:dyDescent="0.25">
      <c r="A92" s="760" t="s">
        <v>579</v>
      </c>
      <c r="B92" s="773" t="s">
        <v>335</v>
      </c>
      <c r="C92" s="755" t="s">
        <v>469</v>
      </c>
      <c r="D92" s="774">
        <v>26698389</v>
      </c>
      <c r="E92" s="781" t="s">
        <v>337</v>
      </c>
      <c r="F92" s="774">
        <v>11071843</v>
      </c>
      <c r="G92" s="774" t="s">
        <v>470</v>
      </c>
      <c r="H92" s="774"/>
      <c r="I92" s="774" t="s">
        <v>471</v>
      </c>
      <c r="J92" s="775">
        <v>44926</v>
      </c>
      <c r="K92" s="779">
        <v>3500</v>
      </c>
      <c r="L92" s="774" t="s">
        <v>307</v>
      </c>
      <c r="M92" s="777">
        <v>42000</v>
      </c>
      <c r="N92" s="777">
        <v>24000</v>
      </c>
      <c r="O92" s="777">
        <v>24000</v>
      </c>
      <c r="P92" s="778" t="s">
        <v>472</v>
      </c>
      <c r="Q92" s="772"/>
    </row>
    <row r="93" spans="1:17" s="333" customFormat="1" ht="33.75" x14ac:dyDescent="0.25">
      <c r="A93" s="760" t="s">
        <v>579</v>
      </c>
      <c r="B93" s="773" t="s">
        <v>335</v>
      </c>
      <c r="C93" s="755" t="s">
        <v>473</v>
      </c>
      <c r="D93" s="774">
        <v>18072770</v>
      </c>
      <c r="E93" s="781" t="s">
        <v>337</v>
      </c>
      <c r="F93" s="774">
        <v>11458062</v>
      </c>
      <c r="G93" s="774" t="s">
        <v>474</v>
      </c>
      <c r="H93" s="774" t="s">
        <v>340</v>
      </c>
      <c r="I93" s="774"/>
      <c r="J93" s="775">
        <v>44926</v>
      </c>
      <c r="K93" s="779"/>
      <c r="L93" s="774" t="s">
        <v>307</v>
      </c>
      <c r="M93" s="777">
        <v>0</v>
      </c>
      <c r="N93" s="777">
        <v>6318</v>
      </c>
      <c r="O93" s="777">
        <v>6318</v>
      </c>
      <c r="P93" s="778" t="s">
        <v>472</v>
      </c>
      <c r="Q93" s="772"/>
    </row>
    <row r="94" spans="1:17" s="333" customFormat="1" ht="33.75" x14ac:dyDescent="0.25">
      <c r="A94" s="760" t="s">
        <v>579</v>
      </c>
      <c r="B94" s="773" t="s">
        <v>335</v>
      </c>
      <c r="C94" s="755" t="s">
        <v>475</v>
      </c>
      <c r="D94" s="774">
        <v>41803300</v>
      </c>
      <c r="E94" s="781" t="s">
        <v>337</v>
      </c>
      <c r="F94" s="784" t="s">
        <v>338</v>
      </c>
      <c r="G94" s="774" t="s">
        <v>476</v>
      </c>
      <c r="H94" s="774"/>
      <c r="I94" s="774" t="s">
        <v>471</v>
      </c>
      <c r="J94" s="775">
        <v>44926</v>
      </c>
      <c r="K94" s="779">
        <v>850</v>
      </c>
      <c r="L94" s="774" t="s">
        <v>307</v>
      </c>
      <c r="M94" s="777">
        <v>10200</v>
      </c>
      <c r="N94" s="777">
        <v>0</v>
      </c>
      <c r="O94" s="777">
        <v>0</v>
      </c>
      <c r="P94" s="778" t="s">
        <v>472</v>
      </c>
      <c r="Q94" s="772"/>
    </row>
    <row r="95" spans="1:17" s="333" customFormat="1" ht="33.75" x14ac:dyDescent="0.25">
      <c r="A95" s="760" t="s">
        <v>579</v>
      </c>
      <c r="B95" s="773" t="s">
        <v>335</v>
      </c>
      <c r="C95" s="755" t="s">
        <v>475</v>
      </c>
      <c r="D95" s="774">
        <v>41803300</v>
      </c>
      <c r="E95" s="781" t="s">
        <v>337</v>
      </c>
      <c r="F95" s="784" t="s">
        <v>338</v>
      </c>
      <c r="G95" s="774" t="s">
        <v>391</v>
      </c>
      <c r="H95" s="774"/>
      <c r="I95" s="774" t="s">
        <v>471</v>
      </c>
      <c r="J95" s="775">
        <v>44926</v>
      </c>
      <c r="K95" s="779"/>
      <c r="L95" s="774" t="s">
        <v>307</v>
      </c>
      <c r="M95" s="777">
        <v>0</v>
      </c>
      <c r="N95" s="777">
        <v>3420</v>
      </c>
      <c r="O95" s="777">
        <v>3420</v>
      </c>
      <c r="P95" s="778" t="s">
        <v>472</v>
      </c>
      <c r="Q95" s="772"/>
    </row>
    <row r="96" spans="1:17" s="333" customFormat="1" ht="33.75" x14ac:dyDescent="0.25">
      <c r="A96" s="760" t="s">
        <v>579</v>
      </c>
      <c r="B96" s="773" t="s">
        <v>335</v>
      </c>
      <c r="C96" s="755" t="s">
        <v>477</v>
      </c>
      <c r="D96" s="774">
        <v>28062615</v>
      </c>
      <c r="E96" s="781" t="s">
        <v>337</v>
      </c>
      <c r="F96" s="784" t="s">
        <v>338</v>
      </c>
      <c r="G96" s="774" t="s">
        <v>344</v>
      </c>
      <c r="H96" s="774"/>
      <c r="I96" s="774" t="s">
        <v>471</v>
      </c>
      <c r="J96" s="775">
        <v>44926</v>
      </c>
      <c r="K96" s="779">
        <v>260</v>
      </c>
      <c r="L96" s="774" t="s">
        <v>307</v>
      </c>
      <c r="M96" s="777">
        <v>3120</v>
      </c>
      <c r="N96" s="777">
        <v>1560</v>
      </c>
      <c r="O96" s="777">
        <v>1560</v>
      </c>
      <c r="P96" s="778" t="s">
        <v>472</v>
      </c>
      <c r="Q96" s="772"/>
    </row>
    <row r="97" spans="1:17" s="333" customFormat="1" ht="33.75" x14ac:dyDescent="0.25">
      <c r="A97" s="760" t="s">
        <v>579</v>
      </c>
      <c r="B97" s="773" t="s">
        <v>335</v>
      </c>
      <c r="C97" s="755" t="s">
        <v>478</v>
      </c>
      <c r="D97" s="774">
        <v>16416529</v>
      </c>
      <c r="E97" s="781" t="s">
        <v>337</v>
      </c>
      <c r="F97" s="784" t="s">
        <v>338</v>
      </c>
      <c r="G97" s="774" t="s">
        <v>339</v>
      </c>
      <c r="H97" s="774"/>
      <c r="I97" s="774" t="s">
        <v>471</v>
      </c>
      <c r="J97" s="775">
        <v>44926</v>
      </c>
      <c r="K97" s="779">
        <v>770</v>
      </c>
      <c r="L97" s="774" t="s">
        <v>307</v>
      </c>
      <c r="M97" s="777">
        <v>9240</v>
      </c>
      <c r="N97" s="777">
        <v>4620</v>
      </c>
      <c r="O97" s="777">
        <v>4620</v>
      </c>
      <c r="P97" s="778" t="s">
        <v>472</v>
      </c>
      <c r="Q97" s="772"/>
    </row>
    <row r="98" spans="1:17" s="333" customFormat="1" ht="33.75" x14ac:dyDescent="0.25">
      <c r="A98" s="760" t="s">
        <v>579</v>
      </c>
      <c r="B98" s="773" t="s">
        <v>335</v>
      </c>
      <c r="C98" s="755" t="s">
        <v>479</v>
      </c>
      <c r="D98" s="774">
        <v>270406681</v>
      </c>
      <c r="E98" s="781" t="s">
        <v>337</v>
      </c>
      <c r="F98" s="784" t="s">
        <v>338</v>
      </c>
      <c r="G98" s="774" t="s">
        <v>353</v>
      </c>
      <c r="H98" s="774"/>
      <c r="I98" s="774" t="s">
        <v>471</v>
      </c>
      <c r="J98" s="775">
        <v>44926</v>
      </c>
      <c r="K98" s="779">
        <v>525</v>
      </c>
      <c r="L98" s="774" t="s">
        <v>307</v>
      </c>
      <c r="M98" s="777">
        <v>6300</v>
      </c>
      <c r="N98" s="777">
        <v>3150</v>
      </c>
      <c r="O98" s="777">
        <v>3150</v>
      </c>
      <c r="P98" s="778" t="s">
        <v>472</v>
      </c>
      <c r="Q98" s="772"/>
    </row>
    <row r="99" spans="1:17" s="333" customFormat="1" ht="33.75" x14ac:dyDescent="0.25">
      <c r="A99" s="760" t="s">
        <v>579</v>
      </c>
      <c r="B99" s="773" t="s">
        <v>335</v>
      </c>
      <c r="C99" s="755" t="s">
        <v>480</v>
      </c>
      <c r="D99" s="774">
        <v>27416241</v>
      </c>
      <c r="E99" s="781" t="s">
        <v>337</v>
      </c>
      <c r="F99" s="784" t="s">
        <v>338</v>
      </c>
      <c r="G99" s="774" t="s">
        <v>481</v>
      </c>
      <c r="H99" s="774"/>
      <c r="I99" s="774" t="s">
        <v>471</v>
      </c>
      <c r="J99" s="775">
        <v>44926</v>
      </c>
      <c r="K99" s="779">
        <v>740</v>
      </c>
      <c r="L99" s="774" t="s">
        <v>307</v>
      </c>
      <c r="M99" s="777">
        <v>2960</v>
      </c>
      <c r="N99" s="777">
        <v>0</v>
      </c>
      <c r="O99" s="777">
        <v>0</v>
      </c>
      <c r="P99" s="778" t="s">
        <v>472</v>
      </c>
      <c r="Q99" s="772"/>
    </row>
    <row r="100" spans="1:17" s="333" customFormat="1" ht="33.75" x14ac:dyDescent="0.25">
      <c r="A100" s="760" t="s">
        <v>579</v>
      </c>
      <c r="B100" s="773" t="s">
        <v>335</v>
      </c>
      <c r="C100" s="755" t="s">
        <v>482</v>
      </c>
      <c r="D100" s="774">
        <v>28110784</v>
      </c>
      <c r="E100" s="781" t="s">
        <v>337</v>
      </c>
      <c r="F100" s="784" t="s">
        <v>338</v>
      </c>
      <c r="G100" s="774" t="s">
        <v>483</v>
      </c>
      <c r="H100" s="774"/>
      <c r="I100" s="774" t="s">
        <v>471</v>
      </c>
      <c r="J100" s="775">
        <v>44926</v>
      </c>
      <c r="K100" s="779">
        <v>500</v>
      </c>
      <c r="L100" s="774" t="s">
        <v>307</v>
      </c>
      <c r="M100" s="777">
        <v>4000</v>
      </c>
      <c r="N100" s="777">
        <v>3000</v>
      </c>
      <c r="O100" s="777">
        <v>3000</v>
      </c>
      <c r="P100" s="778" t="s">
        <v>472</v>
      </c>
      <c r="Q100" s="772"/>
    </row>
    <row r="101" spans="1:17" s="333" customFormat="1" ht="33.75" x14ac:dyDescent="0.25">
      <c r="A101" s="760" t="s">
        <v>579</v>
      </c>
      <c r="B101" s="773" t="s">
        <v>335</v>
      </c>
      <c r="C101" s="755" t="s">
        <v>484</v>
      </c>
      <c r="D101" s="774">
        <v>27569717</v>
      </c>
      <c r="E101" s="781" t="s">
        <v>337</v>
      </c>
      <c r="F101" s="784" t="s">
        <v>338</v>
      </c>
      <c r="G101" s="774" t="s">
        <v>344</v>
      </c>
      <c r="H101" s="774"/>
      <c r="I101" s="774" t="s">
        <v>471</v>
      </c>
      <c r="J101" s="775">
        <v>44926</v>
      </c>
      <c r="K101" s="779"/>
      <c r="L101" s="774" t="s">
        <v>307</v>
      </c>
      <c r="M101" s="777">
        <v>0</v>
      </c>
      <c r="N101" s="777">
        <v>3600</v>
      </c>
      <c r="O101" s="777">
        <v>3600</v>
      </c>
      <c r="P101" s="778" t="s">
        <v>472</v>
      </c>
      <c r="Q101" s="772"/>
    </row>
    <row r="102" spans="1:17" s="333" customFormat="1" ht="33.75" x14ac:dyDescent="0.25">
      <c r="A102" s="760" t="s">
        <v>579</v>
      </c>
      <c r="B102" s="773" t="s">
        <v>335</v>
      </c>
      <c r="C102" s="755" t="s">
        <v>485</v>
      </c>
      <c r="D102" s="774">
        <v>22864454</v>
      </c>
      <c r="E102" s="781" t="s">
        <v>337</v>
      </c>
      <c r="F102" s="784" t="s">
        <v>338</v>
      </c>
      <c r="G102" s="774" t="s">
        <v>476</v>
      </c>
      <c r="H102" s="774"/>
      <c r="I102" s="774" t="s">
        <v>340</v>
      </c>
      <c r="J102" s="775">
        <v>44926</v>
      </c>
      <c r="K102" s="779">
        <v>1225</v>
      </c>
      <c r="L102" s="774" t="s">
        <v>307</v>
      </c>
      <c r="M102" s="777">
        <v>14700</v>
      </c>
      <c r="N102" s="777">
        <v>14700</v>
      </c>
      <c r="O102" s="777">
        <v>15600</v>
      </c>
      <c r="P102" s="778" t="s">
        <v>486</v>
      </c>
      <c r="Q102" s="772"/>
    </row>
    <row r="103" spans="1:17" s="333" customFormat="1" ht="33.75" x14ac:dyDescent="0.25">
      <c r="A103" s="760" t="s">
        <v>579</v>
      </c>
      <c r="B103" s="773" t="s">
        <v>335</v>
      </c>
      <c r="C103" s="755" t="s">
        <v>487</v>
      </c>
      <c r="D103" s="774">
        <v>22703565</v>
      </c>
      <c r="E103" s="781" t="s">
        <v>337</v>
      </c>
      <c r="F103" s="784" t="s">
        <v>338</v>
      </c>
      <c r="G103" s="774" t="s">
        <v>346</v>
      </c>
      <c r="H103" s="774" t="s">
        <v>340</v>
      </c>
      <c r="I103" s="774"/>
      <c r="J103" s="775">
        <v>44926</v>
      </c>
      <c r="K103" s="779">
        <v>350</v>
      </c>
      <c r="L103" s="774" t="s">
        <v>307</v>
      </c>
      <c r="M103" s="777">
        <v>4200</v>
      </c>
      <c r="N103" s="777">
        <v>4200</v>
      </c>
      <c r="O103" s="777">
        <v>5400</v>
      </c>
      <c r="P103" s="778" t="s">
        <v>486</v>
      </c>
      <c r="Q103" s="772"/>
    </row>
    <row r="104" spans="1:17" s="333" customFormat="1" ht="33.75" x14ac:dyDescent="0.25">
      <c r="A104" s="760" t="s">
        <v>579</v>
      </c>
      <c r="B104" s="773" t="s">
        <v>335</v>
      </c>
      <c r="C104" s="755" t="s">
        <v>488</v>
      </c>
      <c r="D104" s="774">
        <v>22469292</v>
      </c>
      <c r="E104" s="781" t="s">
        <v>337</v>
      </c>
      <c r="F104" s="784" t="s">
        <v>338</v>
      </c>
      <c r="G104" s="774" t="s">
        <v>489</v>
      </c>
      <c r="H104" s="774" t="s">
        <v>340</v>
      </c>
      <c r="I104" s="774" t="s">
        <v>340</v>
      </c>
      <c r="J104" s="775">
        <v>44926</v>
      </c>
      <c r="K104" s="779">
        <v>1800</v>
      </c>
      <c r="L104" s="774" t="s">
        <v>307</v>
      </c>
      <c r="M104" s="777">
        <v>21600</v>
      </c>
      <c r="N104" s="777">
        <v>21600</v>
      </c>
      <c r="O104" s="777">
        <v>24000</v>
      </c>
      <c r="P104" s="778" t="s">
        <v>486</v>
      </c>
      <c r="Q104" s="772"/>
    </row>
    <row r="105" spans="1:17" s="333" customFormat="1" ht="33.75" x14ac:dyDescent="0.25">
      <c r="A105" s="760" t="s">
        <v>579</v>
      </c>
      <c r="B105" s="773" t="s">
        <v>335</v>
      </c>
      <c r="C105" s="755" t="s">
        <v>490</v>
      </c>
      <c r="D105" s="774">
        <v>22700083</v>
      </c>
      <c r="E105" s="781" t="s">
        <v>337</v>
      </c>
      <c r="F105" s="784" t="s">
        <v>491</v>
      </c>
      <c r="G105" s="774" t="s">
        <v>492</v>
      </c>
      <c r="H105" s="774"/>
      <c r="I105" s="774" t="s">
        <v>340</v>
      </c>
      <c r="J105" s="775">
        <v>44926</v>
      </c>
      <c r="K105" s="779">
        <v>880</v>
      </c>
      <c r="L105" s="774" t="s">
        <v>307</v>
      </c>
      <c r="M105" s="777">
        <v>10560</v>
      </c>
      <c r="N105" s="777">
        <v>10560</v>
      </c>
      <c r="O105" s="777">
        <v>13200</v>
      </c>
      <c r="P105" s="778" t="s">
        <v>486</v>
      </c>
      <c r="Q105" s="772"/>
    </row>
    <row r="106" spans="1:17" s="333" customFormat="1" ht="33.75" x14ac:dyDescent="0.25">
      <c r="A106" s="760" t="s">
        <v>579</v>
      </c>
      <c r="B106" s="773" t="s">
        <v>335</v>
      </c>
      <c r="C106" s="755" t="s">
        <v>493</v>
      </c>
      <c r="D106" s="774">
        <v>41976585</v>
      </c>
      <c r="E106" s="781" t="s">
        <v>337</v>
      </c>
      <c r="F106" s="774" t="s">
        <v>338</v>
      </c>
      <c r="G106" s="774" t="s">
        <v>494</v>
      </c>
      <c r="H106" s="774" t="s">
        <v>340</v>
      </c>
      <c r="I106" s="774"/>
      <c r="J106" s="775">
        <v>44926</v>
      </c>
      <c r="K106" s="779">
        <v>350</v>
      </c>
      <c r="L106" s="774" t="s">
        <v>307</v>
      </c>
      <c r="M106" s="777">
        <v>4200</v>
      </c>
      <c r="N106" s="777">
        <v>4200</v>
      </c>
      <c r="O106" s="777">
        <v>9600</v>
      </c>
      <c r="P106" s="778" t="s">
        <v>486</v>
      </c>
      <c r="Q106" s="772"/>
    </row>
    <row r="107" spans="1:17" s="333" customFormat="1" ht="33.75" x14ac:dyDescent="0.25">
      <c r="A107" s="760" t="s">
        <v>579</v>
      </c>
      <c r="B107" s="773" t="s">
        <v>335</v>
      </c>
      <c r="C107" s="755" t="s">
        <v>495</v>
      </c>
      <c r="D107" s="774">
        <v>23088122</v>
      </c>
      <c r="E107" s="781" t="s">
        <v>337</v>
      </c>
      <c r="F107" s="774" t="s">
        <v>338</v>
      </c>
      <c r="G107" s="774" t="s">
        <v>346</v>
      </c>
      <c r="H107" s="774" t="s">
        <v>340</v>
      </c>
      <c r="I107" s="774"/>
      <c r="J107" s="775">
        <v>44926</v>
      </c>
      <c r="K107" s="779">
        <v>350</v>
      </c>
      <c r="L107" s="774" t="s">
        <v>307</v>
      </c>
      <c r="M107" s="777">
        <v>4200</v>
      </c>
      <c r="N107" s="777">
        <v>4200</v>
      </c>
      <c r="O107" s="777">
        <v>5400</v>
      </c>
      <c r="P107" s="778" t="s">
        <v>486</v>
      </c>
      <c r="Q107" s="772"/>
    </row>
    <row r="108" spans="1:17" s="333" customFormat="1" ht="38.25" x14ac:dyDescent="0.25">
      <c r="A108" s="760" t="s">
        <v>579</v>
      </c>
      <c r="B108" s="773" t="s">
        <v>335</v>
      </c>
      <c r="C108" s="755" t="s">
        <v>496</v>
      </c>
      <c r="D108" s="774">
        <v>20155012359</v>
      </c>
      <c r="E108" s="781" t="s">
        <v>351</v>
      </c>
      <c r="F108" s="774" t="s">
        <v>338</v>
      </c>
      <c r="G108" s="774" t="s">
        <v>497</v>
      </c>
      <c r="H108" s="774"/>
      <c r="I108" s="774" t="s">
        <v>340</v>
      </c>
      <c r="J108" s="775">
        <v>44926</v>
      </c>
      <c r="K108" s="779">
        <v>200</v>
      </c>
      <c r="L108" s="774" t="s">
        <v>307</v>
      </c>
      <c r="M108" s="777">
        <v>2400</v>
      </c>
      <c r="N108" s="777">
        <v>2400</v>
      </c>
      <c r="O108" s="777">
        <v>3600</v>
      </c>
      <c r="P108" s="778" t="s">
        <v>486</v>
      </c>
      <c r="Q108" s="772"/>
    </row>
    <row r="109" spans="1:17" s="333" customFormat="1" ht="33.75" x14ac:dyDescent="0.25">
      <c r="A109" s="760" t="s">
        <v>579</v>
      </c>
      <c r="B109" s="773" t="s">
        <v>335</v>
      </c>
      <c r="C109" s="755" t="s">
        <v>498</v>
      </c>
      <c r="D109" s="774">
        <v>23097723</v>
      </c>
      <c r="E109" s="781" t="s">
        <v>351</v>
      </c>
      <c r="F109" s="774" t="s">
        <v>338</v>
      </c>
      <c r="G109" s="774" t="s">
        <v>499</v>
      </c>
      <c r="H109" s="774"/>
      <c r="I109" s="774"/>
      <c r="J109" s="775">
        <v>44926</v>
      </c>
      <c r="K109" s="779">
        <v>200</v>
      </c>
      <c r="L109" s="774" t="s">
        <v>307</v>
      </c>
      <c r="M109" s="777">
        <v>2400</v>
      </c>
      <c r="N109" s="777">
        <v>2400</v>
      </c>
      <c r="O109" s="777">
        <v>3600</v>
      </c>
      <c r="P109" s="778" t="s">
        <v>486</v>
      </c>
      <c r="Q109" s="772"/>
    </row>
    <row r="110" spans="1:17" s="333" customFormat="1" ht="33.75" x14ac:dyDescent="0.25">
      <c r="A110" s="760" t="s">
        <v>579</v>
      </c>
      <c r="B110" s="773" t="s">
        <v>335</v>
      </c>
      <c r="C110" s="755" t="s">
        <v>500</v>
      </c>
      <c r="D110" s="774">
        <v>42474611</v>
      </c>
      <c r="E110" s="781" t="s">
        <v>337</v>
      </c>
      <c r="F110" s="774" t="s">
        <v>338</v>
      </c>
      <c r="G110" s="774" t="s">
        <v>399</v>
      </c>
      <c r="H110" s="774" t="s">
        <v>340</v>
      </c>
      <c r="I110" s="774"/>
      <c r="J110" s="775">
        <v>44926</v>
      </c>
      <c r="K110" s="779">
        <v>200</v>
      </c>
      <c r="L110" s="774" t="s">
        <v>307</v>
      </c>
      <c r="M110" s="777">
        <v>2400</v>
      </c>
      <c r="N110" s="777">
        <v>2400</v>
      </c>
      <c r="O110" s="777">
        <v>3600</v>
      </c>
      <c r="P110" s="778" t="s">
        <v>486</v>
      </c>
      <c r="Q110" s="772"/>
    </row>
    <row r="111" spans="1:17" s="333" customFormat="1" ht="33.75" x14ac:dyDescent="0.25">
      <c r="A111" s="760" t="s">
        <v>579</v>
      </c>
      <c r="B111" s="773" t="s">
        <v>335</v>
      </c>
      <c r="C111" s="755" t="s">
        <v>501</v>
      </c>
      <c r="D111" s="774">
        <v>22520780</v>
      </c>
      <c r="E111" s="781" t="s">
        <v>337</v>
      </c>
      <c r="F111" s="774" t="s">
        <v>338</v>
      </c>
      <c r="G111" s="774" t="s">
        <v>397</v>
      </c>
      <c r="H111" s="774"/>
      <c r="I111" s="774" t="s">
        <v>340</v>
      </c>
      <c r="J111" s="775">
        <v>44926</v>
      </c>
      <c r="K111" s="779">
        <v>300</v>
      </c>
      <c r="L111" s="774" t="s">
        <v>307</v>
      </c>
      <c r="M111" s="777">
        <v>3600</v>
      </c>
      <c r="N111" s="777">
        <v>3600</v>
      </c>
      <c r="O111" s="777">
        <v>4800</v>
      </c>
      <c r="P111" s="788" t="s">
        <v>486</v>
      </c>
      <c r="Q111" s="772"/>
    </row>
    <row r="112" spans="1:17" s="333" customFormat="1" ht="33.75" x14ac:dyDescent="0.25">
      <c r="A112" s="760" t="s">
        <v>579</v>
      </c>
      <c r="B112" s="773" t="s">
        <v>335</v>
      </c>
      <c r="C112" s="755" t="s">
        <v>502</v>
      </c>
      <c r="D112" s="774">
        <v>40733759</v>
      </c>
      <c r="E112" s="781" t="s">
        <v>337</v>
      </c>
      <c r="F112" s="774" t="s">
        <v>338</v>
      </c>
      <c r="G112" s="774" t="s">
        <v>503</v>
      </c>
      <c r="H112" s="774" t="s">
        <v>340</v>
      </c>
      <c r="I112" s="774"/>
      <c r="J112" s="775">
        <v>44926</v>
      </c>
      <c r="K112" s="779">
        <v>1309.0899999999999</v>
      </c>
      <c r="L112" s="774" t="s">
        <v>307</v>
      </c>
      <c r="M112" s="777">
        <v>12000</v>
      </c>
      <c r="N112" s="777">
        <v>14399.99</v>
      </c>
      <c r="O112" s="777">
        <v>172799.88</v>
      </c>
      <c r="P112" s="778" t="s">
        <v>504</v>
      </c>
      <c r="Q112" s="772"/>
    </row>
    <row r="113" spans="1:17" s="333" customFormat="1" ht="33.75" x14ac:dyDescent="0.25">
      <c r="A113" s="760" t="s">
        <v>579</v>
      </c>
      <c r="B113" s="773" t="s">
        <v>335</v>
      </c>
      <c r="C113" s="755" t="s">
        <v>505</v>
      </c>
      <c r="D113" s="774">
        <v>25222331</v>
      </c>
      <c r="E113" s="781" t="s">
        <v>337</v>
      </c>
      <c r="F113" s="774" t="s">
        <v>338</v>
      </c>
      <c r="G113" s="774" t="s">
        <v>506</v>
      </c>
      <c r="H113" s="774" t="s">
        <v>349</v>
      </c>
      <c r="I113" s="774"/>
      <c r="J113" s="775">
        <v>44926</v>
      </c>
      <c r="K113" s="779">
        <v>218.18</v>
      </c>
      <c r="L113" s="774" t="s">
        <v>307</v>
      </c>
      <c r="M113" s="777">
        <v>2400</v>
      </c>
      <c r="N113" s="777">
        <v>2399.98</v>
      </c>
      <c r="O113" s="777">
        <v>28799.760000000002</v>
      </c>
      <c r="P113" s="778" t="s">
        <v>504</v>
      </c>
      <c r="Q113" s="772"/>
    </row>
    <row r="114" spans="1:17" s="333" customFormat="1" ht="33.75" x14ac:dyDescent="0.25">
      <c r="A114" s="760" t="s">
        <v>579</v>
      </c>
      <c r="B114" s="773" t="s">
        <v>335</v>
      </c>
      <c r="C114" s="755" t="s">
        <v>507</v>
      </c>
      <c r="D114" s="774">
        <v>2296256</v>
      </c>
      <c r="E114" s="781" t="s">
        <v>337</v>
      </c>
      <c r="F114" s="774" t="s">
        <v>338</v>
      </c>
      <c r="G114" s="774" t="s">
        <v>508</v>
      </c>
      <c r="H114" s="774" t="s">
        <v>340</v>
      </c>
      <c r="I114" s="774"/>
      <c r="J114" s="775">
        <v>44926</v>
      </c>
      <c r="K114" s="779">
        <v>109.09</v>
      </c>
      <c r="L114" s="774" t="s">
        <v>307</v>
      </c>
      <c r="M114" s="777">
        <v>0</v>
      </c>
      <c r="N114" s="777">
        <v>1199.99</v>
      </c>
      <c r="O114" s="777">
        <v>14399.880000000001</v>
      </c>
      <c r="P114" s="778" t="s">
        <v>504</v>
      </c>
      <c r="Q114" s="772"/>
    </row>
    <row r="115" spans="1:17" s="333" customFormat="1" ht="33.75" x14ac:dyDescent="0.25">
      <c r="A115" s="760" t="s">
        <v>579</v>
      </c>
      <c r="B115" s="773" t="s">
        <v>335</v>
      </c>
      <c r="C115" s="755" t="s">
        <v>509</v>
      </c>
      <c r="D115" s="774" t="s">
        <v>510</v>
      </c>
      <c r="E115" s="781" t="s">
        <v>337</v>
      </c>
      <c r="F115" s="774" t="s">
        <v>338</v>
      </c>
      <c r="G115" s="774" t="s">
        <v>511</v>
      </c>
      <c r="H115" s="774" t="s">
        <v>349</v>
      </c>
      <c r="I115" s="774"/>
      <c r="J115" s="775">
        <v>44926</v>
      </c>
      <c r="K115" s="779">
        <v>218.18</v>
      </c>
      <c r="L115" s="774" t="s">
        <v>307</v>
      </c>
      <c r="M115" s="777">
        <v>1800</v>
      </c>
      <c r="N115" s="777">
        <v>2399.98</v>
      </c>
      <c r="O115" s="777">
        <v>28799.760000000002</v>
      </c>
      <c r="P115" s="778" t="s">
        <v>504</v>
      </c>
      <c r="Q115" s="772"/>
    </row>
    <row r="116" spans="1:17" s="333" customFormat="1" ht="33.75" x14ac:dyDescent="0.25">
      <c r="A116" s="760" t="s">
        <v>579</v>
      </c>
      <c r="B116" s="773" t="s">
        <v>335</v>
      </c>
      <c r="C116" s="755" t="s">
        <v>512</v>
      </c>
      <c r="D116" s="774">
        <v>41391458</v>
      </c>
      <c r="E116" s="781" t="s">
        <v>337</v>
      </c>
      <c r="F116" s="774" t="s">
        <v>338</v>
      </c>
      <c r="G116" s="774" t="s">
        <v>503</v>
      </c>
      <c r="H116" s="774" t="s">
        <v>340</v>
      </c>
      <c r="I116" s="774"/>
      <c r="J116" s="775">
        <v>44926</v>
      </c>
      <c r="K116" s="779">
        <v>981.81</v>
      </c>
      <c r="L116" s="774" t="s">
        <v>307</v>
      </c>
      <c r="M116" s="777">
        <v>8400</v>
      </c>
      <c r="N116" s="777">
        <v>10799.91</v>
      </c>
      <c r="O116" s="777">
        <v>129598.92</v>
      </c>
      <c r="P116" s="778" t="s">
        <v>504</v>
      </c>
      <c r="Q116" s="772"/>
    </row>
    <row r="117" spans="1:17" s="333" customFormat="1" ht="33.75" x14ac:dyDescent="0.25">
      <c r="A117" s="760" t="s">
        <v>579</v>
      </c>
      <c r="B117" s="773" t="s">
        <v>335</v>
      </c>
      <c r="C117" s="755" t="s">
        <v>513</v>
      </c>
      <c r="D117" s="774" t="s">
        <v>514</v>
      </c>
      <c r="E117" s="781" t="s">
        <v>337</v>
      </c>
      <c r="F117" s="774" t="s">
        <v>338</v>
      </c>
      <c r="G117" s="774" t="s">
        <v>515</v>
      </c>
      <c r="H117" s="774" t="s">
        <v>340</v>
      </c>
      <c r="I117" s="774"/>
      <c r="J117" s="775">
        <v>44926</v>
      </c>
      <c r="K117" s="779">
        <v>1636.36</v>
      </c>
      <c r="L117" s="774" t="s">
        <v>307</v>
      </c>
      <c r="M117" s="777">
        <v>13200</v>
      </c>
      <c r="N117" s="777">
        <v>17999.96</v>
      </c>
      <c r="O117" s="777">
        <v>215999.52</v>
      </c>
      <c r="P117" s="778" t="s">
        <v>504</v>
      </c>
      <c r="Q117" s="772"/>
    </row>
    <row r="118" spans="1:17" s="333" customFormat="1" ht="33.75" x14ac:dyDescent="0.25">
      <c r="A118" s="760" t="s">
        <v>579</v>
      </c>
      <c r="B118" s="773" t="s">
        <v>335</v>
      </c>
      <c r="C118" s="755" t="s">
        <v>516</v>
      </c>
      <c r="D118" s="774">
        <v>46353960</v>
      </c>
      <c r="E118" s="781" t="s">
        <v>337</v>
      </c>
      <c r="F118" s="774" t="s">
        <v>338</v>
      </c>
      <c r="G118" s="774" t="s">
        <v>517</v>
      </c>
      <c r="H118" s="774" t="s">
        <v>340</v>
      </c>
      <c r="I118" s="774"/>
      <c r="J118" s="775">
        <v>44926</v>
      </c>
      <c r="K118" s="779">
        <v>1636.6</v>
      </c>
      <c r="L118" s="774" t="s">
        <v>307</v>
      </c>
      <c r="M118" s="777">
        <v>16944</v>
      </c>
      <c r="N118" s="777">
        <v>18002.599999999999</v>
      </c>
      <c r="O118" s="777">
        <v>216031.19999999998</v>
      </c>
      <c r="P118" s="778" t="s">
        <v>504</v>
      </c>
      <c r="Q118" s="772"/>
    </row>
    <row r="119" spans="1:17" s="333" customFormat="1" ht="33.75" x14ac:dyDescent="0.25">
      <c r="A119" s="760" t="s">
        <v>579</v>
      </c>
      <c r="B119" s="773" t="s">
        <v>335</v>
      </c>
      <c r="C119" s="755" t="s">
        <v>518</v>
      </c>
      <c r="D119" s="774">
        <v>4827389</v>
      </c>
      <c r="E119" s="781" t="s">
        <v>337</v>
      </c>
      <c r="F119" s="774" t="s">
        <v>338</v>
      </c>
      <c r="G119" s="774" t="s">
        <v>519</v>
      </c>
      <c r="H119" s="774" t="s">
        <v>340</v>
      </c>
      <c r="I119" s="774"/>
      <c r="J119" s="775">
        <v>44838</v>
      </c>
      <c r="K119" s="779">
        <v>3000</v>
      </c>
      <c r="L119" s="774" t="s">
        <v>307</v>
      </c>
      <c r="M119" s="777">
        <v>36000</v>
      </c>
      <c r="N119" s="777">
        <v>24000</v>
      </c>
      <c r="O119" s="777">
        <v>36000</v>
      </c>
      <c r="P119" s="778" t="s">
        <v>520</v>
      </c>
      <c r="Q119" s="772"/>
    </row>
    <row r="120" spans="1:17" s="333" customFormat="1" ht="33.75" x14ac:dyDescent="0.25">
      <c r="A120" s="760" t="s">
        <v>579</v>
      </c>
      <c r="B120" s="773" t="s">
        <v>335</v>
      </c>
      <c r="C120" s="755" t="s">
        <v>521</v>
      </c>
      <c r="D120" s="774">
        <v>20131365994</v>
      </c>
      <c r="E120" s="781" t="s">
        <v>337</v>
      </c>
      <c r="F120" s="774" t="s">
        <v>338</v>
      </c>
      <c r="G120" s="774" t="s">
        <v>399</v>
      </c>
      <c r="H120" s="774" t="s">
        <v>340</v>
      </c>
      <c r="I120" s="774"/>
      <c r="J120" s="775"/>
      <c r="K120" s="779"/>
      <c r="L120" s="774"/>
      <c r="M120" s="777"/>
      <c r="N120" s="777"/>
      <c r="O120" s="777"/>
      <c r="P120" s="778" t="s">
        <v>522</v>
      </c>
      <c r="Q120" s="772"/>
    </row>
    <row r="121" spans="1:17" s="333" customFormat="1" ht="33.75" x14ac:dyDescent="0.25">
      <c r="A121" s="760" t="s">
        <v>579</v>
      </c>
      <c r="B121" s="773" t="s">
        <v>335</v>
      </c>
      <c r="C121" s="755" t="s">
        <v>523</v>
      </c>
      <c r="D121" s="774">
        <v>20226443264</v>
      </c>
      <c r="E121" s="781" t="s">
        <v>337</v>
      </c>
      <c r="F121" s="774" t="s">
        <v>338</v>
      </c>
      <c r="G121" s="774" t="s">
        <v>346</v>
      </c>
      <c r="H121" s="774"/>
      <c r="I121" s="774"/>
      <c r="J121" s="775"/>
      <c r="K121" s="779"/>
      <c r="L121" s="774"/>
      <c r="M121" s="777"/>
      <c r="N121" s="777"/>
      <c r="O121" s="777"/>
      <c r="P121" s="778" t="s">
        <v>522</v>
      </c>
      <c r="Q121" s="772"/>
    </row>
    <row r="122" spans="1:17" s="333" customFormat="1" ht="38.25" x14ac:dyDescent="0.25">
      <c r="A122" s="760" t="s">
        <v>579</v>
      </c>
      <c r="B122" s="773" t="s">
        <v>335</v>
      </c>
      <c r="C122" s="755" t="s">
        <v>524</v>
      </c>
      <c r="D122" s="774">
        <v>72037697</v>
      </c>
      <c r="E122" s="781" t="s">
        <v>337</v>
      </c>
      <c r="F122" s="774" t="s">
        <v>338</v>
      </c>
      <c r="G122" s="774" t="s">
        <v>399</v>
      </c>
      <c r="H122" s="774" t="s">
        <v>340</v>
      </c>
      <c r="I122" s="774"/>
      <c r="J122" s="775" t="s">
        <v>525</v>
      </c>
      <c r="K122" s="779">
        <v>400</v>
      </c>
      <c r="L122" s="774" t="s">
        <v>307</v>
      </c>
      <c r="M122" s="777">
        <v>4800</v>
      </c>
      <c r="N122" s="777">
        <v>2400</v>
      </c>
      <c r="O122" s="777">
        <v>6000</v>
      </c>
      <c r="P122" s="778" t="s">
        <v>522</v>
      </c>
      <c r="Q122" s="772"/>
    </row>
    <row r="123" spans="1:17" s="333" customFormat="1" ht="38.25" x14ac:dyDescent="0.25">
      <c r="A123" s="760" t="s">
        <v>579</v>
      </c>
      <c r="B123" s="773" t="s">
        <v>335</v>
      </c>
      <c r="C123" s="755" t="s">
        <v>526</v>
      </c>
      <c r="D123" s="774" t="s">
        <v>527</v>
      </c>
      <c r="E123" s="781" t="s">
        <v>337</v>
      </c>
      <c r="F123" s="774" t="s">
        <v>338</v>
      </c>
      <c r="G123" s="774" t="s">
        <v>528</v>
      </c>
      <c r="H123" s="774" t="s">
        <v>529</v>
      </c>
      <c r="I123" s="774"/>
      <c r="J123" s="775"/>
      <c r="K123" s="779"/>
      <c r="L123" s="774"/>
      <c r="M123" s="777"/>
      <c r="N123" s="777"/>
      <c r="O123" s="777"/>
      <c r="P123" s="778" t="s">
        <v>522</v>
      </c>
      <c r="Q123" s="772"/>
    </row>
    <row r="124" spans="1:17" s="333" customFormat="1" ht="38.25" x14ac:dyDescent="0.25">
      <c r="A124" s="760" t="s">
        <v>579</v>
      </c>
      <c r="B124" s="773" t="s">
        <v>335</v>
      </c>
      <c r="C124" s="755" t="s">
        <v>530</v>
      </c>
      <c r="D124" s="774" t="s">
        <v>531</v>
      </c>
      <c r="E124" s="781" t="s">
        <v>337</v>
      </c>
      <c r="F124" s="774" t="s">
        <v>338</v>
      </c>
      <c r="G124" s="774" t="s">
        <v>532</v>
      </c>
      <c r="H124" s="774" t="s">
        <v>340</v>
      </c>
      <c r="I124" s="774" t="s">
        <v>533</v>
      </c>
      <c r="J124" s="775" t="s">
        <v>525</v>
      </c>
      <c r="K124" s="779">
        <v>1000</v>
      </c>
      <c r="L124" s="774" t="s">
        <v>307</v>
      </c>
      <c r="M124" s="777">
        <v>12000</v>
      </c>
      <c r="N124" s="777">
        <v>6000</v>
      </c>
      <c r="O124" s="777">
        <v>14400</v>
      </c>
      <c r="P124" s="778" t="s">
        <v>522</v>
      </c>
      <c r="Q124" s="772"/>
    </row>
    <row r="125" spans="1:17" s="333" customFormat="1" ht="33.75" x14ac:dyDescent="0.25">
      <c r="A125" s="760" t="s">
        <v>579</v>
      </c>
      <c r="B125" s="773" t="s">
        <v>335</v>
      </c>
      <c r="C125" s="755" t="s">
        <v>534</v>
      </c>
      <c r="D125" s="774">
        <v>25009826</v>
      </c>
      <c r="E125" s="781" t="s">
        <v>337</v>
      </c>
      <c r="F125" s="774" t="s">
        <v>338</v>
      </c>
      <c r="G125" s="774" t="s">
        <v>399</v>
      </c>
      <c r="H125" s="774" t="s">
        <v>340</v>
      </c>
      <c r="I125" s="774"/>
      <c r="J125" s="775" t="s">
        <v>525</v>
      </c>
      <c r="K125" s="779">
        <v>1100</v>
      </c>
      <c r="L125" s="774" t="s">
        <v>307</v>
      </c>
      <c r="M125" s="777">
        <v>13200</v>
      </c>
      <c r="N125" s="777">
        <v>6600</v>
      </c>
      <c r="O125" s="777">
        <v>14400</v>
      </c>
      <c r="P125" s="778" t="s">
        <v>522</v>
      </c>
      <c r="Q125" s="772"/>
    </row>
    <row r="126" spans="1:17" s="333" customFormat="1" ht="33.75" x14ac:dyDescent="0.25">
      <c r="A126" s="760" t="s">
        <v>579</v>
      </c>
      <c r="B126" s="773" t="s">
        <v>335</v>
      </c>
      <c r="C126" s="755" t="s">
        <v>535</v>
      </c>
      <c r="D126" s="774"/>
      <c r="E126" s="781" t="s">
        <v>337</v>
      </c>
      <c r="F126" s="774" t="s">
        <v>338</v>
      </c>
      <c r="G126" s="774" t="s">
        <v>536</v>
      </c>
      <c r="H126" s="774"/>
      <c r="I126" s="774"/>
      <c r="J126" s="775"/>
      <c r="K126" s="779"/>
      <c r="L126" s="774"/>
      <c r="M126" s="777"/>
      <c r="N126" s="777"/>
      <c r="O126" s="777"/>
      <c r="P126" s="778" t="s">
        <v>522</v>
      </c>
      <c r="Q126" s="772"/>
    </row>
    <row r="127" spans="1:17" s="333" customFormat="1" ht="38.25" x14ac:dyDescent="0.25">
      <c r="A127" s="760" t="s">
        <v>579</v>
      </c>
      <c r="B127" s="773" t="s">
        <v>335</v>
      </c>
      <c r="C127" s="755" t="s">
        <v>537</v>
      </c>
      <c r="D127" s="774">
        <v>20167768076</v>
      </c>
      <c r="E127" s="781" t="s">
        <v>337</v>
      </c>
      <c r="F127" s="774" t="s">
        <v>338</v>
      </c>
      <c r="G127" s="774" t="s">
        <v>452</v>
      </c>
      <c r="H127" s="774" t="s">
        <v>340</v>
      </c>
      <c r="I127" s="774"/>
      <c r="J127" s="775"/>
      <c r="K127" s="779"/>
      <c r="L127" s="774"/>
      <c r="M127" s="777"/>
      <c r="N127" s="777"/>
      <c r="O127" s="777"/>
      <c r="P127" s="778" t="s">
        <v>522</v>
      </c>
      <c r="Q127" s="772"/>
    </row>
    <row r="128" spans="1:17" s="333" customFormat="1" ht="33.75" x14ac:dyDescent="0.25">
      <c r="A128" s="760" t="s">
        <v>579</v>
      </c>
      <c r="B128" s="773" t="s">
        <v>335</v>
      </c>
      <c r="C128" s="755" t="s">
        <v>538</v>
      </c>
      <c r="D128" s="774">
        <v>23933266</v>
      </c>
      <c r="E128" s="781" t="s">
        <v>337</v>
      </c>
      <c r="F128" s="774" t="s">
        <v>338</v>
      </c>
      <c r="G128" s="774" t="s">
        <v>539</v>
      </c>
      <c r="H128" s="774"/>
      <c r="I128" s="774"/>
      <c r="J128" s="775">
        <v>44926</v>
      </c>
      <c r="K128" s="779">
        <v>300</v>
      </c>
      <c r="L128" s="774" t="s">
        <v>307</v>
      </c>
      <c r="M128" s="777">
        <v>2400</v>
      </c>
      <c r="N128" s="777">
        <v>1800</v>
      </c>
      <c r="O128" s="777">
        <v>3600</v>
      </c>
      <c r="P128" s="778" t="s">
        <v>522</v>
      </c>
      <c r="Q128" s="772"/>
    </row>
    <row r="129" spans="1:17" s="333" customFormat="1" ht="33.75" x14ac:dyDescent="0.25">
      <c r="A129" s="760" t="s">
        <v>579</v>
      </c>
      <c r="B129" s="773" t="s">
        <v>335</v>
      </c>
      <c r="C129" s="755" t="s">
        <v>540</v>
      </c>
      <c r="D129" s="774">
        <v>24285231</v>
      </c>
      <c r="E129" s="781" t="s">
        <v>337</v>
      </c>
      <c r="F129" s="774" t="s">
        <v>338</v>
      </c>
      <c r="G129" s="774" t="s">
        <v>442</v>
      </c>
      <c r="H129" s="774" t="s">
        <v>340</v>
      </c>
      <c r="I129" s="774"/>
      <c r="J129" s="775">
        <v>44926</v>
      </c>
      <c r="K129" s="779">
        <v>1200</v>
      </c>
      <c r="L129" s="774" t="s">
        <v>307</v>
      </c>
      <c r="M129" s="777">
        <v>12000</v>
      </c>
      <c r="N129" s="777">
        <v>7200</v>
      </c>
      <c r="O129" s="777">
        <v>15600</v>
      </c>
      <c r="P129" s="778" t="s">
        <v>522</v>
      </c>
      <c r="Q129" s="772"/>
    </row>
    <row r="130" spans="1:17" s="333" customFormat="1" ht="33.75" x14ac:dyDescent="0.25">
      <c r="A130" s="760" t="s">
        <v>579</v>
      </c>
      <c r="B130" s="773" t="s">
        <v>335</v>
      </c>
      <c r="C130" s="755" t="s">
        <v>541</v>
      </c>
      <c r="D130" s="774">
        <v>24862951</v>
      </c>
      <c r="E130" s="781" t="s">
        <v>337</v>
      </c>
      <c r="F130" s="774" t="s">
        <v>338</v>
      </c>
      <c r="G130" s="774" t="s">
        <v>481</v>
      </c>
      <c r="H130" s="774" t="s">
        <v>340</v>
      </c>
      <c r="I130" s="774"/>
      <c r="J130" s="775">
        <v>44926</v>
      </c>
      <c r="K130" s="779">
        <v>1300</v>
      </c>
      <c r="L130" s="774" t="s">
        <v>307</v>
      </c>
      <c r="M130" s="777">
        <v>14400</v>
      </c>
      <c r="N130" s="777">
        <v>7800</v>
      </c>
      <c r="O130" s="777">
        <v>15600</v>
      </c>
      <c r="P130" s="778" t="s">
        <v>522</v>
      </c>
      <c r="Q130" s="772"/>
    </row>
    <row r="131" spans="1:17" s="333" customFormat="1" ht="33.75" x14ac:dyDescent="0.25">
      <c r="A131" s="760" t="s">
        <v>579</v>
      </c>
      <c r="B131" s="773" t="s">
        <v>335</v>
      </c>
      <c r="C131" s="755" t="s">
        <v>542</v>
      </c>
      <c r="D131" s="774">
        <v>41768048</v>
      </c>
      <c r="E131" s="781" t="s">
        <v>337</v>
      </c>
      <c r="F131" s="774" t="s">
        <v>338</v>
      </c>
      <c r="G131" s="774" t="s">
        <v>452</v>
      </c>
      <c r="H131" s="774" t="s">
        <v>340</v>
      </c>
      <c r="I131" s="774"/>
      <c r="J131" s="775">
        <v>44926</v>
      </c>
      <c r="K131" s="779">
        <v>1000</v>
      </c>
      <c r="L131" s="774" t="s">
        <v>307</v>
      </c>
      <c r="M131" s="777">
        <v>10800</v>
      </c>
      <c r="N131" s="777">
        <v>6000</v>
      </c>
      <c r="O131" s="777">
        <v>13200</v>
      </c>
      <c r="P131" s="778" t="s">
        <v>522</v>
      </c>
      <c r="Q131" s="772"/>
    </row>
    <row r="132" spans="1:17" s="333" customFormat="1" ht="38.25" x14ac:dyDescent="0.25">
      <c r="A132" s="760" t="s">
        <v>579</v>
      </c>
      <c r="B132" s="773" t="s">
        <v>335</v>
      </c>
      <c r="C132" s="755" t="s">
        <v>543</v>
      </c>
      <c r="D132" s="774" t="s">
        <v>544</v>
      </c>
      <c r="E132" s="781" t="s">
        <v>337</v>
      </c>
      <c r="F132" s="774" t="s">
        <v>338</v>
      </c>
      <c r="G132" s="774" t="s">
        <v>408</v>
      </c>
      <c r="H132" s="774" t="s">
        <v>340</v>
      </c>
      <c r="I132" s="774" t="s">
        <v>545</v>
      </c>
      <c r="J132" s="775">
        <v>44926</v>
      </c>
      <c r="K132" s="779">
        <v>1200</v>
      </c>
      <c r="L132" s="774" t="s">
        <v>307</v>
      </c>
      <c r="M132" s="777">
        <v>14400</v>
      </c>
      <c r="N132" s="777">
        <v>7200</v>
      </c>
      <c r="O132" s="777">
        <v>16800</v>
      </c>
      <c r="P132" s="778" t="s">
        <v>522</v>
      </c>
      <c r="Q132" s="772"/>
    </row>
    <row r="133" spans="1:17" s="333" customFormat="1" ht="38.25" x14ac:dyDescent="0.25">
      <c r="A133" s="760" t="s">
        <v>579</v>
      </c>
      <c r="B133" s="773" t="s">
        <v>335</v>
      </c>
      <c r="C133" s="755" t="s">
        <v>546</v>
      </c>
      <c r="D133" s="774">
        <v>24461332</v>
      </c>
      <c r="E133" s="781" t="s">
        <v>337</v>
      </c>
      <c r="F133" s="774" t="s">
        <v>338</v>
      </c>
      <c r="G133" s="774" t="s">
        <v>452</v>
      </c>
      <c r="H133" s="774" t="s">
        <v>340</v>
      </c>
      <c r="I133" s="774" t="s">
        <v>545</v>
      </c>
      <c r="J133" s="775">
        <v>44926</v>
      </c>
      <c r="K133" s="779">
        <v>1100</v>
      </c>
      <c r="L133" s="774" t="s">
        <v>307</v>
      </c>
      <c r="M133" s="777">
        <v>13200</v>
      </c>
      <c r="N133" s="777">
        <v>6600</v>
      </c>
      <c r="O133" s="777">
        <v>15600</v>
      </c>
      <c r="P133" s="778" t="s">
        <v>522</v>
      </c>
      <c r="Q133" s="772"/>
    </row>
    <row r="134" spans="1:17" s="333" customFormat="1" ht="33.75" x14ac:dyDescent="0.25">
      <c r="A134" s="760" t="s">
        <v>579</v>
      </c>
      <c r="B134" s="773" t="s">
        <v>335</v>
      </c>
      <c r="C134" s="755" t="s">
        <v>547</v>
      </c>
      <c r="D134" s="774">
        <v>25181009</v>
      </c>
      <c r="E134" s="781" t="s">
        <v>337</v>
      </c>
      <c r="F134" s="774" t="s">
        <v>338</v>
      </c>
      <c r="G134" s="774" t="s">
        <v>408</v>
      </c>
      <c r="H134" s="774" t="s">
        <v>340</v>
      </c>
      <c r="I134" s="774" t="s">
        <v>533</v>
      </c>
      <c r="J134" s="775">
        <v>44926</v>
      </c>
      <c r="K134" s="779">
        <v>1200</v>
      </c>
      <c r="L134" s="774" t="s">
        <v>307</v>
      </c>
      <c r="M134" s="777">
        <v>13200</v>
      </c>
      <c r="N134" s="777">
        <v>6800</v>
      </c>
      <c r="O134" s="777">
        <v>14400</v>
      </c>
      <c r="P134" s="778" t="s">
        <v>522</v>
      </c>
      <c r="Q134" s="772"/>
    </row>
    <row r="135" spans="1:17" s="333" customFormat="1" ht="38.25" x14ac:dyDescent="0.25">
      <c r="A135" s="760" t="s">
        <v>579</v>
      </c>
      <c r="B135" s="773" t="s">
        <v>335</v>
      </c>
      <c r="C135" s="755" t="s">
        <v>548</v>
      </c>
      <c r="D135" s="774">
        <v>20187172129</v>
      </c>
      <c r="E135" s="781" t="s">
        <v>337</v>
      </c>
      <c r="F135" s="774" t="s">
        <v>338</v>
      </c>
      <c r="G135" s="774" t="s">
        <v>346</v>
      </c>
      <c r="H135" s="774"/>
      <c r="I135" s="774"/>
      <c r="J135" s="775"/>
      <c r="K135" s="779"/>
      <c r="L135" s="774"/>
      <c r="M135" s="777"/>
      <c r="N135" s="777"/>
      <c r="O135" s="777"/>
      <c r="P135" s="778" t="s">
        <v>522</v>
      </c>
      <c r="Q135" s="772"/>
    </row>
    <row r="136" spans="1:17" s="333" customFormat="1" ht="33.75" x14ac:dyDescent="0.25">
      <c r="A136" s="760" t="s">
        <v>579</v>
      </c>
      <c r="B136" s="773" t="s">
        <v>335</v>
      </c>
      <c r="C136" s="755" t="s">
        <v>549</v>
      </c>
      <c r="D136" s="774">
        <v>41882090</v>
      </c>
      <c r="E136" s="781" t="s">
        <v>337</v>
      </c>
      <c r="F136" s="774" t="s">
        <v>338</v>
      </c>
      <c r="G136" s="774" t="s">
        <v>550</v>
      </c>
      <c r="H136" s="774" t="s">
        <v>340</v>
      </c>
      <c r="I136" s="774" t="s">
        <v>354</v>
      </c>
      <c r="J136" s="775">
        <v>44926</v>
      </c>
      <c r="K136" s="779">
        <v>600</v>
      </c>
      <c r="L136" s="774" t="s">
        <v>307</v>
      </c>
      <c r="M136" s="777">
        <v>7200</v>
      </c>
      <c r="N136" s="777">
        <v>3600</v>
      </c>
      <c r="O136" s="777">
        <v>7200</v>
      </c>
      <c r="P136" s="778" t="s">
        <v>551</v>
      </c>
      <c r="Q136" s="772"/>
    </row>
    <row r="137" spans="1:17" s="333" customFormat="1" ht="33.75" x14ac:dyDescent="0.25">
      <c r="A137" s="760" t="s">
        <v>579</v>
      </c>
      <c r="B137" s="773" t="s">
        <v>335</v>
      </c>
      <c r="C137" s="755" t="s">
        <v>552</v>
      </c>
      <c r="D137" s="774">
        <v>28567805</v>
      </c>
      <c r="E137" s="781" t="s">
        <v>337</v>
      </c>
      <c r="F137" s="774" t="s">
        <v>338</v>
      </c>
      <c r="G137" s="774" t="s">
        <v>553</v>
      </c>
      <c r="H137" s="774">
        <v>30</v>
      </c>
      <c r="I137" s="774">
        <v>80</v>
      </c>
      <c r="J137" s="775">
        <v>44926</v>
      </c>
      <c r="K137" s="779">
        <v>600</v>
      </c>
      <c r="L137" s="774" t="s">
        <v>307</v>
      </c>
      <c r="M137" s="777">
        <v>7200</v>
      </c>
      <c r="N137" s="777">
        <v>3600</v>
      </c>
      <c r="O137" s="777">
        <v>8400</v>
      </c>
      <c r="P137" s="778" t="s">
        <v>551</v>
      </c>
      <c r="Q137" s="772"/>
    </row>
    <row r="138" spans="1:17" s="333" customFormat="1" ht="33.75" x14ac:dyDescent="0.25">
      <c r="A138" s="760" t="s">
        <v>579</v>
      </c>
      <c r="B138" s="773" t="s">
        <v>335</v>
      </c>
      <c r="C138" s="755" t="s">
        <v>554</v>
      </c>
      <c r="D138" s="774" t="s">
        <v>555</v>
      </c>
      <c r="E138" s="781" t="s">
        <v>337</v>
      </c>
      <c r="F138" s="774" t="s">
        <v>338</v>
      </c>
      <c r="G138" s="774" t="s">
        <v>442</v>
      </c>
      <c r="H138" s="774" t="s">
        <v>354</v>
      </c>
      <c r="I138" s="774" t="s">
        <v>354</v>
      </c>
      <c r="J138" s="775">
        <v>44926</v>
      </c>
      <c r="K138" s="779">
        <v>1000</v>
      </c>
      <c r="L138" s="774" t="s">
        <v>307</v>
      </c>
      <c r="M138" s="777">
        <v>10800</v>
      </c>
      <c r="N138" s="777">
        <v>6000</v>
      </c>
      <c r="O138" s="777">
        <v>12000</v>
      </c>
      <c r="P138" s="778" t="s">
        <v>551</v>
      </c>
      <c r="Q138" s="772"/>
    </row>
    <row r="139" spans="1:17" s="333" customFormat="1" ht="38.25" x14ac:dyDescent="0.25">
      <c r="A139" s="760" t="s">
        <v>579</v>
      </c>
      <c r="B139" s="773" t="s">
        <v>335</v>
      </c>
      <c r="C139" s="755" t="s">
        <v>556</v>
      </c>
      <c r="D139" s="774">
        <v>28996364</v>
      </c>
      <c r="E139" s="781" t="s">
        <v>337</v>
      </c>
      <c r="F139" s="774" t="s">
        <v>338</v>
      </c>
      <c r="G139" s="774" t="s">
        <v>557</v>
      </c>
      <c r="H139" s="774" t="s">
        <v>354</v>
      </c>
      <c r="I139" s="774" t="s">
        <v>354</v>
      </c>
      <c r="J139" s="775">
        <v>44926</v>
      </c>
      <c r="K139" s="779">
        <v>950</v>
      </c>
      <c r="L139" s="774" t="s">
        <v>307</v>
      </c>
      <c r="M139" s="777">
        <v>11400</v>
      </c>
      <c r="N139" s="777">
        <v>5700</v>
      </c>
      <c r="O139" s="777">
        <v>13200</v>
      </c>
      <c r="P139" s="778" t="s">
        <v>551</v>
      </c>
      <c r="Q139" s="772"/>
    </row>
    <row r="140" spans="1:17" s="333" customFormat="1" ht="33.75" x14ac:dyDescent="0.25">
      <c r="A140" s="760" t="s">
        <v>579</v>
      </c>
      <c r="B140" s="773" t="s">
        <v>335</v>
      </c>
      <c r="C140" s="755" t="s">
        <v>558</v>
      </c>
      <c r="D140" s="774">
        <v>29168705</v>
      </c>
      <c r="E140" s="781" t="s">
        <v>337</v>
      </c>
      <c r="F140" s="774" t="s">
        <v>338</v>
      </c>
      <c r="G140" s="774" t="s">
        <v>442</v>
      </c>
      <c r="H140" s="774" t="s">
        <v>340</v>
      </c>
      <c r="I140" s="774" t="s">
        <v>354</v>
      </c>
      <c r="J140" s="775">
        <v>44926</v>
      </c>
      <c r="K140" s="779">
        <v>750</v>
      </c>
      <c r="L140" s="774" t="s">
        <v>307</v>
      </c>
      <c r="M140" s="777">
        <v>9000</v>
      </c>
      <c r="N140" s="777">
        <v>4500</v>
      </c>
      <c r="O140" s="777">
        <v>10200</v>
      </c>
      <c r="P140" s="788" t="s">
        <v>551</v>
      </c>
      <c r="Q140" s="772"/>
    </row>
    <row r="141" spans="1:17" s="333" customFormat="1" ht="33.75" x14ac:dyDescent="0.25">
      <c r="A141" s="760" t="s">
        <v>579</v>
      </c>
      <c r="B141" s="773" t="s">
        <v>335</v>
      </c>
      <c r="C141" s="755" t="s">
        <v>559</v>
      </c>
      <c r="D141" s="774" t="s">
        <v>560</v>
      </c>
      <c r="E141" s="781" t="s">
        <v>337</v>
      </c>
      <c r="F141" s="774" t="s">
        <v>338</v>
      </c>
      <c r="G141" s="774"/>
      <c r="H141" s="774">
        <v>15</v>
      </c>
      <c r="I141" s="774"/>
      <c r="J141" s="775" t="s">
        <v>561</v>
      </c>
      <c r="K141" s="779">
        <v>6150</v>
      </c>
      <c r="L141" s="774" t="s">
        <v>562</v>
      </c>
      <c r="M141" s="777">
        <v>73800</v>
      </c>
      <c r="N141" s="777">
        <v>24600</v>
      </c>
      <c r="O141" s="777"/>
      <c r="P141" s="778" t="s">
        <v>563</v>
      </c>
      <c r="Q141" s="772"/>
    </row>
    <row r="142" spans="1:17" s="333" customFormat="1" ht="33.75" x14ac:dyDescent="0.25">
      <c r="A142" s="760" t="s">
        <v>579</v>
      </c>
      <c r="B142" s="773" t="s">
        <v>335</v>
      </c>
      <c r="C142" s="755" t="s">
        <v>564</v>
      </c>
      <c r="D142" s="774" t="s">
        <v>565</v>
      </c>
      <c r="E142" s="781" t="s">
        <v>337</v>
      </c>
      <c r="F142" s="774" t="s">
        <v>338</v>
      </c>
      <c r="G142" s="774" t="s">
        <v>566</v>
      </c>
      <c r="H142" s="774"/>
      <c r="I142" s="774"/>
      <c r="J142" s="775" t="s">
        <v>567</v>
      </c>
      <c r="K142" s="779">
        <v>9000</v>
      </c>
      <c r="L142" s="774" t="s">
        <v>562</v>
      </c>
      <c r="M142" s="777">
        <v>108000</v>
      </c>
      <c r="N142" s="777"/>
      <c r="O142" s="777"/>
      <c r="P142" s="778" t="s">
        <v>563</v>
      </c>
      <c r="Q142" s="772"/>
    </row>
    <row r="143" spans="1:17" s="333" customFormat="1" ht="51" x14ac:dyDescent="0.25">
      <c r="A143" s="760" t="s">
        <v>579</v>
      </c>
      <c r="B143" s="773" t="s">
        <v>335</v>
      </c>
      <c r="C143" s="755" t="s">
        <v>568</v>
      </c>
      <c r="D143" s="774" t="s">
        <v>569</v>
      </c>
      <c r="E143" s="781" t="s">
        <v>337</v>
      </c>
      <c r="F143" s="774" t="s">
        <v>338</v>
      </c>
      <c r="G143" s="774" t="s">
        <v>452</v>
      </c>
      <c r="H143" s="774"/>
      <c r="I143" s="774"/>
      <c r="J143" s="775">
        <v>44926</v>
      </c>
      <c r="K143" s="779">
        <v>12040</v>
      </c>
      <c r="L143" s="774" t="s">
        <v>562</v>
      </c>
      <c r="M143" s="777"/>
      <c r="N143" s="777">
        <v>24080</v>
      </c>
      <c r="O143" s="777">
        <v>48160</v>
      </c>
      <c r="P143" s="778" t="s">
        <v>563</v>
      </c>
      <c r="Q143" s="772"/>
    </row>
    <row r="144" spans="1:17" s="333" customFormat="1" ht="33.75" x14ac:dyDescent="0.25">
      <c r="A144" s="760" t="s">
        <v>579</v>
      </c>
      <c r="B144" s="760" t="s">
        <v>580</v>
      </c>
      <c r="C144" s="757" t="s">
        <v>581</v>
      </c>
      <c r="D144" s="789" t="s">
        <v>582</v>
      </c>
      <c r="E144" s="298" t="s">
        <v>337</v>
      </c>
      <c r="F144" s="789" t="s">
        <v>582</v>
      </c>
      <c r="G144" s="790">
        <v>143</v>
      </c>
      <c r="H144" s="298"/>
      <c r="I144" s="298"/>
      <c r="J144" s="791" t="s">
        <v>583</v>
      </c>
      <c r="K144" s="792">
        <v>800</v>
      </c>
      <c r="L144" s="791" t="s">
        <v>307</v>
      </c>
      <c r="M144" s="790">
        <v>4800</v>
      </c>
      <c r="N144" s="790"/>
      <c r="O144" s="790"/>
      <c r="P144" s="772"/>
      <c r="Q144" s="772"/>
    </row>
    <row r="145" spans="1:17" s="333" customFormat="1" ht="33.75" x14ac:dyDescent="0.25">
      <c r="A145" s="760" t="s">
        <v>579</v>
      </c>
      <c r="B145" s="760" t="s">
        <v>580</v>
      </c>
      <c r="C145" s="149" t="s">
        <v>584</v>
      </c>
      <c r="D145" s="782">
        <v>11056375</v>
      </c>
      <c r="E145" s="298" t="s">
        <v>337</v>
      </c>
      <c r="F145" s="782">
        <v>11056375</v>
      </c>
      <c r="G145" s="793">
        <v>27.5</v>
      </c>
      <c r="H145" s="173"/>
      <c r="I145" s="173"/>
      <c r="J145" s="569" t="s">
        <v>585</v>
      </c>
      <c r="K145" s="794">
        <v>2160</v>
      </c>
      <c r="L145" s="569" t="s">
        <v>307</v>
      </c>
      <c r="M145" s="793">
        <v>15120</v>
      </c>
      <c r="N145" s="793"/>
      <c r="O145" s="793"/>
      <c r="P145" s="772"/>
      <c r="Q145" s="772"/>
    </row>
    <row r="146" spans="1:17" s="333" customFormat="1" ht="33.75" x14ac:dyDescent="0.25">
      <c r="A146" s="760" t="s">
        <v>579</v>
      </c>
      <c r="B146" s="760" t="s">
        <v>580</v>
      </c>
      <c r="C146" s="149" t="s">
        <v>584</v>
      </c>
      <c r="D146" s="782">
        <v>11056375</v>
      </c>
      <c r="E146" s="298" t="s">
        <v>337</v>
      </c>
      <c r="F146" s="782">
        <v>11056375</v>
      </c>
      <c r="G146" s="793">
        <v>27.5</v>
      </c>
      <c r="H146" s="173"/>
      <c r="I146" s="173"/>
      <c r="J146" s="569" t="s">
        <v>585</v>
      </c>
      <c r="K146" s="794">
        <v>2160</v>
      </c>
      <c r="L146" s="569" t="s">
        <v>307</v>
      </c>
      <c r="M146" s="793"/>
      <c r="N146" s="793">
        <v>12960</v>
      </c>
      <c r="O146" s="793">
        <v>12960</v>
      </c>
      <c r="P146" s="772"/>
      <c r="Q146" s="772"/>
    </row>
    <row r="147" spans="1:17" s="333" customFormat="1" ht="33.75" x14ac:dyDescent="0.25">
      <c r="A147" s="760" t="s">
        <v>579</v>
      </c>
      <c r="B147" s="760" t="s">
        <v>580</v>
      </c>
      <c r="C147" s="173" t="s">
        <v>586</v>
      </c>
      <c r="D147" s="307" t="s">
        <v>587</v>
      </c>
      <c r="E147" s="298" t="s">
        <v>337</v>
      </c>
      <c r="F147" s="782" t="s">
        <v>588</v>
      </c>
      <c r="G147" s="793">
        <v>70</v>
      </c>
      <c r="H147" s="173"/>
      <c r="I147" s="173"/>
      <c r="J147" s="569" t="s">
        <v>585</v>
      </c>
      <c r="K147" s="794">
        <v>1416</v>
      </c>
      <c r="L147" s="569" t="s">
        <v>307</v>
      </c>
      <c r="M147" s="793">
        <v>14160</v>
      </c>
      <c r="N147" s="793"/>
      <c r="O147" s="793"/>
      <c r="P147" s="772"/>
      <c r="Q147" s="772"/>
    </row>
    <row r="148" spans="1:17" s="333" customFormat="1" ht="33.75" x14ac:dyDescent="0.25">
      <c r="A148" s="760" t="s">
        <v>579</v>
      </c>
      <c r="B148" s="760" t="s">
        <v>580</v>
      </c>
      <c r="C148" s="173" t="s">
        <v>586</v>
      </c>
      <c r="D148" s="307" t="s">
        <v>587</v>
      </c>
      <c r="E148" s="298" t="s">
        <v>337</v>
      </c>
      <c r="F148" s="782" t="s">
        <v>588</v>
      </c>
      <c r="G148" s="793">
        <v>70</v>
      </c>
      <c r="H148" s="173"/>
      <c r="I148" s="173"/>
      <c r="J148" s="569" t="s">
        <v>585</v>
      </c>
      <c r="K148" s="794">
        <v>1416</v>
      </c>
      <c r="L148" s="569" t="s">
        <v>307</v>
      </c>
      <c r="M148" s="793"/>
      <c r="N148" s="793">
        <v>8496</v>
      </c>
      <c r="O148" s="793">
        <v>16992</v>
      </c>
      <c r="P148" s="772"/>
      <c r="Q148" s="772"/>
    </row>
    <row r="149" spans="1:17" s="333" customFormat="1" ht="33.75" x14ac:dyDescent="0.25">
      <c r="A149" s="760" t="s">
        <v>579</v>
      </c>
      <c r="B149" s="760" t="s">
        <v>580</v>
      </c>
      <c r="C149" s="173" t="s">
        <v>589</v>
      </c>
      <c r="D149" s="307" t="s">
        <v>590</v>
      </c>
      <c r="E149" s="298" t="s">
        <v>337</v>
      </c>
      <c r="F149" s="307" t="s">
        <v>590</v>
      </c>
      <c r="G149" s="793">
        <v>107</v>
      </c>
      <c r="H149" s="173"/>
      <c r="I149" s="173"/>
      <c r="J149" s="569" t="s">
        <v>585</v>
      </c>
      <c r="K149" s="794">
        <v>1300</v>
      </c>
      <c r="L149" s="569" t="s">
        <v>307</v>
      </c>
      <c r="M149" s="793">
        <v>9100</v>
      </c>
      <c r="N149" s="793"/>
      <c r="O149" s="793"/>
      <c r="P149" s="772"/>
      <c r="Q149" s="772"/>
    </row>
    <row r="150" spans="1:17" s="333" customFormat="1" ht="33.75" x14ac:dyDescent="0.25">
      <c r="A150" s="760" t="s">
        <v>579</v>
      </c>
      <c r="B150" s="760" t="s">
        <v>580</v>
      </c>
      <c r="C150" s="173" t="s">
        <v>589</v>
      </c>
      <c r="D150" s="307" t="s">
        <v>590</v>
      </c>
      <c r="E150" s="298" t="s">
        <v>337</v>
      </c>
      <c r="F150" s="307" t="s">
        <v>590</v>
      </c>
      <c r="G150" s="793">
        <v>107</v>
      </c>
      <c r="H150" s="173"/>
      <c r="I150" s="173"/>
      <c r="J150" s="954" t="s">
        <v>585</v>
      </c>
      <c r="K150" s="794">
        <v>1400</v>
      </c>
      <c r="L150" s="569" t="s">
        <v>307</v>
      </c>
      <c r="M150" s="793">
        <v>8400</v>
      </c>
      <c r="N150" s="793"/>
      <c r="O150" s="793"/>
      <c r="P150" s="772"/>
      <c r="Q150" s="772"/>
    </row>
    <row r="151" spans="1:17" s="333" customFormat="1" ht="33.75" x14ac:dyDescent="0.25">
      <c r="A151" s="760" t="s">
        <v>579</v>
      </c>
      <c r="B151" s="760" t="s">
        <v>580</v>
      </c>
      <c r="C151" s="173" t="s">
        <v>589</v>
      </c>
      <c r="D151" s="307" t="s">
        <v>590</v>
      </c>
      <c r="E151" s="298" t="s">
        <v>337</v>
      </c>
      <c r="F151" s="307" t="s">
        <v>590</v>
      </c>
      <c r="G151" s="793">
        <v>180</v>
      </c>
      <c r="H151" s="173"/>
      <c r="I151" s="173"/>
      <c r="J151" s="954"/>
      <c r="K151" s="794">
        <v>1400</v>
      </c>
      <c r="L151" s="569" t="s">
        <v>307</v>
      </c>
      <c r="M151" s="793"/>
      <c r="N151" s="793">
        <v>8400</v>
      </c>
      <c r="O151" s="793">
        <v>18600</v>
      </c>
      <c r="P151" s="772"/>
      <c r="Q151" s="772"/>
    </row>
    <row r="152" spans="1:17" s="333" customFormat="1" ht="72" x14ac:dyDescent="0.25">
      <c r="A152" s="760" t="s">
        <v>579</v>
      </c>
      <c r="B152" s="760" t="s">
        <v>580</v>
      </c>
      <c r="C152" s="173" t="s">
        <v>591</v>
      </c>
      <c r="D152" s="307" t="s">
        <v>592</v>
      </c>
      <c r="E152" s="298" t="s">
        <v>337</v>
      </c>
      <c r="F152" s="307" t="s">
        <v>592</v>
      </c>
      <c r="G152" s="793" t="s">
        <v>354</v>
      </c>
      <c r="H152" s="173"/>
      <c r="I152" s="173"/>
      <c r="J152" s="569" t="s">
        <v>585</v>
      </c>
      <c r="K152" s="794">
        <v>900</v>
      </c>
      <c r="L152" s="569" t="s">
        <v>307</v>
      </c>
      <c r="M152" s="793">
        <v>5400</v>
      </c>
      <c r="N152" s="793"/>
      <c r="O152" s="793"/>
      <c r="P152" s="772"/>
      <c r="Q152" s="772"/>
    </row>
    <row r="153" spans="1:17" s="333" customFormat="1" ht="33.75" x14ac:dyDescent="0.25">
      <c r="A153" s="760" t="s">
        <v>579</v>
      </c>
      <c r="B153" s="760" t="s">
        <v>580</v>
      </c>
      <c r="C153" s="173" t="s">
        <v>593</v>
      </c>
      <c r="D153" s="307" t="s">
        <v>594</v>
      </c>
      <c r="E153" s="298" t="s">
        <v>337</v>
      </c>
      <c r="F153" s="307" t="s">
        <v>594</v>
      </c>
      <c r="G153" s="793">
        <v>60</v>
      </c>
      <c r="H153" s="173"/>
      <c r="I153" s="173"/>
      <c r="J153" s="569" t="s">
        <v>583</v>
      </c>
      <c r="K153" s="794">
        <v>1500</v>
      </c>
      <c r="L153" s="569" t="s">
        <v>307</v>
      </c>
      <c r="M153" s="793">
        <v>10500</v>
      </c>
      <c r="N153" s="793"/>
      <c r="O153" s="793"/>
      <c r="P153" s="772"/>
      <c r="Q153" s="772"/>
    </row>
    <row r="154" spans="1:17" s="333" customFormat="1" ht="33.75" x14ac:dyDescent="0.25">
      <c r="A154" s="760" t="s">
        <v>579</v>
      </c>
      <c r="B154" s="760" t="s">
        <v>580</v>
      </c>
      <c r="C154" s="173" t="s">
        <v>593</v>
      </c>
      <c r="D154" s="307" t="s">
        <v>594</v>
      </c>
      <c r="E154" s="298" t="s">
        <v>337</v>
      </c>
      <c r="F154" s="307" t="s">
        <v>594</v>
      </c>
      <c r="G154" s="793">
        <v>90</v>
      </c>
      <c r="H154" s="173"/>
      <c r="I154" s="173"/>
      <c r="J154" s="569" t="s">
        <v>585</v>
      </c>
      <c r="K154" s="794">
        <v>1500</v>
      </c>
      <c r="L154" s="569" t="s">
        <v>307</v>
      </c>
      <c r="M154" s="793"/>
      <c r="N154" s="793">
        <v>9000</v>
      </c>
      <c r="O154" s="793">
        <v>24000</v>
      </c>
      <c r="P154" s="772"/>
      <c r="Q154" s="772"/>
    </row>
    <row r="155" spans="1:17" s="333" customFormat="1" ht="33.75" x14ac:dyDescent="0.25">
      <c r="A155" s="760" t="s">
        <v>579</v>
      </c>
      <c r="B155" s="760" t="s">
        <v>580</v>
      </c>
      <c r="C155" s="173" t="s">
        <v>595</v>
      </c>
      <c r="D155" s="307" t="s">
        <v>596</v>
      </c>
      <c r="E155" s="298" t="s">
        <v>337</v>
      </c>
      <c r="F155" s="307" t="s">
        <v>596</v>
      </c>
      <c r="G155" s="793">
        <v>32</v>
      </c>
      <c r="H155" s="173"/>
      <c r="I155" s="173"/>
      <c r="J155" s="569" t="s">
        <v>585</v>
      </c>
      <c r="K155" s="794">
        <v>1100</v>
      </c>
      <c r="L155" s="569" t="s">
        <v>307</v>
      </c>
      <c r="M155" s="793">
        <v>14700</v>
      </c>
      <c r="N155" s="793"/>
      <c r="O155" s="793"/>
      <c r="P155" s="772"/>
      <c r="Q155" s="772"/>
    </row>
    <row r="156" spans="1:17" s="333" customFormat="1" ht="33.75" x14ac:dyDescent="0.25">
      <c r="A156" s="760" t="s">
        <v>579</v>
      </c>
      <c r="B156" s="760" t="s">
        <v>580</v>
      </c>
      <c r="C156" s="173" t="s">
        <v>595</v>
      </c>
      <c r="D156" s="307" t="s">
        <v>596</v>
      </c>
      <c r="E156" s="298" t="s">
        <v>337</v>
      </c>
      <c r="F156" s="307" t="s">
        <v>596</v>
      </c>
      <c r="G156" s="793">
        <v>32</v>
      </c>
      <c r="H156" s="173"/>
      <c r="I156" s="173"/>
      <c r="J156" s="569" t="s">
        <v>585</v>
      </c>
      <c r="K156" s="794">
        <v>1200</v>
      </c>
      <c r="L156" s="569" t="s">
        <v>307</v>
      </c>
      <c r="M156" s="793"/>
      <c r="N156" s="793">
        <v>7200</v>
      </c>
      <c r="O156" s="793">
        <v>14400</v>
      </c>
      <c r="P156" s="772"/>
      <c r="Q156" s="772"/>
    </row>
    <row r="157" spans="1:17" s="333" customFormat="1" ht="33.75" x14ac:dyDescent="0.25">
      <c r="A157" s="760" t="s">
        <v>579</v>
      </c>
      <c r="B157" s="760" t="s">
        <v>580</v>
      </c>
      <c r="C157" s="173" t="s">
        <v>597</v>
      </c>
      <c r="D157" s="307" t="s">
        <v>598</v>
      </c>
      <c r="E157" s="298" t="s">
        <v>337</v>
      </c>
      <c r="F157" s="782" t="s">
        <v>598</v>
      </c>
      <c r="G157" s="793">
        <v>12</v>
      </c>
      <c r="H157" s="173"/>
      <c r="I157" s="173"/>
      <c r="J157" s="569" t="s">
        <v>585</v>
      </c>
      <c r="K157" s="794">
        <v>450</v>
      </c>
      <c r="L157" s="569" t="s">
        <v>307</v>
      </c>
      <c r="M157" s="793">
        <v>5400</v>
      </c>
      <c r="N157" s="793"/>
      <c r="O157" s="793"/>
      <c r="P157" s="772"/>
      <c r="Q157" s="772"/>
    </row>
    <row r="158" spans="1:17" s="333" customFormat="1" ht="33.75" x14ac:dyDescent="0.25">
      <c r="A158" s="760" t="s">
        <v>579</v>
      </c>
      <c r="B158" s="760" t="s">
        <v>580</v>
      </c>
      <c r="C158" s="173" t="s">
        <v>597</v>
      </c>
      <c r="D158" s="307" t="s">
        <v>598</v>
      </c>
      <c r="E158" s="298" t="s">
        <v>337</v>
      </c>
      <c r="F158" s="782" t="s">
        <v>598</v>
      </c>
      <c r="G158" s="793">
        <v>12</v>
      </c>
      <c r="H158" s="173"/>
      <c r="I158" s="173"/>
      <c r="J158" s="569" t="s">
        <v>599</v>
      </c>
      <c r="K158" s="794">
        <v>490</v>
      </c>
      <c r="L158" s="569" t="s">
        <v>307</v>
      </c>
      <c r="M158" s="793"/>
      <c r="N158" s="793">
        <v>980</v>
      </c>
      <c r="O158" s="793"/>
      <c r="P158" s="772"/>
      <c r="Q158" s="772"/>
    </row>
    <row r="159" spans="1:17" s="333" customFormat="1" ht="33.75" x14ac:dyDescent="0.25">
      <c r="A159" s="760" t="s">
        <v>579</v>
      </c>
      <c r="B159" s="760" t="s">
        <v>580</v>
      </c>
      <c r="C159" s="173" t="s">
        <v>597</v>
      </c>
      <c r="D159" s="307" t="s">
        <v>598</v>
      </c>
      <c r="E159" s="298" t="s">
        <v>337</v>
      </c>
      <c r="F159" s="782" t="s">
        <v>598</v>
      </c>
      <c r="G159" s="793"/>
      <c r="H159" s="173"/>
      <c r="I159" s="173"/>
      <c r="J159" s="569" t="s">
        <v>585</v>
      </c>
      <c r="K159" s="794">
        <v>990</v>
      </c>
      <c r="L159" s="569" t="s">
        <v>307</v>
      </c>
      <c r="M159" s="793"/>
      <c r="N159" s="793">
        <v>4950</v>
      </c>
      <c r="O159" s="793">
        <v>11880</v>
      </c>
      <c r="P159" s="772"/>
      <c r="Q159" s="772"/>
    </row>
    <row r="160" spans="1:17" s="333" customFormat="1" ht="36" x14ac:dyDescent="0.25">
      <c r="A160" s="760" t="s">
        <v>579</v>
      </c>
      <c r="B160" s="760" t="s">
        <v>580</v>
      </c>
      <c r="C160" s="173" t="s">
        <v>600</v>
      </c>
      <c r="D160" s="307" t="s">
        <v>601</v>
      </c>
      <c r="E160" s="298" t="s">
        <v>337</v>
      </c>
      <c r="F160" s="307" t="s">
        <v>601</v>
      </c>
      <c r="G160" s="793">
        <v>75</v>
      </c>
      <c r="H160" s="173"/>
      <c r="I160" s="173"/>
      <c r="J160" s="569" t="s">
        <v>585</v>
      </c>
      <c r="K160" s="794">
        <v>1500</v>
      </c>
      <c r="L160" s="569" t="s">
        <v>307</v>
      </c>
      <c r="M160" s="793">
        <v>18000</v>
      </c>
      <c r="N160" s="793"/>
      <c r="O160" s="793"/>
      <c r="P160" s="772"/>
      <c r="Q160" s="772"/>
    </row>
    <row r="161" spans="1:17" s="333" customFormat="1" ht="36" x14ac:dyDescent="0.25">
      <c r="A161" s="760" t="s">
        <v>579</v>
      </c>
      <c r="B161" s="760" t="s">
        <v>580</v>
      </c>
      <c r="C161" s="173" t="s">
        <v>600</v>
      </c>
      <c r="D161" s="307" t="s">
        <v>601</v>
      </c>
      <c r="E161" s="298" t="s">
        <v>337</v>
      </c>
      <c r="F161" s="307" t="s">
        <v>601</v>
      </c>
      <c r="G161" s="793">
        <v>75</v>
      </c>
      <c r="H161" s="173"/>
      <c r="I161" s="173"/>
      <c r="J161" s="569" t="s">
        <v>585</v>
      </c>
      <c r="K161" s="794">
        <v>1700</v>
      </c>
      <c r="L161" s="569" t="s">
        <v>307</v>
      </c>
      <c r="M161" s="793"/>
      <c r="N161" s="793">
        <v>11900</v>
      </c>
      <c r="O161" s="793">
        <v>20400</v>
      </c>
      <c r="P161" s="772"/>
      <c r="Q161" s="772"/>
    </row>
    <row r="162" spans="1:17" s="333" customFormat="1" ht="33.75" x14ac:dyDescent="0.25">
      <c r="A162" s="760" t="s">
        <v>579</v>
      </c>
      <c r="B162" s="760" t="s">
        <v>580</v>
      </c>
      <c r="C162" s="173" t="s">
        <v>602</v>
      </c>
      <c r="D162" s="307" t="s">
        <v>603</v>
      </c>
      <c r="E162" s="298" t="s">
        <v>337</v>
      </c>
      <c r="F162" s="307" t="s">
        <v>603</v>
      </c>
      <c r="G162" s="793">
        <v>30</v>
      </c>
      <c r="H162" s="173"/>
      <c r="I162" s="173"/>
      <c r="J162" s="569" t="s">
        <v>585</v>
      </c>
      <c r="K162" s="794">
        <v>1200</v>
      </c>
      <c r="L162" s="569" t="s">
        <v>307</v>
      </c>
      <c r="M162" s="793">
        <v>12000</v>
      </c>
      <c r="N162" s="793"/>
      <c r="O162" s="793"/>
      <c r="P162" s="772"/>
      <c r="Q162" s="772"/>
    </row>
    <row r="163" spans="1:17" s="333" customFormat="1" ht="33.75" x14ac:dyDescent="0.25">
      <c r="A163" s="760" t="s">
        <v>579</v>
      </c>
      <c r="B163" s="760" t="s">
        <v>580</v>
      </c>
      <c r="C163" s="173" t="s">
        <v>602</v>
      </c>
      <c r="D163" s="307" t="s">
        <v>603</v>
      </c>
      <c r="E163" s="298" t="s">
        <v>337</v>
      </c>
      <c r="F163" s="307" t="s">
        <v>603</v>
      </c>
      <c r="G163" s="793"/>
      <c r="H163" s="173"/>
      <c r="I163" s="173"/>
      <c r="J163" s="569" t="s">
        <v>585</v>
      </c>
      <c r="K163" s="794">
        <v>1850</v>
      </c>
      <c r="L163" s="569" t="s">
        <v>307</v>
      </c>
      <c r="M163" s="793">
        <v>1850</v>
      </c>
      <c r="N163" s="793"/>
      <c r="O163" s="793"/>
      <c r="P163" s="772"/>
      <c r="Q163" s="772"/>
    </row>
    <row r="164" spans="1:17" s="333" customFormat="1" ht="33.75" x14ac:dyDescent="0.25">
      <c r="A164" s="760" t="s">
        <v>579</v>
      </c>
      <c r="B164" s="760" t="s">
        <v>580</v>
      </c>
      <c r="C164" s="173" t="s">
        <v>602</v>
      </c>
      <c r="D164" s="307" t="s">
        <v>603</v>
      </c>
      <c r="E164" s="298" t="s">
        <v>337</v>
      </c>
      <c r="F164" s="307" t="s">
        <v>603</v>
      </c>
      <c r="G164" s="793"/>
      <c r="H164" s="173"/>
      <c r="I164" s="173"/>
      <c r="J164" s="569" t="s">
        <v>585</v>
      </c>
      <c r="K164" s="794">
        <v>1850</v>
      </c>
      <c r="L164" s="569" t="s">
        <v>307</v>
      </c>
      <c r="M164" s="793"/>
      <c r="N164" s="793">
        <v>9250</v>
      </c>
      <c r="O164" s="793">
        <v>22200</v>
      </c>
      <c r="P164" s="772"/>
      <c r="Q164" s="772"/>
    </row>
    <row r="165" spans="1:17" s="333" customFormat="1" ht="36" x14ac:dyDescent="0.25">
      <c r="A165" s="760" t="s">
        <v>579</v>
      </c>
      <c r="B165" s="760" t="s">
        <v>580</v>
      </c>
      <c r="C165" s="298" t="s">
        <v>604</v>
      </c>
      <c r="D165" s="795" t="s">
        <v>605</v>
      </c>
      <c r="E165" s="298" t="s">
        <v>337</v>
      </c>
      <c r="F165" s="795" t="s">
        <v>354</v>
      </c>
      <c r="G165" s="790">
        <v>36</v>
      </c>
      <c r="H165" s="298"/>
      <c r="I165" s="298"/>
      <c r="J165" s="791" t="s">
        <v>585</v>
      </c>
      <c r="K165" s="792">
        <v>1200</v>
      </c>
      <c r="L165" s="791" t="s">
        <v>307</v>
      </c>
      <c r="M165" s="790">
        <v>12000</v>
      </c>
      <c r="N165" s="790"/>
      <c r="O165" s="790"/>
      <c r="P165" s="772"/>
      <c r="Q165" s="772"/>
    </row>
    <row r="166" spans="1:17" s="333" customFormat="1" ht="33.75" x14ac:dyDescent="0.25">
      <c r="A166" s="760" t="s">
        <v>579</v>
      </c>
      <c r="B166" s="760" t="s">
        <v>580</v>
      </c>
      <c r="C166" s="173" t="s">
        <v>606</v>
      </c>
      <c r="D166" s="307" t="s">
        <v>607</v>
      </c>
      <c r="E166" s="298" t="s">
        <v>337</v>
      </c>
      <c r="F166" s="307" t="s">
        <v>607</v>
      </c>
      <c r="G166" s="793"/>
      <c r="H166" s="173"/>
      <c r="I166" s="173"/>
      <c r="J166" s="569" t="s">
        <v>585</v>
      </c>
      <c r="K166" s="794">
        <v>2000</v>
      </c>
      <c r="L166" s="569" t="s">
        <v>307</v>
      </c>
      <c r="M166" s="793">
        <v>8000</v>
      </c>
      <c r="N166" s="793"/>
      <c r="O166" s="793"/>
      <c r="P166" s="772"/>
      <c r="Q166" s="772"/>
    </row>
    <row r="167" spans="1:17" s="333" customFormat="1" ht="33.75" x14ac:dyDescent="0.25">
      <c r="A167" s="760" t="s">
        <v>579</v>
      </c>
      <c r="B167" s="760" t="s">
        <v>580</v>
      </c>
      <c r="C167" s="173" t="s">
        <v>606</v>
      </c>
      <c r="D167" s="307" t="s">
        <v>607</v>
      </c>
      <c r="E167" s="298" t="s">
        <v>337</v>
      </c>
      <c r="F167" s="307" t="s">
        <v>607</v>
      </c>
      <c r="G167" s="793"/>
      <c r="H167" s="173"/>
      <c r="I167" s="173"/>
      <c r="J167" s="569" t="s">
        <v>585</v>
      </c>
      <c r="K167" s="794">
        <v>2000</v>
      </c>
      <c r="L167" s="569" t="s">
        <v>307</v>
      </c>
      <c r="M167" s="793"/>
      <c r="N167" s="793">
        <v>12000</v>
      </c>
      <c r="O167" s="793">
        <v>24000</v>
      </c>
      <c r="P167" s="772"/>
      <c r="Q167" s="772"/>
    </row>
    <row r="168" spans="1:17" s="333" customFormat="1" ht="33.75" x14ac:dyDescent="0.25">
      <c r="A168" s="760" t="s">
        <v>579</v>
      </c>
      <c r="B168" s="760" t="s">
        <v>580</v>
      </c>
      <c r="C168" s="298" t="s">
        <v>608</v>
      </c>
      <c r="D168" s="307" t="s">
        <v>609</v>
      </c>
      <c r="E168" s="298" t="s">
        <v>337</v>
      </c>
      <c r="F168" s="307"/>
      <c r="G168" s="793">
        <v>60</v>
      </c>
      <c r="H168" s="173"/>
      <c r="I168" s="173"/>
      <c r="J168" s="569" t="s">
        <v>599</v>
      </c>
      <c r="K168" s="794">
        <v>850</v>
      </c>
      <c r="L168" s="569" t="s">
        <v>307</v>
      </c>
      <c r="M168" s="793">
        <v>1700</v>
      </c>
      <c r="N168" s="793"/>
      <c r="O168" s="793"/>
      <c r="P168" s="772"/>
      <c r="Q168" s="772"/>
    </row>
    <row r="169" spans="1:17" s="333" customFormat="1" ht="33.75" x14ac:dyDescent="0.25">
      <c r="A169" s="760" t="s">
        <v>579</v>
      </c>
      <c r="B169" s="760" t="s">
        <v>580</v>
      </c>
      <c r="C169" s="173" t="s">
        <v>610</v>
      </c>
      <c r="D169" s="307" t="s">
        <v>611</v>
      </c>
      <c r="E169" s="298" t="s">
        <v>337</v>
      </c>
      <c r="F169" s="307" t="s">
        <v>611</v>
      </c>
      <c r="G169" s="793">
        <v>80</v>
      </c>
      <c r="H169" s="173"/>
      <c r="I169" s="173"/>
      <c r="J169" s="569" t="s">
        <v>585</v>
      </c>
      <c r="K169" s="794">
        <v>1200</v>
      </c>
      <c r="L169" s="569" t="s">
        <v>307</v>
      </c>
      <c r="M169" s="793">
        <v>10800</v>
      </c>
      <c r="N169" s="793"/>
      <c r="O169" s="793"/>
      <c r="P169" s="772"/>
      <c r="Q169" s="772"/>
    </row>
    <row r="170" spans="1:17" s="333" customFormat="1" ht="33.75" x14ac:dyDescent="0.25">
      <c r="A170" s="760" t="s">
        <v>579</v>
      </c>
      <c r="B170" s="760" t="s">
        <v>580</v>
      </c>
      <c r="C170" s="173" t="s">
        <v>610</v>
      </c>
      <c r="D170" s="307" t="s">
        <v>611</v>
      </c>
      <c r="E170" s="298" t="s">
        <v>337</v>
      </c>
      <c r="F170" s="307" t="s">
        <v>611</v>
      </c>
      <c r="G170" s="793">
        <v>80</v>
      </c>
      <c r="H170" s="173"/>
      <c r="I170" s="173"/>
      <c r="J170" s="569" t="s">
        <v>585</v>
      </c>
      <c r="K170" s="794">
        <v>1200</v>
      </c>
      <c r="L170" s="569" t="s">
        <v>307</v>
      </c>
      <c r="M170" s="793"/>
      <c r="N170" s="793">
        <v>7200</v>
      </c>
      <c r="O170" s="793">
        <v>14400</v>
      </c>
      <c r="P170" s="772"/>
      <c r="Q170" s="772"/>
    </row>
    <row r="171" spans="1:17" s="333" customFormat="1" ht="33.75" x14ac:dyDescent="0.25">
      <c r="A171" s="760" t="s">
        <v>579</v>
      </c>
      <c r="B171" s="760" t="s">
        <v>580</v>
      </c>
      <c r="C171" s="298" t="s">
        <v>612</v>
      </c>
      <c r="D171" s="795" t="s">
        <v>613</v>
      </c>
      <c r="E171" s="298" t="s">
        <v>337</v>
      </c>
      <c r="F171" s="795" t="s">
        <v>354</v>
      </c>
      <c r="G171" s="790">
        <v>50</v>
      </c>
      <c r="H171" s="298"/>
      <c r="I171" s="298"/>
      <c r="J171" s="791" t="s">
        <v>585</v>
      </c>
      <c r="K171" s="792">
        <v>1500</v>
      </c>
      <c r="L171" s="791" t="s">
        <v>307</v>
      </c>
      <c r="M171" s="790">
        <v>18000</v>
      </c>
      <c r="N171" s="790"/>
      <c r="O171" s="790"/>
      <c r="P171" s="772"/>
      <c r="Q171" s="772"/>
    </row>
    <row r="172" spans="1:17" s="333" customFormat="1" ht="33.75" x14ac:dyDescent="0.25">
      <c r="A172" s="760" t="s">
        <v>579</v>
      </c>
      <c r="B172" s="760" t="s">
        <v>580</v>
      </c>
      <c r="C172" s="173" t="s">
        <v>614</v>
      </c>
      <c r="D172" s="307" t="s">
        <v>615</v>
      </c>
      <c r="E172" s="298" t="s">
        <v>337</v>
      </c>
      <c r="F172" s="307" t="s">
        <v>615</v>
      </c>
      <c r="G172" s="793">
        <v>30</v>
      </c>
      <c r="H172" s="173"/>
      <c r="I172" s="173"/>
      <c r="J172" s="569" t="s">
        <v>585</v>
      </c>
      <c r="K172" s="794">
        <v>1000</v>
      </c>
      <c r="L172" s="569" t="s">
        <v>307</v>
      </c>
      <c r="M172" s="793"/>
      <c r="N172" s="793">
        <v>6000</v>
      </c>
      <c r="O172" s="793">
        <v>12000</v>
      </c>
      <c r="P172" s="772"/>
      <c r="Q172" s="772"/>
    </row>
    <row r="173" spans="1:17" s="333" customFormat="1" ht="33.75" x14ac:dyDescent="0.25">
      <c r="A173" s="760" t="s">
        <v>579</v>
      </c>
      <c r="B173" s="760" t="s">
        <v>580</v>
      </c>
      <c r="C173" s="173" t="s">
        <v>400</v>
      </c>
      <c r="D173" s="307" t="s">
        <v>616</v>
      </c>
      <c r="E173" s="298" t="s">
        <v>337</v>
      </c>
      <c r="F173" s="307" t="s">
        <v>616</v>
      </c>
      <c r="G173" s="793">
        <v>40</v>
      </c>
      <c r="H173" s="173"/>
      <c r="I173" s="173"/>
      <c r="J173" s="569" t="s">
        <v>585</v>
      </c>
      <c r="K173" s="794">
        <v>1100</v>
      </c>
      <c r="L173" s="569" t="s">
        <v>307</v>
      </c>
      <c r="M173" s="793">
        <v>13200</v>
      </c>
      <c r="N173" s="793"/>
      <c r="O173" s="793"/>
      <c r="P173" s="772"/>
      <c r="Q173" s="772"/>
    </row>
    <row r="174" spans="1:17" s="333" customFormat="1" ht="33.75" x14ac:dyDescent="0.25">
      <c r="A174" s="760" t="s">
        <v>579</v>
      </c>
      <c r="B174" s="760" t="s">
        <v>580</v>
      </c>
      <c r="C174" s="173" t="s">
        <v>617</v>
      </c>
      <c r="D174" s="307" t="s">
        <v>616</v>
      </c>
      <c r="E174" s="298" t="s">
        <v>337</v>
      </c>
      <c r="F174" s="307" t="s">
        <v>616</v>
      </c>
      <c r="G174" s="793">
        <v>40</v>
      </c>
      <c r="H174" s="173"/>
      <c r="I174" s="173"/>
      <c r="J174" s="569" t="s">
        <v>585</v>
      </c>
      <c r="K174" s="794">
        <v>1100</v>
      </c>
      <c r="L174" s="569" t="s">
        <v>307</v>
      </c>
      <c r="M174" s="793"/>
      <c r="N174" s="793">
        <v>7700</v>
      </c>
      <c r="O174" s="793">
        <v>13200</v>
      </c>
      <c r="P174" s="772"/>
      <c r="Q174" s="772"/>
    </row>
    <row r="175" spans="1:17" s="333" customFormat="1" ht="33.75" x14ac:dyDescent="0.25">
      <c r="A175" s="760" t="s">
        <v>579</v>
      </c>
      <c r="B175" s="760" t="s">
        <v>580</v>
      </c>
      <c r="C175" s="173" t="s">
        <v>618</v>
      </c>
      <c r="D175" s="307" t="s">
        <v>619</v>
      </c>
      <c r="E175" s="298" t="s">
        <v>337</v>
      </c>
      <c r="F175" s="307" t="s">
        <v>619</v>
      </c>
      <c r="G175" s="793">
        <v>90</v>
      </c>
      <c r="H175" s="173"/>
      <c r="I175" s="173"/>
      <c r="J175" s="954" t="s">
        <v>585</v>
      </c>
      <c r="K175" s="794">
        <v>2120</v>
      </c>
      <c r="L175" s="569" t="s">
        <v>307</v>
      </c>
      <c r="M175" s="793">
        <v>19080</v>
      </c>
      <c r="N175" s="793"/>
      <c r="O175" s="793"/>
      <c r="P175" s="772"/>
      <c r="Q175" s="772"/>
    </row>
    <row r="176" spans="1:17" s="333" customFormat="1" ht="33.75" x14ac:dyDescent="0.25">
      <c r="A176" s="760" t="s">
        <v>579</v>
      </c>
      <c r="B176" s="760" t="s">
        <v>580</v>
      </c>
      <c r="C176" s="173" t="s">
        <v>618</v>
      </c>
      <c r="D176" s="307" t="s">
        <v>619</v>
      </c>
      <c r="E176" s="298" t="s">
        <v>337</v>
      </c>
      <c r="F176" s="307" t="s">
        <v>619</v>
      </c>
      <c r="G176" s="793">
        <v>90</v>
      </c>
      <c r="H176" s="173"/>
      <c r="I176" s="173"/>
      <c r="J176" s="954"/>
      <c r="K176" s="794">
        <v>2120</v>
      </c>
      <c r="L176" s="569" t="s">
        <v>307</v>
      </c>
      <c r="M176" s="793"/>
      <c r="N176" s="793">
        <v>4240</v>
      </c>
      <c r="O176" s="793"/>
      <c r="P176" s="772"/>
      <c r="Q176" s="772"/>
    </row>
    <row r="177" spans="1:17" s="333" customFormat="1" ht="33.75" x14ac:dyDescent="0.25">
      <c r="A177" s="760" t="s">
        <v>579</v>
      </c>
      <c r="B177" s="760" t="s">
        <v>580</v>
      </c>
      <c r="C177" s="173" t="s">
        <v>618</v>
      </c>
      <c r="D177" s="307" t="s">
        <v>619</v>
      </c>
      <c r="E177" s="298" t="s">
        <v>337</v>
      </c>
      <c r="F177" s="307" t="s">
        <v>619</v>
      </c>
      <c r="G177" s="793">
        <v>90</v>
      </c>
      <c r="H177" s="173"/>
      <c r="I177" s="173"/>
      <c r="J177" s="569" t="s">
        <v>599</v>
      </c>
      <c r="K177" s="794">
        <v>2120</v>
      </c>
      <c r="L177" s="569" t="s">
        <v>307</v>
      </c>
      <c r="M177" s="793"/>
      <c r="N177" s="793">
        <v>4240</v>
      </c>
      <c r="O177" s="793"/>
      <c r="P177" s="772"/>
      <c r="Q177" s="772"/>
    </row>
    <row r="178" spans="1:17" s="333" customFormat="1" ht="33.75" x14ac:dyDescent="0.25">
      <c r="A178" s="760" t="s">
        <v>579</v>
      </c>
      <c r="B178" s="760" t="s">
        <v>580</v>
      </c>
      <c r="C178" s="173" t="s">
        <v>618</v>
      </c>
      <c r="D178" s="307" t="s">
        <v>619</v>
      </c>
      <c r="E178" s="298" t="s">
        <v>337</v>
      </c>
      <c r="F178" s="307" t="s">
        <v>619</v>
      </c>
      <c r="G178" s="793">
        <v>90</v>
      </c>
      <c r="H178" s="173"/>
      <c r="I178" s="173"/>
      <c r="J178" s="569" t="s">
        <v>620</v>
      </c>
      <c r="K178" s="794">
        <v>2320</v>
      </c>
      <c r="L178" s="569" t="s">
        <v>307</v>
      </c>
      <c r="M178" s="793"/>
      <c r="N178" s="793">
        <v>4640</v>
      </c>
      <c r="O178" s="793">
        <v>27840</v>
      </c>
      <c r="P178" s="772"/>
      <c r="Q178" s="772"/>
    </row>
    <row r="179" spans="1:17" s="333" customFormat="1" ht="36" x14ac:dyDescent="0.25">
      <c r="A179" s="760" t="s">
        <v>579</v>
      </c>
      <c r="B179" s="760" t="s">
        <v>580</v>
      </c>
      <c r="C179" s="173" t="s">
        <v>621</v>
      </c>
      <c r="D179" s="307" t="s">
        <v>622</v>
      </c>
      <c r="E179" s="298" t="s">
        <v>337</v>
      </c>
      <c r="F179" s="307" t="s">
        <v>622</v>
      </c>
      <c r="G179" s="793">
        <v>80</v>
      </c>
      <c r="H179" s="173"/>
      <c r="I179" s="173"/>
      <c r="J179" s="569" t="s">
        <v>585</v>
      </c>
      <c r="K179" s="794">
        <v>1000</v>
      </c>
      <c r="L179" s="569" t="s">
        <v>307</v>
      </c>
      <c r="M179" s="793">
        <v>12000</v>
      </c>
      <c r="N179" s="793"/>
      <c r="O179" s="793"/>
      <c r="P179" s="772"/>
      <c r="Q179" s="772"/>
    </row>
    <row r="180" spans="1:17" s="333" customFormat="1" ht="36" x14ac:dyDescent="0.25">
      <c r="A180" s="760" t="s">
        <v>579</v>
      </c>
      <c r="B180" s="760" t="s">
        <v>580</v>
      </c>
      <c r="C180" s="173" t="s">
        <v>621</v>
      </c>
      <c r="D180" s="307" t="s">
        <v>622</v>
      </c>
      <c r="E180" s="298" t="s">
        <v>337</v>
      </c>
      <c r="F180" s="307" t="s">
        <v>622</v>
      </c>
      <c r="G180" s="793">
        <v>80</v>
      </c>
      <c r="H180" s="173"/>
      <c r="I180" s="173"/>
      <c r="J180" s="569" t="s">
        <v>585</v>
      </c>
      <c r="K180" s="794">
        <v>1100</v>
      </c>
      <c r="L180" s="569" t="s">
        <v>307</v>
      </c>
      <c r="M180" s="793"/>
      <c r="N180" s="793">
        <v>13200</v>
      </c>
      <c r="O180" s="793">
        <v>13200</v>
      </c>
      <c r="P180" s="772"/>
      <c r="Q180" s="772"/>
    </row>
    <row r="181" spans="1:17" s="333" customFormat="1" ht="33.75" x14ac:dyDescent="0.25">
      <c r="A181" s="760" t="s">
        <v>579</v>
      </c>
      <c r="B181" s="760" t="s">
        <v>580</v>
      </c>
      <c r="C181" s="173" t="s">
        <v>623</v>
      </c>
      <c r="D181" s="307" t="s">
        <v>624</v>
      </c>
      <c r="E181" s="298" t="s">
        <v>337</v>
      </c>
      <c r="F181" s="307" t="s">
        <v>624</v>
      </c>
      <c r="G181" s="793">
        <v>25</v>
      </c>
      <c r="H181" s="173"/>
      <c r="I181" s="173"/>
      <c r="J181" s="569" t="s">
        <v>625</v>
      </c>
      <c r="K181" s="794">
        <v>950</v>
      </c>
      <c r="L181" s="569" t="s">
        <v>307</v>
      </c>
      <c r="M181" s="793">
        <v>10450</v>
      </c>
      <c r="N181" s="793"/>
      <c r="O181" s="793"/>
      <c r="P181" s="772"/>
      <c r="Q181" s="772"/>
    </row>
    <row r="182" spans="1:17" s="333" customFormat="1" ht="33.75" x14ac:dyDescent="0.25">
      <c r="A182" s="760" t="s">
        <v>579</v>
      </c>
      <c r="B182" s="760" t="s">
        <v>580</v>
      </c>
      <c r="C182" s="173" t="s">
        <v>623</v>
      </c>
      <c r="D182" s="307" t="s">
        <v>624</v>
      </c>
      <c r="E182" s="298" t="s">
        <v>337</v>
      </c>
      <c r="F182" s="307" t="s">
        <v>624</v>
      </c>
      <c r="G182" s="793">
        <v>25</v>
      </c>
      <c r="H182" s="173"/>
      <c r="I182" s="173"/>
      <c r="J182" s="569" t="s">
        <v>585</v>
      </c>
      <c r="K182" s="794">
        <v>1050</v>
      </c>
      <c r="L182" s="569" t="s">
        <v>307</v>
      </c>
      <c r="M182" s="793">
        <v>4200</v>
      </c>
      <c r="N182" s="793">
        <v>6300</v>
      </c>
      <c r="O182" s="793">
        <v>12600</v>
      </c>
      <c r="P182" s="772"/>
      <c r="Q182" s="772"/>
    </row>
    <row r="183" spans="1:17" s="333" customFormat="1" ht="33.75" x14ac:dyDescent="0.25">
      <c r="A183" s="760" t="s">
        <v>579</v>
      </c>
      <c r="B183" s="760" t="s">
        <v>580</v>
      </c>
      <c r="C183" s="173" t="s">
        <v>626</v>
      </c>
      <c r="D183" s="307" t="s">
        <v>627</v>
      </c>
      <c r="E183" s="298" t="s">
        <v>337</v>
      </c>
      <c r="F183" s="307" t="s">
        <v>627</v>
      </c>
      <c r="G183" s="793">
        <v>44</v>
      </c>
      <c r="H183" s="173"/>
      <c r="I183" s="173"/>
      <c r="J183" s="569" t="s">
        <v>585</v>
      </c>
      <c r="K183" s="794">
        <v>1200</v>
      </c>
      <c r="L183" s="569" t="s">
        <v>307</v>
      </c>
      <c r="M183" s="793">
        <v>12000</v>
      </c>
      <c r="N183" s="793"/>
      <c r="O183" s="793"/>
      <c r="P183" s="772"/>
      <c r="Q183" s="772"/>
    </row>
    <row r="184" spans="1:17" s="333" customFormat="1" ht="33.75" x14ac:dyDescent="0.25">
      <c r="A184" s="760" t="s">
        <v>579</v>
      </c>
      <c r="B184" s="760" t="s">
        <v>580</v>
      </c>
      <c r="C184" s="173" t="s">
        <v>626</v>
      </c>
      <c r="D184" s="307" t="s">
        <v>627</v>
      </c>
      <c r="E184" s="298" t="s">
        <v>337</v>
      </c>
      <c r="F184" s="307" t="s">
        <v>627</v>
      </c>
      <c r="G184" s="793">
        <v>44</v>
      </c>
      <c r="H184" s="173"/>
      <c r="I184" s="173"/>
      <c r="J184" s="569" t="s">
        <v>585</v>
      </c>
      <c r="K184" s="794">
        <v>1200</v>
      </c>
      <c r="L184" s="569" t="s">
        <v>307</v>
      </c>
      <c r="M184" s="793">
        <v>2400</v>
      </c>
      <c r="N184" s="793">
        <v>7200</v>
      </c>
      <c r="O184" s="793">
        <v>14400</v>
      </c>
      <c r="P184" s="772"/>
      <c r="Q184" s="772"/>
    </row>
    <row r="185" spans="1:17" s="333" customFormat="1" ht="36" x14ac:dyDescent="0.25">
      <c r="A185" s="760" t="s">
        <v>579</v>
      </c>
      <c r="B185" s="760" t="s">
        <v>580</v>
      </c>
      <c r="C185" s="173" t="s">
        <v>628</v>
      </c>
      <c r="D185" s="307" t="s">
        <v>629</v>
      </c>
      <c r="E185" s="298" t="s">
        <v>337</v>
      </c>
      <c r="F185" s="307" t="s">
        <v>629</v>
      </c>
      <c r="G185" s="793">
        <v>40</v>
      </c>
      <c r="H185" s="173"/>
      <c r="I185" s="173"/>
      <c r="J185" s="569" t="s">
        <v>585</v>
      </c>
      <c r="K185" s="794">
        <v>1000</v>
      </c>
      <c r="L185" s="569" t="s">
        <v>307</v>
      </c>
      <c r="M185" s="793">
        <v>8000</v>
      </c>
      <c r="N185" s="793">
        <v>4000</v>
      </c>
      <c r="O185" s="793"/>
      <c r="P185" s="772"/>
      <c r="Q185" s="772"/>
    </row>
    <row r="186" spans="1:17" s="333" customFormat="1" ht="36" x14ac:dyDescent="0.25">
      <c r="A186" s="760" t="s">
        <v>579</v>
      </c>
      <c r="B186" s="760" t="s">
        <v>580</v>
      </c>
      <c r="C186" s="173" t="s">
        <v>628</v>
      </c>
      <c r="D186" s="307" t="s">
        <v>629</v>
      </c>
      <c r="E186" s="298" t="s">
        <v>337</v>
      </c>
      <c r="F186" s="307" t="s">
        <v>629</v>
      </c>
      <c r="G186" s="793">
        <v>40</v>
      </c>
      <c r="H186" s="173"/>
      <c r="I186" s="173"/>
      <c r="J186" s="569" t="s">
        <v>585</v>
      </c>
      <c r="K186" s="794">
        <v>1400</v>
      </c>
      <c r="L186" s="569" t="s">
        <v>307</v>
      </c>
      <c r="M186" s="793"/>
      <c r="N186" s="793">
        <v>4200</v>
      </c>
      <c r="O186" s="793">
        <v>16800</v>
      </c>
      <c r="P186" s="772"/>
      <c r="Q186" s="772"/>
    </row>
    <row r="187" spans="1:17" s="333" customFormat="1" ht="33.75" x14ac:dyDescent="0.25">
      <c r="A187" s="760" t="s">
        <v>579</v>
      </c>
      <c r="B187" s="760" t="s">
        <v>580</v>
      </c>
      <c r="C187" s="173" t="s">
        <v>630</v>
      </c>
      <c r="D187" s="307" t="s">
        <v>631</v>
      </c>
      <c r="E187" s="298" t="s">
        <v>337</v>
      </c>
      <c r="F187" s="307" t="s">
        <v>631</v>
      </c>
      <c r="G187" s="793">
        <v>70</v>
      </c>
      <c r="H187" s="173"/>
      <c r="I187" s="173"/>
      <c r="J187" s="569" t="s">
        <v>585</v>
      </c>
      <c r="K187" s="794">
        <v>1200</v>
      </c>
      <c r="L187" s="569" t="s">
        <v>307</v>
      </c>
      <c r="M187" s="793">
        <v>3600</v>
      </c>
      <c r="N187" s="793">
        <v>7200</v>
      </c>
      <c r="O187" s="793">
        <v>14400</v>
      </c>
      <c r="P187" s="772"/>
      <c r="Q187" s="772"/>
    </row>
    <row r="188" spans="1:17" s="333" customFormat="1" ht="33.75" x14ac:dyDescent="0.25">
      <c r="A188" s="760" t="s">
        <v>579</v>
      </c>
      <c r="B188" s="760" t="s">
        <v>580</v>
      </c>
      <c r="C188" s="173" t="s">
        <v>632</v>
      </c>
      <c r="D188" s="307" t="s">
        <v>633</v>
      </c>
      <c r="E188" s="298" t="s">
        <v>337</v>
      </c>
      <c r="F188" s="307" t="s">
        <v>633</v>
      </c>
      <c r="G188" s="793">
        <v>84</v>
      </c>
      <c r="H188" s="173"/>
      <c r="I188" s="173"/>
      <c r="J188" s="569" t="s">
        <v>585</v>
      </c>
      <c r="K188" s="794">
        <v>1100</v>
      </c>
      <c r="L188" s="569" t="s">
        <v>307</v>
      </c>
      <c r="M188" s="793">
        <v>2200</v>
      </c>
      <c r="N188" s="793">
        <v>6600</v>
      </c>
      <c r="O188" s="793">
        <v>13200</v>
      </c>
      <c r="P188" s="772"/>
      <c r="Q188" s="772"/>
    </row>
    <row r="189" spans="1:17" s="333" customFormat="1" ht="33.75" x14ac:dyDescent="0.25">
      <c r="A189" s="760" t="s">
        <v>579</v>
      </c>
      <c r="B189" s="760" t="s">
        <v>580</v>
      </c>
      <c r="C189" s="173" t="s">
        <v>634</v>
      </c>
      <c r="D189" s="307" t="s">
        <v>635</v>
      </c>
      <c r="E189" s="298" t="s">
        <v>337</v>
      </c>
      <c r="F189" s="307" t="s">
        <v>635</v>
      </c>
      <c r="G189" s="793">
        <v>121</v>
      </c>
      <c r="H189" s="173"/>
      <c r="I189" s="173"/>
      <c r="J189" s="569" t="s">
        <v>585</v>
      </c>
      <c r="K189" s="794">
        <v>2430</v>
      </c>
      <c r="L189" s="569" t="s">
        <v>307</v>
      </c>
      <c r="M189" s="793"/>
      <c r="N189" s="793">
        <v>4860</v>
      </c>
      <c r="O189" s="793">
        <v>29160</v>
      </c>
      <c r="P189" s="772"/>
      <c r="Q189" s="772"/>
    </row>
    <row r="190" spans="1:17" s="333" customFormat="1" ht="48" x14ac:dyDescent="0.25">
      <c r="A190" s="760" t="s">
        <v>579</v>
      </c>
      <c r="B190" s="760" t="s">
        <v>580</v>
      </c>
      <c r="C190" s="173" t="s">
        <v>636</v>
      </c>
      <c r="D190" s="307" t="s">
        <v>637</v>
      </c>
      <c r="E190" s="298" t="s">
        <v>337</v>
      </c>
      <c r="F190" s="307" t="s">
        <v>637</v>
      </c>
      <c r="G190" s="793">
        <v>1600</v>
      </c>
      <c r="H190" s="173">
        <v>4</v>
      </c>
      <c r="I190" s="173"/>
      <c r="J190" s="569" t="s">
        <v>585</v>
      </c>
      <c r="K190" s="794">
        <v>24400</v>
      </c>
      <c r="L190" s="569" t="s">
        <v>307</v>
      </c>
      <c r="M190" s="793">
        <v>292800</v>
      </c>
      <c r="N190" s="793"/>
      <c r="O190" s="793"/>
      <c r="P190" s="772"/>
      <c r="Q190" s="772"/>
    </row>
    <row r="191" spans="1:17" s="333" customFormat="1" ht="48" x14ac:dyDescent="0.25">
      <c r="A191" s="760" t="s">
        <v>579</v>
      </c>
      <c r="B191" s="760" t="s">
        <v>580</v>
      </c>
      <c r="C191" s="173" t="s">
        <v>636</v>
      </c>
      <c r="D191" s="307" t="s">
        <v>637</v>
      </c>
      <c r="E191" s="298" t="s">
        <v>337</v>
      </c>
      <c r="F191" s="307" t="s">
        <v>637</v>
      </c>
      <c r="G191" s="793">
        <v>1600</v>
      </c>
      <c r="H191" s="173">
        <v>4</v>
      </c>
      <c r="I191" s="173"/>
      <c r="J191" s="569" t="s">
        <v>585</v>
      </c>
      <c r="K191" s="794">
        <v>24400</v>
      </c>
      <c r="L191" s="569" t="s">
        <v>307</v>
      </c>
      <c r="M191" s="793"/>
      <c r="N191" s="793">
        <v>146400</v>
      </c>
      <c r="O191" s="793">
        <v>292800</v>
      </c>
      <c r="P191" s="772"/>
      <c r="Q191" s="772"/>
    </row>
    <row r="192" spans="1:17" s="333" customFormat="1" ht="33.75" x14ac:dyDescent="0.25">
      <c r="A192" s="760" t="s">
        <v>579</v>
      </c>
      <c r="B192" s="760" t="s">
        <v>580</v>
      </c>
      <c r="C192" s="173" t="s">
        <v>638</v>
      </c>
      <c r="D192" s="307" t="s">
        <v>639</v>
      </c>
      <c r="E192" s="298" t="s">
        <v>337</v>
      </c>
      <c r="F192" s="307" t="s">
        <v>639</v>
      </c>
      <c r="G192" s="793">
        <v>60</v>
      </c>
      <c r="H192" s="173"/>
      <c r="I192" s="173"/>
      <c r="J192" s="569" t="s">
        <v>583</v>
      </c>
      <c r="K192" s="794">
        <v>866</v>
      </c>
      <c r="L192" s="569" t="s">
        <v>307</v>
      </c>
      <c r="M192" s="793">
        <v>6062</v>
      </c>
      <c r="N192" s="793"/>
      <c r="O192" s="793"/>
      <c r="P192" s="772"/>
      <c r="Q192" s="772"/>
    </row>
    <row r="193" spans="1:17" s="333" customFormat="1" ht="33.75" x14ac:dyDescent="0.25">
      <c r="A193" s="760" t="s">
        <v>579</v>
      </c>
      <c r="B193" s="760" t="s">
        <v>580</v>
      </c>
      <c r="C193" s="173" t="s">
        <v>638</v>
      </c>
      <c r="D193" s="307" t="s">
        <v>639</v>
      </c>
      <c r="E193" s="298" t="s">
        <v>337</v>
      </c>
      <c r="F193" s="307" t="s">
        <v>639</v>
      </c>
      <c r="G193" s="793">
        <v>60</v>
      </c>
      <c r="H193" s="173"/>
      <c r="I193" s="173"/>
      <c r="J193" s="569" t="s">
        <v>583</v>
      </c>
      <c r="K193" s="794">
        <v>866</v>
      </c>
      <c r="L193" s="569" t="s">
        <v>307</v>
      </c>
      <c r="M193" s="793"/>
      <c r="N193" s="793">
        <v>5196</v>
      </c>
      <c r="O193" s="793">
        <v>10392</v>
      </c>
      <c r="P193" s="772"/>
      <c r="Q193" s="772"/>
    </row>
    <row r="194" spans="1:17" s="333" customFormat="1" ht="33.75" x14ac:dyDescent="0.25">
      <c r="A194" s="760" t="s">
        <v>579</v>
      </c>
      <c r="B194" s="760" t="s">
        <v>580</v>
      </c>
      <c r="C194" s="173" t="s">
        <v>640</v>
      </c>
      <c r="D194" s="307" t="s">
        <v>641</v>
      </c>
      <c r="E194" s="298" t="s">
        <v>337</v>
      </c>
      <c r="F194" s="307" t="s">
        <v>641</v>
      </c>
      <c r="G194" s="793">
        <v>40</v>
      </c>
      <c r="H194" s="173"/>
      <c r="I194" s="173"/>
      <c r="J194" s="569" t="s">
        <v>585</v>
      </c>
      <c r="K194" s="794">
        <v>2000</v>
      </c>
      <c r="L194" s="569" t="s">
        <v>307</v>
      </c>
      <c r="M194" s="793">
        <v>12000</v>
      </c>
      <c r="N194" s="793">
        <v>12000</v>
      </c>
      <c r="O194" s="793">
        <v>24000</v>
      </c>
      <c r="P194" s="772"/>
      <c r="Q194" s="772"/>
    </row>
    <row r="195" spans="1:17" s="333" customFormat="1" ht="33.75" x14ac:dyDescent="0.25">
      <c r="A195" s="760" t="s">
        <v>579</v>
      </c>
      <c r="B195" s="761">
        <v>16</v>
      </c>
      <c r="C195" s="299" t="s">
        <v>642</v>
      </c>
      <c r="D195" s="299">
        <v>28286711</v>
      </c>
      <c r="E195" s="796" t="s">
        <v>320</v>
      </c>
      <c r="F195" s="300"/>
      <c r="G195" s="300"/>
      <c r="H195" s="300"/>
      <c r="I195" s="796" t="s">
        <v>643</v>
      </c>
      <c r="J195" s="796" t="s">
        <v>340</v>
      </c>
      <c r="K195" s="797">
        <v>3500</v>
      </c>
      <c r="L195" s="796" t="s">
        <v>307</v>
      </c>
      <c r="M195" s="798">
        <v>20000</v>
      </c>
      <c r="N195" s="797">
        <v>38500</v>
      </c>
      <c r="O195" s="798">
        <v>42000</v>
      </c>
      <c r="P195" s="772"/>
      <c r="Q195" s="772"/>
    </row>
    <row r="196" spans="1:17" s="333" customFormat="1" ht="38.25" x14ac:dyDescent="0.25">
      <c r="A196" s="760" t="s">
        <v>579</v>
      </c>
      <c r="B196" s="761">
        <v>16</v>
      </c>
      <c r="C196" s="299" t="s">
        <v>644</v>
      </c>
      <c r="D196" s="299">
        <v>31010329</v>
      </c>
      <c r="E196" s="796" t="s">
        <v>320</v>
      </c>
      <c r="F196" s="300"/>
      <c r="G196" s="300"/>
      <c r="H196" s="300"/>
      <c r="I196" s="796" t="s">
        <v>643</v>
      </c>
      <c r="J196" s="796" t="s">
        <v>340</v>
      </c>
      <c r="K196" s="797">
        <v>1600</v>
      </c>
      <c r="L196" s="796" t="s">
        <v>307</v>
      </c>
      <c r="M196" s="798">
        <v>6400</v>
      </c>
      <c r="N196" s="797">
        <v>11200</v>
      </c>
      <c r="O196" s="798">
        <v>19200</v>
      </c>
      <c r="P196" s="772"/>
      <c r="Q196" s="772"/>
    </row>
    <row r="197" spans="1:17" s="333" customFormat="1" ht="33.75" x14ac:dyDescent="0.25">
      <c r="A197" s="760" t="s">
        <v>579</v>
      </c>
      <c r="B197" s="761">
        <v>16</v>
      </c>
      <c r="C197" s="299" t="s">
        <v>645</v>
      </c>
      <c r="D197" s="299">
        <v>31177028</v>
      </c>
      <c r="E197" s="796" t="s">
        <v>320</v>
      </c>
      <c r="F197" s="300"/>
      <c r="G197" s="300"/>
      <c r="H197" s="300"/>
      <c r="I197" s="796" t="s">
        <v>643</v>
      </c>
      <c r="J197" s="796" t="s">
        <v>340</v>
      </c>
      <c r="K197" s="797">
        <v>2000</v>
      </c>
      <c r="L197" s="796" t="s">
        <v>307</v>
      </c>
      <c r="M197" s="798">
        <v>7200</v>
      </c>
      <c r="N197" s="797">
        <v>12000</v>
      </c>
      <c r="O197" s="798">
        <v>24000</v>
      </c>
      <c r="P197" s="772"/>
      <c r="Q197" s="772"/>
    </row>
    <row r="198" spans="1:17" s="333" customFormat="1" ht="33.75" x14ac:dyDescent="0.25">
      <c r="A198" s="760" t="s">
        <v>579</v>
      </c>
      <c r="B198" s="761">
        <v>16</v>
      </c>
      <c r="C198" s="299" t="s">
        <v>646</v>
      </c>
      <c r="D198" s="299">
        <v>23914984</v>
      </c>
      <c r="E198" s="796" t="s">
        <v>320</v>
      </c>
      <c r="F198" s="300"/>
      <c r="G198" s="300"/>
      <c r="H198" s="300"/>
      <c r="I198" s="796" t="s">
        <v>643</v>
      </c>
      <c r="J198" s="796" t="s">
        <v>340</v>
      </c>
      <c r="K198" s="797">
        <v>3000</v>
      </c>
      <c r="L198" s="796" t="s">
        <v>307</v>
      </c>
      <c r="M198" s="798">
        <v>8700</v>
      </c>
      <c r="N198" s="797">
        <v>18000</v>
      </c>
      <c r="O198" s="798">
        <v>36000</v>
      </c>
      <c r="P198" s="772"/>
      <c r="Q198" s="772"/>
    </row>
    <row r="199" spans="1:17" s="333" customFormat="1" ht="33.75" x14ac:dyDescent="0.25">
      <c r="A199" s="760" t="s">
        <v>579</v>
      </c>
      <c r="B199" s="761">
        <v>16</v>
      </c>
      <c r="C199" s="300" t="s">
        <v>647</v>
      </c>
      <c r="D199" s="300"/>
      <c r="E199" s="796" t="s">
        <v>320</v>
      </c>
      <c r="F199" s="300"/>
      <c r="G199" s="300"/>
      <c r="H199" s="300"/>
      <c r="I199" s="796" t="s">
        <v>643</v>
      </c>
      <c r="J199" s="796" t="s">
        <v>340</v>
      </c>
      <c r="K199" s="797">
        <v>1500</v>
      </c>
      <c r="L199" s="796" t="s">
        <v>307</v>
      </c>
      <c r="M199" s="798">
        <v>18000</v>
      </c>
      <c r="N199" s="797">
        <v>7500</v>
      </c>
      <c r="O199" s="798">
        <v>18000</v>
      </c>
      <c r="P199" s="772"/>
      <c r="Q199" s="772"/>
    </row>
    <row r="200" spans="1:17" s="333" customFormat="1" ht="33.75" x14ac:dyDescent="0.25">
      <c r="A200" s="760" t="s">
        <v>579</v>
      </c>
      <c r="B200" s="196" t="s">
        <v>648</v>
      </c>
      <c r="C200" s="189" t="s">
        <v>649</v>
      </c>
      <c r="D200" s="301">
        <v>2361732</v>
      </c>
      <c r="E200" s="196" t="s">
        <v>320</v>
      </c>
      <c r="F200" s="196">
        <v>318</v>
      </c>
      <c r="G200" s="196"/>
      <c r="H200" s="196" t="s">
        <v>349</v>
      </c>
      <c r="I200" s="196" t="s">
        <v>650</v>
      </c>
      <c r="J200" s="302">
        <v>44926</v>
      </c>
      <c r="K200" s="194">
        <v>13545</v>
      </c>
      <c r="L200" s="196" t="s">
        <v>651</v>
      </c>
      <c r="M200" s="194">
        <v>161995</v>
      </c>
      <c r="N200" s="194">
        <v>81270</v>
      </c>
      <c r="O200" s="194">
        <v>178800</v>
      </c>
      <c r="P200" s="772"/>
      <c r="Q200" s="772"/>
    </row>
    <row r="201" spans="1:17" s="333" customFormat="1" ht="33.75" x14ac:dyDescent="0.25">
      <c r="A201" s="760" t="s">
        <v>579</v>
      </c>
      <c r="B201" s="196" t="s">
        <v>648</v>
      </c>
      <c r="C201" s="196" t="s">
        <v>652</v>
      </c>
      <c r="D201" s="301">
        <v>1215870</v>
      </c>
      <c r="E201" s="196" t="s">
        <v>320</v>
      </c>
      <c r="F201" s="196" t="s">
        <v>653</v>
      </c>
      <c r="G201" s="196">
        <v>3046.35</v>
      </c>
      <c r="H201" s="196" t="s">
        <v>340</v>
      </c>
      <c r="I201" s="196" t="s">
        <v>349</v>
      </c>
      <c r="J201" s="302">
        <v>44926</v>
      </c>
      <c r="K201" s="194">
        <v>5081</v>
      </c>
      <c r="L201" s="196" t="s">
        <v>651</v>
      </c>
      <c r="M201" s="194">
        <v>59990.2</v>
      </c>
      <c r="N201" s="194">
        <v>30486</v>
      </c>
      <c r="O201" s="194">
        <v>67069.200000000012</v>
      </c>
      <c r="P201" s="772"/>
      <c r="Q201" s="772"/>
    </row>
    <row r="202" spans="1:17" s="333" customFormat="1" ht="36" x14ac:dyDescent="0.25">
      <c r="A202" s="760" t="s">
        <v>579</v>
      </c>
      <c r="B202" s="295" t="s">
        <v>654</v>
      </c>
      <c r="C202" s="149" t="s">
        <v>655</v>
      </c>
      <c r="D202" s="154" t="s">
        <v>656</v>
      </c>
      <c r="E202" s="569" t="s">
        <v>303</v>
      </c>
      <c r="F202" s="569" t="s">
        <v>656</v>
      </c>
      <c r="G202" s="569">
        <v>1415</v>
      </c>
      <c r="H202" s="569" t="s">
        <v>349</v>
      </c>
      <c r="I202" s="569" t="s">
        <v>349</v>
      </c>
      <c r="J202" s="309">
        <v>45137</v>
      </c>
      <c r="K202" s="799">
        <v>10000</v>
      </c>
      <c r="L202" s="569" t="s">
        <v>657</v>
      </c>
      <c r="M202" s="799">
        <v>120000</v>
      </c>
      <c r="N202" s="799">
        <v>120000</v>
      </c>
      <c r="O202" s="799">
        <v>120000</v>
      </c>
      <c r="P202" s="772"/>
      <c r="Q202" s="772"/>
    </row>
    <row r="203" spans="1:17" s="333" customFormat="1" ht="36" x14ac:dyDescent="0.25">
      <c r="A203" s="760" t="s">
        <v>579</v>
      </c>
      <c r="B203" s="295" t="s">
        <v>654</v>
      </c>
      <c r="C203" s="295" t="s">
        <v>658</v>
      </c>
      <c r="D203" s="569">
        <v>41441939</v>
      </c>
      <c r="E203" s="569" t="s">
        <v>303</v>
      </c>
      <c r="F203" s="569"/>
      <c r="G203" s="569">
        <v>320</v>
      </c>
      <c r="H203" s="569" t="s">
        <v>349</v>
      </c>
      <c r="I203" s="569" t="s">
        <v>349</v>
      </c>
      <c r="J203" s="309">
        <v>45035</v>
      </c>
      <c r="K203" s="799">
        <v>5000</v>
      </c>
      <c r="L203" s="569" t="s">
        <v>657</v>
      </c>
      <c r="M203" s="799">
        <f>9*5000</f>
        <v>45000</v>
      </c>
      <c r="N203" s="799">
        <v>60000</v>
      </c>
      <c r="O203" s="799">
        <v>60000</v>
      </c>
      <c r="P203" s="772"/>
      <c r="Q203" s="772"/>
    </row>
    <row r="204" spans="1:17" s="333" customFormat="1" ht="48" x14ac:dyDescent="0.25">
      <c r="A204" s="760" t="s">
        <v>579</v>
      </c>
      <c r="B204" s="173" t="s">
        <v>659</v>
      </c>
      <c r="C204" s="154" t="s">
        <v>660</v>
      </c>
      <c r="D204" s="154" t="s">
        <v>661</v>
      </c>
      <c r="E204" s="173"/>
      <c r="F204" s="154">
        <v>11024364</v>
      </c>
      <c r="G204" s="173"/>
      <c r="H204" s="173"/>
      <c r="I204" s="173"/>
      <c r="J204" s="569" t="s">
        <v>662</v>
      </c>
      <c r="K204" s="800">
        <v>2400</v>
      </c>
      <c r="L204" s="569" t="s">
        <v>307</v>
      </c>
      <c r="M204" s="303">
        <v>2400</v>
      </c>
      <c r="N204" s="303">
        <v>28800</v>
      </c>
      <c r="O204" s="303">
        <v>28800</v>
      </c>
      <c r="P204" s="772"/>
      <c r="Q204" s="772"/>
    </row>
    <row r="205" spans="1:17" s="333" customFormat="1" ht="33.75" x14ac:dyDescent="0.25">
      <c r="A205" s="760" t="s">
        <v>579</v>
      </c>
      <c r="B205" s="569" t="s">
        <v>663</v>
      </c>
      <c r="C205" s="149" t="s">
        <v>664</v>
      </c>
      <c r="D205" s="149" t="s">
        <v>665</v>
      </c>
      <c r="E205" s="173" t="s">
        <v>677</v>
      </c>
      <c r="F205" s="173" t="s">
        <v>667</v>
      </c>
      <c r="G205" s="173">
        <v>400</v>
      </c>
      <c r="H205" s="569" t="s">
        <v>643</v>
      </c>
      <c r="I205" s="173"/>
      <c r="J205" s="174">
        <v>44926</v>
      </c>
      <c r="K205" s="801">
        <v>750</v>
      </c>
      <c r="L205" s="173" t="s">
        <v>307</v>
      </c>
      <c r="M205" s="173">
        <v>8400</v>
      </c>
      <c r="N205" s="173">
        <v>4500</v>
      </c>
      <c r="O205" s="173">
        <v>9000</v>
      </c>
      <c r="P205" s="772"/>
      <c r="Q205" s="772"/>
    </row>
    <row r="206" spans="1:17" s="333" customFormat="1" ht="33.75" x14ac:dyDescent="0.25">
      <c r="A206" s="760" t="s">
        <v>579</v>
      </c>
      <c r="B206" s="569" t="s">
        <v>668</v>
      </c>
      <c r="C206" s="173" t="s">
        <v>669</v>
      </c>
      <c r="D206" s="173" t="s">
        <v>665</v>
      </c>
      <c r="E206" s="173" t="s">
        <v>677</v>
      </c>
      <c r="F206" s="173" t="s">
        <v>667</v>
      </c>
      <c r="G206" s="173">
        <v>150</v>
      </c>
      <c r="H206" s="173"/>
      <c r="I206" s="173"/>
      <c r="J206" s="173">
        <v>0</v>
      </c>
      <c r="K206" s="173">
        <v>5000</v>
      </c>
      <c r="L206" s="173" t="s">
        <v>307</v>
      </c>
      <c r="M206" s="173">
        <v>0</v>
      </c>
      <c r="N206" s="173">
        <v>0</v>
      </c>
      <c r="O206" s="173">
        <v>30000</v>
      </c>
      <c r="P206" s="772"/>
      <c r="Q206" s="772"/>
    </row>
    <row r="207" spans="1:17" s="333" customFormat="1" ht="15" customHeight="1" x14ac:dyDescent="0.25">
      <c r="A207" s="760" t="s">
        <v>579</v>
      </c>
      <c r="B207" s="760" t="s">
        <v>670</v>
      </c>
      <c r="C207" s="953" t="s">
        <v>671</v>
      </c>
      <c r="D207" s="151">
        <v>10093392171</v>
      </c>
      <c r="E207" s="173" t="s">
        <v>351</v>
      </c>
      <c r="F207" s="569">
        <v>13681791</v>
      </c>
      <c r="G207" s="569"/>
      <c r="H207" s="569">
        <v>3</v>
      </c>
      <c r="I207" s="569"/>
      <c r="J207" s="954" t="s">
        <v>672</v>
      </c>
      <c r="K207" s="952">
        <v>37043.040000000001</v>
      </c>
      <c r="L207" s="954" t="s">
        <v>673</v>
      </c>
      <c r="M207" s="954" t="s">
        <v>674</v>
      </c>
      <c r="N207" s="952">
        <v>296344.32000000001</v>
      </c>
      <c r="O207" s="952">
        <v>444516.48</v>
      </c>
      <c r="P207" s="772"/>
      <c r="Q207" s="772"/>
    </row>
    <row r="208" spans="1:17" s="333" customFormat="1" ht="33.75" x14ac:dyDescent="0.25">
      <c r="A208" s="760" t="s">
        <v>579</v>
      </c>
      <c r="B208" s="760" t="s">
        <v>670</v>
      </c>
      <c r="C208" s="953"/>
      <c r="D208" s="151">
        <v>10093392171</v>
      </c>
      <c r="E208" s="173" t="s">
        <v>351</v>
      </c>
      <c r="F208" s="569">
        <v>13681795</v>
      </c>
      <c r="G208" s="569"/>
      <c r="H208" s="569">
        <v>2</v>
      </c>
      <c r="I208" s="569"/>
      <c r="J208" s="954"/>
      <c r="K208" s="953"/>
      <c r="L208" s="954"/>
      <c r="M208" s="954"/>
      <c r="N208" s="953"/>
      <c r="O208" s="953"/>
      <c r="P208" s="772"/>
      <c r="Q208" s="772"/>
    </row>
    <row r="209" spans="1:17" s="333" customFormat="1" ht="33.75" x14ac:dyDescent="0.25">
      <c r="A209" s="760" t="s">
        <v>579</v>
      </c>
      <c r="B209" s="760" t="s">
        <v>670</v>
      </c>
      <c r="C209" s="953"/>
      <c r="D209" s="151">
        <v>10093392171</v>
      </c>
      <c r="E209" s="173" t="s">
        <v>351</v>
      </c>
      <c r="F209" s="569">
        <v>13681796</v>
      </c>
      <c r="G209" s="569"/>
      <c r="H209" s="569">
        <v>2</v>
      </c>
      <c r="I209" s="569"/>
      <c r="J209" s="954"/>
      <c r="K209" s="953"/>
      <c r="L209" s="954"/>
      <c r="M209" s="954"/>
      <c r="N209" s="953"/>
      <c r="O209" s="953"/>
      <c r="P209" s="772"/>
      <c r="Q209" s="772"/>
    </row>
    <row r="210" spans="1:17" s="333" customFormat="1" ht="33.75" x14ac:dyDescent="0.25">
      <c r="A210" s="760" t="s">
        <v>579</v>
      </c>
      <c r="B210" s="760" t="s">
        <v>670</v>
      </c>
      <c r="C210" s="953"/>
      <c r="D210" s="151">
        <v>10093392171</v>
      </c>
      <c r="E210" s="173" t="s">
        <v>351</v>
      </c>
      <c r="F210" s="569">
        <v>13681797</v>
      </c>
      <c r="G210" s="569"/>
      <c r="H210" s="569">
        <v>1</v>
      </c>
      <c r="I210" s="569"/>
      <c r="J210" s="954"/>
      <c r="K210" s="953"/>
      <c r="L210" s="954"/>
      <c r="M210" s="954"/>
      <c r="N210" s="953"/>
      <c r="O210" s="953"/>
      <c r="P210" s="772"/>
      <c r="Q210" s="772"/>
    </row>
    <row r="211" spans="1:17" s="333" customFormat="1" ht="33.75" x14ac:dyDescent="0.25">
      <c r="A211" s="760" t="s">
        <v>579</v>
      </c>
      <c r="B211" s="760" t="s">
        <v>670</v>
      </c>
      <c r="C211" s="953"/>
      <c r="D211" s="151">
        <v>10093392171</v>
      </c>
      <c r="E211" s="173" t="s">
        <v>351</v>
      </c>
      <c r="F211" s="569">
        <v>13681805</v>
      </c>
      <c r="G211" s="569"/>
      <c r="H211" s="569">
        <v>0</v>
      </c>
      <c r="I211" s="569"/>
      <c r="J211" s="954"/>
      <c r="K211" s="953"/>
      <c r="L211" s="954"/>
      <c r="M211" s="954"/>
      <c r="N211" s="953"/>
      <c r="O211" s="953"/>
      <c r="P211" s="772"/>
      <c r="Q211" s="772"/>
    </row>
    <row r="212" spans="1:17" s="333" customFormat="1" ht="33.75" x14ac:dyDescent="0.25">
      <c r="A212" s="760" t="s">
        <v>579</v>
      </c>
      <c r="B212" s="760" t="s">
        <v>670</v>
      </c>
      <c r="C212" s="953"/>
      <c r="D212" s="151">
        <v>10093392171</v>
      </c>
      <c r="E212" s="173" t="s">
        <v>351</v>
      </c>
      <c r="F212" s="569">
        <v>13681808</v>
      </c>
      <c r="G212" s="569"/>
      <c r="H212" s="569">
        <v>0</v>
      </c>
      <c r="I212" s="569"/>
      <c r="J212" s="954"/>
      <c r="K212" s="953"/>
      <c r="L212" s="954"/>
      <c r="M212" s="954"/>
      <c r="N212" s="953"/>
      <c r="O212" s="953"/>
      <c r="P212" s="772"/>
      <c r="Q212" s="772"/>
    </row>
    <row r="213" spans="1:17" s="333" customFormat="1" ht="33.75" x14ac:dyDescent="0.25">
      <c r="A213" s="760" t="s">
        <v>579</v>
      </c>
      <c r="B213" s="760" t="s">
        <v>670</v>
      </c>
      <c r="C213" s="953"/>
      <c r="D213" s="151">
        <v>10093392171</v>
      </c>
      <c r="E213" s="173" t="s">
        <v>351</v>
      </c>
      <c r="F213" s="569">
        <v>13681809</v>
      </c>
      <c r="G213" s="569"/>
      <c r="H213" s="569">
        <v>0</v>
      </c>
      <c r="I213" s="569"/>
      <c r="J213" s="954"/>
      <c r="K213" s="953"/>
      <c r="L213" s="954"/>
      <c r="M213" s="954"/>
      <c r="N213" s="953"/>
      <c r="O213" s="953"/>
      <c r="P213" s="772"/>
      <c r="Q213" s="772"/>
    </row>
    <row r="214" spans="1:17" s="333" customFormat="1" ht="33.75" x14ac:dyDescent="0.25">
      <c r="A214" s="760" t="s">
        <v>579</v>
      </c>
      <c r="B214" s="760" t="s">
        <v>670</v>
      </c>
      <c r="C214" s="953"/>
      <c r="D214" s="151">
        <v>10093392171</v>
      </c>
      <c r="E214" s="173" t="s">
        <v>351</v>
      </c>
      <c r="F214" s="569">
        <v>13681811</v>
      </c>
      <c r="G214" s="569"/>
      <c r="H214" s="569">
        <v>8</v>
      </c>
      <c r="I214" s="569"/>
      <c r="J214" s="954"/>
      <c r="K214" s="953"/>
      <c r="L214" s="954"/>
      <c r="M214" s="954"/>
      <c r="N214" s="953"/>
      <c r="O214" s="953"/>
      <c r="P214" s="772"/>
      <c r="Q214" s="772"/>
    </row>
    <row r="215" spans="1:17" s="333" customFormat="1" ht="36" x14ac:dyDescent="0.25">
      <c r="A215" s="760" t="s">
        <v>579</v>
      </c>
      <c r="B215" s="173" t="s">
        <v>675</v>
      </c>
      <c r="C215" s="149" t="s">
        <v>676</v>
      </c>
      <c r="D215" s="149">
        <v>18032436</v>
      </c>
      <c r="E215" s="173" t="s">
        <v>677</v>
      </c>
      <c r="F215" s="173">
        <v>7023984</v>
      </c>
      <c r="G215" s="173">
        <v>220</v>
      </c>
      <c r="H215" s="173" t="s">
        <v>349</v>
      </c>
      <c r="I215" s="173"/>
      <c r="J215" s="174">
        <v>44843</v>
      </c>
      <c r="K215" s="380">
        <v>14000</v>
      </c>
      <c r="L215" s="173" t="s">
        <v>359</v>
      </c>
      <c r="M215" s="802">
        <v>168000</v>
      </c>
      <c r="N215" s="802">
        <v>84000</v>
      </c>
      <c r="O215" s="802">
        <v>168000</v>
      </c>
      <c r="P215" s="772"/>
      <c r="Q215" s="772"/>
    </row>
    <row r="216" spans="1:17" s="333" customFormat="1" ht="60" x14ac:dyDescent="0.25">
      <c r="A216" s="760" t="s">
        <v>579</v>
      </c>
      <c r="B216" s="173" t="s">
        <v>675</v>
      </c>
      <c r="C216" s="173" t="s">
        <v>678</v>
      </c>
      <c r="D216" s="173">
        <v>29608382</v>
      </c>
      <c r="E216" s="173" t="s">
        <v>677</v>
      </c>
      <c r="F216" s="173">
        <v>7011345</v>
      </c>
      <c r="G216" s="173">
        <v>500</v>
      </c>
      <c r="H216" s="173" t="s">
        <v>349</v>
      </c>
      <c r="I216" s="173"/>
      <c r="J216" s="174">
        <v>45139</v>
      </c>
      <c r="K216" s="803">
        <v>28000</v>
      </c>
      <c r="L216" s="173" t="s">
        <v>359</v>
      </c>
      <c r="M216" s="802">
        <v>244750</v>
      </c>
      <c r="N216" s="802">
        <v>126000</v>
      </c>
      <c r="O216" s="802">
        <v>336000</v>
      </c>
      <c r="P216" s="772"/>
      <c r="Q216" s="772"/>
    </row>
    <row r="217" spans="1:17" s="766" customFormat="1" ht="24.4" customHeight="1" x14ac:dyDescent="0.25">
      <c r="A217" s="830" t="s">
        <v>244</v>
      </c>
      <c r="B217" s="289"/>
      <c r="C217" s="289"/>
      <c r="D217" s="289"/>
      <c r="E217" s="289"/>
      <c r="F217" s="289"/>
      <c r="G217" s="831"/>
      <c r="H217" s="289"/>
      <c r="I217" s="289"/>
      <c r="J217" s="764"/>
      <c r="K217" s="765"/>
      <c r="L217" s="289"/>
      <c r="M217" s="765"/>
      <c r="N217" s="765"/>
      <c r="O217" s="765"/>
    </row>
    <row r="218" spans="1:17" s="333" customFormat="1" ht="24" x14ac:dyDescent="0.25">
      <c r="A218" s="305" t="s">
        <v>244</v>
      </c>
      <c r="B218" s="758" t="s">
        <v>679</v>
      </c>
      <c r="C218" s="758" t="s">
        <v>680</v>
      </c>
      <c r="D218" s="757"/>
      <c r="E218" s="791" t="s">
        <v>320</v>
      </c>
      <c r="F218" s="298"/>
      <c r="G218" s="305" t="s">
        <v>681</v>
      </c>
      <c r="H218" s="791" t="s">
        <v>349</v>
      </c>
      <c r="I218" s="298"/>
      <c r="J218" s="310">
        <v>44926</v>
      </c>
      <c r="K218" s="804">
        <v>1500</v>
      </c>
      <c r="L218" s="804" t="s">
        <v>307</v>
      </c>
      <c r="M218" s="804">
        <v>18000</v>
      </c>
      <c r="N218" s="804">
        <v>18000</v>
      </c>
      <c r="O218" s="804">
        <v>18000</v>
      </c>
      <c r="P218" s="805"/>
      <c r="Q218" s="805"/>
    </row>
    <row r="219" spans="1:17" s="333" customFormat="1" ht="24" x14ac:dyDescent="0.25">
      <c r="A219" s="305" t="s">
        <v>244</v>
      </c>
      <c r="B219" s="758" t="s">
        <v>679</v>
      </c>
      <c r="C219" s="758" t="s">
        <v>682</v>
      </c>
      <c r="D219" s="298"/>
      <c r="E219" s="791" t="s">
        <v>320</v>
      </c>
      <c r="F219" s="298"/>
      <c r="G219" s="305" t="s">
        <v>683</v>
      </c>
      <c r="H219" s="791" t="s">
        <v>349</v>
      </c>
      <c r="I219" s="298"/>
      <c r="J219" s="310">
        <v>44926</v>
      </c>
      <c r="K219" s="804">
        <v>1200</v>
      </c>
      <c r="L219" s="804" t="s">
        <v>307</v>
      </c>
      <c r="M219" s="804">
        <v>13200</v>
      </c>
      <c r="N219" s="804">
        <v>14400</v>
      </c>
      <c r="O219" s="804">
        <v>14400</v>
      </c>
      <c r="P219" s="805"/>
      <c r="Q219" s="805"/>
    </row>
    <row r="220" spans="1:17" s="333" customFormat="1" ht="36" x14ac:dyDescent="0.25">
      <c r="A220" s="305" t="s">
        <v>244</v>
      </c>
      <c r="B220" s="758" t="s">
        <v>679</v>
      </c>
      <c r="C220" s="758" t="s">
        <v>684</v>
      </c>
      <c r="D220" s="298"/>
      <c r="E220" s="791" t="s">
        <v>320</v>
      </c>
      <c r="F220" s="298"/>
      <c r="G220" s="305" t="s">
        <v>685</v>
      </c>
      <c r="H220" s="791" t="s">
        <v>349</v>
      </c>
      <c r="I220" s="298"/>
      <c r="J220" s="310">
        <v>44926</v>
      </c>
      <c r="K220" s="804">
        <v>1500</v>
      </c>
      <c r="L220" s="804" t="s">
        <v>307</v>
      </c>
      <c r="M220" s="804">
        <v>17250</v>
      </c>
      <c r="N220" s="804">
        <v>18000</v>
      </c>
      <c r="O220" s="804">
        <v>18000</v>
      </c>
      <c r="P220" s="805"/>
      <c r="Q220" s="805"/>
    </row>
    <row r="221" spans="1:17" s="333" customFormat="1" ht="24" x14ac:dyDescent="0.25">
      <c r="A221" s="305" t="s">
        <v>244</v>
      </c>
      <c r="B221" s="758" t="s">
        <v>679</v>
      </c>
      <c r="C221" s="758" t="s">
        <v>686</v>
      </c>
      <c r="D221" s="298"/>
      <c r="E221" s="791" t="s">
        <v>320</v>
      </c>
      <c r="F221" s="298"/>
      <c r="G221" s="305" t="s">
        <v>687</v>
      </c>
      <c r="H221" s="791" t="s">
        <v>349</v>
      </c>
      <c r="I221" s="298"/>
      <c r="J221" s="310">
        <v>44926</v>
      </c>
      <c r="K221" s="804">
        <v>900</v>
      </c>
      <c r="L221" s="804" t="s">
        <v>307</v>
      </c>
      <c r="M221" s="804">
        <v>10800</v>
      </c>
      <c r="N221" s="804">
        <v>9900</v>
      </c>
      <c r="O221" s="804">
        <v>9900</v>
      </c>
      <c r="P221" s="805"/>
      <c r="Q221" s="805"/>
    </row>
    <row r="222" spans="1:17" s="333" customFormat="1" ht="24" x14ac:dyDescent="0.25">
      <c r="A222" s="305" t="s">
        <v>244</v>
      </c>
      <c r="B222" s="758" t="s">
        <v>679</v>
      </c>
      <c r="C222" s="758" t="s">
        <v>688</v>
      </c>
      <c r="D222" s="298"/>
      <c r="E222" s="791" t="s">
        <v>320</v>
      </c>
      <c r="F222" s="298"/>
      <c r="G222" s="305" t="s">
        <v>683</v>
      </c>
      <c r="H222" s="791" t="s">
        <v>349</v>
      </c>
      <c r="I222" s="298"/>
      <c r="J222" s="310">
        <v>44926</v>
      </c>
      <c r="K222" s="804">
        <v>1400</v>
      </c>
      <c r="L222" s="804" t="s">
        <v>307</v>
      </c>
      <c r="M222" s="804">
        <v>10800</v>
      </c>
      <c r="N222" s="804">
        <v>16800</v>
      </c>
      <c r="O222" s="804">
        <v>16800</v>
      </c>
      <c r="P222" s="805"/>
      <c r="Q222" s="805"/>
    </row>
    <row r="223" spans="1:17" s="333" customFormat="1" ht="24" x14ac:dyDescent="0.25">
      <c r="A223" s="305" t="s">
        <v>244</v>
      </c>
      <c r="B223" s="758" t="s">
        <v>679</v>
      </c>
      <c r="C223" s="758" t="s">
        <v>689</v>
      </c>
      <c r="D223" s="298"/>
      <c r="E223" s="791" t="s">
        <v>320</v>
      </c>
      <c r="F223" s="298"/>
      <c r="G223" s="305" t="s">
        <v>690</v>
      </c>
      <c r="H223" s="791" t="s">
        <v>349</v>
      </c>
      <c r="I223" s="298"/>
      <c r="J223" s="310">
        <v>44926</v>
      </c>
      <c r="K223" s="804">
        <v>1400</v>
      </c>
      <c r="L223" s="804" t="s">
        <v>307</v>
      </c>
      <c r="M223" s="804">
        <v>14400</v>
      </c>
      <c r="N223" s="804">
        <v>16800</v>
      </c>
      <c r="O223" s="804">
        <v>16800</v>
      </c>
      <c r="P223" s="805"/>
      <c r="Q223" s="805"/>
    </row>
    <row r="224" spans="1:17" s="333" customFormat="1" ht="24" x14ac:dyDescent="0.25">
      <c r="A224" s="305" t="s">
        <v>244</v>
      </c>
      <c r="B224" s="758" t="s">
        <v>679</v>
      </c>
      <c r="C224" s="758" t="s">
        <v>691</v>
      </c>
      <c r="D224" s="298"/>
      <c r="E224" s="791" t="s">
        <v>320</v>
      </c>
      <c r="F224" s="298"/>
      <c r="G224" s="305" t="s">
        <v>692</v>
      </c>
      <c r="H224" s="791" t="s">
        <v>349</v>
      </c>
      <c r="I224" s="298"/>
      <c r="J224" s="310">
        <v>44926</v>
      </c>
      <c r="K224" s="804">
        <v>1000</v>
      </c>
      <c r="L224" s="804" t="s">
        <v>307</v>
      </c>
      <c r="M224" s="804">
        <v>16800</v>
      </c>
      <c r="N224" s="804">
        <v>12000</v>
      </c>
      <c r="O224" s="804">
        <v>12000</v>
      </c>
      <c r="P224" s="805"/>
      <c r="Q224" s="805"/>
    </row>
    <row r="225" spans="1:17" s="333" customFormat="1" ht="24" x14ac:dyDescent="0.25">
      <c r="A225" s="305" t="s">
        <v>244</v>
      </c>
      <c r="B225" s="758" t="s">
        <v>679</v>
      </c>
      <c r="C225" s="758" t="s">
        <v>595</v>
      </c>
      <c r="D225" s="298"/>
      <c r="E225" s="791" t="s">
        <v>320</v>
      </c>
      <c r="F225" s="298"/>
      <c r="G225" s="305" t="s">
        <v>693</v>
      </c>
      <c r="H225" s="791" t="s">
        <v>349</v>
      </c>
      <c r="I225" s="298"/>
      <c r="J225" s="310">
        <v>44926</v>
      </c>
      <c r="K225" s="804">
        <v>1400</v>
      </c>
      <c r="L225" s="804" t="s">
        <v>307</v>
      </c>
      <c r="M225" s="804">
        <v>12000</v>
      </c>
      <c r="N225" s="804">
        <v>15400</v>
      </c>
      <c r="O225" s="804">
        <v>15400</v>
      </c>
      <c r="P225" s="805"/>
      <c r="Q225" s="805"/>
    </row>
    <row r="226" spans="1:17" s="333" customFormat="1" ht="24" x14ac:dyDescent="0.25">
      <c r="A226" s="305" t="s">
        <v>244</v>
      </c>
      <c r="B226" s="758" t="s">
        <v>679</v>
      </c>
      <c r="C226" s="758" t="s">
        <v>694</v>
      </c>
      <c r="D226" s="298"/>
      <c r="E226" s="791" t="s">
        <v>320</v>
      </c>
      <c r="F226" s="298"/>
      <c r="G226" s="305" t="s">
        <v>695</v>
      </c>
      <c r="H226" s="791" t="s">
        <v>349</v>
      </c>
      <c r="I226" s="298"/>
      <c r="J226" s="310">
        <v>44926</v>
      </c>
      <c r="K226" s="804">
        <v>1350</v>
      </c>
      <c r="L226" s="804" t="s">
        <v>307</v>
      </c>
      <c r="M226" s="804">
        <v>16900</v>
      </c>
      <c r="N226" s="804">
        <v>16200</v>
      </c>
      <c r="O226" s="804">
        <v>16200</v>
      </c>
      <c r="P226" s="805"/>
      <c r="Q226" s="805"/>
    </row>
    <row r="227" spans="1:17" s="333" customFormat="1" ht="24" x14ac:dyDescent="0.25">
      <c r="A227" s="305" t="s">
        <v>244</v>
      </c>
      <c r="B227" s="758" t="s">
        <v>679</v>
      </c>
      <c r="C227" s="758" t="s">
        <v>696</v>
      </c>
      <c r="D227" s="298"/>
      <c r="E227" s="791" t="s">
        <v>320</v>
      </c>
      <c r="F227" s="298"/>
      <c r="G227" s="305" t="s">
        <v>683</v>
      </c>
      <c r="H227" s="791" t="s">
        <v>349</v>
      </c>
      <c r="I227" s="298"/>
      <c r="J227" s="310">
        <v>44926</v>
      </c>
      <c r="K227" s="804">
        <v>1500</v>
      </c>
      <c r="L227" s="804" t="s">
        <v>307</v>
      </c>
      <c r="M227" s="804">
        <v>14400</v>
      </c>
      <c r="N227" s="804">
        <v>18000</v>
      </c>
      <c r="O227" s="804">
        <v>18000</v>
      </c>
      <c r="P227" s="805"/>
      <c r="Q227" s="805"/>
    </row>
    <row r="228" spans="1:17" s="333" customFormat="1" ht="24" x14ac:dyDescent="0.25">
      <c r="A228" s="305" t="s">
        <v>244</v>
      </c>
      <c r="B228" s="758" t="s">
        <v>679</v>
      </c>
      <c r="C228" s="758" t="s">
        <v>697</v>
      </c>
      <c r="D228" s="298"/>
      <c r="E228" s="791" t="s">
        <v>320</v>
      </c>
      <c r="F228" s="298"/>
      <c r="G228" s="305" t="s">
        <v>698</v>
      </c>
      <c r="H228" s="791" t="s">
        <v>349</v>
      </c>
      <c r="I228" s="298"/>
      <c r="J228" s="310">
        <v>44926</v>
      </c>
      <c r="K228" s="804">
        <v>1100</v>
      </c>
      <c r="L228" s="804" t="s">
        <v>307</v>
      </c>
      <c r="M228" s="804">
        <v>14400</v>
      </c>
      <c r="N228" s="804">
        <v>13200</v>
      </c>
      <c r="O228" s="804">
        <v>13200</v>
      </c>
      <c r="P228" s="805"/>
      <c r="Q228" s="805"/>
    </row>
    <row r="229" spans="1:17" s="333" customFormat="1" ht="24" x14ac:dyDescent="0.25">
      <c r="A229" s="305" t="s">
        <v>244</v>
      </c>
      <c r="B229" s="758" t="s">
        <v>679</v>
      </c>
      <c r="C229" s="306" t="s">
        <v>699</v>
      </c>
      <c r="D229" s="298"/>
      <c r="E229" s="791" t="s">
        <v>320</v>
      </c>
      <c r="F229" s="298"/>
      <c r="G229" s="305" t="s">
        <v>685</v>
      </c>
      <c r="H229" s="791" t="s">
        <v>349</v>
      </c>
      <c r="I229" s="298"/>
      <c r="J229" s="310">
        <v>44926</v>
      </c>
      <c r="K229" s="804">
        <v>1200</v>
      </c>
      <c r="L229" s="804" t="s">
        <v>307</v>
      </c>
      <c r="M229" s="804">
        <v>10800</v>
      </c>
      <c r="N229" s="804">
        <v>14400</v>
      </c>
      <c r="O229" s="804">
        <v>14400</v>
      </c>
      <c r="P229" s="805"/>
      <c r="Q229" s="805"/>
    </row>
    <row r="230" spans="1:17" s="333" customFormat="1" ht="24" x14ac:dyDescent="0.25">
      <c r="A230" s="305" t="s">
        <v>244</v>
      </c>
      <c r="B230" s="758" t="s">
        <v>679</v>
      </c>
      <c r="C230" s="758" t="s">
        <v>700</v>
      </c>
      <c r="D230" s="298"/>
      <c r="E230" s="791" t="s">
        <v>320</v>
      </c>
      <c r="F230" s="298"/>
      <c r="G230" s="305" t="s">
        <v>683</v>
      </c>
      <c r="H230" s="791" t="s">
        <v>349</v>
      </c>
      <c r="I230" s="298"/>
      <c r="J230" s="310">
        <v>44926</v>
      </c>
      <c r="K230" s="804">
        <v>1200</v>
      </c>
      <c r="L230" s="804" t="s">
        <v>307</v>
      </c>
      <c r="M230" s="804">
        <v>14400</v>
      </c>
      <c r="N230" s="804">
        <v>14400</v>
      </c>
      <c r="O230" s="804">
        <v>14400</v>
      </c>
      <c r="P230" s="805"/>
      <c r="Q230" s="805"/>
    </row>
    <row r="231" spans="1:17" s="333" customFormat="1" ht="24" x14ac:dyDescent="0.25">
      <c r="A231" s="305" t="s">
        <v>244</v>
      </c>
      <c r="B231" s="758" t="s">
        <v>679</v>
      </c>
      <c r="C231" s="306" t="s">
        <v>701</v>
      </c>
      <c r="D231" s="298"/>
      <c r="E231" s="791" t="s">
        <v>320</v>
      </c>
      <c r="F231" s="298"/>
      <c r="G231" s="305" t="s">
        <v>702</v>
      </c>
      <c r="H231" s="791" t="s">
        <v>349</v>
      </c>
      <c r="I231" s="298"/>
      <c r="J231" s="310">
        <v>44926</v>
      </c>
      <c r="K231" s="804">
        <v>1050</v>
      </c>
      <c r="L231" s="804" t="s">
        <v>307</v>
      </c>
      <c r="M231" s="804">
        <v>12600</v>
      </c>
      <c r="N231" s="804">
        <v>12600</v>
      </c>
      <c r="O231" s="804">
        <v>12600</v>
      </c>
      <c r="P231" s="805"/>
      <c r="Q231" s="805"/>
    </row>
    <row r="232" spans="1:17" s="333" customFormat="1" ht="24" x14ac:dyDescent="0.25">
      <c r="A232" s="305" t="s">
        <v>244</v>
      </c>
      <c r="B232" s="758" t="s">
        <v>679</v>
      </c>
      <c r="C232" s="758" t="s">
        <v>703</v>
      </c>
      <c r="D232" s="298"/>
      <c r="E232" s="791" t="s">
        <v>320</v>
      </c>
      <c r="F232" s="298"/>
      <c r="G232" s="305" t="s">
        <v>704</v>
      </c>
      <c r="H232" s="791" t="s">
        <v>349</v>
      </c>
      <c r="I232" s="298"/>
      <c r="J232" s="310">
        <v>44926</v>
      </c>
      <c r="K232" s="806">
        <v>11640</v>
      </c>
      <c r="L232" s="806" t="s">
        <v>307</v>
      </c>
      <c r="M232" s="806">
        <v>139680</v>
      </c>
      <c r="N232" s="806">
        <v>139680</v>
      </c>
      <c r="O232" s="806">
        <v>139680</v>
      </c>
      <c r="P232" s="805"/>
      <c r="Q232" s="805"/>
    </row>
    <row r="233" spans="1:17" s="333" customFormat="1" ht="24" x14ac:dyDescent="0.25">
      <c r="A233" s="305" t="s">
        <v>244</v>
      </c>
      <c r="B233" s="758" t="s">
        <v>679</v>
      </c>
      <c r="C233" s="758" t="s">
        <v>705</v>
      </c>
      <c r="D233" s="298"/>
      <c r="E233" s="791" t="s">
        <v>320</v>
      </c>
      <c r="F233" s="298"/>
      <c r="G233" s="305" t="s">
        <v>706</v>
      </c>
      <c r="H233" s="791" t="s">
        <v>349</v>
      </c>
      <c r="I233" s="298"/>
      <c r="J233" s="310">
        <v>44926</v>
      </c>
      <c r="K233" s="804">
        <v>6500</v>
      </c>
      <c r="L233" s="804" t="s">
        <v>307</v>
      </c>
      <c r="M233" s="804">
        <v>78000</v>
      </c>
      <c r="N233" s="804">
        <v>78000</v>
      </c>
      <c r="O233" s="804">
        <v>78000</v>
      </c>
      <c r="P233" s="805"/>
      <c r="Q233" s="805"/>
    </row>
    <row r="234" spans="1:17" s="766" customFormat="1" ht="24.4" customHeight="1" x14ac:dyDescent="0.25">
      <c r="A234" s="830" t="s">
        <v>791</v>
      </c>
      <c r="B234" s="289"/>
      <c r="C234" s="289"/>
      <c r="D234" s="289"/>
      <c r="E234" s="289"/>
      <c r="F234" s="289"/>
      <c r="G234" s="831"/>
      <c r="H234" s="289"/>
      <c r="I234" s="289"/>
      <c r="J234" s="764"/>
      <c r="K234" s="765"/>
      <c r="L234" s="289"/>
      <c r="M234" s="765"/>
      <c r="N234" s="765"/>
      <c r="O234" s="765"/>
    </row>
    <row r="235" spans="1:17" s="333" customFormat="1" ht="24" x14ac:dyDescent="0.25">
      <c r="A235" s="173" t="s">
        <v>791</v>
      </c>
      <c r="B235" s="173" t="s">
        <v>707</v>
      </c>
      <c r="C235" s="149" t="s">
        <v>708</v>
      </c>
      <c r="D235" s="807" t="s">
        <v>709</v>
      </c>
      <c r="E235" s="295" t="s">
        <v>710</v>
      </c>
      <c r="F235" s="569" t="s">
        <v>354</v>
      </c>
      <c r="G235" s="569">
        <v>160</v>
      </c>
      <c r="H235" s="569" t="s">
        <v>340</v>
      </c>
      <c r="I235" s="295" t="s">
        <v>354</v>
      </c>
      <c r="J235" s="808">
        <v>44926</v>
      </c>
      <c r="K235" s="809">
        <v>1000</v>
      </c>
      <c r="L235" s="295" t="s">
        <v>307</v>
      </c>
      <c r="M235" s="810">
        <v>12000</v>
      </c>
      <c r="N235" s="809">
        <v>6000</v>
      </c>
      <c r="O235" s="810">
        <v>12000</v>
      </c>
      <c r="P235" s="772"/>
      <c r="Q235" s="772"/>
    </row>
    <row r="236" spans="1:17" s="333" customFormat="1" ht="24" x14ac:dyDescent="0.25">
      <c r="A236" s="173" t="s">
        <v>791</v>
      </c>
      <c r="B236" s="173" t="s">
        <v>707</v>
      </c>
      <c r="C236" s="295" t="s">
        <v>711</v>
      </c>
      <c r="D236" s="811" t="s">
        <v>712</v>
      </c>
      <c r="E236" s="295" t="s">
        <v>713</v>
      </c>
      <c r="F236" s="569" t="s">
        <v>354</v>
      </c>
      <c r="G236" s="569">
        <v>93.93</v>
      </c>
      <c r="H236" s="569" t="s">
        <v>349</v>
      </c>
      <c r="I236" s="295" t="s">
        <v>714</v>
      </c>
      <c r="J236" s="808">
        <v>44926</v>
      </c>
      <c r="K236" s="809">
        <v>3000</v>
      </c>
      <c r="L236" s="295" t="s">
        <v>307</v>
      </c>
      <c r="M236" s="810">
        <v>36000</v>
      </c>
      <c r="N236" s="809">
        <v>18000</v>
      </c>
      <c r="O236" s="810">
        <v>36000</v>
      </c>
      <c r="P236" s="772"/>
      <c r="Q236" s="772"/>
    </row>
    <row r="237" spans="1:17" s="333" customFormat="1" ht="36" x14ac:dyDescent="0.25">
      <c r="A237" s="173" t="s">
        <v>791</v>
      </c>
      <c r="B237" s="173" t="s">
        <v>707</v>
      </c>
      <c r="C237" s="295" t="s">
        <v>715</v>
      </c>
      <c r="D237" s="295">
        <v>20172278079</v>
      </c>
      <c r="E237" s="295" t="s">
        <v>713</v>
      </c>
      <c r="F237" s="569" t="s">
        <v>354</v>
      </c>
      <c r="G237" s="569">
        <v>80</v>
      </c>
      <c r="H237" s="569" t="s">
        <v>349</v>
      </c>
      <c r="I237" s="295" t="s">
        <v>716</v>
      </c>
      <c r="J237" s="808">
        <v>44926</v>
      </c>
      <c r="K237" s="809">
        <v>500</v>
      </c>
      <c r="L237" s="295" t="s">
        <v>307</v>
      </c>
      <c r="M237" s="810">
        <v>6000</v>
      </c>
      <c r="N237" s="809">
        <v>3000</v>
      </c>
      <c r="O237" s="810">
        <v>6000</v>
      </c>
      <c r="P237" s="772"/>
      <c r="Q237" s="772"/>
    </row>
    <row r="238" spans="1:17" s="333" customFormat="1" ht="36" x14ac:dyDescent="0.25">
      <c r="A238" s="173" t="s">
        <v>791</v>
      </c>
      <c r="B238" s="173" t="s">
        <v>707</v>
      </c>
      <c r="C238" s="149" t="s">
        <v>717</v>
      </c>
      <c r="D238" s="149">
        <v>41700668</v>
      </c>
      <c r="E238" s="295" t="s">
        <v>713</v>
      </c>
      <c r="F238" s="569" t="s">
        <v>354</v>
      </c>
      <c r="G238" s="569">
        <v>120</v>
      </c>
      <c r="H238" s="569" t="s">
        <v>340</v>
      </c>
      <c r="I238" s="295" t="s">
        <v>718</v>
      </c>
      <c r="J238" s="808">
        <v>44926</v>
      </c>
      <c r="K238" s="809">
        <v>1500</v>
      </c>
      <c r="L238" s="295" t="s">
        <v>307</v>
      </c>
      <c r="M238" s="810">
        <v>14400</v>
      </c>
      <c r="N238" s="809">
        <v>18000</v>
      </c>
      <c r="O238" s="810">
        <v>18000</v>
      </c>
      <c r="P238" s="772"/>
      <c r="Q238" s="772"/>
    </row>
    <row r="239" spans="1:17" s="333" customFormat="1" ht="24" x14ac:dyDescent="0.25">
      <c r="A239" s="173" t="s">
        <v>791</v>
      </c>
      <c r="B239" s="173" t="s">
        <v>707</v>
      </c>
      <c r="C239" s="295" t="s">
        <v>719</v>
      </c>
      <c r="D239" s="295">
        <v>42452169</v>
      </c>
      <c r="E239" s="295" t="s">
        <v>713</v>
      </c>
      <c r="F239" s="569" t="s">
        <v>354</v>
      </c>
      <c r="G239" s="569">
        <v>400</v>
      </c>
      <c r="H239" s="569" t="s">
        <v>340</v>
      </c>
      <c r="I239" s="295" t="s">
        <v>354</v>
      </c>
      <c r="J239" s="808">
        <v>44926</v>
      </c>
      <c r="K239" s="809">
        <v>120</v>
      </c>
      <c r="L239" s="295" t="s">
        <v>307</v>
      </c>
      <c r="M239" s="810">
        <v>0</v>
      </c>
      <c r="N239" s="809">
        <v>840</v>
      </c>
      <c r="O239" s="810">
        <v>3600</v>
      </c>
      <c r="P239" s="772"/>
      <c r="Q239" s="772"/>
    </row>
    <row r="240" spans="1:17" s="333" customFormat="1" ht="24" x14ac:dyDescent="0.25">
      <c r="A240" s="173" t="s">
        <v>791</v>
      </c>
      <c r="B240" s="173" t="s">
        <v>707</v>
      </c>
      <c r="C240" s="295" t="s">
        <v>720</v>
      </c>
      <c r="D240" s="295">
        <v>42731384</v>
      </c>
      <c r="E240" s="295" t="s">
        <v>721</v>
      </c>
      <c r="F240" s="569" t="s">
        <v>354</v>
      </c>
      <c r="G240" s="569">
        <v>800</v>
      </c>
      <c r="H240" s="569" t="s">
        <v>340</v>
      </c>
      <c r="I240" s="295" t="s">
        <v>354</v>
      </c>
      <c r="J240" s="808">
        <v>44926</v>
      </c>
      <c r="K240" s="809">
        <v>120</v>
      </c>
      <c r="L240" s="295" t="s">
        <v>307</v>
      </c>
      <c r="M240" s="810">
        <v>1440</v>
      </c>
      <c r="N240" s="809">
        <v>1440</v>
      </c>
      <c r="O240" s="810">
        <v>0</v>
      </c>
      <c r="P240" s="772"/>
      <c r="Q240" s="772"/>
    </row>
    <row r="241" spans="1:17" s="333" customFormat="1" ht="24" x14ac:dyDescent="0.25">
      <c r="A241" s="173" t="s">
        <v>791</v>
      </c>
      <c r="B241" s="173" t="s">
        <v>707</v>
      </c>
      <c r="C241" s="149" t="s">
        <v>722</v>
      </c>
      <c r="D241" s="149">
        <v>47020174</v>
      </c>
      <c r="E241" s="295" t="s">
        <v>710</v>
      </c>
      <c r="F241" s="569" t="s">
        <v>354</v>
      </c>
      <c r="G241" s="569">
        <v>180</v>
      </c>
      <c r="H241" s="569" t="s">
        <v>340</v>
      </c>
      <c r="I241" s="295" t="s">
        <v>354</v>
      </c>
      <c r="J241" s="808">
        <v>44926</v>
      </c>
      <c r="K241" s="809">
        <v>850</v>
      </c>
      <c r="L241" s="295" t="s">
        <v>307</v>
      </c>
      <c r="M241" s="810">
        <v>10200</v>
      </c>
      <c r="N241" s="809">
        <v>5100</v>
      </c>
      <c r="O241" s="810">
        <v>10200</v>
      </c>
      <c r="P241" s="772"/>
      <c r="Q241" s="772"/>
    </row>
    <row r="242" spans="1:17" s="333" customFormat="1" ht="24" x14ac:dyDescent="0.25">
      <c r="A242" s="173" t="s">
        <v>791</v>
      </c>
      <c r="B242" s="173" t="s">
        <v>707</v>
      </c>
      <c r="C242" s="295" t="s">
        <v>723</v>
      </c>
      <c r="D242" s="295">
        <v>21568685</v>
      </c>
      <c r="E242" s="295" t="s">
        <v>710</v>
      </c>
      <c r="F242" s="569" t="s">
        <v>354</v>
      </c>
      <c r="G242" s="569">
        <v>60</v>
      </c>
      <c r="H242" s="569" t="s">
        <v>349</v>
      </c>
      <c r="I242" s="295" t="s">
        <v>354</v>
      </c>
      <c r="J242" s="808">
        <v>44926</v>
      </c>
      <c r="K242" s="809">
        <v>500</v>
      </c>
      <c r="L242" s="295" t="s">
        <v>307</v>
      </c>
      <c r="M242" s="810">
        <v>6000</v>
      </c>
      <c r="N242" s="809">
        <v>3000</v>
      </c>
      <c r="O242" s="810">
        <v>6000</v>
      </c>
      <c r="P242" s="772"/>
      <c r="Q242" s="772"/>
    </row>
    <row r="243" spans="1:17" s="333" customFormat="1" ht="24" x14ac:dyDescent="0.25">
      <c r="A243" s="173" t="s">
        <v>791</v>
      </c>
      <c r="B243" s="173" t="s">
        <v>707</v>
      </c>
      <c r="C243" s="149" t="s">
        <v>390</v>
      </c>
      <c r="D243" s="149">
        <v>33405752</v>
      </c>
      <c r="E243" s="295" t="s">
        <v>710</v>
      </c>
      <c r="F243" s="569" t="s">
        <v>354</v>
      </c>
      <c r="G243" s="569">
        <v>198</v>
      </c>
      <c r="H243" s="569" t="s">
        <v>349</v>
      </c>
      <c r="I243" s="295" t="s">
        <v>354</v>
      </c>
      <c r="J243" s="808">
        <v>44926</v>
      </c>
      <c r="K243" s="809">
        <v>3000</v>
      </c>
      <c r="L243" s="295" t="s">
        <v>359</v>
      </c>
      <c r="M243" s="810">
        <v>36000</v>
      </c>
      <c r="N243" s="809">
        <v>18000</v>
      </c>
      <c r="O243" s="810">
        <v>36000</v>
      </c>
      <c r="P243" s="772"/>
      <c r="Q243" s="772"/>
    </row>
    <row r="244" spans="1:17" s="333" customFormat="1" ht="24" x14ac:dyDescent="0.25">
      <c r="A244" s="173" t="s">
        <v>791</v>
      </c>
      <c r="B244" s="173" t="s">
        <v>707</v>
      </c>
      <c r="C244" s="295" t="s">
        <v>724</v>
      </c>
      <c r="D244" s="295">
        <v>17964662</v>
      </c>
      <c r="E244" s="295" t="s">
        <v>710</v>
      </c>
      <c r="F244" s="569" t="s">
        <v>354</v>
      </c>
      <c r="G244" s="569">
        <v>480</v>
      </c>
      <c r="H244" s="569" t="s">
        <v>349</v>
      </c>
      <c r="I244" s="295" t="s">
        <v>354</v>
      </c>
      <c r="J244" s="808">
        <v>44926</v>
      </c>
      <c r="K244" s="809">
        <v>1500</v>
      </c>
      <c r="L244" s="295" t="s">
        <v>307</v>
      </c>
      <c r="M244" s="810">
        <v>18000</v>
      </c>
      <c r="N244" s="809">
        <v>9000</v>
      </c>
      <c r="O244" s="810">
        <v>18000</v>
      </c>
      <c r="P244" s="772"/>
      <c r="Q244" s="772"/>
    </row>
    <row r="245" spans="1:17" s="333" customFormat="1" ht="36" x14ac:dyDescent="0.25">
      <c r="A245" s="173" t="s">
        <v>791</v>
      </c>
      <c r="B245" s="173" t="s">
        <v>707</v>
      </c>
      <c r="C245" s="295" t="s">
        <v>725</v>
      </c>
      <c r="D245" s="295">
        <v>45179291</v>
      </c>
      <c r="E245" s="295" t="s">
        <v>710</v>
      </c>
      <c r="F245" s="569" t="s">
        <v>354</v>
      </c>
      <c r="G245" s="569">
        <v>43</v>
      </c>
      <c r="H245" s="569" t="s">
        <v>349</v>
      </c>
      <c r="I245" s="295" t="s">
        <v>354</v>
      </c>
      <c r="J245" s="808">
        <v>44926</v>
      </c>
      <c r="K245" s="809">
        <v>800</v>
      </c>
      <c r="L245" s="295" t="s">
        <v>307</v>
      </c>
      <c r="M245" s="810">
        <v>0</v>
      </c>
      <c r="N245" s="809">
        <v>4800</v>
      </c>
      <c r="O245" s="810">
        <v>9600</v>
      </c>
      <c r="P245" s="772"/>
      <c r="Q245" s="772"/>
    </row>
    <row r="246" spans="1:17" s="333" customFormat="1" ht="24" x14ac:dyDescent="0.25">
      <c r="A246" s="173" t="s">
        <v>791</v>
      </c>
      <c r="B246" s="173" t="s">
        <v>707</v>
      </c>
      <c r="C246" s="295" t="s">
        <v>726</v>
      </c>
      <c r="D246" s="295">
        <v>33407802</v>
      </c>
      <c r="E246" s="295" t="s">
        <v>710</v>
      </c>
      <c r="F246" s="569" t="s">
        <v>354</v>
      </c>
      <c r="G246" s="569">
        <v>608</v>
      </c>
      <c r="H246" s="569" t="s">
        <v>349</v>
      </c>
      <c r="I246" s="295" t="s">
        <v>354</v>
      </c>
      <c r="J246" s="808">
        <v>44926</v>
      </c>
      <c r="K246" s="809">
        <v>700</v>
      </c>
      <c r="L246" s="295" t="s">
        <v>307</v>
      </c>
      <c r="M246" s="810">
        <v>8400</v>
      </c>
      <c r="N246" s="809">
        <v>4200</v>
      </c>
      <c r="O246" s="810">
        <v>8400</v>
      </c>
      <c r="P246" s="772"/>
      <c r="Q246" s="772"/>
    </row>
    <row r="247" spans="1:17" s="333" customFormat="1" ht="24" x14ac:dyDescent="0.25">
      <c r="A247" s="173" t="s">
        <v>791</v>
      </c>
      <c r="B247" s="173" t="s">
        <v>707</v>
      </c>
      <c r="C247" s="295" t="s">
        <v>727</v>
      </c>
      <c r="D247" s="295">
        <v>33642135</v>
      </c>
      <c r="E247" s="295" t="s">
        <v>710</v>
      </c>
      <c r="F247" s="569" t="s">
        <v>354</v>
      </c>
      <c r="G247" s="569">
        <v>20</v>
      </c>
      <c r="H247" s="569" t="s">
        <v>340</v>
      </c>
      <c r="I247" s="295" t="s">
        <v>354</v>
      </c>
      <c r="J247" s="808">
        <v>44926</v>
      </c>
      <c r="K247" s="809">
        <v>250</v>
      </c>
      <c r="L247" s="295" t="s">
        <v>307</v>
      </c>
      <c r="M247" s="810">
        <v>0</v>
      </c>
      <c r="N247" s="809">
        <v>1500</v>
      </c>
      <c r="O247" s="810">
        <v>3000</v>
      </c>
      <c r="P247" s="772"/>
      <c r="Q247" s="772"/>
    </row>
    <row r="248" spans="1:17" s="333" customFormat="1" ht="24" x14ac:dyDescent="0.25">
      <c r="A248" s="173" t="s">
        <v>791</v>
      </c>
      <c r="B248" s="173" t="s">
        <v>707</v>
      </c>
      <c r="C248" s="295" t="s">
        <v>728</v>
      </c>
      <c r="D248" s="295">
        <v>33430522</v>
      </c>
      <c r="E248" s="295" t="s">
        <v>710</v>
      </c>
      <c r="F248" s="569" t="s">
        <v>354</v>
      </c>
      <c r="G248" s="569">
        <v>210</v>
      </c>
      <c r="H248" s="569" t="s">
        <v>340</v>
      </c>
      <c r="I248" s="295" t="s">
        <v>354</v>
      </c>
      <c r="J248" s="808">
        <v>44926</v>
      </c>
      <c r="K248" s="809">
        <v>1500</v>
      </c>
      <c r="L248" s="295" t="s">
        <v>307</v>
      </c>
      <c r="M248" s="810">
        <v>18000</v>
      </c>
      <c r="N248" s="809">
        <v>9000</v>
      </c>
      <c r="O248" s="810">
        <v>18000</v>
      </c>
      <c r="P248" s="772"/>
      <c r="Q248" s="772"/>
    </row>
    <row r="249" spans="1:17" s="333" customFormat="1" ht="24" x14ac:dyDescent="0.25">
      <c r="A249" s="173" t="s">
        <v>791</v>
      </c>
      <c r="B249" s="173" t="s">
        <v>707</v>
      </c>
      <c r="C249" s="149" t="s">
        <v>729</v>
      </c>
      <c r="D249" s="149">
        <v>43314906</v>
      </c>
      <c r="E249" s="295" t="s">
        <v>713</v>
      </c>
      <c r="F249" s="569" t="s">
        <v>354</v>
      </c>
      <c r="G249" s="569">
        <v>256</v>
      </c>
      <c r="H249" s="569" t="s">
        <v>349</v>
      </c>
      <c r="I249" s="295" t="s">
        <v>354</v>
      </c>
      <c r="J249" s="808">
        <v>44926</v>
      </c>
      <c r="K249" s="809">
        <v>1320</v>
      </c>
      <c r="L249" s="295" t="s">
        <v>307</v>
      </c>
      <c r="M249" s="810">
        <v>15840</v>
      </c>
      <c r="N249" s="809">
        <v>7920</v>
      </c>
      <c r="O249" s="810">
        <v>15840</v>
      </c>
      <c r="P249" s="772"/>
      <c r="Q249" s="772"/>
    </row>
    <row r="250" spans="1:17" s="333" customFormat="1" ht="24" x14ac:dyDescent="0.25">
      <c r="A250" s="173" t="s">
        <v>791</v>
      </c>
      <c r="B250" s="173" t="s">
        <v>707</v>
      </c>
      <c r="C250" s="149" t="s">
        <v>730</v>
      </c>
      <c r="D250" s="149">
        <v>20546983</v>
      </c>
      <c r="E250" s="295" t="s">
        <v>713</v>
      </c>
      <c r="F250" s="569" t="s">
        <v>354</v>
      </c>
      <c r="G250" s="569">
        <v>200</v>
      </c>
      <c r="H250" s="569" t="s">
        <v>340</v>
      </c>
      <c r="I250" s="295" t="s">
        <v>354</v>
      </c>
      <c r="J250" s="808">
        <v>44926</v>
      </c>
      <c r="K250" s="809">
        <v>800</v>
      </c>
      <c r="L250" s="295" t="s">
        <v>307</v>
      </c>
      <c r="M250" s="810">
        <v>9600</v>
      </c>
      <c r="N250" s="809">
        <v>6400</v>
      </c>
      <c r="O250" s="810">
        <v>9600</v>
      </c>
      <c r="P250" s="772"/>
      <c r="Q250" s="772"/>
    </row>
    <row r="251" spans="1:17" s="333" customFormat="1" ht="36" x14ac:dyDescent="0.25">
      <c r="A251" s="173" t="s">
        <v>791</v>
      </c>
      <c r="B251" s="173" t="s">
        <v>707</v>
      </c>
      <c r="C251" s="295" t="s">
        <v>731</v>
      </c>
      <c r="D251" s="295">
        <v>20984144</v>
      </c>
      <c r="E251" s="295" t="s">
        <v>713</v>
      </c>
      <c r="F251" s="569" t="s">
        <v>354</v>
      </c>
      <c r="G251" s="569">
        <v>100</v>
      </c>
      <c r="H251" s="569" t="s">
        <v>340</v>
      </c>
      <c r="I251" s="295" t="s">
        <v>354</v>
      </c>
      <c r="J251" s="808">
        <v>44926</v>
      </c>
      <c r="K251" s="809">
        <v>350</v>
      </c>
      <c r="L251" s="295" t="s">
        <v>307</v>
      </c>
      <c r="M251" s="810">
        <v>4200</v>
      </c>
      <c r="N251" s="809">
        <v>2800</v>
      </c>
      <c r="O251" s="810">
        <v>4200</v>
      </c>
      <c r="P251" s="772"/>
      <c r="Q251" s="772"/>
    </row>
    <row r="252" spans="1:17" s="333" customFormat="1" ht="24" x14ac:dyDescent="0.25">
      <c r="A252" s="173" t="s">
        <v>791</v>
      </c>
      <c r="B252" s="173" t="s">
        <v>707</v>
      </c>
      <c r="C252" s="149" t="s">
        <v>732</v>
      </c>
      <c r="D252" s="149">
        <v>23560881</v>
      </c>
      <c r="E252" s="295" t="s">
        <v>713</v>
      </c>
      <c r="F252" s="569" t="s">
        <v>354</v>
      </c>
      <c r="G252" s="569">
        <v>40</v>
      </c>
      <c r="H252" s="569" t="s">
        <v>340</v>
      </c>
      <c r="I252" s="295" t="s">
        <v>354</v>
      </c>
      <c r="J252" s="808">
        <v>44926</v>
      </c>
      <c r="K252" s="809">
        <v>650</v>
      </c>
      <c r="L252" s="295" t="s">
        <v>307</v>
      </c>
      <c r="M252" s="810">
        <v>3900</v>
      </c>
      <c r="N252" s="809">
        <v>3900</v>
      </c>
      <c r="O252" s="810">
        <v>7800</v>
      </c>
      <c r="P252" s="772"/>
      <c r="Q252" s="772"/>
    </row>
    <row r="253" spans="1:17" s="333" customFormat="1" ht="24" x14ac:dyDescent="0.25">
      <c r="A253" s="173" t="s">
        <v>791</v>
      </c>
      <c r="B253" s="173" t="s">
        <v>707</v>
      </c>
      <c r="C253" s="295" t="s">
        <v>664</v>
      </c>
      <c r="D253" s="811" t="s">
        <v>733</v>
      </c>
      <c r="E253" s="295" t="s">
        <v>713</v>
      </c>
      <c r="F253" s="569" t="s">
        <v>354</v>
      </c>
      <c r="G253" s="569">
        <v>50</v>
      </c>
      <c r="H253" s="569" t="s">
        <v>340</v>
      </c>
      <c r="I253" s="295" t="s">
        <v>354</v>
      </c>
      <c r="J253" s="808">
        <v>44926</v>
      </c>
      <c r="K253" s="809">
        <v>800</v>
      </c>
      <c r="L253" s="295" t="s">
        <v>307</v>
      </c>
      <c r="M253" s="810">
        <v>9600</v>
      </c>
      <c r="N253" s="809">
        <v>4800</v>
      </c>
      <c r="O253" s="810">
        <v>9600</v>
      </c>
      <c r="P253" s="772"/>
      <c r="Q253" s="772"/>
    </row>
    <row r="254" spans="1:17" s="333" customFormat="1" ht="24" x14ac:dyDescent="0.25">
      <c r="A254" s="173" t="s">
        <v>791</v>
      </c>
      <c r="B254" s="173" t="s">
        <v>707</v>
      </c>
      <c r="C254" s="295" t="s">
        <v>734</v>
      </c>
      <c r="D254" s="295">
        <v>23536672</v>
      </c>
      <c r="E254" s="295" t="s">
        <v>713</v>
      </c>
      <c r="F254" s="569" t="s">
        <v>354</v>
      </c>
      <c r="G254" s="569" t="s">
        <v>354</v>
      </c>
      <c r="H254" s="569" t="s">
        <v>340</v>
      </c>
      <c r="I254" s="295" t="s">
        <v>354</v>
      </c>
      <c r="J254" s="808">
        <v>44926</v>
      </c>
      <c r="K254" s="809">
        <v>150</v>
      </c>
      <c r="L254" s="295" t="s">
        <v>735</v>
      </c>
      <c r="M254" s="810">
        <v>1800</v>
      </c>
      <c r="N254" s="809">
        <v>900</v>
      </c>
      <c r="O254" s="810">
        <v>1800</v>
      </c>
      <c r="P254" s="772"/>
      <c r="Q254" s="772"/>
    </row>
    <row r="255" spans="1:17" s="333" customFormat="1" ht="24" x14ac:dyDescent="0.25">
      <c r="A255" s="173" t="s">
        <v>791</v>
      </c>
      <c r="B255" s="173" t="s">
        <v>707</v>
      </c>
      <c r="C255" s="295" t="s">
        <v>736</v>
      </c>
      <c r="D255" s="295">
        <v>23658604</v>
      </c>
      <c r="E255" s="295" t="s">
        <v>713</v>
      </c>
      <c r="F255" s="569" t="s">
        <v>354</v>
      </c>
      <c r="G255" s="569" t="s">
        <v>354</v>
      </c>
      <c r="H255" s="569" t="s">
        <v>340</v>
      </c>
      <c r="I255" s="295" t="s">
        <v>354</v>
      </c>
      <c r="J255" s="808">
        <v>44926</v>
      </c>
      <c r="K255" s="809">
        <v>40</v>
      </c>
      <c r="L255" s="295" t="s">
        <v>735</v>
      </c>
      <c r="M255" s="810">
        <v>480</v>
      </c>
      <c r="N255" s="809" t="s">
        <v>354</v>
      </c>
      <c r="O255" s="810">
        <v>480</v>
      </c>
    </row>
    <row r="256" spans="1:17" s="333" customFormat="1" ht="24" x14ac:dyDescent="0.25">
      <c r="A256" s="173" t="s">
        <v>791</v>
      </c>
      <c r="B256" s="173" t="s">
        <v>707</v>
      </c>
      <c r="C256" s="295" t="s">
        <v>432</v>
      </c>
      <c r="D256" s="295">
        <v>23237813</v>
      </c>
      <c r="E256" s="295" t="s">
        <v>721</v>
      </c>
      <c r="F256" s="569" t="s">
        <v>354</v>
      </c>
      <c r="G256" s="569" t="s">
        <v>354</v>
      </c>
      <c r="H256" s="569" t="s">
        <v>340</v>
      </c>
      <c r="I256" s="295" t="s">
        <v>354</v>
      </c>
      <c r="J256" s="808">
        <v>44798</v>
      </c>
      <c r="K256" s="809">
        <v>174.75</v>
      </c>
      <c r="L256" s="295" t="s">
        <v>737</v>
      </c>
      <c r="M256" s="810">
        <v>1898.99</v>
      </c>
      <c r="N256" s="809">
        <v>699</v>
      </c>
      <c r="O256" s="810" t="s">
        <v>354</v>
      </c>
    </row>
    <row r="257" spans="1:15" s="333" customFormat="1" ht="24" x14ac:dyDescent="0.25">
      <c r="A257" s="173" t="s">
        <v>791</v>
      </c>
      <c r="B257" s="173" t="s">
        <v>707</v>
      </c>
      <c r="C257" s="295" t="s">
        <v>738</v>
      </c>
      <c r="D257" s="295">
        <v>23213283</v>
      </c>
      <c r="E257" s="295" t="s">
        <v>713</v>
      </c>
      <c r="F257" s="569" t="s">
        <v>354</v>
      </c>
      <c r="G257" s="569" t="s">
        <v>354</v>
      </c>
      <c r="H257" s="569" t="s">
        <v>340</v>
      </c>
      <c r="I257" s="295" t="s">
        <v>354</v>
      </c>
      <c r="J257" s="808">
        <v>44926</v>
      </c>
      <c r="K257" s="809">
        <v>180</v>
      </c>
      <c r="L257" s="295" t="s">
        <v>739</v>
      </c>
      <c r="M257" s="810" t="s">
        <v>354</v>
      </c>
      <c r="N257" s="809">
        <v>2160</v>
      </c>
      <c r="O257" s="810">
        <v>2160</v>
      </c>
    </row>
    <row r="258" spans="1:15" s="333" customFormat="1" ht="24" x14ac:dyDescent="0.25">
      <c r="A258" s="173" t="s">
        <v>791</v>
      </c>
      <c r="B258" s="173" t="s">
        <v>707</v>
      </c>
      <c r="C258" s="149" t="s">
        <v>740</v>
      </c>
      <c r="D258" s="149">
        <v>40712009</v>
      </c>
      <c r="E258" s="295" t="s">
        <v>351</v>
      </c>
      <c r="F258" s="569" t="s">
        <v>354</v>
      </c>
      <c r="G258" s="569">
        <v>200</v>
      </c>
      <c r="H258" s="569" t="s">
        <v>340</v>
      </c>
      <c r="I258" s="295" t="s">
        <v>354</v>
      </c>
      <c r="J258" s="808">
        <v>44925</v>
      </c>
      <c r="K258" s="809">
        <v>1100</v>
      </c>
      <c r="L258" s="295" t="s">
        <v>307</v>
      </c>
      <c r="M258" s="810">
        <v>13200</v>
      </c>
      <c r="N258" s="809">
        <v>13200</v>
      </c>
      <c r="O258" s="810">
        <v>13200</v>
      </c>
    </row>
    <row r="259" spans="1:15" s="333" customFormat="1" ht="24" x14ac:dyDescent="0.25">
      <c r="A259" s="173" t="s">
        <v>791</v>
      </c>
      <c r="B259" s="173" t="s">
        <v>707</v>
      </c>
      <c r="C259" s="295" t="s">
        <v>740</v>
      </c>
      <c r="D259" s="295">
        <v>40712009</v>
      </c>
      <c r="E259" s="295" t="s">
        <v>351</v>
      </c>
      <c r="F259" s="569" t="s">
        <v>354</v>
      </c>
      <c r="G259" s="569">
        <v>200</v>
      </c>
      <c r="H259" s="569" t="s">
        <v>349</v>
      </c>
      <c r="I259" s="295" t="s">
        <v>741</v>
      </c>
      <c r="J259" s="808">
        <v>44926</v>
      </c>
      <c r="K259" s="809">
        <v>1100</v>
      </c>
      <c r="L259" s="295" t="s">
        <v>307</v>
      </c>
      <c r="M259" s="810">
        <v>13200</v>
      </c>
      <c r="N259" s="809">
        <v>13200</v>
      </c>
      <c r="O259" s="810">
        <v>13200</v>
      </c>
    </row>
    <row r="260" spans="1:15" s="333" customFormat="1" ht="24" x14ac:dyDescent="0.25">
      <c r="A260" s="173" t="s">
        <v>791</v>
      </c>
      <c r="B260" s="173" t="s">
        <v>707</v>
      </c>
      <c r="C260" s="295" t="s">
        <v>742</v>
      </c>
      <c r="D260" s="295">
        <v>43961610</v>
      </c>
      <c r="E260" s="295" t="s">
        <v>351</v>
      </c>
      <c r="F260" s="569" t="s">
        <v>354</v>
      </c>
      <c r="G260" s="569">
        <v>120</v>
      </c>
      <c r="H260" s="569" t="s">
        <v>340</v>
      </c>
      <c r="I260" s="295" t="s">
        <v>354</v>
      </c>
      <c r="J260" s="808">
        <v>44926</v>
      </c>
      <c r="K260" s="809">
        <v>900</v>
      </c>
      <c r="L260" s="295" t="s">
        <v>307</v>
      </c>
      <c r="M260" s="810">
        <v>0</v>
      </c>
      <c r="N260" s="809">
        <v>10800</v>
      </c>
      <c r="O260" s="810">
        <v>10800</v>
      </c>
    </row>
    <row r="261" spans="1:15" s="333" customFormat="1" ht="24" x14ac:dyDescent="0.25">
      <c r="A261" s="173" t="s">
        <v>791</v>
      </c>
      <c r="B261" s="173" t="s">
        <v>707</v>
      </c>
      <c r="C261" s="295" t="s">
        <v>743</v>
      </c>
      <c r="D261" s="295">
        <v>42790091</v>
      </c>
      <c r="E261" s="295" t="s">
        <v>351</v>
      </c>
      <c r="F261" s="569" t="s">
        <v>354</v>
      </c>
      <c r="G261" s="569">
        <v>168</v>
      </c>
      <c r="H261" s="569" t="s">
        <v>349</v>
      </c>
      <c r="I261" s="295" t="s">
        <v>744</v>
      </c>
      <c r="J261" s="808">
        <v>44926</v>
      </c>
      <c r="K261" s="809">
        <v>1200</v>
      </c>
      <c r="L261" s="295" t="s">
        <v>307</v>
      </c>
      <c r="M261" s="810">
        <v>14400</v>
      </c>
      <c r="N261" s="809">
        <v>14400</v>
      </c>
      <c r="O261" s="810">
        <v>14400</v>
      </c>
    </row>
    <row r="262" spans="1:15" s="333" customFormat="1" ht="24" x14ac:dyDescent="0.25">
      <c r="A262" s="173" t="s">
        <v>791</v>
      </c>
      <c r="B262" s="173" t="s">
        <v>707</v>
      </c>
      <c r="C262" s="149" t="s">
        <v>745</v>
      </c>
      <c r="D262" s="812">
        <v>10729790236</v>
      </c>
      <c r="E262" s="295" t="s">
        <v>713</v>
      </c>
      <c r="F262" s="569" t="s">
        <v>354</v>
      </c>
      <c r="G262" s="569" t="s">
        <v>354</v>
      </c>
      <c r="H262" s="569" t="s">
        <v>349</v>
      </c>
      <c r="I262" s="295" t="s">
        <v>746</v>
      </c>
      <c r="J262" s="808">
        <v>44926</v>
      </c>
      <c r="K262" s="809">
        <v>200</v>
      </c>
      <c r="L262" s="295" t="s">
        <v>307</v>
      </c>
      <c r="M262" s="810">
        <v>2400</v>
      </c>
      <c r="N262" s="809">
        <v>200</v>
      </c>
      <c r="O262" s="810">
        <v>2400</v>
      </c>
    </row>
    <row r="263" spans="1:15" s="333" customFormat="1" ht="48" x14ac:dyDescent="0.25">
      <c r="A263" s="173" t="s">
        <v>791</v>
      </c>
      <c r="B263" s="173" t="s">
        <v>707</v>
      </c>
      <c r="C263" s="295" t="s">
        <v>747</v>
      </c>
      <c r="D263" s="295">
        <v>20528474510</v>
      </c>
      <c r="E263" s="295" t="s">
        <v>713</v>
      </c>
      <c r="F263" s="569" t="s">
        <v>354</v>
      </c>
      <c r="G263" s="569" t="s">
        <v>354</v>
      </c>
      <c r="H263" s="569" t="s">
        <v>349</v>
      </c>
      <c r="I263" s="295" t="s">
        <v>746</v>
      </c>
      <c r="J263" s="808">
        <v>44926</v>
      </c>
      <c r="K263" s="809">
        <v>1300</v>
      </c>
      <c r="L263" s="295" t="s">
        <v>307</v>
      </c>
      <c r="M263" s="810">
        <v>14400</v>
      </c>
      <c r="N263" s="809">
        <v>7800</v>
      </c>
      <c r="O263" s="810" t="s">
        <v>748</v>
      </c>
    </row>
    <row r="264" spans="1:15" s="333" customFormat="1" ht="48" x14ac:dyDescent="0.25">
      <c r="A264" s="173" t="s">
        <v>791</v>
      </c>
      <c r="B264" s="173" t="s">
        <v>707</v>
      </c>
      <c r="C264" s="295" t="s">
        <v>747</v>
      </c>
      <c r="D264" s="295">
        <v>20528474510</v>
      </c>
      <c r="E264" s="295" t="s">
        <v>713</v>
      </c>
      <c r="F264" s="569" t="s">
        <v>354</v>
      </c>
      <c r="G264" s="569" t="s">
        <v>354</v>
      </c>
      <c r="H264" s="569" t="s">
        <v>349</v>
      </c>
      <c r="I264" s="295" t="s">
        <v>746</v>
      </c>
      <c r="J264" s="808">
        <v>44926</v>
      </c>
      <c r="K264" s="809">
        <v>550</v>
      </c>
      <c r="L264" s="295" t="s">
        <v>307</v>
      </c>
      <c r="M264" s="810">
        <v>6000</v>
      </c>
      <c r="N264" s="809">
        <v>3300</v>
      </c>
      <c r="O264" s="810">
        <v>6600</v>
      </c>
    </row>
    <row r="265" spans="1:15" s="333" customFormat="1" ht="24" x14ac:dyDescent="0.25">
      <c r="A265" s="173" t="s">
        <v>791</v>
      </c>
      <c r="B265" s="173" t="s">
        <v>707</v>
      </c>
      <c r="C265" s="149" t="s">
        <v>749</v>
      </c>
      <c r="D265" s="813" t="s">
        <v>750</v>
      </c>
      <c r="E265" s="295" t="s">
        <v>713</v>
      </c>
      <c r="F265" s="569" t="s">
        <v>354</v>
      </c>
      <c r="G265" s="569">
        <v>220</v>
      </c>
      <c r="H265" s="569" t="s">
        <v>349</v>
      </c>
      <c r="I265" s="295" t="s">
        <v>354</v>
      </c>
      <c r="J265" s="808">
        <v>44926</v>
      </c>
      <c r="K265" s="809">
        <v>2000</v>
      </c>
      <c r="L265" s="295" t="s">
        <v>307</v>
      </c>
      <c r="M265" s="810">
        <v>24000</v>
      </c>
      <c r="N265" s="809">
        <v>12000</v>
      </c>
      <c r="O265" s="810">
        <v>24000</v>
      </c>
    </row>
    <row r="266" spans="1:15" s="333" customFormat="1" ht="36" x14ac:dyDescent="0.25">
      <c r="A266" s="173" t="s">
        <v>791</v>
      </c>
      <c r="B266" s="173" t="s">
        <v>707</v>
      </c>
      <c r="C266" s="295" t="s">
        <v>751</v>
      </c>
      <c r="D266" s="295">
        <v>20223454357</v>
      </c>
      <c r="E266" s="295" t="s">
        <v>713</v>
      </c>
      <c r="F266" s="569" t="s">
        <v>354</v>
      </c>
      <c r="G266" s="569">
        <v>30</v>
      </c>
      <c r="H266" s="569" t="s">
        <v>349</v>
      </c>
      <c r="I266" s="295" t="s">
        <v>354</v>
      </c>
      <c r="J266" s="808">
        <v>45565</v>
      </c>
      <c r="K266" s="809">
        <v>141.6</v>
      </c>
      <c r="L266" s="295" t="s">
        <v>307</v>
      </c>
      <c r="M266" s="810">
        <v>1699.2</v>
      </c>
      <c r="N266" s="809" t="s">
        <v>354</v>
      </c>
      <c r="O266" s="810">
        <v>1699.1999999999998</v>
      </c>
    </row>
    <row r="267" spans="1:15" s="333" customFormat="1" ht="24" x14ac:dyDescent="0.25">
      <c r="A267" s="173" t="s">
        <v>791</v>
      </c>
      <c r="B267" s="173" t="s">
        <v>707</v>
      </c>
      <c r="C267" s="149" t="s">
        <v>752</v>
      </c>
      <c r="D267" s="295">
        <v>29288075</v>
      </c>
      <c r="E267" s="295" t="s">
        <v>713</v>
      </c>
      <c r="F267" s="569" t="s">
        <v>354</v>
      </c>
      <c r="G267" s="569">
        <v>70</v>
      </c>
      <c r="H267" s="569" t="s">
        <v>349</v>
      </c>
      <c r="I267" s="295" t="s">
        <v>354</v>
      </c>
      <c r="J267" s="808">
        <v>44926</v>
      </c>
      <c r="K267" s="809">
        <v>300</v>
      </c>
      <c r="L267" s="295" t="s">
        <v>307</v>
      </c>
      <c r="M267" s="810">
        <v>3600</v>
      </c>
      <c r="N267" s="809">
        <v>1800</v>
      </c>
      <c r="O267" s="810">
        <v>3600</v>
      </c>
    </row>
    <row r="268" spans="1:15" s="333" customFormat="1" ht="36" x14ac:dyDescent="0.25">
      <c r="A268" s="173" t="s">
        <v>791</v>
      </c>
      <c r="B268" s="173" t="s">
        <v>707</v>
      </c>
      <c r="C268" s="295" t="s">
        <v>753</v>
      </c>
      <c r="D268" s="295">
        <v>29572789</v>
      </c>
      <c r="E268" s="295" t="s">
        <v>713</v>
      </c>
      <c r="F268" s="569" t="s">
        <v>354</v>
      </c>
      <c r="G268" s="569">
        <v>20</v>
      </c>
      <c r="H268" s="569" t="s">
        <v>349</v>
      </c>
      <c r="I268" s="295" t="s">
        <v>354</v>
      </c>
      <c r="J268" s="808">
        <v>44926</v>
      </c>
      <c r="K268" s="809">
        <v>250</v>
      </c>
      <c r="L268" s="295" t="s">
        <v>307</v>
      </c>
      <c r="M268" s="810">
        <v>2400</v>
      </c>
      <c r="N268" s="809">
        <v>1500</v>
      </c>
      <c r="O268" s="810">
        <v>3000</v>
      </c>
    </row>
    <row r="269" spans="1:15" s="333" customFormat="1" ht="24" x14ac:dyDescent="0.25">
      <c r="A269" s="173" t="s">
        <v>791</v>
      </c>
      <c r="B269" s="173" t="s">
        <v>707</v>
      </c>
      <c r="C269" s="295" t="s">
        <v>754</v>
      </c>
      <c r="D269" s="295">
        <v>29524448</v>
      </c>
      <c r="E269" s="295" t="s">
        <v>713</v>
      </c>
      <c r="F269" s="569" t="s">
        <v>354</v>
      </c>
      <c r="G269" s="569">
        <v>30</v>
      </c>
      <c r="H269" s="569" t="s">
        <v>349</v>
      </c>
      <c r="I269" s="295" t="s">
        <v>354</v>
      </c>
      <c r="J269" s="808">
        <v>44926</v>
      </c>
      <c r="K269" s="809">
        <v>300</v>
      </c>
      <c r="L269" s="295" t="s">
        <v>307</v>
      </c>
      <c r="M269" s="810">
        <v>1200</v>
      </c>
      <c r="N269" s="809">
        <v>1800</v>
      </c>
      <c r="O269" s="810">
        <v>3600</v>
      </c>
    </row>
    <row r="270" spans="1:15" s="333" customFormat="1" ht="36" x14ac:dyDescent="0.25">
      <c r="A270" s="173" t="s">
        <v>791</v>
      </c>
      <c r="B270" s="173" t="s">
        <v>707</v>
      </c>
      <c r="C270" s="149" t="s">
        <v>755</v>
      </c>
      <c r="D270" s="807" t="s">
        <v>756</v>
      </c>
      <c r="E270" s="295" t="s">
        <v>713</v>
      </c>
      <c r="F270" s="569" t="s">
        <v>354</v>
      </c>
      <c r="G270" s="569">
        <v>180</v>
      </c>
      <c r="H270" s="569" t="s">
        <v>349</v>
      </c>
      <c r="I270" s="295" t="s">
        <v>354</v>
      </c>
      <c r="J270" s="808">
        <v>44926</v>
      </c>
      <c r="K270" s="809">
        <v>1000</v>
      </c>
      <c r="L270" s="295" t="s">
        <v>307</v>
      </c>
      <c r="M270" s="810">
        <v>12000</v>
      </c>
      <c r="N270" s="809">
        <v>12000</v>
      </c>
      <c r="O270" s="810">
        <v>15120</v>
      </c>
    </row>
    <row r="271" spans="1:15" s="333" customFormat="1" ht="24" x14ac:dyDescent="0.25">
      <c r="A271" s="173" t="s">
        <v>791</v>
      </c>
      <c r="B271" s="173" t="s">
        <v>707</v>
      </c>
      <c r="C271" s="149" t="s">
        <v>757</v>
      </c>
      <c r="D271" s="807" t="s">
        <v>758</v>
      </c>
      <c r="E271" s="295" t="s">
        <v>713</v>
      </c>
      <c r="F271" s="569" t="s">
        <v>354</v>
      </c>
      <c r="G271" s="569">
        <v>20</v>
      </c>
      <c r="H271" s="814" t="s">
        <v>340</v>
      </c>
      <c r="I271" s="295" t="s">
        <v>354</v>
      </c>
      <c r="J271" s="808">
        <v>44926</v>
      </c>
      <c r="K271" s="809">
        <v>300</v>
      </c>
      <c r="L271" s="295" t="s">
        <v>307</v>
      </c>
      <c r="M271" s="810">
        <v>3600</v>
      </c>
      <c r="N271" s="809">
        <v>3600</v>
      </c>
      <c r="O271" s="810">
        <v>6000</v>
      </c>
    </row>
    <row r="272" spans="1:15" s="333" customFormat="1" ht="24" x14ac:dyDescent="0.25">
      <c r="A272" s="173" t="s">
        <v>791</v>
      </c>
      <c r="B272" s="173" t="s">
        <v>707</v>
      </c>
      <c r="C272" s="149" t="s">
        <v>759</v>
      </c>
      <c r="D272" s="149">
        <v>76195694</v>
      </c>
      <c r="E272" s="295" t="s">
        <v>713</v>
      </c>
      <c r="F272" s="569">
        <v>11006489</v>
      </c>
      <c r="G272" s="569">
        <v>5</v>
      </c>
      <c r="H272" s="569" t="s">
        <v>349</v>
      </c>
      <c r="I272" s="295" t="s">
        <v>354</v>
      </c>
      <c r="J272" s="808">
        <v>44561</v>
      </c>
      <c r="K272" s="809">
        <v>220</v>
      </c>
      <c r="L272" s="295" t="s">
        <v>760</v>
      </c>
      <c r="M272" s="810">
        <v>2640</v>
      </c>
      <c r="N272" s="809" t="s">
        <v>354</v>
      </c>
      <c r="O272" s="810" t="s">
        <v>354</v>
      </c>
    </row>
    <row r="273" spans="1:15" s="333" customFormat="1" ht="24" x14ac:dyDescent="0.25">
      <c r="A273" s="173" t="s">
        <v>791</v>
      </c>
      <c r="B273" s="173" t="s">
        <v>707</v>
      </c>
      <c r="C273" s="149" t="s">
        <v>759</v>
      </c>
      <c r="D273" s="149">
        <v>76195694</v>
      </c>
      <c r="E273" s="295" t="s">
        <v>713</v>
      </c>
      <c r="F273" s="569">
        <v>11006489</v>
      </c>
      <c r="G273" s="569">
        <v>5</v>
      </c>
      <c r="H273" s="569" t="s">
        <v>349</v>
      </c>
      <c r="I273" s="295" t="s">
        <v>354</v>
      </c>
      <c r="J273" s="808">
        <v>44926</v>
      </c>
      <c r="K273" s="809">
        <v>240</v>
      </c>
      <c r="L273" s="295" t="s">
        <v>760</v>
      </c>
      <c r="M273" s="810" t="s">
        <v>354</v>
      </c>
      <c r="N273" s="809">
        <v>2880</v>
      </c>
      <c r="O273" s="810" t="s">
        <v>354</v>
      </c>
    </row>
    <row r="274" spans="1:15" s="333" customFormat="1" ht="36" x14ac:dyDescent="0.25">
      <c r="A274" s="173" t="s">
        <v>791</v>
      </c>
      <c r="B274" s="173" t="s">
        <v>707</v>
      </c>
      <c r="C274" s="149" t="s">
        <v>761</v>
      </c>
      <c r="D274" s="149">
        <v>20201529400</v>
      </c>
      <c r="E274" s="295" t="s">
        <v>713</v>
      </c>
      <c r="F274" s="569" t="s">
        <v>354</v>
      </c>
      <c r="G274" s="569">
        <v>12</v>
      </c>
      <c r="H274" s="569" t="s">
        <v>349</v>
      </c>
      <c r="I274" s="295" t="s">
        <v>354</v>
      </c>
      <c r="J274" s="808">
        <v>44926</v>
      </c>
      <c r="K274" s="809">
        <v>250</v>
      </c>
      <c r="L274" s="295" t="s">
        <v>307</v>
      </c>
      <c r="M274" s="810">
        <v>3000</v>
      </c>
      <c r="N274" s="809">
        <v>3000</v>
      </c>
      <c r="O274" s="810">
        <v>3000</v>
      </c>
    </row>
    <row r="275" spans="1:15" s="333" customFormat="1" ht="24" x14ac:dyDescent="0.25">
      <c r="A275" s="173" t="s">
        <v>791</v>
      </c>
      <c r="B275" s="173" t="s">
        <v>707</v>
      </c>
      <c r="C275" s="149" t="s">
        <v>762</v>
      </c>
      <c r="D275" s="149">
        <v>31032985</v>
      </c>
      <c r="E275" s="295" t="s">
        <v>713</v>
      </c>
      <c r="F275" s="569">
        <v>11001012</v>
      </c>
      <c r="G275" s="569">
        <v>180</v>
      </c>
      <c r="H275" s="569" t="s">
        <v>349</v>
      </c>
      <c r="I275" s="295" t="s">
        <v>763</v>
      </c>
      <c r="J275" s="808">
        <v>44926</v>
      </c>
      <c r="K275" s="809">
        <v>3300</v>
      </c>
      <c r="L275" s="295" t="s">
        <v>307</v>
      </c>
      <c r="M275" s="810">
        <v>39600</v>
      </c>
      <c r="N275" s="809">
        <v>19800</v>
      </c>
      <c r="O275" s="810">
        <v>39600</v>
      </c>
    </row>
    <row r="276" spans="1:15" s="333" customFormat="1" ht="24" x14ac:dyDescent="0.25">
      <c r="A276" s="173" t="s">
        <v>791</v>
      </c>
      <c r="B276" s="173" t="s">
        <v>707</v>
      </c>
      <c r="C276" s="295" t="s">
        <v>764</v>
      </c>
      <c r="D276" s="295">
        <v>31193026</v>
      </c>
      <c r="E276" s="295" t="s">
        <v>713</v>
      </c>
      <c r="F276" s="569" t="s">
        <v>354</v>
      </c>
      <c r="G276" s="569">
        <v>150</v>
      </c>
      <c r="H276" s="569" t="s">
        <v>349</v>
      </c>
      <c r="I276" s="295" t="s">
        <v>765</v>
      </c>
      <c r="J276" s="808">
        <v>44926</v>
      </c>
      <c r="K276" s="809">
        <v>1200</v>
      </c>
      <c r="L276" s="295" t="s">
        <v>307</v>
      </c>
      <c r="M276" s="810">
        <v>14400</v>
      </c>
      <c r="N276" s="809">
        <v>7200</v>
      </c>
      <c r="O276" s="810">
        <v>14400</v>
      </c>
    </row>
    <row r="277" spans="1:15" s="333" customFormat="1" ht="24" x14ac:dyDescent="0.25">
      <c r="A277" s="173" t="s">
        <v>791</v>
      </c>
      <c r="B277" s="173" t="s">
        <v>707</v>
      </c>
      <c r="C277" s="295" t="s">
        <v>766</v>
      </c>
      <c r="D277" s="295">
        <v>10525547</v>
      </c>
      <c r="E277" s="295" t="s">
        <v>713</v>
      </c>
      <c r="F277" s="569" t="s">
        <v>354</v>
      </c>
      <c r="G277" s="569">
        <v>30</v>
      </c>
      <c r="H277" s="569" t="s">
        <v>349</v>
      </c>
      <c r="I277" s="295" t="s">
        <v>765</v>
      </c>
      <c r="J277" s="808">
        <v>44926</v>
      </c>
      <c r="K277" s="809">
        <v>400</v>
      </c>
      <c r="L277" s="295" t="s">
        <v>307</v>
      </c>
      <c r="M277" s="810">
        <v>4800</v>
      </c>
      <c r="N277" s="809">
        <v>2400</v>
      </c>
      <c r="O277" s="810">
        <v>4800</v>
      </c>
    </row>
    <row r="278" spans="1:15" s="333" customFormat="1" ht="24" x14ac:dyDescent="0.25">
      <c r="A278" s="173" t="s">
        <v>791</v>
      </c>
      <c r="B278" s="173" t="s">
        <v>707</v>
      </c>
      <c r="C278" s="149" t="s">
        <v>767</v>
      </c>
      <c r="D278" s="807" t="s">
        <v>768</v>
      </c>
      <c r="E278" s="295" t="s">
        <v>713</v>
      </c>
      <c r="F278" s="569" t="s">
        <v>354</v>
      </c>
      <c r="G278" s="569">
        <v>82</v>
      </c>
      <c r="H278" s="569" t="s">
        <v>349</v>
      </c>
      <c r="I278" s="295" t="s">
        <v>354</v>
      </c>
      <c r="J278" s="808">
        <v>44926</v>
      </c>
      <c r="K278" s="809">
        <v>500</v>
      </c>
      <c r="L278" s="295" t="s">
        <v>307</v>
      </c>
      <c r="M278" s="810">
        <v>4800</v>
      </c>
      <c r="N278" s="809">
        <v>3000</v>
      </c>
      <c r="O278" s="810">
        <v>7200</v>
      </c>
    </row>
    <row r="279" spans="1:15" s="333" customFormat="1" ht="24" x14ac:dyDescent="0.25">
      <c r="A279" s="173" t="s">
        <v>791</v>
      </c>
      <c r="B279" s="173" t="s">
        <v>707</v>
      </c>
      <c r="C279" s="295" t="s">
        <v>769</v>
      </c>
      <c r="D279" s="811" t="s">
        <v>770</v>
      </c>
      <c r="E279" s="295" t="s">
        <v>713</v>
      </c>
      <c r="F279" s="569" t="s">
        <v>354</v>
      </c>
      <c r="G279" s="569">
        <v>20</v>
      </c>
      <c r="H279" s="569" t="s">
        <v>349</v>
      </c>
      <c r="I279" s="295" t="s">
        <v>354</v>
      </c>
      <c r="J279" s="808">
        <v>44926</v>
      </c>
      <c r="K279" s="809">
        <v>250</v>
      </c>
      <c r="L279" s="295" t="s">
        <v>307</v>
      </c>
      <c r="M279" s="810">
        <v>3000</v>
      </c>
      <c r="N279" s="809">
        <v>1500</v>
      </c>
      <c r="O279" s="810">
        <v>4800</v>
      </c>
    </row>
    <row r="280" spans="1:15" s="333" customFormat="1" ht="24" x14ac:dyDescent="0.25">
      <c r="A280" s="173" t="s">
        <v>791</v>
      </c>
      <c r="B280" s="173" t="s">
        <v>707</v>
      </c>
      <c r="C280" s="295" t="s">
        <v>771</v>
      </c>
      <c r="D280" s="295">
        <v>11790250</v>
      </c>
      <c r="E280" s="295" t="s">
        <v>772</v>
      </c>
      <c r="F280" s="569" t="s">
        <v>354</v>
      </c>
      <c r="G280" s="569">
        <v>208</v>
      </c>
      <c r="H280" s="569" t="s">
        <v>340</v>
      </c>
      <c r="I280" s="295" t="s">
        <v>340</v>
      </c>
      <c r="J280" s="808">
        <v>44834</v>
      </c>
      <c r="K280" s="809">
        <v>18744.77</v>
      </c>
      <c r="L280" s="295" t="s">
        <v>359</v>
      </c>
      <c r="M280" s="810">
        <v>224937.24</v>
      </c>
      <c r="N280" s="809">
        <v>112468.62</v>
      </c>
      <c r="O280" s="810">
        <v>224937.24</v>
      </c>
    </row>
    <row r="281" spans="1:15" s="333" customFormat="1" ht="36" x14ac:dyDescent="0.25">
      <c r="A281" s="173" t="s">
        <v>791</v>
      </c>
      <c r="B281" s="173" t="s">
        <v>707</v>
      </c>
      <c r="C281" s="295" t="s">
        <v>773</v>
      </c>
      <c r="D281" s="295" t="s">
        <v>774</v>
      </c>
      <c r="E281" s="295" t="s">
        <v>710</v>
      </c>
      <c r="F281" s="569" t="s">
        <v>354</v>
      </c>
      <c r="G281" s="569">
        <v>380</v>
      </c>
      <c r="H281" s="569" t="s">
        <v>340</v>
      </c>
      <c r="I281" s="295" t="s">
        <v>354</v>
      </c>
      <c r="J281" s="808">
        <v>44926</v>
      </c>
      <c r="K281" s="809">
        <v>1200</v>
      </c>
      <c r="L281" s="295" t="s">
        <v>359</v>
      </c>
      <c r="M281" s="810">
        <v>14400</v>
      </c>
      <c r="N281" s="809">
        <v>7200</v>
      </c>
      <c r="O281" s="810">
        <v>14400</v>
      </c>
    </row>
    <row r="282" spans="1:15" s="829" customFormat="1" ht="24" x14ac:dyDescent="0.25">
      <c r="A282" s="298" t="s">
        <v>791</v>
      </c>
      <c r="B282" s="298" t="s">
        <v>707</v>
      </c>
      <c r="C282" s="825" t="s">
        <v>775</v>
      </c>
      <c r="D282" s="825" t="s">
        <v>776</v>
      </c>
      <c r="E282" s="825" t="s">
        <v>710</v>
      </c>
      <c r="F282" s="791" t="s">
        <v>354</v>
      </c>
      <c r="G282" s="791">
        <v>174</v>
      </c>
      <c r="H282" s="791" t="s">
        <v>349</v>
      </c>
      <c r="I282" s="825" t="s">
        <v>354</v>
      </c>
      <c r="J282" s="826" t="s">
        <v>777</v>
      </c>
      <c r="K282" s="827">
        <v>1000</v>
      </c>
      <c r="L282" s="825" t="s">
        <v>359</v>
      </c>
      <c r="M282" s="828">
        <v>12000</v>
      </c>
      <c r="N282" s="827">
        <v>5000</v>
      </c>
      <c r="O282" s="825" t="s">
        <v>354</v>
      </c>
    </row>
    <row r="283" spans="1:15" s="829" customFormat="1" ht="24" x14ac:dyDescent="0.25">
      <c r="A283" s="298" t="s">
        <v>791</v>
      </c>
      <c r="B283" s="298" t="s">
        <v>707</v>
      </c>
      <c r="C283" s="825" t="s">
        <v>778</v>
      </c>
      <c r="D283" s="825" t="s">
        <v>779</v>
      </c>
      <c r="E283" s="825" t="s">
        <v>710</v>
      </c>
      <c r="F283" s="791" t="s">
        <v>354</v>
      </c>
      <c r="G283" s="791">
        <v>276</v>
      </c>
      <c r="H283" s="791" t="s">
        <v>349</v>
      </c>
      <c r="I283" s="825" t="s">
        <v>354</v>
      </c>
      <c r="J283" s="826">
        <v>44926</v>
      </c>
      <c r="K283" s="827">
        <v>2600</v>
      </c>
      <c r="L283" s="825" t="s">
        <v>359</v>
      </c>
      <c r="M283" s="828">
        <v>31200</v>
      </c>
      <c r="N283" s="827">
        <v>15600</v>
      </c>
      <c r="O283" s="828">
        <v>31200</v>
      </c>
    </row>
    <row r="284" spans="1:15" s="829" customFormat="1" ht="24" x14ac:dyDescent="0.25">
      <c r="A284" s="298" t="s">
        <v>791</v>
      </c>
      <c r="B284" s="298" t="s">
        <v>707</v>
      </c>
      <c r="C284" s="825" t="s">
        <v>780</v>
      </c>
      <c r="D284" s="825">
        <v>10069070</v>
      </c>
      <c r="E284" s="825" t="s">
        <v>710</v>
      </c>
      <c r="F284" s="791" t="s">
        <v>354</v>
      </c>
      <c r="G284" s="791">
        <v>154</v>
      </c>
      <c r="H284" s="791" t="s">
        <v>340</v>
      </c>
      <c r="I284" s="825" t="s">
        <v>354</v>
      </c>
      <c r="J284" s="826">
        <v>44926</v>
      </c>
      <c r="K284" s="827">
        <v>1700</v>
      </c>
      <c r="L284" s="825" t="s">
        <v>359</v>
      </c>
      <c r="M284" s="828">
        <v>16800</v>
      </c>
      <c r="N284" s="827">
        <v>10200</v>
      </c>
      <c r="O284" s="828">
        <v>16800</v>
      </c>
    </row>
    <row r="285" spans="1:15" s="829" customFormat="1" ht="24" x14ac:dyDescent="0.25">
      <c r="A285" s="298" t="s">
        <v>791</v>
      </c>
      <c r="B285" s="298" t="s">
        <v>707</v>
      </c>
      <c r="C285" s="825" t="s">
        <v>781</v>
      </c>
      <c r="D285" s="825" t="s">
        <v>782</v>
      </c>
      <c r="E285" s="825" t="s">
        <v>710</v>
      </c>
      <c r="F285" s="791" t="s">
        <v>354</v>
      </c>
      <c r="G285" s="791">
        <v>250</v>
      </c>
      <c r="H285" s="791" t="s">
        <v>340</v>
      </c>
      <c r="I285" s="825" t="s">
        <v>354</v>
      </c>
      <c r="J285" s="826" t="s">
        <v>777</v>
      </c>
      <c r="K285" s="827">
        <v>1500</v>
      </c>
      <c r="L285" s="825" t="s">
        <v>359</v>
      </c>
      <c r="M285" s="828">
        <v>12000</v>
      </c>
      <c r="N285" s="827">
        <v>9000</v>
      </c>
      <c r="O285" s="825" t="s">
        <v>354</v>
      </c>
    </row>
    <row r="286" spans="1:15" s="829" customFormat="1" ht="24" x14ac:dyDescent="0.25">
      <c r="A286" s="298" t="s">
        <v>791</v>
      </c>
      <c r="B286" s="298" t="s">
        <v>707</v>
      </c>
      <c r="C286" s="825" t="s">
        <v>783</v>
      </c>
      <c r="D286" s="825">
        <v>15697813</v>
      </c>
      <c r="E286" s="825" t="s">
        <v>710</v>
      </c>
      <c r="F286" s="791" t="s">
        <v>354</v>
      </c>
      <c r="G286" s="791">
        <v>150</v>
      </c>
      <c r="H286" s="791" t="s">
        <v>340</v>
      </c>
      <c r="I286" s="825" t="s">
        <v>354</v>
      </c>
      <c r="J286" s="826">
        <v>44926</v>
      </c>
      <c r="K286" s="827">
        <v>900</v>
      </c>
      <c r="L286" s="825" t="s">
        <v>359</v>
      </c>
      <c r="M286" s="828">
        <v>10800</v>
      </c>
      <c r="N286" s="827">
        <v>5400</v>
      </c>
      <c r="O286" s="828">
        <v>10800</v>
      </c>
    </row>
    <row r="287" spans="1:15" s="333" customFormat="1" ht="24" x14ac:dyDescent="0.25">
      <c r="A287" s="173" t="s">
        <v>791</v>
      </c>
      <c r="B287" s="173" t="s">
        <v>707</v>
      </c>
      <c r="C287" s="295" t="s">
        <v>784</v>
      </c>
      <c r="D287" s="295">
        <v>15742528</v>
      </c>
      <c r="E287" s="295" t="s">
        <v>710</v>
      </c>
      <c r="F287" s="569" t="s">
        <v>354</v>
      </c>
      <c r="G287" s="569">
        <v>1120</v>
      </c>
      <c r="H287" s="569" t="s">
        <v>340</v>
      </c>
      <c r="I287" s="295" t="s">
        <v>354</v>
      </c>
      <c r="J287" s="808">
        <v>44839</v>
      </c>
      <c r="K287" s="809">
        <v>9931</v>
      </c>
      <c r="L287" s="295" t="s">
        <v>760</v>
      </c>
      <c r="M287" s="810">
        <v>119172</v>
      </c>
      <c r="N287" s="809">
        <v>59586</v>
      </c>
      <c r="O287" s="810">
        <v>119172</v>
      </c>
    </row>
    <row r="288" spans="1:15" s="333" customFormat="1" ht="24" x14ac:dyDescent="0.25">
      <c r="A288" s="173" t="s">
        <v>791</v>
      </c>
      <c r="B288" s="173" t="s">
        <v>707</v>
      </c>
      <c r="C288" s="295" t="s">
        <v>785</v>
      </c>
      <c r="D288" s="295" t="s">
        <v>786</v>
      </c>
      <c r="E288" s="295" t="s">
        <v>710</v>
      </c>
      <c r="F288" s="569" t="s">
        <v>354</v>
      </c>
      <c r="G288" s="569">
        <v>83</v>
      </c>
      <c r="H288" s="569" t="s">
        <v>349</v>
      </c>
      <c r="I288" s="295" t="s">
        <v>354</v>
      </c>
      <c r="J288" s="808">
        <v>44926</v>
      </c>
      <c r="K288" s="809">
        <v>2900</v>
      </c>
      <c r="L288" s="295" t="s">
        <v>307</v>
      </c>
      <c r="M288" s="810">
        <v>34800</v>
      </c>
      <c r="N288" s="809">
        <v>17400</v>
      </c>
      <c r="O288" s="810">
        <v>34800</v>
      </c>
    </row>
    <row r="289" spans="1:15" s="333" customFormat="1" ht="36" x14ac:dyDescent="0.25">
      <c r="A289" s="173" t="s">
        <v>791</v>
      </c>
      <c r="B289" s="173" t="s">
        <v>707</v>
      </c>
      <c r="C289" s="295" t="s">
        <v>787</v>
      </c>
      <c r="D289" s="295" t="s">
        <v>788</v>
      </c>
      <c r="E289" s="295" t="s">
        <v>713</v>
      </c>
      <c r="F289" s="569">
        <v>110002320</v>
      </c>
      <c r="G289" s="569">
        <v>312</v>
      </c>
      <c r="H289" s="569" t="s">
        <v>340</v>
      </c>
      <c r="I289" s="295" t="s">
        <v>789</v>
      </c>
      <c r="J289" s="808">
        <v>44926</v>
      </c>
      <c r="K289" s="809">
        <v>3500</v>
      </c>
      <c r="L289" s="295" t="s">
        <v>307</v>
      </c>
      <c r="M289" s="810">
        <v>42000</v>
      </c>
      <c r="N289" s="809">
        <v>21000</v>
      </c>
      <c r="O289" s="810">
        <v>42000</v>
      </c>
    </row>
    <row r="290" spans="1:15" s="333" customFormat="1" ht="24" x14ac:dyDescent="0.25">
      <c r="A290" s="173" t="s">
        <v>791</v>
      </c>
      <c r="B290" s="173" t="s">
        <v>707</v>
      </c>
      <c r="C290" s="149" t="s">
        <v>790</v>
      </c>
      <c r="D290" s="149">
        <v>17583849</v>
      </c>
      <c r="E290" s="173" t="s">
        <v>666</v>
      </c>
      <c r="F290" s="569" t="s">
        <v>354</v>
      </c>
      <c r="G290" s="569">
        <v>500</v>
      </c>
      <c r="H290" s="569">
        <v>1</v>
      </c>
      <c r="I290" s="295" t="s">
        <v>354</v>
      </c>
      <c r="J290" s="808">
        <v>44926</v>
      </c>
      <c r="K290" s="809">
        <v>2000</v>
      </c>
      <c r="L290" s="173" t="s">
        <v>403</v>
      </c>
      <c r="M290" s="810">
        <v>24000</v>
      </c>
      <c r="N290" s="809">
        <v>12000</v>
      </c>
      <c r="O290" s="810">
        <v>24000</v>
      </c>
    </row>
    <row r="291" spans="1:15" s="766" customFormat="1" ht="24.4" customHeight="1" x14ac:dyDescent="0.25">
      <c r="A291" s="830" t="s">
        <v>861</v>
      </c>
      <c r="B291" s="289"/>
      <c r="C291" s="289"/>
      <c r="D291" s="289"/>
      <c r="E291" s="289"/>
      <c r="F291" s="289"/>
      <c r="G291" s="831"/>
      <c r="H291" s="289"/>
      <c r="I291" s="289"/>
      <c r="J291" s="764"/>
      <c r="K291" s="765"/>
      <c r="L291" s="289"/>
      <c r="M291" s="765"/>
      <c r="N291" s="765"/>
      <c r="O291" s="765"/>
    </row>
    <row r="292" spans="1:15" s="333" customFormat="1" ht="36" x14ac:dyDescent="0.25">
      <c r="A292" s="173" t="s">
        <v>861</v>
      </c>
      <c r="B292" s="762" t="s">
        <v>792</v>
      </c>
      <c r="C292" s="154" t="s">
        <v>793</v>
      </c>
      <c r="D292" s="782">
        <v>42648020</v>
      </c>
      <c r="E292" s="569" t="s">
        <v>794</v>
      </c>
      <c r="F292" s="307">
        <v>20001557</v>
      </c>
      <c r="G292" s="569" t="s">
        <v>795</v>
      </c>
      <c r="H292" s="569">
        <v>1</v>
      </c>
      <c r="I292" s="569"/>
      <c r="J292" s="309">
        <v>44834</v>
      </c>
      <c r="K292" s="815">
        <v>10500</v>
      </c>
      <c r="L292" s="569" t="s">
        <v>796</v>
      </c>
      <c r="M292" s="173"/>
      <c r="N292" s="816">
        <v>126000</v>
      </c>
      <c r="O292" s="173"/>
    </row>
    <row r="293" spans="1:15" s="333" customFormat="1" ht="48" x14ac:dyDescent="0.25">
      <c r="A293" s="173" t="s">
        <v>861</v>
      </c>
      <c r="B293" s="762" t="s">
        <v>792</v>
      </c>
      <c r="C293" s="569" t="s">
        <v>797</v>
      </c>
      <c r="D293" s="307" t="s">
        <v>798</v>
      </c>
      <c r="E293" s="569" t="s">
        <v>794</v>
      </c>
      <c r="F293" s="307">
        <v>11004244</v>
      </c>
      <c r="G293" s="569" t="s">
        <v>799</v>
      </c>
      <c r="H293" s="569">
        <v>1</v>
      </c>
      <c r="I293" s="173"/>
      <c r="J293" s="309">
        <v>44834</v>
      </c>
      <c r="K293" s="815">
        <v>5250</v>
      </c>
      <c r="L293" s="569" t="s">
        <v>800</v>
      </c>
      <c r="M293" s="173"/>
      <c r="N293" s="308">
        <v>63000</v>
      </c>
      <c r="O293" s="173"/>
    </row>
    <row r="294" spans="1:15" s="333" customFormat="1" ht="48" x14ac:dyDescent="0.25">
      <c r="A294" s="173" t="s">
        <v>861</v>
      </c>
      <c r="B294" s="762" t="s">
        <v>792</v>
      </c>
      <c r="C294" s="309" t="s">
        <v>801</v>
      </c>
      <c r="D294" s="307" t="s">
        <v>802</v>
      </c>
      <c r="E294" s="569" t="s">
        <v>794</v>
      </c>
      <c r="F294" s="307" t="s">
        <v>803</v>
      </c>
      <c r="G294" s="569" t="s">
        <v>804</v>
      </c>
      <c r="H294" s="569">
        <v>1</v>
      </c>
      <c r="I294" s="173"/>
      <c r="J294" s="309">
        <v>44834</v>
      </c>
      <c r="K294" s="815">
        <v>3500</v>
      </c>
      <c r="L294" s="569" t="s">
        <v>805</v>
      </c>
      <c r="M294" s="173"/>
      <c r="N294" s="308">
        <v>31500</v>
      </c>
      <c r="O294" s="173"/>
    </row>
    <row r="295" spans="1:15" s="333" customFormat="1" ht="24" x14ac:dyDescent="0.25">
      <c r="A295" s="173" t="s">
        <v>861</v>
      </c>
      <c r="B295" s="762" t="s">
        <v>792</v>
      </c>
      <c r="C295" s="310" t="s">
        <v>806</v>
      </c>
      <c r="D295" s="307">
        <v>4802950</v>
      </c>
      <c r="E295" s="569" t="s">
        <v>794</v>
      </c>
      <c r="F295" s="307" t="s">
        <v>807</v>
      </c>
      <c r="G295" s="569" t="s">
        <v>808</v>
      </c>
      <c r="H295" s="569">
        <v>4</v>
      </c>
      <c r="I295" s="173"/>
      <c r="J295" s="309">
        <v>44844</v>
      </c>
      <c r="K295" s="815">
        <v>9000</v>
      </c>
      <c r="L295" s="569" t="s">
        <v>809</v>
      </c>
      <c r="M295" s="173"/>
      <c r="N295" s="308">
        <v>81000</v>
      </c>
      <c r="O295" s="173"/>
    </row>
    <row r="296" spans="1:15" s="333" customFormat="1" ht="24" x14ac:dyDescent="0.25">
      <c r="A296" s="173" t="s">
        <v>861</v>
      </c>
      <c r="B296" s="762" t="s">
        <v>792</v>
      </c>
      <c r="C296" s="309" t="s">
        <v>810</v>
      </c>
      <c r="D296" s="307" t="s">
        <v>811</v>
      </c>
      <c r="E296" s="569" t="s">
        <v>794</v>
      </c>
      <c r="F296" s="307" t="s">
        <v>812</v>
      </c>
      <c r="G296" s="569" t="s">
        <v>813</v>
      </c>
      <c r="H296" s="569">
        <v>1</v>
      </c>
      <c r="I296" s="173"/>
      <c r="J296" s="309">
        <v>44858</v>
      </c>
      <c r="K296" s="815">
        <v>14000</v>
      </c>
      <c r="L296" s="569" t="s">
        <v>814</v>
      </c>
      <c r="M296" s="173"/>
      <c r="N296" s="308">
        <v>140000</v>
      </c>
      <c r="O296" s="173"/>
    </row>
    <row r="297" spans="1:15" s="333" customFormat="1" ht="36" x14ac:dyDescent="0.25">
      <c r="A297" s="173" t="s">
        <v>861</v>
      </c>
      <c r="B297" s="762" t="s">
        <v>792</v>
      </c>
      <c r="C297" s="310" t="s">
        <v>815</v>
      </c>
      <c r="D297" s="307" t="s">
        <v>816</v>
      </c>
      <c r="E297" s="569" t="s">
        <v>794</v>
      </c>
      <c r="F297" s="307" t="s">
        <v>817</v>
      </c>
      <c r="G297" s="569" t="s">
        <v>818</v>
      </c>
      <c r="H297" s="569">
        <v>1</v>
      </c>
      <c r="I297" s="173"/>
      <c r="J297" s="309">
        <v>44865</v>
      </c>
      <c r="K297" s="815">
        <v>4750</v>
      </c>
      <c r="L297" s="569" t="s">
        <v>819</v>
      </c>
      <c r="M297" s="173"/>
      <c r="N297" s="308">
        <v>47500</v>
      </c>
      <c r="O297" s="173"/>
    </row>
    <row r="298" spans="1:15" s="333" customFormat="1" ht="24" x14ac:dyDescent="0.25">
      <c r="A298" s="173" t="s">
        <v>861</v>
      </c>
      <c r="B298" s="762" t="s">
        <v>792</v>
      </c>
      <c r="C298" s="310" t="s">
        <v>820</v>
      </c>
      <c r="D298" s="307" t="s">
        <v>821</v>
      </c>
      <c r="E298" s="569" t="s">
        <v>794</v>
      </c>
      <c r="F298" s="307" t="s">
        <v>822</v>
      </c>
      <c r="G298" s="569" t="s">
        <v>823</v>
      </c>
      <c r="H298" s="817"/>
      <c r="I298" s="173"/>
      <c r="J298" s="309">
        <v>44865</v>
      </c>
      <c r="K298" s="815">
        <v>3000</v>
      </c>
      <c r="L298" s="569" t="s">
        <v>800</v>
      </c>
      <c r="M298" s="173"/>
      <c r="N298" s="308">
        <v>36000</v>
      </c>
      <c r="O298" s="173"/>
    </row>
    <row r="299" spans="1:15" s="333" customFormat="1" ht="36" x14ac:dyDescent="0.25">
      <c r="A299" s="173" t="s">
        <v>861</v>
      </c>
      <c r="B299" s="762" t="s">
        <v>792</v>
      </c>
      <c r="C299" s="310" t="s">
        <v>824</v>
      </c>
      <c r="D299" s="307" t="s">
        <v>825</v>
      </c>
      <c r="E299" s="569" t="s">
        <v>794</v>
      </c>
      <c r="F299" s="307" t="s">
        <v>826</v>
      </c>
      <c r="G299" s="569" t="s">
        <v>827</v>
      </c>
      <c r="H299" s="569">
        <v>0</v>
      </c>
      <c r="I299" s="173"/>
      <c r="J299" s="309">
        <v>44880</v>
      </c>
      <c r="K299" s="815">
        <v>10500</v>
      </c>
      <c r="L299" s="569" t="s">
        <v>828</v>
      </c>
      <c r="M299" s="173"/>
      <c r="N299" s="308">
        <v>115500</v>
      </c>
      <c r="O299" s="173"/>
    </row>
    <row r="300" spans="1:15" s="333" customFormat="1" ht="48" x14ac:dyDescent="0.25">
      <c r="A300" s="173" t="s">
        <v>861</v>
      </c>
      <c r="B300" s="762" t="s">
        <v>792</v>
      </c>
      <c r="C300" s="310" t="s">
        <v>829</v>
      </c>
      <c r="D300" s="307">
        <v>27044046</v>
      </c>
      <c r="E300" s="569" t="s">
        <v>794</v>
      </c>
      <c r="F300" s="307">
        <v>3104711</v>
      </c>
      <c r="G300" s="569" t="s">
        <v>830</v>
      </c>
      <c r="H300" s="569">
        <v>1</v>
      </c>
      <c r="I300" s="173"/>
      <c r="J300" s="309">
        <v>44881</v>
      </c>
      <c r="K300" s="815">
        <v>7000</v>
      </c>
      <c r="L300" s="569" t="s">
        <v>796</v>
      </c>
      <c r="M300" s="173"/>
      <c r="N300" s="308">
        <v>77000</v>
      </c>
      <c r="O300" s="173"/>
    </row>
    <row r="301" spans="1:15" s="333" customFormat="1" ht="36" x14ac:dyDescent="0.25">
      <c r="A301" s="173" t="s">
        <v>861</v>
      </c>
      <c r="B301" s="762" t="s">
        <v>792</v>
      </c>
      <c r="C301" s="310" t="s">
        <v>831</v>
      </c>
      <c r="D301" s="307">
        <v>71119458</v>
      </c>
      <c r="E301" s="569" t="s">
        <v>794</v>
      </c>
      <c r="F301" s="307">
        <v>1156770</v>
      </c>
      <c r="G301" s="569" t="s">
        <v>832</v>
      </c>
      <c r="H301" s="569">
        <v>1</v>
      </c>
      <c r="I301" s="173"/>
      <c r="J301" s="309">
        <v>44898</v>
      </c>
      <c r="K301" s="815">
        <v>3500</v>
      </c>
      <c r="L301" s="569" t="s">
        <v>796</v>
      </c>
      <c r="M301" s="173"/>
      <c r="N301" s="308">
        <v>42000</v>
      </c>
      <c r="O301" s="173"/>
    </row>
    <row r="302" spans="1:15" s="333" customFormat="1" ht="48" x14ac:dyDescent="0.25">
      <c r="A302" s="173" t="s">
        <v>861</v>
      </c>
      <c r="B302" s="762" t="s">
        <v>792</v>
      </c>
      <c r="C302" s="309" t="s">
        <v>833</v>
      </c>
      <c r="D302" s="307" t="s">
        <v>834</v>
      </c>
      <c r="E302" s="569" t="s">
        <v>794</v>
      </c>
      <c r="F302" s="307" t="s">
        <v>835</v>
      </c>
      <c r="G302" s="569" t="s">
        <v>836</v>
      </c>
      <c r="H302" s="569">
        <v>0</v>
      </c>
      <c r="I302" s="173"/>
      <c r="J302" s="309">
        <v>44916</v>
      </c>
      <c r="K302" s="815">
        <v>3000</v>
      </c>
      <c r="L302" s="569" t="s">
        <v>796</v>
      </c>
      <c r="M302" s="173"/>
      <c r="N302" s="308">
        <v>36000</v>
      </c>
      <c r="O302" s="173"/>
    </row>
    <row r="303" spans="1:15" s="333" customFormat="1" ht="36" x14ac:dyDescent="0.25">
      <c r="A303" s="173" t="s">
        <v>861</v>
      </c>
      <c r="B303" s="762" t="s">
        <v>792</v>
      </c>
      <c r="C303" s="309" t="s">
        <v>837</v>
      </c>
      <c r="D303" s="307" t="s">
        <v>838</v>
      </c>
      <c r="E303" s="569" t="s">
        <v>794</v>
      </c>
      <c r="F303" s="307" t="s">
        <v>839</v>
      </c>
      <c r="G303" s="569" t="s">
        <v>840</v>
      </c>
      <c r="H303" s="569">
        <v>0</v>
      </c>
      <c r="I303" s="173"/>
      <c r="J303" s="309">
        <v>44924</v>
      </c>
      <c r="K303" s="815">
        <v>7500</v>
      </c>
      <c r="L303" s="569" t="s">
        <v>796</v>
      </c>
      <c r="M303" s="173"/>
      <c r="N303" s="308">
        <v>90000</v>
      </c>
      <c r="O303" s="173"/>
    </row>
    <row r="304" spans="1:15" s="333" customFormat="1" ht="48" x14ac:dyDescent="0.25">
      <c r="A304" s="173" t="s">
        <v>861</v>
      </c>
      <c r="B304" s="762" t="s">
        <v>792</v>
      </c>
      <c r="C304" s="309" t="s">
        <v>841</v>
      </c>
      <c r="D304" s="307" t="s">
        <v>842</v>
      </c>
      <c r="E304" s="569" t="s">
        <v>794</v>
      </c>
      <c r="F304" s="307" t="s">
        <v>843</v>
      </c>
      <c r="G304" s="569" t="s">
        <v>844</v>
      </c>
      <c r="H304" s="569">
        <v>0</v>
      </c>
      <c r="I304" s="173"/>
      <c r="J304" s="309">
        <v>44926</v>
      </c>
      <c r="K304" s="815">
        <v>3500</v>
      </c>
      <c r="L304" s="569" t="s">
        <v>796</v>
      </c>
      <c r="M304" s="173"/>
      <c r="N304" s="308">
        <v>21000</v>
      </c>
      <c r="O304" s="173"/>
    </row>
    <row r="305" spans="1:15" s="333" customFormat="1" ht="36" x14ac:dyDescent="0.25">
      <c r="A305" s="173" t="s">
        <v>861</v>
      </c>
      <c r="B305" s="762" t="s">
        <v>792</v>
      </c>
      <c r="C305" s="309" t="s">
        <v>845</v>
      </c>
      <c r="D305" s="818"/>
      <c r="E305" s="569" t="s">
        <v>794</v>
      </c>
      <c r="F305" s="818"/>
      <c r="G305" s="173"/>
      <c r="H305" s="173"/>
      <c r="I305" s="173"/>
      <c r="J305" s="309">
        <v>44934</v>
      </c>
      <c r="K305" s="815">
        <v>10549.300000000001</v>
      </c>
      <c r="L305" s="569" t="s">
        <v>828</v>
      </c>
      <c r="M305" s="173"/>
      <c r="N305" s="308">
        <v>126591.6</v>
      </c>
      <c r="O305" s="173"/>
    </row>
    <row r="306" spans="1:15" s="333" customFormat="1" ht="36" x14ac:dyDescent="0.25">
      <c r="A306" s="173" t="s">
        <v>861</v>
      </c>
      <c r="B306" s="762" t="s">
        <v>792</v>
      </c>
      <c r="C306" s="309" t="s">
        <v>846</v>
      </c>
      <c r="D306" s="307" t="s">
        <v>847</v>
      </c>
      <c r="E306" s="569" t="s">
        <v>794</v>
      </c>
      <c r="F306" s="307" t="s">
        <v>848</v>
      </c>
      <c r="G306" s="569" t="s">
        <v>849</v>
      </c>
      <c r="H306" s="569">
        <v>1</v>
      </c>
      <c r="I306" s="173"/>
      <c r="J306" s="309">
        <v>45088</v>
      </c>
      <c r="K306" s="815">
        <v>3000</v>
      </c>
      <c r="L306" s="569" t="s">
        <v>796</v>
      </c>
      <c r="M306" s="173"/>
      <c r="N306" s="308">
        <v>36000</v>
      </c>
      <c r="O306" s="173"/>
    </row>
    <row r="307" spans="1:15" s="333" customFormat="1" ht="24" x14ac:dyDescent="0.25">
      <c r="A307" s="173" t="s">
        <v>861</v>
      </c>
      <c r="B307" s="762" t="s">
        <v>792</v>
      </c>
      <c r="C307" s="309" t="s">
        <v>850</v>
      </c>
      <c r="D307" s="818"/>
      <c r="E307" s="569" t="s">
        <v>794</v>
      </c>
      <c r="F307" s="818"/>
      <c r="G307" s="173"/>
      <c r="H307" s="173"/>
      <c r="I307" s="173"/>
      <c r="J307" s="309">
        <v>45111</v>
      </c>
      <c r="K307" s="815">
        <v>9500</v>
      </c>
      <c r="L307" s="569" t="s">
        <v>814</v>
      </c>
      <c r="M307" s="173"/>
      <c r="N307" s="308">
        <v>114000</v>
      </c>
      <c r="O307" s="173"/>
    </row>
    <row r="308" spans="1:15" s="333" customFormat="1" ht="24" x14ac:dyDescent="0.25">
      <c r="A308" s="173" t="s">
        <v>861</v>
      </c>
      <c r="B308" s="762" t="s">
        <v>792</v>
      </c>
      <c r="C308" s="309" t="s">
        <v>851</v>
      </c>
      <c r="D308" s="818"/>
      <c r="E308" s="569" t="s">
        <v>794</v>
      </c>
      <c r="F308" s="818"/>
      <c r="G308" s="173"/>
      <c r="H308" s="173"/>
      <c r="I308" s="173"/>
      <c r="J308" s="309">
        <v>45114</v>
      </c>
      <c r="K308" s="815">
        <v>2630</v>
      </c>
      <c r="L308" s="569" t="s">
        <v>814</v>
      </c>
      <c r="M308" s="173"/>
      <c r="N308" s="308">
        <v>31560</v>
      </c>
      <c r="O308" s="173"/>
    </row>
    <row r="309" spans="1:15" s="333" customFormat="1" ht="36" x14ac:dyDescent="0.25">
      <c r="A309" s="173" t="s">
        <v>861</v>
      </c>
      <c r="B309" s="762" t="s">
        <v>792</v>
      </c>
      <c r="C309" s="309" t="s">
        <v>852</v>
      </c>
      <c r="D309" s="307" t="s">
        <v>853</v>
      </c>
      <c r="E309" s="569" t="s">
        <v>794</v>
      </c>
      <c r="F309" s="307" t="s">
        <v>854</v>
      </c>
      <c r="G309" s="569" t="s">
        <v>849</v>
      </c>
      <c r="H309" s="569">
        <v>1</v>
      </c>
      <c r="I309" s="173"/>
      <c r="J309" s="309">
        <v>45126</v>
      </c>
      <c r="K309" s="815">
        <v>11400</v>
      </c>
      <c r="L309" s="569" t="s">
        <v>796</v>
      </c>
      <c r="M309" s="173"/>
      <c r="N309" s="308">
        <v>136800</v>
      </c>
      <c r="O309" s="173"/>
    </row>
    <row r="310" spans="1:15" s="333" customFormat="1" ht="36" x14ac:dyDescent="0.25">
      <c r="A310" s="173" t="s">
        <v>861</v>
      </c>
      <c r="B310" s="762" t="s">
        <v>792</v>
      </c>
      <c r="C310" s="309" t="s">
        <v>855</v>
      </c>
      <c r="D310" s="307" t="s">
        <v>856</v>
      </c>
      <c r="E310" s="569" t="s">
        <v>794</v>
      </c>
      <c r="F310" s="307" t="s">
        <v>857</v>
      </c>
      <c r="G310" s="569" t="s">
        <v>858</v>
      </c>
      <c r="H310" s="569">
        <v>1</v>
      </c>
      <c r="I310" s="173"/>
      <c r="J310" s="309">
        <v>45154</v>
      </c>
      <c r="K310" s="815">
        <v>5000</v>
      </c>
      <c r="L310" s="569" t="s">
        <v>796</v>
      </c>
      <c r="M310" s="173"/>
      <c r="N310" s="308">
        <v>60000</v>
      </c>
      <c r="O310" s="173"/>
    </row>
    <row r="311" spans="1:15" s="333" customFormat="1" ht="36" x14ac:dyDescent="0.25">
      <c r="A311" s="173" t="s">
        <v>861</v>
      </c>
      <c r="B311" s="762" t="s">
        <v>792</v>
      </c>
      <c r="C311" s="309" t="s">
        <v>859</v>
      </c>
      <c r="D311" s="818"/>
      <c r="E311" s="569" t="s">
        <v>794</v>
      </c>
      <c r="F311" s="818"/>
      <c r="G311" s="173"/>
      <c r="H311" s="173"/>
      <c r="I311" s="173"/>
      <c r="J311" s="309">
        <v>45176</v>
      </c>
      <c r="K311" s="815">
        <v>11500</v>
      </c>
      <c r="L311" s="569" t="s">
        <v>796</v>
      </c>
      <c r="M311" s="173"/>
      <c r="N311" s="308">
        <v>138000</v>
      </c>
      <c r="O311" s="173"/>
    </row>
    <row r="312" spans="1:15" s="766" customFormat="1" ht="24.4" customHeight="1" x14ac:dyDescent="0.25">
      <c r="A312" s="830" t="s">
        <v>862</v>
      </c>
      <c r="B312" s="289"/>
      <c r="C312" s="289"/>
      <c r="D312" s="289"/>
      <c r="E312" s="289"/>
      <c r="F312" s="289"/>
      <c r="G312" s="831"/>
      <c r="H312" s="289"/>
      <c r="I312" s="289"/>
      <c r="J312" s="764"/>
      <c r="K312" s="765"/>
      <c r="L312" s="289"/>
      <c r="M312" s="765"/>
      <c r="N312" s="765"/>
      <c r="O312" s="765"/>
    </row>
    <row r="313" spans="1:15" s="333" customFormat="1" ht="24" x14ac:dyDescent="0.25">
      <c r="A313" s="173" t="s">
        <v>862</v>
      </c>
      <c r="B313" s="569">
        <v>1503</v>
      </c>
      <c r="C313" s="149" t="s">
        <v>1233</v>
      </c>
      <c r="D313" s="154">
        <v>10316646781</v>
      </c>
      <c r="E313" s="569" t="s">
        <v>713</v>
      </c>
      <c r="F313" s="307" t="s">
        <v>354</v>
      </c>
      <c r="G313" s="569" t="s">
        <v>354</v>
      </c>
      <c r="H313" s="569" t="s">
        <v>354</v>
      </c>
      <c r="I313" s="569" t="s">
        <v>354</v>
      </c>
      <c r="J313" s="569">
        <v>365</v>
      </c>
      <c r="K313" s="819">
        <v>4200</v>
      </c>
      <c r="L313" s="569" t="s">
        <v>307</v>
      </c>
      <c r="M313" s="820">
        <v>50400</v>
      </c>
      <c r="N313" s="820">
        <v>33600</v>
      </c>
      <c r="O313" s="820">
        <v>50400</v>
      </c>
    </row>
    <row r="314" spans="1:15" s="333" customFormat="1" ht="24" x14ac:dyDescent="0.25">
      <c r="A314" s="173" t="s">
        <v>862</v>
      </c>
      <c r="B314" s="569">
        <v>1503</v>
      </c>
      <c r="C314" s="173" t="s">
        <v>1234</v>
      </c>
      <c r="D314" s="307" t="s">
        <v>1235</v>
      </c>
      <c r="E314" s="569" t="s">
        <v>713</v>
      </c>
      <c r="F314" s="307" t="s">
        <v>354</v>
      </c>
      <c r="G314" s="569" t="s">
        <v>354</v>
      </c>
      <c r="H314" s="569" t="s">
        <v>354</v>
      </c>
      <c r="I314" s="569" t="s">
        <v>354</v>
      </c>
      <c r="J314" s="569">
        <v>365</v>
      </c>
      <c r="K314" s="820">
        <v>4000</v>
      </c>
      <c r="L314" s="569" t="s">
        <v>307</v>
      </c>
      <c r="M314" s="820">
        <v>20000</v>
      </c>
      <c r="N314" s="820">
        <v>32000</v>
      </c>
      <c r="O314" s="820">
        <v>48000</v>
      </c>
    </row>
    <row r="315" spans="1:15" s="333" customFormat="1" ht="24" x14ac:dyDescent="0.25">
      <c r="A315" s="173" t="s">
        <v>862</v>
      </c>
      <c r="B315" s="569">
        <v>1503</v>
      </c>
      <c r="C315" s="173" t="s">
        <v>1236</v>
      </c>
      <c r="D315" s="307" t="s">
        <v>1237</v>
      </c>
      <c r="E315" s="569" t="s">
        <v>713</v>
      </c>
      <c r="F315" s="307" t="s">
        <v>354</v>
      </c>
      <c r="G315" s="569" t="s">
        <v>354</v>
      </c>
      <c r="H315" s="569" t="s">
        <v>354</v>
      </c>
      <c r="I315" s="569" t="s">
        <v>354</v>
      </c>
      <c r="J315" s="569">
        <v>365</v>
      </c>
      <c r="K315" s="820">
        <v>3500</v>
      </c>
      <c r="L315" s="569" t="s">
        <v>307</v>
      </c>
      <c r="M315" s="820">
        <v>28000</v>
      </c>
      <c r="N315" s="820">
        <v>42000</v>
      </c>
      <c r="O315" s="820">
        <v>42000</v>
      </c>
    </row>
    <row r="316" spans="1:15" s="333" customFormat="1" x14ac:dyDescent="0.25">
      <c r="A316" s="173" t="s">
        <v>862</v>
      </c>
      <c r="B316" s="569">
        <v>1503</v>
      </c>
      <c r="C316" s="173" t="s">
        <v>1238</v>
      </c>
      <c r="D316" s="307" t="s">
        <v>1239</v>
      </c>
      <c r="E316" s="569" t="s">
        <v>713</v>
      </c>
      <c r="F316" s="307" t="s">
        <v>1240</v>
      </c>
      <c r="G316" s="569" t="s">
        <v>354</v>
      </c>
      <c r="H316" s="569" t="s">
        <v>354</v>
      </c>
      <c r="I316" s="569" t="s">
        <v>354</v>
      </c>
      <c r="J316" s="569">
        <v>365</v>
      </c>
      <c r="K316" s="820">
        <v>6000</v>
      </c>
      <c r="L316" s="569" t="s">
        <v>307</v>
      </c>
      <c r="M316" s="820">
        <v>72000</v>
      </c>
      <c r="N316" s="820">
        <v>48000</v>
      </c>
      <c r="O316" s="820">
        <v>72000</v>
      </c>
    </row>
    <row r="317" spans="1:15" s="333" customFormat="1" ht="24" x14ac:dyDescent="0.25">
      <c r="A317" s="173" t="s">
        <v>862</v>
      </c>
      <c r="B317" s="569">
        <v>1503</v>
      </c>
      <c r="C317" s="173" t="s">
        <v>1241</v>
      </c>
      <c r="D317" s="307" t="s">
        <v>1242</v>
      </c>
      <c r="E317" s="569" t="s">
        <v>713</v>
      </c>
      <c r="F317" s="307" t="s">
        <v>1243</v>
      </c>
      <c r="G317" s="569" t="s">
        <v>354</v>
      </c>
      <c r="H317" s="569" t="s">
        <v>354</v>
      </c>
      <c r="I317" s="569" t="s">
        <v>354</v>
      </c>
      <c r="J317" s="569">
        <v>365</v>
      </c>
      <c r="K317" s="820">
        <v>6000</v>
      </c>
      <c r="L317" s="569" t="s">
        <v>307</v>
      </c>
      <c r="M317" s="820">
        <v>72000</v>
      </c>
      <c r="N317" s="820">
        <v>28000</v>
      </c>
      <c r="O317" s="820">
        <v>72000</v>
      </c>
    </row>
    <row r="318" spans="1:15" s="333" customFormat="1" ht="36" x14ac:dyDescent="0.25">
      <c r="A318" s="173" t="s">
        <v>862</v>
      </c>
      <c r="B318" s="569">
        <v>1503</v>
      </c>
      <c r="C318" s="173" t="s">
        <v>1244</v>
      </c>
      <c r="D318" s="307" t="s">
        <v>1245</v>
      </c>
      <c r="E318" s="569" t="s">
        <v>713</v>
      </c>
      <c r="F318" s="307" t="s">
        <v>1246</v>
      </c>
      <c r="G318" s="569" t="s">
        <v>354</v>
      </c>
      <c r="H318" s="569" t="s">
        <v>354</v>
      </c>
      <c r="I318" s="569" t="s">
        <v>354</v>
      </c>
      <c r="J318" s="569">
        <v>365</v>
      </c>
      <c r="K318" s="820">
        <v>3700</v>
      </c>
      <c r="L318" s="569" t="s">
        <v>307</v>
      </c>
      <c r="M318" s="820">
        <v>44400</v>
      </c>
      <c r="N318" s="820">
        <v>29600</v>
      </c>
      <c r="O318" s="820">
        <v>44400</v>
      </c>
    </row>
    <row r="319" spans="1:15" s="333" customFormat="1" ht="24" x14ac:dyDescent="0.25">
      <c r="A319" s="173" t="s">
        <v>862</v>
      </c>
      <c r="B319" s="569">
        <v>1503</v>
      </c>
      <c r="C319" s="173" t="s">
        <v>1247</v>
      </c>
      <c r="D319" s="307" t="s">
        <v>1248</v>
      </c>
      <c r="E319" s="569" t="s">
        <v>713</v>
      </c>
      <c r="F319" s="307" t="s">
        <v>1249</v>
      </c>
      <c r="G319" s="569" t="s">
        <v>354</v>
      </c>
      <c r="H319" s="569" t="s">
        <v>354</v>
      </c>
      <c r="I319" s="569" t="s">
        <v>354</v>
      </c>
      <c r="J319" s="569">
        <v>365</v>
      </c>
      <c r="K319" s="820">
        <v>4500</v>
      </c>
      <c r="L319" s="569" t="s">
        <v>307</v>
      </c>
      <c r="M319" s="820">
        <v>40500</v>
      </c>
      <c r="N319" s="820">
        <v>20250</v>
      </c>
      <c r="O319" s="820">
        <v>54000</v>
      </c>
    </row>
    <row r="320" spans="1:15" s="333" customFormat="1" ht="24" x14ac:dyDescent="0.25">
      <c r="A320" s="173" t="s">
        <v>862</v>
      </c>
      <c r="B320" s="569">
        <v>1503</v>
      </c>
      <c r="C320" s="173" t="s">
        <v>1250</v>
      </c>
      <c r="D320" s="307" t="s">
        <v>1251</v>
      </c>
      <c r="E320" s="569" t="s">
        <v>713</v>
      </c>
      <c r="F320" s="307" t="s">
        <v>1252</v>
      </c>
      <c r="G320" s="569" t="s">
        <v>1253</v>
      </c>
      <c r="H320" s="569" t="s">
        <v>354</v>
      </c>
      <c r="I320" s="569" t="s">
        <v>354</v>
      </c>
      <c r="J320" s="569">
        <v>365</v>
      </c>
      <c r="K320" s="820">
        <v>2000</v>
      </c>
      <c r="L320" s="569" t="s">
        <v>307</v>
      </c>
      <c r="M320" s="820">
        <v>24000</v>
      </c>
      <c r="N320" s="820">
        <v>12000</v>
      </c>
      <c r="O320" s="820">
        <v>24000</v>
      </c>
    </row>
    <row r="321" spans="1:15" s="333" customFormat="1" ht="36" x14ac:dyDescent="0.25">
      <c r="A321" s="173" t="s">
        <v>862</v>
      </c>
      <c r="B321" s="569">
        <v>1503</v>
      </c>
      <c r="C321" s="173" t="s">
        <v>1254</v>
      </c>
      <c r="D321" s="307" t="s">
        <v>1255</v>
      </c>
      <c r="E321" s="569" t="s">
        <v>713</v>
      </c>
      <c r="F321" s="307" t="s">
        <v>1256</v>
      </c>
      <c r="G321" s="569" t="s">
        <v>354</v>
      </c>
      <c r="H321" s="569" t="s">
        <v>354</v>
      </c>
      <c r="I321" s="569" t="s">
        <v>354</v>
      </c>
      <c r="J321" s="569">
        <v>365</v>
      </c>
      <c r="K321" s="820">
        <v>2500</v>
      </c>
      <c r="L321" s="569" t="s">
        <v>307</v>
      </c>
      <c r="M321" s="820">
        <v>30000</v>
      </c>
      <c r="N321" s="820">
        <v>17500</v>
      </c>
      <c r="O321" s="820">
        <v>30000</v>
      </c>
    </row>
    <row r="322" spans="1:15" s="333" customFormat="1" ht="24" x14ac:dyDescent="0.25">
      <c r="A322" s="173" t="s">
        <v>862</v>
      </c>
      <c r="B322" s="569">
        <v>1503</v>
      </c>
      <c r="C322" s="173" t="s">
        <v>1257</v>
      </c>
      <c r="D322" s="307" t="s">
        <v>1258</v>
      </c>
      <c r="E322" s="569" t="s">
        <v>713</v>
      </c>
      <c r="F322" s="307" t="s">
        <v>1259</v>
      </c>
      <c r="G322" s="569" t="s">
        <v>339</v>
      </c>
      <c r="H322" s="569" t="s">
        <v>354</v>
      </c>
      <c r="I322" s="569" t="s">
        <v>354</v>
      </c>
      <c r="J322" s="569">
        <v>365</v>
      </c>
      <c r="K322" s="820">
        <v>700</v>
      </c>
      <c r="L322" s="569" t="s">
        <v>307</v>
      </c>
      <c r="M322" s="820">
        <v>8400</v>
      </c>
      <c r="N322" s="820">
        <v>5600</v>
      </c>
      <c r="O322" s="820">
        <v>8400</v>
      </c>
    </row>
    <row r="323" spans="1:15" s="333" customFormat="1" ht="24" x14ac:dyDescent="0.25">
      <c r="A323" s="173" t="s">
        <v>862</v>
      </c>
      <c r="B323" s="569">
        <v>1503</v>
      </c>
      <c r="C323" s="173" t="s">
        <v>1257</v>
      </c>
      <c r="D323" s="307" t="s">
        <v>1258</v>
      </c>
      <c r="E323" s="569" t="s">
        <v>713</v>
      </c>
      <c r="F323" s="307" t="s">
        <v>354</v>
      </c>
      <c r="G323" s="569" t="s">
        <v>489</v>
      </c>
      <c r="H323" s="569" t="s">
        <v>354</v>
      </c>
      <c r="I323" s="569" t="s">
        <v>354</v>
      </c>
      <c r="J323" s="569">
        <v>365</v>
      </c>
      <c r="K323" s="820">
        <v>1800</v>
      </c>
      <c r="L323" s="569" t="s">
        <v>307</v>
      </c>
      <c r="M323" s="820">
        <v>21600</v>
      </c>
      <c r="N323" s="820">
        <v>12600</v>
      </c>
      <c r="O323" s="820">
        <v>21600</v>
      </c>
    </row>
    <row r="324" spans="1:15" s="333" customFormat="1" ht="36" x14ac:dyDescent="0.25">
      <c r="A324" s="173" t="s">
        <v>862</v>
      </c>
      <c r="B324" s="569">
        <v>1503</v>
      </c>
      <c r="C324" s="173" t="s">
        <v>1260</v>
      </c>
      <c r="D324" s="307" t="s">
        <v>1261</v>
      </c>
      <c r="E324" s="569" t="s">
        <v>713</v>
      </c>
      <c r="F324" s="307" t="s">
        <v>354</v>
      </c>
      <c r="G324" s="569" t="s">
        <v>354</v>
      </c>
      <c r="H324" s="569" t="s">
        <v>354</v>
      </c>
      <c r="I324" s="569" t="s">
        <v>354</v>
      </c>
      <c r="J324" s="569">
        <v>365</v>
      </c>
      <c r="K324" s="820">
        <v>1800</v>
      </c>
      <c r="L324" s="569" t="s">
        <v>307</v>
      </c>
      <c r="M324" s="820">
        <v>21600</v>
      </c>
      <c r="N324" s="820">
        <v>10800</v>
      </c>
      <c r="O324" s="820">
        <v>21600</v>
      </c>
    </row>
    <row r="325" spans="1:15" s="333" customFormat="1" ht="36" x14ac:dyDescent="0.25">
      <c r="A325" s="173" t="s">
        <v>862</v>
      </c>
      <c r="B325" s="569">
        <v>1503</v>
      </c>
      <c r="C325" s="149" t="s">
        <v>1262</v>
      </c>
      <c r="D325" s="782" t="s">
        <v>1263</v>
      </c>
      <c r="E325" s="569" t="s">
        <v>713</v>
      </c>
      <c r="F325" s="307" t="s">
        <v>1264</v>
      </c>
      <c r="G325" s="569" t="s">
        <v>1265</v>
      </c>
      <c r="H325" s="569" t="s">
        <v>354</v>
      </c>
      <c r="I325" s="569" t="s">
        <v>354</v>
      </c>
      <c r="J325" s="569">
        <v>365</v>
      </c>
      <c r="K325" s="819">
        <v>1600</v>
      </c>
      <c r="L325" s="569" t="s">
        <v>307</v>
      </c>
      <c r="M325" s="820">
        <v>19200</v>
      </c>
      <c r="N325" s="820">
        <v>14400</v>
      </c>
      <c r="O325" s="820">
        <v>19200</v>
      </c>
    </row>
    <row r="326" spans="1:15" s="333" customFormat="1" x14ac:dyDescent="0.25">
      <c r="A326" s="173" t="s">
        <v>862</v>
      </c>
      <c r="B326" s="569">
        <v>1503</v>
      </c>
      <c r="C326" s="173" t="s">
        <v>1266</v>
      </c>
      <c r="D326" s="307" t="s">
        <v>1267</v>
      </c>
      <c r="E326" s="569" t="s">
        <v>713</v>
      </c>
      <c r="F326" s="307" t="s">
        <v>1268</v>
      </c>
      <c r="G326" s="569" t="s">
        <v>452</v>
      </c>
      <c r="H326" s="569" t="s">
        <v>354</v>
      </c>
      <c r="I326" s="569" t="s">
        <v>354</v>
      </c>
      <c r="J326" s="569">
        <v>365</v>
      </c>
      <c r="K326" s="820">
        <v>2000</v>
      </c>
      <c r="L326" s="569" t="s">
        <v>307</v>
      </c>
      <c r="M326" s="820">
        <v>24000</v>
      </c>
      <c r="N326" s="820">
        <v>12000</v>
      </c>
      <c r="O326" s="820">
        <v>24000</v>
      </c>
    </row>
    <row r="327" spans="1:15" s="333" customFormat="1" ht="24" x14ac:dyDescent="0.25">
      <c r="A327" s="173" t="s">
        <v>862</v>
      </c>
      <c r="B327" s="569">
        <v>1503</v>
      </c>
      <c r="C327" s="173" t="s">
        <v>1269</v>
      </c>
      <c r="D327" s="307" t="s">
        <v>1270</v>
      </c>
      <c r="E327" s="569" t="s">
        <v>713</v>
      </c>
      <c r="F327" s="307" t="s">
        <v>1271</v>
      </c>
      <c r="G327" s="569" t="s">
        <v>354</v>
      </c>
      <c r="H327" s="569" t="s">
        <v>354</v>
      </c>
      <c r="I327" s="569" t="s">
        <v>354</v>
      </c>
      <c r="J327" s="569">
        <v>365</v>
      </c>
      <c r="K327" s="820">
        <v>1000</v>
      </c>
      <c r="L327" s="569" t="s">
        <v>307</v>
      </c>
      <c r="M327" s="820">
        <v>12000</v>
      </c>
      <c r="N327" s="820">
        <v>8000</v>
      </c>
      <c r="O327" s="820">
        <v>12000</v>
      </c>
    </row>
    <row r="328" spans="1:15" s="333" customFormat="1" ht="36" x14ac:dyDescent="0.25">
      <c r="A328" s="173" t="s">
        <v>862</v>
      </c>
      <c r="B328" s="569">
        <v>1503</v>
      </c>
      <c r="C328" s="173" t="s">
        <v>1272</v>
      </c>
      <c r="D328" s="307" t="s">
        <v>1273</v>
      </c>
      <c r="E328" s="569" t="s">
        <v>713</v>
      </c>
      <c r="F328" s="307" t="s">
        <v>1274</v>
      </c>
      <c r="G328" s="569" t="s">
        <v>354</v>
      </c>
      <c r="H328" s="569" t="s">
        <v>354</v>
      </c>
      <c r="I328" s="569" t="s">
        <v>354</v>
      </c>
      <c r="J328" s="569">
        <v>180</v>
      </c>
      <c r="K328" s="820">
        <v>2700</v>
      </c>
      <c r="L328" s="569" t="s">
        <v>307</v>
      </c>
      <c r="M328" s="820">
        <v>32400</v>
      </c>
      <c r="N328" s="820">
        <v>16100</v>
      </c>
      <c r="O328" s="820">
        <v>32400</v>
      </c>
    </row>
    <row r="329" spans="1:15" s="333" customFormat="1" ht="36" x14ac:dyDescent="0.25">
      <c r="A329" s="173" t="s">
        <v>862</v>
      </c>
      <c r="B329" s="569">
        <v>1503</v>
      </c>
      <c r="C329" s="173" t="s">
        <v>1275</v>
      </c>
      <c r="D329" s="307" t="s">
        <v>1276</v>
      </c>
      <c r="E329" s="569" t="s">
        <v>713</v>
      </c>
      <c r="F329" s="307" t="s">
        <v>1277</v>
      </c>
      <c r="G329" s="569" t="s">
        <v>354</v>
      </c>
      <c r="H329" s="569" t="s">
        <v>354</v>
      </c>
      <c r="I329" s="569" t="s">
        <v>354</v>
      </c>
      <c r="J329" s="569">
        <v>365</v>
      </c>
      <c r="K329" s="820">
        <v>1280</v>
      </c>
      <c r="L329" s="569" t="s">
        <v>307</v>
      </c>
      <c r="M329" s="820">
        <v>15360</v>
      </c>
      <c r="N329" s="820">
        <v>10240</v>
      </c>
      <c r="O329" s="820">
        <v>15360</v>
      </c>
    </row>
    <row r="330" spans="1:15" s="333" customFormat="1" ht="36" x14ac:dyDescent="0.25">
      <c r="A330" s="173" t="s">
        <v>862</v>
      </c>
      <c r="B330" s="569">
        <v>1503</v>
      </c>
      <c r="C330" s="173" t="s">
        <v>1278</v>
      </c>
      <c r="D330" s="307" t="s">
        <v>1279</v>
      </c>
      <c r="E330" s="569" t="s">
        <v>713</v>
      </c>
      <c r="F330" s="307" t="s">
        <v>1280</v>
      </c>
      <c r="G330" s="569" t="s">
        <v>354</v>
      </c>
      <c r="H330" s="569" t="s">
        <v>354</v>
      </c>
      <c r="I330" s="569" t="s">
        <v>354</v>
      </c>
      <c r="J330" s="569">
        <v>60</v>
      </c>
      <c r="K330" s="820">
        <v>2700</v>
      </c>
      <c r="L330" s="569" t="s">
        <v>307</v>
      </c>
      <c r="M330" s="820">
        <v>32400</v>
      </c>
      <c r="N330" s="820">
        <v>16200</v>
      </c>
      <c r="O330" s="820">
        <v>32400</v>
      </c>
    </row>
    <row r="331" spans="1:15" s="333" customFormat="1" ht="24" x14ac:dyDescent="0.25">
      <c r="A331" s="173" t="s">
        <v>862</v>
      </c>
      <c r="B331" s="569">
        <v>1503</v>
      </c>
      <c r="C331" s="173" t="s">
        <v>1281</v>
      </c>
      <c r="D331" s="307" t="s">
        <v>1282</v>
      </c>
      <c r="E331" s="569" t="s">
        <v>713</v>
      </c>
      <c r="F331" s="307" t="s">
        <v>1283</v>
      </c>
      <c r="G331" s="569" t="s">
        <v>354</v>
      </c>
      <c r="H331" s="569" t="s">
        <v>354</v>
      </c>
      <c r="I331" s="569" t="s">
        <v>354</v>
      </c>
      <c r="J331" s="569">
        <v>60</v>
      </c>
      <c r="K331" s="820">
        <v>3300</v>
      </c>
      <c r="L331" s="569" t="s">
        <v>307</v>
      </c>
      <c r="M331" s="820">
        <v>39600</v>
      </c>
      <c r="N331" s="820">
        <v>19800</v>
      </c>
      <c r="O331" s="820">
        <v>39600</v>
      </c>
    </row>
    <row r="332" spans="1:15" s="333" customFormat="1" ht="24" x14ac:dyDescent="0.25">
      <c r="A332" s="173" t="s">
        <v>862</v>
      </c>
      <c r="B332" s="569">
        <v>1503</v>
      </c>
      <c r="C332" s="173" t="s">
        <v>1284</v>
      </c>
      <c r="D332" s="307" t="s">
        <v>1285</v>
      </c>
      <c r="E332" s="569" t="s">
        <v>713</v>
      </c>
      <c r="F332" s="307" t="s">
        <v>1286</v>
      </c>
      <c r="G332" s="569" t="s">
        <v>354</v>
      </c>
      <c r="H332" s="569" t="s">
        <v>354</v>
      </c>
      <c r="I332" s="569" t="s">
        <v>354</v>
      </c>
      <c r="J332" s="569">
        <v>365</v>
      </c>
      <c r="K332" s="820">
        <v>1800</v>
      </c>
      <c r="L332" s="569" t="s">
        <v>307</v>
      </c>
      <c r="M332" s="820">
        <v>21600</v>
      </c>
      <c r="N332" s="820">
        <v>10800</v>
      </c>
      <c r="O332" s="820">
        <v>21600</v>
      </c>
    </row>
    <row r="333" spans="1:15" s="333" customFormat="1" ht="48" x14ac:dyDescent="0.25">
      <c r="A333" s="173" t="s">
        <v>862</v>
      </c>
      <c r="B333" s="569">
        <v>1503</v>
      </c>
      <c r="C333" s="173" t="s">
        <v>1287</v>
      </c>
      <c r="D333" s="307" t="s">
        <v>1288</v>
      </c>
      <c r="E333" s="569" t="s">
        <v>713</v>
      </c>
      <c r="F333" s="307" t="s">
        <v>1289</v>
      </c>
      <c r="G333" s="569" t="s">
        <v>354</v>
      </c>
      <c r="H333" s="569" t="s">
        <v>354</v>
      </c>
      <c r="I333" s="569" t="s">
        <v>354</v>
      </c>
      <c r="J333" s="569">
        <v>365</v>
      </c>
      <c r="K333" s="820">
        <v>1100</v>
      </c>
      <c r="L333" s="569" t="s">
        <v>307</v>
      </c>
      <c r="M333" s="820">
        <v>13200</v>
      </c>
      <c r="N333" s="820">
        <v>6600</v>
      </c>
      <c r="O333" s="820">
        <v>13200</v>
      </c>
    </row>
    <row r="334" spans="1:15" s="333" customFormat="1" ht="36" x14ac:dyDescent="0.25">
      <c r="A334" s="173" t="s">
        <v>862</v>
      </c>
      <c r="B334" s="569">
        <v>1503</v>
      </c>
      <c r="C334" s="173" t="s">
        <v>1290</v>
      </c>
      <c r="D334" s="307" t="s">
        <v>1291</v>
      </c>
      <c r="E334" s="569" t="s">
        <v>713</v>
      </c>
      <c r="F334" s="307" t="s">
        <v>354</v>
      </c>
      <c r="G334" s="569" t="s">
        <v>424</v>
      </c>
      <c r="H334" s="569" t="s">
        <v>354</v>
      </c>
      <c r="I334" s="569" t="s">
        <v>354</v>
      </c>
      <c r="J334" s="569">
        <v>150</v>
      </c>
      <c r="K334" s="820">
        <v>2946.6666666666665</v>
      </c>
      <c r="L334" s="569" t="s">
        <v>307</v>
      </c>
      <c r="M334" s="820">
        <v>35360</v>
      </c>
      <c r="N334" s="820">
        <v>17680</v>
      </c>
      <c r="O334" s="820">
        <v>35360</v>
      </c>
    </row>
    <row r="335" spans="1:15" s="333" customFormat="1" ht="24" x14ac:dyDescent="0.25">
      <c r="A335" s="173" t="s">
        <v>862</v>
      </c>
      <c r="B335" s="569">
        <v>1503</v>
      </c>
      <c r="C335" s="173" t="s">
        <v>1292</v>
      </c>
      <c r="D335" s="307" t="s">
        <v>1293</v>
      </c>
      <c r="E335" s="569" t="s">
        <v>713</v>
      </c>
      <c r="F335" s="307" t="s">
        <v>354</v>
      </c>
      <c r="G335" s="569" t="s">
        <v>354</v>
      </c>
      <c r="H335" s="569" t="s">
        <v>354</v>
      </c>
      <c r="I335" s="569" t="s">
        <v>354</v>
      </c>
      <c r="J335" s="569">
        <v>365</v>
      </c>
      <c r="K335" s="820">
        <v>3000</v>
      </c>
      <c r="L335" s="569" t="s">
        <v>307</v>
      </c>
      <c r="M335" s="820">
        <v>36000</v>
      </c>
      <c r="N335" s="820">
        <v>18000</v>
      </c>
      <c r="O335" s="820">
        <v>36000</v>
      </c>
    </row>
    <row r="336" spans="1:15" s="333" customFormat="1" ht="24" x14ac:dyDescent="0.25">
      <c r="A336" s="173" t="s">
        <v>862</v>
      </c>
      <c r="B336" s="569">
        <v>1503</v>
      </c>
      <c r="C336" s="149" t="s">
        <v>1294</v>
      </c>
      <c r="D336" s="782" t="s">
        <v>1295</v>
      </c>
      <c r="E336" s="569" t="s">
        <v>713</v>
      </c>
      <c r="F336" s="307" t="s">
        <v>1296</v>
      </c>
      <c r="G336" s="569" t="s">
        <v>354</v>
      </c>
      <c r="H336" s="569" t="s">
        <v>354</v>
      </c>
      <c r="I336" s="569" t="s">
        <v>354</v>
      </c>
      <c r="J336" s="569">
        <v>180</v>
      </c>
      <c r="K336" s="819">
        <v>4500</v>
      </c>
      <c r="L336" s="569" t="s">
        <v>307</v>
      </c>
      <c r="M336" s="820">
        <v>54000</v>
      </c>
      <c r="N336" s="820">
        <v>27000</v>
      </c>
      <c r="O336" s="820">
        <v>54000</v>
      </c>
    </row>
    <row r="337" spans="1:15" s="333" customFormat="1" ht="36" x14ac:dyDescent="0.25">
      <c r="A337" s="173" t="s">
        <v>862</v>
      </c>
      <c r="B337" s="569">
        <v>1503</v>
      </c>
      <c r="C337" s="173" t="s">
        <v>1297</v>
      </c>
      <c r="D337" s="307" t="s">
        <v>1298</v>
      </c>
      <c r="E337" s="569" t="s">
        <v>713</v>
      </c>
      <c r="F337" s="307" t="s">
        <v>1299</v>
      </c>
      <c r="G337" s="569" t="s">
        <v>354</v>
      </c>
      <c r="H337" s="569" t="s">
        <v>354</v>
      </c>
      <c r="I337" s="569" t="s">
        <v>354</v>
      </c>
      <c r="J337" s="569">
        <v>365</v>
      </c>
      <c r="K337" s="820">
        <v>1250</v>
      </c>
      <c r="L337" s="569" t="s">
        <v>307</v>
      </c>
      <c r="M337" s="820">
        <v>15000</v>
      </c>
      <c r="N337" s="820">
        <v>7500</v>
      </c>
      <c r="O337" s="820">
        <v>15000</v>
      </c>
    </row>
    <row r="338" spans="1:15" s="333" customFormat="1" ht="60" x14ac:dyDescent="0.25">
      <c r="A338" s="821" t="s">
        <v>862</v>
      </c>
      <c r="B338" s="822">
        <v>1503</v>
      </c>
      <c r="C338" s="821" t="s">
        <v>1300</v>
      </c>
      <c r="D338" s="823" t="s">
        <v>1301</v>
      </c>
      <c r="E338" s="822" t="s">
        <v>713</v>
      </c>
      <c r="F338" s="821"/>
      <c r="G338" s="823" t="s">
        <v>1302</v>
      </c>
      <c r="H338" s="822" t="s">
        <v>340</v>
      </c>
      <c r="I338" s="822"/>
      <c r="J338" s="822">
        <v>365</v>
      </c>
      <c r="K338" s="824">
        <v>0</v>
      </c>
      <c r="L338" s="822" t="s">
        <v>735</v>
      </c>
      <c r="M338" s="824">
        <v>2542082.94</v>
      </c>
      <c r="N338" s="824">
        <v>2636234.15</v>
      </c>
      <c r="O338" s="824">
        <v>2636234.15</v>
      </c>
    </row>
    <row r="339" spans="1:15" s="835" customFormat="1" ht="26.45" customHeight="1" x14ac:dyDescent="0.25">
      <c r="A339" s="832" t="s">
        <v>23</v>
      </c>
      <c r="B339" s="832"/>
      <c r="C339" s="833"/>
      <c r="D339" s="834"/>
      <c r="E339" s="834"/>
      <c r="F339" s="834"/>
      <c r="G339" s="834"/>
      <c r="H339" s="834"/>
      <c r="I339" s="834"/>
      <c r="J339" s="834"/>
      <c r="K339" s="834"/>
      <c r="L339" s="834"/>
      <c r="M339" s="836">
        <f>SUM(M6:M338)</f>
        <v>13922817.489999998</v>
      </c>
      <c r="N339" s="836">
        <f t="shared" ref="N339:O339" si="0">SUM(N6:N338)</f>
        <v>10735286.73</v>
      </c>
      <c r="O339" s="836">
        <f t="shared" si="0"/>
        <v>15834855.109999998</v>
      </c>
    </row>
    <row r="340" spans="1:15" ht="24" x14ac:dyDescent="0.2">
      <c r="A340" s="361" t="s">
        <v>1303</v>
      </c>
    </row>
    <row r="341" spans="1:15" x14ac:dyDescent="0.2">
      <c r="A341" s="361" t="s">
        <v>1304</v>
      </c>
    </row>
  </sheetData>
  <mergeCells count="18">
    <mergeCell ref="N207:N214"/>
    <mergeCell ref="O207:O214"/>
    <mergeCell ref="J150:J151"/>
    <mergeCell ref="J175:J176"/>
    <mergeCell ref="C207:C214"/>
    <mergeCell ref="J207:J214"/>
    <mergeCell ref="K207:K214"/>
    <mergeCell ref="L207:L214"/>
    <mergeCell ref="M207:M214"/>
    <mergeCell ref="A1:O1"/>
    <mergeCell ref="C2:O2"/>
    <mergeCell ref="O3:O4"/>
    <mergeCell ref="N3:N4"/>
    <mergeCell ref="A3:B3"/>
    <mergeCell ref="C3:D3"/>
    <mergeCell ref="E3:I3"/>
    <mergeCell ref="J3:L3"/>
    <mergeCell ref="M3:M4"/>
  </mergeCells>
  <pageMargins left="0.70866141732283472" right="0.70866141732283472" top="0.74803149606299213" bottom="0.74803149606299213" header="0.31496062992125984" footer="0.31496062992125984"/>
  <pageSetup paperSize="9" scale="47" fitToHeight="1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03"/>
  <sheetViews>
    <sheetView view="pageBreakPreview" zoomScale="60" zoomScaleNormal="100" workbookViewId="0">
      <pane ySplit="6" topLeftCell="A7" activePane="bottomLeft" state="frozen"/>
      <selection pane="bottomLeft" activeCell="F104" sqref="F104"/>
    </sheetView>
  </sheetViews>
  <sheetFormatPr baseColWidth="10" defaultColWidth="11.42578125" defaultRowHeight="12" x14ac:dyDescent="0.2"/>
  <cols>
    <col min="1" max="1" width="39.5703125" style="15" customWidth="1"/>
    <col min="2" max="2" width="10" style="15" customWidth="1"/>
    <col min="3" max="3" width="14.42578125" style="15" customWidth="1"/>
    <col min="4" max="4" width="12" style="15" customWidth="1"/>
    <col min="5" max="5" width="15.140625" style="15" customWidth="1"/>
    <col min="6" max="7" width="14" style="15" customWidth="1"/>
    <col min="8" max="8" width="22.28515625" style="15" customWidth="1"/>
    <col min="9" max="9" width="12.42578125" style="15" customWidth="1"/>
    <col min="10" max="10" width="12.7109375" style="15" customWidth="1"/>
    <col min="11" max="11" width="9.7109375" style="15" customWidth="1"/>
    <col min="12" max="12" width="9.85546875" style="15" customWidth="1"/>
    <col min="13" max="13" width="11.7109375" style="15" bestFit="1" customWidth="1"/>
    <col min="14" max="14" width="10" style="15" bestFit="1" customWidth="1"/>
    <col min="15" max="15" width="10.7109375" style="15" bestFit="1" customWidth="1"/>
    <col min="16" max="16" width="11.28515625" style="15" customWidth="1"/>
    <col min="17" max="17" width="9.85546875" style="15" bestFit="1" customWidth="1"/>
    <col min="18" max="18" width="13.5703125" style="15" customWidth="1"/>
    <col min="19" max="19" width="14.7109375" style="15" bestFit="1" customWidth="1"/>
    <col min="20" max="20" width="13.42578125" style="15" customWidth="1"/>
    <col min="21" max="21" width="8.28515625" style="15" customWidth="1"/>
    <col min="22" max="22" width="15.85546875" style="15" customWidth="1"/>
    <col min="23" max="23" width="12.42578125" style="15" customWidth="1"/>
    <col min="24" max="16384" width="11.42578125" style="15"/>
  </cols>
  <sheetData>
    <row r="1" spans="1:28" ht="29.25" customHeight="1" x14ac:dyDescent="0.2">
      <c r="A1" s="975" t="s">
        <v>207</v>
      </c>
      <c r="B1" s="976"/>
      <c r="C1" s="976"/>
      <c r="D1" s="976"/>
      <c r="E1" s="976"/>
      <c r="F1" s="976"/>
      <c r="G1" s="976"/>
      <c r="H1" s="976"/>
      <c r="I1" s="976"/>
      <c r="J1" s="976"/>
      <c r="K1" s="976"/>
      <c r="L1" s="976"/>
      <c r="M1" s="976"/>
      <c r="N1" s="976"/>
      <c r="O1" s="976"/>
      <c r="P1" s="976"/>
      <c r="Q1" s="976"/>
      <c r="R1" s="976"/>
      <c r="S1" s="976"/>
      <c r="T1" s="976"/>
      <c r="U1" s="976"/>
      <c r="V1" s="976"/>
      <c r="W1" s="977"/>
    </row>
    <row r="2" spans="1:28" ht="20.25" x14ac:dyDescent="0.2">
      <c r="A2" s="975" t="s">
        <v>148</v>
      </c>
      <c r="B2" s="976"/>
      <c r="C2" s="976"/>
      <c r="D2" s="976"/>
      <c r="E2" s="976"/>
      <c r="F2" s="976"/>
      <c r="G2" s="976"/>
      <c r="H2" s="976"/>
      <c r="I2" s="976"/>
      <c r="J2" s="976"/>
      <c r="K2" s="976"/>
      <c r="L2" s="976"/>
      <c r="M2" s="976"/>
      <c r="N2" s="976"/>
      <c r="O2" s="976"/>
      <c r="P2" s="976"/>
      <c r="Q2" s="976"/>
      <c r="R2" s="976"/>
      <c r="S2" s="976"/>
      <c r="T2" s="976"/>
      <c r="U2" s="976"/>
      <c r="V2" s="976"/>
      <c r="W2" s="977"/>
    </row>
    <row r="3" spans="1:28" ht="37.5" customHeight="1" x14ac:dyDescent="0.2">
      <c r="A3" s="986" t="s">
        <v>3</v>
      </c>
      <c r="B3" s="986"/>
      <c r="C3" s="986"/>
      <c r="D3" s="986"/>
      <c r="E3" s="986"/>
      <c r="F3" s="986"/>
      <c r="G3" s="986"/>
      <c r="H3" s="986"/>
      <c r="I3" s="986"/>
      <c r="J3" s="986"/>
      <c r="K3" s="986"/>
      <c r="L3" s="986"/>
      <c r="M3" s="986"/>
      <c r="N3" s="986"/>
      <c r="O3" s="986"/>
      <c r="P3" s="986"/>
      <c r="Q3" s="986"/>
      <c r="R3" s="956" t="s">
        <v>157</v>
      </c>
      <c r="S3" s="957"/>
      <c r="T3" s="962" t="s">
        <v>147</v>
      </c>
      <c r="U3" s="963"/>
      <c r="V3" s="922" t="s">
        <v>149</v>
      </c>
      <c r="W3" s="951" t="s">
        <v>168</v>
      </c>
      <c r="X3" s="16"/>
      <c r="Y3" s="16"/>
      <c r="Z3" s="16"/>
      <c r="AA3" s="16"/>
      <c r="AB3" s="16"/>
    </row>
    <row r="4" spans="1:28" ht="12" hidden="1" customHeight="1" x14ac:dyDescent="0.2">
      <c r="A4" s="35" t="s">
        <v>77</v>
      </c>
      <c r="B4" s="35"/>
      <c r="C4" s="35"/>
      <c r="D4" s="35"/>
      <c r="E4" s="35"/>
      <c r="F4" s="35"/>
      <c r="G4" s="35"/>
      <c r="H4" s="35"/>
      <c r="I4" s="35"/>
      <c r="J4" s="35"/>
      <c r="K4" s="35"/>
      <c r="L4" s="35"/>
      <c r="M4" s="35"/>
      <c r="N4" s="35"/>
      <c r="O4" s="35"/>
      <c r="P4" s="35"/>
      <c r="Q4" s="35"/>
      <c r="R4" s="958"/>
      <c r="S4" s="959"/>
      <c r="T4" s="964"/>
      <c r="U4" s="965"/>
      <c r="V4" s="968"/>
      <c r="W4" s="978"/>
    </row>
    <row r="5" spans="1:28" ht="27.75" customHeight="1" x14ac:dyDescent="0.2">
      <c r="A5" s="35"/>
      <c r="B5" s="922" t="s">
        <v>171</v>
      </c>
      <c r="C5" s="922" t="s">
        <v>151</v>
      </c>
      <c r="D5" s="922" t="s">
        <v>78</v>
      </c>
      <c r="E5" s="922" t="s">
        <v>152</v>
      </c>
      <c r="F5" s="922" t="s">
        <v>145</v>
      </c>
      <c r="G5" s="922" t="s">
        <v>79</v>
      </c>
      <c r="H5" s="922" t="s">
        <v>153</v>
      </c>
      <c r="I5" s="980" t="s">
        <v>158</v>
      </c>
      <c r="J5" s="981"/>
      <c r="K5" s="980" t="s">
        <v>80</v>
      </c>
      <c r="L5" s="981"/>
      <c r="M5" s="984" t="s">
        <v>161</v>
      </c>
      <c r="N5" s="985"/>
      <c r="O5" s="955" t="s">
        <v>170</v>
      </c>
      <c r="P5" s="955"/>
      <c r="Q5" s="955"/>
      <c r="R5" s="960"/>
      <c r="S5" s="961"/>
      <c r="T5" s="966"/>
      <c r="U5" s="967"/>
      <c r="V5" s="969"/>
      <c r="W5" s="979"/>
    </row>
    <row r="6" spans="1:28" ht="51" customHeight="1" x14ac:dyDescent="0.2">
      <c r="A6" s="102" t="s">
        <v>146</v>
      </c>
      <c r="B6" s="968"/>
      <c r="C6" s="968"/>
      <c r="D6" s="968"/>
      <c r="E6" s="968"/>
      <c r="F6" s="968"/>
      <c r="G6" s="968"/>
      <c r="H6" s="968"/>
      <c r="I6" s="102" t="s">
        <v>159</v>
      </c>
      <c r="J6" s="102" t="s">
        <v>160</v>
      </c>
      <c r="K6" s="102" t="s">
        <v>162</v>
      </c>
      <c r="L6" s="102" t="s">
        <v>163</v>
      </c>
      <c r="M6" s="108" t="s">
        <v>164</v>
      </c>
      <c r="N6" s="102" t="s">
        <v>19</v>
      </c>
      <c r="O6" s="39" t="s">
        <v>165</v>
      </c>
      <c r="P6" s="39" t="s">
        <v>166</v>
      </c>
      <c r="Q6" s="39" t="s">
        <v>167</v>
      </c>
      <c r="R6" s="120">
        <v>2021</v>
      </c>
      <c r="S6" s="120" t="s">
        <v>133</v>
      </c>
      <c r="T6" s="103" t="s">
        <v>85</v>
      </c>
      <c r="U6" s="75" t="s">
        <v>19</v>
      </c>
      <c r="V6" s="121" t="s">
        <v>134</v>
      </c>
      <c r="W6" s="43" t="s">
        <v>169</v>
      </c>
    </row>
    <row r="7" spans="1:28" ht="18" x14ac:dyDescent="0.2">
      <c r="A7" s="122" t="s">
        <v>863</v>
      </c>
      <c r="B7" s="123"/>
      <c r="C7" s="123"/>
      <c r="D7" s="123"/>
      <c r="E7" s="123"/>
      <c r="F7" s="123"/>
      <c r="G7" s="123"/>
      <c r="H7" s="123"/>
      <c r="I7" s="123"/>
      <c r="J7" s="123"/>
      <c r="K7" s="123"/>
      <c r="L7" s="123"/>
      <c r="M7" s="123"/>
      <c r="N7" s="123"/>
      <c r="O7" s="123"/>
      <c r="P7" s="123"/>
      <c r="Q7" s="123"/>
      <c r="R7" s="124"/>
      <c r="S7" s="124"/>
      <c r="T7" s="125"/>
      <c r="U7" s="126"/>
      <c r="V7" s="124"/>
      <c r="W7" s="127"/>
    </row>
    <row r="8" spans="1:28" x14ac:dyDescent="0.2">
      <c r="A8" s="128" t="s">
        <v>929</v>
      </c>
      <c r="B8" s="129"/>
      <c r="C8" s="130"/>
      <c r="D8" s="130"/>
      <c r="E8" s="130"/>
      <c r="F8" s="130"/>
      <c r="G8" s="130"/>
      <c r="H8" s="130"/>
      <c r="I8" s="130"/>
      <c r="J8" s="130"/>
      <c r="K8" s="130"/>
      <c r="L8" s="130"/>
      <c r="M8" s="130"/>
      <c r="N8" s="130"/>
      <c r="O8" s="130"/>
      <c r="P8" s="130"/>
      <c r="Q8" s="130"/>
      <c r="R8" s="131"/>
      <c r="S8" s="131"/>
      <c r="T8" s="131"/>
      <c r="U8" s="131"/>
      <c r="V8" s="131"/>
      <c r="W8" s="131"/>
    </row>
    <row r="9" spans="1:28" ht="34.9" customHeight="1" x14ac:dyDescent="0.2">
      <c r="A9" s="982" t="s">
        <v>864</v>
      </c>
      <c r="B9" s="971">
        <v>2414693</v>
      </c>
      <c r="C9" s="983" t="s">
        <v>865</v>
      </c>
      <c r="D9" s="983" t="s">
        <v>866</v>
      </c>
      <c r="E9" s="983" t="s">
        <v>867</v>
      </c>
      <c r="F9" s="987">
        <v>3204988.81</v>
      </c>
      <c r="G9" s="989">
        <v>44420</v>
      </c>
      <c r="H9" s="983" t="s">
        <v>868</v>
      </c>
      <c r="I9" s="989">
        <v>44440</v>
      </c>
      <c r="J9" s="989">
        <v>44559</v>
      </c>
      <c r="K9" s="132">
        <v>44560</v>
      </c>
      <c r="L9" s="132">
        <v>44618</v>
      </c>
      <c r="M9" s="987">
        <v>325312.26</v>
      </c>
      <c r="N9" s="988">
        <v>0.10150000000000001</v>
      </c>
      <c r="O9" s="989">
        <v>44709</v>
      </c>
      <c r="P9" s="989">
        <v>44761</v>
      </c>
      <c r="Q9" s="990" t="s">
        <v>869</v>
      </c>
      <c r="R9" s="970">
        <v>2174517.7400000002</v>
      </c>
      <c r="S9" s="970">
        <v>2017525.71</v>
      </c>
      <c r="T9" s="970">
        <v>255291.03</v>
      </c>
      <c r="U9" s="970"/>
      <c r="V9" s="970"/>
      <c r="W9" s="970"/>
    </row>
    <row r="10" spans="1:28" ht="34.9" customHeight="1" x14ac:dyDescent="0.2">
      <c r="A10" s="982"/>
      <c r="B10" s="971"/>
      <c r="C10" s="983"/>
      <c r="D10" s="983"/>
      <c r="E10" s="983"/>
      <c r="F10" s="987"/>
      <c r="G10" s="989"/>
      <c r="H10" s="983"/>
      <c r="I10" s="989"/>
      <c r="J10" s="989"/>
      <c r="K10" s="132">
        <v>44619</v>
      </c>
      <c r="L10" s="132">
        <v>44672</v>
      </c>
      <c r="M10" s="987"/>
      <c r="N10" s="988"/>
      <c r="O10" s="989"/>
      <c r="P10" s="989"/>
      <c r="Q10" s="971"/>
      <c r="R10" s="970"/>
      <c r="S10" s="970"/>
      <c r="T10" s="970"/>
      <c r="U10" s="970"/>
      <c r="V10" s="970"/>
      <c r="W10" s="970"/>
    </row>
    <row r="11" spans="1:28" ht="34.9" customHeight="1" x14ac:dyDescent="0.2">
      <c r="A11" s="982"/>
      <c r="B11" s="971"/>
      <c r="C11" s="983"/>
      <c r="D11" s="983"/>
      <c r="E11" s="983"/>
      <c r="F11" s="987"/>
      <c r="G11" s="989"/>
      <c r="H11" s="983"/>
      <c r="I11" s="989"/>
      <c r="J11" s="989"/>
      <c r="K11" s="132">
        <v>44673</v>
      </c>
      <c r="L11" s="132">
        <v>44709</v>
      </c>
      <c r="M11" s="987"/>
      <c r="N11" s="988"/>
      <c r="O11" s="989"/>
      <c r="P11" s="989"/>
      <c r="Q11" s="971"/>
      <c r="R11" s="970"/>
      <c r="S11" s="970"/>
      <c r="T11" s="970"/>
      <c r="U11" s="970"/>
      <c r="V11" s="970"/>
      <c r="W11" s="970"/>
    </row>
    <row r="12" spans="1:28" ht="18.399999999999999" customHeight="1" x14ac:dyDescent="0.2">
      <c r="A12" s="982" t="s">
        <v>870</v>
      </c>
      <c r="B12" s="971">
        <v>2406437</v>
      </c>
      <c r="C12" s="983" t="s">
        <v>865</v>
      </c>
      <c r="D12" s="983" t="s">
        <v>866</v>
      </c>
      <c r="E12" s="983" t="s">
        <v>871</v>
      </c>
      <c r="F12" s="987">
        <v>2925312.3</v>
      </c>
      <c r="G12" s="991">
        <v>44513</v>
      </c>
      <c r="H12" s="983" t="s">
        <v>872</v>
      </c>
      <c r="I12" s="989">
        <v>44538</v>
      </c>
      <c r="J12" s="989">
        <v>44657</v>
      </c>
      <c r="K12" s="133">
        <v>44658</v>
      </c>
      <c r="L12" s="133">
        <v>44681</v>
      </c>
      <c r="M12" s="134">
        <v>92493.18</v>
      </c>
      <c r="N12" s="135">
        <v>3.1600000000000003E-2</v>
      </c>
      <c r="O12" s="971" t="s">
        <v>873</v>
      </c>
      <c r="P12" s="972" t="s">
        <v>874</v>
      </c>
      <c r="Q12" s="972" t="s">
        <v>869</v>
      </c>
      <c r="R12" s="970">
        <v>306151.03000000003</v>
      </c>
      <c r="S12" s="970">
        <v>2663812.62</v>
      </c>
      <c r="T12" s="970">
        <v>1014846.37</v>
      </c>
      <c r="U12" s="970"/>
      <c r="V12" s="970"/>
      <c r="W12" s="970"/>
    </row>
    <row r="13" spans="1:28" ht="18.399999999999999" customHeight="1" x14ac:dyDescent="0.2">
      <c r="A13" s="982"/>
      <c r="B13" s="971"/>
      <c r="C13" s="983"/>
      <c r="D13" s="983"/>
      <c r="E13" s="983"/>
      <c r="F13" s="987"/>
      <c r="G13" s="991"/>
      <c r="H13" s="983"/>
      <c r="I13" s="989"/>
      <c r="J13" s="989"/>
      <c r="K13" s="133" t="s">
        <v>875</v>
      </c>
      <c r="L13" s="133">
        <v>44706</v>
      </c>
      <c r="M13" s="134">
        <v>100303.82</v>
      </c>
      <c r="N13" s="135">
        <v>3.4299999999999997E-2</v>
      </c>
      <c r="O13" s="971"/>
      <c r="P13" s="973"/>
      <c r="Q13" s="973"/>
      <c r="R13" s="970"/>
      <c r="S13" s="970"/>
      <c r="T13" s="970"/>
      <c r="U13" s="970"/>
      <c r="V13" s="970"/>
      <c r="W13" s="970"/>
    </row>
    <row r="14" spans="1:28" ht="18.399999999999999" customHeight="1" x14ac:dyDescent="0.2">
      <c r="A14" s="982"/>
      <c r="B14" s="971"/>
      <c r="C14" s="983"/>
      <c r="D14" s="983"/>
      <c r="E14" s="983"/>
      <c r="F14" s="987"/>
      <c r="G14" s="991"/>
      <c r="H14" s="983"/>
      <c r="I14" s="989"/>
      <c r="J14" s="989"/>
      <c r="K14" s="133">
        <v>44707</v>
      </c>
      <c r="L14" s="133">
        <v>44715</v>
      </c>
      <c r="M14" s="134">
        <v>164065.66</v>
      </c>
      <c r="N14" s="135">
        <v>5.6099999999999997E-2</v>
      </c>
      <c r="O14" s="971"/>
      <c r="P14" s="973"/>
      <c r="Q14" s="973"/>
      <c r="R14" s="970"/>
      <c r="S14" s="970"/>
      <c r="T14" s="970"/>
      <c r="U14" s="970"/>
      <c r="V14" s="970"/>
      <c r="W14" s="970"/>
    </row>
    <row r="15" spans="1:28" ht="18.399999999999999" customHeight="1" x14ac:dyDescent="0.2">
      <c r="A15" s="982"/>
      <c r="B15" s="971"/>
      <c r="C15" s="983"/>
      <c r="D15" s="983"/>
      <c r="E15" s="983"/>
      <c r="F15" s="987"/>
      <c r="G15" s="991"/>
      <c r="H15" s="983"/>
      <c r="I15" s="989"/>
      <c r="J15" s="989"/>
      <c r="K15" s="133">
        <v>44716</v>
      </c>
      <c r="L15" s="133">
        <v>44734</v>
      </c>
      <c r="M15" s="134">
        <v>76957.61</v>
      </c>
      <c r="N15" s="135">
        <v>2.63E-2</v>
      </c>
      <c r="O15" s="971"/>
      <c r="P15" s="973"/>
      <c r="Q15" s="973"/>
      <c r="R15" s="970"/>
      <c r="S15" s="970"/>
      <c r="T15" s="970"/>
      <c r="U15" s="970"/>
      <c r="V15" s="970"/>
      <c r="W15" s="970"/>
    </row>
    <row r="16" spans="1:28" ht="18.399999999999999" customHeight="1" x14ac:dyDescent="0.2">
      <c r="A16" s="982"/>
      <c r="B16" s="971"/>
      <c r="C16" s="983"/>
      <c r="D16" s="983"/>
      <c r="E16" s="983"/>
      <c r="F16" s="987"/>
      <c r="G16" s="991"/>
      <c r="H16" s="983"/>
      <c r="I16" s="989"/>
      <c r="J16" s="989"/>
      <c r="K16" s="133">
        <v>44735</v>
      </c>
      <c r="L16" s="133">
        <v>44767</v>
      </c>
      <c r="M16" s="136"/>
      <c r="N16" s="137"/>
      <c r="O16" s="971"/>
      <c r="P16" s="973"/>
      <c r="Q16" s="973"/>
      <c r="R16" s="970"/>
      <c r="S16" s="970"/>
      <c r="T16" s="970"/>
      <c r="U16" s="970"/>
      <c r="V16" s="970"/>
      <c r="W16" s="970"/>
    </row>
    <row r="17" spans="1:23" ht="18.399999999999999" customHeight="1" x14ac:dyDescent="0.2">
      <c r="A17" s="982"/>
      <c r="B17" s="971"/>
      <c r="C17" s="983"/>
      <c r="D17" s="983"/>
      <c r="E17" s="983"/>
      <c r="F17" s="987"/>
      <c r="G17" s="991"/>
      <c r="H17" s="983"/>
      <c r="I17" s="989"/>
      <c r="J17" s="989"/>
      <c r="K17" s="133">
        <v>44738</v>
      </c>
      <c r="L17" s="133">
        <v>44806</v>
      </c>
      <c r="M17" s="136"/>
      <c r="N17" s="137"/>
      <c r="O17" s="971"/>
      <c r="P17" s="973"/>
      <c r="Q17" s="973"/>
      <c r="R17" s="970"/>
      <c r="S17" s="970"/>
      <c r="T17" s="970"/>
      <c r="U17" s="970"/>
      <c r="V17" s="970"/>
      <c r="W17" s="970"/>
    </row>
    <row r="18" spans="1:23" ht="12" customHeight="1" x14ac:dyDescent="0.2">
      <c r="A18" s="982" t="s">
        <v>876</v>
      </c>
      <c r="B18" s="971">
        <v>2300968</v>
      </c>
      <c r="C18" s="983" t="s">
        <v>865</v>
      </c>
      <c r="D18" s="983" t="s">
        <v>866</v>
      </c>
      <c r="E18" s="983" t="s">
        <v>877</v>
      </c>
      <c r="F18" s="987">
        <v>1544249.19</v>
      </c>
      <c r="G18" s="989">
        <v>43822</v>
      </c>
      <c r="H18" s="983" t="s">
        <v>878</v>
      </c>
      <c r="I18" s="989">
        <v>44047</v>
      </c>
      <c r="J18" s="989">
        <v>44196</v>
      </c>
      <c r="K18" s="138">
        <v>44197</v>
      </c>
      <c r="L18" s="138">
        <v>44201</v>
      </c>
      <c r="M18" s="972" t="s">
        <v>874</v>
      </c>
      <c r="N18" s="972" t="s">
        <v>874</v>
      </c>
      <c r="O18" s="992">
        <v>44226</v>
      </c>
      <c r="P18" s="989">
        <v>44251</v>
      </c>
      <c r="Q18" s="989">
        <v>44403</v>
      </c>
      <c r="R18" s="970">
        <v>608932</v>
      </c>
      <c r="S18" s="970">
        <v>43437</v>
      </c>
      <c r="T18" s="970"/>
      <c r="U18" s="974"/>
      <c r="V18" s="974"/>
      <c r="W18" s="974"/>
    </row>
    <row r="19" spans="1:23" ht="12" customHeight="1" x14ac:dyDescent="0.2">
      <c r="A19" s="982"/>
      <c r="B19" s="971"/>
      <c r="C19" s="983"/>
      <c r="D19" s="983"/>
      <c r="E19" s="983"/>
      <c r="F19" s="987"/>
      <c r="G19" s="989"/>
      <c r="H19" s="983"/>
      <c r="I19" s="989"/>
      <c r="J19" s="989"/>
      <c r="K19" s="991">
        <v>44202</v>
      </c>
      <c r="L19" s="991">
        <v>44226</v>
      </c>
      <c r="M19" s="973"/>
      <c r="N19" s="973"/>
      <c r="O19" s="983"/>
      <c r="P19" s="971"/>
      <c r="Q19" s="971"/>
      <c r="R19" s="970"/>
      <c r="S19" s="970"/>
      <c r="T19" s="970"/>
      <c r="U19" s="974"/>
      <c r="V19" s="974"/>
      <c r="W19" s="974"/>
    </row>
    <row r="20" spans="1:23" ht="12" customHeight="1" x14ac:dyDescent="0.2">
      <c r="A20" s="982"/>
      <c r="B20" s="971"/>
      <c r="C20" s="983"/>
      <c r="D20" s="983"/>
      <c r="E20" s="983"/>
      <c r="F20" s="987"/>
      <c r="G20" s="989"/>
      <c r="H20" s="983"/>
      <c r="I20" s="989"/>
      <c r="J20" s="989"/>
      <c r="K20" s="991"/>
      <c r="L20" s="991"/>
      <c r="M20" s="973"/>
      <c r="N20" s="973"/>
      <c r="O20" s="983"/>
      <c r="P20" s="971"/>
      <c r="Q20" s="971"/>
      <c r="R20" s="970"/>
      <c r="S20" s="970"/>
      <c r="T20" s="970"/>
      <c r="U20" s="974"/>
      <c r="V20" s="974"/>
      <c r="W20" s="974"/>
    </row>
    <row r="21" spans="1:23" ht="12" customHeight="1" x14ac:dyDescent="0.2">
      <c r="A21" s="982"/>
      <c r="B21" s="971"/>
      <c r="C21" s="983"/>
      <c r="D21" s="983"/>
      <c r="E21" s="983"/>
      <c r="F21" s="987"/>
      <c r="G21" s="989"/>
      <c r="H21" s="983"/>
      <c r="I21" s="989"/>
      <c r="J21" s="989"/>
      <c r="K21" s="991"/>
      <c r="L21" s="991"/>
      <c r="M21" s="973"/>
      <c r="N21" s="973"/>
      <c r="O21" s="983"/>
      <c r="P21" s="971"/>
      <c r="Q21" s="971"/>
      <c r="R21" s="970"/>
      <c r="S21" s="970"/>
      <c r="T21" s="970"/>
      <c r="U21" s="974"/>
      <c r="V21" s="974"/>
      <c r="W21" s="974"/>
    </row>
    <row r="22" spans="1:23" ht="12" customHeight="1" x14ac:dyDescent="0.2">
      <c r="A22" s="982"/>
      <c r="B22" s="971"/>
      <c r="C22" s="983"/>
      <c r="D22" s="983"/>
      <c r="E22" s="983"/>
      <c r="F22" s="987"/>
      <c r="G22" s="989"/>
      <c r="H22" s="983"/>
      <c r="I22" s="989"/>
      <c r="J22" s="989"/>
      <c r="K22" s="991"/>
      <c r="L22" s="991"/>
      <c r="M22" s="973"/>
      <c r="N22" s="973"/>
      <c r="O22" s="983"/>
      <c r="P22" s="971"/>
      <c r="Q22" s="971"/>
      <c r="R22" s="970"/>
      <c r="S22" s="970"/>
      <c r="T22" s="970"/>
      <c r="U22" s="974"/>
      <c r="V22" s="974"/>
      <c r="W22" s="974"/>
    </row>
    <row r="23" spans="1:23" ht="12" customHeight="1" x14ac:dyDescent="0.2">
      <c r="A23" s="982"/>
      <c r="B23" s="971"/>
      <c r="C23" s="983"/>
      <c r="D23" s="983"/>
      <c r="E23" s="983"/>
      <c r="F23" s="987"/>
      <c r="G23" s="989"/>
      <c r="H23" s="983"/>
      <c r="I23" s="989"/>
      <c r="J23" s="989"/>
      <c r="K23" s="991"/>
      <c r="L23" s="991"/>
      <c r="M23" s="973"/>
      <c r="N23" s="973"/>
      <c r="O23" s="983"/>
      <c r="P23" s="971"/>
      <c r="Q23" s="971"/>
      <c r="R23" s="970"/>
      <c r="S23" s="970"/>
      <c r="T23" s="970"/>
      <c r="U23" s="974"/>
      <c r="V23" s="974"/>
      <c r="W23" s="974"/>
    </row>
    <row r="24" spans="1:23" ht="96" x14ac:dyDescent="0.2">
      <c r="A24" s="142" t="s">
        <v>879</v>
      </c>
      <c r="B24" s="140">
        <v>2420218</v>
      </c>
      <c r="C24" s="141" t="s">
        <v>865</v>
      </c>
      <c r="D24" s="141" t="s">
        <v>866</v>
      </c>
      <c r="E24" s="141" t="s">
        <v>880</v>
      </c>
      <c r="F24" s="134">
        <v>1970522.4</v>
      </c>
      <c r="G24" s="132">
        <v>44495</v>
      </c>
      <c r="H24" s="142" t="s">
        <v>881</v>
      </c>
      <c r="I24" s="132">
        <v>44523</v>
      </c>
      <c r="J24" s="143">
        <v>44642</v>
      </c>
      <c r="K24" s="143">
        <v>44643</v>
      </c>
      <c r="L24" s="143">
        <v>44742</v>
      </c>
      <c r="M24" s="144"/>
      <c r="N24" s="144"/>
      <c r="O24" s="144"/>
      <c r="P24" s="144"/>
      <c r="Q24" s="144"/>
      <c r="R24" s="145">
        <v>674781.88</v>
      </c>
      <c r="S24" s="145">
        <v>1327407.1399999999</v>
      </c>
      <c r="T24" s="146">
        <v>518636.86</v>
      </c>
      <c r="U24" s="147"/>
      <c r="V24" s="148"/>
      <c r="W24" s="148"/>
    </row>
    <row r="25" spans="1:23" ht="92.65" customHeight="1" x14ac:dyDescent="0.2">
      <c r="A25" s="142" t="s">
        <v>882</v>
      </c>
      <c r="B25" s="150">
        <v>2406459</v>
      </c>
      <c r="C25" s="141" t="s">
        <v>865</v>
      </c>
      <c r="D25" s="141" t="s">
        <v>866</v>
      </c>
      <c r="E25" s="151" t="s">
        <v>883</v>
      </c>
      <c r="F25" s="152">
        <v>3495307.8</v>
      </c>
      <c r="G25" s="153">
        <v>44463</v>
      </c>
      <c r="H25" s="154" t="s">
        <v>884</v>
      </c>
      <c r="I25" s="153">
        <v>44481</v>
      </c>
      <c r="J25" s="155">
        <v>44600</v>
      </c>
      <c r="K25" s="156"/>
      <c r="L25" s="156"/>
      <c r="M25" s="156"/>
      <c r="N25" s="156"/>
      <c r="O25" s="156"/>
      <c r="P25" s="156"/>
      <c r="Q25" s="156"/>
      <c r="R25" s="157">
        <v>848760.49</v>
      </c>
      <c r="S25" s="157">
        <v>57828.84</v>
      </c>
      <c r="T25" s="157">
        <v>52838.16</v>
      </c>
      <c r="U25" s="158"/>
      <c r="V25" s="157">
        <v>3384969.72</v>
      </c>
      <c r="W25" s="158"/>
    </row>
    <row r="26" spans="1:23" ht="27" customHeight="1" x14ac:dyDescent="0.2">
      <c r="A26" s="994" t="s">
        <v>885</v>
      </c>
      <c r="B26" s="971">
        <v>2250869</v>
      </c>
      <c r="C26" s="983" t="s">
        <v>886</v>
      </c>
      <c r="D26" s="983" t="s">
        <v>866</v>
      </c>
      <c r="E26" s="983" t="s">
        <v>887</v>
      </c>
      <c r="F26" s="993">
        <v>3548487.17</v>
      </c>
      <c r="G26" s="989">
        <v>44377</v>
      </c>
      <c r="H26" s="983" t="s">
        <v>888</v>
      </c>
      <c r="I26" s="989">
        <v>44394</v>
      </c>
      <c r="J26" s="989">
        <v>44588</v>
      </c>
      <c r="K26" s="143">
        <v>44589</v>
      </c>
      <c r="L26" s="143">
        <v>44611</v>
      </c>
      <c r="M26" s="134">
        <v>65117.41</v>
      </c>
      <c r="N26" s="134">
        <v>1.84</v>
      </c>
      <c r="O26" s="989">
        <v>44711</v>
      </c>
      <c r="P26" s="989">
        <v>44764</v>
      </c>
      <c r="Q26" s="990" t="s">
        <v>889</v>
      </c>
      <c r="R26" s="970">
        <v>2104272.1</v>
      </c>
      <c r="S26" s="970">
        <v>2397471.7599999998</v>
      </c>
      <c r="T26" s="970">
        <v>199447.24</v>
      </c>
      <c r="U26" s="974"/>
      <c r="V26" s="974"/>
      <c r="W26" s="974"/>
    </row>
    <row r="27" spans="1:23" ht="27" customHeight="1" x14ac:dyDescent="0.2">
      <c r="A27" s="994"/>
      <c r="B27" s="971"/>
      <c r="C27" s="983"/>
      <c r="D27" s="983"/>
      <c r="E27" s="983"/>
      <c r="F27" s="993"/>
      <c r="G27" s="989"/>
      <c r="H27" s="983"/>
      <c r="I27" s="971"/>
      <c r="J27" s="971"/>
      <c r="K27" s="143">
        <v>44612</v>
      </c>
      <c r="L27" s="143">
        <v>44634</v>
      </c>
      <c r="M27" s="134">
        <v>72528.509999999995</v>
      </c>
      <c r="N27" s="144">
        <v>2.04</v>
      </c>
      <c r="O27" s="989"/>
      <c r="P27" s="989"/>
      <c r="Q27" s="990"/>
      <c r="R27" s="970"/>
      <c r="S27" s="970"/>
      <c r="T27" s="970"/>
      <c r="U27" s="974"/>
      <c r="V27" s="974"/>
      <c r="W27" s="974"/>
    </row>
    <row r="28" spans="1:23" ht="27" customHeight="1" x14ac:dyDescent="0.2">
      <c r="A28" s="994"/>
      <c r="B28" s="971"/>
      <c r="C28" s="983"/>
      <c r="D28" s="983"/>
      <c r="E28" s="983"/>
      <c r="F28" s="993"/>
      <c r="G28" s="989"/>
      <c r="H28" s="983"/>
      <c r="I28" s="971"/>
      <c r="J28" s="971"/>
      <c r="K28" s="143">
        <v>44635</v>
      </c>
      <c r="L28" s="143">
        <v>44663</v>
      </c>
      <c r="M28" s="134">
        <v>81032.67</v>
      </c>
      <c r="N28" s="144">
        <v>2.2799999999999998</v>
      </c>
      <c r="O28" s="989"/>
      <c r="P28" s="989"/>
      <c r="Q28" s="990"/>
      <c r="R28" s="970"/>
      <c r="S28" s="970"/>
      <c r="T28" s="970"/>
      <c r="U28" s="974"/>
      <c r="V28" s="974"/>
      <c r="W28" s="974"/>
    </row>
    <row r="29" spans="1:23" ht="27" customHeight="1" x14ac:dyDescent="0.2">
      <c r="A29" s="994"/>
      <c r="B29" s="971"/>
      <c r="C29" s="983"/>
      <c r="D29" s="983"/>
      <c r="E29" s="983"/>
      <c r="F29" s="993"/>
      <c r="G29" s="989"/>
      <c r="H29" s="983"/>
      <c r="I29" s="971"/>
      <c r="J29" s="971"/>
      <c r="K29" s="143">
        <v>44664</v>
      </c>
      <c r="L29" s="143">
        <v>44681</v>
      </c>
      <c r="M29" s="144"/>
      <c r="N29" s="144"/>
      <c r="O29" s="989"/>
      <c r="P29" s="989"/>
      <c r="Q29" s="990"/>
      <c r="R29" s="970"/>
      <c r="S29" s="970"/>
      <c r="T29" s="970"/>
      <c r="U29" s="974"/>
      <c r="V29" s="974"/>
      <c r="W29" s="974"/>
    </row>
    <row r="30" spans="1:23" ht="27" customHeight="1" x14ac:dyDescent="0.2">
      <c r="A30" s="994"/>
      <c r="B30" s="971"/>
      <c r="C30" s="983"/>
      <c r="D30" s="983"/>
      <c r="E30" s="983"/>
      <c r="F30" s="993"/>
      <c r="G30" s="989"/>
      <c r="H30" s="983"/>
      <c r="I30" s="971"/>
      <c r="J30" s="971"/>
      <c r="K30" s="143">
        <v>44682</v>
      </c>
      <c r="L30" s="143">
        <v>44711</v>
      </c>
      <c r="M30" s="144"/>
      <c r="N30" s="144"/>
      <c r="O30" s="989"/>
      <c r="P30" s="989"/>
      <c r="Q30" s="990"/>
      <c r="R30" s="970"/>
      <c r="S30" s="970"/>
      <c r="T30" s="970"/>
      <c r="U30" s="974"/>
      <c r="V30" s="974"/>
      <c r="W30" s="974"/>
    </row>
    <row r="31" spans="1:23" ht="60" x14ac:dyDescent="0.2">
      <c r="A31" s="139" t="s">
        <v>890</v>
      </c>
      <c r="B31" s="140">
        <v>2291894</v>
      </c>
      <c r="C31" s="141" t="s">
        <v>891</v>
      </c>
      <c r="D31" s="141" t="s">
        <v>866</v>
      </c>
      <c r="E31" s="141" t="s">
        <v>892</v>
      </c>
      <c r="F31" s="159">
        <v>1026682.12</v>
      </c>
      <c r="G31" s="132">
        <v>44732</v>
      </c>
      <c r="H31" s="142" t="s">
        <v>893</v>
      </c>
      <c r="I31" s="143">
        <v>44747</v>
      </c>
      <c r="J31" s="143">
        <v>44806</v>
      </c>
      <c r="K31" s="143"/>
      <c r="L31" s="143"/>
      <c r="M31" s="144"/>
      <c r="N31" s="144"/>
      <c r="O31" s="132"/>
      <c r="P31" s="132"/>
      <c r="Q31" s="160"/>
      <c r="R31" s="145">
        <v>37360</v>
      </c>
      <c r="S31" s="145">
        <v>488317.13</v>
      </c>
      <c r="T31" s="145">
        <v>871319.87</v>
      </c>
      <c r="U31" s="161"/>
      <c r="V31" s="161"/>
      <c r="W31" s="161"/>
    </row>
    <row r="32" spans="1:23" ht="84" x14ac:dyDescent="0.2">
      <c r="A32" s="139" t="s">
        <v>894</v>
      </c>
      <c r="B32" s="150">
        <v>2434994</v>
      </c>
      <c r="C32" s="151" t="s">
        <v>895</v>
      </c>
      <c r="D32" s="151" t="s">
        <v>896</v>
      </c>
      <c r="E32" s="156" t="s">
        <v>897</v>
      </c>
      <c r="F32" s="606">
        <v>2113758.7999999998</v>
      </c>
      <c r="G32" s="155">
        <v>44453</v>
      </c>
      <c r="H32" s="154" t="s">
        <v>898</v>
      </c>
      <c r="I32" s="155">
        <v>44454</v>
      </c>
      <c r="J32" s="155">
        <v>44765</v>
      </c>
      <c r="K32" s="995" t="s">
        <v>899</v>
      </c>
      <c r="L32" s="995"/>
      <c r="M32" s="995"/>
      <c r="N32" s="995"/>
      <c r="O32" s="155">
        <v>44805</v>
      </c>
      <c r="P32" s="155">
        <v>44834</v>
      </c>
      <c r="Q32" s="155">
        <v>44894</v>
      </c>
      <c r="R32" s="164">
        <v>0</v>
      </c>
      <c r="S32" s="165">
        <v>2113758.7999999998</v>
      </c>
      <c r="T32" s="165">
        <v>0</v>
      </c>
      <c r="U32" s="166">
        <v>0</v>
      </c>
      <c r="V32" s="167">
        <v>0</v>
      </c>
      <c r="W32" s="164">
        <v>0</v>
      </c>
    </row>
    <row r="33" spans="1:23" ht="84" x14ac:dyDescent="0.2">
      <c r="A33" s="149" t="s">
        <v>900</v>
      </c>
      <c r="B33" s="150">
        <v>2437680</v>
      </c>
      <c r="C33" s="151" t="s">
        <v>895</v>
      </c>
      <c r="D33" s="151" t="s">
        <v>896</v>
      </c>
      <c r="E33" s="156" t="s">
        <v>901</v>
      </c>
      <c r="F33" s="606">
        <v>14305803.470000001</v>
      </c>
      <c r="G33" s="155">
        <v>44353</v>
      </c>
      <c r="H33" s="154" t="s">
        <v>902</v>
      </c>
      <c r="I33" s="155">
        <v>44705</v>
      </c>
      <c r="J33" s="155">
        <v>44822</v>
      </c>
      <c r="K33" s="995" t="s">
        <v>899</v>
      </c>
      <c r="L33" s="995"/>
      <c r="M33" s="995"/>
      <c r="N33" s="995"/>
      <c r="O33" s="155">
        <v>44822</v>
      </c>
      <c r="P33" s="155">
        <v>44852</v>
      </c>
      <c r="Q33" s="155">
        <v>44912</v>
      </c>
      <c r="R33" s="164">
        <v>0</v>
      </c>
      <c r="S33" s="168">
        <v>14115132</v>
      </c>
      <c r="T33" s="165">
        <v>190671.47000000067</v>
      </c>
      <c r="U33" s="169">
        <v>1.3328260128824534E-2</v>
      </c>
      <c r="V33" s="168">
        <v>190671.47000000067</v>
      </c>
      <c r="W33" s="164">
        <v>0</v>
      </c>
    </row>
    <row r="34" spans="1:23" ht="84" x14ac:dyDescent="0.2">
      <c r="A34" s="149" t="s">
        <v>903</v>
      </c>
      <c r="B34" s="150">
        <v>2449718</v>
      </c>
      <c r="C34" s="151" t="s">
        <v>895</v>
      </c>
      <c r="D34" s="151" t="s">
        <v>896</v>
      </c>
      <c r="E34" s="156" t="s">
        <v>904</v>
      </c>
      <c r="F34" s="606">
        <v>6762403.8600000003</v>
      </c>
      <c r="G34" s="155">
        <v>44467</v>
      </c>
      <c r="H34" s="154" t="s">
        <v>905</v>
      </c>
      <c r="I34" s="155">
        <v>44734</v>
      </c>
      <c r="J34" s="155">
        <v>44883</v>
      </c>
      <c r="K34" s="995" t="s">
        <v>899</v>
      </c>
      <c r="L34" s="995"/>
      <c r="M34" s="995"/>
      <c r="N34" s="995"/>
      <c r="O34" s="155">
        <v>44883</v>
      </c>
      <c r="P34" s="155">
        <v>44913</v>
      </c>
      <c r="Q34" s="155">
        <v>44973</v>
      </c>
      <c r="R34" s="164">
        <v>0</v>
      </c>
      <c r="S34" s="168">
        <v>6625441</v>
      </c>
      <c r="T34" s="165">
        <v>136962.86000000034</v>
      </c>
      <c r="U34" s="169">
        <v>2.0253575922926367E-2</v>
      </c>
      <c r="V34" s="165">
        <v>136962.86000000034</v>
      </c>
      <c r="W34" s="164">
        <v>0</v>
      </c>
    </row>
    <row r="35" spans="1:23" ht="120" x14ac:dyDescent="0.2">
      <c r="A35" s="149" t="s">
        <v>906</v>
      </c>
      <c r="B35" s="150">
        <v>2462595</v>
      </c>
      <c r="C35" s="151" t="s">
        <v>895</v>
      </c>
      <c r="D35" s="151" t="s">
        <v>896</v>
      </c>
      <c r="E35" s="156" t="s">
        <v>907</v>
      </c>
      <c r="F35" s="606">
        <v>2329983.34</v>
      </c>
      <c r="G35" s="155">
        <v>44446</v>
      </c>
      <c r="H35" s="154" t="s">
        <v>908</v>
      </c>
      <c r="I35" s="155">
        <v>44715</v>
      </c>
      <c r="J35" s="155">
        <v>44790</v>
      </c>
      <c r="K35" s="995" t="s">
        <v>899</v>
      </c>
      <c r="L35" s="995"/>
      <c r="M35" s="995"/>
      <c r="N35" s="995"/>
      <c r="O35" s="155">
        <v>44896</v>
      </c>
      <c r="P35" s="155">
        <v>44926</v>
      </c>
      <c r="Q35" s="155">
        <v>44986</v>
      </c>
      <c r="R35" s="164">
        <v>0</v>
      </c>
      <c r="S35" s="165">
        <v>2329983.34</v>
      </c>
      <c r="T35" s="165">
        <v>0</v>
      </c>
      <c r="U35" s="169">
        <v>0</v>
      </c>
      <c r="V35" s="167">
        <v>0</v>
      </c>
      <c r="W35" s="164">
        <v>0</v>
      </c>
    </row>
    <row r="36" spans="1:23" ht="84" x14ac:dyDescent="0.2">
      <c r="A36" s="149" t="s">
        <v>909</v>
      </c>
      <c r="B36" s="150">
        <v>2463097</v>
      </c>
      <c r="C36" s="151" t="s">
        <v>895</v>
      </c>
      <c r="D36" s="156" t="s">
        <v>910</v>
      </c>
      <c r="E36" s="156" t="s">
        <v>911</v>
      </c>
      <c r="F36" s="606">
        <v>5115233.67</v>
      </c>
      <c r="G36" s="155">
        <v>44533</v>
      </c>
      <c r="H36" s="154" t="s">
        <v>912</v>
      </c>
      <c r="I36" s="155">
        <v>44553</v>
      </c>
      <c r="J36" s="155" t="s">
        <v>354</v>
      </c>
      <c r="K36" s="995" t="s">
        <v>899</v>
      </c>
      <c r="L36" s="995"/>
      <c r="M36" s="995"/>
      <c r="N36" s="995"/>
      <c r="O36" s="995" t="s">
        <v>913</v>
      </c>
      <c r="P36" s="995"/>
      <c r="Q36" s="995"/>
      <c r="R36" s="164">
        <v>0</v>
      </c>
      <c r="S36" s="168">
        <v>3588329</v>
      </c>
      <c r="T36" s="165">
        <v>1526904.67</v>
      </c>
      <c r="U36" s="169">
        <v>0.29850145047234955</v>
      </c>
      <c r="V36" s="165">
        <v>1526904.67</v>
      </c>
      <c r="W36" s="164">
        <v>0</v>
      </c>
    </row>
    <row r="37" spans="1:23" ht="36" x14ac:dyDescent="0.2">
      <c r="A37" s="149" t="s">
        <v>914</v>
      </c>
      <c r="B37" s="150">
        <v>2161834</v>
      </c>
      <c r="C37" s="151" t="s">
        <v>915</v>
      </c>
      <c r="D37" s="156" t="s">
        <v>910</v>
      </c>
      <c r="E37" s="151" t="s">
        <v>916</v>
      </c>
      <c r="F37" s="606">
        <v>5036584.9000000004</v>
      </c>
      <c r="G37" s="155">
        <v>44636</v>
      </c>
      <c r="H37" s="154" t="s">
        <v>917</v>
      </c>
      <c r="I37" s="155">
        <v>44672</v>
      </c>
      <c r="J37" s="155">
        <v>44920</v>
      </c>
      <c r="K37" s="995" t="s">
        <v>899</v>
      </c>
      <c r="L37" s="995"/>
      <c r="M37" s="995"/>
      <c r="N37" s="995"/>
      <c r="O37" s="155">
        <v>44920</v>
      </c>
      <c r="P37" s="155">
        <v>44951</v>
      </c>
      <c r="Q37" s="155">
        <v>45067</v>
      </c>
      <c r="R37" s="164">
        <v>0</v>
      </c>
      <c r="S37" s="165">
        <v>5036584.9000000004</v>
      </c>
      <c r="T37" s="165">
        <v>0</v>
      </c>
      <c r="U37" s="166">
        <v>0</v>
      </c>
      <c r="V37" s="165">
        <v>0</v>
      </c>
      <c r="W37" s="157">
        <v>0</v>
      </c>
    </row>
    <row r="38" spans="1:23" ht="96" x14ac:dyDescent="0.2">
      <c r="A38" s="149" t="s">
        <v>918</v>
      </c>
      <c r="B38" s="150">
        <v>2449106</v>
      </c>
      <c r="C38" s="151" t="s">
        <v>895</v>
      </c>
      <c r="D38" s="156" t="s">
        <v>910</v>
      </c>
      <c r="E38" s="151" t="s">
        <v>919</v>
      </c>
      <c r="F38" s="606">
        <v>7840315.9100000001</v>
      </c>
      <c r="G38" s="155">
        <v>44816</v>
      </c>
      <c r="H38" s="154" t="s">
        <v>920</v>
      </c>
      <c r="I38" s="155">
        <v>44817</v>
      </c>
      <c r="J38" s="155">
        <v>45057</v>
      </c>
      <c r="K38" s="995" t="s">
        <v>899</v>
      </c>
      <c r="L38" s="995"/>
      <c r="M38" s="995"/>
      <c r="N38" s="995"/>
      <c r="O38" s="155">
        <v>45057</v>
      </c>
      <c r="P38" s="155">
        <v>45087</v>
      </c>
      <c r="Q38" s="155">
        <v>45147</v>
      </c>
      <c r="R38" s="164">
        <v>0</v>
      </c>
      <c r="S38" s="165">
        <v>4699838.34</v>
      </c>
      <c r="T38" s="165">
        <v>3140477.5700000003</v>
      </c>
      <c r="U38" s="166">
        <v>0.40055497840264964</v>
      </c>
      <c r="V38" s="165">
        <v>3140477.5700000003</v>
      </c>
      <c r="W38" s="157">
        <v>0</v>
      </c>
    </row>
    <row r="39" spans="1:23" ht="84" x14ac:dyDescent="0.2">
      <c r="A39" s="149" t="s">
        <v>921</v>
      </c>
      <c r="B39" s="150">
        <v>2526325</v>
      </c>
      <c r="C39" s="151" t="s">
        <v>895</v>
      </c>
      <c r="D39" s="156" t="s">
        <v>910</v>
      </c>
      <c r="E39" s="151" t="s">
        <v>922</v>
      </c>
      <c r="F39" s="606">
        <v>57402241.960000001</v>
      </c>
      <c r="G39" s="155">
        <v>44837</v>
      </c>
      <c r="H39" s="154" t="s">
        <v>923</v>
      </c>
      <c r="I39" s="155">
        <v>44838</v>
      </c>
      <c r="J39" s="155">
        <v>45288</v>
      </c>
      <c r="K39" s="995" t="s">
        <v>899</v>
      </c>
      <c r="L39" s="995"/>
      <c r="M39" s="995"/>
      <c r="N39" s="995"/>
      <c r="O39" s="155">
        <v>45288</v>
      </c>
      <c r="P39" s="155">
        <v>45318</v>
      </c>
      <c r="Q39" s="155">
        <v>45378</v>
      </c>
      <c r="R39" s="164">
        <v>0</v>
      </c>
      <c r="S39" s="165">
        <v>11518970</v>
      </c>
      <c r="T39" s="165">
        <v>45883271.960000001</v>
      </c>
      <c r="U39" s="166">
        <v>0.79932891805816852</v>
      </c>
      <c r="V39" s="165">
        <v>41294944.763999999</v>
      </c>
      <c r="W39" s="157">
        <v>4588327.1960000005</v>
      </c>
    </row>
    <row r="40" spans="1:23" ht="84" x14ac:dyDescent="0.2">
      <c r="A40" s="149" t="s">
        <v>924</v>
      </c>
      <c r="B40" s="150">
        <v>2453333</v>
      </c>
      <c r="C40" s="151" t="s">
        <v>895</v>
      </c>
      <c r="D40" s="156" t="s">
        <v>910</v>
      </c>
      <c r="E40" s="151" t="s">
        <v>925</v>
      </c>
      <c r="F40" s="607">
        <v>29263262.41</v>
      </c>
      <c r="G40" s="155">
        <v>44819</v>
      </c>
      <c r="H40" s="154" t="s">
        <v>926</v>
      </c>
      <c r="I40" s="155">
        <v>44820</v>
      </c>
      <c r="J40" s="155">
        <v>45210</v>
      </c>
      <c r="K40" s="995" t="s">
        <v>899</v>
      </c>
      <c r="L40" s="995"/>
      <c r="M40" s="995"/>
      <c r="N40" s="995"/>
      <c r="O40" s="155">
        <v>45210</v>
      </c>
      <c r="P40" s="155">
        <v>45240</v>
      </c>
      <c r="Q40" s="155">
        <v>45300</v>
      </c>
      <c r="R40" s="164">
        <v>0</v>
      </c>
      <c r="S40" s="165">
        <v>13496183</v>
      </c>
      <c r="T40" s="165">
        <v>15767079.41</v>
      </c>
      <c r="U40" s="166">
        <v>0.53880114900011933</v>
      </c>
      <c r="V40" s="165">
        <v>14190371.469000001</v>
      </c>
      <c r="W40" s="157">
        <v>1576707.9410000001</v>
      </c>
    </row>
    <row r="41" spans="1:23" ht="84" x14ac:dyDescent="0.2">
      <c r="A41" s="149" t="s">
        <v>927</v>
      </c>
      <c r="B41" s="150">
        <v>2478487</v>
      </c>
      <c r="C41" s="151" t="s">
        <v>895</v>
      </c>
      <c r="D41" s="156" t="s">
        <v>910</v>
      </c>
      <c r="E41" s="151" t="s">
        <v>928</v>
      </c>
      <c r="F41" s="607">
        <v>37500641.039999999</v>
      </c>
      <c r="G41" s="155">
        <v>44833</v>
      </c>
      <c r="H41" s="177" t="s">
        <v>923</v>
      </c>
      <c r="I41" s="155">
        <v>44834</v>
      </c>
      <c r="J41" s="155">
        <v>45104</v>
      </c>
      <c r="K41" s="995" t="s">
        <v>899</v>
      </c>
      <c r="L41" s="995"/>
      <c r="M41" s="995"/>
      <c r="N41" s="995"/>
      <c r="O41" s="155">
        <v>45104</v>
      </c>
      <c r="P41" s="155">
        <v>45134</v>
      </c>
      <c r="Q41" s="155">
        <v>45194</v>
      </c>
      <c r="R41" s="164">
        <v>0</v>
      </c>
      <c r="S41" s="165">
        <v>8768567</v>
      </c>
      <c r="T41" s="165">
        <v>28732074.039999999</v>
      </c>
      <c r="U41" s="166">
        <v>0.76617554375545149</v>
      </c>
      <c r="V41" s="165">
        <v>28732074.039999999</v>
      </c>
      <c r="W41" s="157"/>
    </row>
    <row r="42" spans="1:23" s="754" customFormat="1" ht="26.65" customHeight="1" x14ac:dyDescent="0.25">
      <c r="A42" s="844" t="s">
        <v>930</v>
      </c>
      <c r="B42" s="845"/>
      <c r="C42" s="846"/>
      <c r="D42" s="846"/>
      <c r="E42" s="846"/>
      <c r="F42" s="847"/>
      <c r="G42" s="848"/>
      <c r="H42" s="849"/>
      <c r="I42" s="850"/>
      <c r="J42" s="850"/>
      <c r="K42" s="850"/>
      <c r="L42" s="850"/>
      <c r="M42" s="851"/>
      <c r="N42" s="851"/>
      <c r="O42" s="848"/>
      <c r="P42" s="848"/>
      <c r="Q42" s="852"/>
      <c r="R42" s="853"/>
      <c r="S42" s="853"/>
      <c r="T42" s="853"/>
      <c r="U42" s="854"/>
      <c r="V42" s="854"/>
      <c r="W42" s="854"/>
    </row>
    <row r="43" spans="1:23" ht="60" x14ac:dyDescent="0.2">
      <c r="A43" s="149" t="s">
        <v>931</v>
      </c>
      <c r="B43" s="149" t="s">
        <v>939</v>
      </c>
      <c r="C43" s="151" t="s">
        <v>946</v>
      </c>
      <c r="D43" s="151" t="s">
        <v>948</v>
      </c>
      <c r="E43" s="151" t="s">
        <v>949</v>
      </c>
      <c r="F43" s="171" t="s">
        <v>956</v>
      </c>
      <c r="G43" s="172">
        <v>44518</v>
      </c>
      <c r="H43" s="151" t="s">
        <v>964</v>
      </c>
      <c r="I43" s="172">
        <v>44540</v>
      </c>
      <c r="J43" s="172">
        <v>44639</v>
      </c>
      <c r="K43" s="151" t="s">
        <v>973</v>
      </c>
      <c r="L43" s="172" t="s">
        <v>973</v>
      </c>
      <c r="M43" s="172" t="s">
        <v>973</v>
      </c>
      <c r="N43" s="173" t="s">
        <v>973</v>
      </c>
      <c r="O43" s="174">
        <v>44639</v>
      </c>
      <c r="P43" s="151"/>
      <c r="Q43" s="151" t="s">
        <v>976</v>
      </c>
      <c r="R43" s="173"/>
      <c r="S43" s="173"/>
      <c r="T43" s="173"/>
      <c r="U43" s="173"/>
      <c r="V43" s="173"/>
      <c r="W43" s="173"/>
    </row>
    <row r="44" spans="1:23" ht="60" x14ac:dyDescent="0.2">
      <c r="A44" s="149" t="s">
        <v>932</v>
      </c>
      <c r="B44" s="149" t="s">
        <v>940</v>
      </c>
      <c r="C44" s="151" t="s">
        <v>946</v>
      </c>
      <c r="D44" s="151" t="s">
        <v>948</v>
      </c>
      <c r="E44" s="151" t="s">
        <v>950</v>
      </c>
      <c r="F44" s="171" t="s">
        <v>957</v>
      </c>
      <c r="G44" s="172">
        <v>44519</v>
      </c>
      <c r="H44" s="151" t="s">
        <v>965</v>
      </c>
      <c r="I44" s="172">
        <v>44546</v>
      </c>
      <c r="J44" s="172">
        <v>44591</v>
      </c>
      <c r="K44" s="151" t="s">
        <v>974</v>
      </c>
      <c r="L44" s="172">
        <v>44727</v>
      </c>
      <c r="M44" s="151" t="s">
        <v>973</v>
      </c>
      <c r="N44" s="151" t="s">
        <v>973</v>
      </c>
      <c r="O44" s="151"/>
      <c r="P44" s="151"/>
      <c r="Q44" s="151"/>
      <c r="R44" s="173"/>
      <c r="S44" s="173"/>
      <c r="T44" s="173"/>
      <c r="U44" s="173"/>
      <c r="V44" s="173"/>
      <c r="W44" s="173"/>
    </row>
    <row r="45" spans="1:23" ht="72" x14ac:dyDescent="0.2">
      <c r="A45" s="149" t="s">
        <v>933</v>
      </c>
      <c r="B45" s="149" t="s">
        <v>941</v>
      </c>
      <c r="C45" s="151" t="s">
        <v>947</v>
      </c>
      <c r="D45" s="151" t="s">
        <v>948</v>
      </c>
      <c r="E45" s="151" t="s">
        <v>951</v>
      </c>
      <c r="F45" s="171" t="s">
        <v>958</v>
      </c>
      <c r="G45" s="172">
        <v>44530</v>
      </c>
      <c r="H45" s="151" t="s">
        <v>966</v>
      </c>
      <c r="I45" s="172">
        <v>44734</v>
      </c>
      <c r="J45" s="172">
        <v>44779</v>
      </c>
      <c r="K45" s="151" t="s">
        <v>973</v>
      </c>
      <c r="L45" s="151" t="s">
        <v>973</v>
      </c>
      <c r="M45" s="151" t="s">
        <v>973</v>
      </c>
      <c r="N45" s="151" t="s">
        <v>973</v>
      </c>
      <c r="O45" s="151" t="s">
        <v>973</v>
      </c>
      <c r="P45" s="151" t="s">
        <v>973</v>
      </c>
      <c r="Q45" s="151" t="s">
        <v>973</v>
      </c>
      <c r="R45" s="173" t="s">
        <v>973</v>
      </c>
      <c r="S45" s="173" t="s">
        <v>977</v>
      </c>
      <c r="T45" s="173" t="s">
        <v>982</v>
      </c>
      <c r="U45" s="175">
        <v>0.12</v>
      </c>
      <c r="V45" s="173" t="s">
        <v>973</v>
      </c>
      <c r="W45" s="173" t="s">
        <v>973</v>
      </c>
    </row>
    <row r="46" spans="1:23" ht="84" x14ac:dyDescent="0.2">
      <c r="A46" s="149" t="s">
        <v>934</v>
      </c>
      <c r="B46" s="149" t="s">
        <v>942</v>
      </c>
      <c r="C46" s="151" t="s">
        <v>865</v>
      </c>
      <c r="D46" s="151" t="s">
        <v>948</v>
      </c>
      <c r="E46" s="151" t="s">
        <v>952</v>
      </c>
      <c r="F46" s="171" t="s">
        <v>959</v>
      </c>
      <c r="G46" s="172">
        <v>44608</v>
      </c>
      <c r="H46" s="151" t="s">
        <v>967</v>
      </c>
      <c r="I46" s="172">
        <v>44662</v>
      </c>
      <c r="J46" s="172">
        <v>44901</v>
      </c>
      <c r="K46" s="151" t="s">
        <v>973</v>
      </c>
      <c r="L46" s="151" t="s">
        <v>973</v>
      </c>
      <c r="M46" s="151" t="s">
        <v>973</v>
      </c>
      <c r="N46" s="151" t="s">
        <v>973</v>
      </c>
      <c r="O46" s="151" t="s">
        <v>975</v>
      </c>
      <c r="P46" s="151" t="s">
        <v>973</v>
      </c>
      <c r="Q46" s="151" t="s">
        <v>973</v>
      </c>
      <c r="R46" s="173" t="s">
        <v>973</v>
      </c>
      <c r="S46" s="173" t="s">
        <v>973</v>
      </c>
      <c r="T46" s="173" t="s">
        <v>983</v>
      </c>
      <c r="U46" s="175">
        <v>0.56999999999999995</v>
      </c>
      <c r="V46" s="173" t="s">
        <v>988</v>
      </c>
      <c r="W46" s="173" t="s">
        <v>973</v>
      </c>
    </row>
    <row r="47" spans="1:23" ht="60" x14ac:dyDescent="0.2">
      <c r="A47" s="149" t="s">
        <v>935</v>
      </c>
      <c r="B47" s="149" t="s">
        <v>943</v>
      </c>
      <c r="C47" s="151" t="s">
        <v>865</v>
      </c>
      <c r="D47" s="151" t="s">
        <v>948</v>
      </c>
      <c r="E47" s="151" t="s">
        <v>953</v>
      </c>
      <c r="F47" s="171" t="s">
        <v>960</v>
      </c>
      <c r="G47" s="172">
        <v>44697</v>
      </c>
      <c r="H47" s="151" t="s">
        <v>968</v>
      </c>
      <c r="I47" s="172">
        <v>44704</v>
      </c>
      <c r="J47" s="172">
        <v>45092</v>
      </c>
      <c r="K47" s="151" t="s">
        <v>973</v>
      </c>
      <c r="L47" s="151" t="s">
        <v>973</v>
      </c>
      <c r="M47" s="151" t="s">
        <v>973</v>
      </c>
      <c r="N47" s="151" t="s">
        <v>973</v>
      </c>
      <c r="O47" s="151" t="s">
        <v>975</v>
      </c>
      <c r="P47" s="151" t="s">
        <v>973</v>
      </c>
      <c r="Q47" s="151" t="s">
        <v>973</v>
      </c>
      <c r="R47" s="173" t="s">
        <v>973</v>
      </c>
      <c r="S47" s="173" t="s">
        <v>978</v>
      </c>
      <c r="T47" s="173" t="s">
        <v>984</v>
      </c>
      <c r="U47" s="175">
        <v>0.41</v>
      </c>
      <c r="V47" s="173" t="s">
        <v>989</v>
      </c>
      <c r="W47" s="173" t="s">
        <v>973</v>
      </c>
    </row>
    <row r="48" spans="1:23" ht="72" x14ac:dyDescent="0.2">
      <c r="A48" s="149" t="s">
        <v>936</v>
      </c>
      <c r="B48" s="149" t="s">
        <v>942</v>
      </c>
      <c r="C48" s="151" t="s">
        <v>865</v>
      </c>
      <c r="D48" s="151" t="s">
        <v>948</v>
      </c>
      <c r="E48" s="151" t="s">
        <v>907</v>
      </c>
      <c r="F48" s="171" t="s">
        <v>961</v>
      </c>
      <c r="G48" s="172">
        <v>44713</v>
      </c>
      <c r="H48" s="151" t="s">
        <v>969</v>
      </c>
      <c r="I48" s="172">
        <v>44729</v>
      </c>
      <c r="J48" s="151" t="s">
        <v>972</v>
      </c>
      <c r="K48" s="151" t="s">
        <v>973</v>
      </c>
      <c r="L48" s="151" t="s">
        <v>973</v>
      </c>
      <c r="M48" s="151" t="s">
        <v>973</v>
      </c>
      <c r="N48" s="151" t="s">
        <v>973</v>
      </c>
      <c r="O48" s="151" t="s">
        <v>975</v>
      </c>
      <c r="P48" s="151" t="s">
        <v>973</v>
      </c>
      <c r="Q48" s="151" t="s">
        <v>973</v>
      </c>
      <c r="R48" s="173" t="s">
        <v>973</v>
      </c>
      <c r="S48" s="173" t="s">
        <v>979</v>
      </c>
      <c r="T48" s="173" t="s">
        <v>985</v>
      </c>
      <c r="U48" s="175">
        <v>0.4</v>
      </c>
      <c r="V48" s="173" t="s">
        <v>973</v>
      </c>
      <c r="W48" s="173" t="s">
        <v>973</v>
      </c>
    </row>
    <row r="49" spans="1:23" ht="60" x14ac:dyDescent="0.2">
      <c r="A49" s="149" t="s">
        <v>937</v>
      </c>
      <c r="B49" s="149" t="s">
        <v>944</v>
      </c>
      <c r="C49" s="151" t="s">
        <v>891</v>
      </c>
      <c r="D49" s="151" t="s">
        <v>948</v>
      </c>
      <c r="E49" s="151" t="s">
        <v>954</v>
      </c>
      <c r="F49" s="151" t="s">
        <v>962</v>
      </c>
      <c r="G49" s="172">
        <v>44734</v>
      </c>
      <c r="H49" s="151" t="s">
        <v>970</v>
      </c>
      <c r="I49" s="172">
        <v>44756</v>
      </c>
      <c r="J49" s="172">
        <v>44845</v>
      </c>
      <c r="K49" s="151" t="s">
        <v>973</v>
      </c>
      <c r="L49" s="151" t="s">
        <v>973</v>
      </c>
      <c r="M49" s="151" t="s">
        <v>973</v>
      </c>
      <c r="N49" s="151" t="s">
        <v>973</v>
      </c>
      <c r="O49" s="151" t="s">
        <v>975</v>
      </c>
      <c r="P49" s="151" t="s">
        <v>973</v>
      </c>
      <c r="Q49" s="151" t="s">
        <v>973</v>
      </c>
      <c r="R49" s="173" t="s">
        <v>973</v>
      </c>
      <c r="S49" s="173" t="s">
        <v>980</v>
      </c>
      <c r="T49" s="173" t="s">
        <v>986</v>
      </c>
      <c r="U49" s="175">
        <v>0.34</v>
      </c>
      <c r="V49" s="173" t="s">
        <v>973</v>
      </c>
      <c r="W49" s="173" t="s">
        <v>973</v>
      </c>
    </row>
    <row r="50" spans="1:23" ht="72" x14ac:dyDescent="0.2">
      <c r="A50" s="149" t="s">
        <v>938</v>
      </c>
      <c r="B50" s="149" t="s">
        <v>945</v>
      </c>
      <c r="C50" s="151" t="s">
        <v>947</v>
      </c>
      <c r="D50" s="151" t="s">
        <v>948</v>
      </c>
      <c r="E50" s="151" t="s">
        <v>955</v>
      </c>
      <c r="F50" s="151" t="s">
        <v>963</v>
      </c>
      <c r="G50" s="172">
        <v>44749</v>
      </c>
      <c r="H50" s="151" t="s">
        <v>971</v>
      </c>
      <c r="I50" s="172">
        <v>44774</v>
      </c>
      <c r="J50" s="172">
        <v>44834</v>
      </c>
      <c r="K50" s="151" t="s">
        <v>973</v>
      </c>
      <c r="L50" s="151" t="s">
        <v>973</v>
      </c>
      <c r="M50" s="151" t="s">
        <v>973</v>
      </c>
      <c r="N50" s="151" t="s">
        <v>973</v>
      </c>
      <c r="O50" s="151" t="s">
        <v>975</v>
      </c>
      <c r="P50" s="151" t="s">
        <v>973</v>
      </c>
      <c r="Q50" s="151" t="s">
        <v>973</v>
      </c>
      <c r="R50" s="173" t="s">
        <v>973</v>
      </c>
      <c r="S50" s="173" t="s">
        <v>981</v>
      </c>
      <c r="T50" s="173" t="s">
        <v>987</v>
      </c>
      <c r="U50" s="175">
        <v>0.1</v>
      </c>
      <c r="V50" s="173" t="s">
        <v>973</v>
      </c>
      <c r="W50" s="173" t="s">
        <v>973</v>
      </c>
    </row>
    <row r="51" spans="1:23" s="754" customFormat="1" ht="26.65" customHeight="1" x14ac:dyDescent="0.25">
      <c r="A51" s="844" t="s">
        <v>1017</v>
      </c>
      <c r="B51" s="845"/>
      <c r="C51" s="846"/>
      <c r="D51" s="846"/>
      <c r="E51" s="846"/>
      <c r="F51" s="847"/>
      <c r="G51" s="848"/>
      <c r="H51" s="849"/>
      <c r="I51" s="850"/>
      <c r="J51" s="850"/>
      <c r="K51" s="850"/>
      <c r="L51" s="850"/>
      <c r="M51" s="851"/>
      <c r="N51" s="851"/>
      <c r="O51" s="848"/>
      <c r="P51" s="848"/>
      <c r="Q51" s="852"/>
      <c r="R51" s="853"/>
      <c r="S51" s="853"/>
      <c r="T51" s="853"/>
      <c r="U51" s="854"/>
      <c r="V51" s="854"/>
      <c r="W51" s="854"/>
    </row>
    <row r="52" spans="1:23" ht="60" x14ac:dyDescent="0.2">
      <c r="A52" s="176" t="s">
        <v>990</v>
      </c>
      <c r="B52" s="162">
        <v>2192835</v>
      </c>
      <c r="C52" s="154" t="s">
        <v>991</v>
      </c>
      <c r="D52" s="154" t="s">
        <v>992</v>
      </c>
      <c r="E52" s="151" t="s">
        <v>993</v>
      </c>
      <c r="F52" s="152">
        <v>60987075.689999998</v>
      </c>
      <c r="G52" s="177" t="s">
        <v>994</v>
      </c>
      <c r="H52" s="177">
        <v>20525954529</v>
      </c>
      <c r="I52" s="177" t="s">
        <v>995</v>
      </c>
      <c r="J52" s="177" t="s">
        <v>996</v>
      </c>
      <c r="K52" s="163"/>
      <c r="L52" s="163"/>
      <c r="M52" s="163"/>
      <c r="N52" s="163"/>
      <c r="O52" s="177" t="s">
        <v>996</v>
      </c>
      <c r="P52" s="177" t="s">
        <v>997</v>
      </c>
      <c r="Q52" s="177" t="s">
        <v>998</v>
      </c>
      <c r="R52" s="165">
        <v>73046942.049999997</v>
      </c>
      <c r="S52" s="165">
        <v>387955.6</v>
      </c>
      <c r="T52" s="165"/>
      <c r="U52" s="167"/>
      <c r="V52" s="178">
        <v>0</v>
      </c>
      <c r="W52" s="178">
        <v>0</v>
      </c>
    </row>
    <row r="53" spans="1:23" ht="60" x14ac:dyDescent="0.2">
      <c r="A53" s="179" t="s">
        <v>999</v>
      </c>
      <c r="B53" s="177">
        <v>2448332</v>
      </c>
      <c r="C53" s="154" t="s">
        <v>915</v>
      </c>
      <c r="D53" s="177" t="s">
        <v>1000</v>
      </c>
      <c r="E53" s="151" t="s">
        <v>1001</v>
      </c>
      <c r="F53" s="152">
        <v>3160364.2</v>
      </c>
      <c r="G53" s="180">
        <v>44734</v>
      </c>
      <c r="H53" s="181">
        <v>20409296140</v>
      </c>
      <c r="I53" s="182">
        <v>44776</v>
      </c>
      <c r="J53" s="182">
        <v>44915</v>
      </c>
      <c r="K53" s="177" t="s">
        <v>1002</v>
      </c>
      <c r="L53" s="177" t="s">
        <v>1003</v>
      </c>
      <c r="M53" s="163"/>
      <c r="N53" s="163"/>
      <c r="O53" s="177" t="s">
        <v>1003</v>
      </c>
      <c r="P53" s="177" t="s">
        <v>997</v>
      </c>
      <c r="Q53" s="177" t="s">
        <v>1004</v>
      </c>
      <c r="R53" s="167"/>
      <c r="S53" s="167"/>
      <c r="T53" s="167"/>
      <c r="U53" s="167"/>
      <c r="V53" s="167"/>
      <c r="W53" s="167"/>
    </row>
    <row r="54" spans="1:23" ht="60" x14ac:dyDescent="0.2">
      <c r="A54" s="179" t="s">
        <v>1005</v>
      </c>
      <c r="B54" s="177">
        <v>2192835</v>
      </c>
      <c r="C54" s="154" t="s">
        <v>991</v>
      </c>
      <c r="D54" s="154" t="s">
        <v>992</v>
      </c>
      <c r="E54" s="151" t="s">
        <v>1006</v>
      </c>
      <c r="F54" s="152">
        <v>75575779.569999993</v>
      </c>
      <c r="G54" s="180">
        <v>44735</v>
      </c>
      <c r="H54" s="181">
        <v>20525954529</v>
      </c>
      <c r="I54" s="182">
        <v>44791</v>
      </c>
      <c r="J54" s="182">
        <v>45156</v>
      </c>
      <c r="K54" s="177" t="s">
        <v>1007</v>
      </c>
      <c r="L54" s="177" t="s">
        <v>1008</v>
      </c>
      <c r="M54" s="163"/>
      <c r="N54" s="163"/>
      <c r="O54" s="177" t="s">
        <v>1008</v>
      </c>
      <c r="P54" s="177" t="s">
        <v>1009</v>
      </c>
      <c r="Q54" s="177" t="s">
        <v>1010</v>
      </c>
      <c r="R54" s="167"/>
      <c r="S54" s="167"/>
      <c r="T54" s="167"/>
      <c r="U54" s="167"/>
      <c r="V54" s="167"/>
      <c r="W54" s="167"/>
    </row>
    <row r="55" spans="1:23" ht="60" x14ac:dyDescent="0.2">
      <c r="A55" s="179" t="s">
        <v>1011</v>
      </c>
      <c r="B55" s="177">
        <v>2492999</v>
      </c>
      <c r="C55" s="154" t="s">
        <v>1012</v>
      </c>
      <c r="D55" s="177" t="s">
        <v>1000</v>
      </c>
      <c r="E55" s="177" t="s">
        <v>1013</v>
      </c>
      <c r="F55" s="152">
        <v>2722625.92</v>
      </c>
      <c r="G55" s="183">
        <v>44958</v>
      </c>
      <c r="H55" s="156"/>
      <c r="I55" s="156"/>
      <c r="J55" s="156"/>
      <c r="K55" s="156"/>
      <c r="L55" s="156"/>
      <c r="M55" s="156"/>
      <c r="N55" s="156"/>
      <c r="O55" s="156"/>
      <c r="P55" s="156"/>
      <c r="Q55" s="156"/>
      <c r="R55" s="167"/>
      <c r="S55" s="167"/>
      <c r="T55" s="167"/>
      <c r="U55" s="167"/>
      <c r="V55" s="165">
        <v>2722625.92</v>
      </c>
      <c r="W55" s="178">
        <v>0</v>
      </c>
    </row>
    <row r="56" spans="1:23" ht="48" x14ac:dyDescent="0.2">
      <c r="A56" s="179" t="s">
        <v>1014</v>
      </c>
      <c r="B56" s="177">
        <v>2516510</v>
      </c>
      <c r="C56" s="154" t="s">
        <v>915</v>
      </c>
      <c r="D56" s="177" t="s">
        <v>1000</v>
      </c>
      <c r="E56" s="177" t="s">
        <v>1015</v>
      </c>
      <c r="F56" s="152">
        <v>3230098.61</v>
      </c>
      <c r="G56" s="183">
        <v>44958</v>
      </c>
      <c r="H56" s="156"/>
      <c r="I56" s="156"/>
      <c r="J56" s="156"/>
      <c r="K56" s="156"/>
      <c r="L56" s="156"/>
      <c r="M56" s="156"/>
      <c r="N56" s="156"/>
      <c r="O56" s="156"/>
      <c r="P56" s="156"/>
      <c r="Q56" s="156"/>
      <c r="R56" s="167"/>
      <c r="S56" s="167"/>
      <c r="T56" s="167"/>
      <c r="U56" s="167"/>
      <c r="V56" s="165">
        <v>3230098.61</v>
      </c>
      <c r="W56" s="178">
        <v>0</v>
      </c>
    </row>
    <row r="57" spans="1:23" ht="82.15" customHeight="1" x14ac:dyDescent="0.2">
      <c r="A57" s="179" t="s">
        <v>1016</v>
      </c>
      <c r="B57" s="177">
        <v>2500653</v>
      </c>
      <c r="C57" s="154" t="s">
        <v>915</v>
      </c>
      <c r="D57" s="177" t="s">
        <v>1000</v>
      </c>
      <c r="E57" s="177" t="s">
        <v>1015</v>
      </c>
      <c r="F57" s="152">
        <v>4049321.47</v>
      </c>
      <c r="G57" s="183">
        <v>44986</v>
      </c>
      <c r="H57" s="156"/>
      <c r="I57" s="156"/>
      <c r="J57" s="156"/>
      <c r="K57" s="156"/>
      <c r="L57" s="156"/>
      <c r="M57" s="156"/>
      <c r="N57" s="156"/>
      <c r="O57" s="156"/>
      <c r="P57" s="156"/>
      <c r="Q57" s="156"/>
      <c r="R57" s="167"/>
      <c r="S57" s="167"/>
      <c r="T57" s="167"/>
      <c r="U57" s="167"/>
      <c r="V57" s="165">
        <v>4049321.47</v>
      </c>
      <c r="W57" s="178">
        <v>0</v>
      </c>
    </row>
    <row r="58" spans="1:23" s="754" customFormat="1" ht="26.65" customHeight="1" x14ac:dyDescent="0.25">
      <c r="A58" s="844" t="s">
        <v>1022</v>
      </c>
      <c r="B58" s="845"/>
      <c r="C58" s="846"/>
      <c r="D58" s="846"/>
      <c r="E58" s="846"/>
      <c r="F58" s="847"/>
      <c r="G58" s="848"/>
      <c r="H58" s="849"/>
      <c r="I58" s="850"/>
      <c r="J58" s="850"/>
      <c r="K58" s="850"/>
      <c r="L58" s="850"/>
      <c r="M58" s="851"/>
      <c r="N58" s="851"/>
      <c r="O58" s="848"/>
      <c r="P58" s="848"/>
      <c r="Q58" s="852"/>
      <c r="R58" s="853"/>
      <c r="S58" s="853"/>
      <c r="T58" s="853"/>
      <c r="U58" s="854"/>
      <c r="V58" s="854"/>
      <c r="W58" s="854"/>
    </row>
    <row r="59" spans="1:23" ht="58.9" customHeight="1" x14ac:dyDescent="0.2">
      <c r="A59" s="154" t="s">
        <v>1018</v>
      </c>
      <c r="B59" s="177">
        <v>106571</v>
      </c>
      <c r="C59" s="154" t="s">
        <v>886</v>
      </c>
      <c r="D59" s="154" t="s">
        <v>1019</v>
      </c>
      <c r="E59" s="177">
        <v>1</v>
      </c>
      <c r="F59" s="184">
        <v>10350000</v>
      </c>
      <c r="G59" s="153">
        <v>44316</v>
      </c>
      <c r="H59" s="154" t="s">
        <v>1020</v>
      </c>
      <c r="I59" s="153">
        <v>44359</v>
      </c>
      <c r="J59" s="170" t="s">
        <v>1021</v>
      </c>
      <c r="K59" s="177"/>
      <c r="L59" s="170"/>
      <c r="M59" s="170"/>
      <c r="N59" s="170"/>
      <c r="O59" s="170"/>
      <c r="P59" s="170"/>
      <c r="Q59" s="170"/>
      <c r="R59" s="157">
        <v>237441.56</v>
      </c>
      <c r="S59" s="185"/>
      <c r="T59" s="157">
        <v>10112558.439999999</v>
      </c>
      <c r="U59" s="186">
        <v>2.2941213526570046E-2</v>
      </c>
      <c r="V59" s="185"/>
      <c r="W59" s="185"/>
    </row>
    <row r="60" spans="1:23" s="754" customFormat="1" ht="26.65" customHeight="1" x14ac:dyDescent="0.25">
      <c r="A60" s="844" t="s">
        <v>234</v>
      </c>
      <c r="B60" s="845"/>
      <c r="C60" s="846"/>
      <c r="D60" s="846"/>
      <c r="E60" s="846"/>
      <c r="F60" s="847"/>
      <c r="G60" s="848"/>
      <c r="H60" s="849"/>
      <c r="I60" s="850"/>
      <c r="J60" s="850"/>
      <c r="K60" s="850"/>
      <c r="L60" s="850"/>
      <c r="M60" s="851"/>
      <c r="N60" s="851"/>
      <c r="O60" s="848"/>
      <c r="P60" s="848"/>
      <c r="Q60" s="852"/>
      <c r="R60" s="853"/>
      <c r="S60" s="853"/>
      <c r="T60" s="853"/>
      <c r="U60" s="854"/>
      <c r="V60" s="854"/>
      <c r="W60" s="854"/>
    </row>
    <row r="61" spans="1:23" ht="132" x14ac:dyDescent="0.2">
      <c r="A61" s="149" t="s">
        <v>1023</v>
      </c>
      <c r="B61" s="177">
        <v>2221270</v>
      </c>
      <c r="C61" s="154" t="s">
        <v>1024</v>
      </c>
      <c r="D61" s="154" t="s">
        <v>1025</v>
      </c>
      <c r="E61" s="151" t="s">
        <v>1026</v>
      </c>
      <c r="F61" s="152">
        <v>14645456.43</v>
      </c>
      <c r="G61" s="156" t="s">
        <v>1027</v>
      </c>
      <c r="H61" s="151" t="s">
        <v>1028</v>
      </c>
      <c r="I61" s="187" t="s">
        <v>1029</v>
      </c>
      <c r="J61" s="187"/>
      <c r="K61" s="187"/>
      <c r="L61" s="187"/>
      <c r="M61" s="187" t="s">
        <v>1030</v>
      </c>
      <c r="N61" s="187"/>
      <c r="O61" s="187"/>
      <c r="P61" s="187"/>
      <c r="Q61" s="187"/>
      <c r="R61" s="106"/>
      <c r="S61" s="188">
        <v>7531949.0199999996</v>
      </c>
      <c r="T61" s="106"/>
      <c r="U61" s="106"/>
      <c r="V61" s="188">
        <v>7113507.4100000001</v>
      </c>
      <c r="W61" s="106"/>
    </row>
    <row r="62" spans="1:23" s="754" customFormat="1" ht="26.65" customHeight="1" x14ac:dyDescent="0.25">
      <c r="A62" s="844" t="s">
        <v>1041</v>
      </c>
      <c r="B62" s="845"/>
      <c r="C62" s="846"/>
      <c r="D62" s="846"/>
      <c r="E62" s="846"/>
      <c r="F62" s="847"/>
      <c r="G62" s="848"/>
      <c r="H62" s="849"/>
      <c r="I62" s="850"/>
      <c r="J62" s="850"/>
      <c r="K62" s="850"/>
      <c r="L62" s="850"/>
      <c r="M62" s="851"/>
      <c r="N62" s="851"/>
      <c r="O62" s="848"/>
      <c r="P62" s="848"/>
      <c r="Q62" s="852"/>
      <c r="R62" s="853"/>
      <c r="S62" s="853"/>
      <c r="T62" s="853"/>
      <c r="U62" s="854"/>
      <c r="V62" s="854"/>
      <c r="W62" s="854"/>
    </row>
    <row r="63" spans="1:23" ht="73.900000000000006" customHeight="1" x14ac:dyDescent="0.2">
      <c r="A63" s="189" t="s">
        <v>1031</v>
      </c>
      <c r="B63" s="189">
        <v>2223318</v>
      </c>
      <c r="C63" s="190" t="s">
        <v>886</v>
      </c>
      <c r="D63" s="190" t="s">
        <v>910</v>
      </c>
      <c r="E63" s="190" t="s">
        <v>1032</v>
      </c>
      <c r="F63" s="191">
        <v>12836750.300000001</v>
      </c>
      <c r="G63" s="192">
        <v>44329</v>
      </c>
      <c r="H63" s="190" t="s">
        <v>1033</v>
      </c>
      <c r="I63" s="192">
        <v>44412</v>
      </c>
      <c r="J63" s="192">
        <v>44794</v>
      </c>
      <c r="K63" s="190"/>
      <c r="L63" s="190"/>
      <c r="M63" s="190">
        <v>0</v>
      </c>
      <c r="N63" s="190">
        <v>0</v>
      </c>
      <c r="O63" s="193">
        <v>44794</v>
      </c>
      <c r="P63" s="190" t="s">
        <v>973</v>
      </c>
      <c r="Q63" s="190" t="s">
        <v>973</v>
      </c>
      <c r="R63" s="194">
        <v>9391787.3100000005</v>
      </c>
      <c r="S63" s="194">
        <v>1058026.6299999999</v>
      </c>
      <c r="T63" s="194">
        <v>2386936.3600000013</v>
      </c>
      <c r="U63" s="195">
        <v>18.59455317129602</v>
      </c>
      <c r="V63" s="196" t="s">
        <v>973</v>
      </c>
      <c r="W63" s="196" t="s">
        <v>1034</v>
      </c>
    </row>
    <row r="64" spans="1:23" ht="22.5" x14ac:dyDescent="0.2">
      <c r="A64" s="189" t="s">
        <v>1035</v>
      </c>
      <c r="B64" s="189">
        <v>2209914</v>
      </c>
      <c r="C64" s="190" t="s">
        <v>886</v>
      </c>
      <c r="D64" s="190" t="s">
        <v>910</v>
      </c>
      <c r="E64" s="190" t="s">
        <v>1036</v>
      </c>
      <c r="F64" s="191">
        <v>7220367.0099999998</v>
      </c>
      <c r="G64" s="192">
        <v>44375</v>
      </c>
      <c r="H64" s="190" t="s">
        <v>1037</v>
      </c>
      <c r="I64" s="192">
        <v>44399</v>
      </c>
      <c r="J64" s="192">
        <v>44769</v>
      </c>
      <c r="K64" s="190"/>
      <c r="L64" s="190"/>
      <c r="M64" s="191">
        <v>-299680.64000000001</v>
      </c>
      <c r="N64" s="190">
        <v>4.1504904056116674</v>
      </c>
      <c r="O64" s="193">
        <v>44769</v>
      </c>
      <c r="P64" s="190" t="s">
        <v>973</v>
      </c>
      <c r="Q64" s="190" t="s">
        <v>973</v>
      </c>
      <c r="R64" s="194">
        <v>3431671.85</v>
      </c>
      <c r="S64" s="194">
        <v>2716523</v>
      </c>
      <c r="T64" s="194">
        <v>1072172.1599999997</v>
      </c>
      <c r="U64" s="195">
        <v>14.84927509245821</v>
      </c>
      <c r="V64" s="196" t="s">
        <v>1034</v>
      </c>
      <c r="W64" s="196" t="s">
        <v>973</v>
      </c>
    </row>
    <row r="65" spans="1:23" ht="46.15" customHeight="1" x14ac:dyDescent="0.2">
      <c r="A65" s="189" t="s">
        <v>1038</v>
      </c>
      <c r="B65" s="189">
        <v>2267881</v>
      </c>
      <c r="C65" s="190" t="s">
        <v>891</v>
      </c>
      <c r="D65" s="190" t="s">
        <v>910</v>
      </c>
      <c r="E65" s="190" t="s">
        <v>1039</v>
      </c>
      <c r="F65" s="191">
        <v>4173137.19</v>
      </c>
      <c r="G65" s="192">
        <v>44587</v>
      </c>
      <c r="H65" s="190" t="s">
        <v>1040</v>
      </c>
      <c r="I65" s="192">
        <v>44645</v>
      </c>
      <c r="J65" s="192">
        <v>44846</v>
      </c>
      <c r="K65" s="190"/>
      <c r="L65" s="190"/>
      <c r="M65" s="190">
        <v>0</v>
      </c>
      <c r="N65" s="190">
        <v>0</v>
      </c>
      <c r="O65" s="193">
        <v>44846</v>
      </c>
      <c r="P65" s="190" t="s">
        <v>973</v>
      </c>
      <c r="Q65" s="190" t="s">
        <v>973</v>
      </c>
      <c r="R65" s="196">
        <v>0</v>
      </c>
      <c r="S65" s="194">
        <v>1404194.73</v>
      </c>
      <c r="T65" s="194">
        <v>2768942.46</v>
      </c>
      <c r="U65" s="195">
        <v>66.351579972859696</v>
      </c>
      <c r="V65" s="196" t="s">
        <v>1034</v>
      </c>
      <c r="W65" s="196" t="s">
        <v>973</v>
      </c>
    </row>
    <row r="66" spans="1:23" s="754" customFormat="1" ht="30.4" customHeight="1" x14ac:dyDescent="0.25">
      <c r="A66" s="844" t="s">
        <v>1044</v>
      </c>
      <c r="B66" s="845"/>
      <c r="C66" s="846"/>
      <c r="D66" s="846"/>
      <c r="E66" s="846"/>
      <c r="F66" s="847"/>
      <c r="G66" s="848"/>
      <c r="H66" s="849"/>
      <c r="I66" s="850"/>
      <c r="J66" s="850"/>
      <c r="K66" s="850"/>
      <c r="L66" s="850"/>
      <c r="M66" s="851"/>
      <c r="N66" s="851"/>
      <c r="O66" s="848"/>
      <c r="P66" s="848"/>
      <c r="Q66" s="852"/>
      <c r="R66" s="853"/>
      <c r="S66" s="853"/>
      <c r="T66" s="853"/>
      <c r="U66" s="854"/>
      <c r="V66" s="854"/>
      <c r="W66" s="854"/>
    </row>
    <row r="67" spans="1:23" ht="48" x14ac:dyDescent="0.2">
      <c r="A67" s="149" t="s">
        <v>1042</v>
      </c>
      <c r="B67" s="177">
        <v>2210435</v>
      </c>
      <c r="C67" s="154" t="s">
        <v>865</v>
      </c>
      <c r="D67" s="156"/>
      <c r="E67" s="156"/>
      <c r="F67" s="152">
        <v>26086906.07</v>
      </c>
      <c r="G67" s="156"/>
      <c r="H67" s="156"/>
      <c r="I67" s="156"/>
      <c r="J67" s="156"/>
      <c r="K67" s="156"/>
      <c r="L67" s="156"/>
      <c r="M67" s="156"/>
      <c r="N67" s="156"/>
      <c r="O67" s="156"/>
      <c r="P67" s="156"/>
      <c r="Q67" s="156"/>
      <c r="R67" s="158"/>
      <c r="S67" s="168">
        <v>7254225</v>
      </c>
      <c r="T67" s="165">
        <v>18832681.07</v>
      </c>
      <c r="U67" s="197">
        <v>1</v>
      </c>
      <c r="V67" s="165">
        <v>18832681.07</v>
      </c>
      <c r="W67" s="197"/>
    </row>
    <row r="68" spans="1:23" ht="73.900000000000006" customHeight="1" x14ac:dyDescent="0.2">
      <c r="A68" s="149" t="s">
        <v>1043</v>
      </c>
      <c r="B68" s="177">
        <v>2361867</v>
      </c>
      <c r="C68" s="154" t="s">
        <v>865</v>
      </c>
      <c r="D68" s="156"/>
      <c r="E68" s="156"/>
      <c r="F68" s="152">
        <v>21844314.010000002</v>
      </c>
      <c r="G68" s="156"/>
      <c r="H68" s="156"/>
      <c r="I68" s="156"/>
      <c r="J68" s="156"/>
      <c r="K68" s="156"/>
      <c r="L68" s="156"/>
      <c r="M68" s="156"/>
      <c r="N68" s="156"/>
      <c r="O68" s="156"/>
      <c r="P68" s="156"/>
      <c r="Q68" s="156"/>
      <c r="R68" s="158"/>
      <c r="S68" s="158"/>
      <c r="T68" s="158"/>
      <c r="U68" s="158"/>
      <c r="V68" s="165">
        <v>13439597</v>
      </c>
      <c r="W68" s="165">
        <v>8404717.0100000016</v>
      </c>
    </row>
    <row r="69" spans="1:23" s="754" customFormat="1" ht="30.4" customHeight="1" x14ac:dyDescent="0.25">
      <c r="A69" s="844" t="s">
        <v>239</v>
      </c>
      <c r="B69" s="845"/>
      <c r="C69" s="846"/>
      <c r="D69" s="846"/>
      <c r="E69" s="846"/>
      <c r="F69" s="847"/>
      <c r="G69" s="848"/>
      <c r="H69" s="849"/>
      <c r="I69" s="850"/>
      <c r="J69" s="850"/>
      <c r="K69" s="850"/>
      <c r="L69" s="850"/>
      <c r="M69" s="851"/>
      <c r="N69" s="851"/>
      <c r="O69" s="848"/>
      <c r="P69" s="848"/>
      <c r="Q69" s="852"/>
      <c r="R69" s="853"/>
      <c r="S69" s="853"/>
      <c r="T69" s="853"/>
      <c r="U69" s="854"/>
      <c r="V69" s="854"/>
      <c r="W69" s="854"/>
    </row>
    <row r="70" spans="1:23" ht="96" x14ac:dyDescent="0.2">
      <c r="A70" s="176" t="s">
        <v>1045</v>
      </c>
      <c r="B70" s="150">
        <v>2304131</v>
      </c>
      <c r="C70" s="156"/>
      <c r="D70" s="154" t="s">
        <v>1046</v>
      </c>
      <c r="E70" s="156"/>
      <c r="F70" s="608">
        <v>7268915</v>
      </c>
      <c r="G70" s="156"/>
      <c r="H70" s="156"/>
      <c r="I70" s="156"/>
      <c r="J70" s="156"/>
      <c r="K70" s="156"/>
      <c r="L70" s="156"/>
      <c r="M70" s="156"/>
      <c r="N70" s="156"/>
      <c r="O70" s="156"/>
      <c r="P70" s="156"/>
      <c r="Q70" s="156"/>
      <c r="R70" s="167"/>
      <c r="S70" s="167"/>
      <c r="T70" s="167"/>
      <c r="U70" s="167"/>
      <c r="V70" s="168">
        <v>7268915</v>
      </c>
      <c r="W70" s="167"/>
    </row>
    <row r="71" spans="1:23" s="754" customFormat="1" ht="30.4" customHeight="1" x14ac:dyDescent="0.25">
      <c r="A71" s="844" t="s">
        <v>1050</v>
      </c>
      <c r="B71" s="845"/>
      <c r="C71" s="846"/>
      <c r="D71" s="846"/>
      <c r="E71" s="846"/>
      <c r="F71" s="847"/>
      <c r="G71" s="848"/>
      <c r="H71" s="849"/>
      <c r="I71" s="850"/>
      <c r="J71" s="850"/>
      <c r="K71" s="850"/>
      <c r="L71" s="850"/>
      <c r="M71" s="851"/>
      <c r="N71" s="851"/>
      <c r="O71" s="848"/>
      <c r="P71" s="848"/>
      <c r="Q71" s="852"/>
      <c r="R71" s="853"/>
      <c r="S71" s="853"/>
      <c r="T71" s="853"/>
      <c r="U71" s="854"/>
      <c r="V71" s="854"/>
      <c r="W71" s="854"/>
    </row>
    <row r="72" spans="1:23" ht="84" x14ac:dyDescent="0.2">
      <c r="A72" s="149" t="s">
        <v>1047</v>
      </c>
      <c r="B72" s="177">
        <v>2340195</v>
      </c>
      <c r="C72" s="154" t="s">
        <v>865</v>
      </c>
      <c r="D72" s="177" t="s">
        <v>1048</v>
      </c>
      <c r="E72" s="177">
        <v>1</v>
      </c>
      <c r="F72" s="152">
        <v>31750000</v>
      </c>
      <c r="G72" s="153">
        <v>44551</v>
      </c>
      <c r="H72" s="151" t="s">
        <v>1049</v>
      </c>
      <c r="I72" s="177">
        <v>2021</v>
      </c>
      <c r="J72" s="177">
        <v>2023</v>
      </c>
      <c r="K72" s="155">
        <v>44257</v>
      </c>
      <c r="L72" s="155">
        <v>45063</v>
      </c>
      <c r="M72" s="152">
        <v>1503714.9</v>
      </c>
      <c r="N72" s="156"/>
      <c r="O72" s="155"/>
      <c r="P72" s="155"/>
      <c r="Q72" s="155"/>
      <c r="R72" s="152">
        <v>9525000</v>
      </c>
      <c r="S72" s="152">
        <v>17554906.09</v>
      </c>
      <c r="T72" s="152">
        <v>4670093.91</v>
      </c>
      <c r="U72" s="167">
        <v>14.71</v>
      </c>
      <c r="V72" s="165">
        <v>4670093.91</v>
      </c>
      <c r="W72" s="158"/>
    </row>
    <row r="73" spans="1:23" s="754" customFormat="1" ht="30.4" customHeight="1" x14ac:dyDescent="0.25">
      <c r="A73" s="844" t="s">
        <v>791</v>
      </c>
      <c r="B73" s="845"/>
      <c r="C73" s="846"/>
      <c r="D73" s="846"/>
      <c r="E73" s="846"/>
      <c r="F73" s="847"/>
      <c r="G73" s="848"/>
      <c r="H73" s="849"/>
      <c r="I73" s="850"/>
      <c r="J73" s="850"/>
      <c r="K73" s="850"/>
      <c r="L73" s="850"/>
      <c r="M73" s="851"/>
      <c r="N73" s="851"/>
      <c r="O73" s="848"/>
      <c r="P73" s="848"/>
      <c r="Q73" s="852"/>
      <c r="R73" s="853"/>
      <c r="S73" s="853"/>
      <c r="T73" s="853"/>
      <c r="U73" s="854"/>
      <c r="V73" s="854"/>
      <c r="W73" s="854"/>
    </row>
    <row r="74" spans="1:23" ht="36" x14ac:dyDescent="0.2">
      <c r="A74" s="149" t="s">
        <v>1051</v>
      </c>
      <c r="B74" s="177">
        <v>2343984</v>
      </c>
      <c r="C74" s="151" t="s">
        <v>1052</v>
      </c>
      <c r="D74" s="177" t="s">
        <v>1053</v>
      </c>
      <c r="E74" s="177" t="s">
        <v>951</v>
      </c>
      <c r="F74" s="152">
        <v>4143521.37</v>
      </c>
      <c r="G74" s="153">
        <v>44396</v>
      </c>
      <c r="H74" s="154" t="s">
        <v>1054</v>
      </c>
      <c r="I74" s="155">
        <v>44420</v>
      </c>
      <c r="J74" s="155">
        <v>44659</v>
      </c>
      <c r="K74" s="155">
        <v>44660</v>
      </c>
      <c r="L74" s="155">
        <v>44680</v>
      </c>
      <c r="M74" s="152">
        <v>257525.69</v>
      </c>
      <c r="N74" s="156">
        <v>6.22</v>
      </c>
      <c r="O74" s="155">
        <v>44680</v>
      </c>
      <c r="P74" s="155">
        <v>44719</v>
      </c>
      <c r="Q74" s="154" t="s">
        <v>1055</v>
      </c>
      <c r="R74" s="157">
        <v>2831624.9</v>
      </c>
      <c r="S74" s="198">
        <v>1569419.74</v>
      </c>
      <c r="T74" s="165">
        <v>0</v>
      </c>
      <c r="U74" s="167">
        <v>0</v>
      </c>
      <c r="V74" s="167"/>
      <c r="W74" s="167"/>
    </row>
    <row r="75" spans="1:23" ht="24" x14ac:dyDescent="0.2">
      <c r="A75" s="149" t="s">
        <v>1056</v>
      </c>
      <c r="B75" s="177">
        <v>2344004</v>
      </c>
      <c r="C75" s="151" t="s">
        <v>1052</v>
      </c>
      <c r="D75" s="177" t="s">
        <v>1053</v>
      </c>
      <c r="E75" s="177" t="s">
        <v>1057</v>
      </c>
      <c r="F75" s="152">
        <v>1335696.08</v>
      </c>
      <c r="G75" s="153">
        <v>44519</v>
      </c>
      <c r="H75" s="154" t="s">
        <v>1058</v>
      </c>
      <c r="I75" s="155">
        <v>44537</v>
      </c>
      <c r="J75" s="155">
        <v>44656</v>
      </c>
      <c r="K75" s="155">
        <v>44657</v>
      </c>
      <c r="L75" s="155">
        <v>44678</v>
      </c>
      <c r="M75" s="152">
        <v>-24126.240000000002</v>
      </c>
      <c r="N75" s="156">
        <v>-1.81</v>
      </c>
      <c r="O75" s="155">
        <v>44678</v>
      </c>
      <c r="P75" s="155">
        <v>44705</v>
      </c>
      <c r="Q75" s="154" t="s">
        <v>1055</v>
      </c>
      <c r="R75" s="157">
        <v>485041.37</v>
      </c>
      <c r="S75" s="198">
        <v>862528.47</v>
      </c>
      <c r="T75" s="165">
        <v>0</v>
      </c>
      <c r="U75" s="167">
        <v>0</v>
      </c>
      <c r="V75" s="167"/>
      <c r="W75" s="167"/>
    </row>
    <row r="76" spans="1:23" ht="48" x14ac:dyDescent="0.2">
      <c r="A76" s="199" t="s">
        <v>1059</v>
      </c>
      <c r="B76" s="164">
        <v>2344004</v>
      </c>
      <c r="C76" s="151" t="s">
        <v>1052</v>
      </c>
      <c r="D76" s="177" t="s">
        <v>1053</v>
      </c>
      <c r="E76" s="177" t="s">
        <v>1060</v>
      </c>
      <c r="F76" s="152">
        <v>2664642.19</v>
      </c>
      <c r="G76" s="153">
        <v>44391</v>
      </c>
      <c r="H76" s="154" t="s">
        <v>1061</v>
      </c>
      <c r="I76" s="155">
        <v>44474</v>
      </c>
      <c r="J76" s="155">
        <v>44653</v>
      </c>
      <c r="K76" s="155">
        <v>44654</v>
      </c>
      <c r="L76" s="155">
        <v>44694</v>
      </c>
      <c r="M76" s="152">
        <v>137162.71</v>
      </c>
      <c r="N76" s="156">
        <v>5.15</v>
      </c>
      <c r="O76" s="155">
        <v>44694</v>
      </c>
      <c r="P76" s="155">
        <v>44735</v>
      </c>
      <c r="Q76" s="154" t="s">
        <v>1055</v>
      </c>
      <c r="R76" s="157">
        <v>961811.9</v>
      </c>
      <c r="S76" s="198">
        <v>1839993</v>
      </c>
      <c r="T76" s="165">
        <v>0</v>
      </c>
      <c r="U76" s="167">
        <v>0</v>
      </c>
      <c r="V76" s="167"/>
      <c r="W76" s="167"/>
    </row>
    <row r="77" spans="1:23" ht="24" x14ac:dyDescent="0.2">
      <c r="A77" s="149" t="s">
        <v>1062</v>
      </c>
      <c r="B77" s="177">
        <v>2343984</v>
      </c>
      <c r="C77" s="151" t="s">
        <v>1063</v>
      </c>
      <c r="D77" s="177" t="s">
        <v>1053</v>
      </c>
      <c r="E77" s="177" t="s">
        <v>1064</v>
      </c>
      <c r="F77" s="152">
        <v>8605387.1999999993</v>
      </c>
      <c r="G77" s="153">
        <v>44757</v>
      </c>
      <c r="H77" s="154" t="s">
        <v>1065</v>
      </c>
      <c r="I77" s="155">
        <v>44796</v>
      </c>
      <c r="J77" s="177"/>
      <c r="K77" s="177"/>
      <c r="L77" s="177"/>
      <c r="M77" s="177"/>
      <c r="N77" s="177"/>
      <c r="O77" s="177"/>
      <c r="P77" s="177"/>
      <c r="Q77" s="177"/>
      <c r="R77" s="165">
        <v>0</v>
      </c>
      <c r="S77" s="165">
        <v>3371923.03</v>
      </c>
      <c r="T77" s="165">
        <v>5233464.17</v>
      </c>
      <c r="U77" s="167">
        <v>60.8</v>
      </c>
      <c r="V77" s="165">
        <v>5233464.17</v>
      </c>
      <c r="W77" s="167">
        <v>0</v>
      </c>
    </row>
    <row r="78" spans="1:23" ht="24" x14ac:dyDescent="0.2">
      <c r="A78" s="149" t="s">
        <v>1066</v>
      </c>
      <c r="B78" s="177">
        <v>2344004</v>
      </c>
      <c r="C78" s="151" t="s">
        <v>1063</v>
      </c>
      <c r="D78" s="177" t="s">
        <v>1053</v>
      </c>
      <c r="E78" s="177" t="s">
        <v>1067</v>
      </c>
      <c r="F78" s="152">
        <v>6247427.7400000002</v>
      </c>
      <c r="G78" s="200"/>
      <c r="H78" s="200"/>
      <c r="I78" s="156"/>
      <c r="J78" s="177"/>
      <c r="K78" s="177"/>
      <c r="L78" s="177"/>
      <c r="M78" s="177"/>
      <c r="N78" s="177"/>
      <c r="O78" s="177"/>
      <c r="P78" s="177"/>
      <c r="Q78" s="177"/>
      <c r="R78" s="165">
        <v>0</v>
      </c>
      <c r="S78" s="165">
        <v>2195247</v>
      </c>
      <c r="T78" s="165">
        <v>4052180.74</v>
      </c>
      <c r="U78" s="167">
        <v>64.8</v>
      </c>
      <c r="V78" s="165">
        <v>4052180.74</v>
      </c>
      <c r="W78" s="167">
        <v>0</v>
      </c>
    </row>
    <row r="79" spans="1:23" ht="36" x14ac:dyDescent="0.2">
      <c r="A79" s="149" t="s">
        <v>1068</v>
      </c>
      <c r="B79" s="177">
        <v>2343984</v>
      </c>
      <c r="C79" s="151" t="s">
        <v>1063</v>
      </c>
      <c r="D79" s="177" t="s">
        <v>1053</v>
      </c>
      <c r="E79" s="177" t="s">
        <v>1069</v>
      </c>
      <c r="F79" s="152">
        <v>4201784.54</v>
      </c>
      <c r="G79" s="153">
        <v>44727</v>
      </c>
      <c r="H79" s="154" t="s">
        <v>1070</v>
      </c>
      <c r="I79" s="155">
        <v>44760</v>
      </c>
      <c r="J79" s="177"/>
      <c r="K79" s="177"/>
      <c r="L79" s="177"/>
      <c r="M79" s="177"/>
      <c r="N79" s="177"/>
      <c r="O79" s="177"/>
      <c r="P79" s="177"/>
      <c r="Q79" s="177"/>
      <c r="R79" s="165">
        <v>0</v>
      </c>
      <c r="S79" s="165">
        <v>2251124.75</v>
      </c>
      <c r="T79" s="165">
        <v>1950659.79</v>
      </c>
      <c r="U79" s="167">
        <v>46.2</v>
      </c>
      <c r="V79" s="165">
        <v>1950659.79</v>
      </c>
      <c r="W79" s="167">
        <v>0</v>
      </c>
    </row>
    <row r="80" spans="1:23" ht="36" x14ac:dyDescent="0.2">
      <c r="A80" s="149" t="s">
        <v>1071</v>
      </c>
      <c r="B80" s="177">
        <v>2344004</v>
      </c>
      <c r="C80" s="151" t="s">
        <v>1063</v>
      </c>
      <c r="D80" s="177" t="s">
        <v>1053</v>
      </c>
      <c r="E80" s="177" t="s">
        <v>1072</v>
      </c>
      <c r="F80" s="152">
        <v>7733043.6900000004</v>
      </c>
      <c r="G80" s="153">
        <v>44374</v>
      </c>
      <c r="H80" s="154" t="s">
        <v>1073</v>
      </c>
      <c r="I80" s="155">
        <v>44781</v>
      </c>
      <c r="J80" s="177"/>
      <c r="K80" s="177"/>
      <c r="L80" s="177"/>
      <c r="M80" s="177"/>
      <c r="N80" s="177"/>
      <c r="O80" s="177"/>
      <c r="P80" s="177"/>
      <c r="Q80" s="177"/>
      <c r="R80" s="165">
        <v>0</v>
      </c>
      <c r="S80" s="165">
        <v>3859948.66</v>
      </c>
      <c r="T80" s="165">
        <v>3873095.03</v>
      </c>
      <c r="U80" s="167">
        <v>50.1</v>
      </c>
      <c r="V80" s="165">
        <v>3873095.03</v>
      </c>
      <c r="W80" s="167">
        <v>0</v>
      </c>
    </row>
    <row r="81" spans="1:23" ht="36" x14ac:dyDescent="0.2">
      <c r="A81" s="149" t="s">
        <v>1074</v>
      </c>
      <c r="B81" s="177">
        <v>2344004</v>
      </c>
      <c r="C81" s="151" t="s">
        <v>1063</v>
      </c>
      <c r="D81" s="177" t="s">
        <v>1053</v>
      </c>
      <c r="E81" s="177" t="s">
        <v>954</v>
      </c>
      <c r="F81" s="152">
        <v>14500000</v>
      </c>
      <c r="G81" s="153">
        <v>44776</v>
      </c>
      <c r="H81" s="154" t="s">
        <v>1075</v>
      </c>
      <c r="I81" s="155">
        <v>44809</v>
      </c>
      <c r="J81" s="177"/>
      <c r="K81" s="177"/>
      <c r="L81" s="177"/>
      <c r="M81" s="177"/>
      <c r="N81" s="177"/>
      <c r="O81" s="177"/>
      <c r="P81" s="177"/>
      <c r="Q81" s="177"/>
      <c r="R81" s="165">
        <v>0</v>
      </c>
      <c r="S81" s="165">
        <v>5612660</v>
      </c>
      <c r="T81" s="165">
        <v>8887340</v>
      </c>
      <c r="U81" s="167">
        <v>61.3</v>
      </c>
      <c r="V81" s="165">
        <v>8887340</v>
      </c>
      <c r="W81" s="167">
        <v>0</v>
      </c>
    </row>
    <row r="82" spans="1:23" ht="24" x14ac:dyDescent="0.2">
      <c r="A82" s="149" t="s">
        <v>1076</v>
      </c>
      <c r="B82" s="177">
        <v>2343984</v>
      </c>
      <c r="C82" s="151" t="s">
        <v>1063</v>
      </c>
      <c r="D82" s="177" t="s">
        <v>1053</v>
      </c>
      <c r="E82" s="177" t="s">
        <v>1077</v>
      </c>
      <c r="F82" s="152">
        <v>4424358.45</v>
      </c>
      <c r="G82" s="200"/>
      <c r="H82" s="200"/>
      <c r="I82" s="156"/>
      <c r="J82" s="177"/>
      <c r="K82" s="177"/>
      <c r="L82" s="177"/>
      <c r="M82" s="177"/>
      <c r="N82" s="177"/>
      <c r="O82" s="177"/>
      <c r="P82" s="177"/>
      <c r="Q82" s="177"/>
      <c r="R82" s="165">
        <v>0</v>
      </c>
      <c r="S82" s="165">
        <v>1634809</v>
      </c>
      <c r="T82" s="165">
        <v>2789549.45</v>
      </c>
      <c r="U82" s="167">
        <v>63.1</v>
      </c>
      <c r="V82" s="165">
        <v>2789549.45</v>
      </c>
      <c r="W82" s="167">
        <v>0</v>
      </c>
    </row>
    <row r="83" spans="1:23" s="754" customFormat="1" ht="30.4" customHeight="1" x14ac:dyDescent="0.25">
      <c r="A83" s="844" t="s">
        <v>860</v>
      </c>
      <c r="B83" s="845"/>
      <c r="C83" s="846"/>
      <c r="D83" s="846"/>
      <c r="E83" s="846"/>
      <c r="F83" s="847"/>
      <c r="G83" s="848"/>
      <c r="H83" s="849"/>
      <c r="I83" s="850"/>
      <c r="J83" s="850"/>
      <c r="K83" s="850"/>
      <c r="L83" s="850"/>
      <c r="M83" s="851"/>
      <c r="N83" s="851"/>
      <c r="O83" s="848"/>
      <c r="P83" s="848"/>
      <c r="Q83" s="852"/>
      <c r="R83" s="853"/>
      <c r="S83" s="853"/>
      <c r="T83" s="853"/>
      <c r="U83" s="854"/>
      <c r="V83" s="854"/>
      <c r="W83" s="854"/>
    </row>
    <row r="84" spans="1:23" ht="60" x14ac:dyDescent="0.2">
      <c r="A84" s="149" t="s">
        <v>1078</v>
      </c>
      <c r="B84" s="150">
        <v>2460977</v>
      </c>
      <c r="C84" s="177" t="s">
        <v>1079</v>
      </c>
      <c r="D84" s="156"/>
      <c r="E84" s="156" t="s">
        <v>1080</v>
      </c>
      <c r="F84" s="609">
        <v>1085345.74</v>
      </c>
      <c r="G84" s="155">
        <v>44266</v>
      </c>
      <c r="H84" s="156" t="s">
        <v>1081</v>
      </c>
      <c r="I84" s="155">
        <v>44056</v>
      </c>
      <c r="J84" s="155">
        <v>44388</v>
      </c>
      <c r="K84" s="156"/>
      <c r="L84" s="155"/>
      <c r="M84" s="156"/>
      <c r="N84" s="156"/>
      <c r="O84" s="155">
        <v>44186</v>
      </c>
      <c r="P84" s="155">
        <v>44244</v>
      </c>
      <c r="Q84" s="155">
        <v>44470</v>
      </c>
      <c r="R84" s="201">
        <v>1085345.74</v>
      </c>
      <c r="S84" s="158"/>
      <c r="T84" s="158"/>
      <c r="U84" s="158"/>
      <c r="V84" s="158"/>
      <c r="W84" s="158"/>
    </row>
    <row r="85" spans="1:23" ht="72" x14ac:dyDescent="0.2">
      <c r="A85" s="149" t="s">
        <v>1082</v>
      </c>
      <c r="B85" s="150">
        <v>2338934</v>
      </c>
      <c r="C85" s="177" t="s">
        <v>1083</v>
      </c>
      <c r="D85" s="156"/>
      <c r="E85" s="156" t="s">
        <v>1084</v>
      </c>
      <c r="F85" s="609">
        <v>1534663.66</v>
      </c>
      <c r="G85" s="155">
        <v>44321</v>
      </c>
      <c r="H85" s="156" t="s">
        <v>1085</v>
      </c>
      <c r="I85" s="155">
        <v>44341</v>
      </c>
      <c r="J85" s="155">
        <v>44905</v>
      </c>
      <c r="K85" s="155">
        <v>44462</v>
      </c>
      <c r="L85" s="155">
        <v>44540</v>
      </c>
      <c r="M85" s="610">
        <v>114406.22</v>
      </c>
      <c r="N85" s="611">
        <v>7.4548073940839912E-2</v>
      </c>
      <c r="O85" s="155">
        <v>44540</v>
      </c>
      <c r="P85" s="155">
        <v>44607</v>
      </c>
      <c r="Q85" s="155">
        <v>44804</v>
      </c>
      <c r="R85" s="201">
        <v>1394532.26</v>
      </c>
      <c r="S85" s="201">
        <v>254537.62</v>
      </c>
      <c r="T85" s="201">
        <v>0</v>
      </c>
      <c r="U85" s="158"/>
      <c r="V85" s="201">
        <v>0</v>
      </c>
      <c r="W85" s="158"/>
    </row>
    <row r="86" spans="1:23" ht="96" x14ac:dyDescent="0.2">
      <c r="A86" s="149" t="s">
        <v>1086</v>
      </c>
      <c r="B86" s="150">
        <v>2361771</v>
      </c>
      <c r="C86" s="177" t="s">
        <v>1083</v>
      </c>
      <c r="D86" s="156"/>
      <c r="E86" s="156" t="s">
        <v>1087</v>
      </c>
      <c r="F86" s="609">
        <v>8342069.8499999996</v>
      </c>
      <c r="G86" s="155">
        <v>44322</v>
      </c>
      <c r="H86" s="151" t="s">
        <v>1088</v>
      </c>
      <c r="I86" s="155">
        <v>44355</v>
      </c>
      <c r="J86" s="155">
        <v>44654</v>
      </c>
      <c r="K86" s="155">
        <v>44655</v>
      </c>
      <c r="L86" s="155">
        <v>44791</v>
      </c>
      <c r="M86" s="154" t="s">
        <v>1089</v>
      </c>
      <c r="N86" s="151" t="s">
        <v>1090</v>
      </c>
      <c r="O86" s="155">
        <v>44791</v>
      </c>
      <c r="P86" s="156" t="s">
        <v>354</v>
      </c>
      <c r="Q86" s="156"/>
      <c r="R86" s="164" t="s">
        <v>643</v>
      </c>
      <c r="S86" s="158"/>
      <c r="T86" s="158"/>
      <c r="U86" s="158"/>
      <c r="V86" s="158"/>
      <c r="W86" s="158"/>
    </row>
    <row r="87" spans="1:23" ht="84" x14ac:dyDescent="0.2">
      <c r="A87" s="149" t="s">
        <v>1091</v>
      </c>
      <c r="B87" s="150">
        <v>2361771</v>
      </c>
      <c r="C87" s="177" t="s">
        <v>1079</v>
      </c>
      <c r="D87" s="156"/>
      <c r="E87" s="156" t="s">
        <v>1092</v>
      </c>
      <c r="F87" s="609">
        <v>1085491.81</v>
      </c>
      <c r="G87" s="155">
        <v>44371</v>
      </c>
      <c r="H87" s="151" t="s">
        <v>1093</v>
      </c>
      <c r="I87" s="155">
        <v>44389</v>
      </c>
      <c r="J87" s="155">
        <v>44843</v>
      </c>
      <c r="K87" s="155">
        <v>44479</v>
      </c>
      <c r="L87" s="155">
        <v>44526</v>
      </c>
      <c r="M87" s="154" t="s">
        <v>1094</v>
      </c>
      <c r="N87" s="156"/>
      <c r="O87" s="155">
        <v>44526</v>
      </c>
      <c r="P87" s="155">
        <v>44593</v>
      </c>
      <c r="Q87" s="155">
        <v>44711</v>
      </c>
      <c r="R87" s="164" t="s">
        <v>643</v>
      </c>
      <c r="S87" s="158"/>
      <c r="T87" s="158"/>
      <c r="U87" s="158"/>
      <c r="V87" s="158"/>
      <c r="W87" s="158"/>
    </row>
    <row r="88" spans="1:23" ht="96" x14ac:dyDescent="0.2">
      <c r="A88" s="149" t="s">
        <v>1095</v>
      </c>
      <c r="B88" s="177">
        <v>2361771</v>
      </c>
      <c r="C88" s="177" t="s">
        <v>1079</v>
      </c>
      <c r="D88" s="177"/>
      <c r="E88" s="177" t="s">
        <v>1096</v>
      </c>
      <c r="F88" s="201">
        <v>1023524.64</v>
      </c>
      <c r="G88" s="153">
        <v>44398</v>
      </c>
      <c r="H88" s="154" t="s">
        <v>1097</v>
      </c>
      <c r="I88" s="153">
        <v>44422</v>
      </c>
      <c r="J88" s="153">
        <v>44511</v>
      </c>
      <c r="K88" s="153">
        <v>44512</v>
      </c>
      <c r="L88" s="153">
        <v>44677</v>
      </c>
      <c r="M88" s="610">
        <v>54656.51999999999</v>
      </c>
      <c r="N88" s="177"/>
      <c r="O88" s="153">
        <v>44677</v>
      </c>
      <c r="P88" s="177" t="s">
        <v>354</v>
      </c>
      <c r="Q88" s="177" t="s">
        <v>354</v>
      </c>
      <c r="R88" s="164" t="s">
        <v>643</v>
      </c>
      <c r="S88" s="164"/>
      <c r="T88" s="201">
        <v>287929.84000000003</v>
      </c>
      <c r="U88" s="569" t="s">
        <v>1098</v>
      </c>
      <c r="V88" s="164"/>
      <c r="W88" s="164"/>
    </row>
    <row r="89" spans="1:23" ht="72" x14ac:dyDescent="0.2">
      <c r="A89" s="149" t="s">
        <v>1099</v>
      </c>
      <c r="B89" s="150">
        <v>2361771</v>
      </c>
      <c r="C89" s="177" t="s">
        <v>1079</v>
      </c>
      <c r="D89" s="156"/>
      <c r="E89" s="156" t="s">
        <v>1100</v>
      </c>
      <c r="F89" s="609">
        <v>1044283.34</v>
      </c>
      <c r="G89" s="155">
        <v>44645</v>
      </c>
      <c r="H89" s="156" t="s">
        <v>1101</v>
      </c>
      <c r="I89" s="155">
        <v>44679</v>
      </c>
      <c r="J89" s="155">
        <v>44798</v>
      </c>
      <c r="K89" s="156"/>
      <c r="L89" s="156"/>
      <c r="M89" s="156"/>
      <c r="N89" s="156"/>
      <c r="O89" s="155">
        <v>44798</v>
      </c>
      <c r="P89" s="156"/>
      <c r="Q89" s="156"/>
      <c r="R89" s="158"/>
      <c r="S89" s="185" t="s">
        <v>643</v>
      </c>
      <c r="T89" s="158"/>
      <c r="U89" s="158"/>
      <c r="V89" s="158"/>
      <c r="W89" s="158"/>
    </row>
    <row r="90" spans="1:23" ht="72" x14ac:dyDescent="0.2">
      <c r="A90" s="149" t="s">
        <v>1102</v>
      </c>
      <c r="B90" s="150">
        <v>2361771</v>
      </c>
      <c r="C90" s="177" t="s">
        <v>1079</v>
      </c>
      <c r="D90" s="156"/>
      <c r="E90" s="156" t="s">
        <v>1103</v>
      </c>
      <c r="F90" s="609">
        <v>1125159.19</v>
      </c>
      <c r="G90" s="155">
        <v>44662</v>
      </c>
      <c r="H90" s="156" t="s">
        <v>1104</v>
      </c>
      <c r="I90" s="155">
        <v>44693</v>
      </c>
      <c r="J90" s="155">
        <v>44812</v>
      </c>
      <c r="K90" s="156"/>
      <c r="L90" s="156"/>
      <c r="M90" s="156"/>
      <c r="N90" s="156"/>
      <c r="O90" s="155">
        <v>44693</v>
      </c>
      <c r="P90" s="156"/>
      <c r="Q90" s="156"/>
      <c r="R90" s="158"/>
      <c r="S90" s="185" t="s">
        <v>643</v>
      </c>
      <c r="T90" s="158"/>
      <c r="U90" s="158"/>
      <c r="V90" s="158"/>
      <c r="W90" s="158"/>
    </row>
    <row r="91" spans="1:23" ht="72" x14ac:dyDescent="0.2">
      <c r="A91" s="149" t="s">
        <v>1105</v>
      </c>
      <c r="B91" s="150">
        <v>2361771</v>
      </c>
      <c r="C91" s="177" t="s">
        <v>1079</v>
      </c>
      <c r="D91" s="156"/>
      <c r="E91" s="156" t="s">
        <v>1106</v>
      </c>
      <c r="F91" s="609">
        <v>1072531.04</v>
      </c>
      <c r="G91" s="155">
        <v>44664</v>
      </c>
      <c r="H91" s="612" t="s">
        <v>1107</v>
      </c>
      <c r="I91" s="155">
        <v>44692</v>
      </c>
      <c r="J91" s="155">
        <v>44811</v>
      </c>
      <c r="K91" s="156"/>
      <c r="L91" s="156"/>
      <c r="M91" s="156"/>
      <c r="N91" s="156"/>
      <c r="O91" s="155">
        <v>44811</v>
      </c>
      <c r="P91" s="156"/>
      <c r="Q91" s="156"/>
      <c r="R91" s="158"/>
      <c r="S91" s="164" t="s">
        <v>643</v>
      </c>
      <c r="T91" s="158"/>
      <c r="U91" s="158"/>
      <c r="V91" s="158"/>
      <c r="W91" s="158"/>
    </row>
    <row r="92" spans="1:23" ht="108" x14ac:dyDescent="0.2">
      <c r="A92" s="149" t="s">
        <v>1108</v>
      </c>
      <c r="B92" s="150">
        <v>2361771</v>
      </c>
      <c r="C92" s="177" t="s">
        <v>1079</v>
      </c>
      <c r="D92" s="156"/>
      <c r="E92" s="156" t="s">
        <v>1109</v>
      </c>
      <c r="F92" s="609">
        <v>1109455.6399999999</v>
      </c>
      <c r="G92" s="155">
        <v>44707</v>
      </c>
      <c r="H92" s="612" t="s">
        <v>1110</v>
      </c>
      <c r="I92" s="155">
        <v>44727</v>
      </c>
      <c r="J92" s="155">
        <v>44846</v>
      </c>
      <c r="K92" s="156"/>
      <c r="L92" s="156"/>
      <c r="M92" s="156"/>
      <c r="N92" s="156"/>
      <c r="O92" s="155">
        <v>44846</v>
      </c>
      <c r="P92" s="156"/>
      <c r="Q92" s="156"/>
      <c r="R92" s="158"/>
      <c r="S92" s="164" t="s">
        <v>643</v>
      </c>
      <c r="T92" s="158"/>
      <c r="U92" s="158"/>
      <c r="V92" s="158"/>
      <c r="W92" s="158"/>
    </row>
    <row r="93" spans="1:23" ht="48" x14ac:dyDescent="0.2">
      <c r="A93" s="149" t="s">
        <v>1111</v>
      </c>
      <c r="B93" s="150">
        <v>2432072</v>
      </c>
      <c r="C93" s="177" t="s">
        <v>1083</v>
      </c>
      <c r="D93" s="156"/>
      <c r="E93" s="156" t="s">
        <v>1112</v>
      </c>
      <c r="F93" s="609">
        <v>4345766.55</v>
      </c>
      <c r="G93" s="155">
        <v>44728</v>
      </c>
      <c r="H93" s="156" t="s">
        <v>1113</v>
      </c>
      <c r="I93" s="155">
        <v>44748</v>
      </c>
      <c r="J93" s="155">
        <v>44897</v>
      </c>
      <c r="K93" s="156"/>
      <c r="L93" s="156"/>
      <c r="M93" s="156"/>
      <c r="N93" s="156"/>
      <c r="O93" s="156"/>
      <c r="P93" s="156"/>
      <c r="Q93" s="156"/>
      <c r="R93" s="158"/>
      <c r="S93" s="158" t="s">
        <v>1114</v>
      </c>
      <c r="T93" s="158"/>
      <c r="U93" s="158"/>
      <c r="V93" s="158"/>
      <c r="W93" s="158"/>
    </row>
    <row r="94" spans="1:23" s="754" customFormat="1" ht="30.4" customHeight="1" x14ac:dyDescent="0.25">
      <c r="A94" s="844" t="s">
        <v>862</v>
      </c>
      <c r="B94" s="845"/>
      <c r="C94" s="846"/>
      <c r="D94" s="846"/>
      <c r="E94" s="846"/>
      <c r="F94" s="847"/>
      <c r="G94" s="848"/>
      <c r="H94" s="849"/>
      <c r="I94" s="850"/>
      <c r="J94" s="850"/>
      <c r="K94" s="850"/>
      <c r="L94" s="850"/>
      <c r="M94" s="851"/>
      <c r="N94" s="851"/>
      <c r="O94" s="848"/>
      <c r="P94" s="848"/>
      <c r="Q94" s="852"/>
      <c r="R94" s="853"/>
      <c r="S94" s="853"/>
      <c r="T94" s="853"/>
      <c r="U94" s="854"/>
      <c r="V94" s="854"/>
      <c r="W94" s="854"/>
    </row>
    <row r="95" spans="1:23" ht="60" x14ac:dyDescent="0.2">
      <c r="A95" s="613" t="s">
        <v>1115</v>
      </c>
      <c r="B95" s="177">
        <v>2449211</v>
      </c>
      <c r="C95" s="151" t="s">
        <v>865</v>
      </c>
      <c r="D95" s="154" t="s">
        <v>1116</v>
      </c>
      <c r="E95" s="200" t="s">
        <v>354</v>
      </c>
      <c r="F95" s="609">
        <v>2924239</v>
      </c>
      <c r="G95" s="200" t="s">
        <v>354</v>
      </c>
      <c r="H95" s="200" t="s">
        <v>354</v>
      </c>
      <c r="I95" s="200" t="s">
        <v>354</v>
      </c>
      <c r="J95" s="200" t="s">
        <v>354</v>
      </c>
      <c r="K95" s="200" t="s">
        <v>354</v>
      </c>
      <c r="L95" s="200" t="s">
        <v>354</v>
      </c>
      <c r="M95" s="200" t="s">
        <v>354</v>
      </c>
      <c r="N95" s="200" t="s">
        <v>354</v>
      </c>
      <c r="O95" s="200" t="s">
        <v>354</v>
      </c>
      <c r="P95" s="200" t="s">
        <v>354</v>
      </c>
      <c r="Q95" s="200" t="s">
        <v>354</v>
      </c>
      <c r="R95" s="202" t="s">
        <v>354</v>
      </c>
      <c r="S95" s="202" t="s">
        <v>354</v>
      </c>
      <c r="T95" s="202" t="s">
        <v>354</v>
      </c>
      <c r="U95" s="202" t="s">
        <v>354</v>
      </c>
      <c r="V95" s="201">
        <v>2924239</v>
      </c>
      <c r="W95" s="201">
        <v>0</v>
      </c>
    </row>
    <row r="96" spans="1:23" ht="36" x14ac:dyDescent="0.2">
      <c r="A96" s="613" t="s">
        <v>1117</v>
      </c>
      <c r="B96" s="177">
        <v>2509100</v>
      </c>
      <c r="C96" s="151" t="s">
        <v>1118</v>
      </c>
      <c r="D96" s="154" t="s">
        <v>1116</v>
      </c>
      <c r="E96" s="200" t="s">
        <v>354</v>
      </c>
      <c r="F96" s="609">
        <v>2711735</v>
      </c>
      <c r="G96" s="200" t="s">
        <v>354</v>
      </c>
      <c r="H96" s="200" t="s">
        <v>354</v>
      </c>
      <c r="I96" s="200" t="s">
        <v>354</v>
      </c>
      <c r="J96" s="200" t="s">
        <v>354</v>
      </c>
      <c r="K96" s="200" t="s">
        <v>354</v>
      </c>
      <c r="L96" s="200" t="s">
        <v>354</v>
      </c>
      <c r="M96" s="200" t="s">
        <v>354</v>
      </c>
      <c r="N96" s="200" t="s">
        <v>354</v>
      </c>
      <c r="O96" s="200" t="s">
        <v>354</v>
      </c>
      <c r="P96" s="200" t="s">
        <v>354</v>
      </c>
      <c r="Q96" s="200" t="s">
        <v>354</v>
      </c>
      <c r="R96" s="202" t="s">
        <v>354</v>
      </c>
      <c r="S96" s="202" t="s">
        <v>354</v>
      </c>
      <c r="T96" s="202" t="s">
        <v>354</v>
      </c>
      <c r="U96" s="202" t="s">
        <v>354</v>
      </c>
      <c r="V96" s="201">
        <v>2711735</v>
      </c>
      <c r="W96" s="201">
        <v>0</v>
      </c>
    </row>
    <row r="97" spans="1:23" ht="84" x14ac:dyDescent="0.2">
      <c r="A97" s="613" t="s">
        <v>1119</v>
      </c>
      <c r="B97" s="177">
        <v>2543158</v>
      </c>
      <c r="C97" s="151" t="s">
        <v>1118</v>
      </c>
      <c r="D97" s="154" t="s">
        <v>1116</v>
      </c>
      <c r="E97" s="200" t="s">
        <v>354</v>
      </c>
      <c r="F97" s="609">
        <v>2548853</v>
      </c>
      <c r="G97" s="200" t="s">
        <v>354</v>
      </c>
      <c r="H97" s="200" t="s">
        <v>354</v>
      </c>
      <c r="I97" s="200" t="s">
        <v>354</v>
      </c>
      <c r="J97" s="200" t="s">
        <v>354</v>
      </c>
      <c r="K97" s="200" t="s">
        <v>354</v>
      </c>
      <c r="L97" s="200" t="s">
        <v>354</v>
      </c>
      <c r="M97" s="200" t="s">
        <v>354</v>
      </c>
      <c r="N97" s="200" t="s">
        <v>354</v>
      </c>
      <c r="O97" s="200" t="s">
        <v>354</v>
      </c>
      <c r="P97" s="200" t="s">
        <v>354</v>
      </c>
      <c r="Q97" s="200" t="s">
        <v>354</v>
      </c>
      <c r="R97" s="202" t="s">
        <v>354</v>
      </c>
      <c r="S97" s="202" t="s">
        <v>354</v>
      </c>
      <c r="T97" s="202" t="s">
        <v>354</v>
      </c>
      <c r="U97" s="202" t="s">
        <v>354</v>
      </c>
      <c r="V97" s="201">
        <v>2548853</v>
      </c>
      <c r="W97" s="201">
        <v>0</v>
      </c>
    </row>
    <row r="98" spans="1:23" ht="36" x14ac:dyDescent="0.2">
      <c r="A98" s="614" t="s">
        <v>1120</v>
      </c>
      <c r="B98" s="615">
        <v>2452861</v>
      </c>
      <c r="C98" s="616" t="s">
        <v>865</v>
      </c>
      <c r="D98" s="617" t="s">
        <v>1116</v>
      </c>
      <c r="E98" s="618" t="s">
        <v>354</v>
      </c>
      <c r="F98" s="619">
        <v>9724071</v>
      </c>
      <c r="G98" s="618" t="s">
        <v>354</v>
      </c>
      <c r="H98" s="618" t="s">
        <v>354</v>
      </c>
      <c r="I98" s="618" t="s">
        <v>354</v>
      </c>
      <c r="J98" s="618" t="s">
        <v>354</v>
      </c>
      <c r="K98" s="618" t="s">
        <v>354</v>
      </c>
      <c r="L98" s="618" t="s">
        <v>354</v>
      </c>
      <c r="M98" s="618" t="s">
        <v>354</v>
      </c>
      <c r="N98" s="618" t="s">
        <v>354</v>
      </c>
      <c r="O98" s="618" t="s">
        <v>354</v>
      </c>
      <c r="P98" s="618" t="s">
        <v>354</v>
      </c>
      <c r="Q98" s="618" t="s">
        <v>354</v>
      </c>
      <c r="R98" s="203" t="s">
        <v>354</v>
      </c>
      <c r="S98" s="203" t="s">
        <v>354</v>
      </c>
      <c r="T98" s="203" t="s">
        <v>354</v>
      </c>
      <c r="U98" s="203" t="s">
        <v>354</v>
      </c>
      <c r="V98" s="620">
        <v>5834442.5999999996</v>
      </c>
      <c r="W98" s="620">
        <v>3889628.4000000004</v>
      </c>
    </row>
    <row r="99" spans="1:23" ht="18" x14ac:dyDescent="0.25">
      <c r="A99" s="54" t="s">
        <v>7</v>
      </c>
      <c r="B99" s="54"/>
      <c r="C99" s="104"/>
      <c r="D99" s="104"/>
      <c r="E99" s="104"/>
      <c r="F99" s="204">
        <f>SUM(F9:F98)</f>
        <v>564819941.34000003</v>
      </c>
      <c r="G99" s="104"/>
      <c r="H99" s="104"/>
      <c r="I99" s="104"/>
      <c r="J99" s="104"/>
      <c r="K99" s="104"/>
      <c r="L99" s="104"/>
      <c r="M99" s="204">
        <f>SUM(M9:M98)</f>
        <v>2721470.28</v>
      </c>
      <c r="N99" s="104"/>
      <c r="O99" s="104"/>
      <c r="P99" s="104"/>
      <c r="Q99" s="104"/>
      <c r="R99" s="204">
        <f t="shared" ref="R99:S99" si="0">SUM(R9:R98)</f>
        <v>109145974.18000001</v>
      </c>
      <c r="S99" s="204">
        <f t="shared" si="0"/>
        <v>142648558.91999999</v>
      </c>
      <c r="T99" s="105"/>
      <c r="U99" s="105"/>
      <c r="V99" s="204">
        <f t="shared" ref="V99" si="1">SUM(V9:V98)</f>
        <v>194729775.73299995</v>
      </c>
      <c r="W99" s="204">
        <f t="shared" ref="W99" si="2">SUM(W9:W98)</f>
        <v>18459380.547000002</v>
      </c>
    </row>
    <row r="100" spans="1:23" x14ac:dyDescent="0.2">
      <c r="A100" s="31" t="s">
        <v>154</v>
      </c>
      <c r="B100" s="16"/>
      <c r="C100" s="16"/>
      <c r="D100" s="16"/>
      <c r="E100" s="16"/>
      <c r="F100" s="16"/>
      <c r="G100" s="16"/>
      <c r="H100" s="16"/>
      <c r="I100" s="16"/>
      <c r="J100" s="16"/>
      <c r="K100" s="16"/>
      <c r="L100" s="16"/>
      <c r="M100" s="16"/>
      <c r="N100" s="16"/>
    </row>
    <row r="101" spans="1:23" x14ac:dyDescent="0.2">
      <c r="A101" s="30" t="s">
        <v>155</v>
      </c>
      <c r="B101" s="16"/>
      <c r="C101" s="16"/>
      <c r="D101" s="16"/>
      <c r="E101" s="16"/>
      <c r="F101" s="16"/>
      <c r="G101" s="16"/>
      <c r="H101" s="16"/>
      <c r="I101" s="16"/>
      <c r="J101" s="16"/>
      <c r="K101" s="16"/>
      <c r="L101" s="16"/>
      <c r="M101" s="16"/>
      <c r="N101" s="16"/>
    </row>
    <row r="102" spans="1:23" x14ac:dyDescent="0.2">
      <c r="A102" s="31" t="s">
        <v>156</v>
      </c>
      <c r="B102" s="20"/>
    </row>
    <row r="103" spans="1:23" x14ac:dyDescent="0.2">
      <c r="A103" s="109"/>
      <c r="B103" s="110"/>
      <c r="C103" s="111"/>
      <c r="D103" s="111"/>
      <c r="E103" s="111"/>
      <c r="F103" s="112"/>
      <c r="G103" s="113"/>
      <c r="H103" s="114"/>
      <c r="I103" s="115"/>
      <c r="J103" s="115"/>
      <c r="K103" s="115"/>
      <c r="L103" s="115"/>
      <c r="M103" s="116"/>
      <c r="N103" s="116"/>
      <c r="O103" s="113"/>
      <c r="P103" s="113"/>
      <c r="Q103" s="117"/>
      <c r="R103" s="118"/>
      <c r="S103" s="118"/>
      <c r="T103" s="118"/>
      <c r="U103" s="119"/>
      <c r="V103" s="119"/>
      <c r="W103" s="119"/>
    </row>
  </sheetData>
  <autoFilter ref="A6:AB102" xr:uid="{00000000-0001-0000-0900-000000000000}"/>
  <mergeCells count="112">
    <mergeCell ref="K39:N39"/>
    <mergeCell ref="K40:N40"/>
    <mergeCell ref="K41:N41"/>
    <mergeCell ref="K33:N33"/>
    <mergeCell ref="K34:N34"/>
    <mergeCell ref="K35:N35"/>
    <mergeCell ref="K36:N36"/>
    <mergeCell ref="W26:W30"/>
    <mergeCell ref="K32:N32"/>
    <mergeCell ref="O26:O30"/>
    <mergeCell ref="P26:P30"/>
    <mergeCell ref="Q26:Q30"/>
    <mergeCell ref="R26:R30"/>
    <mergeCell ref="S26:S30"/>
    <mergeCell ref="K37:N37"/>
    <mergeCell ref="K38:N38"/>
    <mergeCell ref="A26:A30"/>
    <mergeCell ref="B26:B30"/>
    <mergeCell ref="C26:C30"/>
    <mergeCell ref="D26:D30"/>
    <mergeCell ref="E26:E30"/>
    <mergeCell ref="O36:Q36"/>
    <mergeCell ref="T26:T30"/>
    <mergeCell ref="U26:U30"/>
    <mergeCell ref="V26:V30"/>
    <mergeCell ref="O18:O23"/>
    <mergeCell ref="P18:P23"/>
    <mergeCell ref="Q18:Q23"/>
    <mergeCell ref="R18:R23"/>
    <mergeCell ref="S18:S23"/>
    <mergeCell ref="F26:F30"/>
    <mergeCell ref="G26:G30"/>
    <mergeCell ref="H26:H30"/>
    <mergeCell ref="I26:I30"/>
    <mergeCell ref="J26:J30"/>
    <mergeCell ref="J18:J23"/>
    <mergeCell ref="M18:M23"/>
    <mergeCell ref="N18:N23"/>
    <mergeCell ref="L19:L23"/>
    <mergeCell ref="F12:F17"/>
    <mergeCell ref="G12:G17"/>
    <mergeCell ref="H12:H17"/>
    <mergeCell ref="I12:I17"/>
    <mergeCell ref="J12:J17"/>
    <mergeCell ref="A12:A17"/>
    <mergeCell ref="B12:B17"/>
    <mergeCell ref="C12:C17"/>
    <mergeCell ref="K19:K23"/>
    <mergeCell ref="A18:A23"/>
    <mergeCell ref="B18:B23"/>
    <mergeCell ref="C18:C23"/>
    <mergeCell ref="D18:D23"/>
    <mergeCell ref="E18:E23"/>
    <mergeCell ref="F18:F23"/>
    <mergeCell ref="G18:G23"/>
    <mergeCell ref="H18:H23"/>
    <mergeCell ref="I18:I23"/>
    <mergeCell ref="D12:D17"/>
    <mergeCell ref="E12:E17"/>
    <mergeCell ref="M9:M11"/>
    <mergeCell ref="N9:N11"/>
    <mergeCell ref="O9:O11"/>
    <mergeCell ref="P9:P11"/>
    <mergeCell ref="Q9:Q11"/>
    <mergeCell ref="F9:F11"/>
    <mergeCell ref="G9:G11"/>
    <mergeCell ref="H9:H11"/>
    <mergeCell ref="I9:I11"/>
    <mergeCell ref="J9:J11"/>
    <mergeCell ref="T18:T23"/>
    <mergeCell ref="U18:U23"/>
    <mergeCell ref="V18:V23"/>
    <mergeCell ref="W18:W23"/>
    <mergeCell ref="A1:W1"/>
    <mergeCell ref="A2:W2"/>
    <mergeCell ref="W3:W5"/>
    <mergeCell ref="B5:B6"/>
    <mergeCell ref="C5:C6"/>
    <mergeCell ref="D5:D6"/>
    <mergeCell ref="E5:E6"/>
    <mergeCell ref="F5:F6"/>
    <mergeCell ref="G5:G6"/>
    <mergeCell ref="H5:H6"/>
    <mergeCell ref="I5:J5"/>
    <mergeCell ref="A9:A11"/>
    <mergeCell ref="B9:B11"/>
    <mergeCell ref="C9:C11"/>
    <mergeCell ref="D9:D11"/>
    <mergeCell ref="E9:E11"/>
    <mergeCell ref="K5:L5"/>
    <mergeCell ref="M5:N5"/>
    <mergeCell ref="A3:B3"/>
    <mergeCell ref="C3:Q3"/>
    <mergeCell ref="W9:W11"/>
    <mergeCell ref="O12:O17"/>
    <mergeCell ref="P12:P17"/>
    <mergeCell ref="Q12:Q17"/>
    <mergeCell ref="R12:R17"/>
    <mergeCell ref="S12:S17"/>
    <mergeCell ref="T12:T17"/>
    <mergeCell ref="U12:U17"/>
    <mergeCell ref="V12:V17"/>
    <mergeCell ref="W12:W17"/>
    <mergeCell ref="O5:Q5"/>
    <mergeCell ref="R3:S5"/>
    <mergeCell ref="T3:U5"/>
    <mergeCell ref="V3:V5"/>
    <mergeCell ref="R9:R11"/>
    <mergeCell ref="S9:S11"/>
    <mergeCell ref="T9:T11"/>
    <mergeCell ref="U9:U11"/>
    <mergeCell ref="V9:V11"/>
  </mergeCells>
  <pageMargins left="0.70866141732283472" right="0.70866141732283472" top="0.74803149606299213" bottom="0.74803149606299213" header="0.31496062992125984" footer="0.31496062992125984"/>
  <pageSetup paperSize="9" scale="41" fitToHeight="11" orientation="landscape" r:id="rId1"/>
  <colBreaks count="1" manualBreakCount="1">
    <brk id="2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B71AC-CFEE-4C47-AF33-956D1AB6992C}">
  <dimension ref="A1:S6400"/>
  <sheetViews>
    <sheetView view="pageBreakPreview" zoomScale="60" zoomScaleNormal="85" workbookViewId="0">
      <pane ySplit="4" topLeftCell="A10" activePane="bottomLeft" state="frozen"/>
      <selection pane="bottomLeft" activeCell="B10" sqref="B10"/>
    </sheetView>
  </sheetViews>
  <sheetFormatPr baseColWidth="10" defaultColWidth="11.42578125" defaultRowHeight="12" x14ac:dyDescent="0.2"/>
  <cols>
    <col min="1" max="1" width="30" style="386" customWidth="1"/>
    <col min="2" max="2" width="9.85546875" style="576" customWidth="1"/>
    <col min="3" max="3" width="20.140625" style="15" customWidth="1"/>
    <col min="4" max="4" width="56.42578125" style="15" customWidth="1"/>
    <col min="5" max="5" width="11.5703125" style="15" customWidth="1"/>
    <col min="6" max="6" width="9.5703125" style="15" bestFit="1" customWidth="1"/>
    <col min="7" max="7" width="33.7109375" style="15" customWidth="1"/>
    <col min="8" max="8" width="26.28515625" style="15" customWidth="1"/>
    <col min="9" max="10" width="18.7109375" style="15" customWidth="1"/>
    <col min="11" max="12" width="7.140625" style="27" customWidth="1"/>
    <col min="13" max="13" width="12" style="15" bestFit="1" customWidth="1"/>
    <col min="14" max="15" width="7.140625" style="15" customWidth="1"/>
    <col min="16" max="16" width="12.7109375" style="15" bestFit="1" customWidth="1"/>
    <col min="17" max="18" width="11.5703125" style="15" bestFit="1" customWidth="1"/>
    <col min="19" max="16384" width="11.42578125" style="15"/>
  </cols>
  <sheetData>
    <row r="1" spans="1:19" s="17" customFormat="1" ht="28.5" customHeight="1" x14ac:dyDescent="0.2">
      <c r="A1" s="996" t="s">
        <v>208</v>
      </c>
      <c r="B1" s="997"/>
      <c r="C1" s="997"/>
      <c r="D1" s="997"/>
      <c r="E1" s="997"/>
      <c r="F1" s="997"/>
      <c r="G1" s="997"/>
      <c r="H1" s="997"/>
      <c r="I1" s="997"/>
      <c r="J1" s="997"/>
      <c r="K1" s="997"/>
      <c r="L1" s="997"/>
      <c r="M1" s="997"/>
      <c r="N1" s="997"/>
      <c r="O1" s="997"/>
      <c r="P1" s="997"/>
      <c r="Q1" s="997"/>
      <c r="R1" s="997"/>
    </row>
    <row r="2" spans="1:19" ht="17.25" customHeight="1" x14ac:dyDescent="0.2">
      <c r="A2" s="998" t="s">
        <v>175</v>
      </c>
      <c r="B2" s="998"/>
      <c r="C2" s="999" t="s">
        <v>15400</v>
      </c>
      <c r="D2" s="1000"/>
      <c r="E2" s="1000"/>
      <c r="F2" s="1000"/>
      <c r="G2" s="1000"/>
      <c r="H2" s="1000"/>
      <c r="I2" s="1000"/>
      <c r="J2" s="1000"/>
      <c r="K2" s="1000"/>
      <c r="L2" s="1000"/>
      <c r="M2" s="1000"/>
      <c r="N2" s="1000"/>
      <c r="O2" s="1000"/>
      <c r="P2" s="1000"/>
      <c r="Q2" s="1000"/>
      <c r="R2" s="1000"/>
      <c r="S2" s="16"/>
    </row>
    <row r="3" spans="1:19" s="28" customFormat="1" ht="24" customHeight="1" x14ac:dyDescent="0.2">
      <c r="A3" s="1001" t="s">
        <v>99</v>
      </c>
      <c r="B3" s="1001"/>
      <c r="C3" s="1001"/>
      <c r="D3" s="1001"/>
      <c r="E3" s="1001"/>
      <c r="F3" s="1001" t="s">
        <v>100</v>
      </c>
      <c r="G3" s="1001"/>
      <c r="H3" s="1001"/>
      <c r="I3" s="1001"/>
      <c r="J3" s="1001"/>
      <c r="K3" s="1002" t="s">
        <v>191</v>
      </c>
      <c r="L3" s="1002"/>
      <c r="M3" s="1002"/>
      <c r="N3" s="1002" t="s">
        <v>192</v>
      </c>
      <c r="O3" s="1002"/>
      <c r="P3" s="1002"/>
      <c r="Q3" s="1001" t="s">
        <v>216</v>
      </c>
      <c r="R3" s="1001"/>
    </row>
    <row r="4" spans="1:19" s="29" customFormat="1" ht="98.25" customHeight="1" x14ac:dyDescent="0.25">
      <c r="A4" s="80" t="s">
        <v>91</v>
      </c>
      <c r="B4" s="80" t="s">
        <v>101</v>
      </c>
      <c r="C4" s="80" t="s">
        <v>102</v>
      </c>
      <c r="D4" s="80" t="s">
        <v>103</v>
      </c>
      <c r="E4" s="80" t="s">
        <v>104</v>
      </c>
      <c r="F4" s="80" t="s">
        <v>105</v>
      </c>
      <c r="G4" s="80" t="s">
        <v>106</v>
      </c>
      <c r="H4" s="80" t="s">
        <v>107</v>
      </c>
      <c r="I4" s="80" t="s">
        <v>108</v>
      </c>
      <c r="J4" s="80" t="s">
        <v>109</v>
      </c>
      <c r="K4" s="81" t="s">
        <v>110</v>
      </c>
      <c r="L4" s="81" t="s">
        <v>111</v>
      </c>
      <c r="M4" s="81" t="s">
        <v>112</v>
      </c>
      <c r="N4" s="81" t="s">
        <v>110</v>
      </c>
      <c r="O4" s="81" t="s">
        <v>111</v>
      </c>
      <c r="P4" s="81" t="s">
        <v>112</v>
      </c>
      <c r="Q4" s="81" t="s">
        <v>110</v>
      </c>
      <c r="R4" s="81" t="s">
        <v>218</v>
      </c>
    </row>
    <row r="5" spans="1:19" s="843" customFormat="1" ht="22.5" x14ac:dyDescent="0.25">
      <c r="A5" s="107" t="s">
        <v>15401</v>
      </c>
      <c r="B5" s="10" t="s">
        <v>19548</v>
      </c>
      <c r="C5" s="269" t="s">
        <v>30118</v>
      </c>
      <c r="D5" s="841" t="s">
        <v>15402</v>
      </c>
      <c r="E5" s="837">
        <v>4000</v>
      </c>
      <c r="F5" s="269">
        <v>7478989</v>
      </c>
      <c r="G5" s="841" t="s">
        <v>15403</v>
      </c>
      <c r="H5" s="842" t="s">
        <v>15404</v>
      </c>
      <c r="I5" s="842" t="s">
        <v>15405</v>
      </c>
      <c r="J5" s="107"/>
      <c r="K5" s="10">
        <v>1</v>
      </c>
      <c r="L5" s="10">
        <v>6</v>
      </c>
      <c r="M5" s="838">
        <v>24000</v>
      </c>
      <c r="N5" s="10">
        <v>0</v>
      </c>
      <c r="O5" s="107">
        <v>6</v>
      </c>
      <c r="P5" s="838">
        <v>24000</v>
      </c>
      <c r="Q5" s="10">
        <v>0</v>
      </c>
      <c r="R5" s="107">
        <v>12</v>
      </c>
    </row>
    <row r="6" spans="1:19" s="843" customFormat="1" ht="22.5" x14ac:dyDescent="0.25">
      <c r="A6" s="107" t="s">
        <v>15401</v>
      </c>
      <c r="B6" s="10" t="s">
        <v>19548</v>
      </c>
      <c r="C6" s="269" t="s">
        <v>30118</v>
      </c>
      <c r="D6" s="841" t="s">
        <v>15406</v>
      </c>
      <c r="E6" s="837">
        <v>5500</v>
      </c>
      <c r="F6" s="269">
        <v>7488364</v>
      </c>
      <c r="G6" s="841" t="s">
        <v>15407</v>
      </c>
      <c r="H6" s="842" t="s">
        <v>15408</v>
      </c>
      <c r="I6" s="842" t="s">
        <v>15409</v>
      </c>
      <c r="J6" s="107"/>
      <c r="K6" s="10">
        <v>2</v>
      </c>
      <c r="L6" s="10">
        <v>6</v>
      </c>
      <c r="M6" s="838">
        <v>33000</v>
      </c>
      <c r="N6" s="10">
        <v>0</v>
      </c>
      <c r="O6" s="107">
        <v>6</v>
      </c>
      <c r="P6" s="838">
        <v>33000</v>
      </c>
      <c r="Q6" s="10">
        <v>0</v>
      </c>
      <c r="R6" s="107">
        <v>12</v>
      </c>
    </row>
    <row r="7" spans="1:19" s="843" customFormat="1" ht="22.5" x14ac:dyDescent="0.25">
      <c r="A7" s="107" t="s">
        <v>15401</v>
      </c>
      <c r="B7" s="10" t="s">
        <v>19548</v>
      </c>
      <c r="C7" s="269" t="s">
        <v>30118</v>
      </c>
      <c r="D7" s="841" t="s">
        <v>15410</v>
      </c>
      <c r="E7" s="837">
        <v>1500</v>
      </c>
      <c r="F7" s="269">
        <v>73113806</v>
      </c>
      <c r="G7" s="841" t="s">
        <v>15411</v>
      </c>
      <c r="H7" s="842" t="s">
        <v>15412</v>
      </c>
      <c r="I7" s="842" t="s">
        <v>15413</v>
      </c>
      <c r="J7" s="107"/>
      <c r="K7" s="10">
        <v>1</v>
      </c>
      <c r="L7" s="10">
        <v>6</v>
      </c>
      <c r="M7" s="838">
        <v>9000</v>
      </c>
      <c r="N7" s="10">
        <v>0</v>
      </c>
      <c r="O7" s="107">
        <v>6</v>
      </c>
      <c r="P7" s="838">
        <v>9000</v>
      </c>
      <c r="Q7" s="10">
        <v>0</v>
      </c>
      <c r="R7" s="107">
        <v>12</v>
      </c>
    </row>
    <row r="8" spans="1:19" s="843" customFormat="1" ht="22.5" x14ac:dyDescent="0.25">
      <c r="A8" s="107" t="s">
        <v>15401</v>
      </c>
      <c r="B8" s="10" t="s">
        <v>19548</v>
      </c>
      <c r="C8" s="269" t="s">
        <v>30118</v>
      </c>
      <c r="D8" s="841" t="s">
        <v>15414</v>
      </c>
      <c r="E8" s="837">
        <v>3500</v>
      </c>
      <c r="F8" s="269">
        <v>47217328</v>
      </c>
      <c r="G8" s="841" t="s">
        <v>15415</v>
      </c>
      <c r="H8" s="842" t="s">
        <v>15416</v>
      </c>
      <c r="I8" s="842" t="s">
        <v>15417</v>
      </c>
      <c r="J8" s="107"/>
      <c r="K8" s="10">
        <v>1</v>
      </c>
      <c r="L8" s="10">
        <v>6</v>
      </c>
      <c r="M8" s="838">
        <v>21000</v>
      </c>
      <c r="N8" s="10">
        <v>0</v>
      </c>
      <c r="O8" s="107">
        <v>6</v>
      </c>
      <c r="P8" s="838">
        <v>21000</v>
      </c>
      <c r="Q8" s="10">
        <v>0</v>
      </c>
      <c r="R8" s="107">
        <v>12</v>
      </c>
    </row>
    <row r="9" spans="1:19" s="843" customFormat="1" ht="22.5" x14ac:dyDescent="0.25">
      <c r="A9" s="107" t="s">
        <v>15401</v>
      </c>
      <c r="B9" s="10" t="s">
        <v>19548</v>
      </c>
      <c r="C9" s="269" t="s">
        <v>30118</v>
      </c>
      <c r="D9" s="841" t="s">
        <v>15418</v>
      </c>
      <c r="E9" s="837">
        <v>2500</v>
      </c>
      <c r="F9" s="269">
        <v>75335547</v>
      </c>
      <c r="G9" s="841" t="s">
        <v>15419</v>
      </c>
      <c r="H9" s="842" t="s">
        <v>15420</v>
      </c>
      <c r="I9" s="842" t="s">
        <v>15409</v>
      </c>
      <c r="J9" s="107"/>
      <c r="K9" s="10">
        <v>1</v>
      </c>
      <c r="L9" s="10">
        <v>6</v>
      </c>
      <c r="M9" s="838">
        <v>15000</v>
      </c>
      <c r="N9" s="10">
        <v>0</v>
      </c>
      <c r="O9" s="107">
        <v>6</v>
      </c>
      <c r="P9" s="838">
        <v>15000</v>
      </c>
      <c r="Q9" s="10">
        <v>0</v>
      </c>
      <c r="R9" s="107">
        <v>12</v>
      </c>
    </row>
    <row r="10" spans="1:19" s="843" customFormat="1" ht="22.5" x14ac:dyDescent="0.25">
      <c r="A10" s="107" t="s">
        <v>15401</v>
      </c>
      <c r="B10" s="10" t="s">
        <v>19548</v>
      </c>
      <c r="C10" s="269" t="s">
        <v>30118</v>
      </c>
      <c r="D10" s="841" t="s">
        <v>15421</v>
      </c>
      <c r="E10" s="837">
        <v>6500</v>
      </c>
      <c r="F10" s="269">
        <v>45953679</v>
      </c>
      <c r="G10" s="841" t="s">
        <v>15422</v>
      </c>
      <c r="H10" s="842" t="s">
        <v>15423</v>
      </c>
      <c r="I10" s="842" t="s">
        <v>15424</v>
      </c>
      <c r="J10" s="107"/>
      <c r="K10" s="10">
        <v>3</v>
      </c>
      <c r="L10" s="10">
        <v>6</v>
      </c>
      <c r="M10" s="838">
        <v>39000</v>
      </c>
      <c r="N10" s="10">
        <v>0</v>
      </c>
      <c r="O10" s="107">
        <v>6</v>
      </c>
      <c r="P10" s="838">
        <v>39000</v>
      </c>
      <c r="Q10" s="10">
        <v>0</v>
      </c>
      <c r="R10" s="107">
        <v>12</v>
      </c>
    </row>
    <row r="11" spans="1:19" s="843" customFormat="1" ht="22.5" x14ac:dyDescent="0.25">
      <c r="A11" s="107" t="s">
        <v>15401</v>
      </c>
      <c r="B11" s="10" t="s">
        <v>19548</v>
      </c>
      <c r="C11" s="269" t="s">
        <v>30118</v>
      </c>
      <c r="D11" s="841" t="s">
        <v>15425</v>
      </c>
      <c r="E11" s="837">
        <v>4500</v>
      </c>
      <c r="F11" s="269">
        <v>17915420</v>
      </c>
      <c r="G11" s="841" t="s">
        <v>15426</v>
      </c>
      <c r="H11" s="842" t="s">
        <v>15427</v>
      </c>
      <c r="I11" s="842" t="s">
        <v>15428</v>
      </c>
      <c r="J11" s="107"/>
      <c r="K11" s="10">
        <v>1</v>
      </c>
      <c r="L11" s="10">
        <v>6</v>
      </c>
      <c r="M11" s="838">
        <v>27000</v>
      </c>
      <c r="N11" s="10">
        <v>0</v>
      </c>
      <c r="O11" s="107">
        <v>6</v>
      </c>
      <c r="P11" s="838">
        <v>27000</v>
      </c>
      <c r="Q11" s="10">
        <v>0</v>
      </c>
      <c r="R11" s="107">
        <v>12</v>
      </c>
    </row>
    <row r="12" spans="1:19" s="843" customFormat="1" ht="22.5" x14ac:dyDescent="0.25">
      <c r="A12" s="107" t="s">
        <v>15401</v>
      </c>
      <c r="B12" s="10" t="s">
        <v>19548</v>
      </c>
      <c r="C12" s="269" t="s">
        <v>30118</v>
      </c>
      <c r="D12" s="841" t="s">
        <v>15418</v>
      </c>
      <c r="E12" s="837">
        <v>3000</v>
      </c>
      <c r="F12" s="269">
        <v>17543450</v>
      </c>
      <c r="G12" s="841" t="s">
        <v>15429</v>
      </c>
      <c r="H12" s="842" t="s">
        <v>15430</v>
      </c>
      <c r="I12" s="842" t="s">
        <v>15417</v>
      </c>
      <c r="J12" s="107"/>
      <c r="K12" s="10">
        <v>1</v>
      </c>
      <c r="L12" s="10">
        <v>6</v>
      </c>
      <c r="M12" s="838">
        <v>18000</v>
      </c>
      <c r="N12" s="10">
        <v>0</v>
      </c>
      <c r="O12" s="107">
        <v>6</v>
      </c>
      <c r="P12" s="838">
        <v>17996.04</v>
      </c>
      <c r="Q12" s="10">
        <v>0</v>
      </c>
      <c r="R12" s="107">
        <v>12</v>
      </c>
    </row>
    <row r="13" spans="1:19" s="843" customFormat="1" ht="22.5" x14ac:dyDescent="0.25">
      <c r="A13" s="107" t="s">
        <v>15401</v>
      </c>
      <c r="B13" s="10" t="s">
        <v>19548</v>
      </c>
      <c r="C13" s="269" t="s">
        <v>30118</v>
      </c>
      <c r="D13" s="841" t="s">
        <v>15431</v>
      </c>
      <c r="E13" s="837">
        <v>15600</v>
      </c>
      <c r="F13" s="269">
        <v>1327674</v>
      </c>
      <c r="G13" s="841" t="s">
        <v>15432</v>
      </c>
      <c r="H13" s="842"/>
      <c r="I13" s="842"/>
      <c r="J13" s="107"/>
      <c r="K13" s="10">
        <v>0</v>
      </c>
      <c r="L13" s="10">
        <v>0</v>
      </c>
      <c r="M13" s="838">
        <v>0</v>
      </c>
      <c r="N13" s="10">
        <v>1</v>
      </c>
      <c r="O13" s="107">
        <v>1</v>
      </c>
      <c r="P13" s="838">
        <v>15600</v>
      </c>
      <c r="Q13" s="10">
        <v>0</v>
      </c>
      <c r="R13" s="107">
        <v>12</v>
      </c>
    </row>
    <row r="14" spans="1:19" s="843" customFormat="1" ht="22.5" x14ac:dyDescent="0.25">
      <c r="A14" s="107" t="s">
        <v>15401</v>
      </c>
      <c r="B14" s="10" t="s">
        <v>19548</v>
      </c>
      <c r="C14" s="269" t="s">
        <v>30118</v>
      </c>
      <c r="D14" s="841" t="s">
        <v>15433</v>
      </c>
      <c r="E14" s="837">
        <v>7000</v>
      </c>
      <c r="F14" s="269">
        <v>40829275</v>
      </c>
      <c r="G14" s="841" t="s">
        <v>15434</v>
      </c>
      <c r="H14" s="842" t="s">
        <v>15435</v>
      </c>
      <c r="I14" s="842" t="s">
        <v>15424</v>
      </c>
      <c r="J14" s="107"/>
      <c r="K14" s="10">
        <v>1</v>
      </c>
      <c r="L14" s="10">
        <v>6</v>
      </c>
      <c r="M14" s="838">
        <v>42000</v>
      </c>
      <c r="N14" s="10">
        <v>0</v>
      </c>
      <c r="O14" s="107">
        <v>6</v>
      </c>
      <c r="P14" s="838">
        <v>42000</v>
      </c>
      <c r="Q14" s="10">
        <v>0</v>
      </c>
      <c r="R14" s="107">
        <v>12</v>
      </c>
    </row>
    <row r="15" spans="1:19" s="843" customFormat="1" ht="22.5" x14ac:dyDescent="0.25">
      <c r="A15" s="107" t="s">
        <v>15401</v>
      </c>
      <c r="B15" s="10" t="s">
        <v>19548</v>
      </c>
      <c r="C15" s="269" t="s">
        <v>30118</v>
      </c>
      <c r="D15" s="841" t="s">
        <v>15414</v>
      </c>
      <c r="E15" s="837">
        <v>3500</v>
      </c>
      <c r="F15" s="269">
        <v>71245995</v>
      </c>
      <c r="G15" s="841" t="s">
        <v>15436</v>
      </c>
      <c r="H15" s="842" t="s">
        <v>15437</v>
      </c>
      <c r="I15" s="842" t="s">
        <v>15417</v>
      </c>
      <c r="J15" s="107"/>
      <c r="K15" s="10">
        <v>1</v>
      </c>
      <c r="L15" s="10">
        <v>6</v>
      </c>
      <c r="M15" s="838">
        <v>21000</v>
      </c>
      <c r="N15" s="10">
        <v>0</v>
      </c>
      <c r="O15" s="107">
        <v>6</v>
      </c>
      <c r="P15" s="838">
        <v>21000</v>
      </c>
      <c r="Q15" s="10">
        <v>0</v>
      </c>
      <c r="R15" s="107">
        <v>12</v>
      </c>
    </row>
    <row r="16" spans="1:19" s="843" customFormat="1" ht="22.5" x14ac:dyDescent="0.25">
      <c r="A16" s="107" t="s">
        <v>15401</v>
      </c>
      <c r="B16" s="10" t="s">
        <v>19548</v>
      </c>
      <c r="C16" s="269" t="s">
        <v>30118</v>
      </c>
      <c r="D16" s="841" t="s">
        <v>15438</v>
      </c>
      <c r="E16" s="837">
        <v>7000</v>
      </c>
      <c r="F16" s="269">
        <v>31180160</v>
      </c>
      <c r="G16" s="841" t="s">
        <v>15439</v>
      </c>
      <c r="H16" s="842" t="s">
        <v>15440</v>
      </c>
      <c r="I16" s="842" t="s">
        <v>15409</v>
      </c>
      <c r="J16" s="107"/>
      <c r="K16" s="10">
        <v>3</v>
      </c>
      <c r="L16" s="10">
        <v>6</v>
      </c>
      <c r="M16" s="838">
        <v>42000</v>
      </c>
      <c r="N16" s="10">
        <v>0</v>
      </c>
      <c r="O16" s="107">
        <v>6</v>
      </c>
      <c r="P16" s="838">
        <v>42000</v>
      </c>
      <c r="Q16" s="10">
        <v>0</v>
      </c>
      <c r="R16" s="107">
        <v>12</v>
      </c>
    </row>
    <row r="17" spans="1:18" s="843" customFormat="1" ht="22.5" x14ac:dyDescent="0.25">
      <c r="A17" s="107" t="s">
        <v>15401</v>
      </c>
      <c r="B17" s="10" t="s">
        <v>19548</v>
      </c>
      <c r="C17" s="269" t="s">
        <v>30118</v>
      </c>
      <c r="D17" s="841" t="s">
        <v>15441</v>
      </c>
      <c r="E17" s="837">
        <v>7000</v>
      </c>
      <c r="F17" s="269">
        <v>44866394</v>
      </c>
      <c r="G17" s="841" t="s">
        <v>15442</v>
      </c>
      <c r="H17" s="842" t="s">
        <v>15437</v>
      </c>
      <c r="I17" s="842" t="s">
        <v>15443</v>
      </c>
      <c r="J17" s="107"/>
      <c r="K17" s="10">
        <v>1</v>
      </c>
      <c r="L17" s="10">
        <v>6</v>
      </c>
      <c r="M17" s="838">
        <v>42000</v>
      </c>
      <c r="N17" s="10">
        <v>0</v>
      </c>
      <c r="O17" s="107">
        <v>6</v>
      </c>
      <c r="P17" s="838">
        <v>42000</v>
      </c>
      <c r="Q17" s="10">
        <v>0</v>
      </c>
      <c r="R17" s="107">
        <v>12</v>
      </c>
    </row>
    <row r="18" spans="1:18" s="843" customFormat="1" ht="22.5" x14ac:dyDescent="0.25">
      <c r="A18" s="107" t="s">
        <v>15401</v>
      </c>
      <c r="B18" s="10" t="s">
        <v>19548</v>
      </c>
      <c r="C18" s="269" t="s">
        <v>30118</v>
      </c>
      <c r="D18" s="841" t="s">
        <v>15444</v>
      </c>
      <c r="E18" s="837">
        <v>10000</v>
      </c>
      <c r="F18" s="269">
        <v>6936806</v>
      </c>
      <c r="G18" s="841" t="s">
        <v>15445</v>
      </c>
      <c r="H18" s="842" t="s">
        <v>15446</v>
      </c>
      <c r="I18" s="842" t="s">
        <v>15424</v>
      </c>
      <c r="J18" s="107"/>
      <c r="K18" s="10">
        <v>2</v>
      </c>
      <c r="L18" s="10">
        <v>6</v>
      </c>
      <c r="M18" s="838">
        <v>60000</v>
      </c>
      <c r="N18" s="10">
        <v>0</v>
      </c>
      <c r="O18" s="107">
        <v>6</v>
      </c>
      <c r="P18" s="838">
        <v>60000</v>
      </c>
      <c r="Q18" s="10">
        <v>0</v>
      </c>
      <c r="R18" s="107">
        <v>12</v>
      </c>
    </row>
    <row r="19" spans="1:18" s="843" customFormat="1" ht="22.5" x14ac:dyDescent="0.25">
      <c r="A19" s="107" t="s">
        <v>15401</v>
      </c>
      <c r="B19" s="10" t="s">
        <v>19548</v>
      </c>
      <c r="C19" s="269" t="s">
        <v>30118</v>
      </c>
      <c r="D19" s="841" t="s">
        <v>15447</v>
      </c>
      <c r="E19" s="837">
        <v>9000</v>
      </c>
      <c r="F19" s="269">
        <v>44357915</v>
      </c>
      <c r="G19" s="841" t="s">
        <v>15448</v>
      </c>
      <c r="H19" s="842" t="s">
        <v>15449</v>
      </c>
      <c r="I19" s="842" t="s">
        <v>15424</v>
      </c>
      <c r="J19" s="107"/>
      <c r="K19" s="10">
        <v>1</v>
      </c>
      <c r="L19" s="10">
        <v>6</v>
      </c>
      <c r="M19" s="838">
        <v>54000</v>
      </c>
      <c r="N19" s="10">
        <v>0</v>
      </c>
      <c r="O19" s="107">
        <v>6</v>
      </c>
      <c r="P19" s="838">
        <v>54000</v>
      </c>
      <c r="Q19" s="10">
        <v>0</v>
      </c>
      <c r="R19" s="107">
        <v>12</v>
      </c>
    </row>
    <row r="20" spans="1:18" s="843" customFormat="1" ht="22.5" x14ac:dyDescent="0.25">
      <c r="A20" s="107" t="s">
        <v>15401</v>
      </c>
      <c r="B20" s="10" t="s">
        <v>19548</v>
      </c>
      <c r="C20" s="269" t="s">
        <v>30118</v>
      </c>
      <c r="D20" s="841" t="s">
        <v>15450</v>
      </c>
      <c r="E20" s="837">
        <v>9000</v>
      </c>
      <c r="F20" s="269">
        <v>8053353</v>
      </c>
      <c r="G20" s="841" t="s">
        <v>15451</v>
      </c>
      <c r="H20" s="842" t="s">
        <v>15452</v>
      </c>
      <c r="I20" s="842" t="s">
        <v>15424</v>
      </c>
      <c r="J20" s="107"/>
      <c r="K20" s="10">
        <v>1</v>
      </c>
      <c r="L20" s="10">
        <v>5</v>
      </c>
      <c r="M20" s="838">
        <v>45000</v>
      </c>
      <c r="N20" s="10">
        <v>0</v>
      </c>
      <c r="O20" s="107">
        <v>6</v>
      </c>
      <c r="P20" s="838">
        <v>54000</v>
      </c>
      <c r="Q20" s="10">
        <v>0</v>
      </c>
      <c r="R20" s="107">
        <v>12</v>
      </c>
    </row>
    <row r="21" spans="1:18" s="843" customFormat="1" ht="22.5" x14ac:dyDescent="0.25">
      <c r="A21" s="107" t="s">
        <v>15401</v>
      </c>
      <c r="B21" s="10" t="s">
        <v>19548</v>
      </c>
      <c r="C21" s="269" t="s">
        <v>30118</v>
      </c>
      <c r="D21" s="841" t="s">
        <v>15453</v>
      </c>
      <c r="E21" s="837">
        <v>3500</v>
      </c>
      <c r="F21" s="269">
        <v>7200864</v>
      </c>
      <c r="G21" s="841" t="s">
        <v>15454</v>
      </c>
      <c r="H21" s="842" t="s">
        <v>15455</v>
      </c>
      <c r="I21" s="842" t="s">
        <v>15443</v>
      </c>
      <c r="J21" s="107"/>
      <c r="K21" s="10">
        <v>1</v>
      </c>
      <c r="L21" s="10">
        <v>6</v>
      </c>
      <c r="M21" s="838">
        <v>21000</v>
      </c>
      <c r="N21" s="10">
        <v>0</v>
      </c>
      <c r="O21" s="107">
        <v>6</v>
      </c>
      <c r="P21" s="838">
        <v>21000</v>
      </c>
      <c r="Q21" s="10">
        <v>0</v>
      </c>
      <c r="R21" s="107">
        <v>12</v>
      </c>
    </row>
    <row r="22" spans="1:18" s="843" customFormat="1" ht="22.5" x14ac:dyDescent="0.25">
      <c r="A22" s="107" t="s">
        <v>15401</v>
      </c>
      <c r="B22" s="10" t="s">
        <v>19548</v>
      </c>
      <c r="C22" s="269" t="s">
        <v>30118</v>
      </c>
      <c r="D22" s="841" t="s">
        <v>15456</v>
      </c>
      <c r="E22" s="837">
        <v>13500</v>
      </c>
      <c r="F22" s="269">
        <v>25849884</v>
      </c>
      <c r="G22" s="841" t="s">
        <v>15457</v>
      </c>
      <c r="H22" s="842" t="s">
        <v>15446</v>
      </c>
      <c r="I22" s="842" t="s">
        <v>15424</v>
      </c>
      <c r="J22" s="107"/>
      <c r="K22" s="10">
        <v>0</v>
      </c>
      <c r="L22" s="10">
        <v>6</v>
      </c>
      <c r="M22" s="838">
        <v>81000</v>
      </c>
      <c r="N22" s="10">
        <v>0</v>
      </c>
      <c r="O22" s="107">
        <v>6</v>
      </c>
      <c r="P22" s="838">
        <v>81000</v>
      </c>
      <c r="Q22" s="10">
        <v>0</v>
      </c>
      <c r="R22" s="107">
        <v>12</v>
      </c>
    </row>
    <row r="23" spans="1:18" s="843" customFormat="1" ht="22.5" x14ac:dyDescent="0.25">
      <c r="A23" s="107" t="s">
        <v>15401</v>
      </c>
      <c r="B23" s="10" t="s">
        <v>19548</v>
      </c>
      <c r="C23" s="269" t="s">
        <v>30118</v>
      </c>
      <c r="D23" s="841" t="s">
        <v>15450</v>
      </c>
      <c r="E23" s="837">
        <v>9000</v>
      </c>
      <c r="F23" s="269">
        <v>23990144</v>
      </c>
      <c r="G23" s="841" t="s">
        <v>15458</v>
      </c>
      <c r="H23" s="842" t="s">
        <v>15459</v>
      </c>
      <c r="I23" s="842" t="s">
        <v>15424</v>
      </c>
      <c r="J23" s="107"/>
      <c r="K23" s="10">
        <v>3</v>
      </c>
      <c r="L23" s="10">
        <v>6</v>
      </c>
      <c r="M23" s="838">
        <v>54000</v>
      </c>
      <c r="N23" s="10">
        <v>0</v>
      </c>
      <c r="O23" s="107">
        <v>6</v>
      </c>
      <c r="P23" s="838">
        <v>54000</v>
      </c>
      <c r="Q23" s="10">
        <v>0</v>
      </c>
      <c r="R23" s="107">
        <v>12</v>
      </c>
    </row>
    <row r="24" spans="1:18" s="843" customFormat="1" ht="22.5" x14ac:dyDescent="0.25">
      <c r="A24" s="107" t="s">
        <v>15401</v>
      </c>
      <c r="B24" s="10" t="s">
        <v>19548</v>
      </c>
      <c r="C24" s="269" t="s">
        <v>30118</v>
      </c>
      <c r="D24" s="841" t="s">
        <v>15460</v>
      </c>
      <c r="E24" s="837">
        <v>15600</v>
      </c>
      <c r="F24" s="269">
        <v>9965565</v>
      </c>
      <c r="G24" s="841" t="s">
        <v>15461</v>
      </c>
      <c r="H24" s="842"/>
      <c r="I24" s="842"/>
      <c r="J24" s="107"/>
      <c r="K24" s="10">
        <v>0</v>
      </c>
      <c r="L24" s="10">
        <v>0</v>
      </c>
      <c r="M24" s="838">
        <v>0</v>
      </c>
      <c r="N24" s="10">
        <v>0</v>
      </c>
      <c r="O24" s="107">
        <v>2</v>
      </c>
      <c r="P24" s="838">
        <v>31200</v>
      </c>
      <c r="Q24" s="10">
        <v>3</v>
      </c>
      <c r="R24" s="107">
        <v>0</v>
      </c>
    </row>
    <row r="25" spans="1:18" s="843" customFormat="1" ht="22.5" x14ac:dyDescent="0.25">
      <c r="A25" s="107" t="s">
        <v>15401</v>
      </c>
      <c r="B25" s="10" t="s">
        <v>19548</v>
      </c>
      <c r="C25" s="269" t="s">
        <v>30118</v>
      </c>
      <c r="D25" s="841" t="s">
        <v>15418</v>
      </c>
      <c r="E25" s="837">
        <v>4500</v>
      </c>
      <c r="F25" s="269">
        <v>8144455</v>
      </c>
      <c r="G25" s="841" t="s">
        <v>15462</v>
      </c>
      <c r="H25" s="842" t="s">
        <v>15416</v>
      </c>
      <c r="I25" s="842" t="s">
        <v>15443</v>
      </c>
      <c r="J25" s="107"/>
      <c r="K25" s="10">
        <v>1</v>
      </c>
      <c r="L25" s="10">
        <v>6</v>
      </c>
      <c r="M25" s="838">
        <v>19050</v>
      </c>
      <c r="N25" s="10">
        <v>3</v>
      </c>
      <c r="O25" s="107">
        <v>6</v>
      </c>
      <c r="P25" s="838">
        <v>26996.560000000001</v>
      </c>
      <c r="Q25" s="10">
        <v>0</v>
      </c>
      <c r="R25" s="107">
        <v>12</v>
      </c>
    </row>
    <row r="26" spans="1:18" s="843" customFormat="1" ht="22.5" x14ac:dyDescent="0.25">
      <c r="A26" s="107" t="s">
        <v>15401</v>
      </c>
      <c r="B26" s="10" t="s">
        <v>19548</v>
      </c>
      <c r="C26" s="269" t="s">
        <v>30118</v>
      </c>
      <c r="D26" s="841" t="s">
        <v>15463</v>
      </c>
      <c r="E26" s="837">
        <v>3500</v>
      </c>
      <c r="F26" s="269">
        <v>8546929</v>
      </c>
      <c r="G26" s="841" t="s">
        <v>15464</v>
      </c>
      <c r="H26" s="842" t="s">
        <v>15465</v>
      </c>
      <c r="I26" s="842" t="s">
        <v>15405</v>
      </c>
      <c r="J26" s="107"/>
      <c r="K26" s="10">
        <v>1</v>
      </c>
      <c r="L26" s="10">
        <v>6</v>
      </c>
      <c r="M26" s="838">
        <v>21000</v>
      </c>
      <c r="N26" s="10">
        <v>0</v>
      </c>
      <c r="O26" s="107">
        <v>6</v>
      </c>
      <c r="P26" s="838">
        <v>21000</v>
      </c>
      <c r="Q26" s="10">
        <v>0</v>
      </c>
      <c r="R26" s="107">
        <v>12</v>
      </c>
    </row>
    <row r="27" spans="1:18" s="843" customFormat="1" ht="22.5" x14ac:dyDescent="0.25">
      <c r="A27" s="107" t="s">
        <v>15401</v>
      </c>
      <c r="B27" s="10" t="s">
        <v>19548</v>
      </c>
      <c r="C27" s="269" t="s">
        <v>30118</v>
      </c>
      <c r="D27" s="841" t="s">
        <v>15466</v>
      </c>
      <c r="E27" s="837">
        <v>3000</v>
      </c>
      <c r="F27" s="269">
        <v>10764392</v>
      </c>
      <c r="G27" s="841" t="s">
        <v>15467</v>
      </c>
      <c r="H27" s="842" t="s">
        <v>15468</v>
      </c>
      <c r="I27" s="842" t="s">
        <v>15424</v>
      </c>
      <c r="J27" s="107"/>
      <c r="K27" s="10">
        <v>2</v>
      </c>
      <c r="L27" s="10">
        <v>6</v>
      </c>
      <c r="M27" s="838">
        <v>18000</v>
      </c>
      <c r="N27" s="10">
        <v>0</v>
      </c>
      <c r="O27" s="107">
        <v>6</v>
      </c>
      <c r="P27" s="838">
        <v>17995.62</v>
      </c>
      <c r="Q27" s="10">
        <v>0</v>
      </c>
      <c r="R27" s="107">
        <v>12</v>
      </c>
    </row>
    <row r="28" spans="1:18" s="843" customFormat="1" ht="22.5" x14ac:dyDescent="0.25">
      <c r="A28" s="107" t="s">
        <v>15401</v>
      </c>
      <c r="B28" s="10" t="s">
        <v>19548</v>
      </c>
      <c r="C28" s="269" t="s">
        <v>30118</v>
      </c>
      <c r="D28" s="841" t="s">
        <v>15469</v>
      </c>
      <c r="E28" s="837">
        <v>7000</v>
      </c>
      <c r="F28" s="269">
        <v>7745126</v>
      </c>
      <c r="G28" s="841" t="s">
        <v>15470</v>
      </c>
      <c r="H28" s="842" t="s">
        <v>15420</v>
      </c>
      <c r="I28" s="842" t="s">
        <v>15424</v>
      </c>
      <c r="J28" s="107"/>
      <c r="K28" s="10">
        <v>2</v>
      </c>
      <c r="L28" s="10">
        <v>6</v>
      </c>
      <c r="M28" s="838">
        <v>42000</v>
      </c>
      <c r="N28" s="10">
        <v>0</v>
      </c>
      <c r="O28" s="107">
        <v>6</v>
      </c>
      <c r="P28" s="838">
        <v>42000</v>
      </c>
      <c r="Q28" s="10">
        <v>0</v>
      </c>
      <c r="R28" s="107">
        <v>12</v>
      </c>
    </row>
    <row r="29" spans="1:18" s="843" customFormat="1" ht="45" x14ac:dyDescent="0.25">
      <c r="A29" s="107" t="s">
        <v>15401</v>
      </c>
      <c r="B29" s="10" t="s">
        <v>19548</v>
      </c>
      <c r="C29" s="269" t="s">
        <v>30118</v>
      </c>
      <c r="D29" s="841" t="s">
        <v>15471</v>
      </c>
      <c r="E29" s="837">
        <v>4000</v>
      </c>
      <c r="F29" s="269">
        <v>9472839</v>
      </c>
      <c r="G29" s="841" t="s">
        <v>15472</v>
      </c>
      <c r="H29" s="842" t="s">
        <v>15473</v>
      </c>
      <c r="I29" s="842" t="s">
        <v>15424</v>
      </c>
      <c r="J29" s="107"/>
      <c r="K29" s="10">
        <v>1</v>
      </c>
      <c r="L29" s="10">
        <v>6</v>
      </c>
      <c r="M29" s="838">
        <v>24000</v>
      </c>
      <c r="N29" s="10">
        <v>0</v>
      </c>
      <c r="O29" s="107">
        <v>6</v>
      </c>
      <c r="P29" s="838">
        <v>24000</v>
      </c>
      <c r="Q29" s="10">
        <v>0</v>
      </c>
      <c r="R29" s="107">
        <v>12</v>
      </c>
    </row>
    <row r="30" spans="1:18" s="843" customFormat="1" ht="22.5" x14ac:dyDescent="0.25">
      <c r="A30" s="107" t="s">
        <v>15401</v>
      </c>
      <c r="B30" s="10" t="s">
        <v>19548</v>
      </c>
      <c r="C30" s="269" t="s">
        <v>30118</v>
      </c>
      <c r="D30" s="841" t="s">
        <v>15474</v>
      </c>
      <c r="E30" s="837">
        <v>5000</v>
      </c>
      <c r="F30" s="269">
        <v>8369490</v>
      </c>
      <c r="G30" s="841" t="s">
        <v>15475</v>
      </c>
      <c r="H30" s="842" t="s">
        <v>15446</v>
      </c>
      <c r="I30" s="842" t="s">
        <v>15409</v>
      </c>
      <c r="J30" s="107"/>
      <c r="K30" s="10">
        <v>1</v>
      </c>
      <c r="L30" s="10">
        <v>6</v>
      </c>
      <c r="M30" s="838">
        <v>30000</v>
      </c>
      <c r="N30" s="10">
        <v>0</v>
      </c>
      <c r="O30" s="107">
        <v>6</v>
      </c>
      <c r="P30" s="838">
        <v>30000</v>
      </c>
      <c r="Q30" s="10">
        <v>0</v>
      </c>
      <c r="R30" s="107">
        <v>12</v>
      </c>
    </row>
    <row r="31" spans="1:18" s="843" customFormat="1" ht="22.5" x14ac:dyDescent="0.25">
      <c r="A31" s="107" t="s">
        <v>15401</v>
      </c>
      <c r="B31" s="10" t="s">
        <v>19548</v>
      </c>
      <c r="C31" s="269" t="s">
        <v>30118</v>
      </c>
      <c r="D31" s="841" t="s">
        <v>15476</v>
      </c>
      <c r="E31" s="837">
        <v>3000</v>
      </c>
      <c r="F31" s="269">
        <v>8697403</v>
      </c>
      <c r="G31" s="841" t="s">
        <v>15477</v>
      </c>
      <c r="H31" s="842" t="s">
        <v>1030</v>
      </c>
      <c r="I31" s="842" t="s">
        <v>15478</v>
      </c>
      <c r="J31" s="107"/>
      <c r="K31" s="10">
        <v>1</v>
      </c>
      <c r="L31" s="10">
        <v>6</v>
      </c>
      <c r="M31" s="838">
        <v>18000</v>
      </c>
      <c r="N31" s="10">
        <v>0</v>
      </c>
      <c r="O31" s="107">
        <v>6</v>
      </c>
      <c r="P31" s="838">
        <v>18000</v>
      </c>
      <c r="Q31" s="10">
        <v>0</v>
      </c>
      <c r="R31" s="107">
        <v>12</v>
      </c>
    </row>
    <row r="32" spans="1:18" s="843" customFormat="1" ht="22.5" x14ac:dyDescent="0.25">
      <c r="A32" s="107" t="s">
        <v>15401</v>
      </c>
      <c r="B32" s="10" t="s">
        <v>19548</v>
      </c>
      <c r="C32" s="269" t="s">
        <v>30118</v>
      </c>
      <c r="D32" s="841" t="s">
        <v>15479</v>
      </c>
      <c r="E32" s="837">
        <v>5000</v>
      </c>
      <c r="F32" s="269">
        <v>45783250</v>
      </c>
      <c r="G32" s="841" t="s">
        <v>15480</v>
      </c>
      <c r="H32" s="842" t="s">
        <v>15481</v>
      </c>
      <c r="I32" s="842" t="s">
        <v>15424</v>
      </c>
      <c r="J32" s="107"/>
      <c r="K32" s="10">
        <v>1</v>
      </c>
      <c r="L32" s="10">
        <v>6</v>
      </c>
      <c r="M32" s="838">
        <v>30000</v>
      </c>
      <c r="N32" s="10">
        <v>0</v>
      </c>
      <c r="O32" s="107">
        <v>6</v>
      </c>
      <c r="P32" s="838">
        <v>29936.46</v>
      </c>
      <c r="Q32" s="10">
        <v>0</v>
      </c>
      <c r="R32" s="107">
        <v>12</v>
      </c>
    </row>
    <row r="33" spans="1:18" s="843" customFormat="1" ht="22.5" x14ac:dyDescent="0.25">
      <c r="A33" s="107" t="s">
        <v>15401</v>
      </c>
      <c r="B33" s="10" t="s">
        <v>19548</v>
      </c>
      <c r="C33" s="269" t="s">
        <v>30118</v>
      </c>
      <c r="D33" s="841" t="s">
        <v>15482</v>
      </c>
      <c r="E33" s="837">
        <v>3000</v>
      </c>
      <c r="F33" s="269">
        <v>43081867</v>
      </c>
      <c r="G33" s="841" t="s">
        <v>15483</v>
      </c>
      <c r="H33" s="842" t="s">
        <v>15484</v>
      </c>
      <c r="I33" s="842" t="s">
        <v>15405</v>
      </c>
      <c r="J33" s="107"/>
      <c r="K33" s="10">
        <v>1</v>
      </c>
      <c r="L33" s="10">
        <v>6</v>
      </c>
      <c r="M33" s="838">
        <v>18000</v>
      </c>
      <c r="N33" s="10">
        <v>0</v>
      </c>
      <c r="O33" s="107">
        <v>6</v>
      </c>
      <c r="P33" s="838">
        <v>17999.169999999998</v>
      </c>
      <c r="Q33" s="10">
        <v>0</v>
      </c>
      <c r="R33" s="107">
        <v>12</v>
      </c>
    </row>
    <row r="34" spans="1:18" s="843" customFormat="1" ht="22.5" x14ac:dyDescent="0.25">
      <c r="A34" s="107" t="s">
        <v>15401</v>
      </c>
      <c r="B34" s="10" t="s">
        <v>19548</v>
      </c>
      <c r="C34" s="269" t="s">
        <v>30118</v>
      </c>
      <c r="D34" s="841" t="s">
        <v>15485</v>
      </c>
      <c r="E34" s="837">
        <v>6000</v>
      </c>
      <c r="F34" s="269">
        <v>2891429</v>
      </c>
      <c r="G34" s="841" t="s">
        <v>15486</v>
      </c>
      <c r="H34" s="842" t="s">
        <v>15481</v>
      </c>
      <c r="I34" s="842" t="s">
        <v>15424</v>
      </c>
      <c r="J34" s="107"/>
      <c r="K34" s="10">
        <v>1</v>
      </c>
      <c r="L34" s="10">
        <v>6</v>
      </c>
      <c r="M34" s="838">
        <v>36000</v>
      </c>
      <c r="N34" s="10">
        <v>0</v>
      </c>
      <c r="O34" s="107">
        <v>6</v>
      </c>
      <c r="P34" s="838">
        <v>36000</v>
      </c>
      <c r="Q34" s="10">
        <v>0</v>
      </c>
      <c r="R34" s="107">
        <v>12</v>
      </c>
    </row>
    <row r="35" spans="1:18" s="843" customFormat="1" ht="22.5" x14ac:dyDescent="0.25">
      <c r="A35" s="107" t="s">
        <v>15401</v>
      </c>
      <c r="B35" s="10" t="s">
        <v>19548</v>
      </c>
      <c r="C35" s="269" t="s">
        <v>30118</v>
      </c>
      <c r="D35" s="841" t="s">
        <v>15414</v>
      </c>
      <c r="E35" s="837">
        <v>3500</v>
      </c>
      <c r="F35" s="269">
        <v>44508392</v>
      </c>
      <c r="G35" s="841" t="s">
        <v>15487</v>
      </c>
      <c r="H35" s="842" t="s">
        <v>15488</v>
      </c>
      <c r="I35" s="842" t="s">
        <v>15409</v>
      </c>
      <c r="J35" s="107"/>
      <c r="K35" s="10">
        <v>1</v>
      </c>
      <c r="L35" s="10">
        <v>6</v>
      </c>
      <c r="M35" s="838">
        <v>21000</v>
      </c>
      <c r="N35" s="10">
        <v>0</v>
      </c>
      <c r="O35" s="107">
        <v>6</v>
      </c>
      <c r="P35" s="838">
        <v>21000</v>
      </c>
      <c r="Q35" s="10">
        <v>0</v>
      </c>
      <c r="R35" s="107">
        <v>12</v>
      </c>
    </row>
    <row r="36" spans="1:18" s="843" customFormat="1" ht="22.5" x14ac:dyDescent="0.25">
      <c r="A36" s="107" t="s">
        <v>15401</v>
      </c>
      <c r="B36" s="10" t="s">
        <v>19548</v>
      </c>
      <c r="C36" s="269" t="s">
        <v>30118</v>
      </c>
      <c r="D36" s="841" t="s">
        <v>15489</v>
      </c>
      <c r="E36" s="837">
        <v>2800</v>
      </c>
      <c r="F36" s="269">
        <v>8590390</v>
      </c>
      <c r="G36" s="841" t="s">
        <v>15490</v>
      </c>
      <c r="H36" s="842" t="s">
        <v>15416</v>
      </c>
      <c r="I36" s="842" t="s">
        <v>15413</v>
      </c>
      <c r="J36" s="107"/>
      <c r="K36" s="10">
        <v>1</v>
      </c>
      <c r="L36" s="10">
        <v>6</v>
      </c>
      <c r="M36" s="838">
        <v>14653.33</v>
      </c>
      <c r="N36" s="10">
        <v>0</v>
      </c>
      <c r="O36" s="107">
        <v>6</v>
      </c>
      <c r="P36" s="838">
        <v>16800</v>
      </c>
      <c r="Q36" s="10">
        <v>0</v>
      </c>
      <c r="R36" s="107">
        <v>12</v>
      </c>
    </row>
    <row r="37" spans="1:18" s="843" customFormat="1" ht="22.5" x14ac:dyDescent="0.25">
      <c r="A37" s="107" t="s">
        <v>15401</v>
      </c>
      <c r="B37" s="10" t="s">
        <v>19548</v>
      </c>
      <c r="C37" s="269" t="s">
        <v>30118</v>
      </c>
      <c r="D37" s="841" t="s">
        <v>15491</v>
      </c>
      <c r="E37" s="837">
        <v>9000</v>
      </c>
      <c r="F37" s="269">
        <v>10619805</v>
      </c>
      <c r="G37" s="841" t="s">
        <v>15492</v>
      </c>
      <c r="H37" s="842" t="s">
        <v>15493</v>
      </c>
      <c r="I37" s="842" t="s">
        <v>15409</v>
      </c>
      <c r="J37" s="107"/>
      <c r="K37" s="10">
        <v>3</v>
      </c>
      <c r="L37" s="10">
        <v>6</v>
      </c>
      <c r="M37" s="838">
        <v>54000</v>
      </c>
      <c r="N37" s="10">
        <v>0</v>
      </c>
      <c r="O37" s="107">
        <v>6</v>
      </c>
      <c r="P37" s="838">
        <v>54000</v>
      </c>
      <c r="Q37" s="10">
        <v>0</v>
      </c>
      <c r="R37" s="107">
        <v>12</v>
      </c>
    </row>
    <row r="38" spans="1:18" s="843" customFormat="1" ht="22.5" x14ac:dyDescent="0.25">
      <c r="A38" s="107" t="s">
        <v>15401</v>
      </c>
      <c r="B38" s="10" t="s">
        <v>19548</v>
      </c>
      <c r="C38" s="269" t="s">
        <v>30118</v>
      </c>
      <c r="D38" s="841" t="s">
        <v>15494</v>
      </c>
      <c r="E38" s="837">
        <v>10000</v>
      </c>
      <c r="F38" s="269">
        <v>40396020</v>
      </c>
      <c r="G38" s="841" t="s">
        <v>15495</v>
      </c>
      <c r="H38" s="842" t="s">
        <v>15437</v>
      </c>
      <c r="I38" s="842" t="s">
        <v>15424</v>
      </c>
      <c r="J38" s="107"/>
      <c r="K38" s="10">
        <v>2</v>
      </c>
      <c r="L38" s="10">
        <v>6</v>
      </c>
      <c r="M38" s="838">
        <v>60000</v>
      </c>
      <c r="N38" s="10">
        <v>0</v>
      </c>
      <c r="O38" s="107">
        <v>6</v>
      </c>
      <c r="P38" s="838">
        <v>59994.44</v>
      </c>
      <c r="Q38" s="10">
        <v>3</v>
      </c>
      <c r="R38" s="107">
        <v>12</v>
      </c>
    </row>
    <row r="39" spans="1:18" s="843" customFormat="1" ht="22.5" x14ac:dyDescent="0.25">
      <c r="A39" s="107" t="s">
        <v>15401</v>
      </c>
      <c r="B39" s="10" t="s">
        <v>19548</v>
      </c>
      <c r="C39" s="269" t="s">
        <v>30118</v>
      </c>
      <c r="D39" s="841" t="s">
        <v>15496</v>
      </c>
      <c r="E39" s="837">
        <v>9000</v>
      </c>
      <c r="F39" s="269">
        <v>41439593</v>
      </c>
      <c r="G39" s="841" t="s">
        <v>15497</v>
      </c>
      <c r="H39" s="842" t="s">
        <v>15498</v>
      </c>
      <c r="I39" s="842" t="s">
        <v>15424</v>
      </c>
      <c r="J39" s="107"/>
      <c r="K39" s="10">
        <v>2</v>
      </c>
      <c r="L39" s="10">
        <v>2</v>
      </c>
      <c r="M39" s="838">
        <v>17400</v>
      </c>
      <c r="N39" s="10">
        <v>3</v>
      </c>
      <c r="O39" s="107">
        <v>6</v>
      </c>
      <c r="P39" s="838">
        <v>54000</v>
      </c>
      <c r="Q39" s="10">
        <v>0</v>
      </c>
      <c r="R39" s="107">
        <v>12</v>
      </c>
    </row>
    <row r="40" spans="1:18" s="843" customFormat="1" ht="22.5" x14ac:dyDescent="0.25">
      <c r="A40" s="107" t="s">
        <v>15401</v>
      </c>
      <c r="B40" s="10" t="s">
        <v>19548</v>
      </c>
      <c r="C40" s="269" t="s">
        <v>30118</v>
      </c>
      <c r="D40" s="841" t="s">
        <v>15499</v>
      </c>
      <c r="E40" s="837">
        <v>7000</v>
      </c>
      <c r="F40" s="269">
        <v>46667507</v>
      </c>
      <c r="G40" s="841" t="s">
        <v>15500</v>
      </c>
      <c r="H40" s="842" t="s">
        <v>15501</v>
      </c>
      <c r="I40" s="842" t="s">
        <v>15424</v>
      </c>
      <c r="J40" s="107"/>
      <c r="K40" s="10">
        <v>2</v>
      </c>
      <c r="L40" s="10">
        <v>6</v>
      </c>
      <c r="M40" s="838">
        <v>42000</v>
      </c>
      <c r="N40" s="10">
        <v>0</v>
      </c>
      <c r="O40" s="107">
        <v>6</v>
      </c>
      <c r="P40" s="838">
        <v>42000</v>
      </c>
      <c r="Q40" s="10">
        <v>1</v>
      </c>
      <c r="R40" s="107">
        <v>12</v>
      </c>
    </row>
    <row r="41" spans="1:18" s="843" customFormat="1" ht="22.5" x14ac:dyDescent="0.25">
      <c r="A41" s="107" t="s">
        <v>15401</v>
      </c>
      <c r="B41" s="10" t="s">
        <v>19548</v>
      </c>
      <c r="C41" s="269" t="s">
        <v>30118</v>
      </c>
      <c r="D41" s="841" t="s">
        <v>15502</v>
      </c>
      <c r="E41" s="837">
        <v>15600</v>
      </c>
      <c r="F41" s="269">
        <v>10652829</v>
      </c>
      <c r="G41" s="841" t="s">
        <v>15503</v>
      </c>
      <c r="H41" s="842"/>
      <c r="I41" s="842"/>
      <c r="J41" s="107"/>
      <c r="K41" s="10">
        <v>0</v>
      </c>
      <c r="L41" s="10">
        <v>0</v>
      </c>
      <c r="M41" s="838">
        <v>0</v>
      </c>
      <c r="N41" s="10">
        <v>1</v>
      </c>
      <c r="O41" s="107">
        <v>3</v>
      </c>
      <c r="P41" s="838">
        <v>46800</v>
      </c>
      <c r="Q41" s="10">
        <v>0</v>
      </c>
      <c r="R41" s="107">
        <v>12</v>
      </c>
    </row>
    <row r="42" spans="1:18" s="843" customFormat="1" ht="22.5" x14ac:dyDescent="0.25">
      <c r="A42" s="107" t="s">
        <v>15401</v>
      </c>
      <c r="B42" s="10" t="s">
        <v>19548</v>
      </c>
      <c r="C42" s="269" t="s">
        <v>30118</v>
      </c>
      <c r="D42" s="841" t="s">
        <v>15504</v>
      </c>
      <c r="E42" s="837">
        <v>15600</v>
      </c>
      <c r="F42" s="269">
        <v>29420624</v>
      </c>
      <c r="G42" s="841" t="s">
        <v>15505</v>
      </c>
      <c r="H42" s="842" t="s">
        <v>15506</v>
      </c>
      <c r="I42" s="842" t="s">
        <v>15424</v>
      </c>
      <c r="J42" s="107"/>
      <c r="K42" s="10">
        <v>0</v>
      </c>
      <c r="L42" s="10">
        <v>6</v>
      </c>
      <c r="M42" s="838">
        <v>93600</v>
      </c>
      <c r="N42" s="10">
        <v>0</v>
      </c>
      <c r="O42" s="107">
        <v>6</v>
      </c>
      <c r="P42" s="838">
        <v>93600</v>
      </c>
      <c r="Q42" s="10">
        <v>0</v>
      </c>
      <c r="R42" s="107">
        <v>12</v>
      </c>
    </row>
    <row r="43" spans="1:18" s="843" customFormat="1" ht="22.5" x14ac:dyDescent="0.25">
      <c r="A43" s="107" t="s">
        <v>15401</v>
      </c>
      <c r="B43" s="10" t="s">
        <v>19548</v>
      </c>
      <c r="C43" s="269" t="s">
        <v>30118</v>
      </c>
      <c r="D43" s="841" t="s">
        <v>15507</v>
      </c>
      <c r="E43" s="837">
        <v>2500</v>
      </c>
      <c r="F43" s="269">
        <v>6664721</v>
      </c>
      <c r="G43" s="841" t="s">
        <v>15508</v>
      </c>
      <c r="H43" s="842" t="s">
        <v>15509</v>
      </c>
      <c r="I43" s="842" t="s">
        <v>15443</v>
      </c>
      <c r="J43" s="107"/>
      <c r="K43" s="10">
        <v>1</v>
      </c>
      <c r="L43" s="10">
        <v>6</v>
      </c>
      <c r="M43" s="838">
        <v>15000</v>
      </c>
      <c r="N43" s="10">
        <v>0</v>
      </c>
      <c r="O43" s="107">
        <v>6</v>
      </c>
      <c r="P43" s="838">
        <v>15000</v>
      </c>
      <c r="Q43" s="10">
        <v>0</v>
      </c>
      <c r="R43" s="107">
        <v>12</v>
      </c>
    </row>
    <row r="44" spans="1:18" s="843" customFormat="1" ht="22.5" x14ac:dyDescent="0.25">
      <c r="A44" s="107" t="s">
        <v>15401</v>
      </c>
      <c r="B44" s="10" t="s">
        <v>19548</v>
      </c>
      <c r="C44" s="269" t="s">
        <v>30118</v>
      </c>
      <c r="D44" s="841" t="s">
        <v>15510</v>
      </c>
      <c r="E44" s="837">
        <v>4000</v>
      </c>
      <c r="F44" s="269">
        <v>9262446</v>
      </c>
      <c r="G44" s="841" t="s">
        <v>15511</v>
      </c>
      <c r="H44" s="842" t="s">
        <v>1030</v>
      </c>
      <c r="I44" s="842" t="s">
        <v>15478</v>
      </c>
      <c r="J44" s="107"/>
      <c r="K44" s="10">
        <v>2</v>
      </c>
      <c r="L44" s="10">
        <v>6</v>
      </c>
      <c r="M44" s="838">
        <v>24000</v>
      </c>
      <c r="N44" s="10">
        <v>0</v>
      </c>
      <c r="O44" s="107">
        <v>6</v>
      </c>
      <c r="P44" s="838">
        <v>24000</v>
      </c>
      <c r="Q44" s="10">
        <v>0</v>
      </c>
      <c r="R44" s="107">
        <v>12</v>
      </c>
    </row>
    <row r="45" spans="1:18" s="843" customFormat="1" ht="22.5" x14ac:dyDescent="0.25">
      <c r="A45" s="107" t="s">
        <v>15401</v>
      </c>
      <c r="B45" s="10" t="s">
        <v>19548</v>
      </c>
      <c r="C45" s="269" t="s">
        <v>30118</v>
      </c>
      <c r="D45" s="841" t="s">
        <v>15512</v>
      </c>
      <c r="E45" s="837">
        <v>8000</v>
      </c>
      <c r="F45" s="269">
        <v>23922565</v>
      </c>
      <c r="G45" s="841" t="s">
        <v>15513</v>
      </c>
      <c r="H45" s="842" t="s">
        <v>15514</v>
      </c>
      <c r="I45" s="842" t="s">
        <v>15424</v>
      </c>
      <c r="J45" s="107"/>
      <c r="K45" s="10">
        <v>1</v>
      </c>
      <c r="L45" s="10">
        <v>6</v>
      </c>
      <c r="M45" s="838">
        <v>48000</v>
      </c>
      <c r="N45" s="10">
        <v>0</v>
      </c>
      <c r="O45" s="107">
        <v>6</v>
      </c>
      <c r="P45" s="838">
        <v>47966.67</v>
      </c>
      <c r="Q45" s="10">
        <v>0</v>
      </c>
      <c r="R45" s="107">
        <v>12</v>
      </c>
    </row>
    <row r="46" spans="1:18" s="843" customFormat="1" ht="22.5" x14ac:dyDescent="0.25">
      <c r="A46" s="107" t="s">
        <v>15401</v>
      </c>
      <c r="B46" s="10" t="s">
        <v>19548</v>
      </c>
      <c r="C46" s="269" t="s">
        <v>30118</v>
      </c>
      <c r="D46" s="841" t="s">
        <v>15515</v>
      </c>
      <c r="E46" s="837">
        <v>7000</v>
      </c>
      <c r="F46" s="269">
        <v>20092285</v>
      </c>
      <c r="G46" s="841" t="s">
        <v>15516</v>
      </c>
      <c r="H46" s="842" t="s">
        <v>15440</v>
      </c>
      <c r="I46" s="842" t="s">
        <v>15424</v>
      </c>
      <c r="J46" s="107"/>
      <c r="K46" s="10">
        <v>1</v>
      </c>
      <c r="L46" s="10">
        <v>6</v>
      </c>
      <c r="M46" s="838">
        <v>42000</v>
      </c>
      <c r="N46" s="10">
        <v>0</v>
      </c>
      <c r="O46" s="107">
        <v>6</v>
      </c>
      <c r="P46" s="838">
        <v>42000</v>
      </c>
      <c r="Q46" s="10">
        <v>3</v>
      </c>
      <c r="R46" s="107">
        <v>12</v>
      </c>
    </row>
    <row r="47" spans="1:18" s="843" customFormat="1" ht="22.5" x14ac:dyDescent="0.25">
      <c r="A47" s="107" t="s">
        <v>15401</v>
      </c>
      <c r="B47" s="10" t="s">
        <v>19548</v>
      </c>
      <c r="C47" s="269" t="s">
        <v>30118</v>
      </c>
      <c r="D47" s="841" t="s">
        <v>15482</v>
      </c>
      <c r="E47" s="837">
        <v>4500</v>
      </c>
      <c r="F47" s="269">
        <v>47007286</v>
      </c>
      <c r="G47" s="841" t="s">
        <v>15517</v>
      </c>
      <c r="H47" s="842" t="s">
        <v>15420</v>
      </c>
      <c r="I47" s="842" t="s">
        <v>15518</v>
      </c>
      <c r="J47" s="107"/>
      <c r="K47" s="10">
        <v>1</v>
      </c>
      <c r="L47" s="10">
        <v>1</v>
      </c>
      <c r="M47" s="838">
        <v>7500</v>
      </c>
      <c r="N47" s="10">
        <v>3</v>
      </c>
      <c r="O47" s="107">
        <v>6</v>
      </c>
      <c r="P47" s="838">
        <v>27000</v>
      </c>
      <c r="Q47" s="10">
        <v>1</v>
      </c>
      <c r="R47" s="107">
        <v>12</v>
      </c>
    </row>
    <row r="48" spans="1:18" s="843" customFormat="1" ht="22.5" x14ac:dyDescent="0.25">
      <c r="A48" s="107" t="s">
        <v>15401</v>
      </c>
      <c r="B48" s="10" t="s">
        <v>19548</v>
      </c>
      <c r="C48" s="269" t="s">
        <v>30118</v>
      </c>
      <c r="D48" s="841" t="s">
        <v>15519</v>
      </c>
      <c r="E48" s="837">
        <v>15600</v>
      </c>
      <c r="F48" s="269">
        <v>6294077</v>
      </c>
      <c r="G48" s="841" t="s">
        <v>15520</v>
      </c>
      <c r="H48" s="842"/>
      <c r="I48" s="842"/>
      <c r="J48" s="107"/>
      <c r="K48" s="10">
        <v>0</v>
      </c>
      <c r="L48" s="10">
        <v>0</v>
      </c>
      <c r="M48" s="838">
        <v>0</v>
      </c>
      <c r="N48" s="10">
        <v>1</v>
      </c>
      <c r="O48" s="107">
        <v>1</v>
      </c>
      <c r="P48" s="838">
        <v>15600</v>
      </c>
      <c r="Q48" s="10">
        <v>0</v>
      </c>
      <c r="R48" s="107">
        <v>12</v>
      </c>
    </row>
    <row r="49" spans="1:18" s="843" customFormat="1" ht="22.5" x14ac:dyDescent="0.25">
      <c r="A49" s="107" t="s">
        <v>15401</v>
      </c>
      <c r="B49" s="10" t="s">
        <v>19548</v>
      </c>
      <c r="C49" s="269" t="s">
        <v>30118</v>
      </c>
      <c r="D49" s="841" t="s">
        <v>15521</v>
      </c>
      <c r="E49" s="837">
        <v>8000</v>
      </c>
      <c r="F49" s="269">
        <v>10476018</v>
      </c>
      <c r="G49" s="841" t="s">
        <v>15522</v>
      </c>
      <c r="H49" s="842" t="s">
        <v>15523</v>
      </c>
      <c r="I49" s="842" t="s">
        <v>15424</v>
      </c>
      <c r="J49" s="107"/>
      <c r="K49" s="10">
        <v>1</v>
      </c>
      <c r="L49" s="10">
        <v>6</v>
      </c>
      <c r="M49" s="838">
        <v>48000</v>
      </c>
      <c r="N49" s="10">
        <v>0</v>
      </c>
      <c r="O49" s="107">
        <v>6</v>
      </c>
      <c r="P49" s="838">
        <v>48000</v>
      </c>
      <c r="Q49" s="10">
        <v>0</v>
      </c>
      <c r="R49" s="107">
        <v>12</v>
      </c>
    </row>
    <row r="50" spans="1:18" s="843" customFormat="1" ht="22.5" x14ac:dyDescent="0.25">
      <c r="A50" s="107" t="s">
        <v>15401</v>
      </c>
      <c r="B50" s="10" t="s">
        <v>19548</v>
      </c>
      <c r="C50" s="269" t="s">
        <v>30118</v>
      </c>
      <c r="D50" s="841" t="s">
        <v>15524</v>
      </c>
      <c r="E50" s="837">
        <v>3500</v>
      </c>
      <c r="F50" s="269">
        <v>45347152</v>
      </c>
      <c r="G50" s="841" t="s">
        <v>15525</v>
      </c>
      <c r="H50" s="842" t="s">
        <v>15488</v>
      </c>
      <c r="I50" s="842" t="s">
        <v>15409</v>
      </c>
      <c r="J50" s="107"/>
      <c r="K50" s="10">
        <v>1</v>
      </c>
      <c r="L50" s="10">
        <v>6</v>
      </c>
      <c r="M50" s="838">
        <v>21000</v>
      </c>
      <c r="N50" s="10">
        <v>0</v>
      </c>
      <c r="O50" s="107">
        <v>6</v>
      </c>
      <c r="P50" s="838">
        <v>20998.3</v>
      </c>
      <c r="Q50" s="10">
        <v>0</v>
      </c>
      <c r="R50" s="107">
        <v>12</v>
      </c>
    </row>
    <row r="51" spans="1:18" s="843" customFormat="1" ht="22.5" x14ac:dyDescent="0.25">
      <c r="A51" s="107" t="s">
        <v>15401</v>
      </c>
      <c r="B51" s="10" t="s">
        <v>19548</v>
      </c>
      <c r="C51" s="269" t="s">
        <v>30118</v>
      </c>
      <c r="D51" s="841" t="s">
        <v>15526</v>
      </c>
      <c r="E51" s="837">
        <v>7000</v>
      </c>
      <c r="F51" s="269">
        <v>40318559</v>
      </c>
      <c r="G51" s="841" t="s">
        <v>15527</v>
      </c>
      <c r="H51" s="842" t="s">
        <v>15440</v>
      </c>
      <c r="I51" s="842" t="s">
        <v>15424</v>
      </c>
      <c r="J51" s="107"/>
      <c r="K51" s="10">
        <v>3</v>
      </c>
      <c r="L51" s="10">
        <v>6</v>
      </c>
      <c r="M51" s="838">
        <v>42000</v>
      </c>
      <c r="N51" s="10">
        <v>0</v>
      </c>
      <c r="O51" s="107">
        <v>6</v>
      </c>
      <c r="P51" s="838">
        <v>42000</v>
      </c>
      <c r="Q51" s="10">
        <v>0</v>
      </c>
      <c r="R51" s="107">
        <v>12</v>
      </c>
    </row>
    <row r="52" spans="1:18" s="843" customFormat="1" ht="22.5" x14ac:dyDescent="0.25">
      <c r="A52" s="107" t="s">
        <v>15401</v>
      </c>
      <c r="B52" s="10" t="s">
        <v>19548</v>
      </c>
      <c r="C52" s="269" t="s">
        <v>30118</v>
      </c>
      <c r="D52" s="841" t="s">
        <v>15528</v>
      </c>
      <c r="E52" s="837">
        <v>6500</v>
      </c>
      <c r="F52" s="269">
        <v>45351585</v>
      </c>
      <c r="G52" s="841" t="s">
        <v>15529</v>
      </c>
      <c r="H52" s="842" t="s">
        <v>15530</v>
      </c>
      <c r="I52" s="842" t="s">
        <v>15424</v>
      </c>
      <c r="J52" s="107"/>
      <c r="K52" s="10">
        <v>2</v>
      </c>
      <c r="L52" s="10">
        <v>6</v>
      </c>
      <c r="M52" s="838">
        <v>38947.19</v>
      </c>
      <c r="N52" s="10">
        <v>0</v>
      </c>
      <c r="O52" s="107">
        <v>6</v>
      </c>
      <c r="P52" s="838">
        <v>39000</v>
      </c>
      <c r="Q52" s="10">
        <v>0</v>
      </c>
      <c r="R52" s="107">
        <v>12</v>
      </c>
    </row>
    <row r="53" spans="1:18" s="843" customFormat="1" ht="22.5" x14ac:dyDescent="0.25">
      <c r="A53" s="107" t="s">
        <v>15401</v>
      </c>
      <c r="B53" s="10" t="s">
        <v>19548</v>
      </c>
      <c r="C53" s="269" t="s">
        <v>30118</v>
      </c>
      <c r="D53" s="841" t="s">
        <v>15531</v>
      </c>
      <c r="E53" s="837">
        <v>12000</v>
      </c>
      <c r="F53" s="269">
        <v>10588520</v>
      </c>
      <c r="G53" s="841" t="s">
        <v>15532</v>
      </c>
      <c r="H53" s="842" t="s">
        <v>15506</v>
      </c>
      <c r="I53" s="842" t="s">
        <v>15424</v>
      </c>
      <c r="J53" s="107"/>
      <c r="K53" s="10">
        <v>3</v>
      </c>
      <c r="L53" s="10">
        <v>6</v>
      </c>
      <c r="M53" s="838">
        <v>72000</v>
      </c>
      <c r="N53" s="10">
        <v>0</v>
      </c>
      <c r="O53" s="107">
        <v>6</v>
      </c>
      <c r="P53" s="838">
        <v>72000</v>
      </c>
      <c r="Q53" s="10">
        <v>0</v>
      </c>
      <c r="R53" s="107">
        <v>12</v>
      </c>
    </row>
    <row r="54" spans="1:18" s="843" customFormat="1" ht="22.5" x14ac:dyDescent="0.25">
      <c r="A54" s="107" t="s">
        <v>15401</v>
      </c>
      <c r="B54" s="10" t="s">
        <v>19548</v>
      </c>
      <c r="C54" s="269" t="s">
        <v>30118</v>
      </c>
      <c r="D54" s="841" t="s">
        <v>15533</v>
      </c>
      <c r="E54" s="837">
        <v>10000</v>
      </c>
      <c r="F54" s="269">
        <v>45540412</v>
      </c>
      <c r="G54" s="841" t="s">
        <v>15534</v>
      </c>
      <c r="H54" s="842" t="s">
        <v>15446</v>
      </c>
      <c r="I54" s="842" t="s">
        <v>15424</v>
      </c>
      <c r="J54" s="107"/>
      <c r="K54" s="10">
        <v>1</v>
      </c>
      <c r="L54" s="10">
        <v>6</v>
      </c>
      <c r="M54" s="838">
        <v>60000</v>
      </c>
      <c r="N54" s="10">
        <v>0</v>
      </c>
      <c r="O54" s="107">
        <v>6</v>
      </c>
      <c r="P54" s="838">
        <v>59993.75</v>
      </c>
      <c r="Q54" s="10">
        <v>0</v>
      </c>
      <c r="R54" s="107">
        <v>12</v>
      </c>
    </row>
    <row r="55" spans="1:18" s="843" customFormat="1" ht="22.5" x14ac:dyDescent="0.25">
      <c r="A55" s="107" t="s">
        <v>15401</v>
      </c>
      <c r="B55" s="10" t="s">
        <v>19548</v>
      </c>
      <c r="C55" s="269" t="s">
        <v>30118</v>
      </c>
      <c r="D55" s="841" t="s">
        <v>15535</v>
      </c>
      <c r="E55" s="837">
        <v>4300</v>
      </c>
      <c r="F55" s="269">
        <v>6174761</v>
      </c>
      <c r="G55" s="841" t="s">
        <v>15536</v>
      </c>
      <c r="H55" s="842" t="s">
        <v>15452</v>
      </c>
      <c r="I55" s="842" t="s">
        <v>15424</v>
      </c>
      <c r="J55" s="107"/>
      <c r="K55" s="10">
        <v>1</v>
      </c>
      <c r="L55" s="10">
        <v>6</v>
      </c>
      <c r="M55" s="838">
        <v>25800</v>
      </c>
      <c r="N55" s="10">
        <v>0</v>
      </c>
      <c r="O55" s="107">
        <v>6</v>
      </c>
      <c r="P55" s="838">
        <v>22933.33</v>
      </c>
      <c r="Q55" s="10">
        <v>0</v>
      </c>
      <c r="R55" s="107">
        <v>12</v>
      </c>
    </row>
    <row r="56" spans="1:18" s="843" customFormat="1" ht="22.5" x14ac:dyDescent="0.25">
      <c r="A56" s="107" t="s">
        <v>15401</v>
      </c>
      <c r="B56" s="10" t="s">
        <v>19548</v>
      </c>
      <c r="C56" s="269" t="s">
        <v>30118</v>
      </c>
      <c r="D56" s="841" t="s">
        <v>15537</v>
      </c>
      <c r="E56" s="837">
        <v>7000</v>
      </c>
      <c r="F56" s="269">
        <v>45340809</v>
      </c>
      <c r="G56" s="841" t="s">
        <v>15538</v>
      </c>
      <c r="H56" s="842" t="s">
        <v>15539</v>
      </c>
      <c r="I56" s="842" t="s">
        <v>15424</v>
      </c>
      <c r="J56" s="107"/>
      <c r="K56" s="10">
        <v>2</v>
      </c>
      <c r="L56" s="10">
        <v>6</v>
      </c>
      <c r="M56" s="838">
        <v>42000</v>
      </c>
      <c r="N56" s="10">
        <v>0</v>
      </c>
      <c r="O56" s="107">
        <v>6</v>
      </c>
      <c r="P56" s="838">
        <v>42000</v>
      </c>
      <c r="Q56" s="10">
        <v>0</v>
      </c>
      <c r="R56" s="107">
        <v>12</v>
      </c>
    </row>
    <row r="57" spans="1:18" s="843" customFormat="1" ht="22.5" x14ac:dyDescent="0.25">
      <c r="A57" s="107" t="s">
        <v>15401</v>
      </c>
      <c r="B57" s="10" t="s">
        <v>19548</v>
      </c>
      <c r="C57" s="269" t="s">
        <v>30118</v>
      </c>
      <c r="D57" s="841" t="s">
        <v>15540</v>
      </c>
      <c r="E57" s="837">
        <v>8000</v>
      </c>
      <c r="F57" s="269">
        <v>19835626</v>
      </c>
      <c r="G57" s="841" t="s">
        <v>15541</v>
      </c>
      <c r="H57" s="842" t="s">
        <v>15481</v>
      </c>
      <c r="I57" s="842" t="s">
        <v>15424</v>
      </c>
      <c r="J57" s="107"/>
      <c r="K57" s="10">
        <v>1</v>
      </c>
      <c r="L57" s="10">
        <v>6</v>
      </c>
      <c r="M57" s="838">
        <v>48000</v>
      </c>
      <c r="N57" s="10">
        <v>0</v>
      </c>
      <c r="O57" s="107">
        <v>6</v>
      </c>
      <c r="P57" s="838">
        <v>48000</v>
      </c>
      <c r="Q57" s="10">
        <v>0</v>
      </c>
      <c r="R57" s="107">
        <v>12</v>
      </c>
    </row>
    <row r="58" spans="1:18" s="843" customFormat="1" ht="22.5" x14ac:dyDescent="0.25">
      <c r="A58" s="107" t="s">
        <v>15401</v>
      </c>
      <c r="B58" s="10" t="s">
        <v>19548</v>
      </c>
      <c r="C58" s="269" t="s">
        <v>30118</v>
      </c>
      <c r="D58" s="841" t="s">
        <v>15542</v>
      </c>
      <c r="E58" s="837">
        <v>8000</v>
      </c>
      <c r="F58" s="269">
        <v>41094711</v>
      </c>
      <c r="G58" s="841" t="s">
        <v>15543</v>
      </c>
      <c r="H58" s="842" t="s">
        <v>15544</v>
      </c>
      <c r="I58" s="842" t="s">
        <v>15424</v>
      </c>
      <c r="J58" s="107"/>
      <c r="K58" s="10">
        <v>2</v>
      </c>
      <c r="L58" s="10">
        <v>6</v>
      </c>
      <c r="M58" s="838">
        <v>48000</v>
      </c>
      <c r="N58" s="10">
        <v>0</v>
      </c>
      <c r="O58" s="107">
        <v>6</v>
      </c>
      <c r="P58" s="838">
        <v>48000</v>
      </c>
      <c r="Q58" s="10">
        <v>0</v>
      </c>
      <c r="R58" s="107">
        <v>12</v>
      </c>
    </row>
    <row r="59" spans="1:18" s="843" customFormat="1" ht="22.5" x14ac:dyDescent="0.25">
      <c r="A59" s="107" t="s">
        <v>15401</v>
      </c>
      <c r="B59" s="10" t="s">
        <v>19548</v>
      </c>
      <c r="C59" s="269" t="s">
        <v>30118</v>
      </c>
      <c r="D59" s="841" t="s">
        <v>15545</v>
      </c>
      <c r="E59" s="837">
        <v>8000</v>
      </c>
      <c r="F59" s="269">
        <v>40009907</v>
      </c>
      <c r="G59" s="841" t="s">
        <v>15546</v>
      </c>
      <c r="H59" s="842" t="s">
        <v>15547</v>
      </c>
      <c r="I59" s="842" t="s">
        <v>15424</v>
      </c>
      <c r="J59" s="107"/>
      <c r="K59" s="10">
        <v>2</v>
      </c>
      <c r="L59" s="10">
        <v>6</v>
      </c>
      <c r="M59" s="838">
        <v>48000</v>
      </c>
      <c r="N59" s="10">
        <v>0</v>
      </c>
      <c r="O59" s="107">
        <v>6</v>
      </c>
      <c r="P59" s="838">
        <v>48000</v>
      </c>
      <c r="Q59" s="10">
        <v>0</v>
      </c>
      <c r="R59" s="107">
        <v>12</v>
      </c>
    </row>
    <row r="60" spans="1:18" s="843" customFormat="1" ht="22.5" x14ac:dyDescent="0.25">
      <c r="A60" s="107" t="s">
        <v>15401</v>
      </c>
      <c r="B60" s="10" t="s">
        <v>19548</v>
      </c>
      <c r="C60" s="269" t="s">
        <v>30118</v>
      </c>
      <c r="D60" s="841" t="s">
        <v>15548</v>
      </c>
      <c r="E60" s="837">
        <v>10000</v>
      </c>
      <c r="F60" s="269">
        <v>8881343</v>
      </c>
      <c r="G60" s="841" t="s">
        <v>15549</v>
      </c>
      <c r="H60" s="842" t="s">
        <v>15481</v>
      </c>
      <c r="I60" s="842" t="s">
        <v>15424</v>
      </c>
      <c r="J60" s="107"/>
      <c r="K60" s="10">
        <v>1</v>
      </c>
      <c r="L60" s="10">
        <v>6</v>
      </c>
      <c r="M60" s="838">
        <v>60000</v>
      </c>
      <c r="N60" s="10">
        <v>0</v>
      </c>
      <c r="O60" s="107">
        <v>6</v>
      </c>
      <c r="P60" s="838">
        <v>59984.03</v>
      </c>
      <c r="Q60" s="10">
        <v>0</v>
      </c>
      <c r="R60" s="107">
        <v>12</v>
      </c>
    </row>
    <row r="61" spans="1:18" s="843" customFormat="1" ht="22.5" x14ac:dyDescent="0.25">
      <c r="A61" s="107" t="s">
        <v>15401</v>
      </c>
      <c r="B61" s="10" t="s">
        <v>19548</v>
      </c>
      <c r="C61" s="269" t="s">
        <v>30118</v>
      </c>
      <c r="D61" s="841" t="s">
        <v>15550</v>
      </c>
      <c r="E61" s="837">
        <v>9000</v>
      </c>
      <c r="F61" s="269">
        <v>44485898</v>
      </c>
      <c r="G61" s="841" t="s">
        <v>15551</v>
      </c>
      <c r="H61" s="842" t="s">
        <v>15552</v>
      </c>
      <c r="I61" s="842" t="s">
        <v>15424</v>
      </c>
      <c r="J61" s="107"/>
      <c r="K61" s="10">
        <v>1</v>
      </c>
      <c r="L61" s="10">
        <v>6</v>
      </c>
      <c r="M61" s="838">
        <v>54000</v>
      </c>
      <c r="N61" s="10">
        <v>0</v>
      </c>
      <c r="O61" s="107">
        <v>6</v>
      </c>
      <c r="P61" s="838">
        <v>54000</v>
      </c>
      <c r="Q61" s="10">
        <v>0</v>
      </c>
      <c r="R61" s="107">
        <v>12</v>
      </c>
    </row>
    <row r="62" spans="1:18" s="843" customFormat="1" ht="22.5" x14ac:dyDescent="0.25">
      <c r="A62" s="107" t="s">
        <v>15401</v>
      </c>
      <c r="B62" s="10" t="s">
        <v>19548</v>
      </c>
      <c r="C62" s="269" t="s">
        <v>30118</v>
      </c>
      <c r="D62" s="841" t="s">
        <v>15553</v>
      </c>
      <c r="E62" s="837">
        <v>2500</v>
      </c>
      <c r="F62" s="269">
        <v>10137058</v>
      </c>
      <c r="G62" s="841" t="s">
        <v>15554</v>
      </c>
      <c r="H62" s="842" t="s">
        <v>15555</v>
      </c>
      <c r="I62" s="842" t="s">
        <v>15443</v>
      </c>
      <c r="J62" s="107"/>
      <c r="K62" s="10">
        <v>2</v>
      </c>
      <c r="L62" s="10">
        <v>6</v>
      </c>
      <c r="M62" s="838">
        <v>14979.17</v>
      </c>
      <c r="N62" s="10">
        <v>0</v>
      </c>
      <c r="O62" s="107">
        <v>6</v>
      </c>
      <c r="P62" s="838">
        <v>15000</v>
      </c>
      <c r="Q62" s="10">
        <v>0</v>
      </c>
      <c r="R62" s="107">
        <v>12</v>
      </c>
    </row>
    <row r="63" spans="1:18" s="843" customFormat="1" ht="22.5" x14ac:dyDescent="0.25">
      <c r="A63" s="107" t="s">
        <v>15401</v>
      </c>
      <c r="B63" s="10" t="s">
        <v>19548</v>
      </c>
      <c r="C63" s="269" t="s">
        <v>30118</v>
      </c>
      <c r="D63" s="841" t="s">
        <v>15556</v>
      </c>
      <c r="E63" s="837">
        <v>3500</v>
      </c>
      <c r="F63" s="269">
        <v>8523648</v>
      </c>
      <c r="G63" s="841" t="s">
        <v>15557</v>
      </c>
      <c r="H63" s="842" t="s">
        <v>15558</v>
      </c>
      <c r="I63" s="842" t="s">
        <v>15413</v>
      </c>
      <c r="J63" s="107"/>
      <c r="K63" s="10">
        <v>1</v>
      </c>
      <c r="L63" s="10">
        <v>6</v>
      </c>
      <c r="M63" s="838">
        <v>21000</v>
      </c>
      <c r="N63" s="10">
        <v>0</v>
      </c>
      <c r="O63" s="107">
        <v>6</v>
      </c>
      <c r="P63" s="838">
        <v>21000</v>
      </c>
      <c r="Q63" s="10">
        <v>0</v>
      </c>
      <c r="R63" s="107">
        <v>12</v>
      </c>
    </row>
    <row r="64" spans="1:18" s="843" customFormat="1" ht="22.5" x14ac:dyDescent="0.25">
      <c r="A64" s="107" t="s">
        <v>15401</v>
      </c>
      <c r="B64" s="10" t="s">
        <v>19548</v>
      </c>
      <c r="C64" s="269" t="s">
        <v>30118</v>
      </c>
      <c r="D64" s="841" t="s">
        <v>15537</v>
      </c>
      <c r="E64" s="837">
        <v>7000</v>
      </c>
      <c r="F64" s="269">
        <v>41150184</v>
      </c>
      <c r="G64" s="841" t="s">
        <v>15559</v>
      </c>
      <c r="H64" s="842" t="s">
        <v>15449</v>
      </c>
      <c r="I64" s="842" t="s">
        <v>15424</v>
      </c>
      <c r="J64" s="107"/>
      <c r="K64" s="10">
        <v>2</v>
      </c>
      <c r="L64" s="10">
        <v>6</v>
      </c>
      <c r="M64" s="838">
        <v>42000</v>
      </c>
      <c r="N64" s="10">
        <v>0</v>
      </c>
      <c r="O64" s="107">
        <v>6</v>
      </c>
      <c r="P64" s="838">
        <v>41936.31</v>
      </c>
      <c r="Q64" s="10">
        <v>0</v>
      </c>
      <c r="R64" s="107">
        <v>12</v>
      </c>
    </row>
    <row r="65" spans="1:18" s="843" customFormat="1" ht="22.5" x14ac:dyDescent="0.25">
      <c r="A65" s="107" t="s">
        <v>15401</v>
      </c>
      <c r="B65" s="10" t="s">
        <v>19548</v>
      </c>
      <c r="C65" s="269" t="s">
        <v>30118</v>
      </c>
      <c r="D65" s="841" t="s">
        <v>15560</v>
      </c>
      <c r="E65" s="837">
        <v>5000</v>
      </c>
      <c r="F65" s="269">
        <v>9851639</v>
      </c>
      <c r="G65" s="841" t="s">
        <v>15561</v>
      </c>
      <c r="H65" s="842" t="s">
        <v>15416</v>
      </c>
      <c r="I65" s="842" t="s">
        <v>15424</v>
      </c>
      <c r="J65" s="107"/>
      <c r="K65" s="10">
        <v>1</v>
      </c>
      <c r="L65" s="10">
        <v>6</v>
      </c>
      <c r="M65" s="838">
        <v>30000</v>
      </c>
      <c r="N65" s="10">
        <v>0</v>
      </c>
      <c r="O65" s="107">
        <v>6</v>
      </c>
      <c r="P65" s="838">
        <v>30000</v>
      </c>
      <c r="Q65" s="10">
        <v>0</v>
      </c>
      <c r="R65" s="107">
        <v>12</v>
      </c>
    </row>
    <row r="66" spans="1:18" s="843" customFormat="1" ht="22.5" x14ac:dyDescent="0.25">
      <c r="A66" s="107" t="s">
        <v>15401</v>
      </c>
      <c r="B66" s="10" t="s">
        <v>19548</v>
      </c>
      <c r="C66" s="269" t="s">
        <v>30118</v>
      </c>
      <c r="D66" s="841" t="s">
        <v>15562</v>
      </c>
      <c r="E66" s="837">
        <v>4500</v>
      </c>
      <c r="F66" s="269">
        <v>44650700</v>
      </c>
      <c r="G66" s="841" t="s">
        <v>15563</v>
      </c>
      <c r="H66" s="842" t="s">
        <v>15446</v>
      </c>
      <c r="I66" s="842" t="s">
        <v>15424</v>
      </c>
      <c r="J66" s="107"/>
      <c r="K66" s="10">
        <v>1</v>
      </c>
      <c r="L66" s="10">
        <v>6</v>
      </c>
      <c r="M66" s="838">
        <v>27000</v>
      </c>
      <c r="N66" s="10">
        <v>0</v>
      </c>
      <c r="O66" s="107">
        <v>6</v>
      </c>
      <c r="P66" s="838">
        <v>27000</v>
      </c>
      <c r="Q66" s="10">
        <v>0</v>
      </c>
      <c r="R66" s="107">
        <v>12</v>
      </c>
    </row>
    <row r="67" spans="1:18" s="843" customFormat="1" ht="22.5" x14ac:dyDescent="0.25">
      <c r="A67" s="107" t="s">
        <v>15401</v>
      </c>
      <c r="B67" s="10" t="s">
        <v>19548</v>
      </c>
      <c r="C67" s="269" t="s">
        <v>30118</v>
      </c>
      <c r="D67" s="841" t="s">
        <v>15564</v>
      </c>
      <c r="E67" s="837">
        <v>6000</v>
      </c>
      <c r="F67" s="269">
        <v>7642126</v>
      </c>
      <c r="G67" s="841" t="s">
        <v>15565</v>
      </c>
      <c r="H67" s="842" t="s">
        <v>15437</v>
      </c>
      <c r="I67" s="842" t="s">
        <v>15424</v>
      </c>
      <c r="J67" s="107"/>
      <c r="K67" s="10">
        <v>1</v>
      </c>
      <c r="L67" s="10">
        <v>6</v>
      </c>
      <c r="M67" s="838">
        <v>36000</v>
      </c>
      <c r="N67" s="10">
        <v>0</v>
      </c>
      <c r="O67" s="107">
        <v>6</v>
      </c>
      <c r="P67" s="838">
        <v>35975</v>
      </c>
      <c r="Q67" s="10">
        <v>0</v>
      </c>
      <c r="R67" s="107">
        <v>12</v>
      </c>
    </row>
    <row r="68" spans="1:18" s="843" customFormat="1" ht="22.5" x14ac:dyDescent="0.25">
      <c r="A68" s="107" t="s">
        <v>15401</v>
      </c>
      <c r="B68" s="10" t="s">
        <v>19548</v>
      </c>
      <c r="C68" s="269" t="s">
        <v>30118</v>
      </c>
      <c r="D68" s="841" t="s">
        <v>15566</v>
      </c>
      <c r="E68" s="837">
        <v>7000</v>
      </c>
      <c r="F68" s="269">
        <v>44504588</v>
      </c>
      <c r="G68" s="841" t="s">
        <v>15567</v>
      </c>
      <c r="H68" s="842" t="s">
        <v>15440</v>
      </c>
      <c r="I68" s="842" t="s">
        <v>15424</v>
      </c>
      <c r="J68" s="107"/>
      <c r="K68" s="10">
        <v>2</v>
      </c>
      <c r="L68" s="10">
        <v>6</v>
      </c>
      <c r="M68" s="838">
        <v>42000</v>
      </c>
      <c r="N68" s="10">
        <v>0</v>
      </c>
      <c r="O68" s="107">
        <v>6</v>
      </c>
      <c r="P68" s="838">
        <v>42000</v>
      </c>
      <c r="Q68" s="10">
        <v>0</v>
      </c>
      <c r="R68" s="107">
        <v>12</v>
      </c>
    </row>
    <row r="69" spans="1:18" s="843" customFormat="1" ht="22.5" x14ac:dyDescent="0.25">
      <c r="A69" s="107" t="s">
        <v>15401</v>
      </c>
      <c r="B69" s="10" t="s">
        <v>19548</v>
      </c>
      <c r="C69" s="269" t="s">
        <v>113</v>
      </c>
      <c r="D69" s="841" t="s">
        <v>15568</v>
      </c>
      <c r="E69" s="837">
        <v>12000</v>
      </c>
      <c r="F69" s="269">
        <v>27423407</v>
      </c>
      <c r="G69" s="841" t="s">
        <v>15569</v>
      </c>
      <c r="H69" s="842"/>
      <c r="I69" s="842"/>
      <c r="J69" s="107"/>
      <c r="K69" s="10">
        <v>0</v>
      </c>
      <c r="L69" s="10">
        <v>0</v>
      </c>
      <c r="M69" s="838">
        <v>0</v>
      </c>
      <c r="N69" s="10">
        <v>0</v>
      </c>
      <c r="O69" s="107"/>
      <c r="P69" s="838"/>
      <c r="Q69" s="10">
        <v>0</v>
      </c>
      <c r="R69" s="107">
        <v>0</v>
      </c>
    </row>
    <row r="70" spans="1:18" s="843" customFormat="1" ht="22.5" x14ac:dyDescent="0.25">
      <c r="A70" s="107" t="s">
        <v>15401</v>
      </c>
      <c r="B70" s="10" t="s">
        <v>19548</v>
      </c>
      <c r="C70" s="269" t="s">
        <v>30118</v>
      </c>
      <c r="D70" s="841" t="s">
        <v>15570</v>
      </c>
      <c r="E70" s="837">
        <v>7000</v>
      </c>
      <c r="F70" s="269">
        <v>25719603</v>
      </c>
      <c r="G70" s="841" t="s">
        <v>15571</v>
      </c>
      <c r="H70" s="842" t="s">
        <v>15440</v>
      </c>
      <c r="I70" s="842" t="s">
        <v>15424</v>
      </c>
      <c r="J70" s="107"/>
      <c r="K70" s="10">
        <v>1</v>
      </c>
      <c r="L70" s="10">
        <v>6</v>
      </c>
      <c r="M70" s="838">
        <v>42000</v>
      </c>
      <c r="N70" s="10">
        <v>0</v>
      </c>
      <c r="O70" s="107">
        <v>6</v>
      </c>
      <c r="P70" s="838">
        <v>41533.33</v>
      </c>
      <c r="Q70" s="10">
        <v>0</v>
      </c>
      <c r="R70" s="107">
        <v>12</v>
      </c>
    </row>
    <row r="71" spans="1:18" s="843" customFormat="1" ht="22.5" x14ac:dyDescent="0.25">
      <c r="A71" s="107" t="s">
        <v>15401</v>
      </c>
      <c r="B71" s="10" t="s">
        <v>19548</v>
      </c>
      <c r="C71" s="269" t="s">
        <v>30118</v>
      </c>
      <c r="D71" s="841" t="s">
        <v>15572</v>
      </c>
      <c r="E71" s="837">
        <v>3500</v>
      </c>
      <c r="F71" s="269">
        <v>9365417</v>
      </c>
      <c r="G71" s="841" t="s">
        <v>15573</v>
      </c>
      <c r="H71" s="842" t="s">
        <v>15574</v>
      </c>
      <c r="I71" s="842" t="s">
        <v>15424</v>
      </c>
      <c r="J71" s="107"/>
      <c r="K71" s="10">
        <v>2</v>
      </c>
      <c r="L71" s="10">
        <v>6</v>
      </c>
      <c r="M71" s="838">
        <v>21000</v>
      </c>
      <c r="N71" s="10">
        <v>0</v>
      </c>
      <c r="O71" s="107">
        <v>6</v>
      </c>
      <c r="P71" s="838">
        <v>20998.78</v>
      </c>
      <c r="Q71" s="10">
        <v>0</v>
      </c>
      <c r="R71" s="107">
        <v>12</v>
      </c>
    </row>
    <row r="72" spans="1:18" s="843" customFormat="1" ht="22.5" x14ac:dyDescent="0.25">
      <c r="A72" s="107" t="s">
        <v>15401</v>
      </c>
      <c r="B72" s="10" t="s">
        <v>19548</v>
      </c>
      <c r="C72" s="269" t="s">
        <v>30118</v>
      </c>
      <c r="D72" s="841" t="s">
        <v>15575</v>
      </c>
      <c r="E72" s="837">
        <v>6000</v>
      </c>
      <c r="F72" s="269">
        <v>7625172</v>
      </c>
      <c r="G72" s="841" t="s">
        <v>15576</v>
      </c>
      <c r="H72" s="842" t="s">
        <v>15577</v>
      </c>
      <c r="I72" s="842" t="s">
        <v>15424</v>
      </c>
      <c r="J72" s="107"/>
      <c r="K72" s="10">
        <v>2</v>
      </c>
      <c r="L72" s="10">
        <v>6</v>
      </c>
      <c r="M72" s="838">
        <v>36000</v>
      </c>
      <c r="N72" s="10">
        <v>0</v>
      </c>
      <c r="O72" s="107">
        <v>6</v>
      </c>
      <c r="P72" s="838">
        <v>36000</v>
      </c>
      <c r="Q72" s="10">
        <v>0</v>
      </c>
      <c r="R72" s="107">
        <v>12</v>
      </c>
    </row>
    <row r="73" spans="1:18" s="843" customFormat="1" ht="22.5" x14ac:dyDescent="0.25">
      <c r="A73" s="107" t="s">
        <v>15401</v>
      </c>
      <c r="B73" s="10" t="s">
        <v>19548</v>
      </c>
      <c r="C73" s="269" t="s">
        <v>30118</v>
      </c>
      <c r="D73" s="841" t="s">
        <v>15578</v>
      </c>
      <c r="E73" s="837">
        <v>5300</v>
      </c>
      <c r="F73" s="269">
        <v>41674974</v>
      </c>
      <c r="G73" s="841" t="s">
        <v>15579</v>
      </c>
      <c r="H73" s="842" t="s">
        <v>15580</v>
      </c>
      <c r="I73" s="842" t="s">
        <v>15424</v>
      </c>
      <c r="J73" s="107"/>
      <c r="K73" s="10">
        <v>2</v>
      </c>
      <c r="L73" s="10">
        <v>6</v>
      </c>
      <c r="M73" s="838">
        <v>31800</v>
      </c>
      <c r="N73" s="10">
        <v>0</v>
      </c>
      <c r="O73" s="107">
        <v>6</v>
      </c>
      <c r="P73" s="838">
        <v>31800</v>
      </c>
      <c r="Q73" s="10">
        <v>0</v>
      </c>
      <c r="R73" s="107">
        <v>0</v>
      </c>
    </row>
    <row r="74" spans="1:18" s="843" customFormat="1" ht="22.5" x14ac:dyDescent="0.25">
      <c r="A74" s="107" t="s">
        <v>15401</v>
      </c>
      <c r="B74" s="10" t="s">
        <v>19548</v>
      </c>
      <c r="C74" s="269" t="s">
        <v>30118</v>
      </c>
      <c r="D74" s="841" t="s">
        <v>15581</v>
      </c>
      <c r="E74" s="837">
        <v>6000</v>
      </c>
      <c r="F74" s="269">
        <v>6026223</v>
      </c>
      <c r="G74" s="841" t="s">
        <v>15582</v>
      </c>
      <c r="H74" s="842" t="s">
        <v>15437</v>
      </c>
      <c r="I74" s="842" t="s">
        <v>15424</v>
      </c>
      <c r="J74" s="107"/>
      <c r="K74" s="10">
        <v>1</v>
      </c>
      <c r="L74" s="10">
        <v>6</v>
      </c>
      <c r="M74" s="838">
        <v>36000</v>
      </c>
      <c r="N74" s="10">
        <v>0</v>
      </c>
      <c r="O74" s="107">
        <v>6</v>
      </c>
      <c r="P74" s="838">
        <v>36000</v>
      </c>
      <c r="Q74" s="10">
        <v>0</v>
      </c>
      <c r="R74" s="107">
        <v>12</v>
      </c>
    </row>
    <row r="75" spans="1:18" s="843" customFormat="1" ht="45" x14ac:dyDescent="0.25">
      <c r="A75" s="107" t="s">
        <v>15401</v>
      </c>
      <c r="B75" s="10" t="s">
        <v>19548</v>
      </c>
      <c r="C75" s="269" t="s">
        <v>30118</v>
      </c>
      <c r="D75" s="841" t="s">
        <v>15583</v>
      </c>
      <c r="E75" s="837">
        <v>3500</v>
      </c>
      <c r="F75" s="269">
        <v>40107764</v>
      </c>
      <c r="G75" s="841" t="s">
        <v>15584</v>
      </c>
      <c r="H75" s="842" t="s">
        <v>15585</v>
      </c>
      <c r="I75" s="842" t="s">
        <v>15478</v>
      </c>
      <c r="J75" s="107"/>
      <c r="K75" s="10">
        <v>1</v>
      </c>
      <c r="L75" s="10">
        <v>6</v>
      </c>
      <c r="M75" s="838">
        <v>21000</v>
      </c>
      <c r="N75" s="10">
        <v>0</v>
      </c>
      <c r="O75" s="107">
        <v>6</v>
      </c>
      <c r="P75" s="838">
        <v>21000</v>
      </c>
      <c r="Q75" s="10">
        <v>0</v>
      </c>
      <c r="R75" s="107">
        <v>12</v>
      </c>
    </row>
    <row r="76" spans="1:18" s="843" customFormat="1" ht="22.5" x14ac:dyDescent="0.25">
      <c r="A76" s="107" t="s">
        <v>15401</v>
      </c>
      <c r="B76" s="10" t="s">
        <v>19548</v>
      </c>
      <c r="C76" s="269" t="s">
        <v>30118</v>
      </c>
      <c r="D76" s="841" t="s">
        <v>15586</v>
      </c>
      <c r="E76" s="837">
        <v>9000</v>
      </c>
      <c r="F76" s="269">
        <v>31192890</v>
      </c>
      <c r="G76" s="841" t="s">
        <v>15587</v>
      </c>
      <c r="H76" s="842" t="s">
        <v>15552</v>
      </c>
      <c r="I76" s="842" t="s">
        <v>15424</v>
      </c>
      <c r="J76" s="107"/>
      <c r="K76" s="10">
        <v>1</v>
      </c>
      <c r="L76" s="10">
        <v>6</v>
      </c>
      <c r="M76" s="838">
        <v>54000</v>
      </c>
      <c r="N76" s="10">
        <v>0</v>
      </c>
      <c r="O76" s="107">
        <v>6</v>
      </c>
      <c r="P76" s="838">
        <v>53998.12</v>
      </c>
      <c r="Q76" s="10">
        <v>0</v>
      </c>
      <c r="R76" s="107">
        <v>12</v>
      </c>
    </row>
    <row r="77" spans="1:18" s="843" customFormat="1" ht="22.5" x14ac:dyDescent="0.25">
      <c r="A77" s="107" t="s">
        <v>15401</v>
      </c>
      <c r="B77" s="10" t="s">
        <v>19548</v>
      </c>
      <c r="C77" s="269" t="s">
        <v>30118</v>
      </c>
      <c r="D77" s="841" t="s">
        <v>15588</v>
      </c>
      <c r="E77" s="837">
        <v>5500</v>
      </c>
      <c r="F77" s="269">
        <v>28298113</v>
      </c>
      <c r="G77" s="841" t="s">
        <v>15589</v>
      </c>
      <c r="H77" s="842" t="s">
        <v>15506</v>
      </c>
      <c r="I77" s="842" t="s">
        <v>15424</v>
      </c>
      <c r="J77" s="107"/>
      <c r="K77" s="10">
        <v>1</v>
      </c>
      <c r="L77" s="10">
        <v>6</v>
      </c>
      <c r="M77" s="838">
        <v>33000</v>
      </c>
      <c r="N77" s="10">
        <v>0</v>
      </c>
      <c r="O77" s="107">
        <v>6</v>
      </c>
      <c r="P77" s="838">
        <v>33000</v>
      </c>
      <c r="Q77" s="10">
        <v>0</v>
      </c>
      <c r="R77" s="107">
        <v>12</v>
      </c>
    </row>
    <row r="78" spans="1:18" s="843" customFormat="1" ht="22.5" x14ac:dyDescent="0.25">
      <c r="A78" s="107" t="s">
        <v>15401</v>
      </c>
      <c r="B78" s="10" t="s">
        <v>19548</v>
      </c>
      <c r="C78" s="269" t="s">
        <v>30118</v>
      </c>
      <c r="D78" s="841" t="s">
        <v>15590</v>
      </c>
      <c r="E78" s="837">
        <v>5000</v>
      </c>
      <c r="F78" s="269">
        <v>7624216</v>
      </c>
      <c r="G78" s="841" t="s">
        <v>15591</v>
      </c>
      <c r="H78" s="842" t="s">
        <v>15592</v>
      </c>
      <c r="I78" s="842" t="s">
        <v>15405</v>
      </c>
      <c r="J78" s="107"/>
      <c r="K78" s="10">
        <v>3</v>
      </c>
      <c r="L78" s="10">
        <v>6</v>
      </c>
      <c r="M78" s="838">
        <v>30000</v>
      </c>
      <c r="N78" s="10">
        <v>0</v>
      </c>
      <c r="O78" s="107">
        <v>6</v>
      </c>
      <c r="P78" s="838">
        <v>29998.61</v>
      </c>
      <c r="Q78" s="10">
        <v>0</v>
      </c>
      <c r="R78" s="107">
        <v>12</v>
      </c>
    </row>
    <row r="79" spans="1:18" s="843" customFormat="1" ht="22.5" x14ac:dyDescent="0.25">
      <c r="A79" s="107" t="s">
        <v>15401</v>
      </c>
      <c r="B79" s="10" t="s">
        <v>19548</v>
      </c>
      <c r="C79" s="269" t="s">
        <v>30118</v>
      </c>
      <c r="D79" s="841" t="s">
        <v>15593</v>
      </c>
      <c r="E79" s="837">
        <v>8000</v>
      </c>
      <c r="F79" s="269">
        <v>7190192</v>
      </c>
      <c r="G79" s="841" t="s">
        <v>15594</v>
      </c>
      <c r="H79" s="842" t="s">
        <v>15446</v>
      </c>
      <c r="I79" s="842" t="s">
        <v>15424</v>
      </c>
      <c r="J79" s="107"/>
      <c r="K79" s="10">
        <v>1</v>
      </c>
      <c r="L79" s="10">
        <v>6</v>
      </c>
      <c r="M79" s="838">
        <v>48000</v>
      </c>
      <c r="N79" s="10">
        <v>0</v>
      </c>
      <c r="O79" s="107">
        <v>6</v>
      </c>
      <c r="P79" s="838">
        <v>48000</v>
      </c>
      <c r="Q79" s="10">
        <v>0</v>
      </c>
      <c r="R79" s="107">
        <v>12</v>
      </c>
    </row>
    <row r="80" spans="1:18" s="843" customFormat="1" ht="22.5" x14ac:dyDescent="0.25">
      <c r="A80" s="107" t="s">
        <v>15401</v>
      </c>
      <c r="B80" s="10" t="s">
        <v>19548</v>
      </c>
      <c r="C80" s="269" t="s">
        <v>30118</v>
      </c>
      <c r="D80" s="841" t="s">
        <v>15595</v>
      </c>
      <c r="E80" s="837">
        <v>5000</v>
      </c>
      <c r="F80" s="269">
        <v>41262853</v>
      </c>
      <c r="G80" s="841" t="s">
        <v>15596</v>
      </c>
      <c r="H80" s="842" t="s">
        <v>15597</v>
      </c>
      <c r="I80" s="842" t="s">
        <v>15424</v>
      </c>
      <c r="J80" s="107"/>
      <c r="K80" s="10">
        <v>2</v>
      </c>
      <c r="L80" s="10">
        <v>6</v>
      </c>
      <c r="M80" s="838">
        <v>30000</v>
      </c>
      <c r="N80" s="10">
        <v>0</v>
      </c>
      <c r="O80" s="107">
        <v>6</v>
      </c>
      <c r="P80" s="838">
        <v>29968.75</v>
      </c>
      <c r="Q80" s="10">
        <v>0</v>
      </c>
      <c r="R80" s="107">
        <v>12</v>
      </c>
    </row>
    <row r="81" spans="1:18" s="843" customFormat="1" ht="22.5" x14ac:dyDescent="0.25">
      <c r="A81" s="107" t="s">
        <v>15401</v>
      </c>
      <c r="B81" s="10" t="s">
        <v>19548</v>
      </c>
      <c r="C81" s="269" t="s">
        <v>30118</v>
      </c>
      <c r="D81" s="841" t="s">
        <v>15598</v>
      </c>
      <c r="E81" s="837">
        <v>4500</v>
      </c>
      <c r="F81" s="269">
        <v>6771608</v>
      </c>
      <c r="G81" s="841" t="s">
        <v>15599</v>
      </c>
      <c r="H81" s="842" t="s">
        <v>15577</v>
      </c>
      <c r="I81" s="842" t="s">
        <v>15424</v>
      </c>
      <c r="J81" s="107"/>
      <c r="K81" s="10">
        <v>1</v>
      </c>
      <c r="L81" s="10">
        <v>6</v>
      </c>
      <c r="M81" s="838">
        <v>27000</v>
      </c>
      <c r="N81" s="10">
        <v>0</v>
      </c>
      <c r="O81" s="107">
        <v>6</v>
      </c>
      <c r="P81" s="838">
        <v>26995.62</v>
      </c>
      <c r="Q81" s="10">
        <v>0</v>
      </c>
      <c r="R81" s="107">
        <v>12</v>
      </c>
    </row>
    <row r="82" spans="1:18" s="843" customFormat="1" ht="22.5" x14ac:dyDescent="0.25">
      <c r="A82" s="107" t="s">
        <v>15401</v>
      </c>
      <c r="B82" s="10" t="s">
        <v>19548</v>
      </c>
      <c r="C82" s="269" t="s">
        <v>30118</v>
      </c>
      <c r="D82" s="841" t="s">
        <v>15600</v>
      </c>
      <c r="E82" s="837">
        <v>2500</v>
      </c>
      <c r="F82" s="269">
        <v>9148634</v>
      </c>
      <c r="G82" s="841" t="s">
        <v>15601</v>
      </c>
      <c r="H82" s="842" t="s">
        <v>15488</v>
      </c>
      <c r="I82" s="842" t="s">
        <v>15518</v>
      </c>
      <c r="J82" s="107"/>
      <c r="K82" s="10">
        <v>1</v>
      </c>
      <c r="L82" s="10">
        <v>6</v>
      </c>
      <c r="M82" s="838">
        <v>15000</v>
      </c>
      <c r="N82" s="10">
        <v>0</v>
      </c>
      <c r="O82" s="107">
        <v>6</v>
      </c>
      <c r="P82" s="838">
        <v>15000</v>
      </c>
      <c r="Q82" s="10">
        <v>0</v>
      </c>
      <c r="R82" s="107">
        <v>12</v>
      </c>
    </row>
    <row r="83" spans="1:18" s="843" customFormat="1" ht="22.5" x14ac:dyDescent="0.25">
      <c r="A83" s="107" t="s">
        <v>15401</v>
      </c>
      <c r="B83" s="10" t="s">
        <v>19548</v>
      </c>
      <c r="C83" s="269" t="s">
        <v>30118</v>
      </c>
      <c r="D83" s="841" t="s">
        <v>15602</v>
      </c>
      <c r="E83" s="837">
        <v>5000</v>
      </c>
      <c r="F83" s="269">
        <v>44120815</v>
      </c>
      <c r="G83" s="841" t="s">
        <v>15603</v>
      </c>
      <c r="H83" s="842" t="s">
        <v>15604</v>
      </c>
      <c r="I83" s="842" t="s">
        <v>15409</v>
      </c>
      <c r="J83" s="107"/>
      <c r="K83" s="10">
        <v>1</v>
      </c>
      <c r="L83" s="10">
        <v>6</v>
      </c>
      <c r="M83" s="838">
        <v>30000</v>
      </c>
      <c r="N83" s="10">
        <v>0</v>
      </c>
      <c r="O83" s="107">
        <v>6</v>
      </c>
      <c r="P83" s="838">
        <v>29991.32</v>
      </c>
      <c r="Q83" s="10">
        <v>0</v>
      </c>
      <c r="R83" s="107">
        <v>12</v>
      </c>
    </row>
    <row r="84" spans="1:18" s="843" customFormat="1" ht="22.5" x14ac:dyDescent="0.25">
      <c r="A84" s="107" t="s">
        <v>15401</v>
      </c>
      <c r="B84" s="10" t="s">
        <v>19548</v>
      </c>
      <c r="C84" s="269" t="s">
        <v>30118</v>
      </c>
      <c r="D84" s="841" t="s">
        <v>15605</v>
      </c>
      <c r="E84" s="837">
        <v>3500</v>
      </c>
      <c r="F84" s="269">
        <v>9132576</v>
      </c>
      <c r="G84" s="841" t="s">
        <v>15606</v>
      </c>
      <c r="H84" s="842" t="s">
        <v>15452</v>
      </c>
      <c r="I84" s="842" t="s">
        <v>15409</v>
      </c>
      <c r="J84" s="107"/>
      <c r="K84" s="10">
        <v>1</v>
      </c>
      <c r="L84" s="10">
        <v>6</v>
      </c>
      <c r="M84" s="838">
        <v>21000</v>
      </c>
      <c r="N84" s="10">
        <v>0</v>
      </c>
      <c r="O84" s="107">
        <v>6</v>
      </c>
      <c r="P84" s="838">
        <v>20998.3</v>
      </c>
      <c r="Q84" s="10">
        <v>0</v>
      </c>
      <c r="R84" s="107">
        <v>12</v>
      </c>
    </row>
    <row r="85" spans="1:18" s="843" customFormat="1" ht="22.5" x14ac:dyDescent="0.25">
      <c r="A85" s="107" t="s">
        <v>15401</v>
      </c>
      <c r="B85" s="10" t="s">
        <v>19548</v>
      </c>
      <c r="C85" s="269" t="s">
        <v>30118</v>
      </c>
      <c r="D85" s="841" t="s">
        <v>15607</v>
      </c>
      <c r="E85" s="837">
        <v>10000</v>
      </c>
      <c r="F85" s="269">
        <v>40246267</v>
      </c>
      <c r="G85" s="841" t="s">
        <v>15608</v>
      </c>
      <c r="H85" s="842" t="s">
        <v>15523</v>
      </c>
      <c r="I85" s="842" t="s">
        <v>15424</v>
      </c>
      <c r="J85" s="107"/>
      <c r="K85" s="10">
        <v>2</v>
      </c>
      <c r="L85" s="10">
        <v>6</v>
      </c>
      <c r="M85" s="838">
        <v>60000</v>
      </c>
      <c r="N85" s="10">
        <v>0</v>
      </c>
      <c r="O85" s="107">
        <v>6</v>
      </c>
      <c r="P85" s="838">
        <v>59947.91</v>
      </c>
      <c r="Q85" s="10">
        <v>0</v>
      </c>
      <c r="R85" s="107">
        <v>12</v>
      </c>
    </row>
    <row r="86" spans="1:18" s="843" customFormat="1" ht="22.5" x14ac:dyDescent="0.25">
      <c r="A86" s="107" t="s">
        <v>15401</v>
      </c>
      <c r="B86" s="10" t="s">
        <v>19548</v>
      </c>
      <c r="C86" s="269" t="s">
        <v>30118</v>
      </c>
      <c r="D86" s="841" t="s">
        <v>15609</v>
      </c>
      <c r="E86" s="837">
        <v>10500</v>
      </c>
      <c r="F86" s="269">
        <v>44188909</v>
      </c>
      <c r="G86" s="841" t="s">
        <v>15610</v>
      </c>
      <c r="H86" s="842" t="s">
        <v>15611</v>
      </c>
      <c r="I86" s="842" t="s">
        <v>15424</v>
      </c>
      <c r="J86" s="107"/>
      <c r="K86" s="10">
        <v>2</v>
      </c>
      <c r="L86" s="10">
        <v>6</v>
      </c>
      <c r="M86" s="838">
        <v>63000</v>
      </c>
      <c r="N86" s="10">
        <v>0</v>
      </c>
      <c r="O86" s="107">
        <v>6</v>
      </c>
      <c r="P86" s="838">
        <v>63000</v>
      </c>
      <c r="Q86" s="10">
        <v>0</v>
      </c>
      <c r="R86" s="107">
        <v>12</v>
      </c>
    </row>
    <row r="87" spans="1:18" s="843" customFormat="1" ht="22.5" x14ac:dyDescent="0.25">
      <c r="A87" s="107" t="s">
        <v>15401</v>
      </c>
      <c r="B87" s="10" t="s">
        <v>19548</v>
      </c>
      <c r="C87" s="269" t="s">
        <v>30118</v>
      </c>
      <c r="D87" s="841" t="s">
        <v>15612</v>
      </c>
      <c r="E87" s="837">
        <v>4000</v>
      </c>
      <c r="F87" s="269">
        <v>48382562</v>
      </c>
      <c r="G87" s="841" t="s">
        <v>15613</v>
      </c>
      <c r="H87" s="842" t="s">
        <v>15437</v>
      </c>
      <c r="I87" s="842" t="s">
        <v>15409</v>
      </c>
      <c r="J87" s="107"/>
      <c r="K87" s="10">
        <v>1</v>
      </c>
      <c r="L87" s="10">
        <v>6</v>
      </c>
      <c r="M87" s="838">
        <v>24000</v>
      </c>
      <c r="N87" s="10">
        <v>0</v>
      </c>
      <c r="O87" s="107">
        <v>6</v>
      </c>
      <c r="P87" s="838">
        <v>24000</v>
      </c>
      <c r="Q87" s="10">
        <v>0</v>
      </c>
      <c r="R87" s="107">
        <v>12</v>
      </c>
    </row>
    <row r="88" spans="1:18" s="843" customFormat="1" ht="22.5" x14ac:dyDescent="0.25">
      <c r="A88" s="107" t="s">
        <v>15401</v>
      </c>
      <c r="B88" s="10" t="s">
        <v>19548</v>
      </c>
      <c r="C88" s="269" t="s">
        <v>30118</v>
      </c>
      <c r="D88" s="841" t="s">
        <v>15614</v>
      </c>
      <c r="E88" s="837">
        <v>8000</v>
      </c>
      <c r="F88" s="269">
        <v>7963193</v>
      </c>
      <c r="G88" s="841" t="s">
        <v>15615</v>
      </c>
      <c r="H88" s="842" t="s">
        <v>15481</v>
      </c>
      <c r="I88" s="842" t="s">
        <v>15424</v>
      </c>
      <c r="J88" s="107"/>
      <c r="K88" s="10">
        <v>1</v>
      </c>
      <c r="L88" s="10">
        <v>6</v>
      </c>
      <c r="M88" s="838">
        <v>48000</v>
      </c>
      <c r="N88" s="10">
        <v>0</v>
      </c>
      <c r="O88" s="107">
        <v>6</v>
      </c>
      <c r="P88" s="838">
        <v>47730</v>
      </c>
      <c r="Q88" s="10">
        <v>0</v>
      </c>
      <c r="R88" s="107">
        <v>12</v>
      </c>
    </row>
    <row r="89" spans="1:18" s="843" customFormat="1" ht="33.75" x14ac:dyDescent="0.25">
      <c r="A89" s="107" t="s">
        <v>15401</v>
      </c>
      <c r="B89" s="10" t="s">
        <v>19548</v>
      </c>
      <c r="C89" s="269" t="s">
        <v>30118</v>
      </c>
      <c r="D89" s="841" t="s">
        <v>15616</v>
      </c>
      <c r="E89" s="837">
        <v>2500</v>
      </c>
      <c r="F89" s="269">
        <v>19943921</v>
      </c>
      <c r="G89" s="841" t="s">
        <v>15617</v>
      </c>
      <c r="H89" s="842" t="s">
        <v>15618</v>
      </c>
      <c r="I89" s="842" t="s">
        <v>15424</v>
      </c>
      <c r="J89" s="107"/>
      <c r="K89" s="10">
        <v>1</v>
      </c>
      <c r="L89" s="10">
        <v>6</v>
      </c>
      <c r="M89" s="838">
        <v>15000</v>
      </c>
      <c r="N89" s="10">
        <v>0</v>
      </c>
      <c r="O89" s="107">
        <v>6</v>
      </c>
      <c r="P89" s="838">
        <v>15000</v>
      </c>
      <c r="Q89" s="10">
        <v>0</v>
      </c>
      <c r="R89" s="107">
        <v>12</v>
      </c>
    </row>
    <row r="90" spans="1:18" s="843" customFormat="1" ht="22.5" x14ac:dyDescent="0.25">
      <c r="A90" s="107" t="s">
        <v>15401</v>
      </c>
      <c r="B90" s="10" t="s">
        <v>19548</v>
      </c>
      <c r="C90" s="269" t="s">
        <v>30118</v>
      </c>
      <c r="D90" s="841" t="s">
        <v>15414</v>
      </c>
      <c r="E90" s="837">
        <v>3000</v>
      </c>
      <c r="F90" s="269">
        <v>3338492</v>
      </c>
      <c r="G90" s="841" t="s">
        <v>15619</v>
      </c>
      <c r="H90" s="842" t="s">
        <v>15585</v>
      </c>
      <c r="I90" s="842" t="s">
        <v>15478</v>
      </c>
      <c r="J90" s="107"/>
      <c r="K90" s="10">
        <v>1</v>
      </c>
      <c r="L90" s="10">
        <v>6</v>
      </c>
      <c r="M90" s="838">
        <v>18000</v>
      </c>
      <c r="N90" s="10">
        <v>0</v>
      </c>
      <c r="O90" s="107">
        <v>6</v>
      </c>
      <c r="P90" s="838">
        <v>18000</v>
      </c>
      <c r="Q90" s="10">
        <v>1</v>
      </c>
      <c r="R90" s="107">
        <v>12</v>
      </c>
    </row>
    <row r="91" spans="1:18" s="843" customFormat="1" ht="22.5" x14ac:dyDescent="0.25">
      <c r="A91" s="107" t="s">
        <v>15401</v>
      </c>
      <c r="B91" s="10" t="s">
        <v>19548</v>
      </c>
      <c r="C91" s="269" t="s">
        <v>30118</v>
      </c>
      <c r="D91" s="841" t="s">
        <v>15620</v>
      </c>
      <c r="E91" s="837">
        <v>10000</v>
      </c>
      <c r="F91" s="269">
        <v>44211013</v>
      </c>
      <c r="G91" s="841" t="s">
        <v>15621</v>
      </c>
      <c r="H91" s="842"/>
      <c r="I91" s="842"/>
      <c r="J91" s="107"/>
      <c r="K91" s="10">
        <v>1</v>
      </c>
      <c r="L91" s="10">
        <v>2</v>
      </c>
      <c r="M91" s="838">
        <v>9000</v>
      </c>
      <c r="N91" s="10">
        <v>4</v>
      </c>
      <c r="O91" s="107">
        <v>6</v>
      </c>
      <c r="P91" s="838">
        <v>60000</v>
      </c>
      <c r="Q91" s="10">
        <v>0</v>
      </c>
      <c r="R91" s="107">
        <v>0</v>
      </c>
    </row>
    <row r="92" spans="1:18" s="843" customFormat="1" ht="22.5" x14ac:dyDescent="0.25">
      <c r="A92" s="107" t="s">
        <v>15401</v>
      </c>
      <c r="B92" s="10" t="s">
        <v>19548</v>
      </c>
      <c r="C92" s="269" t="s">
        <v>30118</v>
      </c>
      <c r="D92" s="841" t="s">
        <v>15460</v>
      </c>
      <c r="E92" s="837">
        <v>15600</v>
      </c>
      <c r="F92" s="269">
        <v>7963993</v>
      </c>
      <c r="G92" s="841" t="s">
        <v>15622</v>
      </c>
      <c r="H92" s="842"/>
      <c r="I92" s="842"/>
      <c r="J92" s="107"/>
      <c r="K92" s="10">
        <v>0</v>
      </c>
      <c r="L92" s="10">
        <v>0</v>
      </c>
      <c r="M92" s="838">
        <v>0</v>
      </c>
      <c r="N92" s="10">
        <v>1</v>
      </c>
      <c r="O92" s="107">
        <v>4</v>
      </c>
      <c r="P92" s="838">
        <v>62400</v>
      </c>
      <c r="Q92" s="10">
        <v>0</v>
      </c>
      <c r="R92" s="107">
        <v>12</v>
      </c>
    </row>
    <row r="93" spans="1:18" s="843" customFormat="1" ht="22.5" x14ac:dyDescent="0.25">
      <c r="A93" s="107" t="s">
        <v>15401</v>
      </c>
      <c r="B93" s="10" t="s">
        <v>19548</v>
      </c>
      <c r="C93" s="269" t="s">
        <v>30118</v>
      </c>
      <c r="D93" s="841" t="s">
        <v>15623</v>
      </c>
      <c r="E93" s="837">
        <v>6000</v>
      </c>
      <c r="F93" s="269">
        <v>9527035</v>
      </c>
      <c r="G93" s="841" t="s">
        <v>15624</v>
      </c>
      <c r="H93" s="842" t="s">
        <v>15481</v>
      </c>
      <c r="I93" s="842" t="s">
        <v>15424</v>
      </c>
      <c r="J93" s="107"/>
      <c r="K93" s="10">
        <v>1</v>
      </c>
      <c r="L93" s="10">
        <v>6</v>
      </c>
      <c r="M93" s="838">
        <v>36000</v>
      </c>
      <c r="N93" s="10">
        <v>0</v>
      </c>
      <c r="O93" s="107">
        <v>6</v>
      </c>
      <c r="P93" s="838">
        <v>36000</v>
      </c>
      <c r="Q93" s="10">
        <v>0</v>
      </c>
      <c r="R93" s="107">
        <v>12</v>
      </c>
    </row>
    <row r="94" spans="1:18" s="843" customFormat="1" ht="33.75" x14ac:dyDescent="0.25">
      <c r="A94" s="107" t="s">
        <v>15401</v>
      </c>
      <c r="B94" s="10" t="s">
        <v>19548</v>
      </c>
      <c r="C94" s="269" t="s">
        <v>30118</v>
      </c>
      <c r="D94" s="841" t="s">
        <v>15625</v>
      </c>
      <c r="E94" s="837">
        <v>5000</v>
      </c>
      <c r="F94" s="269">
        <v>6069211</v>
      </c>
      <c r="G94" s="841" t="s">
        <v>15626</v>
      </c>
      <c r="H94" s="842" t="s">
        <v>15506</v>
      </c>
      <c r="I94" s="842" t="s">
        <v>15424</v>
      </c>
      <c r="J94" s="107"/>
      <c r="K94" s="10">
        <v>1</v>
      </c>
      <c r="L94" s="10">
        <v>6</v>
      </c>
      <c r="M94" s="838">
        <v>30000</v>
      </c>
      <c r="N94" s="10">
        <v>0</v>
      </c>
      <c r="O94" s="107">
        <v>6</v>
      </c>
      <c r="P94" s="838">
        <v>30000</v>
      </c>
      <c r="Q94" s="10">
        <v>0</v>
      </c>
      <c r="R94" s="107">
        <v>12</v>
      </c>
    </row>
    <row r="95" spans="1:18" s="843" customFormat="1" ht="22.5" x14ac:dyDescent="0.25">
      <c r="A95" s="107" t="s">
        <v>15401</v>
      </c>
      <c r="B95" s="10" t="s">
        <v>19548</v>
      </c>
      <c r="C95" s="269" t="s">
        <v>30118</v>
      </c>
      <c r="D95" s="841" t="s">
        <v>15519</v>
      </c>
      <c r="E95" s="837">
        <v>15600</v>
      </c>
      <c r="F95" s="269">
        <v>8165211</v>
      </c>
      <c r="G95" s="841" t="s">
        <v>15627</v>
      </c>
      <c r="H95" s="842"/>
      <c r="I95" s="842"/>
      <c r="J95" s="107"/>
      <c r="K95" s="10">
        <v>0</v>
      </c>
      <c r="L95" s="10">
        <v>0</v>
      </c>
      <c r="M95" s="838">
        <v>0</v>
      </c>
      <c r="N95" s="10">
        <v>0</v>
      </c>
      <c r="O95" s="107">
        <v>1</v>
      </c>
      <c r="P95" s="838">
        <v>15600</v>
      </c>
      <c r="Q95" s="10">
        <v>0</v>
      </c>
      <c r="R95" s="107">
        <v>12</v>
      </c>
    </row>
    <row r="96" spans="1:18" s="843" customFormat="1" ht="22.5" x14ac:dyDescent="0.25">
      <c r="A96" s="107" t="s">
        <v>15401</v>
      </c>
      <c r="B96" s="10" t="s">
        <v>19548</v>
      </c>
      <c r="C96" s="269" t="s">
        <v>30118</v>
      </c>
      <c r="D96" s="841" t="s">
        <v>15418</v>
      </c>
      <c r="E96" s="837">
        <v>3500</v>
      </c>
      <c r="F96" s="269">
        <v>7071667</v>
      </c>
      <c r="G96" s="841" t="s">
        <v>15628</v>
      </c>
      <c r="H96" s="842" t="s">
        <v>1030</v>
      </c>
      <c r="I96" s="842" t="s">
        <v>15478</v>
      </c>
      <c r="J96" s="107"/>
      <c r="K96" s="10">
        <v>1</v>
      </c>
      <c r="L96" s="10">
        <v>6</v>
      </c>
      <c r="M96" s="838">
        <v>21000</v>
      </c>
      <c r="N96" s="10">
        <v>0</v>
      </c>
      <c r="O96" s="107">
        <v>6</v>
      </c>
      <c r="P96" s="838">
        <v>21000</v>
      </c>
      <c r="Q96" s="10">
        <v>0</v>
      </c>
      <c r="R96" s="107">
        <v>12</v>
      </c>
    </row>
    <row r="97" spans="1:18" s="843" customFormat="1" ht="22.5" x14ac:dyDescent="0.25">
      <c r="A97" s="107" t="s">
        <v>15401</v>
      </c>
      <c r="B97" s="10" t="s">
        <v>19548</v>
      </c>
      <c r="C97" s="269" t="s">
        <v>30118</v>
      </c>
      <c r="D97" s="841" t="s">
        <v>15629</v>
      </c>
      <c r="E97" s="837">
        <v>4000</v>
      </c>
      <c r="F97" s="269">
        <v>42449268</v>
      </c>
      <c r="G97" s="841" t="s">
        <v>15630</v>
      </c>
      <c r="H97" s="842" t="s">
        <v>1030</v>
      </c>
      <c r="I97" s="842" t="s">
        <v>15478</v>
      </c>
      <c r="J97" s="107"/>
      <c r="K97" s="10">
        <v>2</v>
      </c>
      <c r="L97" s="10">
        <v>6</v>
      </c>
      <c r="M97" s="838">
        <v>24000</v>
      </c>
      <c r="N97" s="10">
        <v>0</v>
      </c>
      <c r="O97" s="107">
        <v>6</v>
      </c>
      <c r="P97" s="838">
        <v>24000</v>
      </c>
      <c r="Q97" s="10">
        <v>0</v>
      </c>
      <c r="R97" s="107">
        <v>12</v>
      </c>
    </row>
    <row r="98" spans="1:18" s="843" customFormat="1" ht="22.5" x14ac:dyDescent="0.25">
      <c r="A98" s="107" t="s">
        <v>15401</v>
      </c>
      <c r="B98" s="10" t="s">
        <v>19548</v>
      </c>
      <c r="C98" s="269" t="s">
        <v>30118</v>
      </c>
      <c r="D98" s="841" t="s">
        <v>15519</v>
      </c>
      <c r="E98" s="837">
        <v>15600</v>
      </c>
      <c r="F98" s="269">
        <v>9881246</v>
      </c>
      <c r="G98" s="841" t="s">
        <v>15631</v>
      </c>
      <c r="H98" s="842"/>
      <c r="I98" s="842"/>
      <c r="J98" s="107"/>
      <c r="K98" s="10">
        <v>0</v>
      </c>
      <c r="L98" s="10">
        <v>0</v>
      </c>
      <c r="M98" s="838">
        <v>0</v>
      </c>
      <c r="N98" s="10">
        <v>0</v>
      </c>
      <c r="O98" s="107">
        <v>1</v>
      </c>
      <c r="P98" s="838">
        <v>15600</v>
      </c>
      <c r="Q98" s="10">
        <v>0</v>
      </c>
      <c r="R98" s="107">
        <v>12</v>
      </c>
    </row>
    <row r="99" spans="1:18" s="843" customFormat="1" ht="22.5" x14ac:dyDescent="0.25">
      <c r="A99" s="107" t="s">
        <v>15401</v>
      </c>
      <c r="B99" s="10" t="s">
        <v>19548</v>
      </c>
      <c r="C99" s="269" t="s">
        <v>30118</v>
      </c>
      <c r="D99" s="841" t="s">
        <v>15632</v>
      </c>
      <c r="E99" s="837">
        <v>3500</v>
      </c>
      <c r="F99" s="269">
        <v>7621126</v>
      </c>
      <c r="G99" s="841" t="s">
        <v>15633</v>
      </c>
      <c r="H99" s="842" t="s">
        <v>15506</v>
      </c>
      <c r="I99" s="842" t="s">
        <v>15424</v>
      </c>
      <c r="J99" s="107"/>
      <c r="K99" s="10">
        <v>1</v>
      </c>
      <c r="L99" s="10">
        <v>6</v>
      </c>
      <c r="M99" s="838">
        <v>21000</v>
      </c>
      <c r="N99" s="10">
        <v>0</v>
      </c>
      <c r="O99" s="107">
        <v>6</v>
      </c>
      <c r="P99" s="838">
        <v>21000</v>
      </c>
      <c r="Q99" s="10">
        <v>0</v>
      </c>
      <c r="R99" s="107">
        <v>12</v>
      </c>
    </row>
    <row r="100" spans="1:18" s="843" customFormat="1" ht="22.5" x14ac:dyDescent="0.25">
      <c r="A100" s="107" t="s">
        <v>15401</v>
      </c>
      <c r="B100" s="10" t="s">
        <v>19548</v>
      </c>
      <c r="C100" s="269" t="s">
        <v>30118</v>
      </c>
      <c r="D100" s="841" t="s">
        <v>15634</v>
      </c>
      <c r="E100" s="837">
        <v>3000</v>
      </c>
      <c r="F100" s="269">
        <v>8504959</v>
      </c>
      <c r="G100" s="841" t="s">
        <v>15635</v>
      </c>
      <c r="H100" s="842" t="s">
        <v>15585</v>
      </c>
      <c r="I100" s="842" t="s">
        <v>15478</v>
      </c>
      <c r="J100" s="107"/>
      <c r="K100" s="10">
        <v>1</v>
      </c>
      <c r="L100" s="10">
        <v>6</v>
      </c>
      <c r="M100" s="838">
        <v>18000</v>
      </c>
      <c r="N100" s="10">
        <v>0</v>
      </c>
      <c r="O100" s="107">
        <v>6</v>
      </c>
      <c r="P100" s="838">
        <v>18000</v>
      </c>
      <c r="Q100" s="10">
        <v>0</v>
      </c>
      <c r="R100" s="107">
        <v>12</v>
      </c>
    </row>
    <row r="101" spans="1:18" s="843" customFormat="1" ht="22.5" x14ac:dyDescent="0.25">
      <c r="A101" s="107" t="s">
        <v>15401</v>
      </c>
      <c r="B101" s="10" t="s">
        <v>19548</v>
      </c>
      <c r="C101" s="269" t="s">
        <v>30118</v>
      </c>
      <c r="D101" s="841" t="s">
        <v>15636</v>
      </c>
      <c r="E101" s="837">
        <v>7500</v>
      </c>
      <c r="F101" s="269">
        <v>70405709</v>
      </c>
      <c r="G101" s="841" t="s">
        <v>15637</v>
      </c>
      <c r="H101" s="842" t="s">
        <v>15446</v>
      </c>
      <c r="I101" s="842" t="s">
        <v>15424</v>
      </c>
      <c r="J101" s="107"/>
      <c r="K101" s="10">
        <v>1</v>
      </c>
      <c r="L101" s="10">
        <v>6</v>
      </c>
      <c r="M101" s="838">
        <v>45000</v>
      </c>
      <c r="N101" s="10">
        <v>0</v>
      </c>
      <c r="O101" s="107">
        <v>6</v>
      </c>
      <c r="P101" s="838">
        <v>44994.79</v>
      </c>
      <c r="Q101" s="10">
        <v>0</v>
      </c>
      <c r="R101" s="107">
        <v>12</v>
      </c>
    </row>
    <row r="102" spans="1:18" s="843" customFormat="1" ht="22.5" x14ac:dyDescent="0.25">
      <c r="A102" s="107" t="s">
        <v>15401</v>
      </c>
      <c r="B102" s="10" t="s">
        <v>19548</v>
      </c>
      <c r="C102" s="269" t="s">
        <v>30118</v>
      </c>
      <c r="D102" s="841" t="s">
        <v>15638</v>
      </c>
      <c r="E102" s="837">
        <v>4500</v>
      </c>
      <c r="F102" s="269">
        <v>43213887</v>
      </c>
      <c r="G102" s="841" t="s">
        <v>15639</v>
      </c>
      <c r="H102" s="842" t="s">
        <v>15404</v>
      </c>
      <c r="I102" s="842" t="s">
        <v>15443</v>
      </c>
      <c r="J102" s="107"/>
      <c r="K102" s="10">
        <v>3</v>
      </c>
      <c r="L102" s="10">
        <v>6</v>
      </c>
      <c r="M102" s="838">
        <v>27000</v>
      </c>
      <c r="N102" s="10">
        <v>0</v>
      </c>
      <c r="O102" s="107">
        <v>6</v>
      </c>
      <c r="P102" s="838">
        <v>27000</v>
      </c>
      <c r="Q102" s="10">
        <v>0</v>
      </c>
      <c r="R102" s="107">
        <v>12</v>
      </c>
    </row>
    <row r="103" spans="1:18" s="843" customFormat="1" ht="22.5" x14ac:dyDescent="0.25">
      <c r="A103" s="107" t="s">
        <v>15401</v>
      </c>
      <c r="B103" s="10" t="s">
        <v>19548</v>
      </c>
      <c r="C103" s="269" t="s">
        <v>30118</v>
      </c>
      <c r="D103" s="841" t="s">
        <v>15640</v>
      </c>
      <c r="E103" s="837">
        <v>12000</v>
      </c>
      <c r="F103" s="269">
        <v>9750868</v>
      </c>
      <c r="G103" s="841" t="s">
        <v>15641</v>
      </c>
      <c r="H103" s="842" t="s">
        <v>15523</v>
      </c>
      <c r="I103" s="842" t="s">
        <v>15424</v>
      </c>
      <c r="J103" s="107"/>
      <c r="K103" s="10">
        <v>1</v>
      </c>
      <c r="L103" s="10">
        <v>6</v>
      </c>
      <c r="M103" s="838">
        <v>72000</v>
      </c>
      <c r="N103" s="10">
        <v>0</v>
      </c>
      <c r="O103" s="107">
        <v>6</v>
      </c>
      <c r="P103" s="838">
        <v>71995.83</v>
      </c>
      <c r="Q103" s="10">
        <v>0</v>
      </c>
      <c r="R103" s="107">
        <v>12</v>
      </c>
    </row>
    <row r="104" spans="1:18" s="843" customFormat="1" ht="45" x14ac:dyDescent="0.25">
      <c r="A104" s="107" t="s">
        <v>15401</v>
      </c>
      <c r="B104" s="10" t="s">
        <v>19548</v>
      </c>
      <c r="C104" s="269" t="s">
        <v>30118</v>
      </c>
      <c r="D104" s="841" t="s">
        <v>15642</v>
      </c>
      <c r="E104" s="837">
        <v>3500</v>
      </c>
      <c r="F104" s="269">
        <v>40293622</v>
      </c>
      <c r="G104" s="841" t="s">
        <v>15643</v>
      </c>
      <c r="H104" s="842" t="s">
        <v>15585</v>
      </c>
      <c r="I104" s="842" t="s">
        <v>15478</v>
      </c>
      <c r="J104" s="107"/>
      <c r="K104" s="10">
        <v>3</v>
      </c>
      <c r="L104" s="10">
        <v>6</v>
      </c>
      <c r="M104" s="838">
        <v>20960</v>
      </c>
      <c r="N104" s="10">
        <v>0</v>
      </c>
      <c r="O104" s="107">
        <v>6</v>
      </c>
      <c r="P104" s="838">
        <v>20991.01</v>
      </c>
      <c r="Q104" s="10">
        <v>0</v>
      </c>
      <c r="R104" s="107">
        <v>12</v>
      </c>
    </row>
    <row r="105" spans="1:18" s="843" customFormat="1" ht="22.5" x14ac:dyDescent="0.25">
      <c r="A105" s="107" t="s">
        <v>15401</v>
      </c>
      <c r="B105" s="10" t="s">
        <v>19548</v>
      </c>
      <c r="C105" s="269" t="s">
        <v>30118</v>
      </c>
      <c r="D105" s="841" t="s">
        <v>15644</v>
      </c>
      <c r="E105" s="837">
        <v>5900</v>
      </c>
      <c r="F105" s="269">
        <v>41585547</v>
      </c>
      <c r="G105" s="841" t="s">
        <v>15645</v>
      </c>
      <c r="H105" s="842" t="s">
        <v>15646</v>
      </c>
      <c r="I105" s="842" t="s">
        <v>15443</v>
      </c>
      <c r="J105" s="107"/>
      <c r="K105" s="10">
        <v>1</v>
      </c>
      <c r="L105" s="10">
        <v>6</v>
      </c>
      <c r="M105" s="838">
        <v>35400</v>
      </c>
      <c r="N105" s="10">
        <v>0</v>
      </c>
      <c r="O105" s="107">
        <v>6</v>
      </c>
      <c r="P105" s="838">
        <v>34633.33</v>
      </c>
      <c r="Q105" s="10">
        <v>0</v>
      </c>
      <c r="R105" s="107">
        <v>12</v>
      </c>
    </row>
    <row r="106" spans="1:18" s="843" customFormat="1" ht="22.5" x14ac:dyDescent="0.25">
      <c r="A106" s="107" t="s">
        <v>15401</v>
      </c>
      <c r="B106" s="10" t="s">
        <v>19548</v>
      </c>
      <c r="C106" s="269" t="s">
        <v>30118</v>
      </c>
      <c r="D106" s="841" t="s">
        <v>15647</v>
      </c>
      <c r="E106" s="837">
        <v>10000</v>
      </c>
      <c r="F106" s="269">
        <v>40583653</v>
      </c>
      <c r="G106" s="841" t="s">
        <v>15648</v>
      </c>
      <c r="H106" s="842" t="s">
        <v>15420</v>
      </c>
      <c r="I106" s="842" t="s">
        <v>15424</v>
      </c>
      <c r="J106" s="107"/>
      <c r="K106" s="10">
        <v>3</v>
      </c>
      <c r="L106" s="10">
        <v>6</v>
      </c>
      <c r="M106" s="838">
        <v>60000</v>
      </c>
      <c r="N106" s="10">
        <v>0</v>
      </c>
      <c r="O106" s="107">
        <v>6</v>
      </c>
      <c r="P106" s="838">
        <v>59988.89</v>
      </c>
      <c r="Q106" s="10">
        <v>0</v>
      </c>
      <c r="R106" s="107">
        <v>12</v>
      </c>
    </row>
    <row r="107" spans="1:18" s="843" customFormat="1" ht="22.5" x14ac:dyDescent="0.25">
      <c r="A107" s="107" t="s">
        <v>15401</v>
      </c>
      <c r="B107" s="10" t="s">
        <v>19548</v>
      </c>
      <c r="C107" s="269" t="s">
        <v>30118</v>
      </c>
      <c r="D107" s="841" t="s">
        <v>15456</v>
      </c>
      <c r="E107" s="837">
        <v>15600</v>
      </c>
      <c r="F107" s="269">
        <v>8147662</v>
      </c>
      <c r="G107" s="841" t="s">
        <v>15649</v>
      </c>
      <c r="H107" s="842" t="s">
        <v>15416</v>
      </c>
      <c r="I107" s="842" t="s">
        <v>15424</v>
      </c>
      <c r="J107" s="107"/>
      <c r="K107" s="10">
        <v>0</v>
      </c>
      <c r="L107" s="10">
        <v>6</v>
      </c>
      <c r="M107" s="838">
        <v>93600</v>
      </c>
      <c r="N107" s="10">
        <v>0</v>
      </c>
      <c r="O107" s="107">
        <v>6</v>
      </c>
      <c r="P107" s="838">
        <v>93600</v>
      </c>
      <c r="Q107" s="10">
        <v>0</v>
      </c>
      <c r="R107" s="107">
        <v>12</v>
      </c>
    </row>
    <row r="108" spans="1:18" s="843" customFormat="1" ht="22.5" x14ac:dyDescent="0.25">
      <c r="A108" s="107" t="s">
        <v>15401</v>
      </c>
      <c r="B108" s="10" t="s">
        <v>19548</v>
      </c>
      <c r="C108" s="269" t="s">
        <v>30118</v>
      </c>
      <c r="D108" s="841" t="s">
        <v>15650</v>
      </c>
      <c r="E108" s="837">
        <v>3000</v>
      </c>
      <c r="F108" s="269">
        <v>7993073</v>
      </c>
      <c r="G108" s="841" t="s">
        <v>15651</v>
      </c>
      <c r="H108" s="842" t="s">
        <v>15585</v>
      </c>
      <c r="I108" s="842" t="s">
        <v>15478</v>
      </c>
      <c r="J108" s="107"/>
      <c r="K108" s="10">
        <v>1</v>
      </c>
      <c r="L108" s="10">
        <v>6</v>
      </c>
      <c r="M108" s="838">
        <v>18000</v>
      </c>
      <c r="N108" s="10">
        <v>0</v>
      </c>
      <c r="O108" s="107">
        <v>6</v>
      </c>
      <c r="P108" s="838">
        <v>17989.580000000002</v>
      </c>
      <c r="Q108" s="10">
        <v>1</v>
      </c>
      <c r="R108" s="107">
        <v>12</v>
      </c>
    </row>
    <row r="109" spans="1:18" s="843" customFormat="1" ht="22.5" x14ac:dyDescent="0.25">
      <c r="A109" s="107" t="s">
        <v>15401</v>
      </c>
      <c r="B109" s="10" t="s">
        <v>19548</v>
      </c>
      <c r="C109" s="269" t="s">
        <v>30118</v>
      </c>
      <c r="D109" s="841" t="s">
        <v>15652</v>
      </c>
      <c r="E109" s="837">
        <v>12000</v>
      </c>
      <c r="F109" s="269">
        <v>40275334</v>
      </c>
      <c r="G109" s="841" t="s">
        <v>15653</v>
      </c>
      <c r="H109" s="842" t="s">
        <v>15506</v>
      </c>
      <c r="I109" s="842" t="s">
        <v>15424</v>
      </c>
      <c r="J109" s="107"/>
      <c r="K109" s="10">
        <v>1</v>
      </c>
      <c r="L109" s="10">
        <v>6</v>
      </c>
      <c r="M109" s="838">
        <v>72000</v>
      </c>
      <c r="N109" s="10">
        <v>0</v>
      </c>
      <c r="O109" s="107">
        <v>6</v>
      </c>
      <c r="P109" s="838">
        <v>72000</v>
      </c>
      <c r="Q109" s="10">
        <v>0</v>
      </c>
      <c r="R109" s="107">
        <v>12</v>
      </c>
    </row>
    <row r="110" spans="1:18" s="843" customFormat="1" ht="22.5" x14ac:dyDescent="0.25">
      <c r="A110" s="107" t="s">
        <v>15401</v>
      </c>
      <c r="B110" s="10" t="s">
        <v>19548</v>
      </c>
      <c r="C110" s="269" t="s">
        <v>30118</v>
      </c>
      <c r="D110" s="841" t="s">
        <v>15654</v>
      </c>
      <c r="E110" s="837">
        <v>15600</v>
      </c>
      <c r="F110" s="269">
        <v>40040583</v>
      </c>
      <c r="G110" s="841" t="s">
        <v>15655</v>
      </c>
      <c r="H110" s="842"/>
      <c r="I110" s="842"/>
      <c r="J110" s="107"/>
      <c r="K110" s="10">
        <v>0</v>
      </c>
      <c r="L110" s="10">
        <v>0</v>
      </c>
      <c r="M110" s="838">
        <v>0</v>
      </c>
      <c r="N110" s="10">
        <v>1</v>
      </c>
      <c r="O110" s="107">
        <v>1</v>
      </c>
      <c r="P110" s="838">
        <v>15600</v>
      </c>
      <c r="Q110" s="10">
        <v>0</v>
      </c>
      <c r="R110" s="107">
        <v>12</v>
      </c>
    </row>
    <row r="111" spans="1:18" s="843" customFormat="1" ht="22.5" x14ac:dyDescent="0.25">
      <c r="A111" s="107" t="s">
        <v>15401</v>
      </c>
      <c r="B111" s="10" t="s">
        <v>19548</v>
      </c>
      <c r="C111" s="269" t="s">
        <v>30118</v>
      </c>
      <c r="D111" s="841" t="s">
        <v>15656</v>
      </c>
      <c r="E111" s="837">
        <v>6700</v>
      </c>
      <c r="F111" s="269">
        <v>46035215</v>
      </c>
      <c r="G111" s="841" t="s">
        <v>15657</v>
      </c>
      <c r="H111" s="842" t="s">
        <v>15506</v>
      </c>
      <c r="I111" s="842" t="s">
        <v>15424</v>
      </c>
      <c r="J111" s="107"/>
      <c r="K111" s="10">
        <v>1</v>
      </c>
      <c r="L111" s="10">
        <v>6</v>
      </c>
      <c r="M111" s="838">
        <v>40200</v>
      </c>
      <c r="N111" s="10">
        <v>0</v>
      </c>
      <c r="O111" s="107">
        <v>6</v>
      </c>
      <c r="P111" s="838">
        <v>40200</v>
      </c>
      <c r="Q111" s="10">
        <v>0</v>
      </c>
      <c r="R111" s="107">
        <v>12</v>
      </c>
    </row>
    <row r="112" spans="1:18" s="843" customFormat="1" ht="22.5" x14ac:dyDescent="0.25">
      <c r="A112" s="107" t="s">
        <v>15401</v>
      </c>
      <c r="B112" s="10" t="s">
        <v>19548</v>
      </c>
      <c r="C112" s="269" t="s">
        <v>30118</v>
      </c>
      <c r="D112" s="841" t="s">
        <v>15658</v>
      </c>
      <c r="E112" s="837">
        <v>6000</v>
      </c>
      <c r="F112" s="269">
        <v>70428887</v>
      </c>
      <c r="G112" s="841" t="s">
        <v>15659</v>
      </c>
      <c r="H112" s="842" t="s">
        <v>15412</v>
      </c>
      <c r="I112" s="842" t="s">
        <v>15424</v>
      </c>
      <c r="J112" s="107"/>
      <c r="K112" s="10">
        <v>1</v>
      </c>
      <c r="L112" s="10">
        <v>6</v>
      </c>
      <c r="M112" s="838">
        <v>36000</v>
      </c>
      <c r="N112" s="10">
        <v>0</v>
      </c>
      <c r="O112" s="107">
        <v>6</v>
      </c>
      <c r="P112" s="838">
        <v>27400</v>
      </c>
      <c r="Q112" s="10">
        <v>0</v>
      </c>
      <c r="R112" s="107">
        <v>12</v>
      </c>
    </row>
    <row r="113" spans="1:18" s="843" customFormat="1" ht="45" x14ac:dyDescent="0.25">
      <c r="A113" s="107" t="s">
        <v>15401</v>
      </c>
      <c r="B113" s="10" t="s">
        <v>19548</v>
      </c>
      <c r="C113" s="269" t="s">
        <v>30118</v>
      </c>
      <c r="D113" s="841" t="s">
        <v>15660</v>
      </c>
      <c r="E113" s="837">
        <v>10000</v>
      </c>
      <c r="F113" s="269">
        <v>6795964</v>
      </c>
      <c r="G113" s="841" t="s">
        <v>15661</v>
      </c>
      <c r="H113" s="842" t="s">
        <v>15481</v>
      </c>
      <c r="I113" s="842" t="s">
        <v>15424</v>
      </c>
      <c r="J113" s="107"/>
      <c r="K113" s="10">
        <v>3</v>
      </c>
      <c r="L113" s="10">
        <v>6</v>
      </c>
      <c r="M113" s="838">
        <v>60000</v>
      </c>
      <c r="N113" s="10">
        <v>0</v>
      </c>
      <c r="O113" s="107">
        <v>6</v>
      </c>
      <c r="P113" s="838">
        <v>60000</v>
      </c>
      <c r="Q113" s="10">
        <v>0</v>
      </c>
      <c r="R113" s="107">
        <v>12</v>
      </c>
    </row>
    <row r="114" spans="1:18" s="843" customFormat="1" ht="22.5" x14ac:dyDescent="0.25">
      <c r="A114" s="107" t="s">
        <v>15401</v>
      </c>
      <c r="B114" s="10" t="s">
        <v>19548</v>
      </c>
      <c r="C114" s="269" t="s">
        <v>30118</v>
      </c>
      <c r="D114" s="841" t="s">
        <v>15662</v>
      </c>
      <c r="E114" s="837">
        <v>2500</v>
      </c>
      <c r="F114" s="269">
        <v>6779121</v>
      </c>
      <c r="G114" s="841" t="s">
        <v>15663</v>
      </c>
      <c r="H114" s="842" t="s">
        <v>15420</v>
      </c>
      <c r="I114" s="842" t="s">
        <v>15424</v>
      </c>
      <c r="J114" s="107"/>
      <c r="K114" s="10">
        <v>1</v>
      </c>
      <c r="L114" s="10">
        <v>6</v>
      </c>
      <c r="M114" s="838">
        <v>15000</v>
      </c>
      <c r="N114" s="10">
        <v>0</v>
      </c>
      <c r="O114" s="107">
        <v>6</v>
      </c>
      <c r="P114" s="838">
        <v>15000</v>
      </c>
      <c r="Q114" s="10">
        <v>0</v>
      </c>
      <c r="R114" s="107">
        <v>12</v>
      </c>
    </row>
    <row r="115" spans="1:18" s="843" customFormat="1" ht="33.75" x14ac:dyDescent="0.25">
      <c r="A115" s="107" t="s">
        <v>15401</v>
      </c>
      <c r="B115" s="10" t="s">
        <v>19548</v>
      </c>
      <c r="C115" s="269" t="s">
        <v>30118</v>
      </c>
      <c r="D115" s="841" t="s">
        <v>15664</v>
      </c>
      <c r="E115" s="837">
        <v>8000</v>
      </c>
      <c r="F115" s="269">
        <v>8493432</v>
      </c>
      <c r="G115" s="841" t="s">
        <v>15665</v>
      </c>
      <c r="H115" s="842" t="s">
        <v>15416</v>
      </c>
      <c r="I115" s="842" t="s">
        <v>15424</v>
      </c>
      <c r="J115" s="107"/>
      <c r="K115" s="10">
        <v>1</v>
      </c>
      <c r="L115" s="10">
        <v>6</v>
      </c>
      <c r="M115" s="838">
        <v>48000</v>
      </c>
      <c r="N115" s="10">
        <v>0</v>
      </c>
      <c r="O115" s="107">
        <v>6</v>
      </c>
      <c r="P115" s="838">
        <v>48000</v>
      </c>
      <c r="Q115" s="10">
        <v>0</v>
      </c>
      <c r="R115" s="107">
        <v>12</v>
      </c>
    </row>
    <row r="116" spans="1:18" s="843" customFormat="1" ht="22.5" x14ac:dyDescent="0.25">
      <c r="A116" s="107" t="s">
        <v>15401</v>
      </c>
      <c r="B116" s="10" t="s">
        <v>19548</v>
      </c>
      <c r="C116" s="269" t="s">
        <v>30118</v>
      </c>
      <c r="D116" s="841" t="s">
        <v>15666</v>
      </c>
      <c r="E116" s="837">
        <v>2500</v>
      </c>
      <c r="F116" s="269">
        <v>8084383</v>
      </c>
      <c r="G116" s="841" t="s">
        <v>15667</v>
      </c>
      <c r="H116" s="842" t="s">
        <v>15420</v>
      </c>
      <c r="I116" s="842" t="s">
        <v>15424</v>
      </c>
      <c r="J116" s="107"/>
      <c r="K116" s="10">
        <v>1</v>
      </c>
      <c r="L116" s="10">
        <v>6</v>
      </c>
      <c r="M116" s="838">
        <v>15000</v>
      </c>
      <c r="N116" s="10">
        <v>0</v>
      </c>
      <c r="O116" s="107">
        <v>6</v>
      </c>
      <c r="P116" s="838">
        <v>14989.58</v>
      </c>
      <c r="Q116" s="10">
        <v>0</v>
      </c>
      <c r="R116" s="107">
        <v>12</v>
      </c>
    </row>
    <row r="117" spans="1:18" s="843" customFormat="1" ht="22.5" x14ac:dyDescent="0.25">
      <c r="A117" s="107" t="s">
        <v>15401</v>
      </c>
      <c r="B117" s="10" t="s">
        <v>19548</v>
      </c>
      <c r="C117" s="269" t="s">
        <v>30118</v>
      </c>
      <c r="D117" s="841" t="s">
        <v>15668</v>
      </c>
      <c r="E117" s="837">
        <v>3500</v>
      </c>
      <c r="F117" s="269">
        <v>16676595</v>
      </c>
      <c r="G117" s="841" t="s">
        <v>15669</v>
      </c>
      <c r="H117" s="842" t="s">
        <v>15416</v>
      </c>
      <c r="I117" s="842" t="s">
        <v>15443</v>
      </c>
      <c r="J117" s="107"/>
      <c r="K117" s="10">
        <v>1</v>
      </c>
      <c r="L117" s="10">
        <v>6</v>
      </c>
      <c r="M117" s="838">
        <v>21000</v>
      </c>
      <c r="N117" s="10">
        <v>0</v>
      </c>
      <c r="O117" s="107">
        <v>6</v>
      </c>
      <c r="P117" s="838">
        <v>21000</v>
      </c>
      <c r="Q117" s="10">
        <v>0</v>
      </c>
      <c r="R117" s="107">
        <v>12</v>
      </c>
    </row>
    <row r="118" spans="1:18" s="843" customFormat="1" ht="22.5" x14ac:dyDescent="0.25">
      <c r="A118" s="107" t="s">
        <v>15401</v>
      </c>
      <c r="B118" s="10" t="s">
        <v>19548</v>
      </c>
      <c r="C118" s="269" t="s">
        <v>30118</v>
      </c>
      <c r="D118" s="841" t="s">
        <v>15670</v>
      </c>
      <c r="E118" s="837">
        <v>7000</v>
      </c>
      <c r="F118" s="269">
        <v>6793329</v>
      </c>
      <c r="G118" s="841" t="s">
        <v>15671</v>
      </c>
      <c r="H118" s="842" t="s">
        <v>15481</v>
      </c>
      <c r="I118" s="842" t="s">
        <v>15424</v>
      </c>
      <c r="J118" s="107"/>
      <c r="K118" s="10">
        <v>1</v>
      </c>
      <c r="L118" s="10">
        <v>6</v>
      </c>
      <c r="M118" s="838">
        <v>42000</v>
      </c>
      <c r="N118" s="10">
        <v>0</v>
      </c>
      <c r="O118" s="107">
        <v>6</v>
      </c>
      <c r="P118" s="838">
        <v>41999.51</v>
      </c>
      <c r="Q118" s="10">
        <v>0</v>
      </c>
      <c r="R118" s="107">
        <v>12</v>
      </c>
    </row>
    <row r="119" spans="1:18" s="843" customFormat="1" ht="22.5" x14ac:dyDescent="0.25">
      <c r="A119" s="107" t="s">
        <v>15401</v>
      </c>
      <c r="B119" s="10" t="s">
        <v>19548</v>
      </c>
      <c r="C119" s="269" t="s">
        <v>30118</v>
      </c>
      <c r="D119" s="841" t="s">
        <v>15672</v>
      </c>
      <c r="E119" s="837">
        <v>7500</v>
      </c>
      <c r="F119" s="269">
        <v>676171</v>
      </c>
      <c r="G119" s="841" t="s">
        <v>15673</v>
      </c>
      <c r="H119" s="842" t="s">
        <v>15552</v>
      </c>
      <c r="I119" s="842" t="s">
        <v>15518</v>
      </c>
      <c r="J119" s="107"/>
      <c r="K119" s="10">
        <v>1</v>
      </c>
      <c r="L119" s="10">
        <v>6</v>
      </c>
      <c r="M119" s="838">
        <v>45000</v>
      </c>
      <c r="N119" s="10">
        <v>0</v>
      </c>
      <c r="O119" s="107">
        <v>6</v>
      </c>
      <c r="P119" s="838">
        <v>44998.44</v>
      </c>
      <c r="Q119" s="10">
        <v>0</v>
      </c>
      <c r="R119" s="107">
        <v>12</v>
      </c>
    </row>
    <row r="120" spans="1:18" s="843" customFormat="1" ht="22.5" x14ac:dyDescent="0.25">
      <c r="A120" s="107" t="s">
        <v>15401</v>
      </c>
      <c r="B120" s="10" t="s">
        <v>19548</v>
      </c>
      <c r="C120" s="269" t="s">
        <v>30118</v>
      </c>
      <c r="D120" s="841" t="s">
        <v>15498</v>
      </c>
      <c r="E120" s="837">
        <v>3500</v>
      </c>
      <c r="F120" s="269">
        <v>71653270</v>
      </c>
      <c r="G120" s="841" t="s">
        <v>15674</v>
      </c>
      <c r="H120" s="842" t="s">
        <v>15506</v>
      </c>
      <c r="I120" s="842" t="s">
        <v>15424</v>
      </c>
      <c r="J120" s="107"/>
      <c r="K120" s="10">
        <v>1</v>
      </c>
      <c r="L120" s="10">
        <v>6</v>
      </c>
      <c r="M120" s="838">
        <v>21000</v>
      </c>
      <c r="N120" s="10">
        <v>0</v>
      </c>
      <c r="O120" s="107">
        <v>6</v>
      </c>
      <c r="P120" s="838">
        <v>21000</v>
      </c>
      <c r="Q120" s="10">
        <v>0</v>
      </c>
      <c r="R120" s="107">
        <v>12</v>
      </c>
    </row>
    <row r="121" spans="1:18" s="843" customFormat="1" ht="22.5" x14ac:dyDescent="0.25">
      <c r="A121" s="107" t="s">
        <v>15401</v>
      </c>
      <c r="B121" s="10" t="s">
        <v>19548</v>
      </c>
      <c r="C121" s="269" t="s">
        <v>30118</v>
      </c>
      <c r="D121" s="841" t="s">
        <v>15675</v>
      </c>
      <c r="E121" s="837">
        <v>4000</v>
      </c>
      <c r="F121" s="269">
        <v>7612991</v>
      </c>
      <c r="G121" s="841" t="s">
        <v>15676</v>
      </c>
      <c r="H121" s="842" t="s">
        <v>15677</v>
      </c>
      <c r="I121" s="842" t="s">
        <v>15405</v>
      </c>
      <c r="J121" s="107"/>
      <c r="K121" s="10">
        <v>2</v>
      </c>
      <c r="L121" s="10">
        <v>6</v>
      </c>
      <c r="M121" s="838">
        <v>24000</v>
      </c>
      <c r="N121" s="10">
        <v>0</v>
      </c>
      <c r="O121" s="107">
        <v>6</v>
      </c>
      <c r="P121" s="838">
        <v>23978.61</v>
      </c>
      <c r="Q121" s="10">
        <v>0</v>
      </c>
      <c r="R121" s="107">
        <v>12</v>
      </c>
    </row>
    <row r="122" spans="1:18" s="843" customFormat="1" ht="22.5" x14ac:dyDescent="0.25">
      <c r="A122" s="107" t="s">
        <v>15401</v>
      </c>
      <c r="B122" s="10" t="s">
        <v>19548</v>
      </c>
      <c r="C122" s="269" t="s">
        <v>30118</v>
      </c>
      <c r="D122" s="841" t="s">
        <v>15678</v>
      </c>
      <c r="E122" s="837">
        <v>3500</v>
      </c>
      <c r="F122" s="269">
        <v>25750044</v>
      </c>
      <c r="G122" s="841" t="s">
        <v>15679</v>
      </c>
      <c r="H122" s="842" t="s">
        <v>1030</v>
      </c>
      <c r="I122" s="842" t="s">
        <v>15478</v>
      </c>
      <c r="J122" s="107"/>
      <c r="K122" s="10">
        <v>2</v>
      </c>
      <c r="L122" s="10">
        <v>6</v>
      </c>
      <c r="M122" s="838">
        <v>21000</v>
      </c>
      <c r="N122" s="10">
        <v>0</v>
      </c>
      <c r="O122" s="107">
        <v>6</v>
      </c>
      <c r="P122" s="838">
        <v>21000</v>
      </c>
      <c r="Q122" s="10">
        <v>0</v>
      </c>
      <c r="R122" s="107">
        <v>12</v>
      </c>
    </row>
    <row r="123" spans="1:18" s="843" customFormat="1" ht="22.5" x14ac:dyDescent="0.25">
      <c r="A123" s="107" t="s">
        <v>15401</v>
      </c>
      <c r="B123" s="10" t="s">
        <v>19548</v>
      </c>
      <c r="C123" s="269" t="s">
        <v>30118</v>
      </c>
      <c r="D123" s="841" t="s">
        <v>15680</v>
      </c>
      <c r="E123" s="837">
        <v>9000</v>
      </c>
      <c r="F123" s="269">
        <v>7490758</v>
      </c>
      <c r="G123" s="841" t="s">
        <v>15681</v>
      </c>
      <c r="H123" s="842" t="s">
        <v>15416</v>
      </c>
      <c r="I123" s="842" t="s">
        <v>15424</v>
      </c>
      <c r="J123" s="107"/>
      <c r="K123" s="10">
        <v>1</v>
      </c>
      <c r="L123" s="10">
        <v>6</v>
      </c>
      <c r="M123" s="838">
        <v>54000</v>
      </c>
      <c r="N123" s="10">
        <v>0</v>
      </c>
      <c r="O123" s="107">
        <v>6</v>
      </c>
      <c r="P123" s="838">
        <v>54000</v>
      </c>
      <c r="Q123" s="10">
        <v>0</v>
      </c>
      <c r="R123" s="107">
        <v>12</v>
      </c>
    </row>
    <row r="124" spans="1:18" s="843" customFormat="1" ht="22.5" x14ac:dyDescent="0.25">
      <c r="A124" s="107" t="s">
        <v>15401</v>
      </c>
      <c r="B124" s="10" t="s">
        <v>19548</v>
      </c>
      <c r="C124" s="269" t="s">
        <v>30118</v>
      </c>
      <c r="D124" s="841" t="s">
        <v>15537</v>
      </c>
      <c r="E124" s="837">
        <v>7000</v>
      </c>
      <c r="F124" s="269">
        <v>45795130</v>
      </c>
      <c r="G124" s="841" t="s">
        <v>15682</v>
      </c>
      <c r="H124" s="842" t="s">
        <v>15683</v>
      </c>
      <c r="I124" s="842" t="s">
        <v>15428</v>
      </c>
      <c r="J124" s="107"/>
      <c r="K124" s="10">
        <v>3</v>
      </c>
      <c r="L124" s="10">
        <v>6</v>
      </c>
      <c r="M124" s="838">
        <v>42000</v>
      </c>
      <c r="N124" s="10">
        <v>0</v>
      </c>
      <c r="O124" s="107">
        <v>6</v>
      </c>
      <c r="P124" s="838">
        <v>42000</v>
      </c>
      <c r="Q124" s="10">
        <v>0</v>
      </c>
      <c r="R124" s="107">
        <v>12</v>
      </c>
    </row>
    <row r="125" spans="1:18" s="843" customFormat="1" ht="22.5" x14ac:dyDescent="0.25">
      <c r="A125" s="107" t="s">
        <v>15401</v>
      </c>
      <c r="B125" s="10" t="s">
        <v>19548</v>
      </c>
      <c r="C125" s="269" t="s">
        <v>30118</v>
      </c>
      <c r="D125" s="841" t="s">
        <v>15656</v>
      </c>
      <c r="E125" s="837">
        <v>3500</v>
      </c>
      <c r="F125" s="269">
        <v>73502348</v>
      </c>
      <c r="G125" s="841" t="s">
        <v>15684</v>
      </c>
      <c r="H125" s="842" t="s">
        <v>15506</v>
      </c>
      <c r="I125" s="842" t="s">
        <v>15424</v>
      </c>
      <c r="J125" s="107"/>
      <c r="K125" s="10">
        <v>1</v>
      </c>
      <c r="L125" s="10">
        <v>6</v>
      </c>
      <c r="M125" s="838">
        <v>21000</v>
      </c>
      <c r="N125" s="10">
        <v>0</v>
      </c>
      <c r="O125" s="107">
        <v>6</v>
      </c>
      <c r="P125" s="838">
        <v>21000</v>
      </c>
      <c r="Q125" s="10">
        <v>0</v>
      </c>
      <c r="R125" s="107">
        <v>12</v>
      </c>
    </row>
    <row r="126" spans="1:18" s="843" customFormat="1" ht="22.5" x14ac:dyDescent="0.25">
      <c r="A126" s="107" t="s">
        <v>15401</v>
      </c>
      <c r="B126" s="10" t="s">
        <v>19548</v>
      </c>
      <c r="C126" s="269" t="s">
        <v>30118</v>
      </c>
      <c r="D126" s="841" t="s">
        <v>15685</v>
      </c>
      <c r="E126" s="837">
        <v>6500</v>
      </c>
      <c r="F126" s="269">
        <v>46781914</v>
      </c>
      <c r="G126" s="841" t="s">
        <v>15686</v>
      </c>
      <c r="H126" s="842" t="s">
        <v>15687</v>
      </c>
      <c r="I126" s="842" t="s">
        <v>15409</v>
      </c>
      <c r="J126" s="107"/>
      <c r="K126" s="10">
        <v>1</v>
      </c>
      <c r="L126" s="10">
        <v>6</v>
      </c>
      <c r="M126" s="838">
        <v>39000</v>
      </c>
      <c r="N126" s="10">
        <v>0</v>
      </c>
      <c r="O126" s="107">
        <v>6</v>
      </c>
      <c r="P126" s="838">
        <v>38993.230000000003</v>
      </c>
      <c r="Q126" s="10">
        <v>0</v>
      </c>
      <c r="R126" s="107">
        <v>12</v>
      </c>
    </row>
    <row r="127" spans="1:18" s="843" customFormat="1" ht="22.5" x14ac:dyDescent="0.25">
      <c r="A127" s="107" t="s">
        <v>15401</v>
      </c>
      <c r="B127" s="10" t="s">
        <v>19548</v>
      </c>
      <c r="C127" s="269" t="s">
        <v>30118</v>
      </c>
      <c r="D127" s="841" t="s">
        <v>15688</v>
      </c>
      <c r="E127" s="837">
        <v>5000</v>
      </c>
      <c r="F127" s="269">
        <v>16495479</v>
      </c>
      <c r="G127" s="841" t="s">
        <v>15689</v>
      </c>
      <c r="H127" s="842" t="s">
        <v>15523</v>
      </c>
      <c r="I127" s="842" t="s">
        <v>15424</v>
      </c>
      <c r="J127" s="107"/>
      <c r="K127" s="10">
        <v>2</v>
      </c>
      <c r="L127" s="10">
        <v>6</v>
      </c>
      <c r="M127" s="838">
        <v>30000</v>
      </c>
      <c r="N127" s="10">
        <v>0</v>
      </c>
      <c r="O127" s="107">
        <v>6</v>
      </c>
      <c r="P127" s="838">
        <v>30000</v>
      </c>
      <c r="Q127" s="10">
        <v>0</v>
      </c>
      <c r="R127" s="107">
        <v>12</v>
      </c>
    </row>
    <row r="128" spans="1:18" s="843" customFormat="1" ht="22.5" x14ac:dyDescent="0.25">
      <c r="A128" s="107" t="s">
        <v>15401</v>
      </c>
      <c r="B128" s="10" t="s">
        <v>19548</v>
      </c>
      <c r="C128" s="269" t="s">
        <v>30118</v>
      </c>
      <c r="D128" s="841" t="s">
        <v>15690</v>
      </c>
      <c r="E128" s="837">
        <v>7000</v>
      </c>
      <c r="F128" s="269">
        <v>45507233</v>
      </c>
      <c r="G128" s="841" t="s">
        <v>15691</v>
      </c>
      <c r="H128" s="842" t="s">
        <v>15481</v>
      </c>
      <c r="I128" s="842" t="s">
        <v>15424</v>
      </c>
      <c r="J128" s="107"/>
      <c r="K128" s="10">
        <v>1</v>
      </c>
      <c r="L128" s="10">
        <v>6</v>
      </c>
      <c r="M128" s="838">
        <v>42000</v>
      </c>
      <c r="N128" s="10">
        <v>0</v>
      </c>
      <c r="O128" s="107">
        <v>6</v>
      </c>
      <c r="P128" s="838">
        <v>42000</v>
      </c>
      <c r="Q128" s="10">
        <v>0</v>
      </c>
      <c r="R128" s="107">
        <v>12</v>
      </c>
    </row>
    <row r="129" spans="1:18" s="843" customFormat="1" ht="22.5" x14ac:dyDescent="0.25">
      <c r="A129" s="107" t="s">
        <v>15401</v>
      </c>
      <c r="B129" s="10" t="s">
        <v>19548</v>
      </c>
      <c r="C129" s="269" t="s">
        <v>30118</v>
      </c>
      <c r="D129" s="841" t="s">
        <v>15692</v>
      </c>
      <c r="E129" s="837">
        <v>5000</v>
      </c>
      <c r="F129" s="269">
        <v>46045457</v>
      </c>
      <c r="G129" s="841" t="s">
        <v>15693</v>
      </c>
      <c r="H129" s="842" t="s">
        <v>15694</v>
      </c>
      <c r="I129" s="842" t="s">
        <v>15424</v>
      </c>
      <c r="J129" s="107"/>
      <c r="K129" s="10">
        <v>2</v>
      </c>
      <c r="L129" s="10">
        <v>6</v>
      </c>
      <c r="M129" s="838">
        <v>30000</v>
      </c>
      <c r="N129" s="10">
        <v>0</v>
      </c>
      <c r="O129" s="107">
        <v>6</v>
      </c>
      <c r="P129" s="838">
        <v>29998.26</v>
      </c>
      <c r="Q129" s="10">
        <v>0</v>
      </c>
      <c r="R129" s="107">
        <v>12</v>
      </c>
    </row>
    <row r="130" spans="1:18" s="843" customFormat="1" ht="22.5" x14ac:dyDescent="0.25">
      <c r="A130" s="107" t="s">
        <v>15401</v>
      </c>
      <c r="B130" s="10" t="s">
        <v>19548</v>
      </c>
      <c r="C130" s="269" t="s">
        <v>30118</v>
      </c>
      <c r="D130" s="841" t="s">
        <v>15695</v>
      </c>
      <c r="E130" s="837">
        <v>5000</v>
      </c>
      <c r="F130" s="269">
        <v>28222184</v>
      </c>
      <c r="G130" s="841" t="s">
        <v>15696</v>
      </c>
      <c r="H130" s="842" t="s">
        <v>15506</v>
      </c>
      <c r="I130" s="842" t="s">
        <v>15424</v>
      </c>
      <c r="J130" s="107"/>
      <c r="K130" s="10">
        <v>1</v>
      </c>
      <c r="L130" s="10">
        <v>6</v>
      </c>
      <c r="M130" s="838">
        <v>30000</v>
      </c>
      <c r="N130" s="10">
        <v>0</v>
      </c>
      <c r="O130" s="107">
        <v>6</v>
      </c>
      <c r="P130" s="838">
        <v>30000</v>
      </c>
      <c r="Q130" s="10">
        <v>0</v>
      </c>
      <c r="R130" s="107">
        <v>12</v>
      </c>
    </row>
    <row r="131" spans="1:18" s="843" customFormat="1" ht="22.5" x14ac:dyDescent="0.25">
      <c r="A131" s="107" t="s">
        <v>15401</v>
      </c>
      <c r="B131" s="10" t="s">
        <v>19548</v>
      </c>
      <c r="C131" s="269" t="s">
        <v>30118</v>
      </c>
      <c r="D131" s="841" t="s">
        <v>15450</v>
      </c>
      <c r="E131" s="837">
        <v>7000</v>
      </c>
      <c r="F131" s="269">
        <v>28311719</v>
      </c>
      <c r="G131" s="841" t="s">
        <v>15697</v>
      </c>
      <c r="H131" s="842" t="s">
        <v>15506</v>
      </c>
      <c r="I131" s="842" t="s">
        <v>15424</v>
      </c>
      <c r="J131" s="107"/>
      <c r="K131" s="10">
        <v>1</v>
      </c>
      <c r="L131" s="10">
        <v>6</v>
      </c>
      <c r="M131" s="838">
        <v>42000</v>
      </c>
      <c r="N131" s="10">
        <v>0</v>
      </c>
      <c r="O131" s="107">
        <v>6</v>
      </c>
      <c r="P131" s="838">
        <v>38266.18</v>
      </c>
      <c r="Q131" s="10">
        <v>0</v>
      </c>
      <c r="R131" s="107">
        <v>12</v>
      </c>
    </row>
    <row r="132" spans="1:18" s="843" customFormat="1" ht="22.5" x14ac:dyDescent="0.25">
      <c r="A132" s="107" t="s">
        <v>15401</v>
      </c>
      <c r="B132" s="10" t="s">
        <v>19548</v>
      </c>
      <c r="C132" s="269" t="s">
        <v>30118</v>
      </c>
      <c r="D132" s="841" t="s">
        <v>15698</v>
      </c>
      <c r="E132" s="837">
        <v>2500</v>
      </c>
      <c r="F132" s="269">
        <v>6633967</v>
      </c>
      <c r="G132" s="841" t="s">
        <v>15699</v>
      </c>
      <c r="H132" s="842" t="s">
        <v>15700</v>
      </c>
      <c r="I132" s="842" t="s">
        <v>15424</v>
      </c>
      <c r="J132" s="107"/>
      <c r="K132" s="10">
        <v>1</v>
      </c>
      <c r="L132" s="10">
        <v>6</v>
      </c>
      <c r="M132" s="838">
        <v>15000</v>
      </c>
      <c r="N132" s="10">
        <v>0</v>
      </c>
      <c r="O132" s="107">
        <v>6</v>
      </c>
      <c r="P132" s="838">
        <v>15000</v>
      </c>
      <c r="Q132" s="10">
        <v>0</v>
      </c>
      <c r="R132" s="107">
        <v>12</v>
      </c>
    </row>
    <row r="133" spans="1:18" s="843" customFormat="1" ht="22.5" x14ac:dyDescent="0.25">
      <c r="A133" s="107" t="s">
        <v>15401</v>
      </c>
      <c r="B133" s="10" t="s">
        <v>19548</v>
      </c>
      <c r="C133" s="269" t="s">
        <v>30118</v>
      </c>
      <c r="D133" s="841" t="s">
        <v>15701</v>
      </c>
      <c r="E133" s="837">
        <v>10000</v>
      </c>
      <c r="F133" s="269">
        <v>7870874</v>
      </c>
      <c r="G133" s="841" t="s">
        <v>15702</v>
      </c>
      <c r="H133" s="842" t="s">
        <v>15703</v>
      </c>
      <c r="I133" s="842" t="s">
        <v>15424</v>
      </c>
      <c r="J133" s="107"/>
      <c r="K133" s="10">
        <v>1</v>
      </c>
      <c r="L133" s="10">
        <v>6</v>
      </c>
      <c r="M133" s="838">
        <v>60000</v>
      </c>
      <c r="N133" s="10">
        <v>0</v>
      </c>
      <c r="O133" s="107">
        <v>6</v>
      </c>
      <c r="P133" s="838">
        <v>60000</v>
      </c>
      <c r="Q133" s="10">
        <v>0</v>
      </c>
      <c r="R133" s="107">
        <v>12</v>
      </c>
    </row>
    <row r="134" spans="1:18" s="843" customFormat="1" ht="22.5" x14ac:dyDescent="0.25">
      <c r="A134" s="107" t="s">
        <v>15401</v>
      </c>
      <c r="B134" s="10" t="s">
        <v>19548</v>
      </c>
      <c r="C134" s="269" t="s">
        <v>30118</v>
      </c>
      <c r="D134" s="841" t="s">
        <v>15704</v>
      </c>
      <c r="E134" s="837">
        <v>8000</v>
      </c>
      <c r="F134" s="269">
        <v>10310450</v>
      </c>
      <c r="G134" s="841" t="s">
        <v>15705</v>
      </c>
      <c r="H134" s="842" t="s">
        <v>15437</v>
      </c>
      <c r="I134" s="842" t="s">
        <v>15424</v>
      </c>
      <c r="J134" s="107"/>
      <c r="K134" s="10">
        <v>1</v>
      </c>
      <c r="L134" s="10">
        <v>6</v>
      </c>
      <c r="M134" s="838">
        <v>48000</v>
      </c>
      <c r="N134" s="10">
        <v>0</v>
      </c>
      <c r="O134" s="107">
        <v>6</v>
      </c>
      <c r="P134" s="838">
        <v>48000</v>
      </c>
      <c r="Q134" s="10">
        <v>0</v>
      </c>
      <c r="R134" s="107">
        <v>12</v>
      </c>
    </row>
    <row r="135" spans="1:18" s="843" customFormat="1" ht="22.5" x14ac:dyDescent="0.25">
      <c r="A135" s="107" t="s">
        <v>15401</v>
      </c>
      <c r="B135" s="10" t="s">
        <v>19548</v>
      </c>
      <c r="C135" s="269" t="s">
        <v>30118</v>
      </c>
      <c r="D135" s="841" t="s">
        <v>15706</v>
      </c>
      <c r="E135" s="837">
        <v>8000</v>
      </c>
      <c r="F135" s="269">
        <v>10317162</v>
      </c>
      <c r="G135" s="841" t="s">
        <v>15707</v>
      </c>
      <c r="H135" s="842" t="s">
        <v>15481</v>
      </c>
      <c r="I135" s="842" t="s">
        <v>15424</v>
      </c>
      <c r="J135" s="107"/>
      <c r="K135" s="10">
        <v>1</v>
      </c>
      <c r="L135" s="10">
        <v>6</v>
      </c>
      <c r="M135" s="838">
        <v>47733.33</v>
      </c>
      <c r="N135" s="10">
        <v>0</v>
      </c>
      <c r="O135" s="107">
        <v>6</v>
      </c>
      <c r="P135" s="838">
        <v>47977.78</v>
      </c>
      <c r="Q135" s="10">
        <v>0</v>
      </c>
      <c r="R135" s="107">
        <v>12</v>
      </c>
    </row>
    <row r="136" spans="1:18" s="843" customFormat="1" ht="22.5" x14ac:dyDescent="0.25">
      <c r="A136" s="107" t="s">
        <v>15401</v>
      </c>
      <c r="B136" s="10" t="s">
        <v>19548</v>
      </c>
      <c r="C136" s="269" t="s">
        <v>30118</v>
      </c>
      <c r="D136" s="841" t="s">
        <v>15708</v>
      </c>
      <c r="E136" s="837">
        <v>4000</v>
      </c>
      <c r="F136" s="269">
        <v>41364851</v>
      </c>
      <c r="G136" s="841" t="s">
        <v>15709</v>
      </c>
      <c r="H136" s="842" t="s">
        <v>15493</v>
      </c>
      <c r="I136" s="842" t="s">
        <v>15428</v>
      </c>
      <c r="J136" s="107"/>
      <c r="K136" s="10">
        <v>2</v>
      </c>
      <c r="L136" s="10">
        <v>6</v>
      </c>
      <c r="M136" s="838">
        <v>24000</v>
      </c>
      <c r="N136" s="10">
        <v>0</v>
      </c>
      <c r="O136" s="107">
        <v>6</v>
      </c>
      <c r="P136" s="838">
        <v>24000</v>
      </c>
      <c r="Q136" s="10">
        <v>0</v>
      </c>
      <c r="R136" s="107">
        <v>12</v>
      </c>
    </row>
    <row r="137" spans="1:18" s="843" customFormat="1" ht="22.5" x14ac:dyDescent="0.25">
      <c r="A137" s="107" t="s">
        <v>15401</v>
      </c>
      <c r="B137" s="10" t="s">
        <v>19548</v>
      </c>
      <c r="C137" s="269" t="s">
        <v>30118</v>
      </c>
      <c r="D137" s="841" t="s">
        <v>15710</v>
      </c>
      <c r="E137" s="837">
        <v>5000</v>
      </c>
      <c r="F137" s="269">
        <v>7933066</v>
      </c>
      <c r="G137" s="841" t="s">
        <v>15711</v>
      </c>
      <c r="H137" s="842" t="s">
        <v>15552</v>
      </c>
      <c r="I137" s="842" t="s">
        <v>15518</v>
      </c>
      <c r="J137" s="107"/>
      <c r="K137" s="10">
        <v>1</v>
      </c>
      <c r="L137" s="10">
        <v>6</v>
      </c>
      <c r="M137" s="838">
        <v>30000</v>
      </c>
      <c r="N137" s="10">
        <v>0</v>
      </c>
      <c r="O137" s="107">
        <v>6</v>
      </c>
      <c r="P137" s="838">
        <v>30000</v>
      </c>
      <c r="Q137" s="10">
        <v>0</v>
      </c>
      <c r="R137" s="107">
        <v>12</v>
      </c>
    </row>
    <row r="138" spans="1:18" s="843" customFormat="1" ht="22.5" x14ac:dyDescent="0.25">
      <c r="A138" s="107" t="s">
        <v>15401</v>
      </c>
      <c r="B138" s="10" t="s">
        <v>19548</v>
      </c>
      <c r="C138" s="269" t="s">
        <v>30118</v>
      </c>
      <c r="D138" s="841" t="s">
        <v>15712</v>
      </c>
      <c r="E138" s="837">
        <v>9000</v>
      </c>
      <c r="F138" s="269">
        <v>15942092</v>
      </c>
      <c r="G138" s="841" t="s">
        <v>15713</v>
      </c>
      <c r="H138" s="842" t="s">
        <v>15416</v>
      </c>
      <c r="I138" s="842" t="s">
        <v>15424</v>
      </c>
      <c r="J138" s="107"/>
      <c r="K138" s="10">
        <v>1</v>
      </c>
      <c r="L138" s="10">
        <v>6</v>
      </c>
      <c r="M138" s="838">
        <v>54000</v>
      </c>
      <c r="N138" s="10">
        <v>0</v>
      </c>
      <c r="O138" s="107">
        <v>6</v>
      </c>
      <c r="P138" s="838">
        <v>54000</v>
      </c>
      <c r="Q138" s="10">
        <v>0</v>
      </c>
      <c r="R138" s="107">
        <v>12</v>
      </c>
    </row>
    <row r="139" spans="1:18" s="843" customFormat="1" ht="22.5" x14ac:dyDescent="0.25">
      <c r="A139" s="107" t="s">
        <v>15401</v>
      </c>
      <c r="B139" s="10" t="s">
        <v>19548</v>
      </c>
      <c r="C139" s="269" t="s">
        <v>30118</v>
      </c>
      <c r="D139" s="841" t="s">
        <v>15714</v>
      </c>
      <c r="E139" s="837">
        <v>9000</v>
      </c>
      <c r="F139" s="269">
        <v>44355109</v>
      </c>
      <c r="G139" s="841" t="s">
        <v>15715</v>
      </c>
      <c r="H139" s="842" t="s">
        <v>15446</v>
      </c>
      <c r="I139" s="842" t="s">
        <v>15424</v>
      </c>
      <c r="J139" s="107"/>
      <c r="K139" s="10">
        <v>1</v>
      </c>
      <c r="L139" s="10">
        <v>6</v>
      </c>
      <c r="M139" s="838">
        <v>54000</v>
      </c>
      <c r="N139" s="10">
        <v>0</v>
      </c>
      <c r="O139" s="107">
        <v>6</v>
      </c>
      <c r="P139" s="838">
        <v>53970.62</v>
      </c>
      <c r="Q139" s="10">
        <v>0</v>
      </c>
      <c r="R139" s="107">
        <v>12</v>
      </c>
    </row>
    <row r="140" spans="1:18" s="843" customFormat="1" ht="22.5" x14ac:dyDescent="0.25">
      <c r="A140" s="107" t="s">
        <v>15401</v>
      </c>
      <c r="B140" s="10" t="s">
        <v>19548</v>
      </c>
      <c r="C140" s="269" t="s">
        <v>30118</v>
      </c>
      <c r="D140" s="841" t="s">
        <v>15678</v>
      </c>
      <c r="E140" s="837">
        <v>3500</v>
      </c>
      <c r="F140" s="269">
        <v>25763763</v>
      </c>
      <c r="G140" s="841" t="s">
        <v>15716</v>
      </c>
      <c r="H140" s="842" t="s">
        <v>1030</v>
      </c>
      <c r="I140" s="842" t="s">
        <v>15478</v>
      </c>
      <c r="J140" s="107"/>
      <c r="K140" s="10">
        <v>2</v>
      </c>
      <c r="L140" s="10">
        <v>6</v>
      </c>
      <c r="M140" s="838">
        <v>21000</v>
      </c>
      <c r="N140" s="10">
        <v>0</v>
      </c>
      <c r="O140" s="107">
        <v>6</v>
      </c>
      <c r="P140" s="838">
        <v>21000</v>
      </c>
      <c r="Q140" s="10">
        <v>0</v>
      </c>
      <c r="R140" s="107">
        <v>12</v>
      </c>
    </row>
    <row r="141" spans="1:18" s="843" customFormat="1" ht="22.5" x14ac:dyDescent="0.25">
      <c r="A141" s="107" t="s">
        <v>15401</v>
      </c>
      <c r="B141" s="10" t="s">
        <v>19548</v>
      </c>
      <c r="C141" s="269" t="s">
        <v>30118</v>
      </c>
      <c r="D141" s="841" t="s">
        <v>15717</v>
      </c>
      <c r="E141" s="837">
        <v>3800</v>
      </c>
      <c r="F141" s="269">
        <v>41425676</v>
      </c>
      <c r="G141" s="841" t="s">
        <v>15718</v>
      </c>
      <c r="H141" s="842" t="s">
        <v>15719</v>
      </c>
      <c r="I141" s="842" t="s">
        <v>15417</v>
      </c>
      <c r="J141" s="107"/>
      <c r="K141" s="10">
        <v>2</v>
      </c>
      <c r="L141" s="10">
        <v>6</v>
      </c>
      <c r="M141" s="838">
        <v>22800</v>
      </c>
      <c r="N141" s="10">
        <v>0</v>
      </c>
      <c r="O141" s="107">
        <v>6</v>
      </c>
      <c r="P141" s="838">
        <v>22797.1</v>
      </c>
      <c r="Q141" s="10">
        <v>0</v>
      </c>
      <c r="R141" s="107">
        <v>12</v>
      </c>
    </row>
    <row r="142" spans="1:18" s="843" customFormat="1" ht="22.5" x14ac:dyDescent="0.25">
      <c r="A142" s="107" t="s">
        <v>15401</v>
      </c>
      <c r="B142" s="10" t="s">
        <v>19548</v>
      </c>
      <c r="C142" s="269" t="s">
        <v>30118</v>
      </c>
      <c r="D142" s="841" t="s">
        <v>15720</v>
      </c>
      <c r="E142" s="837">
        <v>9000</v>
      </c>
      <c r="F142" s="269">
        <v>18067369</v>
      </c>
      <c r="G142" s="841" t="s">
        <v>15721</v>
      </c>
      <c r="H142" s="842" t="s">
        <v>15446</v>
      </c>
      <c r="I142" s="842" t="s">
        <v>15424</v>
      </c>
      <c r="J142" s="107"/>
      <c r="K142" s="10">
        <v>1</v>
      </c>
      <c r="L142" s="10">
        <v>6</v>
      </c>
      <c r="M142" s="838">
        <v>54000</v>
      </c>
      <c r="N142" s="10">
        <v>0</v>
      </c>
      <c r="O142" s="107">
        <v>6</v>
      </c>
      <c r="P142" s="838">
        <v>54000</v>
      </c>
      <c r="Q142" s="10">
        <v>0</v>
      </c>
      <c r="R142" s="107">
        <v>12</v>
      </c>
    </row>
    <row r="143" spans="1:18" s="843" customFormat="1" ht="22.5" x14ac:dyDescent="0.25">
      <c r="A143" s="107" t="s">
        <v>15401</v>
      </c>
      <c r="B143" s="10" t="s">
        <v>19548</v>
      </c>
      <c r="C143" s="269" t="s">
        <v>30118</v>
      </c>
      <c r="D143" s="841" t="s">
        <v>15656</v>
      </c>
      <c r="E143" s="837">
        <v>10000</v>
      </c>
      <c r="F143" s="269">
        <v>6051521</v>
      </c>
      <c r="G143" s="841" t="s">
        <v>15722</v>
      </c>
      <c r="H143" s="842" t="s">
        <v>15506</v>
      </c>
      <c r="I143" s="842" t="s">
        <v>15424</v>
      </c>
      <c r="J143" s="107"/>
      <c r="K143" s="10">
        <v>3</v>
      </c>
      <c r="L143" s="10">
        <v>6</v>
      </c>
      <c r="M143" s="838">
        <v>60000</v>
      </c>
      <c r="N143" s="10">
        <v>0</v>
      </c>
      <c r="O143" s="107">
        <v>6</v>
      </c>
      <c r="P143" s="838">
        <v>59940.97</v>
      </c>
      <c r="Q143" s="10">
        <v>0</v>
      </c>
      <c r="R143" s="107">
        <v>12</v>
      </c>
    </row>
    <row r="144" spans="1:18" s="843" customFormat="1" ht="22.5" x14ac:dyDescent="0.25">
      <c r="A144" s="107" t="s">
        <v>15401</v>
      </c>
      <c r="B144" s="10" t="s">
        <v>19548</v>
      </c>
      <c r="C144" s="269" t="s">
        <v>30118</v>
      </c>
      <c r="D144" s="841" t="s">
        <v>15723</v>
      </c>
      <c r="E144" s="837">
        <v>7000</v>
      </c>
      <c r="F144" s="269">
        <v>6880372</v>
      </c>
      <c r="G144" s="841" t="s">
        <v>15724</v>
      </c>
      <c r="H144" s="842" t="s">
        <v>15725</v>
      </c>
      <c r="I144" s="842" t="s">
        <v>15424</v>
      </c>
      <c r="J144" s="107"/>
      <c r="K144" s="10">
        <v>2</v>
      </c>
      <c r="L144" s="10">
        <v>6</v>
      </c>
      <c r="M144" s="838">
        <v>42000</v>
      </c>
      <c r="N144" s="10">
        <v>0</v>
      </c>
      <c r="O144" s="107">
        <v>6</v>
      </c>
      <c r="P144" s="838">
        <v>41995.62</v>
      </c>
      <c r="Q144" s="10">
        <v>0</v>
      </c>
      <c r="R144" s="107">
        <v>12</v>
      </c>
    </row>
    <row r="145" spans="1:18" s="843" customFormat="1" ht="22.5" x14ac:dyDescent="0.25">
      <c r="A145" s="107" t="s">
        <v>15401</v>
      </c>
      <c r="B145" s="10" t="s">
        <v>19548</v>
      </c>
      <c r="C145" s="269" t="s">
        <v>30118</v>
      </c>
      <c r="D145" s="841" t="s">
        <v>15726</v>
      </c>
      <c r="E145" s="837">
        <v>5000</v>
      </c>
      <c r="F145" s="269">
        <v>41714741</v>
      </c>
      <c r="G145" s="841" t="s">
        <v>15727</v>
      </c>
      <c r="H145" s="842" t="s">
        <v>15728</v>
      </c>
      <c r="I145" s="842" t="s">
        <v>15424</v>
      </c>
      <c r="J145" s="107"/>
      <c r="K145" s="10">
        <v>2</v>
      </c>
      <c r="L145" s="10">
        <v>6</v>
      </c>
      <c r="M145" s="838">
        <v>30000</v>
      </c>
      <c r="N145" s="10">
        <v>0</v>
      </c>
      <c r="O145" s="107">
        <v>6</v>
      </c>
      <c r="P145" s="838">
        <v>30000</v>
      </c>
      <c r="Q145" s="10">
        <v>0</v>
      </c>
      <c r="R145" s="107">
        <v>12</v>
      </c>
    </row>
    <row r="146" spans="1:18" s="843" customFormat="1" ht="22.5" x14ac:dyDescent="0.25">
      <c r="A146" s="107" t="s">
        <v>15401</v>
      </c>
      <c r="B146" s="10" t="s">
        <v>19548</v>
      </c>
      <c r="C146" s="269" t="s">
        <v>30118</v>
      </c>
      <c r="D146" s="841" t="s">
        <v>15729</v>
      </c>
      <c r="E146" s="837">
        <v>7000</v>
      </c>
      <c r="F146" s="269">
        <v>2812006</v>
      </c>
      <c r="G146" s="841" t="s">
        <v>15730</v>
      </c>
      <c r="H146" s="842" t="s">
        <v>15446</v>
      </c>
      <c r="I146" s="842" t="s">
        <v>15424</v>
      </c>
      <c r="J146" s="107"/>
      <c r="K146" s="10">
        <v>2</v>
      </c>
      <c r="L146" s="10">
        <v>6</v>
      </c>
      <c r="M146" s="838">
        <v>42000</v>
      </c>
      <c r="N146" s="10">
        <v>0</v>
      </c>
      <c r="O146" s="107">
        <v>6</v>
      </c>
      <c r="P146" s="838">
        <v>42000</v>
      </c>
      <c r="Q146" s="10">
        <v>0</v>
      </c>
      <c r="R146" s="107">
        <v>12</v>
      </c>
    </row>
    <row r="147" spans="1:18" s="843" customFormat="1" ht="33.75" x14ac:dyDescent="0.25">
      <c r="A147" s="107" t="s">
        <v>15401</v>
      </c>
      <c r="B147" s="10" t="s">
        <v>19548</v>
      </c>
      <c r="C147" s="269" t="s">
        <v>30118</v>
      </c>
      <c r="D147" s="841" t="s">
        <v>15731</v>
      </c>
      <c r="E147" s="837">
        <v>7000</v>
      </c>
      <c r="F147" s="269">
        <v>21519840</v>
      </c>
      <c r="G147" s="841" t="s">
        <v>15732</v>
      </c>
      <c r="H147" s="842" t="s">
        <v>15733</v>
      </c>
      <c r="I147" s="842" t="s">
        <v>15424</v>
      </c>
      <c r="J147" s="107"/>
      <c r="K147" s="10">
        <v>2</v>
      </c>
      <c r="L147" s="10">
        <v>6</v>
      </c>
      <c r="M147" s="838">
        <v>42000</v>
      </c>
      <c r="N147" s="10">
        <v>0</v>
      </c>
      <c r="O147" s="107">
        <v>6</v>
      </c>
      <c r="P147" s="838">
        <v>42000</v>
      </c>
      <c r="Q147" s="10">
        <v>1</v>
      </c>
      <c r="R147" s="107">
        <v>12</v>
      </c>
    </row>
    <row r="148" spans="1:18" s="843" customFormat="1" ht="22.5" x14ac:dyDescent="0.25">
      <c r="A148" s="107" t="s">
        <v>15401</v>
      </c>
      <c r="B148" s="10" t="s">
        <v>19548</v>
      </c>
      <c r="C148" s="269" t="s">
        <v>30118</v>
      </c>
      <c r="D148" s="841" t="s">
        <v>15734</v>
      </c>
      <c r="E148" s="837">
        <v>7000</v>
      </c>
      <c r="F148" s="269">
        <v>9356751</v>
      </c>
      <c r="G148" s="841" t="s">
        <v>15735</v>
      </c>
      <c r="H148" s="842" t="s">
        <v>15736</v>
      </c>
      <c r="I148" s="842" t="s">
        <v>15424</v>
      </c>
      <c r="J148" s="107"/>
      <c r="K148" s="10">
        <v>2</v>
      </c>
      <c r="L148" s="10">
        <v>6</v>
      </c>
      <c r="M148" s="838">
        <v>42000</v>
      </c>
      <c r="N148" s="10">
        <v>0</v>
      </c>
      <c r="O148" s="107">
        <v>6</v>
      </c>
      <c r="P148" s="838">
        <v>42000</v>
      </c>
      <c r="Q148" s="10">
        <v>0</v>
      </c>
      <c r="R148" s="107">
        <v>12</v>
      </c>
    </row>
    <row r="149" spans="1:18" s="843" customFormat="1" ht="22.5" x14ac:dyDescent="0.25">
      <c r="A149" s="107" t="s">
        <v>15401</v>
      </c>
      <c r="B149" s="10" t="s">
        <v>19548</v>
      </c>
      <c r="C149" s="269" t="s">
        <v>30118</v>
      </c>
      <c r="D149" s="841" t="s">
        <v>15502</v>
      </c>
      <c r="E149" s="837">
        <v>15600</v>
      </c>
      <c r="F149" s="269">
        <v>43040434</v>
      </c>
      <c r="G149" s="841" t="s">
        <v>15737</v>
      </c>
      <c r="H149" s="842"/>
      <c r="I149" s="842"/>
      <c r="J149" s="107"/>
      <c r="K149" s="10">
        <v>0</v>
      </c>
      <c r="L149" s="10">
        <v>0</v>
      </c>
      <c r="M149" s="838">
        <v>0</v>
      </c>
      <c r="N149" s="10">
        <v>1</v>
      </c>
      <c r="O149" s="107">
        <v>0</v>
      </c>
      <c r="P149" s="838">
        <v>0</v>
      </c>
      <c r="Q149" s="10">
        <v>0</v>
      </c>
      <c r="R149" s="107">
        <v>12</v>
      </c>
    </row>
    <row r="150" spans="1:18" s="843" customFormat="1" ht="22.5" x14ac:dyDescent="0.25">
      <c r="A150" s="107" t="s">
        <v>15401</v>
      </c>
      <c r="B150" s="10" t="s">
        <v>19548</v>
      </c>
      <c r="C150" s="269" t="s">
        <v>30118</v>
      </c>
      <c r="D150" s="841" t="s">
        <v>15738</v>
      </c>
      <c r="E150" s="837">
        <v>8000</v>
      </c>
      <c r="F150" s="269">
        <v>6438386</v>
      </c>
      <c r="G150" s="841" t="s">
        <v>15739</v>
      </c>
      <c r="H150" s="842" t="s">
        <v>15420</v>
      </c>
      <c r="I150" s="842" t="s">
        <v>15424</v>
      </c>
      <c r="J150" s="107"/>
      <c r="K150" s="10">
        <v>1</v>
      </c>
      <c r="L150" s="10">
        <v>6</v>
      </c>
      <c r="M150" s="838">
        <v>48000</v>
      </c>
      <c r="N150" s="10">
        <v>0</v>
      </c>
      <c r="O150" s="107">
        <v>6</v>
      </c>
      <c r="P150" s="838">
        <v>48000</v>
      </c>
      <c r="Q150" s="10">
        <v>0</v>
      </c>
      <c r="R150" s="107">
        <v>12</v>
      </c>
    </row>
    <row r="151" spans="1:18" s="843" customFormat="1" ht="22.5" x14ac:dyDescent="0.25">
      <c r="A151" s="107" t="s">
        <v>15401</v>
      </c>
      <c r="B151" s="10" t="s">
        <v>19548</v>
      </c>
      <c r="C151" s="269" t="s">
        <v>30118</v>
      </c>
      <c r="D151" s="841" t="s">
        <v>15740</v>
      </c>
      <c r="E151" s="837">
        <v>8000</v>
      </c>
      <c r="F151" s="269">
        <v>10426695</v>
      </c>
      <c r="G151" s="841" t="s">
        <v>15741</v>
      </c>
      <c r="H151" s="842" t="s">
        <v>15742</v>
      </c>
      <c r="I151" s="842" t="s">
        <v>15424</v>
      </c>
      <c r="J151" s="107"/>
      <c r="K151" s="10">
        <v>2</v>
      </c>
      <c r="L151" s="10">
        <v>6</v>
      </c>
      <c r="M151" s="838">
        <v>48000</v>
      </c>
      <c r="N151" s="10">
        <v>0</v>
      </c>
      <c r="O151" s="107">
        <v>6</v>
      </c>
      <c r="P151" s="838">
        <v>48000</v>
      </c>
      <c r="Q151" s="10">
        <v>0</v>
      </c>
      <c r="R151" s="107">
        <v>12</v>
      </c>
    </row>
    <row r="152" spans="1:18" s="843" customFormat="1" ht="22.5" x14ac:dyDescent="0.25">
      <c r="A152" s="107" t="s">
        <v>15401</v>
      </c>
      <c r="B152" s="10" t="s">
        <v>19548</v>
      </c>
      <c r="C152" s="269" t="s">
        <v>30118</v>
      </c>
      <c r="D152" s="841" t="s">
        <v>15743</v>
      </c>
      <c r="E152" s="837">
        <v>5000</v>
      </c>
      <c r="F152" s="269">
        <v>10122910</v>
      </c>
      <c r="G152" s="841" t="s">
        <v>15744</v>
      </c>
      <c r="H152" s="842" t="s">
        <v>15437</v>
      </c>
      <c r="I152" s="842" t="s">
        <v>15424</v>
      </c>
      <c r="J152" s="107"/>
      <c r="K152" s="10">
        <v>1</v>
      </c>
      <c r="L152" s="10">
        <v>6</v>
      </c>
      <c r="M152" s="838">
        <v>30000</v>
      </c>
      <c r="N152" s="10">
        <v>0</v>
      </c>
      <c r="O152" s="107">
        <v>6</v>
      </c>
      <c r="P152" s="838">
        <v>30000</v>
      </c>
      <c r="Q152" s="10">
        <v>0</v>
      </c>
      <c r="R152" s="107">
        <v>12</v>
      </c>
    </row>
    <row r="153" spans="1:18" s="843" customFormat="1" ht="22.5" x14ac:dyDescent="0.25">
      <c r="A153" s="107" t="s">
        <v>15401</v>
      </c>
      <c r="B153" s="10" t="s">
        <v>19548</v>
      </c>
      <c r="C153" s="269" t="s">
        <v>30118</v>
      </c>
      <c r="D153" s="841" t="s">
        <v>15745</v>
      </c>
      <c r="E153" s="837">
        <v>12000</v>
      </c>
      <c r="F153" s="269">
        <v>9048909</v>
      </c>
      <c r="G153" s="841" t="s">
        <v>15746</v>
      </c>
      <c r="H153" s="842" t="s">
        <v>15446</v>
      </c>
      <c r="I153" s="842" t="s">
        <v>15424</v>
      </c>
      <c r="J153" s="107"/>
      <c r="K153" s="10">
        <v>2</v>
      </c>
      <c r="L153" s="10">
        <v>6</v>
      </c>
      <c r="M153" s="838">
        <v>72000</v>
      </c>
      <c r="N153" s="10">
        <v>0</v>
      </c>
      <c r="O153" s="107">
        <v>6</v>
      </c>
      <c r="P153" s="838">
        <v>72000</v>
      </c>
      <c r="Q153" s="10">
        <v>0</v>
      </c>
      <c r="R153" s="107">
        <v>12</v>
      </c>
    </row>
    <row r="154" spans="1:18" s="843" customFormat="1" ht="22.5" x14ac:dyDescent="0.25">
      <c r="A154" s="107" t="s">
        <v>15401</v>
      </c>
      <c r="B154" s="10" t="s">
        <v>19548</v>
      </c>
      <c r="C154" s="269" t="s">
        <v>30118</v>
      </c>
      <c r="D154" s="841" t="s">
        <v>15482</v>
      </c>
      <c r="E154" s="837">
        <v>5000</v>
      </c>
      <c r="F154" s="269">
        <v>1115683</v>
      </c>
      <c r="G154" s="841" t="s">
        <v>15747</v>
      </c>
      <c r="H154" s="842" t="s">
        <v>15416</v>
      </c>
      <c r="I154" s="842" t="s">
        <v>15413</v>
      </c>
      <c r="J154" s="107"/>
      <c r="K154" s="10">
        <v>2</v>
      </c>
      <c r="L154" s="10">
        <v>6</v>
      </c>
      <c r="M154" s="838">
        <v>30000</v>
      </c>
      <c r="N154" s="10">
        <v>0</v>
      </c>
      <c r="O154" s="107">
        <v>6</v>
      </c>
      <c r="P154" s="838">
        <v>30000</v>
      </c>
      <c r="Q154" s="10">
        <v>0</v>
      </c>
      <c r="R154" s="107">
        <v>12</v>
      </c>
    </row>
    <row r="155" spans="1:18" s="843" customFormat="1" ht="22.5" x14ac:dyDescent="0.25">
      <c r="A155" s="107" t="s">
        <v>15401</v>
      </c>
      <c r="B155" s="10" t="s">
        <v>19548</v>
      </c>
      <c r="C155" s="269" t="s">
        <v>30118</v>
      </c>
      <c r="D155" s="841" t="s">
        <v>15748</v>
      </c>
      <c r="E155" s="837">
        <v>8000</v>
      </c>
      <c r="F155" s="269">
        <v>7886538</v>
      </c>
      <c r="G155" s="841" t="s">
        <v>15749</v>
      </c>
      <c r="H155" s="842" t="s">
        <v>15440</v>
      </c>
      <c r="I155" s="842" t="s">
        <v>15424</v>
      </c>
      <c r="J155" s="107"/>
      <c r="K155" s="10">
        <v>2</v>
      </c>
      <c r="L155" s="10">
        <v>6</v>
      </c>
      <c r="M155" s="838">
        <v>48000</v>
      </c>
      <c r="N155" s="10">
        <v>0</v>
      </c>
      <c r="O155" s="107">
        <v>6</v>
      </c>
      <c r="P155" s="838">
        <v>48000</v>
      </c>
      <c r="Q155" s="10">
        <v>0</v>
      </c>
      <c r="R155" s="107">
        <v>12</v>
      </c>
    </row>
    <row r="156" spans="1:18" s="843" customFormat="1" ht="22.5" x14ac:dyDescent="0.25">
      <c r="A156" s="107" t="s">
        <v>15401</v>
      </c>
      <c r="B156" s="10" t="s">
        <v>19548</v>
      </c>
      <c r="C156" s="269" t="s">
        <v>30118</v>
      </c>
      <c r="D156" s="841" t="s">
        <v>15750</v>
      </c>
      <c r="E156" s="837">
        <v>4000</v>
      </c>
      <c r="F156" s="269">
        <v>76341747</v>
      </c>
      <c r="G156" s="841" t="s">
        <v>15751</v>
      </c>
      <c r="H156" s="842" t="s">
        <v>15752</v>
      </c>
      <c r="I156" s="842" t="s">
        <v>15409</v>
      </c>
      <c r="J156" s="107"/>
      <c r="K156" s="10">
        <v>1</v>
      </c>
      <c r="L156" s="10">
        <v>6</v>
      </c>
      <c r="M156" s="838">
        <v>24000</v>
      </c>
      <c r="N156" s="10">
        <v>0</v>
      </c>
      <c r="O156" s="107">
        <v>6</v>
      </c>
      <c r="P156" s="838">
        <v>24000</v>
      </c>
      <c r="Q156" s="10">
        <v>0</v>
      </c>
      <c r="R156" s="107">
        <v>12</v>
      </c>
    </row>
    <row r="157" spans="1:18" s="843" customFormat="1" ht="22.5" x14ac:dyDescent="0.25">
      <c r="A157" s="107" t="s">
        <v>15401</v>
      </c>
      <c r="B157" s="10" t="s">
        <v>19548</v>
      </c>
      <c r="C157" s="269" t="s">
        <v>30118</v>
      </c>
      <c r="D157" s="841" t="s">
        <v>15537</v>
      </c>
      <c r="E157" s="837">
        <v>7000</v>
      </c>
      <c r="F157" s="269">
        <v>42301565</v>
      </c>
      <c r="G157" s="841" t="s">
        <v>15753</v>
      </c>
      <c r="H157" s="842" t="s">
        <v>15754</v>
      </c>
      <c r="I157" s="842" t="s">
        <v>15424</v>
      </c>
      <c r="J157" s="107"/>
      <c r="K157" s="10">
        <v>2</v>
      </c>
      <c r="L157" s="10">
        <v>6</v>
      </c>
      <c r="M157" s="838">
        <v>42000</v>
      </c>
      <c r="N157" s="10">
        <v>0</v>
      </c>
      <c r="O157" s="107">
        <v>6</v>
      </c>
      <c r="P157" s="838">
        <v>42000</v>
      </c>
      <c r="Q157" s="10">
        <v>0</v>
      </c>
      <c r="R157" s="107">
        <v>12</v>
      </c>
    </row>
    <row r="158" spans="1:18" s="843" customFormat="1" ht="33.75" x14ac:dyDescent="0.25">
      <c r="A158" s="107" t="s">
        <v>15401</v>
      </c>
      <c r="B158" s="10" t="s">
        <v>19548</v>
      </c>
      <c r="C158" s="269" t="s">
        <v>30118</v>
      </c>
      <c r="D158" s="841" t="s">
        <v>15755</v>
      </c>
      <c r="E158" s="837">
        <v>6000</v>
      </c>
      <c r="F158" s="269">
        <v>40297820</v>
      </c>
      <c r="G158" s="841" t="s">
        <v>15756</v>
      </c>
      <c r="H158" s="842" t="s">
        <v>15757</v>
      </c>
      <c r="I158" s="842" t="s">
        <v>15424</v>
      </c>
      <c r="J158" s="107"/>
      <c r="K158" s="10">
        <v>2</v>
      </c>
      <c r="L158" s="10">
        <v>6</v>
      </c>
      <c r="M158" s="838">
        <v>36000</v>
      </c>
      <c r="N158" s="10">
        <v>0</v>
      </c>
      <c r="O158" s="107">
        <v>6</v>
      </c>
      <c r="P158" s="838">
        <v>36000</v>
      </c>
      <c r="Q158" s="10">
        <v>1</v>
      </c>
      <c r="R158" s="107">
        <v>12</v>
      </c>
    </row>
    <row r="159" spans="1:18" s="843" customFormat="1" ht="22.5" x14ac:dyDescent="0.25">
      <c r="A159" s="107" t="s">
        <v>15401</v>
      </c>
      <c r="B159" s="10" t="s">
        <v>19548</v>
      </c>
      <c r="C159" s="269" t="s">
        <v>30118</v>
      </c>
      <c r="D159" s="841" t="s">
        <v>15634</v>
      </c>
      <c r="E159" s="837">
        <v>2000</v>
      </c>
      <c r="F159" s="269">
        <v>10862529</v>
      </c>
      <c r="G159" s="841" t="s">
        <v>15758</v>
      </c>
      <c r="H159" s="842" t="s">
        <v>15634</v>
      </c>
      <c r="I159" s="842" t="s">
        <v>15478</v>
      </c>
      <c r="J159" s="107"/>
      <c r="K159" s="10">
        <v>1</v>
      </c>
      <c r="L159" s="10">
        <v>6</v>
      </c>
      <c r="M159" s="838">
        <v>12000</v>
      </c>
      <c r="N159" s="10">
        <v>0</v>
      </c>
      <c r="O159" s="107">
        <v>6</v>
      </c>
      <c r="P159" s="838">
        <v>12000</v>
      </c>
      <c r="Q159" s="10">
        <v>0</v>
      </c>
      <c r="R159" s="107">
        <v>12</v>
      </c>
    </row>
    <row r="160" spans="1:18" s="843" customFormat="1" ht="22.5" x14ac:dyDescent="0.25">
      <c r="A160" s="107" t="s">
        <v>15401</v>
      </c>
      <c r="B160" s="10" t="s">
        <v>19548</v>
      </c>
      <c r="C160" s="269" t="s">
        <v>30118</v>
      </c>
      <c r="D160" s="841" t="s">
        <v>15460</v>
      </c>
      <c r="E160" s="837">
        <v>15600</v>
      </c>
      <c r="F160" s="269">
        <v>795314</v>
      </c>
      <c r="G160" s="841" t="s">
        <v>15759</v>
      </c>
      <c r="H160" s="842"/>
      <c r="I160" s="842"/>
      <c r="J160" s="107"/>
      <c r="K160" s="10">
        <v>0</v>
      </c>
      <c r="L160" s="10">
        <v>0</v>
      </c>
      <c r="M160" s="838">
        <v>0</v>
      </c>
      <c r="N160" s="10">
        <v>1</v>
      </c>
      <c r="O160" s="107">
        <v>4</v>
      </c>
      <c r="P160" s="838">
        <v>62400</v>
      </c>
      <c r="Q160" s="10">
        <v>0</v>
      </c>
      <c r="R160" s="107">
        <v>12</v>
      </c>
    </row>
    <row r="161" spans="1:18" s="843" customFormat="1" ht="22.5" x14ac:dyDescent="0.25">
      <c r="A161" s="107" t="s">
        <v>15401</v>
      </c>
      <c r="B161" s="10" t="s">
        <v>19548</v>
      </c>
      <c r="C161" s="269" t="s">
        <v>30118</v>
      </c>
      <c r="D161" s="841" t="s">
        <v>15760</v>
      </c>
      <c r="E161" s="837">
        <v>5000</v>
      </c>
      <c r="F161" s="269">
        <v>9600966</v>
      </c>
      <c r="G161" s="841" t="s">
        <v>15761</v>
      </c>
      <c r="H161" s="842" t="s">
        <v>15762</v>
      </c>
      <c r="I161" s="842" t="s">
        <v>15424</v>
      </c>
      <c r="J161" s="107"/>
      <c r="K161" s="10">
        <v>1</v>
      </c>
      <c r="L161" s="10">
        <v>6</v>
      </c>
      <c r="M161" s="838">
        <v>30000</v>
      </c>
      <c r="N161" s="10">
        <v>0</v>
      </c>
      <c r="O161" s="107">
        <v>6</v>
      </c>
      <c r="P161" s="838">
        <v>30000</v>
      </c>
      <c r="Q161" s="10">
        <v>0</v>
      </c>
      <c r="R161" s="107">
        <v>12</v>
      </c>
    </row>
    <row r="162" spans="1:18" s="843" customFormat="1" ht="22.5" x14ac:dyDescent="0.25">
      <c r="A162" s="107" t="s">
        <v>15401</v>
      </c>
      <c r="B162" s="10" t="s">
        <v>19548</v>
      </c>
      <c r="C162" s="269" t="s">
        <v>30118</v>
      </c>
      <c r="D162" s="841" t="s">
        <v>15763</v>
      </c>
      <c r="E162" s="837">
        <v>7500</v>
      </c>
      <c r="F162" s="269">
        <v>42827457</v>
      </c>
      <c r="G162" s="841" t="s">
        <v>15764</v>
      </c>
      <c r="H162" s="842" t="s">
        <v>15552</v>
      </c>
      <c r="I162" s="842" t="s">
        <v>15518</v>
      </c>
      <c r="J162" s="107"/>
      <c r="K162" s="10">
        <v>1</v>
      </c>
      <c r="L162" s="10">
        <v>6</v>
      </c>
      <c r="M162" s="838">
        <v>45000</v>
      </c>
      <c r="N162" s="10">
        <v>0</v>
      </c>
      <c r="O162" s="107">
        <v>6</v>
      </c>
      <c r="P162" s="838">
        <v>42500</v>
      </c>
      <c r="Q162" s="10">
        <v>0</v>
      </c>
      <c r="R162" s="107">
        <v>12</v>
      </c>
    </row>
    <row r="163" spans="1:18" s="843" customFormat="1" ht="22.5" x14ac:dyDescent="0.25">
      <c r="A163" s="107" t="s">
        <v>15401</v>
      </c>
      <c r="B163" s="10" t="s">
        <v>19548</v>
      </c>
      <c r="C163" s="269" t="s">
        <v>30118</v>
      </c>
      <c r="D163" s="841" t="s">
        <v>15765</v>
      </c>
      <c r="E163" s="837">
        <v>12000</v>
      </c>
      <c r="F163" s="269">
        <v>43438657</v>
      </c>
      <c r="G163" s="841" t="s">
        <v>15766</v>
      </c>
      <c r="H163" s="842" t="s">
        <v>15420</v>
      </c>
      <c r="I163" s="842" t="s">
        <v>15424</v>
      </c>
      <c r="J163" s="107"/>
      <c r="K163" s="10">
        <v>2</v>
      </c>
      <c r="L163" s="10">
        <v>6</v>
      </c>
      <c r="M163" s="838">
        <v>72000</v>
      </c>
      <c r="N163" s="10">
        <v>0</v>
      </c>
      <c r="O163" s="107">
        <v>6</v>
      </c>
      <c r="P163" s="838">
        <v>72000</v>
      </c>
      <c r="Q163" s="10">
        <v>0</v>
      </c>
      <c r="R163" s="107">
        <v>12</v>
      </c>
    </row>
    <row r="164" spans="1:18" s="843" customFormat="1" ht="22.5" x14ac:dyDescent="0.25">
      <c r="A164" s="107" t="s">
        <v>15401</v>
      </c>
      <c r="B164" s="10" t="s">
        <v>19548</v>
      </c>
      <c r="C164" s="269" t="s">
        <v>30118</v>
      </c>
      <c r="D164" s="841" t="s">
        <v>15767</v>
      </c>
      <c r="E164" s="837">
        <v>7000</v>
      </c>
      <c r="F164" s="269">
        <v>41840249</v>
      </c>
      <c r="G164" s="841" t="s">
        <v>15768</v>
      </c>
      <c r="H164" s="842" t="s">
        <v>15754</v>
      </c>
      <c r="I164" s="842" t="s">
        <v>15424</v>
      </c>
      <c r="J164" s="107"/>
      <c r="K164" s="10">
        <v>1</v>
      </c>
      <c r="L164" s="10">
        <v>6</v>
      </c>
      <c r="M164" s="838">
        <v>42000</v>
      </c>
      <c r="N164" s="10">
        <v>0</v>
      </c>
      <c r="O164" s="107">
        <v>6</v>
      </c>
      <c r="P164" s="838">
        <v>42000</v>
      </c>
      <c r="Q164" s="10">
        <v>0</v>
      </c>
      <c r="R164" s="107">
        <v>12</v>
      </c>
    </row>
    <row r="165" spans="1:18" s="843" customFormat="1" ht="22.5" x14ac:dyDescent="0.25">
      <c r="A165" s="107" t="s">
        <v>15401</v>
      </c>
      <c r="B165" s="10" t="s">
        <v>19548</v>
      </c>
      <c r="C165" s="269" t="s">
        <v>30118</v>
      </c>
      <c r="D165" s="841" t="s">
        <v>15745</v>
      </c>
      <c r="E165" s="837">
        <v>14000</v>
      </c>
      <c r="F165" s="269">
        <v>42944014</v>
      </c>
      <c r="G165" s="841" t="s">
        <v>15769</v>
      </c>
      <c r="H165" s="842" t="s">
        <v>15446</v>
      </c>
      <c r="I165" s="842" t="s">
        <v>15424</v>
      </c>
      <c r="J165" s="107"/>
      <c r="K165" s="10">
        <v>1</v>
      </c>
      <c r="L165" s="10">
        <v>6</v>
      </c>
      <c r="M165" s="838">
        <v>84000</v>
      </c>
      <c r="N165" s="10">
        <v>0</v>
      </c>
      <c r="O165" s="107">
        <v>0</v>
      </c>
      <c r="P165" s="838">
        <v>0</v>
      </c>
      <c r="Q165" s="10">
        <v>0</v>
      </c>
      <c r="R165" s="107">
        <v>12</v>
      </c>
    </row>
    <row r="166" spans="1:18" s="843" customFormat="1" ht="22.5" x14ac:dyDescent="0.25">
      <c r="A166" s="107" t="s">
        <v>15401</v>
      </c>
      <c r="B166" s="10" t="s">
        <v>19548</v>
      </c>
      <c r="C166" s="269" t="s">
        <v>30118</v>
      </c>
      <c r="D166" s="841" t="s">
        <v>15770</v>
      </c>
      <c r="E166" s="837">
        <v>7000</v>
      </c>
      <c r="F166" s="269">
        <v>9861411</v>
      </c>
      <c r="G166" s="841" t="s">
        <v>15771</v>
      </c>
      <c r="H166" s="842" t="s">
        <v>15420</v>
      </c>
      <c r="I166" s="842" t="s">
        <v>15409</v>
      </c>
      <c r="J166" s="107"/>
      <c r="K166" s="10">
        <v>1</v>
      </c>
      <c r="L166" s="10">
        <v>6</v>
      </c>
      <c r="M166" s="838">
        <v>42000</v>
      </c>
      <c r="N166" s="10">
        <v>0</v>
      </c>
      <c r="O166" s="107">
        <v>6</v>
      </c>
      <c r="P166" s="838">
        <v>42000</v>
      </c>
      <c r="Q166" s="10">
        <v>0</v>
      </c>
      <c r="R166" s="107">
        <v>12</v>
      </c>
    </row>
    <row r="167" spans="1:18" s="843" customFormat="1" ht="22.5" x14ac:dyDescent="0.25">
      <c r="A167" s="107" t="s">
        <v>15401</v>
      </c>
      <c r="B167" s="10" t="s">
        <v>19548</v>
      </c>
      <c r="C167" s="269" t="s">
        <v>30118</v>
      </c>
      <c r="D167" s="841" t="s">
        <v>15772</v>
      </c>
      <c r="E167" s="837">
        <v>9000</v>
      </c>
      <c r="F167" s="269">
        <v>40411597</v>
      </c>
      <c r="G167" s="841" t="s">
        <v>15773</v>
      </c>
      <c r="H167" s="842" t="s">
        <v>15506</v>
      </c>
      <c r="I167" s="842" t="s">
        <v>15424</v>
      </c>
      <c r="J167" s="107"/>
      <c r="K167" s="10">
        <v>3</v>
      </c>
      <c r="L167" s="10">
        <v>6</v>
      </c>
      <c r="M167" s="838">
        <v>54000</v>
      </c>
      <c r="N167" s="10">
        <v>0</v>
      </c>
      <c r="O167" s="107">
        <v>6</v>
      </c>
      <c r="P167" s="838">
        <v>53986.25</v>
      </c>
      <c r="Q167" s="10">
        <v>0</v>
      </c>
      <c r="R167" s="107">
        <v>12</v>
      </c>
    </row>
    <row r="168" spans="1:18" s="843" customFormat="1" ht="22.5" x14ac:dyDescent="0.25">
      <c r="A168" s="107" t="s">
        <v>15401</v>
      </c>
      <c r="B168" s="10" t="s">
        <v>19548</v>
      </c>
      <c r="C168" s="269" t="s">
        <v>30118</v>
      </c>
      <c r="D168" s="841" t="s">
        <v>15774</v>
      </c>
      <c r="E168" s="837">
        <v>1500</v>
      </c>
      <c r="F168" s="269">
        <v>8492854</v>
      </c>
      <c r="G168" s="841" t="s">
        <v>15775</v>
      </c>
      <c r="H168" s="842" t="s">
        <v>15416</v>
      </c>
      <c r="I168" s="842" t="s">
        <v>15409</v>
      </c>
      <c r="J168" s="107"/>
      <c r="K168" s="10">
        <v>1</v>
      </c>
      <c r="L168" s="10">
        <v>6</v>
      </c>
      <c r="M168" s="838">
        <v>9000</v>
      </c>
      <c r="N168" s="10">
        <v>0</v>
      </c>
      <c r="O168" s="107">
        <v>6</v>
      </c>
      <c r="P168" s="838">
        <v>9000</v>
      </c>
      <c r="Q168" s="10">
        <v>1</v>
      </c>
      <c r="R168" s="107">
        <v>12</v>
      </c>
    </row>
    <row r="169" spans="1:18" s="843" customFormat="1" ht="22.5" x14ac:dyDescent="0.25">
      <c r="A169" s="107" t="s">
        <v>15401</v>
      </c>
      <c r="B169" s="10" t="s">
        <v>19548</v>
      </c>
      <c r="C169" s="269" t="s">
        <v>30118</v>
      </c>
      <c r="D169" s="841" t="s">
        <v>15776</v>
      </c>
      <c r="E169" s="837">
        <v>4300</v>
      </c>
      <c r="F169" s="269">
        <v>8351616</v>
      </c>
      <c r="G169" s="841" t="s">
        <v>15777</v>
      </c>
      <c r="H169" s="842" t="s">
        <v>1030</v>
      </c>
      <c r="I169" s="842" t="s">
        <v>15478</v>
      </c>
      <c r="J169" s="107"/>
      <c r="K169" s="10">
        <v>1</v>
      </c>
      <c r="L169" s="10">
        <v>6</v>
      </c>
      <c r="M169" s="838">
        <v>25800</v>
      </c>
      <c r="N169" s="10">
        <v>0</v>
      </c>
      <c r="O169" s="107">
        <v>6</v>
      </c>
      <c r="P169" s="838">
        <v>25800</v>
      </c>
      <c r="Q169" s="10">
        <v>0</v>
      </c>
      <c r="R169" s="107">
        <v>12</v>
      </c>
    </row>
    <row r="170" spans="1:18" s="843" customFormat="1" ht="22.5" x14ac:dyDescent="0.25">
      <c r="A170" s="107" t="s">
        <v>15401</v>
      </c>
      <c r="B170" s="10" t="s">
        <v>19548</v>
      </c>
      <c r="C170" s="269" t="s">
        <v>30118</v>
      </c>
      <c r="D170" s="841" t="s">
        <v>15460</v>
      </c>
      <c r="E170" s="837">
        <v>15600</v>
      </c>
      <c r="F170" s="269">
        <v>27746555</v>
      </c>
      <c r="G170" s="841" t="s">
        <v>15778</v>
      </c>
      <c r="H170" s="842"/>
      <c r="I170" s="842"/>
      <c r="J170" s="107"/>
      <c r="K170" s="10">
        <v>0</v>
      </c>
      <c r="L170" s="10">
        <v>0</v>
      </c>
      <c r="M170" s="838">
        <v>0</v>
      </c>
      <c r="N170" s="10">
        <v>1</v>
      </c>
      <c r="O170" s="107">
        <v>2</v>
      </c>
      <c r="P170" s="838">
        <v>31200</v>
      </c>
      <c r="Q170" s="10">
        <v>0</v>
      </c>
      <c r="R170" s="107">
        <v>12</v>
      </c>
    </row>
    <row r="171" spans="1:18" s="843" customFormat="1" ht="22.5" x14ac:dyDescent="0.25">
      <c r="A171" s="107" t="s">
        <v>15401</v>
      </c>
      <c r="B171" s="10" t="s">
        <v>19548</v>
      </c>
      <c r="C171" s="269" t="s">
        <v>30118</v>
      </c>
      <c r="D171" s="841" t="s">
        <v>15779</v>
      </c>
      <c r="E171" s="837">
        <v>10000</v>
      </c>
      <c r="F171" s="269">
        <v>7347788</v>
      </c>
      <c r="G171" s="841" t="s">
        <v>15780</v>
      </c>
      <c r="H171" s="842" t="s">
        <v>15440</v>
      </c>
      <c r="I171" s="842" t="s">
        <v>15424</v>
      </c>
      <c r="J171" s="107"/>
      <c r="K171" s="10">
        <v>2</v>
      </c>
      <c r="L171" s="10">
        <v>6</v>
      </c>
      <c r="M171" s="838">
        <v>57333.33</v>
      </c>
      <c r="N171" s="10">
        <v>0</v>
      </c>
      <c r="O171" s="107">
        <v>6</v>
      </c>
      <c r="P171" s="838">
        <v>60000</v>
      </c>
      <c r="Q171" s="10">
        <v>0</v>
      </c>
      <c r="R171" s="107">
        <v>12</v>
      </c>
    </row>
    <row r="172" spans="1:18" s="843" customFormat="1" ht="22.5" x14ac:dyDescent="0.25">
      <c r="A172" s="107" t="s">
        <v>15401</v>
      </c>
      <c r="B172" s="10" t="s">
        <v>19548</v>
      </c>
      <c r="C172" s="269" t="s">
        <v>30118</v>
      </c>
      <c r="D172" s="841" t="s">
        <v>15781</v>
      </c>
      <c r="E172" s="837">
        <v>8000</v>
      </c>
      <c r="F172" s="269">
        <v>9432700</v>
      </c>
      <c r="G172" s="841" t="s">
        <v>15782</v>
      </c>
      <c r="H172" s="842" t="s">
        <v>15506</v>
      </c>
      <c r="I172" s="842" t="s">
        <v>15424</v>
      </c>
      <c r="J172" s="107"/>
      <c r="K172" s="10">
        <v>1</v>
      </c>
      <c r="L172" s="10">
        <v>6</v>
      </c>
      <c r="M172" s="838">
        <v>48000</v>
      </c>
      <c r="N172" s="10">
        <v>0</v>
      </c>
      <c r="O172" s="107">
        <v>6</v>
      </c>
      <c r="P172" s="838">
        <v>48000</v>
      </c>
      <c r="Q172" s="10">
        <v>0</v>
      </c>
      <c r="R172" s="107">
        <v>12</v>
      </c>
    </row>
    <row r="173" spans="1:18" s="843" customFormat="1" ht="22.5" x14ac:dyDescent="0.25">
      <c r="A173" s="107" t="s">
        <v>15401</v>
      </c>
      <c r="B173" s="10" t="s">
        <v>19548</v>
      </c>
      <c r="C173" s="269" t="s">
        <v>30118</v>
      </c>
      <c r="D173" s="841" t="s">
        <v>15783</v>
      </c>
      <c r="E173" s="837">
        <v>3000</v>
      </c>
      <c r="F173" s="269">
        <v>40916731</v>
      </c>
      <c r="G173" s="841" t="s">
        <v>15784</v>
      </c>
      <c r="H173" s="842" t="s">
        <v>15585</v>
      </c>
      <c r="I173" s="842" t="s">
        <v>15478</v>
      </c>
      <c r="J173" s="107"/>
      <c r="K173" s="10">
        <v>1</v>
      </c>
      <c r="L173" s="10">
        <v>6</v>
      </c>
      <c r="M173" s="838">
        <v>18000</v>
      </c>
      <c r="N173" s="10">
        <v>0</v>
      </c>
      <c r="O173" s="107">
        <v>6</v>
      </c>
      <c r="P173" s="838">
        <v>18000</v>
      </c>
      <c r="Q173" s="10">
        <v>0</v>
      </c>
      <c r="R173" s="107">
        <v>12</v>
      </c>
    </row>
    <row r="174" spans="1:18" s="843" customFormat="1" ht="22.5" x14ac:dyDescent="0.25">
      <c r="A174" s="107" t="s">
        <v>15401</v>
      </c>
      <c r="B174" s="10" t="s">
        <v>19548</v>
      </c>
      <c r="C174" s="269" t="s">
        <v>30118</v>
      </c>
      <c r="D174" s="841" t="s">
        <v>15785</v>
      </c>
      <c r="E174" s="837">
        <v>3000</v>
      </c>
      <c r="F174" s="269">
        <v>8070251</v>
      </c>
      <c r="G174" s="841" t="s">
        <v>15786</v>
      </c>
      <c r="H174" s="842" t="s">
        <v>15452</v>
      </c>
      <c r="I174" s="842" t="s">
        <v>15417</v>
      </c>
      <c r="J174" s="107"/>
      <c r="K174" s="10">
        <v>3</v>
      </c>
      <c r="L174" s="10">
        <v>6</v>
      </c>
      <c r="M174" s="838">
        <v>18000</v>
      </c>
      <c r="N174" s="10">
        <v>0</v>
      </c>
      <c r="O174" s="107">
        <v>6</v>
      </c>
      <c r="P174" s="838">
        <v>18000</v>
      </c>
      <c r="Q174" s="10">
        <v>1</v>
      </c>
      <c r="R174" s="107">
        <v>12</v>
      </c>
    </row>
    <row r="175" spans="1:18" s="843" customFormat="1" ht="22.5" x14ac:dyDescent="0.25">
      <c r="A175" s="107" t="s">
        <v>15401</v>
      </c>
      <c r="B175" s="10" t="s">
        <v>19548</v>
      </c>
      <c r="C175" s="269" t="s">
        <v>30118</v>
      </c>
      <c r="D175" s="841" t="s">
        <v>15634</v>
      </c>
      <c r="E175" s="837">
        <v>3000</v>
      </c>
      <c r="F175" s="269">
        <v>43853471</v>
      </c>
      <c r="G175" s="841" t="s">
        <v>15787</v>
      </c>
      <c r="H175" s="842" t="s">
        <v>15488</v>
      </c>
      <c r="I175" s="842" t="s">
        <v>15417</v>
      </c>
      <c r="J175" s="107"/>
      <c r="K175" s="10">
        <v>1</v>
      </c>
      <c r="L175" s="10">
        <v>6</v>
      </c>
      <c r="M175" s="838">
        <v>18000</v>
      </c>
      <c r="N175" s="10">
        <v>0</v>
      </c>
      <c r="O175" s="107">
        <v>6</v>
      </c>
      <c r="P175" s="838">
        <v>18000</v>
      </c>
      <c r="Q175" s="10">
        <v>0</v>
      </c>
      <c r="R175" s="107">
        <v>12</v>
      </c>
    </row>
    <row r="176" spans="1:18" s="843" customFormat="1" ht="22.5" x14ac:dyDescent="0.25">
      <c r="A176" s="107" t="s">
        <v>15401</v>
      </c>
      <c r="B176" s="10" t="s">
        <v>19548</v>
      </c>
      <c r="C176" s="269" t="s">
        <v>30118</v>
      </c>
      <c r="D176" s="841" t="s">
        <v>15502</v>
      </c>
      <c r="E176" s="837">
        <v>15600</v>
      </c>
      <c r="F176" s="269">
        <v>25705578</v>
      </c>
      <c r="G176" s="841" t="s">
        <v>15788</v>
      </c>
      <c r="H176" s="842"/>
      <c r="I176" s="842"/>
      <c r="J176" s="107"/>
      <c r="K176" s="10">
        <v>0</v>
      </c>
      <c r="L176" s="10">
        <v>0</v>
      </c>
      <c r="M176" s="838">
        <v>0</v>
      </c>
      <c r="N176" s="10">
        <v>1</v>
      </c>
      <c r="O176" s="107">
        <v>1</v>
      </c>
      <c r="P176" s="838">
        <v>15600</v>
      </c>
      <c r="Q176" s="10">
        <v>0</v>
      </c>
      <c r="R176" s="107">
        <v>12</v>
      </c>
    </row>
    <row r="177" spans="1:18" s="843" customFormat="1" ht="22.5" x14ac:dyDescent="0.25">
      <c r="A177" s="107" t="s">
        <v>15401</v>
      </c>
      <c r="B177" s="10" t="s">
        <v>19548</v>
      </c>
      <c r="C177" s="269" t="s">
        <v>30118</v>
      </c>
      <c r="D177" s="841" t="s">
        <v>15789</v>
      </c>
      <c r="E177" s="837">
        <v>2000</v>
      </c>
      <c r="F177" s="269">
        <v>70438051</v>
      </c>
      <c r="G177" s="841" t="s">
        <v>15790</v>
      </c>
      <c r="H177" s="842" t="s">
        <v>15506</v>
      </c>
      <c r="I177" s="842" t="s">
        <v>15424</v>
      </c>
      <c r="J177" s="107"/>
      <c r="K177" s="10">
        <v>1</v>
      </c>
      <c r="L177" s="10">
        <v>6</v>
      </c>
      <c r="M177" s="838">
        <v>12000</v>
      </c>
      <c r="N177" s="10">
        <v>0</v>
      </c>
      <c r="O177" s="107">
        <v>6</v>
      </c>
      <c r="P177" s="838">
        <v>12000</v>
      </c>
      <c r="Q177" s="10">
        <v>0</v>
      </c>
      <c r="R177" s="107">
        <v>12</v>
      </c>
    </row>
    <row r="178" spans="1:18" s="843" customFormat="1" ht="22.5" x14ac:dyDescent="0.25">
      <c r="A178" s="107" t="s">
        <v>15401</v>
      </c>
      <c r="B178" s="10" t="s">
        <v>19548</v>
      </c>
      <c r="C178" s="269" t="s">
        <v>30118</v>
      </c>
      <c r="D178" s="841" t="s">
        <v>15414</v>
      </c>
      <c r="E178" s="837">
        <v>3500</v>
      </c>
      <c r="F178" s="269">
        <v>44255368</v>
      </c>
      <c r="G178" s="841" t="s">
        <v>15791</v>
      </c>
      <c r="H178" s="842" t="s">
        <v>15437</v>
      </c>
      <c r="I178" s="842" t="s">
        <v>15417</v>
      </c>
      <c r="J178" s="107"/>
      <c r="K178" s="10">
        <v>1</v>
      </c>
      <c r="L178" s="10">
        <v>6</v>
      </c>
      <c r="M178" s="838">
        <v>21000</v>
      </c>
      <c r="N178" s="10">
        <v>0</v>
      </c>
      <c r="O178" s="107">
        <v>6</v>
      </c>
      <c r="P178" s="838">
        <v>20992.95</v>
      </c>
      <c r="Q178" s="10">
        <v>0</v>
      </c>
      <c r="R178" s="107">
        <v>12</v>
      </c>
    </row>
    <row r="179" spans="1:18" s="843" customFormat="1" ht="22.5" x14ac:dyDescent="0.25">
      <c r="A179" s="107" t="s">
        <v>15401</v>
      </c>
      <c r="B179" s="10" t="s">
        <v>19548</v>
      </c>
      <c r="C179" s="269" t="s">
        <v>30118</v>
      </c>
      <c r="D179" s="841" t="s">
        <v>15792</v>
      </c>
      <c r="E179" s="837">
        <v>7000</v>
      </c>
      <c r="F179" s="269">
        <v>15614842</v>
      </c>
      <c r="G179" s="841" t="s">
        <v>15793</v>
      </c>
      <c r="H179" s="842" t="s">
        <v>15416</v>
      </c>
      <c r="I179" s="842" t="s">
        <v>15424</v>
      </c>
      <c r="J179" s="107"/>
      <c r="K179" s="10">
        <v>1</v>
      </c>
      <c r="L179" s="10">
        <v>6</v>
      </c>
      <c r="M179" s="838">
        <v>42000</v>
      </c>
      <c r="N179" s="10">
        <v>0</v>
      </c>
      <c r="O179" s="107">
        <v>6</v>
      </c>
      <c r="P179" s="838">
        <v>42000</v>
      </c>
      <c r="Q179" s="10">
        <v>0</v>
      </c>
      <c r="R179" s="107">
        <v>12</v>
      </c>
    </row>
    <row r="180" spans="1:18" s="843" customFormat="1" ht="22.5" x14ac:dyDescent="0.25">
      <c r="A180" s="107" t="s">
        <v>15401</v>
      </c>
      <c r="B180" s="10" t="s">
        <v>19548</v>
      </c>
      <c r="C180" s="269" t="s">
        <v>30118</v>
      </c>
      <c r="D180" s="841" t="s">
        <v>15794</v>
      </c>
      <c r="E180" s="837">
        <v>7000</v>
      </c>
      <c r="F180" s="269">
        <v>8171116</v>
      </c>
      <c r="G180" s="841" t="s">
        <v>15795</v>
      </c>
      <c r="H180" s="842" t="s">
        <v>15796</v>
      </c>
      <c r="I180" s="842" t="s">
        <v>15424</v>
      </c>
      <c r="J180" s="107"/>
      <c r="K180" s="10">
        <v>1</v>
      </c>
      <c r="L180" s="10">
        <v>6</v>
      </c>
      <c r="M180" s="838">
        <v>42000</v>
      </c>
      <c r="N180" s="10">
        <v>0</v>
      </c>
      <c r="O180" s="107">
        <v>6</v>
      </c>
      <c r="P180" s="838">
        <v>42000</v>
      </c>
      <c r="Q180" s="10">
        <v>0</v>
      </c>
      <c r="R180" s="107">
        <v>12</v>
      </c>
    </row>
    <row r="181" spans="1:18" s="843" customFormat="1" ht="22.5" x14ac:dyDescent="0.25">
      <c r="A181" s="107" t="s">
        <v>15401</v>
      </c>
      <c r="B181" s="10" t="s">
        <v>19548</v>
      </c>
      <c r="C181" s="269" t="s">
        <v>30118</v>
      </c>
      <c r="D181" s="841" t="s">
        <v>15797</v>
      </c>
      <c r="E181" s="837">
        <v>2500</v>
      </c>
      <c r="F181" s="269">
        <v>45554482</v>
      </c>
      <c r="G181" s="841" t="s">
        <v>15798</v>
      </c>
      <c r="H181" s="842" t="s">
        <v>15799</v>
      </c>
      <c r="I181" s="842" t="s">
        <v>15417</v>
      </c>
      <c r="J181" s="107"/>
      <c r="K181" s="10">
        <v>1</v>
      </c>
      <c r="L181" s="10">
        <v>6</v>
      </c>
      <c r="M181" s="838">
        <v>15000</v>
      </c>
      <c r="N181" s="10">
        <v>0</v>
      </c>
      <c r="O181" s="107">
        <v>6</v>
      </c>
      <c r="P181" s="838">
        <v>15000</v>
      </c>
      <c r="Q181" s="10">
        <v>0</v>
      </c>
      <c r="R181" s="107">
        <v>12</v>
      </c>
    </row>
    <row r="182" spans="1:18" s="843" customFormat="1" ht="22.5" x14ac:dyDescent="0.25">
      <c r="A182" s="107" t="s">
        <v>15401</v>
      </c>
      <c r="B182" s="10" t="s">
        <v>19548</v>
      </c>
      <c r="C182" s="269" t="s">
        <v>30118</v>
      </c>
      <c r="D182" s="841" t="s">
        <v>15499</v>
      </c>
      <c r="E182" s="837">
        <v>7000</v>
      </c>
      <c r="F182" s="269">
        <v>44873658</v>
      </c>
      <c r="G182" s="841" t="s">
        <v>15800</v>
      </c>
      <c r="H182" s="842" t="s">
        <v>15440</v>
      </c>
      <c r="I182" s="842" t="s">
        <v>15424</v>
      </c>
      <c r="J182" s="107"/>
      <c r="K182" s="10">
        <v>2</v>
      </c>
      <c r="L182" s="10">
        <v>6</v>
      </c>
      <c r="M182" s="838">
        <v>42000</v>
      </c>
      <c r="N182" s="10">
        <v>0</v>
      </c>
      <c r="O182" s="107">
        <v>6</v>
      </c>
      <c r="P182" s="838">
        <v>41992.71</v>
      </c>
      <c r="Q182" s="10">
        <v>0</v>
      </c>
      <c r="R182" s="107">
        <v>12</v>
      </c>
    </row>
    <row r="183" spans="1:18" s="843" customFormat="1" ht="22.5" x14ac:dyDescent="0.25">
      <c r="A183" s="107" t="s">
        <v>15401</v>
      </c>
      <c r="B183" s="10" t="s">
        <v>19548</v>
      </c>
      <c r="C183" s="269" t="s">
        <v>30118</v>
      </c>
      <c r="D183" s="841" t="s">
        <v>15801</v>
      </c>
      <c r="E183" s="837">
        <v>4000</v>
      </c>
      <c r="F183" s="269">
        <v>17596015</v>
      </c>
      <c r="G183" s="841" t="s">
        <v>15802</v>
      </c>
      <c r="H183" s="842" t="s">
        <v>1030</v>
      </c>
      <c r="I183" s="842" t="s">
        <v>15478</v>
      </c>
      <c r="J183" s="107"/>
      <c r="K183" s="10">
        <v>2</v>
      </c>
      <c r="L183" s="10">
        <v>6</v>
      </c>
      <c r="M183" s="838">
        <v>24000</v>
      </c>
      <c r="N183" s="10">
        <v>0</v>
      </c>
      <c r="O183" s="107">
        <v>6</v>
      </c>
      <c r="P183" s="838">
        <v>24000</v>
      </c>
      <c r="Q183" s="10">
        <v>0</v>
      </c>
      <c r="R183" s="107">
        <v>12</v>
      </c>
    </row>
    <row r="184" spans="1:18" s="843" customFormat="1" ht="22.5" x14ac:dyDescent="0.25">
      <c r="A184" s="107" t="s">
        <v>15401</v>
      </c>
      <c r="B184" s="10" t="s">
        <v>19548</v>
      </c>
      <c r="C184" s="269" t="s">
        <v>30118</v>
      </c>
      <c r="D184" s="841" t="s">
        <v>15803</v>
      </c>
      <c r="E184" s="837">
        <v>8000</v>
      </c>
      <c r="F184" s="269">
        <v>21254859</v>
      </c>
      <c r="G184" s="841" t="s">
        <v>15804</v>
      </c>
      <c r="H184" s="842" t="s">
        <v>15805</v>
      </c>
      <c r="I184" s="842" t="s">
        <v>15424</v>
      </c>
      <c r="J184" s="107"/>
      <c r="K184" s="10">
        <v>1</v>
      </c>
      <c r="L184" s="10">
        <v>6</v>
      </c>
      <c r="M184" s="838">
        <v>48000</v>
      </c>
      <c r="N184" s="10">
        <v>0</v>
      </c>
      <c r="O184" s="107">
        <v>6</v>
      </c>
      <c r="P184" s="838">
        <v>48000</v>
      </c>
      <c r="Q184" s="10">
        <v>0</v>
      </c>
      <c r="R184" s="107">
        <v>12</v>
      </c>
    </row>
    <row r="185" spans="1:18" s="843" customFormat="1" ht="22.5" x14ac:dyDescent="0.25">
      <c r="A185" s="107" t="s">
        <v>15401</v>
      </c>
      <c r="B185" s="10" t="s">
        <v>19548</v>
      </c>
      <c r="C185" s="269" t="s">
        <v>30118</v>
      </c>
      <c r="D185" s="841" t="s">
        <v>15806</v>
      </c>
      <c r="E185" s="837">
        <v>4000</v>
      </c>
      <c r="F185" s="269">
        <v>25480828</v>
      </c>
      <c r="G185" s="841" t="s">
        <v>15807</v>
      </c>
      <c r="H185" s="842" t="s">
        <v>1030</v>
      </c>
      <c r="I185" s="842" t="s">
        <v>15478</v>
      </c>
      <c r="J185" s="107"/>
      <c r="K185" s="10">
        <v>2</v>
      </c>
      <c r="L185" s="10">
        <v>6</v>
      </c>
      <c r="M185" s="838">
        <v>24000</v>
      </c>
      <c r="N185" s="10">
        <v>0</v>
      </c>
      <c r="O185" s="107">
        <v>6</v>
      </c>
      <c r="P185" s="838">
        <v>24000</v>
      </c>
      <c r="Q185" s="10">
        <v>0</v>
      </c>
      <c r="R185" s="107">
        <v>12</v>
      </c>
    </row>
    <row r="186" spans="1:18" s="843" customFormat="1" ht="22.5" x14ac:dyDescent="0.25">
      <c r="A186" s="107" t="s">
        <v>15401</v>
      </c>
      <c r="B186" s="10" t="s">
        <v>19548</v>
      </c>
      <c r="C186" s="269" t="s">
        <v>30118</v>
      </c>
      <c r="D186" s="841" t="s">
        <v>15634</v>
      </c>
      <c r="E186" s="837">
        <v>1500</v>
      </c>
      <c r="F186" s="269">
        <v>9969322</v>
      </c>
      <c r="G186" s="841" t="s">
        <v>15808</v>
      </c>
      <c r="H186" s="842" t="s">
        <v>15452</v>
      </c>
      <c r="I186" s="842" t="s">
        <v>15417</v>
      </c>
      <c r="J186" s="107"/>
      <c r="K186" s="10">
        <v>1</v>
      </c>
      <c r="L186" s="10">
        <v>6</v>
      </c>
      <c r="M186" s="838">
        <v>9000</v>
      </c>
      <c r="N186" s="10">
        <v>0</v>
      </c>
      <c r="O186" s="107">
        <v>6</v>
      </c>
      <c r="P186" s="838">
        <v>8993.75</v>
      </c>
      <c r="Q186" s="10">
        <v>0</v>
      </c>
      <c r="R186" s="107">
        <v>12</v>
      </c>
    </row>
    <row r="187" spans="1:18" s="843" customFormat="1" ht="22.5" x14ac:dyDescent="0.25">
      <c r="A187" s="107" t="s">
        <v>15401</v>
      </c>
      <c r="B187" s="10" t="s">
        <v>19548</v>
      </c>
      <c r="C187" s="269" t="s">
        <v>30118</v>
      </c>
      <c r="D187" s="841" t="s">
        <v>15482</v>
      </c>
      <c r="E187" s="837">
        <v>2500</v>
      </c>
      <c r="F187" s="269">
        <v>40401797</v>
      </c>
      <c r="G187" s="841" t="s">
        <v>15809</v>
      </c>
      <c r="H187" s="842" t="s">
        <v>15810</v>
      </c>
      <c r="I187" s="842" t="s">
        <v>15417</v>
      </c>
      <c r="J187" s="107"/>
      <c r="K187" s="10">
        <v>2</v>
      </c>
      <c r="L187" s="10">
        <v>6</v>
      </c>
      <c r="M187" s="838">
        <v>14968.75</v>
      </c>
      <c r="N187" s="10">
        <v>0</v>
      </c>
      <c r="O187" s="107">
        <v>6</v>
      </c>
      <c r="P187" s="838">
        <v>14894.26</v>
      </c>
      <c r="Q187" s="10">
        <v>0</v>
      </c>
      <c r="R187" s="107">
        <v>12</v>
      </c>
    </row>
    <row r="188" spans="1:18" s="843" customFormat="1" ht="56.25" x14ac:dyDescent="0.25">
      <c r="A188" s="107" t="s">
        <v>15401</v>
      </c>
      <c r="B188" s="10" t="s">
        <v>19548</v>
      </c>
      <c r="C188" s="269" t="s">
        <v>30118</v>
      </c>
      <c r="D188" s="841" t="s">
        <v>15811</v>
      </c>
      <c r="E188" s="837">
        <v>10000</v>
      </c>
      <c r="F188" s="269">
        <v>6627301</v>
      </c>
      <c r="G188" s="841" t="s">
        <v>15812</v>
      </c>
      <c r="H188" s="842" t="s">
        <v>15416</v>
      </c>
      <c r="I188" s="842" t="s">
        <v>15424</v>
      </c>
      <c r="J188" s="107"/>
      <c r="K188" s="10">
        <v>1</v>
      </c>
      <c r="L188" s="10">
        <v>6</v>
      </c>
      <c r="M188" s="838">
        <v>60000</v>
      </c>
      <c r="N188" s="10">
        <v>0</v>
      </c>
      <c r="O188" s="107">
        <v>6</v>
      </c>
      <c r="P188" s="838">
        <v>60000</v>
      </c>
      <c r="Q188" s="10">
        <v>0</v>
      </c>
      <c r="R188" s="107">
        <v>12</v>
      </c>
    </row>
    <row r="189" spans="1:18" s="843" customFormat="1" ht="22.5" x14ac:dyDescent="0.25">
      <c r="A189" s="107" t="s">
        <v>15401</v>
      </c>
      <c r="B189" s="10" t="s">
        <v>19548</v>
      </c>
      <c r="C189" s="269" t="s">
        <v>30118</v>
      </c>
      <c r="D189" s="841" t="s">
        <v>15813</v>
      </c>
      <c r="E189" s="837">
        <v>4000</v>
      </c>
      <c r="F189" s="269">
        <v>10137242</v>
      </c>
      <c r="G189" s="841" t="s">
        <v>15814</v>
      </c>
      <c r="H189" s="842" t="s">
        <v>15580</v>
      </c>
      <c r="I189" s="842" t="s">
        <v>15417</v>
      </c>
      <c r="J189" s="107"/>
      <c r="K189" s="10">
        <v>2</v>
      </c>
      <c r="L189" s="10">
        <v>6</v>
      </c>
      <c r="M189" s="838">
        <v>24000</v>
      </c>
      <c r="N189" s="10">
        <v>0</v>
      </c>
      <c r="O189" s="107">
        <v>6</v>
      </c>
      <c r="P189" s="838">
        <v>24000</v>
      </c>
      <c r="Q189" s="10">
        <v>0</v>
      </c>
      <c r="R189" s="107">
        <v>12</v>
      </c>
    </row>
    <row r="190" spans="1:18" s="843" customFormat="1" ht="22.5" x14ac:dyDescent="0.25">
      <c r="A190" s="107" t="s">
        <v>15401</v>
      </c>
      <c r="B190" s="10" t="s">
        <v>19548</v>
      </c>
      <c r="C190" s="269" t="s">
        <v>30118</v>
      </c>
      <c r="D190" s="841" t="s">
        <v>15815</v>
      </c>
      <c r="E190" s="837">
        <v>7000</v>
      </c>
      <c r="F190" s="269">
        <v>7531470</v>
      </c>
      <c r="G190" s="841" t="s">
        <v>15816</v>
      </c>
      <c r="H190" s="842" t="s">
        <v>15440</v>
      </c>
      <c r="I190" s="842" t="s">
        <v>15424</v>
      </c>
      <c r="J190" s="107"/>
      <c r="K190" s="10">
        <v>2</v>
      </c>
      <c r="L190" s="10">
        <v>6</v>
      </c>
      <c r="M190" s="838">
        <v>42000</v>
      </c>
      <c r="N190" s="10">
        <v>0</v>
      </c>
      <c r="O190" s="107">
        <v>6</v>
      </c>
      <c r="P190" s="838">
        <v>41997.57</v>
      </c>
      <c r="Q190" s="10">
        <v>0</v>
      </c>
      <c r="R190" s="107">
        <v>12</v>
      </c>
    </row>
    <row r="191" spans="1:18" s="843" customFormat="1" ht="22.5" x14ac:dyDescent="0.25">
      <c r="A191" s="107" t="s">
        <v>15401</v>
      </c>
      <c r="B191" s="10" t="s">
        <v>19548</v>
      </c>
      <c r="C191" s="269" t="s">
        <v>30118</v>
      </c>
      <c r="D191" s="841" t="s">
        <v>15817</v>
      </c>
      <c r="E191" s="837">
        <v>3500</v>
      </c>
      <c r="F191" s="269">
        <v>25427600</v>
      </c>
      <c r="G191" s="841" t="s">
        <v>15818</v>
      </c>
      <c r="H191" s="842" t="s">
        <v>1030</v>
      </c>
      <c r="I191" s="842" t="s">
        <v>15478</v>
      </c>
      <c r="J191" s="107"/>
      <c r="K191" s="10">
        <v>2</v>
      </c>
      <c r="L191" s="10">
        <v>6</v>
      </c>
      <c r="M191" s="838">
        <v>21000</v>
      </c>
      <c r="N191" s="10">
        <v>0</v>
      </c>
      <c r="O191" s="107">
        <v>6</v>
      </c>
      <c r="P191" s="838">
        <v>21000</v>
      </c>
      <c r="Q191" s="10">
        <v>0</v>
      </c>
      <c r="R191" s="107">
        <v>12</v>
      </c>
    </row>
    <row r="192" spans="1:18" s="843" customFormat="1" ht="22.5" x14ac:dyDescent="0.25">
      <c r="A192" s="107" t="s">
        <v>15401</v>
      </c>
      <c r="B192" s="10" t="s">
        <v>19548</v>
      </c>
      <c r="C192" s="269" t="s">
        <v>30118</v>
      </c>
      <c r="D192" s="841" t="s">
        <v>15819</v>
      </c>
      <c r="E192" s="837">
        <v>7000</v>
      </c>
      <c r="F192" s="269">
        <v>7477925</v>
      </c>
      <c r="G192" s="841" t="s">
        <v>15820</v>
      </c>
      <c r="H192" s="842" t="s">
        <v>15455</v>
      </c>
      <c r="I192" s="842" t="s">
        <v>15821</v>
      </c>
      <c r="J192" s="107"/>
      <c r="K192" s="10">
        <v>1</v>
      </c>
      <c r="L192" s="10">
        <v>1</v>
      </c>
      <c r="M192" s="838">
        <v>11200</v>
      </c>
      <c r="N192" s="10">
        <v>0</v>
      </c>
      <c r="O192" s="107">
        <v>6</v>
      </c>
      <c r="P192" s="838">
        <v>42000</v>
      </c>
      <c r="Q192" s="10">
        <v>0</v>
      </c>
      <c r="R192" s="107">
        <v>12</v>
      </c>
    </row>
    <row r="193" spans="1:18" s="843" customFormat="1" ht="22.5" x14ac:dyDescent="0.25">
      <c r="A193" s="107" t="s">
        <v>15401</v>
      </c>
      <c r="B193" s="10" t="s">
        <v>19548</v>
      </c>
      <c r="C193" s="269" t="s">
        <v>30118</v>
      </c>
      <c r="D193" s="841" t="s">
        <v>15822</v>
      </c>
      <c r="E193" s="837">
        <v>4000</v>
      </c>
      <c r="F193" s="269">
        <v>9336404</v>
      </c>
      <c r="G193" s="841" t="s">
        <v>15823</v>
      </c>
      <c r="H193" s="842" t="s">
        <v>15824</v>
      </c>
      <c r="I193" s="842" t="s">
        <v>15443</v>
      </c>
      <c r="J193" s="107"/>
      <c r="K193" s="10">
        <v>1</v>
      </c>
      <c r="L193" s="10">
        <v>6</v>
      </c>
      <c r="M193" s="838">
        <v>24000</v>
      </c>
      <c r="N193" s="10">
        <v>0</v>
      </c>
      <c r="O193" s="107">
        <v>6</v>
      </c>
      <c r="P193" s="838">
        <v>23982.22</v>
      </c>
      <c r="Q193" s="10">
        <v>0</v>
      </c>
      <c r="R193" s="107">
        <v>12</v>
      </c>
    </row>
    <row r="194" spans="1:18" s="843" customFormat="1" ht="22.5" x14ac:dyDescent="0.25">
      <c r="A194" s="107" t="s">
        <v>15401</v>
      </c>
      <c r="B194" s="10" t="s">
        <v>19548</v>
      </c>
      <c r="C194" s="269" t="s">
        <v>30118</v>
      </c>
      <c r="D194" s="841" t="s">
        <v>15825</v>
      </c>
      <c r="E194" s="837">
        <v>3000</v>
      </c>
      <c r="F194" s="269">
        <v>10813222</v>
      </c>
      <c r="G194" s="841" t="s">
        <v>15826</v>
      </c>
      <c r="H194" s="842" t="s">
        <v>15585</v>
      </c>
      <c r="I194" s="842" t="s">
        <v>15478</v>
      </c>
      <c r="J194" s="107"/>
      <c r="K194" s="10">
        <v>1</v>
      </c>
      <c r="L194" s="10">
        <v>6</v>
      </c>
      <c r="M194" s="838">
        <v>18000</v>
      </c>
      <c r="N194" s="10">
        <v>0</v>
      </c>
      <c r="O194" s="107">
        <v>6</v>
      </c>
      <c r="P194" s="838">
        <v>17975</v>
      </c>
      <c r="Q194" s="10">
        <v>1</v>
      </c>
      <c r="R194" s="107">
        <v>12</v>
      </c>
    </row>
    <row r="195" spans="1:18" s="843" customFormat="1" ht="22.5" x14ac:dyDescent="0.25">
      <c r="A195" s="107" t="s">
        <v>15401</v>
      </c>
      <c r="B195" s="10" t="s">
        <v>19548</v>
      </c>
      <c r="C195" s="269" t="s">
        <v>30118</v>
      </c>
      <c r="D195" s="841" t="s">
        <v>15827</v>
      </c>
      <c r="E195" s="837">
        <v>4000</v>
      </c>
      <c r="F195" s="269">
        <v>8564770</v>
      </c>
      <c r="G195" s="841" t="s">
        <v>15828</v>
      </c>
      <c r="H195" s="842" t="s">
        <v>15829</v>
      </c>
      <c r="I195" s="842" t="s">
        <v>15478</v>
      </c>
      <c r="J195" s="107"/>
      <c r="K195" s="10">
        <v>2</v>
      </c>
      <c r="L195" s="10">
        <v>6</v>
      </c>
      <c r="M195" s="838">
        <v>24000</v>
      </c>
      <c r="N195" s="10">
        <v>0</v>
      </c>
      <c r="O195" s="107">
        <v>6</v>
      </c>
      <c r="P195" s="838">
        <v>24000</v>
      </c>
      <c r="Q195" s="10">
        <v>0</v>
      </c>
      <c r="R195" s="107">
        <v>12</v>
      </c>
    </row>
    <row r="196" spans="1:18" s="843" customFormat="1" ht="22.5" x14ac:dyDescent="0.25">
      <c r="A196" s="107" t="s">
        <v>15401</v>
      </c>
      <c r="B196" s="10" t="s">
        <v>19548</v>
      </c>
      <c r="C196" s="269" t="s">
        <v>30118</v>
      </c>
      <c r="D196" s="841" t="s">
        <v>15502</v>
      </c>
      <c r="E196" s="837">
        <v>15600</v>
      </c>
      <c r="F196" s="269">
        <v>244753</v>
      </c>
      <c r="G196" s="841" t="s">
        <v>15830</v>
      </c>
      <c r="H196" s="842"/>
      <c r="I196" s="842"/>
      <c r="J196" s="107"/>
      <c r="K196" s="10">
        <v>0</v>
      </c>
      <c r="L196" s="10">
        <v>0</v>
      </c>
      <c r="M196" s="838">
        <v>0</v>
      </c>
      <c r="N196" s="10">
        <v>1</v>
      </c>
      <c r="O196" s="107">
        <v>4</v>
      </c>
      <c r="P196" s="838">
        <v>62400</v>
      </c>
      <c r="Q196" s="10">
        <v>0</v>
      </c>
      <c r="R196" s="107">
        <v>12</v>
      </c>
    </row>
    <row r="197" spans="1:18" s="843" customFormat="1" ht="22.5" x14ac:dyDescent="0.25">
      <c r="A197" s="107" t="s">
        <v>15401</v>
      </c>
      <c r="B197" s="10" t="s">
        <v>19548</v>
      </c>
      <c r="C197" s="269" t="s">
        <v>30118</v>
      </c>
      <c r="D197" s="841" t="s">
        <v>15831</v>
      </c>
      <c r="E197" s="837">
        <v>4000</v>
      </c>
      <c r="F197" s="269">
        <v>23094334</v>
      </c>
      <c r="G197" s="841" t="s">
        <v>15832</v>
      </c>
      <c r="H197" s="842" t="s">
        <v>15833</v>
      </c>
      <c r="I197" s="842" t="s">
        <v>15518</v>
      </c>
      <c r="J197" s="107"/>
      <c r="K197" s="10">
        <v>1</v>
      </c>
      <c r="L197" s="10">
        <v>6</v>
      </c>
      <c r="M197" s="838">
        <v>24000</v>
      </c>
      <c r="N197" s="10">
        <v>0</v>
      </c>
      <c r="O197" s="107">
        <v>6</v>
      </c>
      <c r="P197" s="838">
        <v>24000</v>
      </c>
      <c r="Q197" s="10">
        <v>0</v>
      </c>
      <c r="R197" s="107">
        <v>12</v>
      </c>
    </row>
    <row r="198" spans="1:18" s="843" customFormat="1" ht="22.5" x14ac:dyDescent="0.25">
      <c r="A198" s="107" t="s">
        <v>15401</v>
      </c>
      <c r="B198" s="10" t="s">
        <v>19548</v>
      </c>
      <c r="C198" s="269" t="s">
        <v>30118</v>
      </c>
      <c r="D198" s="841" t="s">
        <v>15834</v>
      </c>
      <c r="E198" s="837">
        <v>7500</v>
      </c>
      <c r="F198" s="269">
        <v>33341982</v>
      </c>
      <c r="G198" s="841" t="s">
        <v>15835</v>
      </c>
      <c r="H198" s="842" t="s">
        <v>15440</v>
      </c>
      <c r="I198" s="842" t="s">
        <v>15424</v>
      </c>
      <c r="J198" s="107"/>
      <c r="K198" s="10">
        <v>2</v>
      </c>
      <c r="L198" s="10">
        <v>6</v>
      </c>
      <c r="M198" s="838">
        <v>45000</v>
      </c>
      <c r="N198" s="10">
        <v>0</v>
      </c>
      <c r="O198" s="107">
        <v>6</v>
      </c>
      <c r="P198" s="838">
        <v>45000</v>
      </c>
      <c r="Q198" s="10">
        <v>0</v>
      </c>
      <c r="R198" s="107">
        <v>12</v>
      </c>
    </row>
    <row r="199" spans="1:18" s="843" customFormat="1" ht="22.5" x14ac:dyDescent="0.25">
      <c r="A199" s="107" t="s">
        <v>15401</v>
      </c>
      <c r="B199" s="10" t="s">
        <v>19548</v>
      </c>
      <c r="C199" s="269" t="s">
        <v>30118</v>
      </c>
      <c r="D199" s="841" t="s">
        <v>15836</v>
      </c>
      <c r="E199" s="837">
        <v>8000</v>
      </c>
      <c r="F199" s="269">
        <v>31182424</v>
      </c>
      <c r="G199" s="841" t="s">
        <v>15837</v>
      </c>
      <c r="H199" s="842" t="s">
        <v>15506</v>
      </c>
      <c r="I199" s="842" t="s">
        <v>15424</v>
      </c>
      <c r="J199" s="107"/>
      <c r="K199" s="10">
        <v>1</v>
      </c>
      <c r="L199" s="10">
        <v>6</v>
      </c>
      <c r="M199" s="838">
        <v>48000</v>
      </c>
      <c r="N199" s="10">
        <v>0</v>
      </c>
      <c r="O199" s="107">
        <v>6</v>
      </c>
      <c r="P199" s="838">
        <v>48000</v>
      </c>
      <c r="Q199" s="10">
        <v>0</v>
      </c>
      <c r="R199" s="107">
        <v>12</v>
      </c>
    </row>
    <row r="200" spans="1:18" s="843" customFormat="1" ht="22.5" x14ac:dyDescent="0.25">
      <c r="A200" s="107" t="s">
        <v>15401</v>
      </c>
      <c r="B200" s="10" t="s">
        <v>19548</v>
      </c>
      <c r="C200" s="269" t="s">
        <v>30118</v>
      </c>
      <c r="D200" s="841" t="s">
        <v>15838</v>
      </c>
      <c r="E200" s="837">
        <v>4000</v>
      </c>
      <c r="F200" s="269">
        <v>7620737</v>
      </c>
      <c r="G200" s="841" t="s">
        <v>15839</v>
      </c>
      <c r="H200" s="842" t="s">
        <v>15523</v>
      </c>
      <c r="I200" s="842" t="s">
        <v>15424</v>
      </c>
      <c r="J200" s="107"/>
      <c r="K200" s="10">
        <v>2</v>
      </c>
      <c r="L200" s="10">
        <v>6</v>
      </c>
      <c r="M200" s="838">
        <v>24000</v>
      </c>
      <c r="N200" s="10">
        <v>0</v>
      </c>
      <c r="O200" s="107">
        <v>6</v>
      </c>
      <c r="P200" s="838">
        <v>24000</v>
      </c>
      <c r="Q200" s="10">
        <v>0</v>
      </c>
      <c r="R200" s="107">
        <v>12</v>
      </c>
    </row>
    <row r="201" spans="1:18" s="843" customFormat="1" ht="22.5" x14ac:dyDescent="0.25">
      <c r="A201" s="107" t="s">
        <v>15401</v>
      </c>
      <c r="B201" s="10" t="s">
        <v>19548</v>
      </c>
      <c r="C201" s="269" t="s">
        <v>30118</v>
      </c>
      <c r="D201" s="841" t="s">
        <v>15498</v>
      </c>
      <c r="E201" s="837">
        <v>4300</v>
      </c>
      <c r="F201" s="269">
        <v>8243401</v>
      </c>
      <c r="G201" s="841" t="s">
        <v>15840</v>
      </c>
      <c r="H201" s="842" t="s">
        <v>15506</v>
      </c>
      <c r="I201" s="842" t="s">
        <v>15424</v>
      </c>
      <c r="J201" s="107"/>
      <c r="K201" s="10">
        <v>1</v>
      </c>
      <c r="L201" s="10">
        <v>6</v>
      </c>
      <c r="M201" s="838">
        <v>25800</v>
      </c>
      <c r="N201" s="10">
        <v>0</v>
      </c>
      <c r="O201" s="107">
        <v>6</v>
      </c>
      <c r="P201" s="838">
        <v>25800</v>
      </c>
      <c r="Q201" s="10">
        <v>0</v>
      </c>
      <c r="R201" s="107">
        <v>12</v>
      </c>
    </row>
    <row r="202" spans="1:18" s="843" customFormat="1" ht="22.5" x14ac:dyDescent="0.25">
      <c r="A202" s="107" t="s">
        <v>15401</v>
      </c>
      <c r="B202" s="10" t="s">
        <v>19548</v>
      </c>
      <c r="C202" s="269" t="s">
        <v>30118</v>
      </c>
      <c r="D202" s="841" t="s">
        <v>15841</v>
      </c>
      <c r="E202" s="837">
        <v>4500</v>
      </c>
      <c r="F202" s="269">
        <v>44886900</v>
      </c>
      <c r="G202" s="841" t="s">
        <v>15842</v>
      </c>
      <c r="H202" s="842" t="s">
        <v>15580</v>
      </c>
      <c r="I202" s="842" t="s">
        <v>15424</v>
      </c>
      <c r="J202" s="107"/>
      <c r="K202" s="10">
        <v>2</v>
      </c>
      <c r="L202" s="10">
        <v>6</v>
      </c>
      <c r="M202" s="838">
        <v>27000</v>
      </c>
      <c r="N202" s="10">
        <v>0</v>
      </c>
      <c r="O202" s="107">
        <v>6</v>
      </c>
      <c r="P202" s="838">
        <v>27000</v>
      </c>
      <c r="Q202" s="10">
        <v>0</v>
      </c>
      <c r="R202" s="107">
        <v>12</v>
      </c>
    </row>
    <row r="203" spans="1:18" s="843" customFormat="1" ht="22.5" x14ac:dyDescent="0.25">
      <c r="A203" s="107" t="s">
        <v>15401</v>
      </c>
      <c r="B203" s="10" t="s">
        <v>19548</v>
      </c>
      <c r="C203" s="269" t="s">
        <v>30118</v>
      </c>
      <c r="D203" s="841" t="s">
        <v>15843</v>
      </c>
      <c r="E203" s="837">
        <v>5000</v>
      </c>
      <c r="F203" s="269">
        <v>40392177</v>
      </c>
      <c r="G203" s="841" t="s">
        <v>15844</v>
      </c>
      <c r="H203" s="842" t="s">
        <v>15597</v>
      </c>
      <c r="I203" s="842" t="s">
        <v>15424</v>
      </c>
      <c r="J203" s="107"/>
      <c r="K203" s="10">
        <v>2</v>
      </c>
      <c r="L203" s="10">
        <v>6</v>
      </c>
      <c r="M203" s="838">
        <v>30000</v>
      </c>
      <c r="N203" s="10">
        <v>0</v>
      </c>
      <c r="O203" s="107">
        <v>6</v>
      </c>
      <c r="P203" s="838">
        <v>30000</v>
      </c>
      <c r="Q203" s="10">
        <v>0</v>
      </c>
      <c r="R203" s="107">
        <v>12</v>
      </c>
    </row>
    <row r="204" spans="1:18" s="843" customFormat="1" ht="22.5" x14ac:dyDescent="0.25">
      <c r="A204" s="107" t="s">
        <v>15401</v>
      </c>
      <c r="B204" s="10" t="s">
        <v>19548</v>
      </c>
      <c r="C204" s="269" t="s">
        <v>30118</v>
      </c>
      <c r="D204" s="841" t="s">
        <v>15845</v>
      </c>
      <c r="E204" s="837">
        <v>9000</v>
      </c>
      <c r="F204" s="269">
        <v>10361958</v>
      </c>
      <c r="G204" s="841" t="s">
        <v>15846</v>
      </c>
      <c r="H204" s="842" t="s">
        <v>15446</v>
      </c>
      <c r="I204" s="842" t="s">
        <v>15424</v>
      </c>
      <c r="J204" s="107"/>
      <c r="K204" s="10">
        <v>1</v>
      </c>
      <c r="L204" s="10">
        <v>6</v>
      </c>
      <c r="M204" s="838">
        <v>52500</v>
      </c>
      <c r="N204" s="10">
        <v>0</v>
      </c>
      <c r="O204" s="107">
        <v>6</v>
      </c>
      <c r="P204" s="838">
        <v>49500</v>
      </c>
      <c r="Q204" s="10">
        <v>0</v>
      </c>
      <c r="R204" s="107">
        <v>12</v>
      </c>
    </row>
    <row r="205" spans="1:18" s="843" customFormat="1" ht="22.5" x14ac:dyDescent="0.25">
      <c r="A205" s="107" t="s">
        <v>15401</v>
      </c>
      <c r="B205" s="10" t="s">
        <v>19548</v>
      </c>
      <c r="C205" s="269" t="s">
        <v>30118</v>
      </c>
      <c r="D205" s="841" t="s">
        <v>15847</v>
      </c>
      <c r="E205" s="837">
        <v>3000</v>
      </c>
      <c r="F205" s="269">
        <v>43693318</v>
      </c>
      <c r="G205" s="841" t="s">
        <v>15848</v>
      </c>
      <c r="H205" s="842" t="s">
        <v>15420</v>
      </c>
      <c r="I205" s="842" t="s">
        <v>15424</v>
      </c>
      <c r="J205" s="107"/>
      <c r="K205" s="10">
        <v>1</v>
      </c>
      <c r="L205" s="10">
        <v>6</v>
      </c>
      <c r="M205" s="838">
        <v>18000</v>
      </c>
      <c r="N205" s="10">
        <v>0</v>
      </c>
      <c r="O205" s="107">
        <v>6</v>
      </c>
      <c r="P205" s="838">
        <v>18000</v>
      </c>
      <c r="Q205" s="10">
        <v>3</v>
      </c>
      <c r="R205" s="107">
        <v>12</v>
      </c>
    </row>
    <row r="206" spans="1:18" s="843" customFormat="1" ht="22.5" x14ac:dyDescent="0.25">
      <c r="A206" s="107" t="s">
        <v>15401</v>
      </c>
      <c r="B206" s="10" t="s">
        <v>19548</v>
      </c>
      <c r="C206" s="269" t="s">
        <v>30118</v>
      </c>
      <c r="D206" s="841" t="s">
        <v>15849</v>
      </c>
      <c r="E206" s="837">
        <v>7000</v>
      </c>
      <c r="F206" s="269">
        <v>21814151</v>
      </c>
      <c r="G206" s="841" t="s">
        <v>15850</v>
      </c>
      <c r="H206" s="842" t="s">
        <v>15440</v>
      </c>
      <c r="I206" s="842" t="s">
        <v>15409</v>
      </c>
      <c r="J206" s="107"/>
      <c r="K206" s="10">
        <v>1</v>
      </c>
      <c r="L206" s="10">
        <v>6</v>
      </c>
      <c r="M206" s="838">
        <v>42000</v>
      </c>
      <c r="N206" s="10">
        <v>0</v>
      </c>
      <c r="O206" s="107">
        <v>6</v>
      </c>
      <c r="P206" s="838">
        <v>42000</v>
      </c>
      <c r="Q206" s="10">
        <v>0</v>
      </c>
      <c r="R206" s="107">
        <v>12</v>
      </c>
    </row>
    <row r="207" spans="1:18" s="843" customFormat="1" ht="22.5" x14ac:dyDescent="0.25">
      <c r="A207" s="107" t="s">
        <v>15401</v>
      </c>
      <c r="B207" s="10" t="s">
        <v>19548</v>
      </c>
      <c r="C207" s="269" t="s">
        <v>30118</v>
      </c>
      <c r="D207" s="841" t="s">
        <v>15851</v>
      </c>
      <c r="E207" s="837">
        <v>6000</v>
      </c>
      <c r="F207" s="269">
        <v>8850769</v>
      </c>
      <c r="G207" s="841" t="s">
        <v>15852</v>
      </c>
      <c r="H207" s="842"/>
      <c r="I207" s="842"/>
      <c r="J207" s="107"/>
      <c r="K207" s="10">
        <v>1</v>
      </c>
      <c r="L207" s="10">
        <v>2</v>
      </c>
      <c r="M207" s="838" t="s">
        <v>354</v>
      </c>
      <c r="N207" s="10">
        <v>3</v>
      </c>
      <c r="O207" s="107">
        <v>6</v>
      </c>
      <c r="P207" s="838">
        <v>35995</v>
      </c>
      <c r="Q207" s="10">
        <v>0</v>
      </c>
      <c r="R207" s="107">
        <v>12</v>
      </c>
    </row>
    <row r="208" spans="1:18" s="843" customFormat="1" ht="22.5" x14ac:dyDescent="0.25">
      <c r="A208" s="107" t="s">
        <v>15401</v>
      </c>
      <c r="B208" s="10" t="s">
        <v>19548</v>
      </c>
      <c r="C208" s="269" t="s">
        <v>30118</v>
      </c>
      <c r="D208" s="841" t="s">
        <v>15853</v>
      </c>
      <c r="E208" s="837">
        <v>2500</v>
      </c>
      <c r="F208" s="269">
        <v>47384655</v>
      </c>
      <c r="G208" s="841" t="s">
        <v>15854</v>
      </c>
      <c r="H208" s="842" t="s">
        <v>15585</v>
      </c>
      <c r="I208" s="842" t="s">
        <v>15478</v>
      </c>
      <c r="J208" s="107"/>
      <c r="K208" s="10">
        <v>1</v>
      </c>
      <c r="L208" s="10">
        <v>6</v>
      </c>
      <c r="M208" s="838">
        <v>15000</v>
      </c>
      <c r="N208" s="10">
        <v>0</v>
      </c>
      <c r="O208" s="107">
        <v>6</v>
      </c>
      <c r="P208" s="838">
        <v>15000</v>
      </c>
      <c r="Q208" s="10">
        <v>0</v>
      </c>
      <c r="R208" s="107">
        <v>12</v>
      </c>
    </row>
    <row r="209" spans="1:18" s="843" customFormat="1" ht="22.5" x14ac:dyDescent="0.25">
      <c r="A209" s="107" t="s">
        <v>15401</v>
      </c>
      <c r="B209" s="10" t="s">
        <v>19548</v>
      </c>
      <c r="C209" s="269" t="s">
        <v>30118</v>
      </c>
      <c r="D209" s="841" t="s">
        <v>15537</v>
      </c>
      <c r="E209" s="837">
        <v>7000</v>
      </c>
      <c r="F209" s="269">
        <v>41182900</v>
      </c>
      <c r="G209" s="841" t="s">
        <v>15855</v>
      </c>
      <c r="H209" s="842" t="s">
        <v>15736</v>
      </c>
      <c r="I209" s="842" t="s">
        <v>15424</v>
      </c>
      <c r="J209" s="107"/>
      <c r="K209" s="10">
        <v>2</v>
      </c>
      <c r="L209" s="10">
        <v>6</v>
      </c>
      <c r="M209" s="838">
        <v>42000</v>
      </c>
      <c r="N209" s="10">
        <v>0</v>
      </c>
      <c r="O209" s="107">
        <v>6</v>
      </c>
      <c r="P209" s="838">
        <v>22400</v>
      </c>
      <c r="Q209" s="10">
        <v>0</v>
      </c>
      <c r="R209" s="107">
        <v>12</v>
      </c>
    </row>
    <row r="210" spans="1:18" s="843" customFormat="1" ht="22.5" x14ac:dyDescent="0.25">
      <c r="A210" s="107" t="s">
        <v>15401</v>
      </c>
      <c r="B210" s="10" t="s">
        <v>19548</v>
      </c>
      <c r="C210" s="269" t="s">
        <v>30118</v>
      </c>
      <c r="D210" s="841" t="s">
        <v>15856</v>
      </c>
      <c r="E210" s="837">
        <v>5000</v>
      </c>
      <c r="F210" s="269">
        <v>43650181</v>
      </c>
      <c r="G210" s="841" t="s">
        <v>15857</v>
      </c>
      <c r="H210" s="842" t="s">
        <v>15446</v>
      </c>
      <c r="I210" s="842" t="s">
        <v>15424</v>
      </c>
      <c r="J210" s="107"/>
      <c r="K210" s="10">
        <v>1</v>
      </c>
      <c r="L210" s="10">
        <v>6</v>
      </c>
      <c r="M210" s="838">
        <v>30000</v>
      </c>
      <c r="N210" s="10">
        <v>0</v>
      </c>
      <c r="O210" s="107">
        <v>6</v>
      </c>
      <c r="P210" s="838">
        <v>30000</v>
      </c>
      <c r="Q210" s="10">
        <v>0</v>
      </c>
      <c r="R210" s="107">
        <v>12</v>
      </c>
    </row>
    <row r="211" spans="1:18" s="843" customFormat="1" ht="22.5" x14ac:dyDescent="0.25">
      <c r="A211" s="107" t="s">
        <v>15401</v>
      </c>
      <c r="B211" s="10" t="s">
        <v>19548</v>
      </c>
      <c r="C211" s="269" t="s">
        <v>30118</v>
      </c>
      <c r="D211" s="841" t="s">
        <v>15414</v>
      </c>
      <c r="E211" s="837">
        <v>3800</v>
      </c>
      <c r="F211" s="269">
        <v>40579186</v>
      </c>
      <c r="G211" s="841" t="s">
        <v>15858</v>
      </c>
      <c r="H211" s="842" t="s">
        <v>15416</v>
      </c>
      <c r="I211" s="842" t="s">
        <v>15424</v>
      </c>
      <c r="J211" s="107"/>
      <c r="K211" s="10">
        <v>1</v>
      </c>
      <c r="L211" s="10">
        <v>6</v>
      </c>
      <c r="M211" s="838">
        <v>22800</v>
      </c>
      <c r="N211" s="10">
        <v>0</v>
      </c>
      <c r="O211" s="107">
        <v>6</v>
      </c>
      <c r="P211" s="838">
        <v>22800</v>
      </c>
      <c r="Q211" s="10">
        <v>0</v>
      </c>
      <c r="R211" s="107">
        <v>12</v>
      </c>
    </row>
    <row r="212" spans="1:18" s="843" customFormat="1" ht="22.5" x14ac:dyDescent="0.25">
      <c r="A212" s="107" t="s">
        <v>15401</v>
      </c>
      <c r="B212" s="10" t="s">
        <v>19548</v>
      </c>
      <c r="C212" s="269" t="s">
        <v>30118</v>
      </c>
      <c r="D212" s="841" t="s">
        <v>15859</v>
      </c>
      <c r="E212" s="837">
        <v>3500</v>
      </c>
      <c r="F212" s="269">
        <v>6143532</v>
      </c>
      <c r="G212" s="841" t="s">
        <v>15860</v>
      </c>
      <c r="H212" s="842" t="s">
        <v>15416</v>
      </c>
      <c r="I212" s="842" t="s">
        <v>15443</v>
      </c>
      <c r="J212" s="107"/>
      <c r="K212" s="10">
        <v>1</v>
      </c>
      <c r="L212" s="10">
        <v>6</v>
      </c>
      <c r="M212" s="838">
        <v>21000</v>
      </c>
      <c r="N212" s="10">
        <v>0</v>
      </c>
      <c r="O212" s="107">
        <v>6</v>
      </c>
      <c r="P212" s="838">
        <v>21000</v>
      </c>
      <c r="Q212" s="10">
        <v>0</v>
      </c>
      <c r="R212" s="107">
        <v>12</v>
      </c>
    </row>
    <row r="213" spans="1:18" s="843" customFormat="1" ht="22.5" x14ac:dyDescent="0.25">
      <c r="A213" s="107" t="s">
        <v>15401</v>
      </c>
      <c r="B213" s="10" t="s">
        <v>19548</v>
      </c>
      <c r="C213" s="269" t="s">
        <v>30118</v>
      </c>
      <c r="D213" s="841" t="s">
        <v>15861</v>
      </c>
      <c r="E213" s="837">
        <v>4000</v>
      </c>
      <c r="F213" s="269">
        <v>7836019</v>
      </c>
      <c r="G213" s="841" t="s">
        <v>15862</v>
      </c>
      <c r="H213" s="842" t="s">
        <v>15824</v>
      </c>
      <c r="I213" s="842" t="s">
        <v>15413</v>
      </c>
      <c r="J213" s="107"/>
      <c r="K213" s="10">
        <v>2</v>
      </c>
      <c r="L213" s="10">
        <v>6</v>
      </c>
      <c r="M213" s="838">
        <v>24000</v>
      </c>
      <c r="N213" s="10">
        <v>0</v>
      </c>
      <c r="O213" s="107">
        <v>6</v>
      </c>
      <c r="P213" s="838">
        <v>24000</v>
      </c>
      <c r="Q213" s="10">
        <v>0</v>
      </c>
      <c r="R213" s="107">
        <v>12</v>
      </c>
    </row>
    <row r="214" spans="1:18" s="843" customFormat="1" ht="22.5" x14ac:dyDescent="0.25">
      <c r="A214" s="107" t="s">
        <v>15401</v>
      </c>
      <c r="B214" s="10" t="s">
        <v>19548</v>
      </c>
      <c r="C214" s="269" t="s">
        <v>30118</v>
      </c>
      <c r="D214" s="841" t="s">
        <v>15863</v>
      </c>
      <c r="E214" s="837">
        <v>3500</v>
      </c>
      <c r="F214" s="269">
        <v>7866642</v>
      </c>
      <c r="G214" s="841" t="s">
        <v>15864</v>
      </c>
      <c r="H214" s="842" t="s">
        <v>15416</v>
      </c>
      <c r="I214" s="842" t="s">
        <v>15413</v>
      </c>
      <c r="J214" s="107"/>
      <c r="K214" s="10">
        <v>2</v>
      </c>
      <c r="L214" s="10">
        <v>6</v>
      </c>
      <c r="M214" s="838">
        <v>21000</v>
      </c>
      <c r="N214" s="10">
        <v>0</v>
      </c>
      <c r="O214" s="107">
        <v>6</v>
      </c>
      <c r="P214" s="838">
        <v>20997.08</v>
      </c>
      <c r="Q214" s="10">
        <v>0</v>
      </c>
      <c r="R214" s="107">
        <v>12</v>
      </c>
    </row>
    <row r="215" spans="1:18" s="843" customFormat="1" ht="22.5" x14ac:dyDescent="0.25">
      <c r="A215" s="107" t="s">
        <v>15401</v>
      </c>
      <c r="B215" s="10" t="s">
        <v>19548</v>
      </c>
      <c r="C215" s="269" t="s">
        <v>30118</v>
      </c>
      <c r="D215" s="841" t="s">
        <v>15482</v>
      </c>
      <c r="E215" s="837">
        <v>4500</v>
      </c>
      <c r="F215" s="269">
        <v>42103991</v>
      </c>
      <c r="G215" s="841" t="s">
        <v>15865</v>
      </c>
      <c r="H215" s="842" t="s">
        <v>15437</v>
      </c>
      <c r="I215" s="842" t="s">
        <v>15409</v>
      </c>
      <c r="J215" s="107"/>
      <c r="K215" s="10">
        <v>1</v>
      </c>
      <c r="L215" s="10">
        <v>6</v>
      </c>
      <c r="M215" s="838">
        <v>27000</v>
      </c>
      <c r="N215" s="10">
        <v>0</v>
      </c>
      <c r="O215" s="107">
        <v>6</v>
      </c>
      <c r="P215" s="838">
        <v>27000</v>
      </c>
      <c r="Q215" s="10">
        <v>0</v>
      </c>
      <c r="R215" s="107">
        <v>12</v>
      </c>
    </row>
    <row r="216" spans="1:18" s="843" customFormat="1" ht="22.5" x14ac:dyDescent="0.25">
      <c r="A216" s="107" t="s">
        <v>15401</v>
      </c>
      <c r="B216" s="10" t="s">
        <v>19548</v>
      </c>
      <c r="C216" s="269" t="s">
        <v>30118</v>
      </c>
      <c r="D216" s="841" t="s">
        <v>15662</v>
      </c>
      <c r="E216" s="837">
        <v>2500</v>
      </c>
      <c r="F216" s="269">
        <v>7259224</v>
      </c>
      <c r="G216" s="841" t="s">
        <v>15866</v>
      </c>
      <c r="H216" s="842" t="s">
        <v>15420</v>
      </c>
      <c r="I216" s="842" t="s">
        <v>15424</v>
      </c>
      <c r="J216" s="107"/>
      <c r="K216" s="10">
        <v>1</v>
      </c>
      <c r="L216" s="10">
        <v>6</v>
      </c>
      <c r="M216" s="838">
        <v>15000</v>
      </c>
      <c r="N216" s="10">
        <v>0</v>
      </c>
      <c r="O216" s="107">
        <v>6</v>
      </c>
      <c r="P216" s="838">
        <v>15000</v>
      </c>
      <c r="Q216" s="10">
        <v>0</v>
      </c>
      <c r="R216" s="107">
        <v>12</v>
      </c>
    </row>
    <row r="217" spans="1:18" s="843" customFormat="1" ht="22.5" x14ac:dyDescent="0.25">
      <c r="A217" s="107" t="s">
        <v>15401</v>
      </c>
      <c r="B217" s="10" t="s">
        <v>19548</v>
      </c>
      <c r="C217" s="269" t="s">
        <v>30118</v>
      </c>
      <c r="D217" s="841" t="s">
        <v>15867</v>
      </c>
      <c r="E217" s="837">
        <v>3000</v>
      </c>
      <c r="F217" s="269">
        <v>8375104</v>
      </c>
      <c r="G217" s="841" t="s">
        <v>15868</v>
      </c>
      <c r="H217" s="842" t="s">
        <v>1030</v>
      </c>
      <c r="I217" s="842" t="s">
        <v>15478</v>
      </c>
      <c r="J217" s="107"/>
      <c r="K217" s="10">
        <v>2</v>
      </c>
      <c r="L217" s="10">
        <v>6</v>
      </c>
      <c r="M217" s="838">
        <v>18000</v>
      </c>
      <c r="N217" s="10">
        <v>0</v>
      </c>
      <c r="O217" s="107">
        <v>6</v>
      </c>
      <c r="P217" s="838">
        <v>18000</v>
      </c>
      <c r="Q217" s="10">
        <v>0</v>
      </c>
      <c r="R217" s="107">
        <v>12</v>
      </c>
    </row>
    <row r="218" spans="1:18" s="843" customFormat="1" ht="22.5" x14ac:dyDescent="0.25">
      <c r="A218" s="107" t="s">
        <v>15401</v>
      </c>
      <c r="B218" s="10" t="s">
        <v>19548</v>
      </c>
      <c r="C218" s="269" t="s">
        <v>30118</v>
      </c>
      <c r="D218" s="841" t="s">
        <v>15869</v>
      </c>
      <c r="E218" s="837">
        <v>3500</v>
      </c>
      <c r="F218" s="269">
        <v>7496796</v>
      </c>
      <c r="G218" s="841" t="s">
        <v>15870</v>
      </c>
      <c r="H218" s="842" t="s">
        <v>1030</v>
      </c>
      <c r="I218" s="842" t="s">
        <v>15478</v>
      </c>
      <c r="J218" s="107"/>
      <c r="K218" s="10">
        <v>2</v>
      </c>
      <c r="L218" s="10">
        <v>6</v>
      </c>
      <c r="M218" s="838">
        <v>21000</v>
      </c>
      <c r="N218" s="10">
        <v>0</v>
      </c>
      <c r="O218" s="107">
        <v>6</v>
      </c>
      <c r="P218" s="838">
        <v>21000</v>
      </c>
      <c r="Q218" s="10">
        <v>0</v>
      </c>
      <c r="R218" s="107">
        <v>12</v>
      </c>
    </row>
    <row r="219" spans="1:18" s="843" customFormat="1" ht="22.5" x14ac:dyDescent="0.25">
      <c r="A219" s="107" t="s">
        <v>15401</v>
      </c>
      <c r="B219" s="10" t="s">
        <v>19548</v>
      </c>
      <c r="C219" s="269" t="s">
        <v>30118</v>
      </c>
      <c r="D219" s="841" t="s">
        <v>15871</v>
      </c>
      <c r="E219" s="837">
        <v>10000</v>
      </c>
      <c r="F219" s="269">
        <v>43657100</v>
      </c>
      <c r="G219" s="841" t="s">
        <v>15872</v>
      </c>
      <c r="H219" s="842" t="s">
        <v>15580</v>
      </c>
      <c r="I219" s="842" t="s">
        <v>15424</v>
      </c>
      <c r="J219" s="107"/>
      <c r="K219" s="10">
        <v>1</v>
      </c>
      <c r="L219" s="10">
        <v>6</v>
      </c>
      <c r="M219" s="838">
        <v>60000</v>
      </c>
      <c r="N219" s="10">
        <v>0</v>
      </c>
      <c r="O219" s="107">
        <v>6</v>
      </c>
      <c r="P219" s="838">
        <v>59984.03</v>
      </c>
      <c r="Q219" s="10">
        <v>0</v>
      </c>
      <c r="R219" s="107">
        <v>12</v>
      </c>
    </row>
    <row r="220" spans="1:18" s="843" customFormat="1" ht="22.5" x14ac:dyDescent="0.25">
      <c r="A220" s="107" t="s">
        <v>15401</v>
      </c>
      <c r="B220" s="10" t="s">
        <v>19548</v>
      </c>
      <c r="C220" s="269" t="s">
        <v>30118</v>
      </c>
      <c r="D220" s="841" t="s">
        <v>15873</v>
      </c>
      <c r="E220" s="837">
        <v>7500</v>
      </c>
      <c r="F220" s="269">
        <v>41671139</v>
      </c>
      <c r="G220" s="841" t="s">
        <v>15874</v>
      </c>
      <c r="H220" s="842" t="s">
        <v>15875</v>
      </c>
      <c r="I220" s="842" t="s">
        <v>15424</v>
      </c>
      <c r="J220" s="107"/>
      <c r="K220" s="10">
        <v>1</v>
      </c>
      <c r="L220" s="10">
        <v>6</v>
      </c>
      <c r="M220" s="838">
        <v>45000</v>
      </c>
      <c r="N220" s="10">
        <v>0</v>
      </c>
      <c r="O220" s="107">
        <v>6</v>
      </c>
      <c r="P220" s="838">
        <v>45000</v>
      </c>
      <c r="Q220" s="10">
        <v>0</v>
      </c>
      <c r="R220" s="107">
        <v>12</v>
      </c>
    </row>
    <row r="221" spans="1:18" s="843" customFormat="1" ht="22.5" x14ac:dyDescent="0.25">
      <c r="A221" s="107" t="s">
        <v>15401</v>
      </c>
      <c r="B221" s="10" t="s">
        <v>19548</v>
      </c>
      <c r="C221" s="269" t="s">
        <v>30118</v>
      </c>
      <c r="D221" s="841" t="s">
        <v>15876</v>
      </c>
      <c r="E221" s="837">
        <v>6000</v>
      </c>
      <c r="F221" s="269">
        <v>17594095</v>
      </c>
      <c r="G221" s="841" t="s">
        <v>15877</v>
      </c>
      <c r="H221" s="842" t="s">
        <v>15523</v>
      </c>
      <c r="I221" s="842" t="s">
        <v>15424</v>
      </c>
      <c r="J221" s="107"/>
      <c r="K221" s="10">
        <v>1</v>
      </c>
      <c r="L221" s="10">
        <v>6</v>
      </c>
      <c r="M221" s="838">
        <v>36000</v>
      </c>
      <c r="N221" s="10">
        <v>0</v>
      </c>
      <c r="O221" s="107">
        <v>6</v>
      </c>
      <c r="P221" s="838">
        <v>36000</v>
      </c>
      <c r="Q221" s="10">
        <v>0</v>
      </c>
      <c r="R221" s="107">
        <v>12</v>
      </c>
    </row>
    <row r="222" spans="1:18" s="843" customFormat="1" ht="22.5" x14ac:dyDescent="0.25">
      <c r="A222" s="107" t="s">
        <v>15401</v>
      </c>
      <c r="B222" s="10" t="s">
        <v>19548</v>
      </c>
      <c r="C222" s="269" t="s">
        <v>30118</v>
      </c>
      <c r="D222" s="841" t="s">
        <v>15450</v>
      </c>
      <c r="E222" s="837">
        <v>8000</v>
      </c>
      <c r="F222" s="269">
        <v>9859925</v>
      </c>
      <c r="G222" s="841" t="s">
        <v>15878</v>
      </c>
      <c r="H222" s="842" t="s">
        <v>15506</v>
      </c>
      <c r="I222" s="842" t="s">
        <v>15424</v>
      </c>
      <c r="J222" s="107"/>
      <c r="K222" s="10">
        <v>1</v>
      </c>
      <c r="L222" s="10">
        <v>6</v>
      </c>
      <c r="M222" s="838">
        <v>48000</v>
      </c>
      <c r="N222" s="10">
        <v>0</v>
      </c>
      <c r="O222" s="107">
        <v>6</v>
      </c>
      <c r="P222" s="838">
        <v>48000</v>
      </c>
      <c r="Q222" s="10">
        <v>0</v>
      </c>
      <c r="R222" s="107">
        <v>12</v>
      </c>
    </row>
    <row r="223" spans="1:18" s="843" customFormat="1" ht="22.5" x14ac:dyDescent="0.25">
      <c r="A223" s="107" t="s">
        <v>15401</v>
      </c>
      <c r="B223" s="10" t="s">
        <v>19548</v>
      </c>
      <c r="C223" s="269" t="s">
        <v>30118</v>
      </c>
      <c r="D223" s="841" t="s">
        <v>15879</v>
      </c>
      <c r="E223" s="837">
        <v>3000</v>
      </c>
      <c r="F223" s="269">
        <v>21815266</v>
      </c>
      <c r="G223" s="841" t="s">
        <v>15880</v>
      </c>
      <c r="H223" s="842" t="s">
        <v>15881</v>
      </c>
      <c r="I223" s="842" t="s">
        <v>15443</v>
      </c>
      <c r="J223" s="107"/>
      <c r="K223" s="10">
        <v>1</v>
      </c>
      <c r="L223" s="10">
        <v>6</v>
      </c>
      <c r="M223" s="838">
        <v>18000</v>
      </c>
      <c r="N223" s="10">
        <v>0</v>
      </c>
      <c r="O223" s="107">
        <v>6</v>
      </c>
      <c r="P223" s="838">
        <v>17995.830000000002</v>
      </c>
      <c r="Q223" s="10">
        <v>0</v>
      </c>
      <c r="R223" s="107">
        <v>12</v>
      </c>
    </row>
    <row r="224" spans="1:18" s="843" customFormat="1" ht="22.5" x14ac:dyDescent="0.25">
      <c r="A224" s="107" t="s">
        <v>15401</v>
      </c>
      <c r="B224" s="10" t="s">
        <v>19548</v>
      </c>
      <c r="C224" s="269" t="s">
        <v>30118</v>
      </c>
      <c r="D224" s="841" t="s">
        <v>15882</v>
      </c>
      <c r="E224" s="837">
        <v>6000</v>
      </c>
      <c r="F224" s="269">
        <v>41140143</v>
      </c>
      <c r="G224" s="841" t="s">
        <v>15883</v>
      </c>
      <c r="H224" s="842" t="s">
        <v>15437</v>
      </c>
      <c r="I224" s="842" t="s">
        <v>15409</v>
      </c>
      <c r="J224" s="107"/>
      <c r="K224" s="10">
        <v>1</v>
      </c>
      <c r="L224" s="10">
        <v>6</v>
      </c>
      <c r="M224" s="838">
        <v>36000</v>
      </c>
      <c r="N224" s="10">
        <v>0</v>
      </c>
      <c r="O224" s="107">
        <v>6</v>
      </c>
      <c r="P224" s="838">
        <v>35984.17</v>
      </c>
      <c r="Q224" s="10">
        <v>0</v>
      </c>
      <c r="R224" s="107">
        <v>12</v>
      </c>
    </row>
    <row r="225" spans="1:18" s="843" customFormat="1" ht="22.5" x14ac:dyDescent="0.25">
      <c r="A225" s="107" t="s">
        <v>15401</v>
      </c>
      <c r="B225" s="10" t="s">
        <v>19548</v>
      </c>
      <c r="C225" s="269" t="s">
        <v>30118</v>
      </c>
      <c r="D225" s="841" t="s">
        <v>15884</v>
      </c>
      <c r="E225" s="837">
        <v>7000</v>
      </c>
      <c r="F225" s="269">
        <v>9957599</v>
      </c>
      <c r="G225" s="841" t="s">
        <v>15885</v>
      </c>
      <c r="H225" s="842" t="s">
        <v>15886</v>
      </c>
      <c r="I225" s="842" t="s">
        <v>15424</v>
      </c>
      <c r="J225" s="107"/>
      <c r="K225" s="10">
        <v>2</v>
      </c>
      <c r="L225" s="10">
        <v>6</v>
      </c>
      <c r="M225" s="838">
        <v>42000</v>
      </c>
      <c r="N225" s="10">
        <v>0</v>
      </c>
      <c r="O225" s="107">
        <v>6</v>
      </c>
      <c r="P225" s="838">
        <v>42000</v>
      </c>
      <c r="Q225" s="10">
        <v>0</v>
      </c>
      <c r="R225" s="107">
        <v>12</v>
      </c>
    </row>
    <row r="226" spans="1:18" s="843" customFormat="1" ht="22.5" x14ac:dyDescent="0.25">
      <c r="A226" s="107" t="s">
        <v>15401</v>
      </c>
      <c r="B226" s="10" t="s">
        <v>19548</v>
      </c>
      <c r="C226" s="269" t="s">
        <v>30118</v>
      </c>
      <c r="D226" s="841" t="s">
        <v>15887</v>
      </c>
      <c r="E226" s="837">
        <v>9000</v>
      </c>
      <c r="F226" s="269">
        <v>28292427</v>
      </c>
      <c r="G226" s="841" t="s">
        <v>15888</v>
      </c>
      <c r="H226" s="842" t="s">
        <v>15889</v>
      </c>
      <c r="I226" s="842" t="s">
        <v>15424</v>
      </c>
      <c r="J226" s="107"/>
      <c r="K226" s="10">
        <v>1</v>
      </c>
      <c r="L226" s="10">
        <v>6</v>
      </c>
      <c r="M226" s="838">
        <v>54000</v>
      </c>
      <c r="N226" s="10">
        <v>0</v>
      </c>
      <c r="O226" s="107">
        <v>6</v>
      </c>
      <c r="P226" s="838">
        <v>54000</v>
      </c>
      <c r="Q226" s="10">
        <v>0</v>
      </c>
      <c r="R226" s="107">
        <v>12</v>
      </c>
    </row>
    <row r="227" spans="1:18" s="843" customFormat="1" ht="22.5" x14ac:dyDescent="0.25">
      <c r="A227" s="107" t="s">
        <v>15401</v>
      </c>
      <c r="B227" s="10" t="s">
        <v>19548</v>
      </c>
      <c r="C227" s="269" t="s">
        <v>30118</v>
      </c>
      <c r="D227" s="841" t="s">
        <v>15890</v>
      </c>
      <c r="E227" s="837">
        <v>5000</v>
      </c>
      <c r="F227" s="269">
        <v>7237655</v>
      </c>
      <c r="G227" s="841" t="s">
        <v>15891</v>
      </c>
      <c r="H227" s="842" t="s">
        <v>15892</v>
      </c>
      <c r="I227" s="842" t="s">
        <v>15424</v>
      </c>
      <c r="J227" s="107"/>
      <c r="K227" s="10">
        <v>1</v>
      </c>
      <c r="L227" s="10">
        <v>6</v>
      </c>
      <c r="M227" s="838">
        <v>30000</v>
      </c>
      <c r="N227" s="10">
        <v>0</v>
      </c>
      <c r="O227" s="107">
        <v>6</v>
      </c>
      <c r="P227" s="838">
        <v>30000</v>
      </c>
      <c r="Q227" s="10">
        <v>0</v>
      </c>
      <c r="R227" s="107">
        <v>12</v>
      </c>
    </row>
    <row r="228" spans="1:18" s="843" customFormat="1" ht="22.5" x14ac:dyDescent="0.25">
      <c r="A228" s="107" t="s">
        <v>15401</v>
      </c>
      <c r="B228" s="10" t="s">
        <v>19548</v>
      </c>
      <c r="C228" s="269" t="s">
        <v>30118</v>
      </c>
      <c r="D228" s="841" t="s">
        <v>15540</v>
      </c>
      <c r="E228" s="837">
        <v>5000</v>
      </c>
      <c r="F228" s="269">
        <v>6660637</v>
      </c>
      <c r="G228" s="841" t="s">
        <v>15893</v>
      </c>
      <c r="H228" s="842" t="s">
        <v>15481</v>
      </c>
      <c r="I228" s="842" t="s">
        <v>15424</v>
      </c>
      <c r="J228" s="107"/>
      <c r="K228" s="10">
        <v>1</v>
      </c>
      <c r="L228" s="10">
        <v>6</v>
      </c>
      <c r="M228" s="838">
        <v>30000</v>
      </c>
      <c r="N228" s="10">
        <v>0</v>
      </c>
      <c r="O228" s="107">
        <v>6</v>
      </c>
      <c r="P228" s="838">
        <v>30000</v>
      </c>
      <c r="Q228" s="10">
        <v>0</v>
      </c>
      <c r="R228" s="107">
        <v>12</v>
      </c>
    </row>
    <row r="229" spans="1:18" s="843" customFormat="1" ht="22.5" x14ac:dyDescent="0.25">
      <c r="A229" s="107" t="s">
        <v>15401</v>
      </c>
      <c r="B229" s="10" t="s">
        <v>19548</v>
      </c>
      <c r="C229" s="269" t="s">
        <v>30118</v>
      </c>
      <c r="D229" s="841" t="s">
        <v>15894</v>
      </c>
      <c r="E229" s="837">
        <v>3800</v>
      </c>
      <c r="F229" s="269">
        <v>7436320</v>
      </c>
      <c r="G229" s="841" t="s">
        <v>15895</v>
      </c>
      <c r="H229" s="842" t="s">
        <v>15437</v>
      </c>
      <c r="I229" s="842" t="s">
        <v>15417</v>
      </c>
      <c r="J229" s="107"/>
      <c r="K229" s="10">
        <v>2</v>
      </c>
      <c r="L229" s="10">
        <v>6</v>
      </c>
      <c r="M229" s="838">
        <v>22800</v>
      </c>
      <c r="N229" s="10">
        <v>0</v>
      </c>
      <c r="O229" s="107">
        <v>6</v>
      </c>
      <c r="P229" s="838">
        <v>22800</v>
      </c>
      <c r="Q229" s="10">
        <v>0</v>
      </c>
      <c r="R229" s="107">
        <v>12</v>
      </c>
    </row>
    <row r="230" spans="1:18" s="843" customFormat="1" ht="22.5" x14ac:dyDescent="0.25">
      <c r="A230" s="107" t="s">
        <v>15401</v>
      </c>
      <c r="B230" s="10" t="s">
        <v>19548</v>
      </c>
      <c r="C230" s="269" t="s">
        <v>30118</v>
      </c>
      <c r="D230" s="841" t="s">
        <v>15896</v>
      </c>
      <c r="E230" s="837">
        <v>10500</v>
      </c>
      <c r="F230" s="269">
        <v>42356652</v>
      </c>
      <c r="G230" s="841" t="s">
        <v>15897</v>
      </c>
      <c r="H230" s="842" t="s">
        <v>15752</v>
      </c>
      <c r="I230" s="842" t="s">
        <v>15424</v>
      </c>
      <c r="J230" s="107"/>
      <c r="K230" s="10">
        <v>2</v>
      </c>
      <c r="L230" s="10">
        <v>6</v>
      </c>
      <c r="M230" s="838">
        <v>63000</v>
      </c>
      <c r="N230" s="10">
        <v>0</v>
      </c>
      <c r="O230" s="107">
        <v>6</v>
      </c>
      <c r="P230" s="838">
        <v>63000</v>
      </c>
      <c r="Q230" s="10">
        <v>0</v>
      </c>
      <c r="R230" s="107">
        <v>12</v>
      </c>
    </row>
    <row r="231" spans="1:18" s="843" customFormat="1" ht="22.5" x14ac:dyDescent="0.25">
      <c r="A231" s="107" t="s">
        <v>15401</v>
      </c>
      <c r="B231" s="10" t="s">
        <v>19548</v>
      </c>
      <c r="C231" s="269" t="s">
        <v>30118</v>
      </c>
      <c r="D231" s="841" t="s">
        <v>15898</v>
      </c>
      <c r="E231" s="837">
        <v>7500</v>
      </c>
      <c r="F231" s="269">
        <v>8004585</v>
      </c>
      <c r="G231" s="841" t="s">
        <v>15899</v>
      </c>
      <c r="H231" s="842" t="s">
        <v>15552</v>
      </c>
      <c r="I231" s="842" t="s">
        <v>15518</v>
      </c>
      <c r="J231" s="107"/>
      <c r="K231" s="10">
        <v>1</v>
      </c>
      <c r="L231" s="10">
        <v>6</v>
      </c>
      <c r="M231" s="838">
        <v>45000</v>
      </c>
      <c r="N231" s="10">
        <v>0</v>
      </c>
      <c r="O231" s="107">
        <v>6</v>
      </c>
      <c r="P231" s="838">
        <v>45000</v>
      </c>
      <c r="Q231" s="10">
        <v>0</v>
      </c>
      <c r="R231" s="107">
        <v>12</v>
      </c>
    </row>
    <row r="232" spans="1:18" s="843" customFormat="1" ht="22.5" x14ac:dyDescent="0.25">
      <c r="A232" s="107" t="s">
        <v>15401</v>
      </c>
      <c r="B232" s="10" t="s">
        <v>19548</v>
      </c>
      <c r="C232" s="269" t="s">
        <v>30118</v>
      </c>
      <c r="D232" s="841" t="s">
        <v>15900</v>
      </c>
      <c r="E232" s="837">
        <v>6000</v>
      </c>
      <c r="F232" s="269">
        <v>43238436</v>
      </c>
      <c r="G232" s="841" t="s">
        <v>15901</v>
      </c>
      <c r="H232" s="842" t="s">
        <v>15452</v>
      </c>
      <c r="I232" s="842" t="s">
        <v>15424</v>
      </c>
      <c r="J232" s="107"/>
      <c r="K232" s="10">
        <v>3</v>
      </c>
      <c r="L232" s="10">
        <v>6</v>
      </c>
      <c r="M232" s="838">
        <v>36000</v>
      </c>
      <c r="N232" s="10">
        <v>0</v>
      </c>
      <c r="O232" s="107">
        <v>6</v>
      </c>
      <c r="P232" s="838">
        <v>36000</v>
      </c>
      <c r="Q232" s="10">
        <v>0</v>
      </c>
      <c r="R232" s="107">
        <v>12</v>
      </c>
    </row>
    <row r="233" spans="1:18" s="843" customFormat="1" ht="22.5" x14ac:dyDescent="0.25">
      <c r="A233" s="107" t="s">
        <v>15401</v>
      </c>
      <c r="B233" s="10" t="s">
        <v>19548</v>
      </c>
      <c r="C233" s="269" t="s">
        <v>30118</v>
      </c>
      <c r="D233" s="841" t="s">
        <v>15902</v>
      </c>
      <c r="E233" s="837">
        <v>2500</v>
      </c>
      <c r="F233" s="269">
        <v>10776874</v>
      </c>
      <c r="G233" s="841" t="s">
        <v>15903</v>
      </c>
      <c r="H233" s="842" t="s">
        <v>1030</v>
      </c>
      <c r="I233" s="842" t="s">
        <v>15478</v>
      </c>
      <c r="J233" s="107"/>
      <c r="K233" s="10">
        <v>2</v>
      </c>
      <c r="L233" s="10">
        <v>6</v>
      </c>
      <c r="M233" s="838">
        <v>15000</v>
      </c>
      <c r="N233" s="10">
        <v>0</v>
      </c>
      <c r="O233" s="107">
        <v>6</v>
      </c>
      <c r="P233" s="838">
        <v>14985.59</v>
      </c>
      <c r="Q233" s="10">
        <v>0</v>
      </c>
      <c r="R233" s="107">
        <v>12</v>
      </c>
    </row>
    <row r="234" spans="1:18" s="843" customFormat="1" ht="22.5" x14ac:dyDescent="0.25">
      <c r="A234" s="107" t="s">
        <v>15401</v>
      </c>
      <c r="B234" s="10" t="s">
        <v>19548</v>
      </c>
      <c r="C234" s="269" t="s">
        <v>30118</v>
      </c>
      <c r="D234" s="841" t="s">
        <v>15904</v>
      </c>
      <c r="E234" s="837">
        <v>3500</v>
      </c>
      <c r="F234" s="269">
        <v>8902416</v>
      </c>
      <c r="G234" s="841" t="s">
        <v>15905</v>
      </c>
      <c r="H234" s="842" t="s">
        <v>1030</v>
      </c>
      <c r="I234" s="842" t="s">
        <v>15478</v>
      </c>
      <c r="J234" s="107"/>
      <c r="K234" s="10">
        <v>2</v>
      </c>
      <c r="L234" s="10">
        <v>6</v>
      </c>
      <c r="M234" s="838">
        <v>21000</v>
      </c>
      <c r="N234" s="10">
        <v>0</v>
      </c>
      <c r="O234" s="107">
        <v>6</v>
      </c>
      <c r="P234" s="838">
        <v>21000</v>
      </c>
      <c r="Q234" s="10">
        <v>0</v>
      </c>
      <c r="R234" s="107">
        <v>12</v>
      </c>
    </row>
    <row r="235" spans="1:18" s="843" customFormat="1" ht="22.5" x14ac:dyDescent="0.25">
      <c r="A235" s="107" t="s">
        <v>15401</v>
      </c>
      <c r="B235" s="10" t="s">
        <v>19548</v>
      </c>
      <c r="C235" s="269" t="s">
        <v>30118</v>
      </c>
      <c r="D235" s="841" t="s">
        <v>15906</v>
      </c>
      <c r="E235" s="837">
        <v>2700</v>
      </c>
      <c r="F235" s="269">
        <v>6672851</v>
      </c>
      <c r="G235" s="841" t="s">
        <v>15907</v>
      </c>
      <c r="H235" s="842" t="s">
        <v>15908</v>
      </c>
      <c r="I235" s="842" t="s">
        <v>15405</v>
      </c>
      <c r="J235" s="107"/>
      <c r="K235" s="10">
        <v>2</v>
      </c>
      <c r="L235" s="10">
        <v>6</v>
      </c>
      <c r="M235" s="838">
        <v>16200</v>
      </c>
      <c r="N235" s="10">
        <v>0</v>
      </c>
      <c r="O235" s="107">
        <v>6</v>
      </c>
      <c r="P235" s="838">
        <v>16200</v>
      </c>
      <c r="Q235" s="10">
        <v>0</v>
      </c>
      <c r="R235" s="107">
        <v>12</v>
      </c>
    </row>
    <row r="236" spans="1:18" s="843" customFormat="1" ht="22.5" x14ac:dyDescent="0.25">
      <c r="A236" s="107" t="s">
        <v>15401</v>
      </c>
      <c r="B236" s="10" t="s">
        <v>19548</v>
      </c>
      <c r="C236" s="269" t="s">
        <v>30118</v>
      </c>
      <c r="D236" s="841" t="s">
        <v>15909</v>
      </c>
      <c r="E236" s="837">
        <v>7000</v>
      </c>
      <c r="F236" s="269">
        <v>10399657</v>
      </c>
      <c r="G236" s="841" t="s">
        <v>15910</v>
      </c>
      <c r="H236" s="842" t="s">
        <v>15911</v>
      </c>
      <c r="I236" s="842" t="s">
        <v>15424</v>
      </c>
      <c r="J236" s="107"/>
      <c r="K236" s="10">
        <v>1</v>
      </c>
      <c r="L236" s="10">
        <v>6</v>
      </c>
      <c r="M236" s="838">
        <v>42000</v>
      </c>
      <c r="N236" s="10">
        <v>0</v>
      </c>
      <c r="O236" s="107">
        <v>6</v>
      </c>
      <c r="P236" s="838">
        <v>42000</v>
      </c>
      <c r="Q236" s="10">
        <v>0</v>
      </c>
      <c r="R236" s="107">
        <v>12</v>
      </c>
    </row>
    <row r="237" spans="1:18" s="843" customFormat="1" ht="22.5" x14ac:dyDescent="0.25">
      <c r="A237" s="107" t="s">
        <v>15401</v>
      </c>
      <c r="B237" s="10" t="s">
        <v>19548</v>
      </c>
      <c r="C237" s="269" t="s">
        <v>30118</v>
      </c>
      <c r="D237" s="841" t="s">
        <v>15912</v>
      </c>
      <c r="E237" s="837">
        <v>4000</v>
      </c>
      <c r="F237" s="269">
        <v>41011913</v>
      </c>
      <c r="G237" s="841" t="s">
        <v>15913</v>
      </c>
      <c r="H237" s="842" t="s">
        <v>15449</v>
      </c>
      <c r="I237" s="842" t="s">
        <v>15424</v>
      </c>
      <c r="J237" s="107"/>
      <c r="K237" s="10">
        <v>1</v>
      </c>
      <c r="L237" s="10">
        <v>6</v>
      </c>
      <c r="M237" s="838">
        <v>24000</v>
      </c>
      <c r="N237" s="10">
        <v>0</v>
      </c>
      <c r="O237" s="107">
        <v>6</v>
      </c>
      <c r="P237" s="838">
        <v>24000</v>
      </c>
      <c r="Q237" s="10">
        <v>0</v>
      </c>
      <c r="R237" s="107">
        <v>12</v>
      </c>
    </row>
    <row r="238" spans="1:18" s="843" customFormat="1" ht="22.5" x14ac:dyDescent="0.25">
      <c r="A238" s="107" t="s">
        <v>15401</v>
      </c>
      <c r="B238" s="10" t="s">
        <v>19548</v>
      </c>
      <c r="C238" s="269" t="s">
        <v>30118</v>
      </c>
      <c r="D238" s="841" t="s">
        <v>15914</v>
      </c>
      <c r="E238" s="837">
        <v>8000</v>
      </c>
      <c r="F238" s="269">
        <v>42526870</v>
      </c>
      <c r="G238" s="841" t="s">
        <v>15915</v>
      </c>
      <c r="H238" s="842" t="s">
        <v>15446</v>
      </c>
      <c r="I238" s="842" t="s">
        <v>15424</v>
      </c>
      <c r="J238" s="107"/>
      <c r="K238" s="10">
        <v>1</v>
      </c>
      <c r="L238" s="10">
        <v>6</v>
      </c>
      <c r="M238" s="838">
        <v>48000</v>
      </c>
      <c r="N238" s="10">
        <v>0</v>
      </c>
      <c r="O238" s="107">
        <v>6</v>
      </c>
      <c r="P238" s="838">
        <v>48000</v>
      </c>
      <c r="Q238" s="10">
        <v>0</v>
      </c>
      <c r="R238" s="107">
        <v>12</v>
      </c>
    </row>
    <row r="239" spans="1:18" s="843" customFormat="1" ht="22.5" x14ac:dyDescent="0.25">
      <c r="A239" s="107" t="s">
        <v>15401</v>
      </c>
      <c r="B239" s="10" t="s">
        <v>19548</v>
      </c>
      <c r="C239" s="269" t="s">
        <v>30118</v>
      </c>
      <c r="D239" s="841" t="s">
        <v>15916</v>
      </c>
      <c r="E239" s="837">
        <v>9500</v>
      </c>
      <c r="F239" s="269">
        <v>6274755</v>
      </c>
      <c r="G239" s="841" t="s">
        <v>15917</v>
      </c>
      <c r="H239" s="842" t="s">
        <v>15889</v>
      </c>
      <c r="I239" s="842" t="s">
        <v>15424</v>
      </c>
      <c r="J239" s="107"/>
      <c r="K239" s="10">
        <v>1</v>
      </c>
      <c r="L239" s="10">
        <v>6</v>
      </c>
      <c r="M239" s="838">
        <v>57000</v>
      </c>
      <c r="N239" s="10">
        <v>0</v>
      </c>
      <c r="O239" s="107">
        <v>6</v>
      </c>
      <c r="P239" s="838">
        <v>57000</v>
      </c>
      <c r="Q239" s="10">
        <v>0</v>
      </c>
      <c r="R239" s="107">
        <v>12</v>
      </c>
    </row>
    <row r="240" spans="1:18" s="843" customFormat="1" ht="22.5" x14ac:dyDescent="0.25">
      <c r="A240" s="107" t="s">
        <v>15401</v>
      </c>
      <c r="B240" s="10" t="s">
        <v>19548</v>
      </c>
      <c r="C240" s="269" t="s">
        <v>30118</v>
      </c>
      <c r="D240" s="841" t="s">
        <v>15918</v>
      </c>
      <c r="E240" s="837">
        <v>7000</v>
      </c>
      <c r="F240" s="269">
        <v>16120874</v>
      </c>
      <c r="G240" s="841" t="s">
        <v>15919</v>
      </c>
      <c r="H240" s="842" t="s">
        <v>15416</v>
      </c>
      <c r="I240" s="842" t="s">
        <v>15409</v>
      </c>
      <c r="J240" s="107"/>
      <c r="K240" s="10">
        <v>1</v>
      </c>
      <c r="L240" s="10">
        <v>6</v>
      </c>
      <c r="M240" s="838">
        <v>42000</v>
      </c>
      <c r="N240" s="10">
        <v>0</v>
      </c>
      <c r="O240" s="107">
        <v>6</v>
      </c>
      <c r="P240" s="838">
        <v>41995.14</v>
      </c>
      <c r="Q240" s="10">
        <v>0</v>
      </c>
      <c r="R240" s="107">
        <v>12</v>
      </c>
    </row>
    <row r="241" spans="1:18" s="843" customFormat="1" ht="22.5" x14ac:dyDescent="0.25">
      <c r="A241" s="107" t="s">
        <v>15401</v>
      </c>
      <c r="B241" s="10" t="s">
        <v>19548</v>
      </c>
      <c r="C241" s="269" t="s">
        <v>30118</v>
      </c>
      <c r="D241" s="841" t="s">
        <v>15920</v>
      </c>
      <c r="E241" s="837">
        <v>6700</v>
      </c>
      <c r="F241" s="269">
        <v>6621134</v>
      </c>
      <c r="G241" s="841" t="s">
        <v>15921</v>
      </c>
      <c r="H241" s="842" t="s">
        <v>15506</v>
      </c>
      <c r="I241" s="842" t="s">
        <v>15424</v>
      </c>
      <c r="J241" s="107"/>
      <c r="K241" s="10">
        <v>3</v>
      </c>
      <c r="L241" s="10">
        <v>6</v>
      </c>
      <c r="M241" s="838">
        <v>40200</v>
      </c>
      <c r="N241" s="10">
        <v>0</v>
      </c>
      <c r="O241" s="107">
        <v>6</v>
      </c>
      <c r="P241" s="838">
        <v>40200</v>
      </c>
      <c r="Q241" s="10">
        <v>0</v>
      </c>
      <c r="R241" s="107">
        <v>12</v>
      </c>
    </row>
    <row r="242" spans="1:18" s="843" customFormat="1" ht="22.5" x14ac:dyDescent="0.25">
      <c r="A242" s="107" t="s">
        <v>15401</v>
      </c>
      <c r="B242" s="10" t="s">
        <v>19548</v>
      </c>
      <c r="C242" s="269" t="s">
        <v>30118</v>
      </c>
      <c r="D242" s="841" t="s">
        <v>15498</v>
      </c>
      <c r="E242" s="837">
        <v>8000</v>
      </c>
      <c r="F242" s="269">
        <v>7841115</v>
      </c>
      <c r="G242" s="841" t="s">
        <v>15922</v>
      </c>
      <c r="H242" s="842" t="s">
        <v>15506</v>
      </c>
      <c r="I242" s="842" t="s">
        <v>15424</v>
      </c>
      <c r="J242" s="107"/>
      <c r="K242" s="10">
        <v>1</v>
      </c>
      <c r="L242" s="10">
        <v>6</v>
      </c>
      <c r="M242" s="838">
        <v>48000</v>
      </c>
      <c r="N242" s="10">
        <v>0</v>
      </c>
      <c r="O242" s="107">
        <v>6</v>
      </c>
      <c r="P242" s="838">
        <v>48000</v>
      </c>
      <c r="Q242" s="10">
        <v>0</v>
      </c>
      <c r="R242" s="107">
        <v>12</v>
      </c>
    </row>
    <row r="243" spans="1:18" s="843" customFormat="1" ht="22.5" x14ac:dyDescent="0.25">
      <c r="A243" s="107" t="s">
        <v>15401</v>
      </c>
      <c r="B243" s="10" t="s">
        <v>19548</v>
      </c>
      <c r="C243" s="269" t="s">
        <v>30118</v>
      </c>
      <c r="D243" s="841" t="s">
        <v>15923</v>
      </c>
      <c r="E243" s="837">
        <v>5000</v>
      </c>
      <c r="F243" s="269">
        <v>20034544</v>
      </c>
      <c r="G243" s="841" t="s">
        <v>15924</v>
      </c>
      <c r="H243" s="842" t="s">
        <v>15580</v>
      </c>
      <c r="I243" s="842" t="s">
        <v>15424</v>
      </c>
      <c r="J243" s="107"/>
      <c r="K243" s="10">
        <v>1</v>
      </c>
      <c r="L243" s="10">
        <v>6</v>
      </c>
      <c r="M243" s="838">
        <v>30000</v>
      </c>
      <c r="N243" s="10">
        <v>0</v>
      </c>
      <c r="O243" s="107">
        <v>6</v>
      </c>
      <c r="P243" s="838">
        <v>30000</v>
      </c>
      <c r="Q243" s="10">
        <v>0</v>
      </c>
      <c r="R243" s="107">
        <v>12</v>
      </c>
    </row>
    <row r="244" spans="1:18" s="843" customFormat="1" ht="22.5" x14ac:dyDescent="0.25">
      <c r="A244" s="107" t="s">
        <v>15401</v>
      </c>
      <c r="B244" s="10" t="s">
        <v>19548</v>
      </c>
      <c r="C244" s="269" t="s">
        <v>30118</v>
      </c>
      <c r="D244" s="841" t="s">
        <v>15925</v>
      </c>
      <c r="E244" s="837">
        <v>5300</v>
      </c>
      <c r="F244" s="269">
        <v>7999908</v>
      </c>
      <c r="G244" s="841" t="s">
        <v>15926</v>
      </c>
      <c r="H244" s="842" t="s">
        <v>15752</v>
      </c>
      <c r="I244" s="842" t="s">
        <v>15424</v>
      </c>
      <c r="J244" s="107"/>
      <c r="K244" s="10">
        <v>2</v>
      </c>
      <c r="L244" s="10">
        <v>6</v>
      </c>
      <c r="M244" s="838">
        <v>31800</v>
      </c>
      <c r="N244" s="10">
        <v>0</v>
      </c>
      <c r="O244" s="107">
        <v>6</v>
      </c>
      <c r="P244" s="838">
        <v>31800</v>
      </c>
      <c r="Q244" s="10">
        <v>0</v>
      </c>
      <c r="R244" s="107">
        <v>12</v>
      </c>
    </row>
    <row r="245" spans="1:18" s="843" customFormat="1" ht="22.5" x14ac:dyDescent="0.25">
      <c r="A245" s="107" t="s">
        <v>15401</v>
      </c>
      <c r="B245" s="10" t="s">
        <v>19548</v>
      </c>
      <c r="C245" s="269" t="s">
        <v>30118</v>
      </c>
      <c r="D245" s="841" t="s">
        <v>15482</v>
      </c>
      <c r="E245" s="837">
        <v>3200</v>
      </c>
      <c r="F245" s="269">
        <v>7473397</v>
      </c>
      <c r="G245" s="841" t="s">
        <v>15927</v>
      </c>
      <c r="H245" s="842" t="s">
        <v>15416</v>
      </c>
      <c r="I245" s="842" t="s">
        <v>15405</v>
      </c>
      <c r="J245" s="107"/>
      <c r="K245" s="10">
        <v>1</v>
      </c>
      <c r="L245" s="10">
        <v>6</v>
      </c>
      <c r="M245" s="838">
        <v>19200</v>
      </c>
      <c r="N245" s="10">
        <v>0</v>
      </c>
      <c r="O245" s="107">
        <v>6</v>
      </c>
      <c r="P245" s="838">
        <v>19200</v>
      </c>
      <c r="Q245" s="10">
        <v>1</v>
      </c>
      <c r="R245" s="107">
        <v>12</v>
      </c>
    </row>
    <row r="246" spans="1:18" s="843" customFormat="1" ht="45" x14ac:dyDescent="0.25">
      <c r="A246" s="107" t="s">
        <v>15401</v>
      </c>
      <c r="B246" s="10" t="s">
        <v>19548</v>
      </c>
      <c r="C246" s="269" t="s">
        <v>30118</v>
      </c>
      <c r="D246" s="841" t="s">
        <v>15928</v>
      </c>
      <c r="E246" s="837">
        <v>10000</v>
      </c>
      <c r="F246" s="269">
        <v>9088324</v>
      </c>
      <c r="G246" s="841" t="s">
        <v>15929</v>
      </c>
      <c r="H246" s="842" t="s">
        <v>15440</v>
      </c>
      <c r="I246" s="842" t="s">
        <v>15424</v>
      </c>
      <c r="J246" s="107"/>
      <c r="K246" s="10">
        <v>3</v>
      </c>
      <c r="L246" s="10">
        <v>6</v>
      </c>
      <c r="M246" s="838">
        <v>60000</v>
      </c>
      <c r="N246" s="10">
        <v>0</v>
      </c>
      <c r="O246" s="107">
        <v>6</v>
      </c>
      <c r="P246" s="838">
        <v>60000</v>
      </c>
      <c r="Q246" s="10">
        <v>1</v>
      </c>
      <c r="R246" s="107">
        <v>12</v>
      </c>
    </row>
    <row r="247" spans="1:18" s="843" customFormat="1" ht="22.5" x14ac:dyDescent="0.25">
      <c r="A247" s="107" t="s">
        <v>15401</v>
      </c>
      <c r="B247" s="10" t="s">
        <v>19548</v>
      </c>
      <c r="C247" s="269" t="s">
        <v>30118</v>
      </c>
      <c r="D247" s="841" t="s">
        <v>15654</v>
      </c>
      <c r="E247" s="837">
        <v>15600</v>
      </c>
      <c r="F247" s="269">
        <v>8799124</v>
      </c>
      <c r="G247" s="841" t="s">
        <v>15930</v>
      </c>
      <c r="H247" s="842"/>
      <c r="I247" s="842"/>
      <c r="J247" s="107"/>
      <c r="K247" s="10">
        <v>0</v>
      </c>
      <c r="L247" s="10">
        <v>0</v>
      </c>
      <c r="M247" s="838">
        <v>0</v>
      </c>
      <c r="N247" s="10">
        <v>1</v>
      </c>
      <c r="O247" s="107">
        <v>1</v>
      </c>
      <c r="P247" s="838">
        <v>15600</v>
      </c>
      <c r="Q247" s="10">
        <v>0</v>
      </c>
      <c r="R247" s="107">
        <v>12</v>
      </c>
    </row>
    <row r="248" spans="1:18" s="843" customFormat="1" ht="22.5" x14ac:dyDescent="0.25">
      <c r="A248" s="107" t="s">
        <v>15401</v>
      </c>
      <c r="B248" s="10" t="s">
        <v>19548</v>
      </c>
      <c r="C248" s="269" t="s">
        <v>30118</v>
      </c>
      <c r="D248" s="841" t="s">
        <v>15456</v>
      </c>
      <c r="E248" s="837">
        <v>15600</v>
      </c>
      <c r="F248" s="269">
        <v>28306055</v>
      </c>
      <c r="G248" s="841" t="s">
        <v>15931</v>
      </c>
      <c r="H248" s="842"/>
      <c r="I248" s="842"/>
      <c r="J248" s="107"/>
      <c r="K248" s="10">
        <v>0</v>
      </c>
      <c r="L248" s="10">
        <v>0</v>
      </c>
      <c r="M248" s="838">
        <v>0</v>
      </c>
      <c r="N248" s="10">
        <v>1</v>
      </c>
      <c r="O248" s="107">
        <v>2</v>
      </c>
      <c r="P248" s="838">
        <v>31200</v>
      </c>
      <c r="Q248" s="10">
        <v>0</v>
      </c>
      <c r="R248" s="107">
        <v>12</v>
      </c>
    </row>
    <row r="249" spans="1:18" s="843" customFormat="1" ht="22.5" x14ac:dyDescent="0.25">
      <c r="A249" s="107" t="s">
        <v>15401</v>
      </c>
      <c r="B249" s="10" t="s">
        <v>19548</v>
      </c>
      <c r="C249" s="269" t="s">
        <v>30118</v>
      </c>
      <c r="D249" s="841" t="s">
        <v>15456</v>
      </c>
      <c r="E249" s="837">
        <v>15600</v>
      </c>
      <c r="F249" s="269">
        <v>43327350</v>
      </c>
      <c r="G249" s="841" t="s">
        <v>15932</v>
      </c>
      <c r="H249" s="842"/>
      <c r="I249" s="842"/>
      <c r="J249" s="107"/>
      <c r="K249" s="10">
        <v>0</v>
      </c>
      <c r="L249" s="10">
        <v>0</v>
      </c>
      <c r="M249" s="838">
        <v>0</v>
      </c>
      <c r="N249" s="10">
        <v>1</v>
      </c>
      <c r="O249" s="107">
        <v>3</v>
      </c>
      <c r="P249" s="838">
        <v>46800</v>
      </c>
      <c r="Q249" s="10">
        <v>0</v>
      </c>
      <c r="R249" s="107">
        <v>12</v>
      </c>
    </row>
    <row r="250" spans="1:18" s="843" customFormat="1" ht="22.5" x14ac:dyDescent="0.25">
      <c r="A250" s="107" t="s">
        <v>15401</v>
      </c>
      <c r="B250" s="10" t="s">
        <v>19548</v>
      </c>
      <c r="C250" s="269" t="s">
        <v>30118</v>
      </c>
      <c r="D250" s="841" t="s">
        <v>15933</v>
      </c>
      <c r="E250" s="837">
        <v>10000</v>
      </c>
      <c r="F250" s="269">
        <v>7861332</v>
      </c>
      <c r="G250" s="841" t="s">
        <v>15934</v>
      </c>
      <c r="H250" s="842" t="s">
        <v>15506</v>
      </c>
      <c r="I250" s="842" t="s">
        <v>15424</v>
      </c>
      <c r="J250" s="107"/>
      <c r="K250" s="10">
        <v>1</v>
      </c>
      <c r="L250" s="10">
        <v>6</v>
      </c>
      <c r="M250" s="838">
        <v>60000</v>
      </c>
      <c r="N250" s="10">
        <v>0</v>
      </c>
      <c r="O250" s="107">
        <v>6</v>
      </c>
      <c r="P250" s="838">
        <v>60000</v>
      </c>
      <c r="Q250" s="10">
        <v>0</v>
      </c>
      <c r="R250" s="107">
        <v>12</v>
      </c>
    </row>
    <row r="251" spans="1:18" s="843" customFormat="1" ht="22.5" x14ac:dyDescent="0.25">
      <c r="A251" s="107" t="s">
        <v>15401</v>
      </c>
      <c r="B251" s="10" t="s">
        <v>19548</v>
      </c>
      <c r="C251" s="269" t="s">
        <v>30118</v>
      </c>
      <c r="D251" s="841" t="s">
        <v>15935</v>
      </c>
      <c r="E251" s="837">
        <v>9000</v>
      </c>
      <c r="F251" s="269">
        <v>2896380</v>
      </c>
      <c r="G251" s="841" t="s">
        <v>15936</v>
      </c>
      <c r="H251" s="842" t="s">
        <v>15440</v>
      </c>
      <c r="I251" s="842" t="s">
        <v>15424</v>
      </c>
      <c r="J251" s="107"/>
      <c r="K251" s="10">
        <v>2</v>
      </c>
      <c r="L251" s="10">
        <v>6</v>
      </c>
      <c r="M251" s="838">
        <v>54000</v>
      </c>
      <c r="N251" s="10">
        <v>0</v>
      </c>
      <c r="O251" s="107">
        <v>6</v>
      </c>
      <c r="P251" s="838">
        <v>53996.87</v>
      </c>
      <c r="Q251" s="10">
        <v>0</v>
      </c>
      <c r="R251" s="107">
        <v>12</v>
      </c>
    </row>
    <row r="252" spans="1:18" s="843" customFormat="1" ht="22.5" x14ac:dyDescent="0.25">
      <c r="A252" s="107" t="s">
        <v>15401</v>
      </c>
      <c r="B252" s="10" t="s">
        <v>19548</v>
      </c>
      <c r="C252" s="269" t="s">
        <v>30118</v>
      </c>
      <c r="D252" s="841" t="s">
        <v>15937</v>
      </c>
      <c r="E252" s="837">
        <v>8000</v>
      </c>
      <c r="F252" s="269">
        <v>7714501</v>
      </c>
      <c r="G252" s="841" t="s">
        <v>15938</v>
      </c>
      <c r="H252" s="842" t="s">
        <v>15700</v>
      </c>
      <c r="I252" s="842" t="s">
        <v>15424</v>
      </c>
      <c r="J252" s="107"/>
      <c r="K252" s="10">
        <v>2</v>
      </c>
      <c r="L252" s="10">
        <v>6</v>
      </c>
      <c r="M252" s="838">
        <v>48000</v>
      </c>
      <c r="N252" s="10">
        <v>0</v>
      </c>
      <c r="O252" s="107">
        <v>6</v>
      </c>
      <c r="P252" s="838">
        <v>48000</v>
      </c>
      <c r="Q252" s="10">
        <v>0</v>
      </c>
      <c r="R252" s="107">
        <v>12</v>
      </c>
    </row>
    <row r="253" spans="1:18" s="843" customFormat="1" ht="22.5" x14ac:dyDescent="0.25">
      <c r="A253" s="107" t="s">
        <v>15401</v>
      </c>
      <c r="B253" s="10" t="s">
        <v>19548</v>
      </c>
      <c r="C253" s="269" t="s">
        <v>30118</v>
      </c>
      <c r="D253" s="841" t="s">
        <v>15537</v>
      </c>
      <c r="E253" s="837">
        <v>7000</v>
      </c>
      <c r="F253" s="269">
        <v>45859473</v>
      </c>
      <c r="G253" s="841" t="s">
        <v>15939</v>
      </c>
      <c r="H253" s="842" t="s">
        <v>15523</v>
      </c>
      <c r="I253" s="842" t="s">
        <v>15424</v>
      </c>
      <c r="J253" s="107"/>
      <c r="K253" s="10">
        <v>2</v>
      </c>
      <c r="L253" s="10">
        <v>6</v>
      </c>
      <c r="M253" s="838">
        <v>42000</v>
      </c>
      <c r="N253" s="10">
        <v>0</v>
      </c>
      <c r="O253" s="107">
        <v>6</v>
      </c>
      <c r="P253" s="838">
        <v>41912.5</v>
      </c>
      <c r="Q253" s="10">
        <v>0</v>
      </c>
      <c r="R253" s="107">
        <v>12</v>
      </c>
    </row>
    <row r="254" spans="1:18" s="843" customFormat="1" ht="22.5" x14ac:dyDescent="0.25">
      <c r="A254" s="107" t="s">
        <v>15401</v>
      </c>
      <c r="B254" s="10" t="s">
        <v>19548</v>
      </c>
      <c r="C254" s="269" t="s">
        <v>30118</v>
      </c>
      <c r="D254" s="841" t="s">
        <v>15940</v>
      </c>
      <c r="E254" s="837">
        <v>8000</v>
      </c>
      <c r="F254" s="269">
        <v>2292586</v>
      </c>
      <c r="G254" s="841" t="s">
        <v>15941</v>
      </c>
      <c r="H254" s="842" t="s">
        <v>15552</v>
      </c>
      <c r="I254" s="842" t="s">
        <v>15424</v>
      </c>
      <c r="J254" s="107"/>
      <c r="K254" s="10">
        <v>1</v>
      </c>
      <c r="L254" s="10">
        <v>6</v>
      </c>
      <c r="M254" s="838">
        <v>48000</v>
      </c>
      <c r="N254" s="10">
        <v>0</v>
      </c>
      <c r="O254" s="107">
        <v>6</v>
      </c>
      <c r="P254" s="838">
        <v>48000</v>
      </c>
      <c r="Q254" s="10">
        <v>0</v>
      </c>
      <c r="R254" s="107">
        <v>12</v>
      </c>
    </row>
    <row r="255" spans="1:18" s="843" customFormat="1" ht="22.5" x14ac:dyDescent="0.25">
      <c r="A255" s="107" t="s">
        <v>15401</v>
      </c>
      <c r="B255" s="10" t="s">
        <v>19548</v>
      </c>
      <c r="C255" s="269" t="s">
        <v>30118</v>
      </c>
      <c r="D255" s="841" t="s">
        <v>15632</v>
      </c>
      <c r="E255" s="837">
        <v>8000</v>
      </c>
      <c r="F255" s="269">
        <v>7933203</v>
      </c>
      <c r="G255" s="841" t="s">
        <v>15942</v>
      </c>
      <c r="H255" s="842" t="s">
        <v>15506</v>
      </c>
      <c r="I255" s="842" t="s">
        <v>15424</v>
      </c>
      <c r="J255" s="107"/>
      <c r="K255" s="10">
        <v>1</v>
      </c>
      <c r="L255" s="10">
        <v>6</v>
      </c>
      <c r="M255" s="838">
        <v>48000</v>
      </c>
      <c r="N255" s="10">
        <v>0</v>
      </c>
      <c r="O255" s="107">
        <v>6</v>
      </c>
      <c r="P255" s="838">
        <v>48000</v>
      </c>
      <c r="Q255" s="10">
        <v>0</v>
      </c>
      <c r="R255" s="107">
        <v>12</v>
      </c>
    </row>
    <row r="256" spans="1:18" s="843" customFormat="1" ht="22.5" x14ac:dyDescent="0.25">
      <c r="A256" s="107" t="s">
        <v>15401</v>
      </c>
      <c r="B256" s="10" t="s">
        <v>19548</v>
      </c>
      <c r="C256" s="269" t="s">
        <v>30118</v>
      </c>
      <c r="D256" s="841" t="s">
        <v>15943</v>
      </c>
      <c r="E256" s="837">
        <v>3500</v>
      </c>
      <c r="F256" s="269">
        <v>9824271</v>
      </c>
      <c r="G256" s="841" t="s">
        <v>15944</v>
      </c>
      <c r="H256" s="842" t="s">
        <v>1030</v>
      </c>
      <c r="I256" s="842" t="s">
        <v>15478</v>
      </c>
      <c r="J256" s="107"/>
      <c r="K256" s="10">
        <v>2</v>
      </c>
      <c r="L256" s="10">
        <v>6</v>
      </c>
      <c r="M256" s="838">
        <v>21000</v>
      </c>
      <c r="N256" s="10">
        <v>0</v>
      </c>
      <c r="O256" s="107">
        <v>6</v>
      </c>
      <c r="P256" s="838">
        <v>21000</v>
      </c>
      <c r="Q256" s="10">
        <v>0</v>
      </c>
      <c r="R256" s="107">
        <v>12</v>
      </c>
    </row>
    <row r="257" spans="1:18" s="843" customFormat="1" ht="22.5" x14ac:dyDescent="0.25">
      <c r="A257" s="107" t="s">
        <v>15401</v>
      </c>
      <c r="B257" s="10" t="s">
        <v>19548</v>
      </c>
      <c r="C257" s="269" t="s">
        <v>30118</v>
      </c>
      <c r="D257" s="841" t="s">
        <v>15945</v>
      </c>
      <c r="E257" s="837">
        <v>2700</v>
      </c>
      <c r="F257" s="269">
        <v>76551720</v>
      </c>
      <c r="G257" s="841" t="s">
        <v>15946</v>
      </c>
      <c r="H257" s="842" t="s">
        <v>15810</v>
      </c>
      <c r="I257" s="842" t="s">
        <v>15428</v>
      </c>
      <c r="J257" s="107"/>
      <c r="K257" s="10">
        <v>3</v>
      </c>
      <c r="L257" s="10">
        <v>6</v>
      </c>
      <c r="M257" s="838">
        <v>16200</v>
      </c>
      <c r="N257" s="10">
        <v>0</v>
      </c>
      <c r="O257" s="107">
        <v>6</v>
      </c>
      <c r="P257" s="838">
        <v>16200</v>
      </c>
      <c r="Q257" s="10">
        <v>2</v>
      </c>
      <c r="R257" s="107">
        <v>12</v>
      </c>
    </row>
    <row r="258" spans="1:18" s="843" customFormat="1" ht="22.5" x14ac:dyDescent="0.25">
      <c r="A258" s="107" t="s">
        <v>15401</v>
      </c>
      <c r="B258" s="10" t="s">
        <v>19548</v>
      </c>
      <c r="C258" s="269" t="s">
        <v>30118</v>
      </c>
      <c r="D258" s="841" t="s">
        <v>15644</v>
      </c>
      <c r="E258" s="837">
        <v>4500</v>
      </c>
      <c r="F258" s="269">
        <v>9410677</v>
      </c>
      <c r="G258" s="841" t="s">
        <v>15947</v>
      </c>
      <c r="H258" s="842" t="s">
        <v>15824</v>
      </c>
      <c r="I258" s="842" t="s">
        <v>15443</v>
      </c>
      <c r="J258" s="107"/>
      <c r="K258" s="10">
        <v>1</v>
      </c>
      <c r="L258" s="10">
        <v>6</v>
      </c>
      <c r="M258" s="838">
        <v>27000</v>
      </c>
      <c r="N258" s="10">
        <v>0</v>
      </c>
      <c r="O258" s="107">
        <v>6</v>
      </c>
      <c r="P258" s="838">
        <v>27000</v>
      </c>
      <c r="Q258" s="10">
        <v>0</v>
      </c>
      <c r="R258" s="107">
        <v>12</v>
      </c>
    </row>
    <row r="259" spans="1:18" s="843" customFormat="1" ht="22.5" x14ac:dyDescent="0.25">
      <c r="A259" s="107" t="s">
        <v>15401</v>
      </c>
      <c r="B259" s="10" t="s">
        <v>19548</v>
      </c>
      <c r="C259" s="269" t="s">
        <v>30118</v>
      </c>
      <c r="D259" s="841" t="s">
        <v>15948</v>
      </c>
      <c r="E259" s="837">
        <v>8500</v>
      </c>
      <c r="F259" s="269">
        <v>25756426</v>
      </c>
      <c r="G259" s="841" t="s">
        <v>15949</v>
      </c>
      <c r="H259" s="842" t="s">
        <v>15950</v>
      </c>
      <c r="I259" s="842" t="s">
        <v>15405</v>
      </c>
      <c r="J259" s="107"/>
      <c r="K259" s="10">
        <v>1</v>
      </c>
      <c r="L259" s="10">
        <v>1</v>
      </c>
      <c r="M259" s="838">
        <v>13316.67</v>
      </c>
      <c r="N259" s="10">
        <v>2</v>
      </c>
      <c r="O259" s="107">
        <v>6</v>
      </c>
      <c r="P259" s="838">
        <v>51000</v>
      </c>
      <c r="Q259" s="10">
        <v>0</v>
      </c>
      <c r="R259" s="107">
        <v>12</v>
      </c>
    </row>
    <row r="260" spans="1:18" s="843" customFormat="1" ht="22.5" x14ac:dyDescent="0.25">
      <c r="A260" s="107" t="s">
        <v>15401</v>
      </c>
      <c r="B260" s="10" t="s">
        <v>19548</v>
      </c>
      <c r="C260" s="269" t="s">
        <v>30118</v>
      </c>
      <c r="D260" s="841" t="s">
        <v>15951</v>
      </c>
      <c r="E260" s="837">
        <v>3500</v>
      </c>
      <c r="F260" s="269">
        <v>9288188</v>
      </c>
      <c r="G260" s="841" t="s">
        <v>15952</v>
      </c>
      <c r="H260" s="842" t="s">
        <v>1030</v>
      </c>
      <c r="I260" s="842" t="s">
        <v>15478</v>
      </c>
      <c r="J260" s="107"/>
      <c r="K260" s="10">
        <v>2</v>
      </c>
      <c r="L260" s="10">
        <v>6</v>
      </c>
      <c r="M260" s="838">
        <v>21000</v>
      </c>
      <c r="N260" s="10">
        <v>0</v>
      </c>
      <c r="O260" s="107">
        <v>6</v>
      </c>
      <c r="P260" s="838">
        <v>20992.22</v>
      </c>
      <c r="Q260" s="10">
        <v>0</v>
      </c>
      <c r="R260" s="107">
        <v>12</v>
      </c>
    </row>
    <row r="261" spans="1:18" s="843" customFormat="1" ht="22.5" x14ac:dyDescent="0.25">
      <c r="A261" s="107" t="s">
        <v>15401</v>
      </c>
      <c r="B261" s="10" t="s">
        <v>19548</v>
      </c>
      <c r="C261" s="269" t="s">
        <v>30118</v>
      </c>
      <c r="D261" s="841" t="s">
        <v>15953</v>
      </c>
      <c r="E261" s="837">
        <v>8000</v>
      </c>
      <c r="F261" s="269">
        <v>9730167</v>
      </c>
      <c r="G261" s="841" t="s">
        <v>15954</v>
      </c>
      <c r="H261" s="842" t="s">
        <v>15552</v>
      </c>
      <c r="I261" s="842" t="s">
        <v>15518</v>
      </c>
      <c r="J261" s="107"/>
      <c r="K261" s="10">
        <v>1</v>
      </c>
      <c r="L261" s="10">
        <v>6</v>
      </c>
      <c r="M261" s="838">
        <v>48000</v>
      </c>
      <c r="N261" s="10">
        <v>0</v>
      </c>
      <c r="O261" s="107">
        <v>6</v>
      </c>
      <c r="P261" s="838">
        <v>48000</v>
      </c>
      <c r="Q261" s="10">
        <v>0</v>
      </c>
      <c r="R261" s="107">
        <v>12</v>
      </c>
    </row>
    <row r="262" spans="1:18" s="843" customFormat="1" ht="22.5" x14ac:dyDescent="0.25">
      <c r="A262" s="107" t="s">
        <v>15401</v>
      </c>
      <c r="B262" s="10" t="s">
        <v>19548</v>
      </c>
      <c r="C262" s="269" t="s">
        <v>30118</v>
      </c>
      <c r="D262" s="841" t="s">
        <v>15955</v>
      </c>
      <c r="E262" s="837">
        <v>3500</v>
      </c>
      <c r="F262" s="269">
        <v>47646507</v>
      </c>
      <c r="G262" s="841" t="s">
        <v>15956</v>
      </c>
      <c r="H262" s="842" t="s">
        <v>15446</v>
      </c>
      <c r="I262" s="842" t="s">
        <v>15409</v>
      </c>
      <c r="J262" s="107"/>
      <c r="K262" s="10">
        <v>2</v>
      </c>
      <c r="L262" s="10">
        <v>6</v>
      </c>
      <c r="M262" s="838">
        <v>21000</v>
      </c>
      <c r="N262" s="10">
        <v>0</v>
      </c>
      <c r="O262" s="107">
        <v>6</v>
      </c>
      <c r="P262" s="838">
        <v>20994.9</v>
      </c>
      <c r="Q262" s="10">
        <v>0</v>
      </c>
      <c r="R262" s="107">
        <v>12</v>
      </c>
    </row>
    <row r="263" spans="1:18" s="843" customFormat="1" ht="22.5" x14ac:dyDescent="0.25">
      <c r="A263" s="107" t="s">
        <v>15401</v>
      </c>
      <c r="B263" s="10" t="s">
        <v>19548</v>
      </c>
      <c r="C263" s="269" t="s">
        <v>30118</v>
      </c>
      <c r="D263" s="841" t="s">
        <v>15957</v>
      </c>
      <c r="E263" s="837">
        <v>7000</v>
      </c>
      <c r="F263" s="269">
        <v>9075902</v>
      </c>
      <c r="G263" s="841" t="s">
        <v>15958</v>
      </c>
      <c r="H263" s="842" t="s">
        <v>15416</v>
      </c>
      <c r="I263" s="842" t="s">
        <v>15424</v>
      </c>
      <c r="J263" s="107"/>
      <c r="K263" s="10">
        <v>1</v>
      </c>
      <c r="L263" s="10">
        <v>6</v>
      </c>
      <c r="M263" s="838">
        <v>42000</v>
      </c>
      <c r="N263" s="10">
        <v>0</v>
      </c>
      <c r="O263" s="107">
        <v>6</v>
      </c>
      <c r="P263" s="838">
        <v>42000</v>
      </c>
      <c r="Q263" s="10">
        <v>5</v>
      </c>
      <c r="R263" s="107">
        <v>12</v>
      </c>
    </row>
    <row r="264" spans="1:18" s="843" customFormat="1" ht="22.5" x14ac:dyDescent="0.25">
      <c r="A264" s="107" t="s">
        <v>15401</v>
      </c>
      <c r="B264" s="10" t="s">
        <v>19548</v>
      </c>
      <c r="C264" s="269" t="s">
        <v>30118</v>
      </c>
      <c r="D264" s="841" t="s">
        <v>15959</v>
      </c>
      <c r="E264" s="837">
        <v>9500</v>
      </c>
      <c r="F264" s="269">
        <v>41593298</v>
      </c>
      <c r="G264" s="841" t="s">
        <v>15960</v>
      </c>
      <c r="H264" s="842" t="s">
        <v>15580</v>
      </c>
      <c r="I264" s="842" t="s">
        <v>15424</v>
      </c>
      <c r="J264" s="107"/>
      <c r="K264" s="10">
        <v>2</v>
      </c>
      <c r="L264" s="10">
        <v>6</v>
      </c>
      <c r="M264" s="838">
        <v>57000</v>
      </c>
      <c r="N264" s="10">
        <v>0</v>
      </c>
      <c r="O264" s="107">
        <v>6</v>
      </c>
      <c r="P264" s="838">
        <v>57000</v>
      </c>
      <c r="Q264" s="10">
        <v>0</v>
      </c>
      <c r="R264" s="107">
        <v>12</v>
      </c>
    </row>
    <row r="265" spans="1:18" s="843" customFormat="1" ht="22.5" x14ac:dyDescent="0.25">
      <c r="A265" s="107" t="s">
        <v>15401</v>
      </c>
      <c r="B265" s="10" t="s">
        <v>19548</v>
      </c>
      <c r="C265" s="269" t="s">
        <v>30118</v>
      </c>
      <c r="D265" s="841" t="s">
        <v>15961</v>
      </c>
      <c r="E265" s="837">
        <v>9000</v>
      </c>
      <c r="F265" s="269">
        <v>41219932</v>
      </c>
      <c r="G265" s="841" t="s">
        <v>15962</v>
      </c>
      <c r="H265" s="842" t="s">
        <v>15506</v>
      </c>
      <c r="I265" s="842" t="s">
        <v>15424</v>
      </c>
      <c r="J265" s="107"/>
      <c r="K265" s="10">
        <v>1</v>
      </c>
      <c r="L265" s="10">
        <v>1</v>
      </c>
      <c r="M265" s="838">
        <v>13200</v>
      </c>
      <c r="N265" s="10">
        <v>5</v>
      </c>
      <c r="O265" s="107">
        <v>6</v>
      </c>
      <c r="P265" s="838">
        <v>54000</v>
      </c>
      <c r="Q265" s="10">
        <v>0</v>
      </c>
      <c r="R265" s="107">
        <v>12</v>
      </c>
    </row>
    <row r="266" spans="1:18" s="843" customFormat="1" ht="22.5" x14ac:dyDescent="0.25">
      <c r="A266" s="107" t="s">
        <v>15401</v>
      </c>
      <c r="B266" s="10" t="s">
        <v>19548</v>
      </c>
      <c r="C266" s="269" t="s">
        <v>30118</v>
      </c>
      <c r="D266" s="841" t="s">
        <v>15963</v>
      </c>
      <c r="E266" s="837">
        <v>6500</v>
      </c>
      <c r="F266" s="269">
        <v>21456169</v>
      </c>
      <c r="G266" s="841" t="s">
        <v>15964</v>
      </c>
      <c r="H266" s="842" t="s">
        <v>15440</v>
      </c>
      <c r="I266" s="842" t="s">
        <v>15424</v>
      </c>
      <c r="J266" s="107"/>
      <c r="K266" s="10">
        <v>2</v>
      </c>
      <c r="L266" s="10">
        <v>6</v>
      </c>
      <c r="M266" s="838">
        <v>39000</v>
      </c>
      <c r="N266" s="10">
        <v>0</v>
      </c>
      <c r="O266" s="107">
        <v>6</v>
      </c>
      <c r="P266" s="838">
        <v>39000</v>
      </c>
      <c r="Q266" s="10">
        <v>1</v>
      </c>
      <c r="R266" s="107">
        <v>12</v>
      </c>
    </row>
    <row r="267" spans="1:18" s="843" customFormat="1" ht="33.75" x14ac:dyDescent="0.25">
      <c r="A267" s="107" t="s">
        <v>15401</v>
      </c>
      <c r="B267" s="10" t="s">
        <v>19548</v>
      </c>
      <c r="C267" s="269" t="s">
        <v>30118</v>
      </c>
      <c r="D267" s="841" t="s">
        <v>15965</v>
      </c>
      <c r="E267" s="837">
        <v>8000</v>
      </c>
      <c r="F267" s="269">
        <v>19822472</v>
      </c>
      <c r="G267" s="841" t="s">
        <v>15966</v>
      </c>
      <c r="H267" s="842" t="s">
        <v>15481</v>
      </c>
      <c r="I267" s="842" t="s">
        <v>15424</v>
      </c>
      <c r="J267" s="107"/>
      <c r="K267" s="10">
        <v>1</v>
      </c>
      <c r="L267" s="10">
        <v>6</v>
      </c>
      <c r="M267" s="838">
        <v>48000</v>
      </c>
      <c r="N267" s="10">
        <v>0</v>
      </c>
      <c r="O267" s="107">
        <v>6</v>
      </c>
      <c r="P267" s="838">
        <v>47995</v>
      </c>
      <c r="Q267" s="10">
        <v>0</v>
      </c>
      <c r="R267" s="107">
        <v>12</v>
      </c>
    </row>
    <row r="268" spans="1:18" s="843" customFormat="1" ht="22.5" x14ac:dyDescent="0.25">
      <c r="A268" s="107" t="s">
        <v>15401</v>
      </c>
      <c r="B268" s="10" t="s">
        <v>19548</v>
      </c>
      <c r="C268" s="269" t="s">
        <v>30118</v>
      </c>
      <c r="D268" s="841" t="s">
        <v>15967</v>
      </c>
      <c r="E268" s="837">
        <v>15600</v>
      </c>
      <c r="F268" s="269">
        <v>6610552</v>
      </c>
      <c r="G268" s="841" t="s">
        <v>15968</v>
      </c>
      <c r="H268" s="842"/>
      <c r="I268" s="842"/>
      <c r="J268" s="107"/>
      <c r="K268" s="10">
        <v>0</v>
      </c>
      <c r="L268" s="10">
        <v>0</v>
      </c>
      <c r="M268" s="838">
        <v>0</v>
      </c>
      <c r="N268" s="10">
        <v>1</v>
      </c>
      <c r="O268" s="107">
        <v>1</v>
      </c>
      <c r="P268" s="838">
        <v>15600</v>
      </c>
      <c r="Q268" s="10">
        <v>0</v>
      </c>
      <c r="R268" s="107">
        <v>12</v>
      </c>
    </row>
    <row r="269" spans="1:18" s="843" customFormat="1" ht="22.5" x14ac:dyDescent="0.25">
      <c r="A269" s="107" t="s">
        <v>15401</v>
      </c>
      <c r="B269" s="10" t="s">
        <v>19548</v>
      </c>
      <c r="C269" s="269" t="s">
        <v>30118</v>
      </c>
      <c r="D269" s="841" t="s">
        <v>15969</v>
      </c>
      <c r="E269" s="837">
        <v>4000</v>
      </c>
      <c r="F269" s="269">
        <v>10384142</v>
      </c>
      <c r="G269" s="841" t="s">
        <v>15970</v>
      </c>
      <c r="H269" s="842" t="s">
        <v>15481</v>
      </c>
      <c r="I269" s="842" t="s">
        <v>15424</v>
      </c>
      <c r="J269" s="107"/>
      <c r="K269" s="10">
        <v>1</v>
      </c>
      <c r="L269" s="10">
        <v>6</v>
      </c>
      <c r="M269" s="838">
        <v>24000</v>
      </c>
      <c r="N269" s="10">
        <v>0</v>
      </c>
      <c r="O269" s="107">
        <v>6</v>
      </c>
      <c r="P269" s="838">
        <v>24000</v>
      </c>
      <c r="Q269" s="10">
        <v>0</v>
      </c>
      <c r="R269" s="107">
        <v>12</v>
      </c>
    </row>
    <row r="270" spans="1:18" s="843" customFormat="1" ht="45" x14ac:dyDescent="0.25">
      <c r="A270" s="107" t="s">
        <v>15401</v>
      </c>
      <c r="B270" s="10" t="s">
        <v>19548</v>
      </c>
      <c r="C270" s="269" t="s">
        <v>30118</v>
      </c>
      <c r="D270" s="841" t="s">
        <v>15971</v>
      </c>
      <c r="E270" s="837">
        <v>3000</v>
      </c>
      <c r="F270" s="269">
        <v>7187054</v>
      </c>
      <c r="G270" s="841" t="s">
        <v>15972</v>
      </c>
      <c r="H270" s="842" t="s">
        <v>15973</v>
      </c>
      <c r="I270" s="842" t="s">
        <v>15443</v>
      </c>
      <c r="J270" s="107"/>
      <c r="K270" s="10">
        <v>1</v>
      </c>
      <c r="L270" s="10">
        <v>6</v>
      </c>
      <c r="M270" s="838">
        <v>18000</v>
      </c>
      <c r="N270" s="10">
        <v>0</v>
      </c>
      <c r="O270" s="107">
        <v>6</v>
      </c>
      <c r="P270" s="838">
        <v>18000</v>
      </c>
      <c r="Q270" s="10">
        <v>0</v>
      </c>
      <c r="R270" s="107">
        <v>12</v>
      </c>
    </row>
    <row r="271" spans="1:18" s="843" customFormat="1" ht="22.5" x14ac:dyDescent="0.25">
      <c r="A271" s="107" t="s">
        <v>15401</v>
      </c>
      <c r="B271" s="10" t="s">
        <v>19548</v>
      </c>
      <c r="C271" s="269" t="s">
        <v>30118</v>
      </c>
      <c r="D271" s="841" t="s">
        <v>15974</v>
      </c>
      <c r="E271" s="837">
        <v>5000</v>
      </c>
      <c r="F271" s="269">
        <v>43173990</v>
      </c>
      <c r="G271" s="841" t="s">
        <v>15975</v>
      </c>
      <c r="H271" s="842" t="s">
        <v>15580</v>
      </c>
      <c r="I271" s="842" t="s">
        <v>15424</v>
      </c>
      <c r="J271" s="107"/>
      <c r="K271" s="10">
        <v>3</v>
      </c>
      <c r="L271" s="10">
        <v>6</v>
      </c>
      <c r="M271" s="838">
        <v>30000</v>
      </c>
      <c r="N271" s="10">
        <v>0</v>
      </c>
      <c r="O271" s="107">
        <v>6</v>
      </c>
      <c r="P271" s="838">
        <v>30000</v>
      </c>
      <c r="Q271" s="10">
        <v>0</v>
      </c>
      <c r="R271" s="107">
        <v>12</v>
      </c>
    </row>
    <row r="272" spans="1:18" s="843" customFormat="1" ht="22.5" x14ac:dyDescent="0.25">
      <c r="A272" s="107" t="s">
        <v>15401</v>
      </c>
      <c r="B272" s="10" t="s">
        <v>19548</v>
      </c>
      <c r="C272" s="269" t="s">
        <v>30118</v>
      </c>
      <c r="D272" s="841" t="s">
        <v>15976</v>
      </c>
      <c r="E272" s="837">
        <v>3500</v>
      </c>
      <c r="F272" s="269">
        <v>41119526</v>
      </c>
      <c r="G272" s="841" t="s">
        <v>15977</v>
      </c>
      <c r="H272" s="842" t="s">
        <v>15437</v>
      </c>
      <c r="I272" s="842" t="s">
        <v>15428</v>
      </c>
      <c r="J272" s="107"/>
      <c r="K272" s="10">
        <v>2</v>
      </c>
      <c r="L272" s="10">
        <v>6</v>
      </c>
      <c r="M272" s="838">
        <v>21000</v>
      </c>
      <c r="N272" s="10">
        <v>0</v>
      </c>
      <c r="O272" s="107">
        <v>6</v>
      </c>
      <c r="P272" s="838">
        <v>20999.51</v>
      </c>
      <c r="Q272" s="10">
        <v>0</v>
      </c>
      <c r="R272" s="107">
        <v>12</v>
      </c>
    </row>
    <row r="273" spans="1:18" s="843" customFormat="1" ht="22.5" x14ac:dyDescent="0.25">
      <c r="A273" s="107" t="s">
        <v>15401</v>
      </c>
      <c r="B273" s="10" t="s">
        <v>19548</v>
      </c>
      <c r="C273" s="269" t="s">
        <v>30118</v>
      </c>
      <c r="D273" s="841" t="s">
        <v>15978</v>
      </c>
      <c r="E273" s="837">
        <v>9000</v>
      </c>
      <c r="F273" s="269">
        <v>42965257</v>
      </c>
      <c r="G273" s="841" t="s">
        <v>15979</v>
      </c>
      <c r="H273" s="842" t="s">
        <v>15506</v>
      </c>
      <c r="I273" s="842" t="s">
        <v>15424</v>
      </c>
      <c r="J273" s="107"/>
      <c r="K273" s="10">
        <v>1</v>
      </c>
      <c r="L273" s="10">
        <v>6</v>
      </c>
      <c r="M273" s="838">
        <v>54000</v>
      </c>
      <c r="N273" s="10">
        <v>0</v>
      </c>
      <c r="O273" s="107">
        <v>6</v>
      </c>
      <c r="P273" s="838">
        <v>54000</v>
      </c>
      <c r="Q273" s="10">
        <v>0</v>
      </c>
      <c r="R273" s="107">
        <v>12</v>
      </c>
    </row>
    <row r="274" spans="1:18" s="843" customFormat="1" ht="22.5" x14ac:dyDescent="0.25">
      <c r="A274" s="107" t="s">
        <v>15401</v>
      </c>
      <c r="B274" s="10" t="s">
        <v>19548</v>
      </c>
      <c r="C274" s="269" t="s">
        <v>30118</v>
      </c>
      <c r="D274" s="841" t="s">
        <v>15980</v>
      </c>
      <c r="E274" s="837">
        <v>7000</v>
      </c>
      <c r="F274" s="269">
        <v>40774654</v>
      </c>
      <c r="G274" s="841" t="s">
        <v>15981</v>
      </c>
      <c r="H274" s="842" t="s">
        <v>15580</v>
      </c>
      <c r="I274" s="842" t="s">
        <v>15409</v>
      </c>
      <c r="J274" s="107"/>
      <c r="K274" s="10">
        <v>1</v>
      </c>
      <c r="L274" s="10">
        <v>6</v>
      </c>
      <c r="M274" s="838">
        <v>42000</v>
      </c>
      <c r="N274" s="10">
        <v>0</v>
      </c>
      <c r="O274" s="107">
        <v>6</v>
      </c>
      <c r="P274" s="838">
        <v>42000</v>
      </c>
      <c r="Q274" s="10">
        <v>0</v>
      </c>
      <c r="R274" s="107">
        <v>12</v>
      </c>
    </row>
    <row r="275" spans="1:18" s="843" customFormat="1" ht="22.5" x14ac:dyDescent="0.25">
      <c r="A275" s="107" t="s">
        <v>15401</v>
      </c>
      <c r="B275" s="10" t="s">
        <v>19548</v>
      </c>
      <c r="C275" s="269" t="s">
        <v>30118</v>
      </c>
      <c r="D275" s="841" t="s">
        <v>15982</v>
      </c>
      <c r="E275" s="837">
        <v>7000</v>
      </c>
      <c r="F275" s="269">
        <v>29738868</v>
      </c>
      <c r="G275" s="841" t="s">
        <v>15983</v>
      </c>
      <c r="H275" s="842" t="s">
        <v>15440</v>
      </c>
      <c r="I275" s="842" t="s">
        <v>15424</v>
      </c>
      <c r="J275" s="107"/>
      <c r="K275" s="10">
        <v>3</v>
      </c>
      <c r="L275" s="10">
        <v>6</v>
      </c>
      <c r="M275" s="838">
        <v>42000</v>
      </c>
      <c r="N275" s="10">
        <v>0</v>
      </c>
      <c r="O275" s="107">
        <v>6</v>
      </c>
      <c r="P275" s="838">
        <v>42000</v>
      </c>
      <c r="Q275" s="10">
        <v>0</v>
      </c>
      <c r="R275" s="107">
        <v>12</v>
      </c>
    </row>
    <row r="276" spans="1:18" s="843" customFormat="1" ht="22.5" x14ac:dyDescent="0.25">
      <c r="A276" s="107" t="s">
        <v>15401</v>
      </c>
      <c r="B276" s="10" t="s">
        <v>19548</v>
      </c>
      <c r="C276" s="269" t="s">
        <v>30118</v>
      </c>
      <c r="D276" s="841" t="s">
        <v>15984</v>
      </c>
      <c r="E276" s="837">
        <v>4000</v>
      </c>
      <c r="F276" s="269">
        <v>9830754</v>
      </c>
      <c r="G276" s="841" t="s">
        <v>15985</v>
      </c>
      <c r="H276" s="842" t="s">
        <v>15437</v>
      </c>
      <c r="I276" s="842" t="s">
        <v>15518</v>
      </c>
      <c r="J276" s="107"/>
      <c r="K276" s="10">
        <v>1</v>
      </c>
      <c r="L276" s="10">
        <v>6</v>
      </c>
      <c r="M276" s="838">
        <v>24000</v>
      </c>
      <c r="N276" s="10">
        <v>0</v>
      </c>
      <c r="O276" s="107">
        <v>6</v>
      </c>
      <c r="P276" s="838">
        <v>24000</v>
      </c>
      <c r="Q276" s="10">
        <v>0</v>
      </c>
      <c r="R276" s="107">
        <v>12</v>
      </c>
    </row>
    <row r="277" spans="1:18" s="843" customFormat="1" ht="22.5" x14ac:dyDescent="0.25">
      <c r="A277" s="107" t="s">
        <v>15401</v>
      </c>
      <c r="B277" s="10" t="s">
        <v>19548</v>
      </c>
      <c r="C277" s="269" t="s">
        <v>30118</v>
      </c>
      <c r="D277" s="841" t="s">
        <v>15986</v>
      </c>
      <c r="E277" s="837">
        <v>8000</v>
      </c>
      <c r="F277" s="269">
        <v>7538890</v>
      </c>
      <c r="G277" s="841" t="s">
        <v>15987</v>
      </c>
      <c r="H277" s="842" t="s">
        <v>15437</v>
      </c>
      <c r="I277" s="842" t="s">
        <v>15409</v>
      </c>
      <c r="J277" s="107"/>
      <c r="K277" s="10">
        <v>1</v>
      </c>
      <c r="L277" s="10">
        <v>6</v>
      </c>
      <c r="M277" s="838">
        <v>48000</v>
      </c>
      <c r="N277" s="10">
        <v>0</v>
      </c>
      <c r="O277" s="107">
        <v>6</v>
      </c>
      <c r="P277" s="838">
        <v>47997.22</v>
      </c>
      <c r="Q277" s="10">
        <v>0</v>
      </c>
      <c r="R277" s="107">
        <v>12</v>
      </c>
    </row>
    <row r="278" spans="1:18" s="843" customFormat="1" ht="22.5" x14ac:dyDescent="0.25">
      <c r="A278" s="107" t="s">
        <v>15401</v>
      </c>
      <c r="B278" s="10" t="s">
        <v>19548</v>
      </c>
      <c r="C278" s="269" t="s">
        <v>30118</v>
      </c>
      <c r="D278" s="841" t="s">
        <v>15988</v>
      </c>
      <c r="E278" s="837">
        <v>8000</v>
      </c>
      <c r="F278" s="269">
        <v>7944356</v>
      </c>
      <c r="G278" s="841" t="s">
        <v>15989</v>
      </c>
      <c r="H278" s="842" t="s">
        <v>15446</v>
      </c>
      <c r="I278" s="842" t="s">
        <v>15424</v>
      </c>
      <c r="J278" s="107"/>
      <c r="K278" s="10">
        <v>2</v>
      </c>
      <c r="L278" s="10">
        <v>6</v>
      </c>
      <c r="M278" s="838">
        <v>48000</v>
      </c>
      <c r="N278" s="10">
        <v>0</v>
      </c>
      <c r="O278" s="107">
        <v>6</v>
      </c>
      <c r="P278" s="838">
        <v>48000</v>
      </c>
      <c r="Q278" s="10">
        <v>0</v>
      </c>
      <c r="R278" s="107">
        <v>12</v>
      </c>
    </row>
    <row r="279" spans="1:18" s="843" customFormat="1" ht="22.5" x14ac:dyDescent="0.25">
      <c r="A279" s="107" t="s">
        <v>15401</v>
      </c>
      <c r="B279" s="10" t="s">
        <v>19548</v>
      </c>
      <c r="C279" s="269" t="s">
        <v>113</v>
      </c>
      <c r="D279" s="841" t="s">
        <v>15568</v>
      </c>
      <c r="E279" s="837">
        <v>15600</v>
      </c>
      <c r="F279" s="269">
        <v>8137560</v>
      </c>
      <c r="G279" s="841" t="s">
        <v>15990</v>
      </c>
      <c r="H279" s="842"/>
      <c r="I279" s="842"/>
      <c r="J279" s="107"/>
      <c r="K279" s="10">
        <v>0</v>
      </c>
      <c r="L279" s="10">
        <v>0</v>
      </c>
      <c r="M279" s="838">
        <v>0</v>
      </c>
      <c r="N279" s="10">
        <v>0</v>
      </c>
      <c r="O279" s="107"/>
      <c r="P279" s="838"/>
      <c r="Q279" s="10">
        <v>0</v>
      </c>
      <c r="R279" s="107">
        <v>0</v>
      </c>
    </row>
    <row r="280" spans="1:18" s="843" customFormat="1" ht="33.75" x14ac:dyDescent="0.25">
      <c r="A280" s="107" t="s">
        <v>15401</v>
      </c>
      <c r="B280" s="10" t="s">
        <v>19548</v>
      </c>
      <c r="C280" s="269" t="s">
        <v>30118</v>
      </c>
      <c r="D280" s="841" t="s">
        <v>15991</v>
      </c>
      <c r="E280" s="837">
        <v>5500</v>
      </c>
      <c r="F280" s="269">
        <v>10686446</v>
      </c>
      <c r="G280" s="841" t="s">
        <v>15992</v>
      </c>
      <c r="H280" s="842" t="s">
        <v>15481</v>
      </c>
      <c r="I280" s="842" t="s">
        <v>15424</v>
      </c>
      <c r="J280" s="107"/>
      <c r="K280" s="10">
        <v>1</v>
      </c>
      <c r="L280" s="10">
        <v>6</v>
      </c>
      <c r="M280" s="838">
        <v>33000</v>
      </c>
      <c r="N280" s="10">
        <v>0</v>
      </c>
      <c r="O280" s="107">
        <v>6</v>
      </c>
      <c r="P280" s="838">
        <v>32996.18</v>
      </c>
      <c r="Q280" s="10">
        <v>3</v>
      </c>
      <c r="R280" s="107">
        <v>12</v>
      </c>
    </row>
    <row r="281" spans="1:18" s="843" customFormat="1" ht="22.5" x14ac:dyDescent="0.25">
      <c r="A281" s="107" t="s">
        <v>15401</v>
      </c>
      <c r="B281" s="10" t="s">
        <v>19548</v>
      </c>
      <c r="C281" s="269" t="s">
        <v>30118</v>
      </c>
      <c r="D281" s="841" t="s">
        <v>15993</v>
      </c>
      <c r="E281" s="837">
        <v>5000</v>
      </c>
      <c r="F281" s="269">
        <v>16124861</v>
      </c>
      <c r="G281" s="841" t="s">
        <v>15994</v>
      </c>
      <c r="H281" s="842" t="s">
        <v>15995</v>
      </c>
      <c r="I281" s="842" t="s">
        <v>15443</v>
      </c>
      <c r="J281" s="107"/>
      <c r="K281" s="10">
        <v>3</v>
      </c>
      <c r="L281" s="10">
        <v>6</v>
      </c>
      <c r="M281" s="838">
        <v>30000</v>
      </c>
      <c r="N281" s="10">
        <v>0</v>
      </c>
      <c r="O281" s="107">
        <v>6</v>
      </c>
      <c r="P281" s="838">
        <v>30000</v>
      </c>
      <c r="Q281" s="10">
        <v>0</v>
      </c>
      <c r="R281" s="107">
        <v>12</v>
      </c>
    </row>
    <row r="282" spans="1:18" s="843" customFormat="1" ht="22.5" x14ac:dyDescent="0.25">
      <c r="A282" s="107" t="s">
        <v>15401</v>
      </c>
      <c r="B282" s="10" t="s">
        <v>19548</v>
      </c>
      <c r="C282" s="269" t="s">
        <v>30118</v>
      </c>
      <c r="D282" s="841" t="s">
        <v>15996</v>
      </c>
      <c r="E282" s="837">
        <v>4000</v>
      </c>
      <c r="F282" s="269">
        <v>46790501</v>
      </c>
      <c r="G282" s="841" t="s">
        <v>15997</v>
      </c>
      <c r="H282" s="842" t="s">
        <v>15481</v>
      </c>
      <c r="I282" s="842" t="s">
        <v>15424</v>
      </c>
      <c r="J282" s="107"/>
      <c r="K282" s="10">
        <v>1</v>
      </c>
      <c r="L282" s="10">
        <v>6</v>
      </c>
      <c r="M282" s="838">
        <v>24000</v>
      </c>
      <c r="N282" s="10">
        <v>0</v>
      </c>
      <c r="O282" s="107">
        <v>6</v>
      </c>
      <c r="P282" s="838">
        <v>24000</v>
      </c>
      <c r="Q282" s="10">
        <v>0</v>
      </c>
      <c r="R282" s="107">
        <v>12</v>
      </c>
    </row>
    <row r="283" spans="1:18" s="843" customFormat="1" ht="22.5" x14ac:dyDescent="0.25">
      <c r="A283" s="107" t="s">
        <v>15401</v>
      </c>
      <c r="B283" s="10" t="s">
        <v>19548</v>
      </c>
      <c r="C283" s="269" t="s">
        <v>30118</v>
      </c>
      <c r="D283" s="841" t="s">
        <v>15998</v>
      </c>
      <c r="E283" s="837">
        <v>9000</v>
      </c>
      <c r="F283" s="269">
        <v>10798427</v>
      </c>
      <c r="G283" s="841" t="s">
        <v>15999</v>
      </c>
      <c r="H283" s="842"/>
      <c r="I283" s="842"/>
      <c r="J283" s="107"/>
      <c r="K283" s="10">
        <v>1</v>
      </c>
      <c r="L283" s="10">
        <v>2</v>
      </c>
      <c r="M283" s="838" t="s">
        <v>354</v>
      </c>
      <c r="N283" s="10">
        <v>3</v>
      </c>
      <c r="O283" s="107">
        <v>6</v>
      </c>
      <c r="P283" s="838">
        <v>54000</v>
      </c>
      <c r="Q283" s="10">
        <v>0</v>
      </c>
      <c r="R283" s="107">
        <v>12</v>
      </c>
    </row>
    <row r="284" spans="1:18" s="843" customFormat="1" ht="22.5" x14ac:dyDescent="0.25">
      <c r="A284" s="107" t="s">
        <v>15401</v>
      </c>
      <c r="B284" s="10" t="s">
        <v>19548</v>
      </c>
      <c r="C284" s="269" t="s">
        <v>113</v>
      </c>
      <c r="D284" s="841" t="s">
        <v>16000</v>
      </c>
      <c r="E284" s="837">
        <v>15600</v>
      </c>
      <c r="F284" s="269">
        <v>46540944</v>
      </c>
      <c r="G284" s="841" t="s">
        <v>16001</v>
      </c>
      <c r="H284" s="842"/>
      <c r="I284" s="842"/>
      <c r="J284" s="107"/>
      <c r="K284" s="10">
        <v>0</v>
      </c>
      <c r="L284" s="10">
        <v>0</v>
      </c>
      <c r="M284" s="838">
        <v>0</v>
      </c>
      <c r="N284" s="10">
        <v>0</v>
      </c>
      <c r="O284" s="107"/>
      <c r="P284" s="838"/>
      <c r="Q284" s="10">
        <v>0</v>
      </c>
      <c r="R284" s="107">
        <v>0</v>
      </c>
    </row>
    <row r="285" spans="1:18" s="843" customFormat="1" ht="22.5" x14ac:dyDescent="0.25">
      <c r="A285" s="107" t="s">
        <v>15401</v>
      </c>
      <c r="B285" s="10" t="s">
        <v>19548</v>
      </c>
      <c r="C285" s="269" t="s">
        <v>30118</v>
      </c>
      <c r="D285" s="841" t="s">
        <v>16002</v>
      </c>
      <c r="E285" s="837">
        <v>12000</v>
      </c>
      <c r="F285" s="269">
        <v>8188221</v>
      </c>
      <c r="G285" s="841" t="s">
        <v>16003</v>
      </c>
      <c r="H285" s="842" t="s">
        <v>15420</v>
      </c>
      <c r="I285" s="842" t="s">
        <v>15424</v>
      </c>
      <c r="J285" s="107"/>
      <c r="K285" s="10">
        <v>3</v>
      </c>
      <c r="L285" s="10">
        <v>6</v>
      </c>
      <c r="M285" s="838">
        <v>72000</v>
      </c>
      <c r="N285" s="10">
        <v>0</v>
      </c>
      <c r="O285" s="107">
        <v>6</v>
      </c>
      <c r="P285" s="838">
        <v>72000</v>
      </c>
      <c r="Q285" s="10">
        <v>0</v>
      </c>
      <c r="R285" s="107">
        <v>12</v>
      </c>
    </row>
    <row r="286" spans="1:18" s="843" customFormat="1" ht="22.5" x14ac:dyDescent="0.25">
      <c r="A286" s="107" t="s">
        <v>15401</v>
      </c>
      <c r="B286" s="10" t="s">
        <v>19548</v>
      </c>
      <c r="C286" s="269" t="s">
        <v>30118</v>
      </c>
      <c r="D286" s="841" t="s">
        <v>16004</v>
      </c>
      <c r="E286" s="837">
        <v>8000</v>
      </c>
      <c r="F286" s="269">
        <v>46480567</v>
      </c>
      <c r="G286" s="841" t="s">
        <v>16005</v>
      </c>
      <c r="H286" s="842" t="s">
        <v>15506</v>
      </c>
      <c r="I286" s="842" t="s">
        <v>15424</v>
      </c>
      <c r="J286" s="107"/>
      <c r="K286" s="10">
        <v>3</v>
      </c>
      <c r="L286" s="10">
        <v>6</v>
      </c>
      <c r="M286" s="838">
        <v>48000</v>
      </c>
      <c r="N286" s="10">
        <v>0</v>
      </c>
      <c r="O286" s="107">
        <v>6</v>
      </c>
      <c r="P286" s="838">
        <v>48000</v>
      </c>
      <c r="Q286" s="10">
        <v>0</v>
      </c>
      <c r="R286" s="107">
        <v>12</v>
      </c>
    </row>
    <row r="287" spans="1:18" s="843" customFormat="1" ht="45" x14ac:dyDescent="0.25">
      <c r="A287" s="107" t="s">
        <v>15401</v>
      </c>
      <c r="B287" s="10" t="s">
        <v>19548</v>
      </c>
      <c r="C287" s="269" t="s">
        <v>30118</v>
      </c>
      <c r="D287" s="841" t="s">
        <v>16006</v>
      </c>
      <c r="E287" s="837">
        <v>4000</v>
      </c>
      <c r="F287" s="269">
        <v>41130504</v>
      </c>
      <c r="G287" s="841" t="s">
        <v>16007</v>
      </c>
      <c r="H287" s="842" t="s">
        <v>15618</v>
      </c>
      <c r="I287" s="842" t="s">
        <v>15424</v>
      </c>
      <c r="J287" s="107"/>
      <c r="K287" s="10">
        <v>1</v>
      </c>
      <c r="L287" s="10">
        <v>6</v>
      </c>
      <c r="M287" s="838">
        <v>24000</v>
      </c>
      <c r="N287" s="10">
        <v>0</v>
      </c>
      <c r="O287" s="107">
        <v>6</v>
      </c>
      <c r="P287" s="838">
        <v>22266.67</v>
      </c>
      <c r="Q287" s="10">
        <v>0</v>
      </c>
      <c r="R287" s="107">
        <v>12</v>
      </c>
    </row>
    <row r="288" spans="1:18" s="843" customFormat="1" ht="22.5" x14ac:dyDescent="0.25">
      <c r="A288" s="107" t="s">
        <v>15401</v>
      </c>
      <c r="B288" s="10" t="s">
        <v>19548</v>
      </c>
      <c r="C288" s="269" t="s">
        <v>30118</v>
      </c>
      <c r="D288" s="841" t="s">
        <v>16008</v>
      </c>
      <c r="E288" s="837">
        <v>9500</v>
      </c>
      <c r="F288" s="269">
        <v>8101574</v>
      </c>
      <c r="G288" s="841" t="s">
        <v>16009</v>
      </c>
      <c r="H288" s="842" t="s">
        <v>15523</v>
      </c>
      <c r="I288" s="842" t="s">
        <v>15424</v>
      </c>
      <c r="J288" s="107"/>
      <c r="K288" s="10">
        <v>3</v>
      </c>
      <c r="L288" s="10">
        <v>6</v>
      </c>
      <c r="M288" s="838">
        <v>57000</v>
      </c>
      <c r="N288" s="10">
        <v>0</v>
      </c>
      <c r="O288" s="107">
        <v>6</v>
      </c>
      <c r="P288" s="838">
        <v>57000</v>
      </c>
      <c r="Q288" s="10">
        <v>1</v>
      </c>
      <c r="R288" s="107">
        <v>12</v>
      </c>
    </row>
    <row r="289" spans="1:18" s="843" customFormat="1" ht="22.5" x14ac:dyDescent="0.25">
      <c r="A289" s="107" t="s">
        <v>15401</v>
      </c>
      <c r="B289" s="10" t="s">
        <v>19548</v>
      </c>
      <c r="C289" s="269" t="s">
        <v>30118</v>
      </c>
      <c r="D289" s="841" t="s">
        <v>15450</v>
      </c>
      <c r="E289" s="837">
        <v>7000</v>
      </c>
      <c r="F289" s="269">
        <v>45879623</v>
      </c>
      <c r="G289" s="841" t="s">
        <v>16010</v>
      </c>
      <c r="H289" s="842" t="s">
        <v>15506</v>
      </c>
      <c r="I289" s="842" t="s">
        <v>15424</v>
      </c>
      <c r="J289" s="107"/>
      <c r="K289" s="10">
        <v>1</v>
      </c>
      <c r="L289" s="10">
        <v>6</v>
      </c>
      <c r="M289" s="838">
        <v>42000</v>
      </c>
      <c r="N289" s="10">
        <v>0</v>
      </c>
      <c r="O289" s="107">
        <v>6</v>
      </c>
      <c r="P289" s="838">
        <v>41671.39</v>
      </c>
      <c r="Q289" s="10">
        <v>0</v>
      </c>
      <c r="R289" s="107">
        <v>12</v>
      </c>
    </row>
    <row r="290" spans="1:18" s="843" customFormat="1" ht="22.5" x14ac:dyDescent="0.25">
      <c r="A290" s="107" t="s">
        <v>15401</v>
      </c>
      <c r="B290" s="10" t="s">
        <v>19548</v>
      </c>
      <c r="C290" s="269" t="s">
        <v>30118</v>
      </c>
      <c r="D290" s="841" t="s">
        <v>16011</v>
      </c>
      <c r="E290" s="837">
        <v>11000</v>
      </c>
      <c r="F290" s="269">
        <v>45401730</v>
      </c>
      <c r="G290" s="841" t="s">
        <v>16012</v>
      </c>
      <c r="H290" s="842" t="s">
        <v>16013</v>
      </c>
      <c r="I290" s="842" t="s">
        <v>15424</v>
      </c>
      <c r="J290" s="107"/>
      <c r="K290" s="10">
        <v>1</v>
      </c>
      <c r="L290" s="10">
        <v>6</v>
      </c>
      <c r="M290" s="838">
        <v>66000</v>
      </c>
      <c r="N290" s="10">
        <v>0</v>
      </c>
      <c r="O290" s="107">
        <v>6</v>
      </c>
      <c r="P290" s="838">
        <v>65970.97</v>
      </c>
      <c r="Q290" s="10">
        <v>3</v>
      </c>
      <c r="R290" s="107">
        <v>12</v>
      </c>
    </row>
    <row r="291" spans="1:18" s="843" customFormat="1" ht="22.5" x14ac:dyDescent="0.25">
      <c r="A291" s="107" t="s">
        <v>15401</v>
      </c>
      <c r="B291" s="10" t="s">
        <v>19548</v>
      </c>
      <c r="C291" s="269" t="s">
        <v>30118</v>
      </c>
      <c r="D291" s="841" t="s">
        <v>15482</v>
      </c>
      <c r="E291" s="837">
        <v>3000</v>
      </c>
      <c r="F291" s="269">
        <v>7641734</v>
      </c>
      <c r="G291" s="841" t="s">
        <v>16014</v>
      </c>
      <c r="H291" s="842" t="s">
        <v>16015</v>
      </c>
      <c r="I291" s="842" t="s">
        <v>15443</v>
      </c>
      <c r="J291" s="107"/>
      <c r="K291" s="10">
        <v>1</v>
      </c>
      <c r="L291" s="10">
        <v>6</v>
      </c>
      <c r="M291" s="838">
        <v>18000</v>
      </c>
      <c r="N291" s="10">
        <v>0</v>
      </c>
      <c r="O291" s="107">
        <v>6</v>
      </c>
      <c r="P291" s="838">
        <v>18000</v>
      </c>
      <c r="Q291" s="10">
        <v>0</v>
      </c>
      <c r="R291" s="107">
        <v>12</v>
      </c>
    </row>
    <row r="292" spans="1:18" s="843" customFormat="1" ht="22.5" x14ac:dyDescent="0.25">
      <c r="A292" s="107" t="s">
        <v>15401</v>
      </c>
      <c r="B292" s="10" t="s">
        <v>19548</v>
      </c>
      <c r="C292" s="269" t="s">
        <v>30118</v>
      </c>
      <c r="D292" s="841" t="s">
        <v>15456</v>
      </c>
      <c r="E292" s="837">
        <v>15600</v>
      </c>
      <c r="F292" s="269">
        <v>6198660</v>
      </c>
      <c r="G292" s="841" t="s">
        <v>16016</v>
      </c>
      <c r="H292" s="842"/>
      <c r="I292" s="842"/>
      <c r="J292" s="107"/>
      <c r="K292" s="10">
        <v>0</v>
      </c>
      <c r="L292" s="10">
        <v>0</v>
      </c>
      <c r="M292" s="838">
        <v>0</v>
      </c>
      <c r="N292" s="10">
        <v>1</v>
      </c>
      <c r="O292" s="107">
        <v>2</v>
      </c>
      <c r="P292" s="838">
        <v>31200</v>
      </c>
      <c r="Q292" s="10">
        <v>0</v>
      </c>
      <c r="R292" s="107">
        <v>12</v>
      </c>
    </row>
    <row r="293" spans="1:18" s="843" customFormat="1" ht="22.5" x14ac:dyDescent="0.25">
      <c r="A293" s="107" t="s">
        <v>15401</v>
      </c>
      <c r="B293" s="10" t="s">
        <v>19548</v>
      </c>
      <c r="C293" s="269" t="s">
        <v>30118</v>
      </c>
      <c r="D293" s="841" t="s">
        <v>16017</v>
      </c>
      <c r="E293" s="837">
        <v>2534</v>
      </c>
      <c r="F293" s="269">
        <v>9482338</v>
      </c>
      <c r="G293" s="841" t="s">
        <v>16018</v>
      </c>
      <c r="H293" s="842" t="s">
        <v>15506</v>
      </c>
      <c r="I293" s="842" t="s">
        <v>15409</v>
      </c>
      <c r="J293" s="107"/>
      <c r="K293" s="10">
        <v>2</v>
      </c>
      <c r="L293" s="10">
        <v>6</v>
      </c>
      <c r="M293" s="838">
        <v>15204</v>
      </c>
      <c r="N293" s="10">
        <v>0</v>
      </c>
      <c r="O293" s="107">
        <v>6</v>
      </c>
      <c r="P293" s="838">
        <v>15204</v>
      </c>
      <c r="Q293" s="10">
        <v>0</v>
      </c>
      <c r="R293" s="107">
        <v>12</v>
      </c>
    </row>
    <row r="294" spans="1:18" s="843" customFormat="1" ht="22.5" x14ac:dyDescent="0.25">
      <c r="A294" s="107" t="s">
        <v>15401</v>
      </c>
      <c r="B294" s="10" t="s">
        <v>19548</v>
      </c>
      <c r="C294" s="269" t="s">
        <v>30118</v>
      </c>
      <c r="D294" s="841" t="s">
        <v>16019</v>
      </c>
      <c r="E294" s="837">
        <v>12000</v>
      </c>
      <c r="F294" s="269">
        <v>41252068</v>
      </c>
      <c r="G294" s="841" t="s">
        <v>16020</v>
      </c>
      <c r="H294" s="842" t="s">
        <v>15446</v>
      </c>
      <c r="I294" s="842" t="s">
        <v>15424</v>
      </c>
      <c r="J294" s="107"/>
      <c r="K294" s="10">
        <v>1</v>
      </c>
      <c r="L294" s="10">
        <v>1</v>
      </c>
      <c r="M294" s="838">
        <v>18800</v>
      </c>
      <c r="N294" s="10">
        <v>3</v>
      </c>
      <c r="O294" s="107">
        <v>6</v>
      </c>
      <c r="P294" s="838">
        <v>71999.17</v>
      </c>
      <c r="Q294" s="10">
        <v>0</v>
      </c>
      <c r="R294" s="107">
        <v>12</v>
      </c>
    </row>
    <row r="295" spans="1:18" s="843" customFormat="1" ht="22.5" x14ac:dyDescent="0.25">
      <c r="A295" s="107" t="s">
        <v>15401</v>
      </c>
      <c r="B295" s="10" t="s">
        <v>19548</v>
      </c>
      <c r="C295" s="269" t="s">
        <v>30118</v>
      </c>
      <c r="D295" s="841" t="s">
        <v>16021</v>
      </c>
      <c r="E295" s="837">
        <v>12000</v>
      </c>
      <c r="F295" s="269">
        <v>70612942</v>
      </c>
      <c r="G295" s="841" t="s">
        <v>16022</v>
      </c>
      <c r="H295" s="842" t="s">
        <v>15446</v>
      </c>
      <c r="I295" s="842" t="s">
        <v>15424</v>
      </c>
      <c r="J295" s="107"/>
      <c r="K295" s="10">
        <v>1</v>
      </c>
      <c r="L295" s="10">
        <v>4</v>
      </c>
      <c r="M295" s="838">
        <v>29200</v>
      </c>
      <c r="N295" s="10">
        <v>0</v>
      </c>
      <c r="O295" s="107">
        <v>6</v>
      </c>
      <c r="P295" s="838">
        <v>72000</v>
      </c>
      <c r="Q295" s="10">
        <v>0</v>
      </c>
      <c r="R295" s="107">
        <v>12</v>
      </c>
    </row>
    <row r="296" spans="1:18" s="843" customFormat="1" ht="22.5" x14ac:dyDescent="0.25">
      <c r="A296" s="107" t="s">
        <v>15401</v>
      </c>
      <c r="B296" s="10" t="s">
        <v>19548</v>
      </c>
      <c r="C296" s="269" t="s">
        <v>30118</v>
      </c>
      <c r="D296" s="841" t="s">
        <v>15792</v>
      </c>
      <c r="E296" s="837">
        <v>9000</v>
      </c>
      <c r="F296" s="269">
        <v>41363633</v>
      </c>
      <c r="G296" s="841" t="s">
        <v>16023</v>
      </c>
      <c r="H296" s="842" t="s">
        <v>15736</v>
      </c>
      <c r="I296" s="842" t="s">
        <v>15424</v>
      </c>
      <c r="J296" s="107"/>
      <c r="K296" s="10">
        <v>1</v>
      </c>
      <c r="L296" s="10">
        <v>6</v>
      </c>
      <c r="M296" s="838">
        <v>54000</v>
      </c>
      <c r="N296" s="10">
        <v>0</v>
      </c>
      <c r="O296" s="107">
        <v>6</v>
      </c>
      <c r="P296" s="838">
        <v>54000</v>
      </c>
      <c r="Q296" s="10">
        <v>0</v>
      </c>
      <c r="R296" s="107">
        <v>12</v>
      </c>
    </row>
    <row r="297" spans="1:18" s="843" customFormat="1" ht="22.5" x14ac:dyDescent="0.25">
      <c r="A297" s="107" t="s">
        <v>15401</v>
      </c>
      <c r="B297" s="10" t="s">
        <v>19548</v>
      </c>
      <c r="C297" s="269" t="s">
        <v>30118</v>
      </c>
      <c r="D297" s="841" t="s">
        <v>16024</v>
      </c>
      <c r="E297" s="837">
        <v>8000</v>
      </c>
      <c r="F297" s="269">
        <v>7635403</v>
      </c>
      <c r="G297" s="841" t="s">
        <v>16025</v>
      </c>
      <c r="H297" s="842" t="s">
        <v>15481</v>
      </c>
      <c r="I297" s="842" t="s">
        <v>15424</v>
      </c>
      <c r="J297" s="107"/>
      <c r="K297" s="10">
        <v>1</v>
      </c>
      <c r="L297" s="10">
        <v>6</v>
      </c>
      <c r="M297" s="838">
        <v>48000</v>
      </c>
      <c r="N297" s="10">
        <v>0</v>
      </c>
      <c r="O297" s="107">
        <v>6</v>
      </c>
      <c r="P297" s="838">
        <v>48000</v>
      </c>
      <c r="Q297" s="10">
        <v>0</v>
      </c>
      <c r="R297" s="107">
        <v>12</v>
      </c>
    </row>
    <row r="298" spans="1:18" s="843" customFormat="1" ht="22.5" x14ac:dyDescent="0.25">
      <c r="A298" s="107" t="s">
        <v>15401</v>
      </c>
      <c r="B298" s="10" t="s">
        <v>19548</v>
      </c>
      <c r="C298" s="269" t="s">
        <v>30118</v>
      </c>
      <c r="D298" s="841" t="s">
        <v>16026</v>
      </c>
      <c r="E298" s="837">
        <v>3500</v>
      </c>
      <c r="F298" s="269">
        <v>42894813</v>
      </c>
      <c r="G298" s="841" t="s">
        <v>16027</v>
      </c>
      <c r="H298" s="842" t="s">
        <v>15506</v>
      </c>
      <c r="I298" s="842" t="s">
        <v>15424</v>
      </c>
      <c r="J298" s="107"/>
      <c r="K298" s="10">
        <v>1</v>
      </c>
      <c r="L298" s="10">
        <v>6</v>
      </c>
      <c r="M298" s="838">
        <v>21000</v>
      </c>
      <c r="N298" s="10">
        <v>0</v>
      </c>
      <c r="O298" s="107">
        <v>6</v>
      </c>
      <c r="P298" s="838">
        <v>21000</v>
      </c>
      <c r="Q298" s="10">
        <v>0</v>
      </c>
      <c r="R298" s="107">
        <v>12</v>
      </c>
    </row>
    <row r="299" spans="1:18" s="843" customFormat="1" ht="22.5" x14ac:dyDescent="0.25">
      <c r="A299" s="107" t="s">
        <v>15401</v>
      </c>
      <c r="B299" s="10" t="s">
        <v>19548</v>
      </c>
      <c r="C299" s="269" t="s">
        <v>30118</v>
      </c>
      <c r="D299" s="841" t="s">
        <v>16028</v>
      </c>
      <c r="E299" s="837">
        <v>7000</v>
      </c>
      <c r="F299" s="269">
        <v>29680505</v>
      </c>
      <c r="G299" s="841" t="s">
        <v>16029</v>
      </c>
      <c r="H299" s="842" t="s">
        <v>15440</v>
      </c>
      <c r="I299" s="842" t="s">
        <v>15424</v>
      </c>
      <c r="J299" s="107"/>
      <c r="K299" s="10">
        <v>2</v>
      </c>
      <c r="L299" s="10">
        <v>6</v>
      </c>
      <c r="M299" s="838">
        <v>42000</v>
      </c>
      <c r="N299" s="10">
        <v>0</v>
      </c>
      <c r="O299" s="107">
        <v>6</v>
      </c>
      <c r="P299" s="838">
        <v>42000</v>
      </c>
      <c r="Q299" s="10">
        <v>0</v>
      </c>
      <c r="R299" s="107">
        <v>12</v>
      </c>
    </row>
    <row r="300" spans="1:18" s="843" customFormat="1" ht="22.5" x14ac:dyDescent="0.25">
      <c r="A300" s="107" t="s">
        <v>15401</v>
      </c>
      <c r="B300" s="10" t="s">
        <v>19548</v>
      </c>
      <c r="C300" s="269" t="s">
        <v>30118</v>
      </c>
      <c r="D300" s="841" t="s">
        <v>15482</v>
      </c>
      <c r="E300" s="837">
        <v>3800</v>
      </c>
      <c r="F300" s="269">
        <v>9548282</v>
      </c>
      <c r="G300" s="841" t="s">
        <v>16030</v>
      </c>
      <c r="H300" s="842" t="s">
        <v>15452</v>
      </c>
      <c r="I300" s="842" t="s">
        <v>15417</v>
      </c>
      <c r="J300" s="107"/>
      <c r="K300" s="10">
        <v>2</v>
      </c>
      <c r="L300" s="10">
        <v>6</v>
      </c>
      <c r="M300" s="838">
        <v>22546.67</v>
      </c>
      <c r="N300" s="10">
        <v>0</v>
      </c>
      <c r="O300" s="107">
        <v>6</v>
      </c>
      <c r="P300" s="838">
        <v>22800</v>
      </c>
      <c r="Q300" s="10">
        <v>3</v>
      </c>
      <c r="R300" s="107">
        <v>12</v>
      </c>
    </row>
    <row r="301" spans="1:18" s="843" customFormat="1" ht="22.5" x14ac:dyDescent="0.25">
      <c r="A301" s="107" t="s">
        <v>15401</v>
      </c>
      <c r="B301" s="10" t="s">
        <v>19548</v>
      </c>
      <c r="C301" s="269" t="s">
        <v>30118</v>
      </c>
      <c r="D301" s="841" t="s">
        <v>15704</v>
      </c>
      <c r="E301" s="837">
        <v>8000</v>
      </c>
      <c r="F301" s="269">
        <v>10212269</v>
      </c>
      <c r="G301" s="841" t="s">
        <v>16031</v>
      </c>
      <c r="H301" s="842" t="s">
        <v>15446</v>
      </c>
      <c r="I301" s="842" t="s">
        <v>15424</v>
      </c>
      <c r="J301" s="107"/>
      <c r="K301" s="10">
        <v>1</v>
      </c>
      <c r="L301" s="10">
        <v>6</v>
      </c>
      <c r="M301" s="838">
        <v>48000</v>
      </c>
      <c r="N301" s="10">
        <v>0</v>
      </c>
      <c r="O301" s="107">
        <v>6</v>
      </c>
      <c r="P301" s="838">
        <v>48000</v>
      </c>
      <c r="Q301" s="10">
        <v>0</v>
      </c>
      <c r="R301" s="107">
        <v>12</v>
      </c>
    </row>
    <row r="302" spans="1:18" s="843" customFormat="1" ht="22.5" x14ac:dyDescent="0.25">
      <c r="A302" s="107" t="s">
        <v>15401</v>
      </c>
      <c r="B302" s="10" t="s">
        <v>19548</v>
      </c>
      <c r="C302" s="269" t="s">
        <v>30118</v>
      </c>
      <c r="D302" s="841" t="s">
        <v>16032</v>
      </c>
      <c r="E302" s="837">
        <v>5500</v>
      </c>
      <c r="F302" s="269">
        <v>42197996</v>
      </c>
      <c r="G302" s="841" t="s">
        <v>16033</v>
      </c>
      <c r="H302" s="842" t="s">
        <v>15754</v>
      </c>
      <c r="I302" s="842" t="s">
        <v>15409</v>
      </c>
      <c r="J302" s="107"/>
      <c r="K302" s="10">
        <v>1</v>
      </c>
      <c r="L302" s="10">
        <v>6</v>
      </c>
      <c r="M302" s="838">
        <v>33000</v>
      </c>
      <c r="N302" s="10">
        <v>0</v>
      </c>
      <c r="O302" s="107">
        <v>6</v>
      </c>
      <c r="P302" s="838">
        <v>32998.089999999997</v>
      </c>
      <c r="Q302" s="10">
        <v>0</v>
      </c>
      <c r="R302" s="107">
        <v>12</v>
      </c>
    </row>
    <row r="303" spans="1:18" s="843" customFormat="1" ht="22.5" x14ac:dyDescent="0.25">
      <c r="A303" s="107" t="s">
        <v>15401</v>
      </c>
      <c r="B303" s="10" t="s">
        <v>19548</v>
      </c>
      <c r="C303" s="269" t="s">
        <v>30118</v>
      </c>
      <c r="D303" s="841" t="s">
        <v>16034</v>
      </c>
      <c r="E303" s="837">
        <v>3500</v>
      </c>
      <c r="F303" s="269">
        <v>41943212</v>
      </c>
      <c r="G303" s="841" t="s">
        <v>16035</v>
      </c>
      <c r="H303" s="842" t="s">
        <v>1030</v>
      </c>
      <c r="I303" s="842" t="s">
        <v>15478</v>
      </c>
      <c r="J303" s="107"/>
      <c r="K303" s="10">
        <v>2</v>
      </c>
      <c r="L303" s="10">
        <v>6</v>
      </c>
      <c r="M303" s="838">
        <v>21000</v>
      </c>
      <c r="N303" s="10">
        <v>0</v>
      </c>
      <c r="O303" s="107">
        <v>6</v>
      </c>
      <c r="P303" s="838">
        <v>21000</v>
      </c>
      <c r="Q303" s="10">
        <v>0</v>
      </c>
      <c r="R303" s="107">
        <v>12</v>
      </c>
    </row>
    <row r="304" spans="1:18" s="843" customFormat="1" ht="22.5" x14ac:dyDescent="0.25">
      <c r="A304" s="107" t="s">
        <v>15401</v>
      </c>
      <c r="B304" s="10" t="s">
        <v>19548</v>
      </c>
      <c r="C304" s="269" t="s">
        <v>30118</v>
      </c>
      <c r="D304" s="841" t="s">
        <v>15644</v>
      </c>
      <c r="E304" s="837">
        <v>8500</v>
      </c>
      <c r="F304" s="269">
        <v>514078</v>
      </c>
      <c r="G304" s="841" t="s">
        <v>16036</v>
      </c>
      <c r="H304" s="842" t="s">
        <v>16037</v>
      </c>
      <c r="I304" s="842" t="s">
        <v>15428</v>
      </c>
      <c r="J304" s="107"/>
      <c r="K304" s="10">
        <v>1</v>
      </c>
      <c r="L304" s="10">
        <v>1</v>
      </c>
      <c r="M304" s="838">
        <v>14166.67</v>
      </c>
      <c r="N304" s="10">
        <v>3</v>
      </c>
      <c r="O304" s="107">
        <v>6</v>
      </c>
      <c r="P304" s="838">
        <v>50988.78</v>
      </c>
      <c r="Q304" s="10">
        <v>1</v>
      </c>
      <c r="R304" s="107">
        <v>12</v>
      </c>
    </row>
    <row r="305" spans="1:18" s="843" customFormat="1" ht="22.5" x14ac:dyDescent="0.25">
      <c r="A305" s="107" t="s">
        <v>15401</v>
      </c>
      <c r="B305" s="10" t="s">
        <v>19548</v>
      </c>
      <c r="C305" s="269" t="s">
        <v>30118</v>
      </c>
      <c r="D305" s="841" t="s">
        <v>16038</v>
      </c>
      <c r="E305" s="837">
        <v>6000</v>
      </c>
      <c r="F305" s="269">
        <v>6917621</v>
      </c>
      <c r="G305" s="841" t="s">
        <v>16039</v>
      </c>
      <c r="H305" s="842" t="s">
        <v>15416</v>
      </c>
      <c r="I305" s="842" t="s">
        <v>15424</v>
      </c>
      <c r="J305" s="107"/>
      <c r="K305" s="10">
        <v>2</v>
      </c>
      <c r="L305" s="10">
        <v>6</v>
      </c>
      <c r="M305" s="838">
        <v>36000</v>
      </c>
      <c r="N305" s="10">
        <v>0</v>
      </c>
      <c r="O305" s="107">
        <v>6</v>
      </c>
      <c r="P305" s="838">
        <v>36000</v>
      </c>
      <c r="Q305" s="10">
        <v>0</v>
      </c>
      <c r="R305" s="107">
        <v>12</v>
      </c>
    </row>
    <row r="306" spans="1:18" s="843" customFormat="1" ht="22.5" x14ac:dyDescent="0.25">
      <c r="A306" s="107" t="s">
        <v>15401</v>
      </c>
      <c r="B306" s="10" t="s">
        <v>19548</v>
      </c>
      <c r="C306" s="269" t="s">
        <v>30118</v>
      </c>
      <c r="D306" s="841" t="s">
        <v>15634</v>
      </c>
      <c r="E306" s="837">
        <v>3000</v>
      </c>
      <c r="F306" s="269">
        <v>19332553</v>
      </c>
      <c r="G306" s="841" t="s">
        <v>16040</v>
      </c>
      <c r="H306" s="842" t="s">
        <v>16041</v>
      </c>
      <c r="I306" s="842" t="s">
        <v>15478</v>
      </c>
      <c r="J306" s="107"/>
      <c r="K306" s="10">
        <v>1</v>
      </c>
      <c r="L306" s="10">
        <v>6</v>
      </c>
      <c r="M306" s="838">
        <v>18000</v>
      </c>
      <c r="N306" s="10">
        <v>0</v>
      </c>
      <c r="O306" s="107">
        <v>6</v>
      </c>
      <c r="P306" s="838">
        <v>17999.79</v>
      </c>
      <c r="Q306" s="10">
        <v>0</v>
      </c>
      <c r="R306" s="107">
        <v>12</v>
      </c>
    </row>
    <row r="307" spans="1:18" s="843" customFormat="1" ht="22.5" x14ac:dyDescent="0.25">
      <c r="A307" s="107" t="s">
        <v>15401</v>
      </c>
      <c r="B307" s="10" t="s">
        <v>19548</v>
      </c>
      <c r="C307" s="269" t="s">
        <v>30118</v>
      </c>
      <c r="D307" s="841" t="s">
        <v>16042</v>
      </c>
      <c r="E307" s="837">
        <v>3000</v>
      </c>
      <c r="F307" s="269">
        <v>7231816</v>
      </c>
      <c r="G307" s="841" t="s">
        <v>16043</v>
      </c>
      <c r="H307" s="842" t="s">
        <v>15574</v>
      </c>
      <c r="I307" s="842" t="s">
        <v>15424</v>
      </c>
      <c r="J307" s="107"/>
      <c r="K307" s="10">
        <v>1</v>
      </c>
      <c r="L307" s="10">
        <v>6</v>
      </c>
      <c r="M307" s="838">
        <v>18000</v>
      </c>
      <c r="N307" s="10">
        <v>0</v>
      </c>
      <c r="O307" s="107">
        <v>6</v>
      </c>
      <c r="P307" s="838">
        <v>18000</v>
      </c>
      <c r="Q307" s="10">
        <v>0</v>
      </c>
      <c r="R307" s="107">
        <v>12</v>
      </c>
    </row>
    <row r="308" spans="1:18" s="843" customFormat="1" ht="22.5" x14ac:dyDescent="0.25">
      <c r="A308" s="107" t="s">
        <v>15401</v>
      </c>
      <c r="B308" s="10" t="s">
        <v>19548</v>
      </c>
      <c r="C308" s="269" t="s">
        <v>30118</v>
      </c>
      <c r="D308" s="841" t="s">
        <v>15502</v>
      </c>
      <c r="E308" s="837">
        <v>15600</v>
      </c>
      <c r="F308" s="269">
        <v>28206906</v>
      </c>
      <c r="G308" s="841" t="s">
        <v>16044</v>
      </c>
      <c r="H308" s="842"/>
      <c r="I308" s="842"/>
      <c r="J308" s="107"/>
      <c r="K308" s="10">
        <v>0</v>
      </c>
      <c r="L308" s="10">
        <v>0</v>
      </c>
      <c r="M308" s="838">
        <v>0</v>
      </c>
      <c r="N308" s="10">
        <v>1</v>
      </c>
      <c r="O308" s="107">
        <v>1</v>
      </c>
      <c r="P308" s="838">
        <v>15600</v>
      </c>
      <c r="Q308" s="10">
        <v>0</v>
      </c>
      <c r="R308" s="107">
        <v>12</v>
      </c>
    </row>
    <row r="309" spans="1:18" s="843" customFormat="1" ht="22.5" x14ac:dyDescent="0.25">
      <c r="A309" s="107" t="s">
        <v>15401</v>
      </c>
      <c r="B309" s="10" t="s">
        <v>19548</v>
      </c>
      <c r="C309" s="269" t="s">
        <v>30118</v>
      </c>
      <c r="D309" s="841" t="s">
        <v>16045</v>
      </c>
      <c r="E309" s="837">
        <v>4500</v>
      </c>
      <c r="F309" s="269">
        <v>6801826</v>
      </c>
      <c r="G309" s="841" t="s">
        <v>16046</v>
      </c>
      <c r="H309" s="842" t="s">
        <v>15416</v>
      </c>
      <c r="I309" s="842" t="s">
        <v>15424</v>
      </c>
      <c r="J309" s="107"/>
      <c r="K309" s="10">
        <v>1</v>
      </c>
      <c r="L309" s="10">
        <v>6</v>
      </c>
      <c r="M309" s="838">
        <v>27000</v>
      </c>
      <c r="N309" s="10">
        <v>0</v>
      </c>
      <c r="O309" s="107">
        <v>6</v>
      </c>
      <c r="P309" s="838">
        <v>27000</v>
      </c>
      <c r="Q309" s="10">
        <v>0</v>
      </c>
      <c r="R309" s="107">
        <v>12</v>
      </c>
    </row>
    <row r="310" spans="1:18" s="843" customFormat="1" ht="33.75" x14ac:dyDescent="0.25">
      <c r="A310" s="107" t="s">
        <v>15401</v>
      </c>
      <c r="B310" s="10" t="s">
        <v>19548</v>
      </c>
      <c r="C310" s="269" t="s">
        <v>30118</v>
      </c>
      <c r="D310" s="841" t="s">
        <v>16047</v>
      </c>
      <c r="E310" s="837">
        <v>4500</v>
      </c>
      <c r="F310" s="269">
        <v>8563137</v>
      </c>
      <c r="G310" s="841" t="s">
        <v>16048</v>
      </c>
      <c r="H310" s="842" t="s">
        <v>15416</v>
      </c>
      <c r="I310" s="842" t="s">
        <v>15424</v>
      </c>
      <c r="J310" s="107"/>
      <c r="K310" s="10">
        <v>1</v>
      </c>
      <c r="L310" s="10">
        <v>6</v>
      </c>
      <c r="M310" s="838">
        <v>27000</v>
      </c>
      <c r="N310" s="10">
        <v>0</v>
      </c>
      <c r="O310" s="107">
        <v>6</v>
      </c>
      <c r="P310" s="838">
        <v>27000</v>
      </c>
      <c r="Q310" s="10">
        <v>0</v>
      </c>
      <c r="R310" s="107">
        <v>12</v>
      </c>
    </row>
    <row r="311" spans="1:18" s="843" customFormat="1" ht="22.5" x14ac:dyDescent="0.25">
      <c r="A311" s="107" t="s">
        <v>15401</v>
      </c>
      <c r="B311" s="10" t="s">
        <v>19548</v>
      </c>
      <c r="C311" s="269" t="s">
        <v>30118</v>
      </c>
      <c r="D311" s="841" t="s">
        <v>16049</v>
      </c>
      <c r="E311" s="837">
        <v>3500</v>
      </c>
      <c r="F311" s="269">
        <v>46655349</v>
      </c>
      <c r="G311" s="841" t="s">
        <v>16050</v>
      </c>
      <c r="H311" s="842" t="s">
        <v>15437</v>
      </c>
      <c r="I311" s="842" t="s">
        <v>15417</v>
      </c>
      <c r="J311" s="107"/>
      <c r="K311" s="10">
        <v>1</v>
      </c>
      <c r="L311" s="10">
        <v>6</v>
      </c>
      <c r="M311" s="838">
        <v>21000</v>
      </c>
      <c r="N311" s="10">
        <v>0</v>
      </c>
      <c r="O311" s="107">
        <v>6</v>
      </c>
      <c r="P311" s="838">
        <v>21000</v>
      </c>
      <c r="Q311" s="10">
        <v>0</v>
      </c>
      <c r="R311" s="107">
        <v>12</v>
      </c>
    </row>
    <row r="312" spans="1:18" s="843" customFormat="1" ht="33.75" x14ac:dyDescent="0.25">
      <c r="A312" s="107" t="s">
        <v>15401</v>
      </c>
      <c r="B312" s="10" t="s">
        <v>19548</v>
      </c>
      <c r="C312" s="269" t="s">
        <v>30118</v>
      </c>
      <c r="D312" s="841" t="s">
        <v>16051</v>
      </c>
      <c r="E312" s="837">
        <v>7000</v>
      </c>
      <c r="F312" s="269">
        <v>25465697</v>
      </c>
      <c r="G312" s="841" t="s">
        <v>16052</v>
      </c>
      <c r="H312" s="842" t="s">
        <v>16053</v>
      </c>
      <c r="I312" s="842" t="s">
        <v>15424</v>
      </c>
      <c r="J312" s="107"/>
      <c r="K312" s="10">
        <v>1</v>
      </c>
      <c r="L312" s="10">
        <v>6</v>
      </c>
      <c r="M312" s="838">
        <v>42000</v>
      </c>
      <c r="N312" s="10">
        <v>0</v>
      </c>
      <c r="O312" s="107">
        <v>6</v>
      </c>
      <c r="P312" s="838">
        <v>42000</v>
      </c>
      <c r="Q312" s="10">
        <v>0</v>
      </c>
      <c r="R312" s="107">
        <v>12</v>
      </c>
    </row>
    <row r="313" spans="1:18" s="843" customFormat="1" ht="22.5" x14ac:dyDescent="0.25">
      <c r="A313" s="107" t="s">
        <v>15401</v>
      </c>
      <c r="B313" s="10" t="s">
        <v>19548</v>
      </c>
      <c r="C313" s="269" t="s">
        <v>30118</v>
      </c>
      <c r="D313" s="841" t="s">
        <v>15644</v>
      </c>
      <c r="E313" s="837">
        <v>3500</v>
      </c>
      <c r="F313" s="269">
        <v>7265325</v>
      </c>
      <c r="G313" s="841" t="s">
        <v>16054</v>
      </c>
      <c r="H313" s="842" t="s">
        <v>15455</v>
      </c>
      <c r="I313" s="842" t="s">
        <v>15405</v>
      </c>
      <c r="J313" s="107"/>
      <c r="K313" s="10">
        <v>1</v>
      </c>
      <c r="L313" s="10">
        <v>6</v>
      </c>
      <c r="M313" s="838">
        <v>21000</v>
      </c>
      <c r="N313" s="10">
        <v>0</v>
      </c>
      <c r="O313" s="107">
        <v>6</v>
      </c>
      <c r="P313" s="838">
        <v>21000</v>
      </c>
      <c r="Q313" s="10">
        <v>0</v>
      </c>
      <c r="R313" s="107">
        <v>12</v>
      </c>
    </row>
    <row r="314" spans="1:18" s="843" customFormat="1" ht="22.5" x14ac:dyDescent="0.25">
      <c r="A314" s="107" t="s">
        <v>15401</v>
      </c>
      <c r="B314" s="10" t="s">
        <v>19548</v>
      </c>
      <c r="C314" s="269" t="s">
        <v>30118</v>
      </c>
      <c r="D314" s="841" t="s">
        <v>15482</v>
      </c>
      <c r="E314" s="837">
        <v>5000</v>
      </c>
      <c r="F314" s="269">
        <v>8003679</v>
      </c>
      <c r="G314" s="841" t="s">
        <v>16055</v>
      </c>
      <c r="H314" s="842" t="s">
        <v>16056</v>
      </c>
      <c r="I314" s="842" t="s">
        <v>15405</v>
      </c>
      <c r="J314" s="107"/>
      <c r="K314" s="10">
        <v>1</v>
      </c>
      <c r="L314" s="10">
        <v>6</v>
      </c>
      <c r="M314" s="838">
        <v>30000</v>
      </c>
      <c r="N314" s="10">
        <v>0</v>
      </c>
      <c r="O314" s="107">
        <v>6</v>
      </c>
      <c r="P314" s="838">
        <v>30000</v>
      </c>
      <c r="Q314" s="10">
        <v>0</v>
      </c>
      <c r="R314" s="107">
        <v>12</v>
      </c>
    </row>
    <row r="315" spans="1:18" s="843" customFormat="1" ht="22.5" x14ac:dyDescent="0.25">
      <c r="A315" s="107" t="s">
        <v>15401</v>
      </c>
      <c r="B315" s="10" t="s">
        <v>19548</v>
      </c>
      <c r="C315" s="269" t="s">
        <v>30118</v>
      </c>
      <c r="D315" s="841" t="s">
        <v>16057</v>
      </c>
      <c r="E315" s="837">
        <v>10000</v>
      </c>
      <c r="F315" s="269">
        <v>8589198</v>
      </c>
      <c r="G315" s="841" t="s">
        <v>16058</v>
      </c>
      <c r="H315" s="842" t="s">
        <v>15597</v>
      </c>
      <c r="I315" s="842" t="s">
        <v>15424</v>
      </c>
      <c r="J315" s="107"/>
      <c r="K315" s="10">
        <v>1</v>
      </c>
      <c r="L315" s="10">
        <v>6</v>
      </c>
      <c r="M315" s="838">
        <v>60000</v>
      </c>
      <c r="N315" s="10">
        <v>0</v>
      </c>
      <c r="O315" s="107">
        <v>6</v>
      </c>
      <c r="P315" s="838">
        <v>60000</v>
      </c>
      <c r="Q315" s="10">
        <v>0</v>
      </c>
      <c r="R315" s="107">
        <v>12</v>
      </c>
    </row>
    <row r="316" spans="1:18" s="843" customFormat="1" ht="22.5" x14ac:dyDescent="0.25">
      <c r="A316" s="107" t="s">
        <v>15401</v>
      </c>
      <c r="B316" s="10" t="s">
        <v>19548</v>
      </c>
      <c r="C316" s="269" t="s">
        <v>30118</v>
      </c>
      <c r="D316" s="841" t="s">
        <v>16059</v>
      </c>
      <c r="E316" s="837">
        <v>5000</v>
      </c>
      <c r="F316" s="269">
        <v>7189651</v>
      </c>
      <c r="G316" s="841" t="s">
        <v>16060</v>
      </c>
      <c r="H316" s="842" t="s">
        <v>16061</v>
      </c>
      <c r="I316" s="842" t="s">
        <v>15424</v>
      </c>
      <c r="J316" s="107"/>
      <c r="K316" s="10">
        <v>2</v>
      </c>
      <c r="L316" s="10">
        <v>6</v>
      </c>
      <c r="M316" s="838">
        <v>30000</v>
      </c>
      <c r="N316" s="10">
        <v>0</v>
      </c>
      <c r="O316" s="107">
        <v>6</v>
      </c>
      <c r="P316" s="838">
        <v>30000</v>
      </c>
      <c r="Q316" s="10">
        <v>0</v>
      </c>
      <c r="R316" s="107">
        <v>12</v>
      </c>
    </row>
    <row r="317" spans="1:18" s="843" customFormat="1" ht="22.5" x14ac:dyDescent="0.25">
      <c r="A317" s="107" t="s">
        <v>15401</v>
      </c>
      <c r="B317" s="10" t="s">
        <v>19548</v>
      </c>
      <c r="C317" s="269" t="s">
        <v>30118</v>
      </c>
      <c r="D317" s="841" t="s">
        <v>16062</v>
      </c>
      <c r="E317" s="837">
        <v>4000</v>
      </c>
      <c r="F317" s="269">
        <v>42066721</v>
      </c>
      <c r="G317" s="841" t="s">
        <v>16063</v>
      </c>
      <c r="H317" s="842" t="s">
        <v>15752</v>
      </c>
      <c r="I317" s="842" t="s">
        <v>15409</v>
      </c>
      <c r="J317" s="107"/>
      <c r="K317" s="10">
        <v>2</v>
      </c>
      <c r="L317" s="10">
        <v>6</v>
      </c>
      <c r="M317" s="838">
        <v>24000</v>
      </c>
      <c r="N317" s="10">
        <v>0</v>
      </c>
      <c r="O317" s="107">
        <v>6</v>
      </c>
      <c r="P317" s="838">
        <v>24000</v>
      </c>
      <c r="Q317" s="10">
        <v>0</v>
      </c>
      <c r="R317" s="107">
        <v>12</v>
      </c>
    </row>
    <row r="318" spans="1:18" s="843" customFormat="1" ht="22.5" x14ac:dyDescent="0.25">
      <c r="A318" s="107" t="s">
        <v>15401</v>
      </c>
      <c r="B318" s="10" t="s">
        <v>19548</v>
      </c>
      <c r="C318" s="269" t="s">
        <v>30118</v>
      </c>
      <c r="D318" s="841" t="s">
        <v>16064</v>
      </c>
      <c r="E318" s="837">
        <v>6000</v>
      </c>
      <c r="F318" s="269">
        <v>7579791</v>
      </c>
      <c r="G318" s="841" t="s">
        <v>16065</v>
      </c>
      <c r="H318" s="842" t="s">
        <v>16066</v>
      </c>
      <c r="I318" s="842" t="s">
        <v>15424</v>
      </c>
      <c r="J318" s="107"/>
      <c r="K318" s="10">
        <v>2</v>
      </c>
      <c r="L318" s="10">
        <v>6</v>
      </c>
      <c r="M318" s="838">
        <v>36000</v>
      </c>
      <c r="N318" s="10">
        <v>0</v>
      </c>
      <c r="O318" s="107">
        <v>6</v>
      </c>
      <c r="P318" s="838">
        <v>36000</v>
      </c>
      <c r="Q318" s="10">
        <v>0</v>
      </c>
      <c r="R318" s="107">
        <v>12</v>
      </c>
    </row>
    <row r="319" spans="1:18" s="843" customFormat="1" ht="22.5" x14ac:dyDescent="0.25">
      <c r="A319" s="107" t="s">
        <v>15401</v>
      </c>
      <c r="B319" s="10" t="s">
        <v>19548</v>
      </c>
      <c r="C319" s="269" t="s">
        <v>30118</v>
      </c>
      <c r="D319" s="841" t="s">
        <v>16067</v>
      </c>
      <c r="E319" s="837">
        <v>5000</v>
      </c>
      <c r="F319" s="269">
        <v>10686857</v>
      </c>
      <c r="G319" s="841" t="s">
        <v>16068</v>
      </c>
      <c r="H319" s="842" t="s">
        <v>16069</v>
      </c>
      <c r="I319" s="842" t="s">
        <v>15518</v>
      </c>
      <c r="J319" s="107"/>
      <c r="K319" s="10">
        <v>1</v>
      </c>
      <c r="L319" s="10">
        <v>6</v>
      </c>
      <c r="M319" s="838">
        <v>30000</v>
      </c>
      <c r="N319" s="10">
        <v>0</v>
      </c>
      <c r="O319" s="107">
        <v>6</v>
      </c>
      <c r="P319" s="838">
        <v>30000</v>
      </c>
      <c r="Q319" s="10">
        <v>0</v>
      </c>
      <c r="R319" s="107">
        <v>12</v>
      </c>
    </row>
    <row r="320" spans="1:18" s="843" customFormat="1" ht="22.5" x14ac:dyDescent="0.25">
      <c r="A320" s="107" t="s">
        <v>15401</v>
      </c>
      <c r="B320" s="10" t="s">
        <v>19548</v>
      </c>
      <c r="C320" s="269" t="s">
        <v>30118</v>
      </c>
      <c r="D320" s="841" t="s">
        <v>16070</v>
      </c>
      <c r="E320" s="837">
        <v>3800</v>
      </c>
      <c r="F320" s="269">
        <v>45971252</v>
      </c>
      <c r="G320" s="841" t="s">
        <v>16071</v>
      </c>
      <c r="H320" s="842" t="s">
        <v>16072</v>
      </c>
      <c r="I320" s="842" t="s">
        <v>15409</v>
      </c>
      <c r="J320" s="107"/>
      <c r="K320" s="10">
        <v>1</v>
      </c>
      <c r="L320" s="10">
        <v>6</v>
      </c>
      <c r="M320" s="838">
        <v>22800</v>
      </c>
      <c r="N320" s="10">
        <v>0</v>
      </c>
      <c r="O320" s="107">
        <v>6</v>
      </c>
      <c r="P320" s="838">
        <v>22611.84</v>
      </c>
      <c r="Q320" s="10">
        <v>1</v>
      </c>
      <c r="R320" s="107">
        <v>12</v>
      </c>
    </row>
    <row r="321" spans="1:18" s="843" customFormat="1" ht="22.5" x14ac:dyDescent="0.25">
      <c r="A321" s="107" t="s">
        <v>15401</v>
      </c>
      <c r="B321" s="10" t="s">
        <v>19548</v>
      </c>
      <c r="C321" s="269" t="s">
        <v>30118</v>
      </c>
      <c r="D321" s="841" t="s">
        <v>16073</v>
      </c>
      <c r="E321" s="837">
        <v>9500</v>
      </c>
      <c r="F321" s="269">
        <v>41842989</v>
      </c>
      <c r="G321" s="841" t="s">
        <v>16074</v>
      </c>
      <c r="H321" s="842" t="s">
        <v>15446</v>
      </c>
      <c r="I321" s="842" t="s">
        <v>15424</v>
      </c>
      <c r="J321" s="107"/>
      <c r="K321" s="10">
        <v>1</v>
      </c>
      <c r="L321" s="10">
        <v>6</v>
      </c>
      <c r="M321" s="838">
        <v>57000</v>
      </c>
      <c r="N321" s="10">
        <v>0</v>
      </c>
      <c r="O321" s="107">
        <v>6</v>
      </c>
      <c r="P321" s="838">
        <v>57000</v>
      </c>
      <c r="Q321" s="10">
        <v>0</v>
      </c>
      <c r="R321" s="107">
        <v>12</v>
      </c>
    </row>
    <row r="322" spans="1:18" s="843" customFormat="1" ht="22.5" x14ac:dyDescent="0.25">
      <c r="A322" s="107" t="s">
        <v>15401</v>
      </c>
      <c r="B322" s="10" t="s">
        <v>19548</v>
      </c>
      <c r="C322" s="269" t="s">
        <v>30118</v>
      </c>
      <c r="D322" s="841" t="s">
        <v>16075</v>
      </c>
      <c r="E322" s="837">
        <v>3700</v>
      </c>
      <c r="F322" s="269">
        <v>9470353</v>
      </c>
      <c r="G322" s="841" t="s">
        <v>16076</v>
      </c>
      <c r="H322" s="842" t="s">
        <v>16077</v>
      </c>
      <c r="I322" s="842" t="s">
        <v>16078</v>
      </c>
      <c r="J322" s="107"/>
      <c r="K322" s="10">
        <v>1</v>
      </c>
      <c r="L322" s="10">
        <v>6</v>
      </c>
      <c r="M322" s="838">
        <v>22200</v>
      </c>
      <c r="N322" s="10">
        <v>0</v>
      </c>
      <c r="O322" s="107">
        <v>6</v>
      </c>
      <c r="P322" s="838">
        <v>22200</v>
      </c>
      <c r="Q322" s="10">
        <v>0</v>
      </c>
      <c r="R322" s="107">
        <v>12</v>
      </c>
    </row>
    <row r="323" spans="1:18" s="843" customFormat="1" ht="22.5" x14ac:dyDescent="0.25">
      <c r="A323" s="107" t="s">
        <v>15401</v>
      </c>
      <c r="B323" s="10" t="s">
        <v>19548</v>
      </c>
      <c r="C323" s="269" t="s">
        <v>30118</v>
      </c>
      <c r="D323" s="841" t="s">
        <v>15414</v>
      </c>
      <c r="E323" s="837">
        <v>2700</v>
      </c>
      <c r="F323" s="269">
        <v>6233289</v>
      </c>
      <c r="G323" s="841" t="s">
        <v>16079</v>
      </c>
      <c r="H323" s="842" t="s">
        <v>16080</v>
      </c>
      <c r="I323" s="842" t="s">
        <v>15518</v>
      </c>
      <c r="J323" s="107"/>
      <c r="K323" s="10">
        <v>2</v>
      </c>
      <c r="L323" s="10">
        <v>6</v>
      </c>
      <c r="M323" s="838">
        <v>16200</v>
      </c>
      <c r="N323" s="10">
        <v>0</v>
      </c>
      <c r="O323" s="107">
        <v>6</v>
      </c>
      <c r="P323" s="838">
        <v>16200</v>
      </c>
      <c r="Q323" s="10">
        <v>0</v>
      </c>
      <c r="R323" s="107">
        <v>12</v>
      </c>
    </row>
    <row r="324" spans="1:18" s="843" customFormat="1" ht="22.5" x14ac:dyDescent="0.25">
      <c r="A324" s="107" t="s">
        <v>15401</v>
      </c>
      <c r="B324" s="10" t="s">
        <v>19548</v>
      </c>
      <c r="C324" s="269" t="s">
        <v>30118</v>
      </c>
      <c r="D324" s="841" t="s">
        <v>15654</v>
      </c>
      <c r="E324" s="837">
        <v>15600</v>
      </c>
      <c r="F324" s="269">
        <v>833617</v>
      </c>
      <c r="G324" s="841" t="s">
        <v>16081</v>
      </c>
      <c r="H324" s="842"/>
      <c r="I324" s="842"/>
      <c r="J324" s="107"/>
      <c r="K324" s="10">
        <v>0</v>
      </c>
      <c r="L324" s="10">
        <v>0</v>
      </c>
      <c r="M324" s="838">
        <v>0</v>
      </c>
      <c r="N324" s="10">
        <v>1</v>
      </c>
      <c r="O324" s="107">
        <v>4</v>
      </c>
      <c r="P324" s="838">
        <v>62400</v>
      </c>
      <c r="Q324" s="10">
        <v>0</v>
      </c>
      <c r="R324" s="107">
        <v>0</v>
      </c>
    </row>
    <row r="325" spans="1:18" s="843" customFormat="1" ht="22.5" x14ac:dyDescent="0.25">
      <c r="A325" s="107" t="s">
        <v>15401</v>
      </c>
      <c r="B325" s="10" t="s">
        <v>19548</v>
      </c>
      <c r="C325" s="269" t="s">
        <v>30118</v>
      </c>
      <c r="D325" s="841" t="s">
        <v>16082</v>
      </c>
      <c r="E325" s="837">
        <v>4000</v>
      </c>
      <c r="F325" s="269">
        <v>42635086</v>
      </c>
      <c r="G325" s="841" t="s">
        <v>16083</v>
      </c>
      <c r="H325" s="842" t="s">
        <v>15506</v>
      </c>
      <c r="I325" s="842" t="s">
        <v>15424</v>
      </c>
      <c r="J325" s="107"/>
      <c r="K325" s="10">
        <v>1</v>
      </c>
      <c r="L325" s="10">
        <v>6</v>
      </c>
      <c r="M325" s="838">
        <v>24000</v>
      </c>
      <c r="N325" s="10">
        <v>0</v>
      </c>
      <c r="O325" s="107">
        <v>6</v>
      </c>
      <c r="P325" s="838">
        <v>24000</v>
      </c>
      <c r="Q325" s="10">
        <v>0</v>
      </c>
      <c r="R325" s="107">
        <v>12</v>
      </c>
    </row>
    <row r="326" spans="1:18" s="843" customFormat="1" ht="22.5" x14ac:dyDescent="0.25">
      <c r="A326" s="107" t="s">
        <v>15401</v>
      </c>
      <c r="B326" s="10" t="s">
        <v>19548</v>
      </c>
      <c r="C326" s="269" t="s">
        <v>30118</v>
      </c>
      <c r="D326" s="841" t="s">
        <v>15482</v>
      </c>
      <c r="E326" s="837">
        <v>5000</v>
      </c>
      <c r="F326" s="269">
        <v>7975737</v>
      </c>
      <c r="G326" s="841" t="s">
        <v>16084</v>
      </c>
      <c r="H326" s="842" t="s">
        <v>15482</v>
      </c>
      <c r="I326" s="842" t="s">
        <v>15413</v>
      </c>
      <c r="J326" s="107"/>
      <c r="K326" s="10">
        <v>3</v>
      </c>
      <c r="L326" s="10">
        <v>6</v>
      </c>
      <c r="M326" s="838">
        <v>30000</v>
      </c>
      <c r="N326" s="10">
        <v>0</v>
      </c>
      <c r="O326" s="107">
        <v>6</v>
      </c>
      <c r="P326" s="838">
        <v>29996.53</v>
      </c>
      <c r="Q326" s="10">
        <v>2</v>
      </c>
      <c r="R326" s="107">
        <v>12</v>
      </c>
    </row>
    <row r="327" spans="1:18" s="843" customFormat="1" ht="22.5" x14ac:dyDescent="0.25">
      <c r="A327" s="107" t="s">
        <v>15401</v>
      </c>
      <c r="B327" s="10" t="s">
        <v>19548</v>
      </c>
      <c r="C327" s="269" t="s">
        <v>30118</v>
      </c>
      <c r="D327" s="841" t="s">
        <v>16085</v>
      </c>
      <c r="E327" s="837">
        <v>8000</v>
      </c>
      <c r="F327" s="269">
        <v>88921</v>
      </c>
      <c r="G327" s="841" t="s">
        <v>16086</v>
      </c>
      <c r="H327" s="842" t="s">
        <v>15440</v>
      </c>
      <c r="I327" s="842" t="s">
        <v>15424</v>
      </c>
      <c r="J327" s="107"/>
      <c r="K327" s="10">
        <v>2</v>
      </c>
      <c r="L327" s="10">
        <v>6</v>
      </c>
      <c r="M327" s="838">
        <v>48000</v>
      </c>
      <c r="N327" s="10">
        <v>0</v>
      </c>
      <c r="O327" s="107">
        <v>6</v>
      </c>
      <c r="P327" s="838">
        <v>48000</v>
      </c>
      <c r="Q327" s="10">
        <v>1</v>
      </c>
      <c r="R327" s="107">
        <v>12</v>
      </c>
    </row>
    <row r="328" spans="1:18" s="843" customFormat="1" ht="22.5" x14ac:dyDescent="0.25">
      <c r="A328" s="107" t="s">
        <v>15401</v>
      </c>
      <c r="B328" s="10" t="s">
        <v>19548</v>
      </c>
      <c r="C328" s="269" t="s">
        <v>30118</v>
      </c>
      <c r="D328" s="841" t="s">
        <v>16087</v>
      </c>
      <c r="E328" s="837">
        <v>15600</v>
      </c>
      <c r="F328" s="269">
        <v>29486301</v>
      </c>
      <c r="G328" s="841" t="s">
        <v>16088</v>
      </c>
      <c r="H328" s="842"/>
      <c r="I328" s="842"/>
      <c r="J328" s="107"/>
      <c r="K328" s="10">
        <v>1</v>
      </c>
      <c r="L328" s="10" t="s">
        <v>354</v>
      </c>
      <c r="M328" s="838" t="s">
        <v>354</v>
      </c>
      <c r="N328" s="10">
        <v>0</v>
      </c>
      <c r="O328" s="107">
        <v>6</v>
      </c>
      <c r="P328" s="838">
        <v>93600</v>
      </c>
      <c r="Q328" s="10">
        <v>0</v>
      </c>
      <c r="R328" s="107">
        <v>12</v>
      </c>
    </row>
    <row r="329" spans="1:18" s="843" customFormat="1" ht="22.5" x14ac:dyDescent="0.25">
      <c r="A329" s="107" t="s">
        <v>15401</v>
      </c>
      <c r="B329" s="10" t="s">
        <v>19548</v>
      </c>
      <c r="C329" s="269" t="s">
        <v>30118</v>
      </c>
      <c r="D329" s="841" t="s">
        <v>16089</v>
      </c>
      <c r="E329" s="837">
        <v>7500</v>
      </c>
      <c r="F329" s="269">
        <v>46180959</v>
      </c>
      <c r="G329" s="841" t="s">
        <v>16090</v>
      </c>
      <c r="H329" s="842" t="s">
        <v>15552</v>
      </c>
      <c r="I329" s="842" t="s">
        <v>15518</v>
      </c>
      <c r="J329" s="107"/>
      <c r="K329" s="10">
        <v>1</v>
      </c>
      <c r="L329" s="10">
        <v>6</v>
      </c>
      <c r="M329" s="838">
        <v>45000</v>
      </c>
      <c r="N329" s="10">
        <v>0</v>
      </c>
      <c r="O329" s="107">
        <v>6</v>
      </c>
      <c r="P329" s="838">
        <v>45000</v>
      </c>
      <c r="Q329" s="10">
        <v>0</v>
      </c>
      <c r="R329" s="107">
        <v>12</v>
      </c>
    </row>
    <row r="330" spans="1:18" s="843" customFormat="1" ht="22.5" x14ac:dyDescent="0.25">
      <c r="A330" s="107" t="s">
        <v>15401</v>
      </c>
      <c r="B330" s="10" t="s">
        <v>19548</v>
      </c>
      <c r="C330" s="269" t="s">
        <v>30118</v>
      </c>
      <c r="D330" s="841" t="s">
        <v>15656</v>
      </c>
      <c r="E330" s="837">
        <v>12000</v>
      </c>
      <c r="F330" s="269">
        <v>42246748</v>
      </c>
      <c r="G330" s="841" t="s">
        <v>16091</v>
      </c>
      <c r="H330" s="842"/>
      <c r="I330" s="842"/>
      <c r="J330" s="107"/>
      <c r="K330" s="10">
        <v>1</v>
      </c>
      <c r="L330" s="10">
        <v>2</v>
      </c>
      <c r="M330" s="838" t="s">
        <v>354</v>
      </c>
      <c r="N330" s="10">
        <v>2</v>
      </c>
      <c r="O330" s="107">
        <v>6</v>
      </c>
      <c r="P330" s="838">
        <v>71990</v>
      </c>
      <c r="Q330" s="10">
        <v>0</v>
      </c>
      <c r="R330" s="107">
        <v>12</v>
      </c>
    </row>
    <row r="331" spans="1:18" s="843" customFormat="1" ht="22.5" x14ac:dyDescent="0.25">
      <c r="A331" s="107" t="s">
        <v>15401</v>
      </c>
      <c r="B331" s="10" t="s">
        <v>19548</v>
      </c>
      <c r="C331" s="269" t="s">
        <v>30118</v>
      </c>
      <c r="D331" s="841" t="s">
        <v>15456</v>
      </c>
      <c r="E331" s="837">
        <v>15600</v>
      </c>
      <c r="F331" s="269">
        <v>10727755</v>
      </c>
      <c r="G331" s="841" t="s">
        <v>16092</v>
      </c>
      <c r="H331" s="842"/>
      <c r="I331" s="842"/>
      <c r="J331" s="107"/>
      <c r="K331" s="10">
        <v>0</v>
      </c>
      <c r="L331" s="10">
        <v>0</v>
      </c>
      <c r="M331" s="838">
        <v>0</v>
      </c>
      <c r="N331" s="10">
        <v>1</v>
      </c>
      <c r="O331" s="107">
        <v>0</v>
      </c>
      <c r="P331" s="838">
        <v>0</v>
      </c>
      <c r="Q331" s="10">
        <v>0</v>
      </c>
      <c r="R331" s="107">
        <v>12</v>
      </c>
    </row>
    <row r="332" spans="1:18" s="843" customFormat="1" ht="22.5" x14ac:dyDescent="0.25">
      <c r="A332" s="107" t="s">
        <v>15401</v>
      </c>
      <c r="B332" s="10" t="s">
        <v>19548</v>
      </c>
      <c r="C332" s="269" t="s">
        <v>30118</v>
      </c>
      <c r="D332" s="841" t="s">
        <v>16093</v>
      </c>
      <c r="E332" s="837">
        <v>8000</v>
      </c>
      <c r="F332" s="269">
        <v>41881197</v>
      </c>
      <c r="G332" s="841" t="s">
        <v>16094</v>
      </c>
      <c r="H332" s="842" t="s">
        <v>16095</v>
      </c>
      <c r="I332" s="842" t="s">
        <v>15424</v>
      </c>
      <c r="J332" s="107"/>
      <c r="K332" s="10">
        <v>1</v>
      </c>
      <c r="L332" s="10">
        <v>6</v>
      </c>
      <c r="M332" s="838">
        <v>48000</v>
      </c>
      <c r="N332" s="10">
        <v>0</v>
      </c>
      <c r="O332" s="107">
        <v>6</v>
      </c>
      <c r="P332" s="838">
        <v>28533.33</v>
      </c>
      <c r="Q332" s="10">
        <v>0</v>
      </c>
      <c r="R332" s="107">
        <v>12</v>
      </c>
    </row>
    <row r="333" spans="1:18" s="843" customFormat="1" ht="22.5" x14ac:dyDescent="0.25">
      <c r="A333" s="107" t="s">
        <v>15401</v>
      </c>
      <c r="B333" s="10" t="s">
        <v>19548</v>
      </c>
      <c r="C333" s="269" t="s">
        <v>30118</v>
      </c>
      <c r="D333" s="841" t="s">
        <v>15482</v>
      </c>
      <c r="E333" s="837">
        <v>5000</v>
      </c>
      <c r="F333" s="269">
        <v>40778006</v>
      </c>
      <c r="G333" s="841" t="s">
        <v>16096</v>
      </c>
      <c r="H333" s="842" t="s">
        <v>16097</v>
      </c>
      <c r="I333" s="842" t="s">
        <v>15405</v>
      </c>
      <c r="J333" s="107"/>
      <c r="K333" s="10">
        <v>2</v>
      </c>
      <c r="L333" s="10">
        <v>6</v>
      </c>
      <c r="M333" s="838">
        <v>30000</v>
      </c>
      <c r="N333" s="10">
        <v>0</v>
      </c>
      <c r="O333" s="107">
        <v>6</v>
      </c>
      <c r="P333" s="838">
        <v>30000</v>
      </c>
      <c r="Q333" s="10">
        <v>0</v>
      </c>
      <c r="R333" s="107">
        <v>12</v>
      </c>
    </row>
    <row r="334" spans="1:18" s="843" customFormat="1" ht="22.5" x14ac:dyDescent="0.25">
      <c r="A334" s="107" t="s">
        <v>15401</v>
      </c>
      <c r="B334" s="10" t="s">
        <v>19548</v>
      </c>
      <c r="C334" s="269" t="s">
        <v>30118</v>
      </c>
      <c r="D334" s="841" t="s">
        <v>16098</v>
      </c>
      <c r="E334" s="837">
        <v>3500</v>
      </c>
      <c r="F334" s="269">
        <v>41460478</v>
      </c>
      <c r="G334" s="841" t="s">
        <v>16099</v>
      </c>
      <c r="H334" s="842" t="s">
        <v>15580</v>
      </c>
      <c r="I334" s="842" t="s">
        <v>15417</v>
      </c>
      <c r="J334" s="107"/>
      <c r="K334" s="10">
        <v>2</v>
      </c>
      <c r="L334" s="10">
        <v>6</v>
      </c>
      <c r="M334" s="838">
        <v>21000</v>
      </c>
      <c r="N334" s="10">
        <v>0</v>
      </c>
      <c r="O334" s="107">
        <v>6</v>
      </c>
      <c r="P334" s="838">
        <v>20998.06</v>
      </c>
      <c r="Q334" s="10">
        <v>0</v>
      </c>
      <c r="R334" s="107">
        <v>12</v>
      </c>
    </row>
    <row r="335" spans="1:18" s="843" customFormat="1" ht="56.25" x14ac:dyDescent="0.25">
      <c r="A335" s="107" t="s">
        <v>15401</v>
      </c>
      <c r="B335" s="10" t="s">
        <v>19548</v>
      </c>
      <c r="C335" s="269" t="s">
        <v>30118</v>
      </c>
      <c r="D335" s="841" t="s">
        <v>16100</v>
      </c>
      <c r="E335" s="837">
        <v>8500</v>
      </c>
      <c r="F335" s="269">
        <v>6152718</v>
      </c>
      <c r="G335" s="841" t="s">
        <v>16101</v>
      </c>
      <c r="H335" s="842" t="s">
        <v>15446</v>
      </c>
      <c r="I335" s="842" t="s">
        <v>15424</v>
      </c>
      <c r="J335" s="107"/>
      <c r="K335" s="10">
        <v>1</v>
      </c>
      <c r="L335" s="10">
        <v>6</v>
      </c>
      <c r="M335" s="838">
        <v>51000</v>
      </c>
      <c r="N335" s="10">
        <v>0</v>
      </c>
      <c r="O335" s="107">
        <v>6</v>
      </c>
      <c r="P335" s="838">
        <v>51000</v>
      </c>
      <c r="Q335" s="10">
        <v>0</v>
      </c>
      <c r="R335" s="107">
        <v>12</v>
      </c>
    </row>
    <row r="336" spans="1:18" s="843" customFormat="1" ht="22.5" x14ac:dyDescent="0.25">
      <c r="A336" s="107" t="s">
        <v>15401</v>
      </c>
      <c r="B336" s="10" t="s">
        <v>19548</v>
      </c>
      <c r="C336" s="269" t="s">
        <v>30118</v>
      </c>
      <c r="D336" s="841" t="s">
        <v>15918</v>
      </c>
      <c r="E336" s="837">
        <v>8000</v>
      </c>
      <c r="F336" s="269">
        <v>1200111</v>
      </c>
      <c r="G336" s="841" t="s">
        <v>16102</v>
      </c>
      <c r="H336" s="842" t="s">
        <v>15416</v>
      </c>
      <c r="I336" s="842" t="s">
        <v>15424</v>
      </c>
      <c r="J336" s="107"/>
      <c r="K336" s="10">
        <v>3</v>
      </c>
      <c r="L336" s="10">
        <v>6</v>
      </c>
      <c r="M336" s="838">
        <v>48000</v>
      </c>
      <c r="N336" s="10">
        <v>0</v>
      </c>
      <c r="O336" s="107">
        <v>6</v>
      </c>
      <c r="P336" s="838">
        <v>48000</v>
      </c>
      <c r="Q336" s="10">
        <v>0</v>
      </c>
      <c r="R336" s="107">
        <v>12</v>
      </c>
    </row>
    <row r="337" spans="1:18" s="843" customFormat="1" ht="22.5" x14ac:dyDescent="0.25">
      <c r="A337" s="107" t="s">
        <v>15401</v>
      </c>
      <c r="B337" s="10" t="s">
        <v>19548</v>
      </c>
      <c r="C337" s="269" t="s">
        <v>30118</v>
      </c>
      <c r="D337" s="841" t="s">
        <v>16103</v>
      </c>
      <c r="E337" s="837">
        <v>4000</v>
      </c>
      <c r="F337" s="269">
        <v>10524166</v>
      </c>
      <c r="G337" s="841" t="s">
        <v>16104</v>
      </c>
      <c r="H337" s="842" t="s">
        <v>16105</v>
      </c>
      <c r="I337" s="842" t="s">
        <v>15518</v>
      </c>
      <c r="J337" s="107"/>
      <c r="K337" s="10">
        <v>1</v>
      </c>
      <c r="L337" s="10">
        <v>6</v>
      </c>
      <c r="M337" s="838">
        <v>24000</v>
      </c>
      <c r="N337" s="10">
        <v>0</v>
      </c>
      <c r="O337" s="107">
        <v>6</v>
      </c>
      <c r="P337" s="838">
        <v>24000</v>
      </c>
      <c r="Q337" s="10">
        <v>0</v>
      </c>
      <c r="R337" s="107">
        <v>12</v>
      </c>
    </row>
    <row r="338" spans="1:18" s="843" customFormat="1" ht="22.5" x14ac:dyDescent="0.25">
      <c r="A338" s="107" t="s">
        <v>15401</v>
      </c>
      <c r="B338" s="10" t="s">
        <v>19548</v>
      </c>
      <c r="C338" s="269" t="s">
        <v>30118</v>
      </c>
      <c r="D338" s="841" t="s">
        <v>16106</v>
      </c>
      <c r="E338" s="837">
        <v>2200</v>
      </c>
      <c r="F338" s="269">
        <v>25780134</v>
      </c>
      <c r="G338" s="841" t="s">
        <v>16107</v>
      </c>
      <c r="H338" s="842" t="s">
        <v>16108</v>
      </c>
      <c r="I338" s="842" t="s">
        <v>15409</v>
      </c>
      <c r="J338" s="107"/>
      <c r="K338" s="10">
        <v>1</v>
      </c>
      <c r="L338" s="10">
        <v>6</v>
      </c>
      <c r="M338" s="838">
        <v>13200</v>
      </c>
      <c r="N338" s="10">
        <v>0</v>
      </c>
      <c r="O338" s="107">
        <v>6</v>
      </c>
      <c r="P338" s="838">
        <v>13200</v>
      </c>
      <c r="Q338" s="10">
        <v>0</v>
      </c>
      <c r="R338" s="107">
        <v>12</v>
      </c>
    </row>
    <row r="339" spans="1:18" s="843" customFormat="1" ht="22.5" x14ac:dyDescent="0.25">
      <c r="A339" s="107" t="s">
        <v>15401</v>
      </c>
      <c r="B339" s="10" t="s">
        <v>19548</v>
      </c>
      <c r="C339" s="269" t="s">
        <v>30118</v>
      </c>
      <c r="D339" s="841" t="s">
        <v>16109</v>
      </c>
      <c r="E339" s="837">
        <v>3000</v>
      </c>
      <c r="F339" s="269">
        <v>25758578</v>
      </c>
      <c r="G339" s="841" t="s">
        <v>16110</v>
      </c>
      <c r="H339" s="842" t="s">
        <v>1030</v>
      </c>
      <c r="I339" s="842" t="s">
        <v>15478</v>
      </c>
      <c r="J339" s="107"/>
      <c r="K339" s="10">
        <v>2</v>
      </c>
      <c r="L339" s="10">
        <v>6</v>
      </c>
      <c r="M339" s="838">
        <v>18000</v>
      </c>
      <c r="N339" s="10">
        <v>0</v>
      </c>
      <c r="O339" s="107">
        <v>6</v>
      </c>
      <c r="P339" s="838">
        <v>18000</v>
      </c>
      <c r="Q339" s="10">
        <v>0</v>
      </c>
      <c r="R339" s="107">
        <v>12</v>
      </c>
    </row>
    <row r="340" spans="1:18" s="843" customFormat="1" ht="22.5" x14ac:dyDescent="0.25">
      <c r="A340" s="107" t="s">
        <v>15401</v>
      </c>
      <c r="B340" s="10" t="s">
        <v>19548</v>
      </c>
      <c r="C340" s="269" t="s">
        <v>30118</v>
      </c>
      <c r="D340" s="841" t="s">
        <v>16111</v>
      </c>
      <c r="E340" s="837">
        <v>10000</v>
      </c>
      <c r="F340" s="269">
        <v>9582543</v>
      </c>
      <c r="G340" s="841" t="s">
        <v>16112</v>
      </c>
      <c r="H340" s="842" t="s">
        <v>15523</v>
      </c>
      <c r="I340" s="842" t="s">
        <v>15424</v>
      </c>
      <c r="J340" s="107"/>
      <c r="K340" s="10">
        <v>1</v>
      </c>
      <c r="L340" s="10">
        <v>6</v>
      </c>
      <c r="M340" s="838">
        <v>60000</v>
      </c>
      <c r="N340" s="10">
        <v>0</v>
      </c>
      <c r="O340" s="107">
        <v>6</v>
      </c>
      <c r="P340" s="838">
        <v>60000</v>
      </c>
      <c r="Q340" s="10">
        <v>0</v>
      </c>
      <c r="R340" s="107">
        <v>12</v>
      </c>
    </row>
    <row r="341" spans="1:18" s="843" customFormat="1" ht="22.5" x14ac:dyDescent="0.25">
      <c r="A341" s="107" t="s">
        <v>15401</v>
      </c>
      <c r="B341" s="10" t="s">
        <v>19548</v>
      </c>
      <c r="C341" s="269" t="s">
        <v>30118</v>
      </c>
      <c r="D341" s="841" t="s">
        <v>16113</v>
      </c>
      <c r="E341" s="837">
        <v>8000</v>
      </c>
      <c r="F341" s="269">
        <v>9600702</v>
      </c>
      <c r="G341" s="841" t="s">
        <v>16114</v>
      </c>
      <c r="H341" s="842" t="s">
        <v>15446</v>
      </c>
      <c r="I341" s="842" t="s">
        <v>15424</v>
      </c>
      <c r="J341" s="107"/>
      <c r="K341" s="10">
        <v>2</v>
      </c>
      <c r="L341" s="10">
        <v>6</v>
      </c>
      <c r="M341" s="838">
        <v>48000</v>
      </c>
      <c r="N341" s="10">
        <v>0</v>
      </c>
      <c r="O341" s="107">
        <v>6</v>
      </c>
      <c r="P341" s="838">
        <v>48000</v>
      </c>
      <c r="Q341" s="10">
        <v>0</v>
      </c>
      <c r="R341" s="107">
        <v>12</v>
      </c>
    </row>
    <row r="342" spans="1:18" s="843" customFormat="1" ht="22.5" x14ac:dyDescent="0.25">
      <c r="A342" s="107" t="s">
        <v>15401</v>
      </c>
      <c r="B342" s="10" t="s">
        <v>19548</v>
      </c>
      <c r="C342" s="269" t="s">
        <v>30118</v>
      </c>
      <c r="D342" s="841" t="s">
        <v>16115</v>
      </c>
      <c r="E342" s="837">
        <v>3500</v>
      </c>
      <c r="F342" s="269">
        <v>25660823</v>
      </c>
      <c r="G342" s="841" t="s">
        <v>16116</v>
      </c>
      <c r="H342" s="842" t="s">
        <v>1030</v>
      </c>
      <c r="I342" s="842" t="s">
        <v>15478</v>
      </c>
      <c r="J342" s="107"/>
      <c r="K342" s="10">
        <v>2</v>
      </c>
      <c r="L342" s="10">
        <v>6</v>
      </c>
      <c r="M342" s="838">
        <v>21000</v>
      </c>
      <c r="N342" s="10">
        <v>0</v>
      </c>
      <c r="O342" s="107">
        <v>6</v>
      </c>
      <c r="P342" s="838">
        <v>21000</v>
      </c>
      <c r="Q342" s="10">
        <v>0</v>
      </c>
      <c r="R342" s="107">
        <v>12</v>
      </c>
    </row>
    <row r="343" spans="1:18" s="843" customFormat="1" ht="22.5" x14ac:dyDescent="0.25">
      <c r="A343" s="107" t="s">
        <v>15401</v>
      </c>
      <c r="B343" s="10" t="s">
        <v>19548</v>
      </c>
      <c r="C343" s="269" t="s">
        <v>30118</v>
      </c>
      <c r="D343" s="841" t="s">
        <v>15634</v>
      </c>
      <c r="E343" s="837">
        <v>3000</v>
      </c>
      <c r="F343" s="269">
        <v>8269300</v>
      </c>
      <c r="G343" s="841" t="s">
        <v>16117</v>
      </c>
      <c r="H343" s="842" t="s">
        <v>15437</v>
      </c>
      <c r="I343" s="842" t="s">
        <v>15518</v>
      </c>
      <c r="J343" s="107"/>
      <c r="K343" s="10">
        <v>2</v>
      </c>
      <c r="L343" s="10">
        <v>6</v>
      </c>
      <c r="M343" s="838">
        <v>18000</v>
      </c>
      <c r="N343" s="10">
        <v>0</v>
      </c>
      <c r="O343" s="107">
        <v>6</v>
      </c>
      <c r="P343" s="838">
        <v>18000</v>
      </c>
      <c r="Q343" s="10">
        <v>0</v>
      </c>
      <c r="R343" s="107">
        <v>12</v>
      </c>
    </row>
    <row r="344" spans="1:18" s="843" customFormat="1" ht="22.5" x14ac:dyDescent="0.25">
      <c r="A344" s="107" t="s">
        <v>15401</v>
      </c>
      <c r="B344" s="10" t="s">
        <v>19548</v>
      </c>
      <c r="C344" s="269" t="s">
        <v>30118</v>
      </c>
      <c r="D344" s="841" t="s">
        <v>15456</v>
      </c>
      <c r="E344" s="837">
        <v>15600</v>
      </c>
      <c r="F344" s="269">
        <v>19929520</v>
      </c>
      <c r="G344" s="841" t="s">
        <v>16118</v>
      </c>
      <c r="H344" s="842" t="s">
        <v>15703</v>
      </c>
      <c r="I344" s="842" t="s">
        <v>15424</v>
      </c>
      <c r="J344" s="107"/>
      <c r="K344" s="10">
        <v>1</v>
      </c>
      <c r="L344" s="10">
        <v>6</v>
      </c>
      <c r="M344" s="838">
        <v>93600</v>
      </c>
      <c r="N344" s="10">
        <v>0</v>
      </c>
      <c r="O344" s="107">
        <v>6</v>
      </c>
      <c r="P344" s="838">
        <v>93600</v>
      </c>
      <c r="Q344" s="10">
        <v>0</v>
      </c>
      <c r="R344" s="107">
        <v>12</v>
      </c>
    </row>
    <row r="345" spans="1:18" s="843" customFormat="1" ht="22.5" x14ac:dyDescent="0.25">
      <c r="A345" s="107" t="s">
        <v>15401</v>
      </c>
      <c r="B345" s="10" t="s">
        <v>19548</v>
      </c>
      <c r="C345" s="269" t="s">
        <v>30118</v>
      </c>
      <c r="D345" s="841" t="s">
        <v>16119</v>
      </c>
      <c r="E345" s="837">
        <v>5000</v>
      </c>
      <c r="F345" s="269">
        <v>73613764</v>
      </c>
      <c r="G345" s="841" t="s">
        <v>16120</v>
      </c>
      <c r="H345" s="842" t="s">
        <v>15481</v>
      </c>
      <c r="I345" s="842" t="s">
        <v>15424</v>
      </c>
      <c r="J345" s="107"/>
      <c r="K345" s="10">
        <v>1</v>
      </c>
      <c r="L345" s="10">
        <v>6</v>
      </c>
      <c r="M345" s="838">
        <v>30000</v>
      </c>
      <c r="N345" s="10">
        <v>0</v>
      </c>
      <c r="O345" s="107">
        <v>6</v>
      </c>
      <c r="P345" s="838">
        <v>29979.17</v>
      </c>
      <c r="Q345" s="10">
        <v>0</v>
      </c>
      <c r="R345" s="107">
        <v>12</v>
      </c>
    </row>
    <row r="346" spans="1:18" s="843" customFormat="1" ht="22.5" x14ac:dyDescent="0.25">
      <c r="A346" s="107" t="s">
        <v>15401</v>
      </c>
      <c r="B346" s="10" t="s">
        <v>19548</v>
      </c>
      <c r="C346" s="269" t="s">
        <v>30118</v>
      </c>
      <c r="D346" s="841" t="s">
        <v>16121</v>
      </c>
      <c r="E346" s="837">
        <v>2800</v>
      </c>
      <c r="F346" s="269">
        <v>9499658</v>
      </c>
      <c r="G346" s="841" t="s">
        <v>16122</v>
      </c>
      <c r="H346" s="842" t="s">
        <v>1030</v>
      </c>
      <c r="I346" s="842" t="s">
        <v>15478</v>
      </c>
      <c r="J346" s="107"/>
      <c r="K346" s="10">
        <v>2</v>
      </c>
      <c r="L346" s="10">
        <v>6</v>
      </c>
      <c r="M346" s="838">
        <v>16800</v>
      </c>
      <c r="N346" s="10">
        <v>0</v>
      </c>
      <c r="O346" s="107">
        <v>6</v>
      </c>
      <c r="P346" s="838">
        <v>16800</v>
      </c>
      <c r="Q346" s="10">
        <v>1</v>
      </c>
      <c r="R346" s="107">
        <v>12</v>
      </c>
    </row>
    <row r="347" spans="1:18" s="843" customFormat="1" ht="22.5" x14ac:dyDescent="0.25">
      <c r="A347" s="107" t="s">
        <v>15401</v>
      </c>
      <c r="B347" s="10" t="s">
        <v>19548</v>
      </c>
      <c r="C347" s="269" t="s">
        <v>30118</v>
      </c>
      <c r="D347" s="841" t="s">
        <v>16123</v>
      </c>
      <c r="E347" s="837">
        <v>4000</v>
      </c>
      <c r="F347" s="269">
        <v>7186559</v>
      </c>
      <c r="G347" s="841" t="s">
        <v>16124</v>
      </c>
      <c r="H347" s="842" t="s">
        <v>15437</v>
      </c>
      <c r="I347" s="842" t="s">
        <v>15443</v>
      </c>
      <c r="J347" s="107"/>
      <c r="K347" s="10">
        <v>2</v>
      </c>
      <c r="L347" s="10">
        <v>6</v>
      </c>
      <c r="M347" s="838">
        <v>24000</v>
      </c>
      <c r="N347" s="10">
        <v>0</v>
      </c>
      <c r="O347" s="107">
        <v>6</v>
      </c>
      <c r="P347" s="838">
        <v>24000</v>
      </c>
      <c r="Q347" s="10">
        <v>0</v>
      </c>
      <c r="R347" s="107">
        <v>12</v>
      </c>
    </row>
    <row r="348" spans="1:18" s="843" customFormat="1" ht="22.5" x14ac:dyDescent="0.25">
      <c r="A348" s="107" t="s">
        <v>15401</v>
      </c>
      <c r="B348" s="10" t="s">
        <v>19548</v>
      </c>
      <c r="C348" s="269" t="s">
        <v>30118</v>
      </c>
      <c r="D348" s="841" t="s">
        <v>16125</v>
      </c>
      <c r="E348" s="837">
        <v>2700</v>
      </c>
      <c r="F348" s="269">
        <v>9445863</v>
      </c>
      <c r="G348" s="841" t="s">
        <v>16126</v>
      </c>
      <c r="H348" s="842" t="s">
        <v>16127</v>
      </c>
      <c r="I348" s="842" t="s">
        <v>15405</v>
      </c>
      <c r="J348" s="107"/>
      <c r="K348" s="10">
        <v>3</v>
      </c>
      <c r="L348" s="10">
        <v>6</v>
      </c>
      <c r="M348" s="838">
        <v>16200</v>
      </c>
      <c r="N348" s="10">
        <v>0</v>
      </c>
      <c r="O348" s="107">
        <v>6</v>
      </c>
      <c r="P348" s="838">
        <v>16200</v>
      </c>
      <c r="Q348" s="10">
        <v>0</v>
      </c>
      <c r="R348" s="107">
        <v>12</v>
      </c>
    </row>
    <row r="349" spans="1:18" s="843" customFormat="1" ht="22.5" x14ac:dyDescent="0.25">
      <c r="A349" s="107" t="s">
        <v>15401</v>
      </c>
      <c r="B349" s="10" t="s">
        <v>19548</v>
      </c>
      <c r="C349" s="269" t="s">
        <v>30118</v>
      </c>
      <c r="D349" s="841" t="s">
        <v>16128</v>
      </c>
      <c r="E349" s="837">
        <v>9000</v>
      </c>
      <c r="F349" s="269">
        <v>28267220</v>
      </c>
      <c r="G349" s="841" t="s">
        <v>16129</v>
      </c>
      <c r="H349" s="842" t="s">
        <v>15552</v>
      </c>
      <c r="I349" s="842" t="s">
        <v>15424</v>
      </c>
      <c r="J349" s="107"/>
      <c r="K349" s="10">
        <v>1</v>
      </c>
      <c r="L349" s="10">
        <v>6</v>
      </c>
      <c r="M349" s="838">
        <v>54000</v>
      </c>
      <c r="N349" s="10">
        <v>0</v>
      </c>
      <c r="O349" s="107">
        <v>6</v>
      </c>
      <c r="P349" s="838">
        <v>54000</v>
      </c>
      <c r="Q349" s="10">
        <v>0</v>
      </c>
      <c r="R349" s="107">
        <v>12</v>
      </c>
    </row>
    <row r="350" spans="1:18" s="843" customFormat="1" ht="22.5" x14ac:dyDescent="0.25">
      <c r="A350" s="107" t="s">
        <v>15401</v>
      </c>
      <c r="B350" s="10" t="s">
        <v>19548</v>
      </c>
      <c r="C350" s="269" t="s">
        <v>30118</v>
      </c>
      <c r="D350" s="841" t="s">
        <v>15456</v>
      </c>
      <c r="E350" s="837">
        <v>15600</v>
      </c>
      <c r="F350" s="269">
        <v>8646067</v>
      </c>
      <c r="G350" s="841" t="s">
        <v>16130</v>
      </c>
      <c r="H350" s="842"/>
      <c r="I350" s="842"/>
      <c r="J350" s="107"/>
      <c r="K350" s="10">
        <v>0</v>
      </c>
      <c r="L350" s="10">
        <v>0</v>
      </c>
      <c r="M350" s="838">
        <v>0</v>
      </c>
      <c r="N350" s="10">
        <v>1</v>
      </c>
      <c r="O350" s="107">
        <v>0</v>
      </c>
      <c r="P350" s="838">
        <v>0</v>
      </c>
      <c r="Q350" s="10">
        <v>0</v>
      </c>
      <c r="R350" s="107">
        <v>12</v>
      </c>
    </row>
    <row r="351" spans="1:18" s="843" customFormat="1" ht="22.5" x14ac:dyDescent="0.25">
      <c r="A351" s="107" t="s">
        <v>15401</v>
      </c>
      <c r="B351" s="10" t="s">
        <v>19548</v>
      </c>
      <c r="C351" s="269" t="s">
        <v>30118</v>
      </c>
      <c r="D351" s="841" t="s">
        <v>16131</v>
      </c>
      <c r="E351" s="837">
        <v>2000</v>
      </c>
      <c r="F351" s="269">
        <v>73054084</v>
      </c>
      <c r="G351" s="841" t="s">
        <v>16132</v>
      </c>
      <c r="H351" s="842" t="s">
        <v>15506</v>
      </c>
      <c r="I351" s="842" t="s">
        <v>15424</v>
      </c>
      <c r="J351" s="107"/>
      <c r="K351" s="10">
        <v>1</v>
      </c>
      <c r="L351" s="10">
        <v>6</v>
      </c>
      <c r="M351" s="838">
        <v>12000</v>
      </c>
      <c r="N351" s="10">
        <v>0</v>
      </c>
      <c r="O351" s="107">
        <v>6</v>
      </c>
      <c r="P351" s="838">
        <v>12000</v>
      </c>
      <c r="Q351" s="10">
        <v>0</v>
      </c>
      <c r="R351" s="107">
        <v>12</v>
      </c>
    </row>
    <row r="352" spans="1:18" s="843" customFormat="1" ht="22.5" x14ac:dyDescent="0.25">
      <c r="A352" s="107" t="s">
        <v>15401</v>
      </c>
      <c r="B352" s="10" t="s">
        <v>19548</v>
      </c>
      <c r="C352" s="269" t="s">
        <v>30118</v>
      </c>
      <c r="D352" s="841" t="s">
        <v>15482</v>
      </c>
      <c r="E352" s="837">
        <v>2000</v>
      </c>
      <c r="F352" s="269">
        <v>47277985</v>
      </c>
      <c r="G352" s="841" t="s">
        <v>16133</v>
      </c>
      <c r="H352" s="842" t="s">
        <v>16134</v>
      </c>
      <c r="I352" s="842" t="s">
        <v>15443</v>
      </c>
      <c r="J352" s="107"/>
      <c r="K352" s="10">
        <v>1</v>
      </c>
      <c r="L352" s="10">
        <v>6</v>
      </c>
      <c r="M352" s="838">
        <v>12000</v>
      </c>
      <c r="N352" s="10">
        <v>0</v>
      </c>
      <c r="O352" s="107">
        <v>6</v>
      </c>
      <c r="P352" s="838">
        <v>12000</v>
      </c>
      <c r="Q352" s="10">
        <v>0</v>
      </c>
      <c r="R352" s="107">
        <v>12</v>
      </c>
    </row>
    <row r="353" spans="1:18" s="843" customFormat="1" ht="22.5" x14ac:dyDescent="0.25">
      <c r="A353" s="107" t="s">
        <v>15401</v>
      </c>
      <c r="B353" s="10" t="s">
        <v>19548</v>
      </c>
      <c r="C353" s="269" t="s">
        <v>30118</v>
      </c>
      <c r="D353" s="841" t="s">
        <v>15456</v>
      </c>
      <c r="E353" s="837">
        <v>15600</v>
      </c>
      <c r="F353" s="269">
        <v>8441619</v>
      </c>
      <c r="G353" s="841" t="s">
        <v>16135</v>
      </c>
      <c r="H353" s="842" t="s">
        <v>15446</v>
      </c>
      <c r="I353" s="842" t="s">
        <v>15424</v>
      </c>
      <c r="J353" s="107"/>
      <c r="K353" s="10">
        <v>0</v>
      </c>
      <c r="L353" s="10">
        <v>6</v>
      </c>
      <c r="M353" s="838">
        <v>93600</v>
      </c>
      <c r="N353" s="10">
        <v>0</v>
      </c>
      <c r="O353" s="107">
        <v>6</v>
      </c>
      <c r="P353" s="838">
        <v>93600</v>
      </c>
      <c r="Q353" s="10">
        <v>0</v>
      </c>
      <c r="R353" s="107">
        <v>12</v>
      </c>
    </row>
    <row r="354" spans="1:18" s="843" customFormat="1" ht="33.75" x14ac:dyDescent="0.25">
      <c r="A354" s="107" t="s">
        <v>15401</v>
      </c>
      <c r="B354" s="10" t="s">
        <v>19548</v>
      </c>
      <c r="C354" s="269" t="s">
        <v>30118</v>
      </c>
      <c r="D354" s="841" t="s">
        <v>16136</v>
      </c>
      <c r="E354" s="837">
        <v>10000</v>
      </c>
      <c r="F354" s="269">
        <v>9644134</v>
      </c>
      <c r="G354" s="841" t="s">
        <v>16137</v>
      </c>
      <c r="H354" s="842" t="s">
        <v>15506</v>
      </c>
      <c r="I354" s="842" t="s">
        <v>15424</v>
      </c>
      <c r="J354" s="107"/>
      <c r="K354" s="10">
        <v>1</v>
      </c>
      <c r="L354" s="10">
        <v>6</v>
      </c>
      <c r="M354" s="838">
        <v>60000</v>
      </c>
      <c r="N354" s="10">
        <v>0</v>
      </c>
      <c r="O354" s="107">
        <v>6</v>
      </c>
      <c r="P354" s="838">
        <v>60000</v>
      </c>
      <c r="Q354" s="10">
        <v>0</v>
      </c>
      <c r="R354" s="107">
        <v>12</v>
      </c>
    </row>
    <row r="355" spans="1:18" s="843" customFormat="1" ht="22.5" x14ac:dyDescent="0.25">
      <c r="A355" s="107" t="s">
        <v>15401</v>
      </c>
      <c r="B355" s="10" t="s">
        <v>19548</v>
      </c>
      <c r="C355" s="269" t="s">
        <v>30118</v>
      </c>
      <c r="D355" s="841" t="s">
        <v>16125</v>
      </c>
      <c r="E355" s="837">
        <v>3500</v>
      </c>
      <c r="F355" s="269">
        <v>42430311</v>
      </c>
      <c r="G355" s="841" t="s">
        <v>16138</v>
      </c>
      <c r="H355" s="842" t="s">
        <v>16139</v>
      </c>
      <c r="I355" s="842" t="s">
        <v>15405</v>
      </c>
      <c r="J355" s="107"/>
      <c r="K355" s="10">
        <v>1</v>
      </c>
      <c r="L355" s="10">
        <v>6</v>
      </c>
      <c r="M355" s="838">
        <v>21000</v>
      </c>
      <c r="N355" s="10">
        <v>0</v>
      </c>
      <c r="O355" s="107">
        <v>6</v>
      </c>
      <c r="P355" s="838">
        <v>20946.53</v>
      </c>
      <c r="Q355" s="10">
        <v>0</v>
      </c>
      <c r="R355" s="107">
        <v>12</v>
      </c>
    </row>
    <row r="356" spans="1:18" s="843" customFormat="1" ht="22.5" x14ac:dyDescent="0.25">
      <c r="A356" s="107" t="s">
        <v>15401</v>
      </c>
      <c r="B356" s="10" t="s">
        <v>19548</v>
      </c>
      <c r="C356" s="269" t="s">
        <v>30118</v>
      </c>
      <c r="D356" s="841" t="s">
        <v>16140</v>
      </c>
      <c r="E356" s="837">
        <v>6500</v>
      </c>
      <c r="F356" s="269">
        <v>9180698</v>
      </c>
      <c r="G356" s="841" t="s">
        <v>16141</v>
      </c>
      <c r="H356" s="842" t="s">
        <v>16066</v>
      </c>
      <c r="I356" s="842" t="s">
        <v>15409</v>
      </c>
      <c r="J356" s="107"/>
      <c r="K356" s="10">
        <v>3</v>
      </c>
      <c r="L356" s="10">
        <v>6</v>
      </c>
      <c r="M356" s="838">
        <v>39000</v>
      </c>
      <c r="N356" s="10">
        <v>0</v>
      </c>
      <c r="O356" s="107">
        <v>6</v>
      </c>
      <c r="P356" s="838">
        <v>39000</v>
      </c>
      <c r="Q356" s="10">
        <v>0</v>
      </c>
      <c r="R356" s="107">
        <v>12</v>
      </c>
    </row>
    <row r="357" spans="1:18" s="843" customFormat="1" ht="45" x14ac:dyDescent="0.25">
      <c r="A357" s="107" t="s">
        <v>15401</v>
      </c>
      <c r="B357" s="10" t="s">
        <v>19548</v>
      </c>
      <c r="C357" s="269" t="s">
        <v>30118</v>
      </c>
      <c r="D357" s="841" t="s">
        <v>16142</v>
      </c>
      <c r="E357" s="837">
        <v>7000</v>
      </c>
      <c r="F357" s="269">
        <v>47484065</v>
      </c>
      <c r="G357" s="841" t="s">
        <v>16143</v>
      </c>
      <c r="H357" s="842" t="s">
        <v>16144</v>
      </c>
      <c r="I357" s="842" t="s">
        <v>16145</v>
      </c>
      <c r="J357" s="107"/>
      <c r="K357" s="10">
        <v>2</v>
      </c>
      <c r="L357" s="10">
        <v>6</v>
      </c>
      <c r="M357" s="838">
        <v>42000</v>
      </c>
      <c r="N357" s="10">
        <v>0</v>
      </c>
      <c r="O357" s="107">
        <v>6</v>
      </c>
      <c r="P357" s="838">
        <v>41997.08</v>
      </c>
      <c r="Q357" s="10">
        <v>0</v>
      </c>
      <c r="R357" s="107">
        <v>12</v>
      </c>
    </row>
    <row r="358" spans="1:18" s="843" customFormat="1" ht="22.5" x14ac:dyDescent="0.25">
      <c r="A358" s="107" t="s">
        <v>15401</v>
      </c>
      <c r="B358" s="10" t="s">
        <v>19548</v>
      </c>
      <c r="C358" s="269" t="s">
        <v>30118</v>
      </c>
      <c r="D358" s="841" t="s">
        <v>16146</v>
      </c>
      <c r="E358" s="837">
        <v>7500</v>
      </c>
      <c r="F358" s="269">
        <v>42880951</v>
      </c>
      <c r="G358" s="841" t="s">
        <v>16147</v>
      </c>
      <c r="H358" s="842" t="s">
        <v>15446</v>
      </c>
      <c r="I358" s="842" t="s">
        <v>15424</v>
      </c>
      <c r="J358" s="107"/>
      <c r="K358" s="10">
        <v>1</v>
      </c>
      <c r="L358" s="10">
        <v>6</v>
      </c>
      <c r="M358" s="838">
        <v>45000</v>
      </c>
      <c r="N358" s="10">
        <v>0</v>
      </c>
      <c r="O358" s="107">
        <v>6</v>
      </c>
      <c r="P358" s="838">
        <v>44983.85</v>
      </c>
      <c r="Q358" s="10">
        <v>0</v>
      </c>
      <c r="R358" s="107">
        <v>12</v>
      </c>
    </row>
    <row r="359" spans="1:18" s="843" customFormat="1" ht="22.5" x14ac:dyDescent="0.25">
      <c r="A359" s="107" t="s">
        <v>15401</v>
      </c>
      <c r="B359" s="10" t="s">
        <v>19548</v>
      </c>
      <c r="C359" s="269" t="s">
        <v>30118</v>
      </c>
      <c r="D359" s="841" t="s">
        <v>15450</v>
      </c>
      <c r="E359" s="837">
        <v>11000</v>
      </c>
      <c r="F359" s="269">
        <v>18154340</v>
      </c>
      <c r="G359" s="841" t="s">
        <v>16148</v>
      </c>
      <c r="H359" s="842" t="s">
        <v>15506</v>
      </c>
      <c r="I359" s="842" t="s">
        <v>15424</v>
      </c>
      <c r="J359" s="107"/>
      <c r="K359" s="10">
        <v>2</v>
      </c>
      <c r="L359" s="10">
        <v>6</v>
      </c>
      <c r="M359" s="838">
        <v>66000</v>
      </c>
      <c r="N359" s="10">
        <v>0</v>
      </c>
      <c r="O359" s="107">
        <v>6</v>
      </c>
      <c r="P359" s="838">
        <v>66000</v>
      </c>
      <c r="Q359" s="10">
        <v>0</v>
      </c>
      <c r="R359" s="107">
        <v>12</v>
      </c>
    </row>
    <row r="360" spans="1:18" s="843" customFormat="1" ht="22.5" x14ac:dyDescent="0.25">
      <c r="A360" s="107" t="s">
        <v>15401</v>
      </c>
      <c r="B360" s="10" t="s">
        <v>19548</v>
      </c>
      <c r="C360" s="269" t="s">
        <v>30118</v>
      </c>
      <c r="D360" s="841" t="s">
        <v>16149</v>
      </c>
      <c r="E360" s="837">
        <v>4000</v>
      </c>
      <c r="F360" s="269">
        <v>43228426</v>
      </c>
      <c r="G360" s="841" t="s">
        <v>16150</v>
      </c>
      <c r="H360" s="842" t="s">
        <v>1030</v>
      </c>
      <c r="I360" s="842" t="s">
        <v>15478</v>
      </c>
      <c r="J360" s="107"/>
      <c r="K360" s="10">
        <v>2</v>
      </c>
      <c r="L360" s="10">
        <v>6</v>
      </c>
      <c r="M360" s="838">
        <v>24000</v>
      </c>
      <c r="N360" s="10">
        <v>0</v>
      </c>
      <c r="O360" s="107">
        <v>6</v>
      </c>
      <c r="P360" s="838">
        <v>23996.11</v>
      </c>
      <c r="Q360" s="10">
        <v>0</v>
      </c>
      <c r="R360" s="107">
        <v>12</v>
      </c>
    </row>
    <row r="361" spans="1:18" s="843" customFormat="1" ht="22.5" x14ac:dyDescent="0.25">
      <c r="A361" s="107" t="s">
        <v>15401</v>
      </c>
      <c r="B361" s="10" t="s">
        <v>19548</v>
      </c>
      <c r="C361" s="269" t="s">
        <v>30118</v>
      </c>
      <c r="D361" s="841" t="s">
        <v>16151</v>
      </c>
      <c r="E361" s="837">
        <v>6000</v>
      </c>
      <c r="F361" s="269">
        <v>40664254</v>
      </c>
      <c r="G361" s="841" t="s">
        <v>16152</v>
      </c>
      <c r="H361" s="842" t="s">
        <v>15799</v>
      </c>
      <c r="I361" s="842" t="s">
        <v>15424</v>
      </c>
      <c r="J361" s="107"/>
      <c r="K361" s="10">
        <v>2</v>
      </c>
      <c r="L361" s="10">
        <v>6</v>
      </c>
      <c r="M361" s="838">
        <v>36000</v>
      </c>
      <c r="N361" s="10">
        <v>0</v>
      </c>
      <c r="O361" s="107">
        <v>6</v>
      </c>
      <c r="P361" s="838">
        <v>36000</v>
      </c>
      <c r="Q361" s="10">
        <v>0</v>
      </c>
      <c r="R361" s="107">
        <v>12</v>
      </c>
    </row>
    <row r="362" spans="1:18" s="843" customFormat="1" ht="22.5" x14ac:dyDescent="0.25">
      <c r="A362" s="107" t="s">
        <v>15401</v>
      </c>
      <c r="B362" s="10" t="s">
        <v>19548</v>
      </c>
      <c r="C362" s="269" t="s">
        <v>30118</v>
      </c>
      <c r="D362" s="841" t="s">
        <v>16153</v>
      </c>
      <c r="E362" s="837">
        <v>4000</v>
      </c>
      <c r="F362" s="269">
        <v>72388922</v>
      </c>
      <c r="G362" s="841" t="s">
        <v>16154</v>
      </c>
      <c r="H362" s="842" t="s">
        <v>16155</v>
      </c>
      <c r="I362" s="842" t="s">
        <v>15424</v>
      </c>
      <c r="J362" s="107"/>
      <c r="K362" s="10">
        <v>2</v>
      </c>
      <c r="L362" s="10">
        <v>6</v>
      </c>
      <c r="M362" s="838">
        <v>24000</v>
      </c>
      <c r="N362" s="10">
        <v>0</v>
      </c>
      <c r="O362" s="107">
        <v>6</v>
      </c>
      <c r="P362" s="838">
        <v>24000</v>
      </c>
      <c r="Q362" s="10">
        <v>0</v>
      </c>
      <c r="R362" s="107">
        <v>12</v>
      </c>
    </row>
    <row r="363" spans="1:18" s="843" customFormat="1" ht="22.5" x14ac:dyDescent="0.25">
      <c r="A363" s="107" t="s">
        <v>15401</v>
      </c>
      <c r="B363" s="10" t="s">
        <v>19548</v>
      </c>
      <c r="C363" s="269" t="s">
        <v>30118</v>
      </c>
      <c r="D363" s="841" t="s">
        <v>16156</v>
      </c>
      <c r="E363" s="837">
        <v>3500</v>
      </c>
      <c r="F363" s="269">
        <v>42416860</v>
      </c>
      <c r="G363" s="841" t="s">
        <v>16157</v>
      </c>
      <c r="H363" s="842" t="s">
        <v>15452</v>
      </c>
      <c r="I363" s="842" t="s">
        <v>15417</v>
      </c>
      <c r="J363" s="107"/>
      <c r="K363" s="10">
        <v>3</v>
      </c>
      <c r="L363" s="10">
        <v>6</v>
      </c>
      <c r="M363" s="838">
        <v>21000</v>
      </c>
      <c r="N363" s="10">
        <v>0</v>
      </c>
      <c r="O363" s="107">
        <v>6</v>
      </c>
      <c r="P363" s="838">
        <v>21000</v>
      </c>
      <c r="Q363" s="10">
        <v>0</v>
      </c>
      <c r="R363" s="107">
        <v>12</v>
      </c>
    </row>
    <row r="364" spans="1:18" s="843" customFormat="1" ht="22.5" x14ac:dyDescent="0.25">
      <c r="A364" s="107" t="s">
        <v>15401</v>
      </c>
      <c r="B364" s="10" t="s">
        <v>19548</v>
      </c>
      <c r="C364" s="269" t="s">
        <v>30118</v>
      </c>
      <c r="D364" s="841" t="s">
        <v>15450</v>
      </c>
      <c r="E364" s="837">
        <v>7000</v>
      </c>
      <c r="F364" s="269">
        <v>5372173</v>
      </c>
      <c r="G364" s="841" t="s">
        <v>16158</v>
      </c>
      <c r="H364" s="842" t="s">
        <v>15506</v>
      </c>
      <c r="I364" s="842" t="s">
        <v>15424</v>
      </c>
      <c r="J364" s="107"/>
      <c r="K364" s="10">
        <v>3</v>
      </c>
      <c r="L364" s="10">
        <v>6</v>
      </c>
      <c r="M364" s="838">
        <v>41941.67</v>
      </c>
      <c r="N364" s="10">
        <v>0</v>
      </c>
      <c r="O364" s="107">
        <v>6</v>
      </c>
      <c r="P364" s="838">
        <v>42000</v>
      </c>
      <c r="Q364" s="10">
        <v>0</v>
      </c>
      <c r="R364" s="107">
        <v>12</v>
      </c>
    </row>
    <row r="365" spans="1:18" s="843" customFormat="1" ht="22.5" x14ac:dyDescent="0.25">
      <c r="A365" s="107" t="s">
        <v>15401</v>
      </c>
      <c r="B365" s="10" t="s">
        <v>19548</v>
      </c>
      <c r="C365" s="269" t="s">
        <v>30118</v>
      </c>
      <c r="D365" s="841" t="s">
        <v>16159</v>
      </c>
      <c r="E365" s="837">
        <v>2500</v>
      </c>
      <c r="F365" s="269">
        <v>42200406</v>
      </c>
      <c r="G365" s="841" t="s">
        <v>16160</v>
      </c>
      <c r="H365" s="842" t="s">
        <v>16139</v>
      </c>
      <c r="I365" s="842" t="s">
        <v>15443</v>
      </c>
      <c r="J365" s="107"/>
      <c r="K365" s="10">
        <v>1</v>
      </c>
      <c r="L365" s="10">
        <v>6</v>
      </c>
      <c r="M365" s="838">
        <v>15000</v>
      </c>
      <c r="N365" s="10">
        <v>0</v>
      </c>
      <c r="O365" s="107">
        <v>6</v>
      </c>
      <c r="P365" s="838">
        <v>14997.22</v>
      </c>
      <c r="Q365" s="10">
        <v>0</v>
      </c>
      <c r="R365" s="107">
        <v>12</v>
      </c>
    </row>
    <row r="366" spans="1:18" s="843" customFormat="1" ht="22.5" x14ac:dyDescent="0.25">
      <c r="A366" s="107" t="s">
        <v>15401</v>
      </c>
      <c r="B366" s="10" t="s">
        <v>19548</v>
      </c>
      <c r="C366" s="269" t="s">
        <v>30118</v>
      </c>
      <c r="D366" s="841" t="s">
        <v>16161</v>
      </c>
      <c r="E366" s="837">
        <v>8000</v>
      </c>
      <c r="F366" s="269">
        <v>9391356</v>
      </c>
      <c r="G366" s="841" t="s">
        <v>16162</v>
      </c>
      <c r="H366" s="842" t="s">
        <v>15506</v>
      </c>
      <c r="I366" s="842" t="s">
        <v>15424</v>
      </c>
      <c r="J366" s="107"/>
      <c r="K366" s="10">
        <v>1</v>
      </c>
      <c r="L366" s="10">
        <v>6</v>
      </c>
      <c r="M366" s="838">
        <v>48000</v>
      </c>
      <c r="N366" s="10">
        <v>0</v>
      </c>
      <c r="O366" s="107">
        <v>6</v>
      </c>
      <c r="P366" s="838">
        <v>48000</v>
      </c>
      <c r="Q366" s="10">
        <v>0</v>
      </c>
      <c r="R366" s="107">
        <v>12</v>
      </c>
    </row>
    <row r="367" spans="1:18" s="843" customFormat="1" ht="22.5" x14ac:dyDescent="0.25">
      <c r="A367" s="107" t="s">
        <v>15401</v>
      </c>
      <c r="B367" s="10" t="s">
        <v>19548</v>
      </c>
      <c r="C367" s="269" t="s">
        <v>30118</v>
      </c>
      <c r="D367" s="841" t="s">
        <v>16163</v>
      </c>
      <c r="E367" s="837">
        <v>11000</v>
      </c>
      <c r="F367" s="269">
        <v>41745881</v>
      </c>
      <c r="G367" s="841" t="s">
        <v>16164</v>
      </c>
      <c r="H367" s="842" t="s">
        <v>15446</v>
      </c>
      <c r="I367" s="842" t="s">
        <v>15424</v>
      </c>
      <c r="J367" s="107"/>
      <c r="K367" s="10">
        <v>1</v>
      </c>
      <c r="L367" s="10">
        <v>6</v>
      </c>
      <c r="M367" s="838">
        <v>66000</v>
      </c>
      <c r="N367" s="10">
        <v>0</v>
      </c>
      <c r="O367" s="107">
        <v>6</v>
      </c>
      <c r="P367" s="838">
        <v>65970.210000000006</v>
      </c>
      <c r="Q367" s="10">
        <v>0</v>
      </c>
      <c r="R367" s="107">
        <v>12</v>
      </c>
    </row>
    <row r="368" spans="1:18" s="843" customFormat="1" ht="22.5" x14ac:dyDescent="0.25">
      <c r="A368" s="107" t="s">
        <v>15401</v>
      </c>
      <c r="B368" s="10" t="s">
        <v>19548</v>
      </c>
      <c r="C368" s="269" t="s">
        <v>30118</v>
      </c>
      <c r="D368" s="841" t="s">
        <v>16165</v>
      </c>
      <c r="E368" s="837">
        <v>6000</v>
      </c>
      <c r="F368" s="269">
        <v>80485082</v>
      </c>
      <c r="G368" s="841" t="s">
        <v>16166</v>
      </c>
      <c r="H368" s="842" t="s">
        <v>15416</v>
      </c>
      <c r="I368" s="842" t="s">
        <v>15409</v>
      </c>
      <c r="J368" s="107"/>
      <c r="K368" s="10">
        <v>1</v>
      </c>
      <c r="L368" s="10">
        <v>6</v>
      </c>
      <c r="M368" s="838">
        <v>36000</v>
      </c>
      <c r="N368" s="10">
        <v>0</v>
      </c>
      <c r="O368" s="107">
        <v>6</v>
      </c>
      <c r="P368" s="838">
        <v>36000</v>
      </c>
      <c r="Q368" s="10">
        <v>0</v>
      </c>
      <c r="R368" s="107">
        <v>12</v>
      </c>
    </row>
    <row r="369" spans="1:18" s="843" customFormat="1" ht="22.5" x14ac:dyDescent="0.25">
      <c r="A369" s="107" t="s">
        <v>15401</v>
      </c>
      <c r="B369" s="10" t="s">
        <v>19548</v>
      </c>
      <c r="C369" s="269" t="s">
        <v>30118</v>
      </c>
      <c r="D369" s="841" t="s">
        <v>15482</v>
      </c>
      <c r="E369" s="837">
        <v>7000</v>
      </c>
      <c r="F369" s="269">
        <v>8133323</v>
      </c>
      <c r="G369" s="841" t="s">
        <v>16167</v>
      </c>
      <c r="H369" s="842" t="s">
        <v>15824</v>
      </c>
      <c r="I369" s="842" t="s">
        <v>15405</v>
      </c>
      <c r="J369" s="107"/>
      <c r="K369" s="10">
        <v>1</v>
      </c>
      <c r="L369" s="10">
        <v>6</v>
      </c>
      <c r="M369" s="838">
        <v>42000</v>
      </c>
      <c r="N369" s="10">
        <v>0</v>
      </c>
      <c r="O369" s="107">
        <v>6</v>
      </c>
      <c r="P369" s="838">
        <v>42000</v>
      </c>
      <c r="Q369" s="10">
        <v>0</v>
      </c>
      <c r="R369" s="107">
        <v>12</v>
      </c>
    </row>
    <row r="370" spans="1:18" s="843" customFormat="1" ht="22.5" x14ac:dyDescent="0.25">
      <c r="A370" s="107" t="s">
        <v>15401</v>
      </c>
      <c r="B370" s="10" t="s">
        <v>19548</v>
      </c>
      <c r="C370" s="269" t="s">
        <v>30118</v>
      </c>
      <c r="D370" s="841" t="s">
        <v>16168</v>
      </c>
      <c r="E370" s="837">
        <v>12000</v>
      </c>
      <c r="F370" s="269">
        <v>15728439</v>
      </c>
      <c r="G370" s="841" t="s">
        <v>16169</v>
      </c>
      <c r="H370" s="842" t="s">
        <v>15416</v>
      </c>
      <c r="I370" s="842" t="s">
        <v>15424</v>
      </c>
      <c r="J370" s="107"/>
      <c r="K370" s="10">
        <v>1</v>
      </c>
      <c r="L370" s="10">
        <v>6</v>
      </c>
      <c r="M370" s="838">
        <v>72000</v>
      </c>
      <c r="N370" s="10">
        <v>0</v>
      </c>
      <c r="O370" s="107">
        <v>6</v>
      </c>
      <c r="P370" s="838">
        <v>72000</v>
      </c>
      <c r="Q370" s="10">
        <v>0</v>
      </c>
      <c r="R370" s="107">
        <v>12</v>
      </c>
    </row>
    <row r="371" spans="1:18" s="843" customFormat="1" ht="22.5" x14ac:dyDescent="0.25">
      <c r="A371" s="107" t="s">
        <v>15401</v>
      </c>
      <c r="B371" s="10" t="s">
        <v>19548</v>
      </c>
      <c r="C371" s="269" t="s">
        <v>30118</v>
      </c>
      <c r="D371" s="841" t="s">
        <v>16170</v>
      </c>
      <c r="E371" s="837">
        <v>6500</v>
      </c>
      <c r="F371" s="269">
        <v>10145441</v>
      </c>
      <c r="G371" s="841" t="s">
        <v>16171</v>
      </c>
      <c r="H371" s="842" t="s">
        <v>15552</v>
      </c>
      <c r="I371" s="842" t="s">
        <v>15424</v>
      </c>
      <c r="J371" s="107"/>
      <c r="K371" s="10">
        <v>1</v>
      </c>
      <c r="L371" s="10">
        <v>6</v>
      </c>
      <c r="M371" s="838">
        <v>39000</v>
      </c>
      <c r="N371" s="10">
        <v>0</v>
      </c>
      <c r="O371" s="107">
        <v>6</v>
      </c>
      <c r="P371" s="838">
        <v>38978.33</v>
      </c>
      <c r="Q371" s="10">
        <v>0</v>
      </c>
      <c r="R371" s="107">
        <v>12</v>
      </c>
    </row>
    <row r="372" spans="1:18" s="843" customFormat="1" ht="22.5" x14ac:dyDescent="0.25">
      <c r="A372" s="107" t="s">
        <v>15401</v>
      </c>
      <c r="B372" s="10" t="s">
        <v>19548</v>
      </c>
      <c r="C372" s="269" t="s">
        <v>30118</v>
      </c>
      <c r="D372" s="841" t="s">
        <v>16172</v>
      </c>
      <c r="E372" s="837">
        <v>7000</v>
      </c>
      <c r="F372" s="269">
        <v>20075235</v>
      </c>
      <c r="G372" s="841" t="s">
        <v>16173</v>
      </c>
      <c r="H372" s="842" t="s">
        <v>15736</v>
      </c>
      <c r="I372" s="842" t="s">
        <v>15424</v>
      </c>
      <c r="J372" s="107"/>
      <c r="K372" s="10">
        <v>1</v>
      </c>
      <c r="L372" s="10">
        <v>6</v>
      </c>
      <c r="M372" s="838">
        <v>42000</v>
      </c>
      <c r="N372" s="10">
        <v>0</v>
      </c>
      <c r="O372" s="107">
        <v>6</v>
      </c>
      <c r="P372" s="838">
        <v>42000</v>
      </c>
      <c r="Q372" s="10">
        <v>0</v>
      </c>
      <c r="R372" s="107">
        <v>12</v>
      </c>
    </row>
    <row r="373" spans="1:18" s="843" customFormat="1" ht="22.5" x14ac:dyDescent="0.25">
      <c r="A373" s="107" t="s">
        <v>15401</v>
      </c>
      <c r="B373" s="10" t="s">
        <v>19548</v>
      </c>
      <c r="C373" s="269" t="s">
        <v>30118</v>
      </c>
      <c r="D373" s="841" t="s">
        <v>15654</v>
      </c>
      <c r="E373" s="837">
        <v>15600</v>
      </c>
      <c r="F373" s="269">
        <v>16653897</v>
      </c>
      <c r="G373" s="841" t="s">
        <v>16174</v>
      </c>
      <c r="H373" s="842" t="s">
        <v>16175</v>
      </c>
      <c r="I373" s="842" t="s">
        <v>15424</v>
      </c>
      <c r="J373" s="107"/>
      <c r="K373" s="10">
        <v>0</v>
      </c>
      <c r="L373" s="10">
        <v>6</v>
      </c>
      <c r="M373" s="838">
        <v>93600</v>
      </c>
      <c r="N373" s="10">
        <v>0</v>
      </c>
      <c r="O373" s="107">
        <v>6</v>
      </c>
      <c r="P373" s="838">
        <v>93600</v>
      </c>
      <c r="Q373" s="10">
        <v>0</v>
      </c>
      <c r="R373" s="107">
        <v>12</v>
      </c>
    </row>
    <row r="374" spans="1:18" s="843" customFormat="1" ht="22.5" x14ac:dyDescent="0.25">
      <c r="A374" s="107" t="s">
        <v>15401</v>
      </c>
      <c r="B374" s="10" t="s">
        <v>19548</v>
      </c>
      <c r="C374" s="269" t="s">
        <v>30118</v>
      </c>
      <c r="D374" s="841" t="s">
        <v>16176</v>
      </c>
      <c r="E374" s="837">
        <v>6000</v>
      </c>
      <c r="F374" s="269">
        <v>70668310</v>
      </c>
      <c r="G374" s="841" t="s">
        <v>16177</v>
      </c>
      <c r="H374" s="842" t="s">
        <v>15481</v>
      </c>
      <c r="I374" s="842" t="s">
        <v>15424</v>
      </c>
      <c r="J374" s="107"/>
      <c r="K374" s="10">
        <v>1</v>
      </c>
      <c r="L374" s="10">
        <v>6</v>
      </c>
      <c r="M374" s="838">
        <v>36000</v>
      </c>
      <c r="N374" s="10">
        <v>0</v>
      </c>
      <c r="O374" s="107">
        <v>6</v>
      </c>
      <c r="P374" s="838">
        <v>36000</v>
      </c>
      <c r="Q374" s="10">
        <v>0</v>
      </c>
      <c r="R374" s="107">
        <v>12</v>
      </c>
    </row>
    <row r="375" spans="1:18" s="843" customFormat="1" ht="33.75" x14ac:dyDescent="0.25">
      <c r="A375" s="107" t="s">
        <v>15401</v>
      </c>
      <c r="B375" s="10" t="s">
        <v>19548</v>
      </c>
      <c r="C375" s="269" t="s">
        <v>30118</v>
      </c>
      <c r="D375" s="841" t="s">
        <v>16178</v>
      </c>
      <c r="E375" s="837">
        <v>4000</v>
      </c>
      <c r="F375" s="269">
        <v>41922523</v>
      </c>
      <c r="G375" s="841" t="s">
        <v>16179</v>
      </c>
      <c r="H375" s="842" t="s">
        <v>15416</v>
      </c>
      <c r="I375" s="842" t="s">
        <v>15443</v>
      </c>
      <c r="J375" s="107"/>
      <c r="K375" s="10">
        <v>1</v>
      </c>
      <c r="L375" s="10">
        <v>6</v>
      </c>
      <c r="M375" s="838">
        <v>24000</v>
      </c>
      <c r="N375" s="10">
        <v>0</v>
      </c>
      <c r="O375" s="107">
        <v>6</v>
      </c>
      <c r="P375" s="838">
        <v>24000</v>
      </c>
      <c r="Q375" s="10">
        <v>0</v>
      </c>
      <c r="R375" s="107">
        <v>12</v>
      </c>
    </row>
    <row r="376" spans="1:18" s="843" customFormat="1" ht="22.5" x14ac:dyDescent="0.25">
      <c r="A376" s="107" t="s">
        <v>15401</v>
      </c>
      <c r="B376" s="10" t="s">
        <v>19548</v>
      </c>
      <c r="C376" s="269" t="s">
        <v>30118</v>
      </c>
      <c r="D376" s="841" t="s">
        <v>15414</v>
      </c>
      <c r="E376" s="837">
        <v>2200</v>
      </c>
      <c r="F376" s="269">
        <v>46752149</v>
      </c>
      <c r="G376" s="841" t="s">
        <v>16180</v>
      </c>
      <c r="H376" s="842" t="s">
        <v>15810</v>
      </c>
      <c r="I376" s="842" t="s">
        <v>15417</v>
      </c>
      <c r="J376" s="107"/>
      <c r="K376" s="10">
        <v>2</v>
      </c>
      <c r="L376" s="10">
        <v>6</v>
      </c>
      <c r="M376" s="838">
        <v>13200</v>
      </c>
      <c r="N376" s="10">
        <v>0</v>
      </c>
      <c r="O376" s="107">
        <v>6</v>
      </c>
      <c r="P376" s="838">
        <v>13177.08</v>
      </c>
      <c r="Q376" s="10">
        <v>0</v>
      </c>
      <c r="R376" s="107">
        <v>12</v>
      </c>
    </row>
    <row r="377" spans="1:18" s="843" customFormat="1" ht="22.5" x14ac:dyDescent="0.25">
      <c r="A377" s="107" t="s">
        <v>15401</v>
      </c>
      <c r="B377" s="10" t="s">
        <v>19548</v>
      </c>
      <c r="C377" s="269" t="s">
        <v>30118</v>
      </c>
      <c r="D377" s="841" t="s">
        <v>15943</v>
      </c>
      <c r="E377" s="837">
        <v>3500</v>
      </c>
      <c r="F377" s="269">
        <v>7766246</v>
      </c>
      <c r="G377" s="841" t="s">
        <v>16181</v>
      </c>
      <c r="H377" s="842" t="s">
        <v>1030</v>
      </c>
      <c r="I377" s="842" t="s">
        <v>15478</v>
      </c>
      <c r="J377" s="107"/>
      <c r="K377" s="10">
        <v>2</v>
      </c>
      <c r="L377" s="10">
        <v>6</v>
      </c>
      <c r="M377" s="838">
        <v>22000</v>
      </c>
      <c r="N377" s="10">
        <v>0</v>
      </c>
      <c r="O377" s="107">
        <v>6</v>
      </c>
      <c r="P377" s="838">
        <v>21000</v>
      </c>
      <c r="Q377" s="10">
        <v>0</v>
      </c>
      <c r="R377" s="107">
        <v>12</v>
      </c>
    </row>
    <row r="378" spans="1:18" s="843" customFormat="1" ht="22.5" x14ac:dyDescent="0.25">
      <c r="A378" s="107" t="s">
        <v>15401</v>
      </c>
      <c r="B378" s="10" t="s">
        <v>19548</v>
      </c>
      <c r="C378" s="269" t="s">
        <v>30118</v>
      </c>
      <c r="D378" s="841" t="s">
        <v>15524</v>
      </c>
      <c r="E378" s="837">
        <v>3500</v>
      </c>
      <c r="F378" s="269">
        <v>9939389</v>
      </c>
      <c r="G378" s="841" t="s">
        <v>16182</v>
      </c>
      <c r="H378" s="842" t="s">
        <v>16183</v>
      </c>
      <c r="I378" s="842" t="s">
        <v>15409</v>
      </c>
      <c r="J378" s="107"/>
      <c r="K378" s="10">
        <v>2</v>
      </c>
      <c r="L378" s="10">
        <v>6</v>
      </c>
      <c r="M378" s="838">
        <v>22000</v>
      </c>
      <c r="N378" s="10">
        <v>0</v>
      </c>
      <c r="O378" s="107">
        <v>6</v>
      </c>
      <c r="P378" s="838">
        <v>21000</v>
      </c>
      <c r="Q378" s="10">
        <v>0</v>
      </c>
      <c r="R378" s="107">
        <v>12</v>
      </c>
    </row>
    <row r="379" spans="1:18" s="843" customFormat="1" ht="22.5" x14ac:dyDescent="0.25">
      <c r="A379" s="107" t="s">
        <v>15401</v>
      </c>
      <c r="B379" s="10" t="s">
        <v>19548</v>
      </c>
      <c r="C379" s="269" t="s">
        <v>30118</v>
      </c>
      <c r="D379" s="841" t="s">
        <v>16184</v>
      </c>
      <c r="E379" s="837">
        <v>6000</v>
      </c>
      <c r="F379" s="269">
        <v>40116717</v>
      </c>
      <c r="G379" s="841" t="s">
        <v>16185</v>
      </c>
      <c r="H379" s="842" t="s">
        <v>15506</v>
      </c>
      <c r="I379" s="842" t="s">
        <v>15424</v>
      </c>
      <c r="J379" s="107"/>
      <c r="K379" s="10">
        <v>1</v>
      </c>
      <c r="L379" s="10">
        <v>6</v>
      </c>
      <c r="M379" s="838">
        <v>37000</v>
      </c>
      <c r="N379" s="10">
        <v>0</v>
      </c>
      <c r="O379" s="107">
        <v>6</v>
      </c>
      <c r="P379" s="838">
        <v>36000</v>
      </c>
      <c r="Q379" s="10">
        <v>0</v>
      </c>
      <c r="R379" s="107">
        <v>12</v>
      </c>
    </row>
    <row r="380" spans="1:18" s="843" customFormat="1" ht="22.5" x14ac:dyDescent="0.25">
      <c r="A380" s="107" t="s">
        <v>15401</v>
      </c>
      <c r="B380" s="10" t="s">
        <v>19548</v>
      </c>
      <c r="C380" s="269" t="s">
        <v>30118</v>
      </c>
      <c r="D380" s="841" t="s">
        <v>16186</v>
      </c>
      <c r="E380" s="837">
        <v>3000</v>
      </c>
      <c r="F380" s="269">
        <v>8880840</v>
      </c>
      <c r="G380" s="841" t="s">
        <v>16187</v>
      </c>
      <c r="H380" s="842" t="s">
        <v>15585</v>
      </c>
      <c r="I380" s="842" t="s">
        <v>15478</v>
      </c>
      <c r="J380" s="107"/>
      <c r="K380" s="10">
        <v>1</v>
      </c>
      <c r="L380" s="10">
        <v>6</v>
      </c>
      <c r="M380" s="838">
        <v>19000</v>
      </c>
      <c r="N380" s="10">
        <v>0</v>
      </c>
      <c r="O380" s="107">
        <v>6</v>
      </c>
      <c r="P380" s="838">
        <v>18000</v>
      </c>
      <c r="Q380" s="10">
        <v>0</v>
      </c>
      <c r="R380" s="107">
        <v>12</v>
      </c>
    </row>
    <row r="381" spans="1:18" s="843" customFormat="1" ht="22.5" x14ac:dyDescent="0.25">
      <c r="A381" s="107" t="s">
        <v>15401</v>
      </c>
      <c r="B381" s="10" t="s">
        <v>19548</v>
      </c>
      <c r="C381" s="269" t="s">
        <v>30118</v>
      </c>
      <c r="D381" s="841" t="s">
        <v>15482</v>
      </c>
      <c r="E381" s="837">
        <v>2000</v>
      </c>
      <c r="F381" s="269">
        <v>40027990</v>
      </c>
      <c r="G381" s="841" t="s">
        <v>16188</v>
      </c>
      <c r="H381" s="842" t="s">
        <v>15437</v>
      </c>
      <c r="I381" s="842" t="s">
        <v>15518</v>
      </c>
      <c r="J381" s="107"/>
      <c r="K381" s="10">
        <v>2</v>
      </c>
      <c r="L381" s="10">
        <v>6</v>
      </c>
      <c r="M381" s="838">
        <v>13000</v>
      </c>
      <c r="N381" s="10">
        <v>0</v>
      </c>
      <c r="O381" s="107">
        <v>6</v>
      </c>
      <c r="P381" s="838">
        <v>11999.58</v>
      </c>
      <c r="Q381" s="10">
        <v>0</v>
      </c>
      <c r="R381" s="107">
        <v>12</v>
      </c>
    </row>
    <row r="382" spans="1:18" s="843" customFormat="1" ht="33.75" x14ac:dyDescent="0.25">
      <c r="A382" s="107" t="s">
        <v>15401</v>
      </c>
      <c r="B382" s="10" t="s">
        <v>19548</v>
      </c>
      <c r="C382" s="269" t="s">
        <v>30118</v>
      </c>
      <c r="D382" s="841" t="s">
        <v>16189</v>
      </c>
      <c r="E382" s="837">
        <v>8000</v>
      </c>
      <c r="F382" s="269">
        <v>40516045</v>
      </c>
      <c r="G382" s="841" t="s">
        <v>16190</v>
      </c>
      <c r="H382" s="842" t="s">
        <v>15446</v>
      </c>
      <c r="I382" s="842" t="s">
        <v>15424</v>
      </c>
      <c r="J382" s="107"/>
      <c r="K382" s="10">
        <v>1</v>
      </c>
      <c r="L382" s="10">
        <v>6</v>
      </c>
      <c r="M382" s="838">
        <v>49000</v>
      </c>
      <c r="N382" s="10">
        <v>0</v>
      </c>
      <c r="O382" s="107">
        <v>6</v>
      </c>
      <c r="P382" s="838">
        <v>48000</v>
      </c>
      <c r="Q382" s="10">
        <v>0</v>
      </c>
      <c r="R382" s="107">
        <v>12</v>
      </c>
    </row>
    <row r="383" spans="1:18" s="843" customFormat="1" ht="22.5" x14ac:dyDescent="0.25">
      <c r="A383" s="107" t="s">
        <v>15401</v>
      </c>
      <c r="B383" s="10" t="s">
        <v>19548</v>
      </c>
      <c r="C383" s="269" t="s">
        <v>30118</v>
      </c>
      <c r="D383" s="841" t="s">
        <v>16191</v>
      </c>
      <c r="E383" s="837">
        <v>12000</v>
      </c>
      <c r="F383" s="269">
        <v>28223500</v>
      </c>
      <c r="G383" s="841" t="s">
        <v>16192</v>
      </c>
      <c r="H383" s="842" t="s">
        <v>15506</v>
      </c>
      <c r="I383" s="842" t="s">
        <v>15424</v>
      </c>
      <c r="J383" s="107"/>
      <c r="K383" s="10">
        <v>1</v>
      </c>
      <c r="L383" s="10">
        <v>6</v>
      </c>
      <c r="M383" s="838">
        <v>73000</v>
      </c>
      <c r="N383" s="10">
        <v>0</v>
      </c>
      <c r="O383" s="107">
        <v>6</v>
      </c>
      <c r="P383" s="838">
        <v>72000</v>
      </c>
      <c r="Q383" s="10">
        <v>0</v>
      </c>
      <c r="R383" s="107">
        <v>12</v>
      </c>
    </row>
    <row r="384" spans="1:18" s="843" customFormat="1" ht="22.5" x14ac:dyDescent="0.25">
      <c r="A384" s="107" t="s">
        <v>15401</v>
      </c>
      <c r="B384" s="10" t="s">
        <v>19548</v>
      </c>
      <c r="C384" s="269" t="s">
        <v>30118</v>
      </c>
      <c r="D384" s="841" t="s">
        <v>15783</v>
      </c>
      <c r="E384" s="837">
        <v>3000</v>
      </c>
      <c r="F384" s="269">
        <v>43533692</v>
      </c>
      <c r="G384" s="841" t="s">
        <v>16193</v>
      </c>
      <c r="H384" s="842" t="s">
        <v>1030</v>
      </c>
      <c r="I384" s="842" t="s">
        <v>15478</v>
      </c>
      <c r="J384" s="107"/>
      <c r="K384" s="10">
        <v>1</v>
      </c>
      <c r="L384" s="10">
        <v>6</v>
      </c>
      <c r="M384" s="838">
        <v>19000</v>
      </c>
      <c r="N384" s="10">
        <v>0</v>
      </c>
      <c r="O384" s="107">
        <v>6</v>
      </c>
      <c r="P384" s="838">
        <v>18000</v>
      </c>
      <c r="Q384" s="10">
        <v>0</v>
      </c>
      <c r="R384" s="107">
        <v>12</v>
      </c>
    </row>
    <row r="385" spans="1:18" s="843" customFormat="1" ht="22.5" x14ac:dyDescent="0.25">
      <c r="A385" s="107" t="s">
        <v>15401</v>
      </c>
      <c r="B385" s="10" t="s">
        <v>19548</v>
      </c>
      <c r="C385" s="269" t="s">
        <v>30118</v>
      </c>
      <c r="D385" s="841" t="s">
        <v>15698</v>
      </c>
      <c r="E385" s="837">
        <v>2500</v>
      </c>
      <c r="F385" s="269">
        <v>21561035</v>
      </c>
      <c r="G385" s="841" t="s">
        <v>16194</v>
      </c>
      <c r="H385" s="842" t="s">
        <v>15509</v>
      </c>
      <c r="I385" s="842" t="s">
        <v>15443</v>
      </c>
      <c r="J385" s="107"/>
      <c r="K385" s="10">
        <v>1</v>
      </c>
      <c r="L385" s="10">
        <v>6</v>
      </c>
      <c r="M385" s="838">
        <v>16000</v>
      </c>
      <c r="N385" s="10">
        <v>0</v>
      </c>
      <c r="O385" s="107">
        <v>6</v>
      </c>
      <c r="P385" s="838">
        <v>15000</v>
      </c>
      <c r="Q385" s="10">
        <v>0</v>
      </c>
      <c r="R385" s="107">
        <v>12</v>
      </c>
    </row>
    <row r="386" spans="1:18" s="843" customFormat="1" ht="22.5" x14ac:dyDescent="0.25">
      <c r="A386" s="107" t="s">
        <v>15401</v>
      </c>
      <c r="B386" s="10" t="s">
        <v>19548</v>
      </c>
      <c r="C386" s="269" t="s">
        <v>30118</v>
      </c>
      <c r="D386" s="841" t="s">
        <v>15678</v>
      </c>
      <c r="E386" s="837">
        <v>5000</v>
      </c>
      <c r="F386" s="269">
        <v>6899052</v>
      </c>
      <c r="G386" s="841" t="s">
        <v>16195</v>
      </c>
      <c r="H386" s="842" t="s">
        <v>1030</v>
      </c>
      <c r="I386" s="842" t="s">
        <v>15478</v>
      </c>
      <c r="J386" s="107"/>
      <c r="K386" s="10">
        <v>2</v>
      </c>
      <c r="L386" s="10">
        <v>6</v>
      </c>
      <c r="M386" s="838">
        <v>31000</v>
      </c>
      <c r="N386" s="10">
        <v>0</v>
      </c>
      <c r="O386" s="107">
        <v>6</v>
      </c>
      <c r="P386" s="838">
        <v>29998.61</v>
      </c>
      <c r="Q386" s="10">
        <v>0</v>
      </c>
      <c r="R386" s="107">
        <v>12</v>
      </c>
    </row>
    <row r="387" spans="1:18" s="843" customFormat="1" ht="22.5" x14ac:dyDescent="0.25">
      <c r="A387" s="107" t="s">
        <v>15401</v>
      </c>
      <c r="B387" s="10" t="s">
        <v>19548</v>
      </c>
      <c r="C387" s="269" t="s">
        <v>30118</v>
      </c>
      <c r="D387" s="841" t="s">
        <v>16196</v>
      </c>
      <c r="E387" s="837">
        <v>8000</v>
      </c>
      <c r="F387" s="269">
        <v>10060728</v>
      </c>
      <c r="G387" s="841" t="s">
        <v>16197</v>
      </c>
      <c r="H387" s="842" t="s">
        <v>15481</v>
      </c>
      <c r="I387" s="842" t="s">
        <v>15424</v>
      </c>
      <c r="J387" s="107"/>
      <c r="K387" s="10">
        <v>1</v>
      </c>
      <c r="L387" s="10">
        <v>6</v>
      </c>
      <c r="M387" s="838">
        <v>49000</v>
      </c>
      <c r="N387" s="10">
        <v>0</v>
      </c>
      <c r="O387" s="107">
        <v>6</v>
      </c>
      <c r="P387" s="838">
        <v>48000</v>
      </c>
      <c r="Q387" s="10">
        <v>0</v>
      </c>
      <c r="R387" s="107">
        <v>12</v>
      </c>
    </row>
    <row r="388" spans="1:18" s="843" customFormat="1" ht="22.5" x14ac:dyDescent="0.25">
      <c r="A388" s="107" t="s">
        <v>15401</v>
      </c>
      <c r="B388" s="10" t="s">
        <v>19548</v>
      </c>
      <c r="C388" s="269" t="s">
        <v>30118</v>
      </c>
      <c r="D388" s="841" t="s">
        <v>16198</v>
      </c>
      <c r="E388" s="837">
        <v>9000</v>
      </c>
      <c r="F388" s="269">
        <v>6740744</v>
      </c>
      <c r="G388" s="841" t="s">
        <v>16199</v>
      </c>
      <c r="H388" s="842" t="s">
        <v>15446</v>
      </c>
      <c r="I388" s="842" t="s">
        <v>15424</v>
      </c>
      <c r="J388" s="107"/>
      <c r="K388" s="10">
        <v>1</v>
      </c>
      <c r="L388" s="10">
        <v>6</v>
      </c>
      <c r="M388" s="838">
        <v>55000</v>
      </c>
      <c r="N388" s="10">
        <v>0</v>
      </c>
      <c r="O388" s="107">
        <v>6</v>
      </c>
      <c r="P388" s="838">
        <v>54000</v>
      </c>
      <c r="Q388" s="10">
        <v>0</v>
      </c>
      <c r="R388" s="107">
        <v>12</v>
      </c>
    </row>
    <row r="389" spans="1:18" s="843" customFormat="1" ht="22.5" x14ac:dyDescent="0.25">
      <c r="A389" s="107" t="s">
        <v>15401</v>
      </c>
      <c r="B389" s="10" t="s">
        <v>19548</v>
      </c>
      <c r="C389" s="269" t="s">
        <v>30118</v>
      </c>
      <c r="D389" s="841" t="s">
        <v>16200</v>
      </c>
      <c r="E389" s="837">
        <v>4300</v>
      </c>
      <c r="F389" s="269">
        <v>7880665</v>
      </c>
      <c r="G389" s="841" t="s">
        <v>16201</v>
      </c>
      <c r="H389" s="842" t="s">
        <v>15824</v>
      </c>
      <c r="I389" s="842" t="s">
        <v>15443</v>
      </c>
      <c r="J389" s="107"/>
      <c r="K389" s="10">
        <v>1</v>
      </c>
      <c r="L389" s="10">
        <v>6</v>
      </c>
      <c r="M389" s="838">
        <v>26800</v>
      </c>
      <c r="N389" s="10">
        <v>0</v>
      </c>
      <c r="O389" s="107">
        <v>6</v>
      </c>
      <c r="P389" s="838">
        <v>25800</v>
      </c>
      <c r="Q389" s="10">
        <v>0</v>
      </c>
      <c r="R389" s="107">
        <v>12</v>
      </c>
    </row>
    <row r="390" spans="1:18" s="843" customFormat="1" ht="22.5" x14ac:dyDescent="0.25">
      <c r="A390" s="107" t="s">
        <v>15401</v>
      </c>
      <c r="B390" s="10" t="s">
        <v>19548</v>
      </c>
      <c r="C390" s="269" t="s">
        <v>30118</v>
      </c>
      <c r="D390" s="841" t="s">
        <v>16202</v>
      </c>
      <c r="E390" s="837">
        <v>6000</v>
      </c>
      <c r="F390" s="269">
        <v>44374073</v>
      </c>
      <c r="G390" s="841" t="s">
        <v>16203</v>
      </c>
      <c r="H390" s="842" t="s">
        <v>15552</v>
      </c>
      <c r="I390" s="842" t="s">
        <v>15424</v>
      </c>
      <c r="J390" s="107"/>
      <c r="K390" s="10">
        <v>1</v>
      </c>
      <c r="L390" s="10">
        <v>6</v>
      </c>
      <c r="M390" s="838">
        <v>37000</v>
      </c>
      <c r="N390" s="10">
        <v>0</v>
      </c>
      <c r="O390" s="107">
        <v>6</v>
      </c>
      <c r="P390" s="838">
        <v>35875</v>
      </c>
      <c r="Q390" s="10">
        <v>0</v>
      </c>
      <c r="R390" s="107">
        <v>12</v>
      </c>
    </row>
    <row r="391" spans="1:18" s="843" customFormat="1" ht="22.5" x14ac:dyDescent="0.25">
      <c r="A391" s="107" t="s">
        <v>15401</v>
      </c>
      <c r="B391" s="10" t="s">
        <v>19548</v>
      </c>
      <c r="C391" s="269" t="s">
        <v>30118</v>
      </c>
      <c r="D391" s="841" t="s">
        <v>16204</v>
      </c>
      <c r="E391" s="837">
        <v>4000</v>
      </c>
      <c r="F391" s="269">
        <v>7619080</v>
      </c>
      <c r="G391" s="841" t="s">
        <v>16205</v>
      </c>
      <c r="H391" s="842" t="s">
        <v>15468</v>
      </c>
      <c r="I391" s="842" t="s">
        <v>16206</v>
      </c>
      <c r="J391" s="107"/>
      <c r="K391" s="10">
        <v>2</v>
      </c>
      <c r="L391" s="10">
        <v>6</v>
      </c>
      <c r="M391" s="838">
        <v>25000</v>
      </c>
      <c r="N391" s="10">
        <v>0</v>
      </c>
      <c r="O391" s="107">
        <v>6</v>
      </c>
      <c r="P391" s="838">
        <v>24000</v>
      </c>
      <c r="Q391" s="10">
        <v>0</v>
      </c>
      <c r="R391" s="107">
        <v>12</v>
      </c>
    </row>
    <row r="392" spans="1:18" s="843" customFormat="1" ht="22.5" x14ac:dyDescent="0.25">
      <c r="A392" s="107" t="s">
        <v>15401</v>
      </c>
      <c r="B392" s="10" t="s">
        <v>19548</v>
      </c>
      <c r="C392" s="269" t="s">
        <v>30118</v>
      </c>
      <c r="D392" s="841" t="s">
        <v>16207</v>
      </c>
      <c r="E392" s="837">
        <v>6000</v>
      </c>
      <c r="F392" s="269">
        <v>29349081</v>
      </c>
      <c r="G392" s="841" t="s">
        <v>16208</v>
      </c>
      <c r="H392" s="842" t="s">
        <v>15506</v>
      </c>
      <c r="I392" s="842" t="s">
        <v>15409</v>
      </c>
      <c r="J392" s="107"/>
      <c r="K392" s="10">
        <v>1</v>
      </c>
      <c r="L392" s="10">
        <v>6</v>
      </c>
      <c r="M392" s="838">
        <v>37000</v>
      </c>
      <c r="N392" s="10">
        <v>0</v>
      </c>
      <c r="O392" s="107">
        <v>6</v>
      </c>
      <c r="P392" s="838">
        <v>36000</v>
      </c>
      <c r="Q392" s="10">
        <v>5</v>
      </c>
      <c r="R392" s="107">
        <v>12</v>
      </c>
    </row>
    <row r="393" spans="1:18" s="843" customFormat="1" ht="22.5" x14ac:dyDescent="0.25">
      <c r="A393" s="107" t="s">
        <v>15401</v>
      </c>
      <c r="B393" s="10" t="s">
        <v>19548</v>
      </c>
      <c r="C393" s="269" t="s">
        <v>30118</v>
      </c>
      <c r="D393" s="841" t="s">
        <v>16209</v>
      </c>
      <c r="E393" s="837">
        <v>5000</v>
      </c>
      <c r="F393" s="269">
        <v>43066469</v>
      </c>
      <c r="G393" s="841" t="s">
        <v>16210</v>
      </c>
      <c r="H393" s="842" t="s">
        <v>15539</v>
      </c>
      <c r="I393" s="842" t="s">
        <v>15424</v>
      </c>
      <c r="J393" s="107"/>
      <c r="K393" s="10">
        <v>3</v>
      </c>
      <c r="L393" s="10">
        <v>6</v>
      </c>
      <c r="M393" s="838">
        <v>31000</v>
      </c>
      <c r="N393" s="10">
        <v>0</v>
      </c>
      <c r="O393" s="107">
        <v>6</v>
      </c>
      <c r="P393" s="838">
        <v>29827.78</v>
      </c>
      <c r="Q393" s="10">
        <v>0</v>
      </c>
      <c r="R393" s="107">
        <v>12</v>
      </c>
    </row>
    <row r="394" spans="1:18" s="843" customFormat="1" ht="22.5" x14ac:dyDescent="0.25">
      <c r="A394" s="107" t="s">
        <v>15401</v>
      </c>
      <c r="B394" s="10" t="s">
        <v>19548</v>
      </c>
      <c r="C394" s="269" t="s">
        <v>30118</v>
      </c>
      <c r="D394" s="841" t="s">
        <v>15634</v>
      </c>
      <c r="E394" s="837">
        <v>2700</v>
      </c>
      <c r="F394" s="269">
        <v>10077166</v>
      </c>
      <c r="G394" s="841" t="s">
        <v>16211</v>
      </c>
      <c r="H394" s="842" t="s">
        <v>15437</v>
      </c>
      <c r="I394" s="842" t="s">
        <v>15409</v>
      </c>
      <c r="J394" s="107"/>
      <c r="K394" s="10">
        <v>1</v>
      </c>
      <c r="L394" s="10">
        <v>6</v>
      </c>
      <c r="M394" s="838">
        <v>17200</v>
      </c>
      <c r="N394" s="10">
        <v>0</v>
      </c>
      <c r="O394" s="107">
        <v>6</v>
      </c>
      <c r="P394" s="838">
        <v>16198.5</v>
      </c>
      <c r="Q394" s="10">
        <v>0</v>
      </c>
      <c r="R394" s="107">
        <v>12</v>
      </c>
    </row>
    <row r="395" spans="1:18" s="843" customFormat="1" ht="22.5" x14ac:dyDescent="0.25">
      <c r="A395" s="107" t="s">
        <v>15401</v>
      </c>
      <c r="B395" s="10" t="s">
        <v>19548</v>
      </c>
      <c r="C395" s="269" t="s">
        <v>30118</v>
      </c>
      <c r="D395" s="841" t="s">
        <v>16212</v>
      </c>
      <c r="E395" s="837">
        <v>8000</v>
      </c>
      <c r="F395" s="269">
        <v>45814600</v>
      </c>
      <c r="G395" s="841" t="s">
        <v>16213</v>
      </c>
      <c r="H395" s="842" t="s">
        <v>15446</v>
      </c>
      <c r="I395" s="842" t="s">
        <v>15424</v>
      </c>
      <c r="J395" s="107"/>
      <c r="K395" s="10">
        <v>1</v>
      </c>
      <c r="L395" s="10">
        <v>6</v>
      </c>
      <c r="M395" s="838">
        <v>49000</v>
      </c>
      <c r="N395" s="10">
        <v>0</v>
      </c>
      <c r="O395" s="107">
        <v>6</v>
      </c>
      <c r="P395" s="838">
        <v>48000</v>
      </c>
      <c r="Q395" s="10">
        <v>0</v>
      </c>
      <c r="R395" s="107">
        <v>12</v>
      </c>
    </row>
    <row r="396" spans="1:18" s="843" customFormat="1" ht="22.5" x14ac:dyDescent="0.25">
      <c r="A396" s="107" t="s">
        <v>15401</v>
      </c>
      <c r="B396" s="10" t="s">
        <v>19548</v>
      </c>
      <c r="C396" s="269" t="s">
        <v>30118</v>
      </c>
      <c r="D396" s="841" t="s">
        <v>15418</v>
      </c>
      <c r="E396" s="837">
        <v>3500</v>
      </c>
      <c r="F396" s="269">
        <v>10489111</v>
      </c>
      <c r="G396" s="841" t="s">
        <v>16214</v>
      </c>
      <c r="H396" s="842" t="s">
        <v>1030</v>
      </c>
      <c r="I396" s="842" t="s">
        <v>15478</v>
      </c>
      <c r="J396" s="107"/>
      <c r="K396" s="10">
        <v>1</v>
      </c>
      <c r="L396" s="10">
        <v>1</v>
      </c>
      <c r="M396" s="838">
        <v>6133.33</v>
      </c>
      <c r="N396" s="10">
        <v>5</v>
      </c>
      <c r="O396" s="107">
        <v>6</v>
      </c>
      <c r="P396" s="838">
        <v>21000</v>
      </c>
      <c r="Q396" s="10">
        <v>1</v>
      </c>
      <c r="R396" s="107">
        <v>12</v>
      </c>
    </row>
    <row r="397" spans="1:18" s="843" customFormat="1" ht="22.5" x14ac:dyDescent="0.25">
      <c r="A397" s="107" t="s">
        <v>15401</v>
      </c>
      <c r="B397" s="10" t="s">
        <v>19548</v>
      </c>
      <c r="C397" s="269" t="s">
        <v>30118</v>
      </c>
      <c r="D397" s="841" t="s">
        <v>16215</v>
      </c>
      <c r="E397" s="837">
        <v>5500</v>
      </c>
      <c r="F397" s="269">
        <v>41753823</v>
      </c>
      <c r="G397" s="841" t="s">
        <v>16216</v>
      </c>
      <c r="H397" s="842" t="s">
        <v>15446</v>
      </c>
      <c r="I397" s="842" t="s">
        <v>15424</v>
      </c>
      <c r="J397" s="107"/>
      <c r="K397" s="10">
        <v>2</v>
      </c>
      <c r="L397" s="10">
        <v>6</v>
      </c>
      <c r="M397" s="838">
        <v>34000</v>
      </c>
      <c r="N397" s="10">
        <v>0</v>
      </c>
      <c r="O397" s="107">
        <v>6</v>
      </c>
      <c r="P397" s="838">
        <v>33000</v>
      </c>
      <c r="Q397" s="10">
        <v>0</v>
      </c>
      <c r="R397" s="107">
        <v>12</v>
      </c>
    </row>
    <row r="398" spans="1:18" s="843" customFormat="1" ht="22.5" x14ac:dyDescent="0.25">
      <c r="A398" s="107" t="s">
        <v>15401</v>
      </c>
      <c r="B398" s="10" t="s">
        <v>19548</v>
      </c>
      <c r="C398" s="269" t="s">
        <v>30118</v>
      </c>
      <c r="D398" s="841" t="s">
        <v>15770</v>
      </c>
      <c r="E398" s="837">
        <v>7000</v>
      </c>
      <c r="F398" s="269">
        <v>43198762</v>
      </c>
      <c r="G398" s="841" t="s">
        <v>16217</v>
      </c>
      <c r="H398" s="842" t="s">
        <v>15810</v>
      </c>
      <c r="I398" s="842" t="s">
        <v>15443</v>
      </c>
      <c r="J398" s="107"/>
      <c r="K398" s="10">
        <v>2</v>
      </c>
      <c r="L398" s="10">
        <v>6</v>
      </c>
      <c r="M398" s="838">
        <v>43000</v>
      </c>
      <c r="N398" s="10">
        <v>0</v>
      </c>
      <c r="O398" s="107">
        <v>6</v>
      </c>
      <c r="P398" s="838">
        <v>42000</v>
      </c>
      <c r="Q398" s="10">
        <v>0</v>
      </c>
      <c r="R398" s="107">
        <v>12</v>
      </c>
    </row>
    <row r="399" spans="1:18" s="843" customFormat="1" ht="22.5" x14ac:dyDescent="0.25">
      <c r="A399" s="107" t="s">
        <v>15401</v>
      </c>
      <c r="B399" s="10" t="s">
        <v>19548</v>
      </c>
      <c r="C399" s="269" t="s">
        <v>30118</v>
      </c>
      <c r="D399" s="841" t="s">
        <v>16218</v>
      </c>
      <c r="E399" s="837">
        <v>4500</v>
      </c>
      <c r="F399" s="269">
        <v>7607911</v>
      </c>
      <c r="G399" s="841" t="s">
        <v>16219</v>
      </c>
      <c r="H399" s="842" t="s">
        <v>15488</v>
      </c>
      <c r="I399" s="842" t="s">
        <v>15405</v>
      </c>
      <c r="J399" s="107"/>
      <c r="K399" s="10">
        <v>1</v>
      </c>
      <c r="L399" s="10">
        <v>6</v>
      </c>
      <c r="M399" s="838">
        <v>28000</v>
      </c>
      <c r="N399" s="10">
        <v>0</v>
      </c>
      <c r="O399" s="107">
        <v>6</v>
      </c>
      <c r="P399" s="838">
        <v>27000</v>
      </c>
      <c r="Q399" s="10">
        <v>0</v>
      </c>
      <c r="R399" s="107">
        <v>12</v>
      </c>
    </row>
    <row r="400" spans="1:18" s="843" customFormat="1" ht="22.5" x14ac:dyDescent="0.25">
      <c r="A400" s="107" t="s">
        <v>15401</v>
      </c>
      <c r="B400" s="10" t="s">
        <v>19548</v>
      </c>
      <c r="C400" s="269" t="s">
        <v>30118</v>
      </c>
      <c r="D400" s="841" t="s">
        <v>15460</v>
      </c>
      <c r="E400" s="837">
        <v>15600</v>
      </c>
      <c r="F400" s="269">
        <v>10018365</v>
      </c>
      <c r="G400" s="841" t="s">
        <v>16220</v>
      </c>
      <c r="H400" s="842"/>
      <c r="I400" s="842"/>
      <c r="J400" s="107"/>
      <c r="K400" s="10">
        <v>0</v>
      </c>
      <c r="L400" s="10">
        <v>0</v>
      </c>
      <c r="M400" s="838">
        <v>0</v>
      </c>
      <c r="N400" s="10">
        <v>1</v>
      </c>
      <c r="O400" s="107">
        <v>1</v>
      </c>
      <c r="P400" s="838">
        <v>15600</v>
      </c>
      <c r="Q400" s="10">
        <v>0</v>
      </c>
      <c r="R400" s="107">
        <v>12</v>
      </c>
    </row>
    <row r="401" spans="1:18" s="843" customFormat="1" ht="22.5" x14ac:dyDescent="0.25">
      <c r="A401" s="107" t="s">
        <v>15401</v>
      </c>
      <c r="B401" s="10" t="s">
        <v>19548</v>
      </c>
      <c r="C401" s="269" t="s">
        <v>30118</v>
      </c>
      <c r="D401" s="841" t="s">
        <v>16221</v>
      </c>
      <c r="E401" s="837">
        <v>7000</v>
      </c>
      <c r="F401" s="269">
        <v>44686678</v>
      </c>
      <c r="G401" s="841" t="s">
        <v>16222</v>
      </c>
      <c r="H401" s="842" t="s">
        <v>15452</v>
      </c>
      <c r="I401" s="842" t="s">
        <v>15424</v>
      </c>
      <c r="J401" s="107"/>
      <c r="K401" s="10">
        <v>3</v>
      </c>
      <c r="L401" s="10">
        <v>4</v>
      </c>
      <c r="M401" s="838">
        <v>29000</v>
      </c>
      <c r="N401" s="10">
        <v>0</v>
      </c>
      <c r="O401" s="107">
        <v>6</v>
      </c>
      <c r="P401" s="838">
        <v>42000</v>
      </c>
      <c r="Q401" s="10">
        <v>0</v>
      </c>
      <c r="R401" s="107">
        <v>12</v>
      </c>
    </row>
    <row r="402" spans="1:18" s="843" customFormat="1" ht="22.5" x14ac:dyDescent="0.25">
      <c r="A402" s="107" t="s">
        <v>15401</v>
      </c>
      <c r="B402" s="10" t="s">
        <v>19548</v>
      </c>
      <c r="C402" s="269" t="s">
        <v>30118</v>
      </c>
      <c r="D402" s="841" t="s">
        <v>16223</v>
      </c>
      <c r="E402" s="837">
        <v>7000</v>
      </c>
      <c r="F402" s="269">
        <v>23976245</v>
      </c>
      <c r="G402" s="841" t="s">
        <v>16224</v>
      </c>
      <c r="H402" s="842" t="s">
        <v>15481</v>
      </c>
      <c r="I402" s="842" t="s">
        <v>15409</v>
      </c>
      <c r="J402" s="107"/>
      <c r="K402" s="10">
        <v>1</v>
      </c>
      <c r="L402" s="10">
        <v>6</v>
      </c>
      <c r="M402" s="838">
        <v>43000</v>
      </c>
      <c r="N402" s="10">
        <v>0</v>
      </c>
      <c r="O402" s="107">
        <v>6</v>
      </c>
      <c r="P402" s="838">
        <v>42000</v>
      </c>
      <c r="Q402" s="10">
        <v>0</v>
      </c>
      <c r="R402" s="107">
        <v>12</v>
      </c>
    </row>
    <row r="403" spans="1:18" s="843" customFormat="1" ht="22.5" x14ac:dyDescent="0.25">
      <c r="A403" s="107" t="s">
        <v>15401</v>
      </c>
      <c r="B403" s="10" t="s">
        <v>19548</v>
      </c>
      <c r="C403" s="269" t="s">
        <v>30118</v>
      </c>
      <c r="D403" s="841" t="s">
        <v>15450</v>
      </c>
      <c r="E403" s="837">
        <v>9000</v>
      </c>
      <c r="F403" s="269">
        <v>44336289</v>
      </c>
      <c r="G403" s="841" t="s">
        <v>16225</v>
      </c>
      <c r="H403" s="842" t="s">
        <v>15506</v>
      </c>
      <c r="I403" s="842" t="s">
        <v>15424</v>
      </c>
      <c r="J403" s="107"/>
      <c r="K403" s="10">
        <v>1</v>
      </c>
      <c r="L403" s="10">
        <v>6</v>
      </c>
      <c r="M403" s="838">
        <v>55000</v>
      </c>
      <c r="N403" s="10">
        <v>0</v>
      </c>
      <c r="O403" s="107">
        <v>6</v>
      </c>
      <c r="P403" s="838">
        <v>54000</v>
      </c>
      <c r="Q403" s="10">
        <v>0</v>
      </c>
      <c r="R403" s="107">
        <v>12</v>
      </c>
    </row>
    <row r="404" spans="1:18" s="843" customFormat="1" ht="22.5" x14ac:dyDescent="0.25">
      <c r="A404" s="107" t="s">
        <v>15401</v>
      </c>
      <c r="B404" s="10" t="s">
        <v>19548</v>
      </c>
      <c r="C404" s="269" t="s">
        <v>30118</v>
      </c>
      <c r="D404" s="841" t="s">
        <v>16226</v>
      </c>
      <c r="E404" s="837">
        <v>7000</v>
      </c>
      <c r="F404" s="269">
        <v>46032593</v>
      </c>
      <c r="G404" s="841" t="s">
        <v>16227</v>
      </c>
      <c r="H404" s="842" t="s">
        <v>15552</v>
      </c>
      <c r="I404" s="842" t="s">
        <v>15518</v>
      </c>
      <c r="J404" s="107"/>
      <c r="K404" s="10">
        <v>1</v>
      </c>
      <c r="L404" s="10">
        <v>6</v>
      </c>
      <c r="M404" s="838">
        <v>43000</v>
      </c>
      <c r="N404" s="10">
        <v>0</v>
      </c>
      <c r="O404" s="107">
        <v>6</v>
      </c>
      <c r="P404" s="838">
        <v>41967.91</v>
      </c>
      <c r="Q404" s="10">
        <v>0</v>
      </c>
      <c r="R404" s="107">
        <v>12</v>
      </c>
    </row>
    <row r="405" spans="1:18" s="843" customFormat="1" ht="22.5" x14ac:dyDescent="0.25">
      <c r="A405" s="107" t="s">
        <v>15401</v>
      </c>
      <c r="B405" s="10" t="s">
        <v>19548</v>
      </c>
      <c r="C405" s="269" t="s">
        <v>30118</v>
      </c>
      <c r="D405" s="841" t="s">
        <v>16115</v>
      </c>
      <c r="E405" s="837">
        <v>3500</v>
      </c>
      <c r="F405" s="269">
        <v>9638081</v>
      </c>
      <c r="G405" s="841" t="s">
        <v>16228</v>
      </c>
      <c r="H405" s="842" t="s">
        <v>1030</v>
      </c>
      <c r="I405" s="842" t="s">
        <v>15478</v>
      </c>
      <c r="J405" s="107"/>
      <c r="K405" s="10">
        <v>2</v>
      </c>
      <c r="L405" s="10">
        <v>6</v>
      </c>
      <c r="M405" s="838">
        <v>22000</v>
      </c>
      <c r="N405" s="10">
        <v>0</v>
      </c>
      <c r="O405" s="107">
        <v>6</v>
      </c>
      <c r="P405" s="838">
        <v>20999.03</v>
      </c>
      <c r="Q405" s="10">
        <v>0</v>
      </c>
      <c r="R405" s="107">
        <v>12</v>
      </c>
    </row>
    <row r="406" spans="1:18" s="843" customFormat="1" ht="22.5" x14ac:dyDescent="0.25">
      <c r="A406" s="107" t="s">
        <v>15401</v>
      </c>
      <c r="B406" s="10" t="s">
        <v>19548</v>
      </c>
      <c r="C406" s="269" t="s">
        <v>30118</v>
      </c>
      <c r="D406" s="841" t="s">
        <v>16229</v>
      </c>
      <c r="E406" s="837">
        <v>7000</v>
      </c>
      <c r="F406" s="269">
        <v>25770420</v>
      </c>
      <c r="G406" s="841" t="s">
        <v>16230</v>
      </c>
      <c r="H406" s="842" t="s">
        <v>15506</v>
      </c>
      <c r="I406" s="842" t="s">
        <v>15424</v>
      </c>
      <c r="J406" s="107"/>
      <c r="K406" s="10">
        <v>2</v>
      </c>
      <c r="L406" s="10">
        <v>6</v>
      </c>
      <c r="M406" s="838">
        <v>43000</v>
      </c>
      <c r="N406" s="10">
        <v>0</v>
      </c>
      <c r="O406" s="107">
        <v>6</v>
      </c>
      <c r="P406" s="838">
        <v>42000</v>
      </c>
      <c r="Q406" s="10">
        <v>0</v>
      </c>
      <c r="R406" s="107">
        <v>12</v>
      </c>
    </row>
    <row r="407" spans="1:18" s="843" customFormat="1" ht="22.5" x14ac:dyDescent="0.25">
      <c r="A407" s="107" t="s">
        <v>15401</v>
      </c>
      <c r="B407" s="10" t="s">
        <v>19548</v>
      </c>
      <c r="C407" s="269" t="s">
        <v>30118</v>
      </c>
      <c r="D407" s="841" t="s">
        <v>16231</v>
      </c>
      <c r="E407" s="837">
        <v>9500</v>
      </c>
      <c r="F407" s="269">
        <v>40554863</v>
      </c>
      <c r="G407" s="841" t="s">
        <v>16232</v>
      </c>
      <c r="H407" s="842" t="s">
        <v>16233</v>
      </c>
      <c r="I407" s="842" t="s">
        <v>15424</v>
      </c>
      <c r="J407" s="107"/>
      <c r="K407" s="10">
        <v>1</v>
      </c>
      <c r="L407" s="10">
        <v>6</v>
      </c>
      <c r="M407" s="838">
        <v>58000</v>
      </c>
      <c r="N407" s="10">
        <v>0</v>
      </c>
      <c r="O407" s="107">
        <v>6</v>
      </c>
      <c r="P407" s="838">
        <v>57000</v>
      </c>
      <c r="Q407" s="10">
        <v>0</v>
      </c>
      <c r="R407" s="107">
        <v>12</v>
      </c>
    </row>
    <row r="408" spans="1:18" s="843" customFormat="1" ht="22.5" x14ac:dyDescent="0.25">
      <c r="A408" s="107" t="s">
        <v>15401</v>
      </c>
      <c r="B408" s="10" t="s">
        <v>19548</v>
      </c>
      <c r="C408" s="269" t="s">
        <v>30118</v>
      </c>
      <c r="D408" s="841" t="s">
        <v>16234</v>
      </c>
      <c r="E408" s="837">
        <v>12000</v>
      </c>
      <c r="F408" s="269">
        <v>41922868</v>
      </c>
      <c r="G408" s="841" t="s">
        <v>16235</v>
      </c>
      <c r="H408" s="842" t="s">
        <v>15437</v>
      </c>
      <c r="I408" s="842" t="s">
        <v>15424</v>
      </c>
      <c r="J408" s="107"/>
      <c r="K408" s="10">
        <v>1</v>
      </c>
      <c r="L408" s="10">
        <v>6</v>
      </c>
      <c r="M408" s="838">
        <v>73000</v>
      </c>
      <c r="N408" s="10">
        <v>0</v>
      </c>
      <c r="O408" s="107">
        <v>6</v>
      </c>
      <c r="P408" s="838">
        <v>71986.67</v>
      </c>
      <c r="Q408" s="10">
        <v>0</v>
      </c>
      <c r="R408" s="107">
        <v>12</v>
      </c>
    </row>
    <row r="409" spans="1:18" s="843" customFormat="1" ht="22.5" x14ac:dyDescent="0.25">
      <c r="A409" s="107" t="s">
        <v>15401</v>
      </c>
      <c r="B409" s="10" t="s">
        <v>19548</v>
      </c>
      <c r="C409" s="269" t="s">
        <v>30118</v>
      </c>
      <c r="D409" s="841" t="s">
        <v>16236</v>
      </c>
      <c r="E409" s="837">
        <v>5000</v>
      </c>
      <c r="F409" s="269">
        <v>40581355</v>
      </c>
      <c r="G409" s="841" t="s">
        <v>16237</v>
      </c>
      <c r="H409" s="842" t="s">
        <v>15440</v>
      </c>
      <c r="I409" s="842" t="s">
        <v>15424</v>
      </c>
      <c r="J409" s="107"/>
      <c r="K409" s="10">
        <v>1</v>
      </c>
      <c r="L409" s="10">
        <v>6</v>
      </c>
      <c r="M409" s="838">
        <v>31000</v>
      </c>
      <c r="N409" s="10">
        <v>0</v>
      </c>
      <c r="O409" s="107">
        <v>6</v>
      </c>
      <c r="P409" s="838">
        <v>30000</v>
      </c>
      <c r="Q409" s="10">
        <v>0</v>
      </c>
      <c r="R409" s="107">
        <v>12</v>
      </c>
    </row>
    <row r="410" spans="1:18" s="843" customFormat="1" ht="22.5" x14ac:dyDescent="0.25">
      <c r="A410" s="107" t="s">
        <v>15401</v>
      </c>
      <c r="B410" s="10" t="s">
        <v>19548</v>
      </c>
      <c r="C410" s="269" t="s">
        <v>30118</v>
      </c>
      <c r="D410" s="841" t="s">
        <v>16238</v>
      </c>
      <c r="E410" s="837">
        <v>2500</v>
      </c>
      <c r="F410" s="269">
        <v>40077305</v>
      </c>
      <c r="G410" s="841" t="s">
        <v>16239</v>
      </c>
      <c r="H410" s="842" t="s">
        <v>16240</v>
      </c>
      <c r="I410" s="842" t="s">
        <v>15443</v>
      </c>
      <c r="J410" s="107"/>
      <c r="K410" s="10">
        <v>1</v>
      </c>
      <c r="L410" s="10">
        <v>6</v>
      </c>
      <c r="M410" s="838">
        <v>16000</v>
      </c>
      <c r="N410" s="10">
        <v>0</v>
      </c>
      <c r="O410" s="107">
        <v>6</v>
      </c>
      <c r="P410" s="838">
        <v>15000</v>
      </c>
      <c r="Q410" s="10">
        <v>0</v>
      </c>
      <c r="R410" s="107">
        <v>12</v>
      </c>
    </row>
    <row r="411" spans="1:18" s="843" customFormat="1" ht="22.5" x14ac:dyDescent="0.25">
      <c r="A411" s="107" t="s">
        <v>15401</v>
      </c>
      <c r="B411" s="10" t="s">
        <v>19548</v>
      </c>
      <c r="C411" s="269" t="s">
        <v>30118</v>
      </c>
      <c r="D411" s="841" t="s">
        <v>16241</v>
      </c>
      <c r="E411" s="837">
        <v>5000</v>
      </c>
      <c r="F411" s="269">
        <v>10106349</v>
      </c>
      <c r="G411" s="841" t="s">
        <v>16242</v>
      </c>
      <c r="H411" s="842" t="s">
        <v>15509</v>
      </c>
      <c r="I411" s="842" t="s">
        <v>15443</v>
      </c>
      <c r="J411" s="107"/>
      <c r="K411" s="10">
        <v>1</v>
      </c>
      <c r="L411" s="10">
        <v>6</v>
      </c>
      <c r="M411" s="838">
        <v>30500</v>
      </c>
      <c r="N411" s="10">
        <v>0</v>
      </c>
      <c r="O411" s="107">
        <v>6</v>
      </c>
      <c r="P411" s="838">
        <v>30000</v>
      </c>
      <c r="Q411" s="10">
        <v>0</v>
      </c>
      <c r="R411" s="107">
        <v>12</v>
      </c>
    </row>
    <row r="412" spans="1:18" s="843" customFormat="1" ht="22.5" x14ac:dyDescent="0.25">
      <c r="A412" s="107" t="s">
        <v>15401</v>
      </c>
      <c r="B412" s="10" t="s">
        <v>19548</v>
      </c>
      <c r="C412" s="269" t="s">
        <v>30118</v>
      </c>
      <c r="D412" s="841" t="s">
        <v>16243</v>
      </c>
      <c r="E412" s="837">
        <v>3000</v>
      </c>
      <c r="F412" s="269">
        <v>8299379</v>
      </c>
      <c r="G412" s="841" t="s">
        <v>16244</v>
      </c>
      <c r="H412" s="842" t="s">
        <v>1030</v>
      </c>
      <c r="I412" s="842" t="s">
        <v>15478</v>
      </c>
      <c r="J412" s="107"/>
      <c r="K412" s="10">
        <v>2</v>
      </c>
      <c r="L412" s="10">
        <v>6</v>
      </c>
      <c r="M412" s="838">
        <v>19000</v>
      </c>
      <c r="N412" s="10">
        <v>0</v>
      </c>
      <c r="O412" s="107">
        <v>6</v>
      </c>
      <c r="P412" s="838">
        <v>18000</v>
      </c>
      <c r="Q412" s="10">
        <v>0</v>
      </c>
      <c r="R412" s="107">
        <v>12</v>
      </c>
    </row>
    <row r="413" spans="1:18" s="843" customFormat="1" ht="22.5" x14ac:dyDescent="0.25">
      <c r="A413" s="107" t="s">
        <v>15401</v>
      </c>
      <c r="B413" s="10" t="s">
        <v>19548</v>
      </c>
      <c r="C413" s="269" t="s">
        <v>30118</v>
      </c>
      <c r="D413" s="841" t="s">
        <v>16245</v>
      </c>
      <c r="E413" s="837">
        <v>4000</v>
      </c>
      <c r="F413" s="269">
        <v>8525258</v>
      </c>
      <c r="G413" s="841" t="s">
        <v>16246</v>
      </c>
      <c r="H413" s="842" t="s">
        <v>1030</v>
      </c>
      <c r="I413" s="842" t="s">
        <v>15478</v>
      </c>
      <c r="J413" s="107"/>
      <c r="K413" s="10">
        <v>2</v>
      </c>
      <c r="L413" s="10">
        <v>6</v>
      </c>
      <c r="M413" s="838">
        <v>25000</v>
      </c>
      <c r="N413" s="10">
        <v>0</v>
      </c>
      <c r="O413" s="107">
        <v>6</v>
      </c>
      <c r="P413" s="838">
        <v>24000</v>
      </c>
      <c r="Q413" s="10">
        <v>0</v>
      </c>
      <c r="R413" s="107">
        <v>12</v>
      </c>
    </row>
    <row r="414" spans="1:18" s="843" customFormat="1" ht="22.5" x14ac:dyDescent="0.25">
      <c r="A414" s="107" t="s">
        <v>15401</v>
      </c>
      <c r="B414" s="10" t="s">
        <v>19548</v>
      </c>
      <c r="C414" s="269" t="s">
        <v>30118</v>
      </c>
      <c r="D414" s="841" t="s">
        <v>15414</v>
      </c>
      <c r="E414" s="837">
        <v>3000</v>
      </c>
      <c r="F414" s="269">
        <v>46163646</v>
      </c>
      <c r="G414" s="841" t="s">
        <v>16247</v>
      </c>
      <c r="H414" s="842" t="s">
        <v>16248</v>
      </c>
      <c r="I414" s="842" t="s">
        <v>15443</v>
      </c>
      <c r="J414" s="107"/>
      <c r="K414" s="10">
        <v>1</v>
      </c>
      <c r="L414" s="10">
        <v>6</v>
      </c>
      <c r="M414" s="838">
        <v>19000</v>
      </c>
      <c r="N414" s="10">
        <v>0</v>
      </c>
      <c r="O414" s="107">
        <v>6</v>
      </c>
      <c r="P414" s="838">
        <v>18000</v>
      </c>
      <c r="Q414" s="10">
        <v>0</v>
      </c>
      <c r="R414" s="107">
        <v>12</v>
      </c>
    </row>
    <row r="415" spans="1:18" s="843" customFormat="1" ht="22.5" x14ac:dyDescent="0.25">
      <c r="A415" s="107" t="s">
        <v>15401</v>
      </c>
      <c r="B415" s="10" t="s">
        <v>19548</v>
      </c>
      <c r="C415" s="269" t="s">
        <v>30118</v>
      </c>
      <c r="D415" s="841" t="s">
        <v>16249</v>
      </c>
      <c r="E415" s="837">
        <v>9000</v>
      </c>
      <c r="F415" s="269">
        <v>8521505</v>
      </c>
      <c r="G415" s="841" t="s">
        <v>16250</v>
      </c>
      <c r="H415" s="842" t="s">
        <v>15446</v>
      </c>
      <c r="I415" s="842" t="s">
        <v>15424</v>
      </c>
      <c r="J415" s="107"/>
      <c r="K415" s="10">
        <v>1</v>
      </c>
      <c r="L415" s="10">
        <v>6</v>
      </c>
      <c r="M415" s="838">
        <v>55000</v>
      </c>
      <c r="N415" s="10">
        <v>0</v>
      </c>
      <c r="O415" s="107">
        <v>6</v>
      </c>
      <c r="P415" s="838">
        <v>54000</v>
      </c>
      <c r="Q415" s="10">
        <v>0</v>
      </c>
      <c r="R415" s="107">
        <v>12</v>
      </c>
    </row>
    <row r="416" spans="1:18" s="843" customFormat="1" ht="22.5" x14ac:dyDescent="0.25">
      <c r="A416" s="107" t="s">
        <v>15401</v>
      </c>
      <c r="B416" s="10" t="s">
        <v>19548</v>
      </c>
      <c r="C416" s="269" t="s">
        <v>30118</v>
      </c>
      <c r="D416" s="841" t="s">
        <v>16251</v>
      </c>
      <c r="E416" s="837">
        <v>5000</v>
      </c>
      <c r="F416" s="269">
        <v>9844956</v>
      </c>
      <c r="G416" s="841" t="s">
        <v>16252</v>
      </c>
      <c r="H416" s="842" t="s">
        <v>1030</v>
      </c>
      <c r="I416" s="842" t="s">
        <v>15478</v>
      </c>
      <c r="J416" s="107"/>
      <c r="K416" s="10">
        <v>2</v>
      </c>
      <c r="L416" s="10">
        <v>6</v>
      </c>
      <c r="M416" s="838">
        <v>31000</v>
      </c>
      <c r="N416" s="10">
        <v>0</v>
      </c>
      <c r="O416" s="107">
        <v>6</v>
      </c>
      <c r="P416" s="838">
        <v>30000</v>
      </c>
      <c r="Q416" s="10">
        <v>0</v>
      </c>
      <c r="R416" s="107">
        <v>12</v>
      </c>
    </row>
    <row r="417" spans="1:18" s="843" customFormat="1" ht="22.5" x14ac:dyDescent="0.25">
      <c r="A417" s="107" t="s">
        <v>15401</v>
      </c>
      <c r="B417" s="10" t="s">
        <v>19548</v>
      </c>
      <c r="C417" s="269" t="s">
        <v>30118</v>
      </c>
      <c r="D417" s="841" t="s">
        <v>16253</v>
      </c>
      <c r="E417" s="837">
        <v>5000</v>
      </c>
      <c r="F417" s="269">
        <v>9612854</v>
      </c>
      <c r="G417" s="841" t="s">
        <v>16254</v>
      </c>
      <c r="H417" s="842" t="s">
        <v>15810</v>
      </c>
      <c r="I417" s="842" t="s">
        <v>15443</v>
      </c>
      <c r="J417" s="107"/>
      <c r="K417" s="10">
        <v>3</v>
      </c>
      <c r="L417" s="10">
        <v>6</v>
      </c>
      <c r="M417" s="838">
        <v>31000</v>
      </c>
      <c r="N417" s="10">
        <v>0</v>
      </c>
      <c r="O417" s="107">
        <v>6</v>
      </c>
      <c r="P417" s="838">
        <v>30000</v>
      </c>
      <c r="Q417" s="10">
        <v>0</v>
      </c>
      <c r="R417" s="107">
        <v>12</v>
      </c>
    </row>
    <row r="418" spans="1:18" s="843" customFormat="1" ht="22.5" x14ac:dyDescent="0.25">
      <c r="A418" s="107" t="s">
        <v>15401</v>
      </c>
      <c r="B418" s="10" t="s">
        <v>19548</v>
      </c>
      <c r="C418" s="269" t="s">
        <v>30118</v>
      </c>
      <c r="D418" s="841" t="s">
        <v>16255</v>
      </c>
      <c r="E418" s="837">
        <v>9000</v>
      </c>
      <c r="F418" s="269">
        <v>250891</v>
      </c>
      <c r="G418" s="841" t="s">
        <v>16256</v>
      </c>
      <c r="H418" s="842" t="s">
        <v>16257</v>
      </c>
      <c r="I418" s="842" t="s">
        <v>15424</v>
      </c>
      <c r="J418" s="107"/>
      <c r="K418" s="10">
        <v>1</v>
      </c>
      <c r="L418" s="10">
        <v>6</v>
      </c>
      <c r="M418" s="838">
        <v>55000</v>
      </c>
      <c r="N418" s="10">
        <v>0</v>
      </c>
      <c r="O418" s="107">
        <v>6</v>
      </c>
      <c r="P418" s="838">
        <v>53991.87</v>
      </c>
      <c r="Q418" s="10">
        <v>0</v>
      </c>
      <c r="R418" s="107">
        <v>12</v>
      </c>
    </row>
    <row r="419" spans="1:18" s="843" customFormat="1" ht="22.5" x14ac:dyDescent="0.25">
      <c r="A419" s="107" t="s">
        <v>15401</v>
      </c>
      <c r="B419" s="10" t="s">
        <v>19548</v>
      </c>
      <c r="C419" s="269" t="s">
        <v>30118</v>
      </c>
      <c r="D419" s="841" t="s">
        <v>15662</v>
      </c>
      <c r="E419" s="837">
        <v>2500</v>
      </c>
      <c r="F419" s="269">
        <v>7911203</v>
      </c>
      <c r="G419" s="841" t="s">
        <v>16258</v>
      </c>
      <c r="H419" s="842" t="s">
        <v>15420</v>
      </c>
      <c r="I419" s="842" t="s">
        <v>15424</v>
      </c>
      <c r="J419" s="107"/>
      <c r="K419" s="10">
        <v>3</v>
      </c>
      <c r="L419" s="10">
        <v>6</v>
      </c>
      <c r="M419" s="838">
        <v>16000</v>
      </c>
      <c r="N419" s="10">
        <v>0</v>
      </c>
      <c r="O419" s="107">
        <v>6</v>
      </c>
      <c r="P419" s="838">
        <v>15000</v>
      </c>
      <c r="Q419" s="10">
        <v>0</v>
      </c>
      <c r="R419" s="107">
        <v>12</v>
      </c>
    </row>
    <row r="420" spans="1:18" s="843" customFormat="1" ht="22.5" x14ac:dyDescent="0.25">
      <c r="A420" s="107" t="s">
        <v>15401</v>
      </c>
      <c r="B420" s="10" t="s">
        <v>19548</v>
      </c>
      <c r="C420" s="269" t="s">
        <v>30118</v>
      </c>
      <c r="D420" s="841" t="s">
        <v>16259</v>
      </c>
      <c r="E420" s="837">
        <v>3000</v>
      </c>
      <c r="F420" s="269">
        <v>9718326</v>
      </c>
      <c r="G420" s="841" t="s">
        <v>16260</v>
      </c>
      <c r="H420" s="842" t="s">
        <v>1030</v>
      </c>
      <c r="I420" s="842" t="s">
        <v>15478</v>
      </c>
      <c r="J420" s="107"/>
      <c r="K420" s="10">
        <v>2</v>
      </c>
      <c r="L420" s="10">
        <v>6</v>
      </c>
      <c r="M420" s="838">
        <v>19000</v>
      </c>
      <c r="N420" s="10">
        <v>0</v>
      </c>
      <c r="O420" s="107">
        <v>6</v>
      </c>
      <c r="P420" s="838">
        <v>17988.330000000002</v>
      </c>
      <c r="Q420" s="10">
        <v>0</v>
      </c>
      <c r="R420" s="107">
        <v>12</v>
      </c>
    </row>
    <row r="421" spans="1:18" s="843" customFormat="1" ht="22.5" x14ac:dyDescent="0.25">
      <c r="A421" s="107" t="s">
        <v>15401</v>
      </c>
      <c r="B421" s="10" t="s">
        <v>19548</v>
      </c>
      <c r="C421" s="269" t="s">
        <v>30118</v>
      </c>
      <c r="D421" s="841" t="s">
        <v>16261</v>
      </c>
      <c r="E421" s="837">
        <v>5000</v>
      </c>
      <c r="F421" s="269">
        <v>10623572</v>
      </c>
      <c r="G421" s="841" t="s">
        <v>16262</v>
      </c>
      <c r="H421" s="842" t="s">
        <v>15752</v>
      </c>
      <c r="I421" s="842" t="s">
        <v>15417</v>
      </c>
      <c r="J421" s="107"/>
      <c r="K421" s="10">
        <v>2</v>
      </c>
      <c r="L421" s="10">
        <v>6</v>
      </c>
      <c r="M421" s="838">
        <v>31000</v>
      </c>
      <c r="N421" s="10">
        <v>0</v>
      </c>
      <c r="O421" s="107">
        <v>6</v>
      </c>
      <c r="P421" s="838">
        <v>30000</v>
      </c>
      <c r="Q421" s="10">
        <v>0</v>
      </c>
      <c r="R421" s="107">
        <v>12</v>
      </c>
    </row>
    <row r="422" spans="1:18" s="843" customFormat="1" ht="22.5" x14ac:dyDescent="0.25">
      <c r="A422" s="107" t="s">
        <v>15401</v>
      </c>
      <c r="B422" s="10" t="s">
        <v>19548</v>
      </c>
      <c r="C422" s="269" t="s">
        <v>30118</v>
      </c>
      <c r="D422" s="841" t="s">
        <v>16263</v>
      </c>
      <c r="E422" s="837">
        <v>7500</v>
      </c>
      <c r="F422" s="269">
        <v>40688976</v>
      </c>
      <c r="G422" s="841" t="s">
        <v>16264</v>
      </c>
      <c r="H422" s="842" t="s">
        <v>15552</v>
      </c>
      <c r="I422" s="842" t="s">
        <v>15518</v>
      </c>
      <c r="J422" s="107"/>
      <c r="K422" s="10">
        <v>1</v>
      </c>
      <c r="L422" s="10">
        <v>6</v>
      </c>
      <c r="M422" s="838">
        <v>46000</v>
      </c>
      <c r="N422" s="10">
        <v>0</v>
      </c>
      <c r="O422" s="107">
        <v>6</v>
      </c>
      <c r="P422" s="838">
        <v>45000</v>
      </c>
      <c r="Q422" s="10">
        <v>0</v>
      </c>
      <c r="R422" s="107">
        <v>12</v>
      </c>
    </row>
    <row r="423" spans="1:18" s="843" customFormat="1" ht="22.5" x14ac:dyDescent="0.25">
      <c r="A423" s="107" t="s">
        <v>15401</v>
      </c>
      <c r="B423" s="10" t="s">
        <v>19548</v>
      </c>
      <c r="C423" s="269" t="s">
        <v>30118</v>
      </c>
      <c r="D423" s="841" t="s">
        <v>16265</v>
      </c>
      <c r="E423" s="837">
        <v>5000</v>
      </c>
      <c r="F423" s="269">
        <v>22318059</v>
      </c>
      <c r="G423" s="841" t="s">
        <v>16266</v>
      </c>
      <c r="H423" s="842" t="s">
        <v>16267</v>
      </c>
      <c r="I423" s="842" t="s">
        <v>15443</v>
      </c>
      <c r="J423" s="107"/>
      <c r="K423" s="10">
        <v>2</v>
      </c>
      <c r="L423" s="10">
        <v>6</v>
      </c>
      <c r="M423" s="838">
        <v>31000</v>
      </c>
      <c r="N423" s="10">
        <v>0</v>
      </c>
      <c r="O423" s="107">
        <v>6</v>
      </c>
      <c r="P423" s="838">
        <v>30000</v>
      </c>
      <c r="Q423" s="10">
        <v>0</v>
      </c>
      <c r="R423" s="107">
        <v>12</v>
      </c>
    </row>
    <row r="424" spans="1:18" s="843" customFormat="1" ht="22.5" x14ac:dyDescent="0.25">
      <c r="A424" s="107" t="s">
        <v>15401</v>
      </c>
      <c r="B424" s="10" t="s">
        <v>19548</v>
      </c>
      <c r="C424" s="269" t="s">
        <v>30118</v>
      </c>
      <c r="D424" s="841" t="s">
        <v>15644</v>
      </c>
      <c r="E424" s="837">
        <v>3500</v>
      </c>
      <c r="F424" s="269">
        <v>40339605</v>
      </c>
      <c r="G424" s="841" t="s">
        <v>16268</v>
      </c>
      <c r="H424" s="842" t="s">
        <v>15437</v>
      </c>
      <c r="I424" s="842" t="s">
        <v>15443</v>
      </c>
      <c r="J424" s="107"/>
      <c r="K424" s="10">
        <v>1</v>
      </c>
      <c r="L424" s="10">
        <v>6</v>
      </c>
      <c r="M424" s="838">
        <v>22000</v>
      </c>
      <c r="N424" s="10">
        <v>0</v>
      </c>
      <c r="O424" s="107">
        <v>6</v>
      </c>
      <c r="P424" s="838">
        <v>21000</v>
      </c>
      <c r="Q424" s="10">
        <v>0</v>
      </c>
      <c r="R424" s="107">
        <v>12</v>
      </c>
    </row>
    <row r="425" spans="1:18" s="843" customFormat="1" ht="22.5" x14ac:dyDescent="0.25">
      <c r="A425" s="107" t="s">
        <v>15401</v>
      </c>
      <c r="B425" s="10" t="s">
        <v>19548</v>
      </c>
      <c r="C425" s="269" t="s">
        <v>30118</v>
      </c>
      <c r="D425" s="841" t="s">
        <v>15714</v>
      </c>
      <c r="E425" s="837">
        <v>10000</v>
      </c>
      <c r="F425" s="269">
        <v>30858194</v>
      </c>
      <c r="G425" s="841" t="s">
        <v>16269</v>
      </c>
      <c r="H425" s="842" t="s">
        <v>15446</v>
      </c>
      <c r="I425" s="842" t="s">
        <v>15424</v>
      </c>
      <c r="J425" s="107"/>
      <c r="K425" s="10">
        <v>1</v>
      </c>
      <c r="L425" s="10">
        <v>6</v>
      </c>
      <c r="M425" s="838">
        <v>61000</v>
      </c>
      <c r="N425" s="10">
        <v>0</v>
      </c>
      <c r="O425" s="107">
        <v>6</v>
      </c>
      <c r="P425" s="838">
        <v>60000</v>
      </c>
      <c r="Q425" s="10">
        <v>0</v>
      </c>
      <c r="R425" s="107">
        <v>12</v>
      </c>
    </row>
    <row r="426" spans="1:18" s="843" customFormat="1" ht="22.5" x14ac:dyDescent="0.25">
      <c r="A426" s="107" t="s">
        <v>15401</v>
      </c>
      <c r="B426" s="10" t="s">
        <v>19548</v>
      </c>
      <c r="C426" s="269" t="s">
        <v>30118</v>
      </c>
      <c r="D426" s="841" t="s">
        <v>15841</v>
      </c>
      <c r="E426" s="837">
        <v>4500</v>
      </c>
      <c r="F426" s="269">
        <v>45368084</v>
      </c>
      <c r="G426" s="841" t="s">
        <v>16270</v>
      </c>
      <c r="H426" s="842" t="s">
        <v>15509</v>
      </c>
      <c r="I426" s="842" t="s">
        <v>15443</v>
      </c>
      <c r="J426" s="107"/>
      <c r="K426" s="10">
        <v>2</v>
      </c>
      <c r="L426" s="10">
        <v>6</v>
      </c>
      <c r="M426" s="838">
        <v>28000</v>
      </c>
      <c r="N426" s="10">
        <v>0</v>
      </c>
      <c r="O426" s="107">
        <v>6</v>
      </c>
      <c r="P426" s="838">
        <v>27000</v>
      </c>
      <c r="Q426" s="10">
        <v>0</v>
      </c>
      <c r="R426" s="107">
        <v>12</v>
      </c>
    </row>
    <row r="427" spans="1:18" s="843" customFormat="1" ht="45" x14ac:dyDescent="0.25">
      <c r="A427" s="107" t="s">
        <v>15401</v>
      </c>
      <c r="B427" s="10" t="s">
        <v>19548</v>
      </c>
      <c r="C427" s="269" t="s">
        <v>30118</v>
      </c>
      <c r="D427" s="841" t="s">
        <v>15583</v>
      </c>
      <c r="E427" s="837">
        <v>3500</v>
      </c>
      <c r="F427" s="269">
        <v>8164786</v>
      </c>
      <c r="G427" s="841" t="s">
        <v>16271</v>
      </c>
      <c r="H427" s="842" t="s">
        <v>15585</v>
      </c>
      <c r="I427" s="842" t="s">
        <v>15478</v>
      </c>
      <c r="J427" s="107"/>
      <c r="K427" s="10">
        <v>1</v>
      </c>
      <c r="L427" s="10">
        <v>6</v>
      </c>
      <c r="M427" s="838">
        <v>22000</v>
      </c>
      <c r="N427" s="10">
        <v>0</v>
      </c>
      <c r="O427" s="107">
        <v>6</v>
      </c>
      <c r="P427" s="838">
        <v>21000</v>
      </c>
      <c r="Q427" s="10">
        <v>0</v>
      </c>
      <c r="R427" s="107">
        <v>12</v>
      </c>
    </row>
    <row r="428" spans="1:18" s="843" customFormat="1" ht="22.5" x14ac:dyDescent="0.25">
      <c r="A428" s="107" t="s">
        <v>15401</v>
      </c>
      <c r="B428" s="10" t="s">
        <v>19548</v>
      </c>
      <c r="C428" s="269" t="s">
        <v>30118</v>
      </c>
      <c r="D428" s="841" t="s">
        <v>15450</v>
      </c>
      <c r="E428" s="837">
        <v>9000</v>
      </c>
      <c r="F428" s="269">
        <v>45033230</v>
      </c>
      <c r="G428" s="841" t="s">
        <v>16272</v>
      </c>
      <c r="H428" s="842" t="s">
        <v>15506</v>
      </c>
      <c r="I428" s="842" t="s">
        <v>15424</v>
      </c>
      <c r="J428" s="107"/>
      <c r="K428" s="10">
        <v>1</v>
      </c>
      <c r="L428" s="10">
        <v>6</v>
      </c>
      <c r="M428" s="838">
        <v>55000</v>
      </c>
      <c r="N428" s="10">
        <v>0</v>
      </c>
      <c r="O428" s="107">
        <v>6</v>
      </c>
      <c r="P428" s="838">
        <v>54000</v>
      </c>
      <c r="Q428" s="10">
        <v>0</v>
      </c>
      <c r="R428" s="107">
        <v>12</v>
      </c>
    </row>
    <row r="429" spans="1:18" s="843" customFormat="1" ht="22.5" x14ac:dyDescent="0.25">
      <c r="A429" s="107" t="s">
        <v>15401</v>
      </c>
      <c r="B429" s="10" t="s">
        <v>19548</v>
      </c>
      <c r="C429" s="269" t="s">
        <v>30118</v>
      </c>
      <c r="D429" s="841" t="s">
        <v>16273</v>
      </c>
      <c r="E429" s="837">
        <v>7000</v>
      </c>
      <c r="F429" s="269">
        <v>7765526</v>
      </c>
      <c r="G429" s="841" t="s">
        <v>16274</v>
      </c>
      <c r="H429" s="842" t="s">
        <v>15440</v>
      </c>
      <c r="I429" s="842" t="s">
        <v>15424</v>
      </c>
      <c r="J429" s="107"/>
      <c r="K429" s="10">
        <v>2</v>
      </c>
      <c r="L429" s="10">
        <v>6</v>
      </c>
      <c r="M429" s="838">
        <v>43000</v>
      </c>
      <c r="N429" s="10">
        <v>0</v>
      </c>
      <c r="O429" s="107">
        <v>6</v>
      </c>
      <c r="P429" s="838">
        <v>42000</v>
      </c>
      <c r="Q429" s="10">
        <v>0</v>
      </c>
      <c r="R429" s="107">
        <v>12</v>
      </c>
    </row>
    <row r="430" spans="1:18" s="843" customFormat="1" ht="22.5" x14ac:dyDescent="0.25">
      <c r="A430" s="107" t="s">
        <v>15401</v>
      </c>
      <c r="B430" s="10" t="s">
        <v>19548</v>
      </c>
      <c r="C430" s="269" t="s">
        <v>30118</v>
      </c>
      <c r="D430" s="841" t="s">
        <v>16275</v>
      </c>
      <c r="E430" s="837">
        <v>3800</v>
      </c>
      <c r="F430" s="269">
        <v>17538201</v>
      </c>
      <c r="G430" s="841" t="s">
        <v>16276</v>
      </c>
      <c r="H430" s="842" t="s">
        <v>1030</v>
      </c>
      <c r="I430" s="842" t="s">
        <v>15478</v>
      </c>
      <c r="J430" s="107"/>
      <c r="K430" s="10">
        <v>2</v>
      </c>
      <c r="L430" s="10">
        <v>6</v>
      </c>
      <c r="M430" s="838">
        <v>23800</v>
      </c>
      <c r="N430" s="10">
        <v>0</v>
      </c>
      <c r="O430" s="107">
        <v>6</v>
      </c>
      <c r="P430" s="838">
        <v>22800</v>
      </c>
      <c r="Q430" s="10">
        <v>0</v>
      </c>
      <c r="R430" s="107">
        <v>12</v>
      </c>
    </row>
    <row r="431" spans="1:18" s="843" customFormat="1" ht="22.5" x14ac:dyDescent="0.25">
      <c r="A431" s="107" t="s">
        <v>15401</v>
      </c>
      <c r="B431" s="10" t="s">
        <v>19548</v>
      </c>
      <c r="C431" s="269" t="s">
        <v>30118</v>
      </c>
      <c r="D431" s="841" t="s">
        <v>15498</v>
      </c>
      <c r="E431" s="837">
        <v>5000</v>
      </c>
      <c r="F431" s="269">
        <v>7642387</v>
      </c>
      <c r="G431" s="841" t="s">
        <v>16277</v>
      </c>
      <c r="H431" s="842" t="s">
        <v>15506</v>
      </c>
      <c r="I431" s="842" t="s">
        <v>15424</v>
      </c>
      <c r="J431" s="107"/>
      <c r="K431" s="10">
        <v>2</v>
      </c>
      <c r="L431" s="10">
        <v>6</v>
      </c>
      <c r="M431" s="838">
        <v>31000</v>
      </c>
      <c r="N431" s="10">
        <v>0</v>
      </c>
      <c r="O431" s="107">
        <v>6</v>
      </c>
      <c r="P431" s="838">
        <v>30000</v>
      </c>
      <c r="Q431" s="10">
        <v>1</v>
      </c>
      <c r="R431" s="107">
        <v>12</v>
      </c>
    </row>
    <row r="432" spans="1:18" s="843" customFormat="1" ht="22.5" x14ac:dyDescent="0.25">
      <c r="A432" s="107" t="s">
        <v>15401</v>
      </c>
      <c r="B432" s="10" t="s">
        <v>19548</v>
      </c>
      <c r="C432" s="269" t="s">
        <v>30118</v>
      </c>
      <c r="D432" s="841" t="s">
        <v>16278</v>
      </c>
      <c r="E432" s="837">
        <v>10500</v>
      </c>
      <c r="F432" s="269">
        <v>40439801</v>
      </c>
      <c r="G432" s="841" t="s">
        <v>16279</v>
      </c>
      <c r="H432" s="842" t="s">
        <v>15580</v>
      </c>
      <c r="I432" s="842" t="s">
        <v>15424</v>
      </c>
      <c r="J432" s="107"/>
      <c r="K432" s="10">
        <v>2</v>
      </c>
      <c r="L432" s="10">
        <v>6</v>
      </c>
      <c r="M432" s="838">
        <v>64000</v>
      </c>
      <c r="N432" s="10">
        <v>0</v>
      </c>
      <c r="O432" s="107">
        <v>6</v>
      </c>
      <c r="P432" s="838">
        <v>63000</v>
      </c>
      <c r="Q432" s="10">
        <v>0</v>
      </c>
      <c r="R432" s="107">
        <v>12</v>
      </c>
    </row>
    <row r="433" spans="1:18" s="843" customFormat="1" ht="22.5" x14ac:dyDescent="0.25">
      <c r="A433" s="107" t="s">
        <v>15401</v>
      </c>
      <c r="B433" s="10" t="s">
        <v>19548</v>
      </c>
      <c r="C433" s="269" t="s">
        <v>30118</v>
      </c>
      <c r="D433" s="841" t="s">
        <v>16280</v>
      </c>
      <c r="E433" s="837">
        <v>2500</v>
      </c>
      <c r="F433" s="269">
        <v>6690668</v>
      </c>
      <c r="G433" s="841" t="s">
        <v>16281</v>
      </c>
      <c r="H433" s="842" t="s">
        <v>15437</v>
      </c>
      <c r="I433" s="842" t="s">
        <v>15405</v>
      </c>
      <c r="J433" s="107"/>
      <c r="K433" s="10">
        <v>1</v>
      </c>
      <c r="L433" s="10">
        <v>6</v>
      </c>
      <c r="M433" s="838">
        <v>16000</v>
      </c>
      <c r="N433" s="10">
        <v>0</v>
      </c>
      <c r="O433" s="107">
        <v>6</v>
      </c>
      <c r="P433" s="838">
        <v>14995.83</v>
      </c>
      <c r="Q433" s="10">
        <v>0</v>
      </c>
      <c r="R433" s="107">
        <v>12</v>
      </c>
    </row>
    <row r="434" spans="1:18" s="843" customFormat="1" ht="45" x14ac:dyDescent="0.25">
      <c r="A434" s="107" t="s">
        <v>15401</v>
      </c>
      <c r="B434" s="10" t="s">
        <v>19548</v>
      </c>
      <c r="C434" s="269" t="s">
        <v>30118</v>
      </c>
      <c r="D434" s="841" t="s">
        <v>16282</v>
      </c>
      <c r="E434" s="837">
        <v>6000</v>
      </c>
      <c r="F434" s="269">
        <v>9174585</v>
      </c>
      <c r="G434" s="841" t="s">
        <v>16283</v>
      </c>
      <c r="H434" s="842" t="s">
        <v>15488</v>
      </c>
      <c r="I434" s="842" t="s">
        <v>15409</v>
      </c>
      <c r="J434" s="107"/>
      <c r="K434" s="10">
        <v>1</v>
      </c>
      <c r="L434" s="10">
        <v>6</v>
      </c>
      <c r="M434" s="838">
        <v>37000</v>
      </c>
      <c r="N434" s="10">
        <v>0</v>
      </c>
      <c r="O434" s="107">
        <v>6</v>
      </c>
      <c r="P434" s="838">
        <v>36000</v>
      </c>
      <c r="Q434" s="10">
        <v>0</v>
      </c>
      <c r="R434" s="107">
        <v>12</v>
      </c>
    </row>
    <row r="435" spans="1:18" s="843" customFormat="1" ht="22.5" x14ac:dyDescent="0.25">
      <c r="A435" s="107" t="s">
        <v>15401</v>
      </c>
      <c r="B435" s="10" t="s">
        <v>19548</v>
      </c>
      <c r="C435" s="269" t="s">
        <v>30118</v>
      </c>
      <c r="D435" s="841" t="s">
        <v>15519</v>
      </c>
      <c r="E435" s="837">
        <v>15600</v>
      </c>
      <c r="F435" s="269">
        <v>8870566</v>
      </c>
      <c r="G435" s="841" t="s">
        <v>16284</v>
      </c>
      <c r="H435" s="842"/>
      <c r="I435" s="842"/>
      <c r="J435" s="107"/>
      <c r="K435" s="10">
        <v>0</v>
      </c>
      <c r="L435" s="10">
        <v>0</v>
      </c>
      <c r="M435" s="838">
        <v>0</v>
      </c>
      <c r="N435" s="10">
        <v>1</v>
      </c>
      <c r="O435" s="107">
        <v>1</v>
      </c>
      <c r="P435" s="838">
        <v>15600</v>
      </c>
      <c r="Q435" s="10">
        <v>0</v>
      </c>
      <c r="R435" s="107">
        <v>12</v>
      </c>
    </row>
    <row r="436" spans="1:18" s="843" customFormat="1" ht="22.5" x14ac:dyDescent="0.25">
      <c r="A436" s="107" t="s">
        <v>15401</v>
      </c>
      <c r="B436" s="10" t="s">
        <v>19548</v>
      </c>
      <c r="C436" s="269" t="s">
        <v>30118</v>
      </c>
      <c r="D436" s="841" t="s">
        <v>16285</v>
      </c>
      <c r="E436" s="837">
        <v>7500</v>
      </c>
      <c r="F436" s="269">
        <v>1305833</v>
      </c>
      <c r="G436" s="841" t="s">
        <v>16286</v>
      </c>
      <c r="H436" s="842" t="s">
        <v>15446</v>
      </c>
      <c r="I436" s="842" t="s">
        <v>15424</v>
      </c>
      <c r="J436" s="107"/>
      <c r="K436" s="10">
        <v>1</v>
      </c>
      <c r="L436" s="10">
        <v>6</v>
      </c>
      <c r="M436" s="838">
        <v>46000</v>
      </c>
      <c r="N436" s="10">
        <v>0</v>
      </c>
      <c r="O436" s="107">
        <v>6</v>
      </c>
      <c r="P436" s="838">
        <v>45000</v>
      </c>
      <c r="Q436" s="10">
        <v>0</v>
      </c>
      <c r="R436" s="107">
        <v>12</v>
      </c>
    </row>
    <row r="437" spans="1:18" s="843" customFormat="1" ht="22.5" x14ac:dyDescent="0.25">
      <c r="A437" s="107" t="s">
        <v>15401</v>
      </c>
      <c r="B437" s="10" t="s">
        <v>19548</v>
      </c>
      <c r="C437" s="269" t="s">
        <v>30118</v>
      </c>
      <c r="D437" s="841" t="s">
        <v>16287</v>
      </c>
      <c r="E437" s="837">
        <v>3000</v>
      </c>
      <c r="F437" s="269">
        <v>9591690</v>
      </c>
      <c r="G437" s="841" t="s">
        <v>16288</v>
      </c>
      <c r="H437" s="842" t="s">
        <v>15585</v>
      </c>
      <c r="I437" s="842" t="s">
        <v>15478</v>
      </c>
      <c r="J437" s="107"/>
      <c r="K437" s="10">
        <v>2</v>
      </c>
      <c r="L437" s="10">
        <v>6</v>
      </c>
      <c r="M437" s="838">
        <v>19000</v>
      </c>
      <c r="N437" s="10">
        <v>0</v>
      </c>
      <c r="O437" s="107">
        <v>6</v>
      </c>
      <c r="P437" s="838">
        <v>18000</v>
      </c>
      <c r="Q437" s="10">
        <v>0</v>
      </c>
      <c r="R437" s="107">
        <v>12</v>
      </c>
    </row>
    <row r="438" spans="1:18" s="843" customFormat="1" ht="22.5" x14ac:dyDescent="0.25">
      <c r="A438" s="107" t="s">
        <v>15401</v>
      </c>
      <c r="B438" s="10" t="s">
        <v>19548</v>
      </c>
      <c r="C438" s="269" t="s">
        <v>30118</v>
      </c>
      <c r="D438" s="841" t="s">
        <v>15537</v>
      </c>
      <c r="E438" s="837">
        <v>7000</v>
      </c>
      <c r="F438" s="269">
        <v>40202684</v>
      </c>
      <c r="G438" s="841" t="s">
        <v>16289</v>
      </c>
      <c r="H438" s="842" t="s">
        <v>15544</v>
      </c>
      <c r="I438" s="842" t="s">
        <v>15424</v>
      </c>
      <c r="J438" s="107"/>
      <c r="K438" s="10">
        <v>3</v>
      </c>
      <c r="L438" s="10">
        <v>6</v>
      </c>
      <c r="M438" s="838">
        <v>43000</v>
      </c>
      <c r="N438" s="10">
        <v>0</v>
      </c>
      <c r="O438" s="107">
        <v>6</v>
      </c>
      <c r="P438" s="838">
        <v>42000</v>
      </c>
      <c r="Q438" s="10">
        <v>0</v>
      </c>
      <c r="R438" s="107">
        <v>12</v>
      </c>
    </row>
    <row r="439" spans="1:18" s="843" customFormat="1" ht="22.5" x14ac:dyDescent="0.25">
      <c r="A439" s="107" t="s">
        <v>15401</v>
      </c>
      <c r="B439" s="10" t="s">
        <v>19548</v>
      </c>
      <c r="C439" s="269" t="s">
        <v>30118</v>
      </c>
      <c r="D439" s="841" t="s">
        <v>16290</v>
      </c>
      <c r="E439" s="837">
        <v>8000</v>
      </c>
      <c r="F439" s="269">
        <v>18143534</v>
      </c>
      <c r="G439" s="841" t="s">
        <v>16291</v>
      </c>
      <c r="H439" s="842" t="s">
        <v>15544</v>
      </c>
      <c r="I439" s="842" t="s">
        <v>15424</v>
      </c>
      <c r="J439" s="107"/>
      <c r="K439" s="10">
        <v>2</v>
      </c>
      <c r="L439" s="10">
        <v>6</v>
      </c>
      <c r="M439" s="838">
        <v>49000</v>
      </c>
      <c r="N439" s="10">
        <v>0</v>
      </c>
      <c r="O439" s="107">
        <v>6</v>
      </c>
      <c r="P439" s="838">
        <v>48000</v>
      </c>
      <c r="Q439" s="10">
        <v>0</v>
      </c>
      <c r="R439" s="107">
        <v>12</v>
      </c>
    </row>
    <row r="440" spans="1:18" s="843" customFormat="1" ht="22.5" x14ac:dyDescent="0.25">
      <c r="A440" s="107" t="s">
        <v>15401</v>
      </c>
      <c r="B440" s="10" t="s">
        <v>19548</v>
      </c>
      <c r="C440" s="269" t="s">
        <v>30118</v>
      </c>
      <c r="D440" s="841" t="s">
        <v>16292</v>
      </c>
      <c r="E440" s="837">
        <v>7000</v>
      </c>
      <c r="F440" s="269">
        <v>9650068</v>
      </c>
      <c r="G440" s="841" t="s">
        <v>16293</v>
      </c>
      <c r="H440" s="842" t="s">
        <v>15597</v>
      </c>
      <c r="I440" s="842" t="s">
        <v>15424</v>
      </c>
      <c r="J440" s="107"/>
      <c r="K440" s="10">
        <v>2</v>
      </c>
      <c r="L440" s="10">
        <v>6</v>
      </c>
      <c r="M440" s="838">
        <v>43000</v>
      </c>
      <c r="N440" s="10">
        <v>0</v>
      </c>
      <c r="O440" s="107">
        <v>6</v>
      </c>
      <c r="P440" s="838">
        <v>42000</v>
      </c>
      <c r="Q440" s="10">
        <v>0</v>
      </c>
      <c r="R440" s="107">
        <v>12</v>
      </c>
    </row>
    <row r="441" spans="1:18" s="843" customFormat="1" ht="22.5" x14ac:dyDescent="0.25">
      <c r="A441" s="107" t="s">
        <v>15401</v>
      </c>
      <c r="B441" s="10" t="s">
        <v>19548</v>
      </c>
      <c r="C441" s="269" t="s">
        <v>30118</v>
      </c>
      <c r="D441" s="841" t="s">
        <v>16131</v>
      </c>
      <c r="E441" s="837">
        <v>2000</v>
      </c>
      <c r="F441" s="269">
        <v>72423057</v>
      </c>
      <c r="G441" s="841" t="s">
        <v>16294</v>
      </c>
      <c r="H441" s="842" t="s">
        <v>15420</v>
      </c>
      <c r="I441" s="842" t="s">
        <v>15424</v>
      </c>
      <c r="J441" s="107"/>
      <c r="K441" s="10">
        <v>1</v>
      </c>
      <c r="L441" s="10">
        <v>6</v>
      </c>
      <c r="M441" s="838">
        <v>13000</v>
      </c>
      <c r="N441" s="10">
        <v>0</v>
      </c>
      <c r="O441" s="107">
        <v>6</v>
      </c>
      <c r="P441" s="838">
        <v>12000</v>
      </c>
      <c r="Q441" s="10">
        <v>0</v>
      </c>
      <c r="R441" s="107">
        <v>12</v>
      </c>
    </row>
    <row r="442" spans="1:18" s="843" customFormat="1" ht="22.5" x14ac:dyDescent="0.25">
      <c r="A442" s="107" t="s">
        <v>15401</v>
      </c>
      <c r="B442" s="10" t="s">
        <v>19548</v>
      </c>
      <c r="C442" s="269" t="s">
        <v>30118</v>
      </c>
      <c r="D442" s="841" t="s">
        <v>16295</v>
      </c>
      <c r="E442" s="837">
        <v>6500</v>
      </c>
      <c r="F442" s="269">
        <v>46968101</v>
      </c>
      <c r="G442" s="841" t="s">
        <v>16296</v>
      </c>
      <c r="H442" s="842" t="s">
        <v>15420</v>
      </c>
      <c r="I442" s="842" t="s">
        <v>15424</v>
      </c>
      <c r="J442" s="107"/>
      <c r="K442" s="10">
        <v>1</v>
      </c>
      <c r="L442" s="10">
        <v>6</v>
      </c>
      <c r="M442" s="838">
        <v>40000</v>
      </c>
      <c r="N442" s="10">
        <v>0</v>
      </c>
      <c r="O442" s="107">
        <v>6</v>
      </c>
      <c r="P442" s="838">
        <v>39000</v>
      </c>
      <c r="Q442" s="10">
        <v>0</v>
      </c>
      <c r="R442" s="107">
        <v>12</v>
      </c>
    </row>
    <row r="443" spans="1:18" s="843" customFormat="1" ht="22.5" x14ac:dyDescent="0.25">
      <c r="A443" s="107" t="s">
        <v>15401</v>
      </c>
      <c r="B443" s="10" t="s">
        <v>19548</v>
      </c>
      <c r="C443" s="269" t="s">
        <v>30118</v>
      </c>
      <c r="D443" s="841" t="s">
        <v>16297</v>
      </c>
      <c r="E443" s="837">
        <v>9000</v>
      </c>
      <c r="F443" s="269">
        <v>7469382</v>
      </c>
      <c r="G443" s="841" t="s">
        <v>16298</v>
      </c>
      <c r="H443" s="842" t="s">
        <v>15506</v>
      </c>
      <c r="I443" s="842" t="s">
        <v>15424</v>
      </c>
      <c r="J443" s="107"/>
      <c r="K443" s="10">
        <v>1</v>
      </c>
      <c r="L443" s="10">
        <v>6</v>
      </c>
      <c r="M443" s="838">
        <v>55000</v>
      </c>
      <c r="N443" s="10">
        <v>0</v>
      </c>
      <c r="O443" s="107">
        <v>6</v>
      </c>
      <c r="P443" s="838">
        <v>54000</v>
      </c>
      <c r="Q443" s="10">
        <v>0</v>
      </c>
      <c r="R443" s="107">
        <v>12</v>
      </c>
    </row>
    <row r="444" spans="1:18" s="843" customFormat="1" ht="22.5" x14ac:dyDescent="0.25">
      <c r="A444" s="107" t="s">
        <v>15401</v>
      </c>
      <c r="B444" s="10" t="s">
        <v>19548</v>
      </c>
      <c r="C444" s="269" t="s">
        <v>30118</v>
      </c>
      <c r="D444" s="841" t="s">
        <v>15656</v>
      </c>
      <c r="E444" s="837">
        <v>10000</v>
      </c>
      <c r="F444" s="269">
        <v>9319730</v>
      </c>
      <c r="G444" s="841" t="s">
        <v>16299</v>
      </c>
      <c r="H444" s="842" t="s">
        <v>15506</v>
      </c>
      <c r="I444" s="842" t="s">
        <v>15424</v>
      </c>
      <c r="J444" s="107"/>
      <c r="K444" s="10">
        <v>3</v>
      </c>
      <c r="L444" s="10">
        <v>6</v>
      </c>
      <c r="M444" s="838">
        <v>61000</v>
      </c>
      <c r="N444" s="10">
        <v>0</v>
      </c>
      <c r="O444" s="107">
        <v>6</v>
      </c>
      <c r="P444" s="838">
        <v>59968.75</v>
      </c>
      <c r="Q444" s="10">
        <v>0</v>
      </c>
      <c r="R444" s="107">
        <v>12</v>
      </c>
    </row>
    <row r="445" spans="1:18" s="843" customFormat="1" ht="22.5" x14ac:dyDescent="0.25">
      <c r="A445" s="107" t="s">
        <v>15401</v>
      </c>
      <c r="B445" s="10" t="s">
        <v>19548</v>
      </c>
      <c r="C445" s="269" t="s">
        <v>30118</v>
      </c>
      <c r="D445" s="841" t="s">
        <v>16300</v>
      </c>
      <c r="E445" s="837">
        <v>8000</v>
      </c>
      <c r="F445" s="269">
        <v>43798042</v>
      </c>
      <c r="G445" s="841" t="s">
        <v>16301</v>
      </c>
      <c r="H445" s="842" t="s">
        <v>16302</v>
      </c>
      <c r="I445" s="842" t="s">
        <v>15424</v>
      </c>
      <c r="J445" s="107"/>
      <c r="K445" s="10">
        <v>1</v>
      </c>
      <c r="L445" s="10">
        <v>6</v>
      </c>
      <c r="M445" s="838">
        <v>49000</v>
      </c>
      <c r="N445" s="10">
        <v>0</v>
      </c>
      <c r="O445" s="107">
        <v>6</v>
      </c>
      <c r="P445" s="838">
        <v>48000</v>
      </c>
      <c r="Q445" s="10">
        <v>0</v>
      </c>
      <c r="R445" s="107">
        <v>12</v>
      </c>
    </row>
    <row r="446" spans="1:18" s="843" customFormat="1" ht="22.5" x14ac:dyDescent="0.25">
      <c r="A446" s="107" t="s">
        <v>15401</v>
      </c>
      <c r="B446" s="10" t="s">
        <v>19548</v>
      </c>
      <c r="C446" s="269" t="s">
        <v>30118</v>
      </c>
      <c r="D446" s="841" t="s">
        <v>16303</v>
      </c>
      <c r="E446" s="837">
        <v>12000</v>
      </c>
      <c r="F446" s="269">
        <v>42021347</v>
      </c>
      <c r="G446" s="841" t="s">
        <v>16304</v>
      </c>
      <c r="H446" s="842" t="s">
        <v>16305</v>
      </c>
      <c r="I446" s="842" t="s">
        <v>15424</v>
      </c>
      <c r="J446" s="107"/>
      <c r="K446" s="10">
        <v>1</v>
      </c>
      <c r="L446" s="10">
        <v>6</v>
      </c>
      <c r="M446" s="838">
        <v>73000</v>
      </c>
      <c r="N446" s="10">
        <v>0</v>
      </c>
      <c r="O446" s="107">
        <v>6</v>
      </c>
      <c r="P446" s="838">
        <v>72000</v>
      </c>
      <c r="Q446" s="10">
        <v>0</v>
      </c>
      <c r="R446" s="107">
        <v>12</v>
      </c>
    </row>
    <row r="447" spans="1:18" s="843" customFormat="1" ht="22.5" x14ac:dyDescent="0.25">
      <c r="A447" s="107" t="s">
        <v>15401</v>
      </c>
      <c r="B447" s="10" t="s">
        <v>19548</v>
      </c>
      <c r="C447" s="269" t="s">
        <v>30118</v>
      </c>
      <c r="D447" s="841" t="s">
        <v>15882</v>
      </c>
      <c r="E447" s="837">
        <v>4500</v>
      </c>
      <c r="F447" s="269">
        <v>7350153</v>
      </c>
      <c r="G447" s="841" t="s">
        <v>16306</v>
      </c>
      <c r="H447" s="842" t="s">
        <v>15420</v>
      </c>
      <c r="I447" s="842" t="s">
        <v>15409</v>
      </c>
      <c r="J447" s="107"/>
      <c r="K447" s="10">
        <v>1</v>
      </c>
      <c r="L447" s="10">
        <v>6</v>
      </c>
      <c r="M447" s="838">
        <v>28000</v>
      </c>
      <c r="N447" s="10">
        <v>0</v>
      </c>
      <c r="O447" s="107">
        <v>6</v>
      </c>
      <c r="P447" s="838">
        <v>27000</v>
      </c>
      <c r="Q447" s="10">
        <v>0</v>
      </c>
      <c r="R447" s="107">
        <v>12</v>
      </c>
    </row>
    <row r="448" spans="1:18" s="843" customFormat="1" ht="22.5" x14ac:dyDescent="0.25">
      <c r="A448" s="107" t="s">
        <v>15401</v>
      </c>
      <c r="B448" s="10" t="s">
        <v>19548</v>
      </c>
      <c r="C448" s="269" t="s">
        <v>30118</v>
      </c>
      <c r="D448" s="841" t="s">
        <v>16307</v>
      </c>
      <c r="E448" s="837">
        <v>2000</v>
      </c>
      <c r="F448" s="269">
        <v>10549093</v>
      </c>
      <c r="G448" s="841" t="s">
        <v>16308</v>
      </c>
      <c r="H448" s="842" t="s">
        <v>15509</v>
      </c>
      <c r="I448" s="842" t="s">
        <v>15405</v>
      </c>
      <c r="J448" s="107"/>
      <c r="K448" s="10">
        <v>1</v>
      </c>
      <c r="L448" s="10">
        <v>6</v>
      </c>
      <c r="M448" s="838">
        <v>13000</v>
      </c>
      <c r="N448" s="10">
        <v>0</v>
      </c>
      <c r="O448" s="107">
        <v>6</v>
      </c>
      <c r="P448" s="838">
        <v>12000</v>
      </c>
      <c r="Q448" s="10">
        <v>0</v>
      </c>
      <c r="R448" s="107">
        <v>12</v>
      </c>
    </row>
    <row r="449" spans="1:18" s="843" customFormat="1" ht="22.5" x14ac:dyDescent="0.25">
      <c r="A449" s="107" t="s">
        <v>15401</v>
      </c>
      <c r="B449" s="10" t="s">
        <v>19548</v>
      </c>
      <c r="C449" s="269" t="s">
        <v>30118</v>
      </c>
      <c r="D449" s="841" t="s">
        <v>15781</v>
      </c>
      <c r="E449" s="837">
        <v>3500</v>
      </c>
      <c r="F449" s="269">
        <v>43119535</v>
      </c>
      <c r="G449" s="841" t="s">
        <v>16309</v>
      </c>
      <c r="H449" s="842" t="s">
        <v>15506</v>
      </c>
      <c r="I449" s="842" t="s">
        <v>15424</v>
      </c>
      <c r="J449" s="107"/>
      <c r="K449" s="10">
        <v>1</v>
      </c>
      <c r="L449" s="10">
        <v>6</v>
      </c>
      <c r="M449" s="838">
        <v>22000</v>
      </c>
      <c r="N449" s="10">
        <v>0</v>
      </c>
      <c r="O449" s="107">
        <v>6</v>
      </c>
      <c r="P449" s="838">
        <v>21000</v>
      </c>
      <c r="Q449" s="10">
        <v>0</v>
      </c>
      <c r="R449" s="107">
        <v>12</v>
      </c>
    </row>
    <row r="450" spans="1:18" s="843" customFormat="1" ht="22.5" x14ac:dyDescent="0.25">
      <c r="A450" s="107" t="s">
        <v>15401</v>
      </c>
      <c r="B450" s="10" t="s">
        <v>19548</v>
      </c>
      <c r="C450" s="269" t="s">
        <v>30118</v>
      </c>
      <c r="D450" s="841" t="s">
        <v>16310</v>
      </c>
      <c r="E450" s="837">
        <v>10000</v>
      </c>
      <c r="F450" s="269">
        <v>10050622</v>
      </c>
      <c r="G450" s="841" t="s">
        <v>16311</v>
      </c>
      <c r="H450" s="842" t="s">
        <v>15523</v>
      </c>
      <c r="I450" s="842" t="s">
        <v>15424</v>
      </c>
      <c r="J450" s="107"/>
      <c r="K450" s="10">
        <v>1</v>
      </c>
      <c r="L450" s="10">
        <v>6</v>
      </c>
      <c r="M450" s="838">
        <v>61000</v>
      </c>
      <c r="N450" s="10">
        <v>0</v>
      </c>
      <c r="O450" s="107">
        <v>6</v>
      </c>
      <c r="P450" s="838">
        <v>59992.36</v>
      </c>
      <c r="Q450" s="10">
        <v>0</v>
      </c>
      <c r="R450" s="107">
        <v>12</v>
      </c>
    </row>
    <row r="451" spans="1:18" s="843" customFormat="1" ht="22.5" x14ac:dyDescent="0.25">
      <c r="A451" s="107" t="s">
        <v>15401</v>
      </c>
      <c r="B451" s="10" t="s">
        <v>19548</v>
      </c>
      <c r="C451" s="269" t="s">
        <v>30118</v>
      </c>
      <c r="D451" s="841" t="s">
        <v>16312</v>
      </c>
      <c r="E451" s="837">
        <v>7000</v>
      </c>
      <c r="F451" s="269">
        <v>9653271</v>
      </c>
      <c r="G451" s="841" t="s">
        <v>16313</v>
      </c>
      <c r="H451" s="842" t="s">
        <v>15597</v>
      </c>
      <c r="I451" s="842" t="s">
        <v>15424</v>
      </c>
      <c r="J451" s="107"/>
      <c r="K451" s="10">
        <v>2</v>
      </c>
      <c r="L451" s="10">
        <v>6</v>
      </c>
      <c r="M451" s="838">
        <v>43000</v>
      </c>
      <c r="N451" s="10">
        <v>0</v>
      </c>
      <c r="O451" s="107">
        <v>6</v>
      </c>
      <c r="P451" s="838">
        <v>42000</v>
      </c>
      <c r="Q451" s="10">
        <v>0</v>
      </c>
      <c r="R451" s="107">
        <v>12</v>
      </c>
    </row>
    <row r="452" spans="1:18" s="843" customFormat="1" ht="22.5" x14ac:dyDescent="0.25">
      <c r="A452" s="107" t="s">
        <v>15401</v>
      </c>
      <c r="B452" s="10" t="s">
        <v>19548</v>
      </c>
      <c r="C452" s="269" t="s">
        <v>30118</v>
      </c>
      <c r="D452" s="841" t="s">
        <v>16098</v>
      </c>
      <c r="E452" s="837">
        <v>3500</v>
      </c>
      <c r="F452" s="269">
        <v>25709928</v>
      </c>
      <c r="G452" s="841" t="s">
        <v>16314</v>
      </c>
      <c r="H452" s="842" t="s">
        <v>15580</v>
      </c>
      <c r="I452" s="842" t="s">
        <v>15417</v>
      </c>
      <c r="J452" s="107"/>
      <c r="K452" s="10">
        <v>2</v>
      </c>
      <c r="L452" s="10">
        <v>6</v>
      </c>
      <c r="M452" s="838">
        <v>22000</v>
      </c>
      <c r="N452" s="10">
        <v>0</v>
      </c>
      <c r="O452" s="107">
        <v>6</v>
      </c>
      <c r="P452" s="838">
        <v>21000</v>
      </c>
      <c r="Q452" s="10">
        <v>0</v>
      </c>
      <c r="R452" s="107">
        <v>12</v>
      </c>
    </row>
    <row r="453" spans="1:18" s="843" customFormat="1" ht="22.5" x14ac:dyDescent="0.25">
      <c r="A453" s="107" t="s">
        <v>15401</v>
      </c>
      <c r="B453" s="10" t="s">
        <v>19548</v>
      </c>
      <c r="C453" s="269" t="s">
        <v>30118</v>
      </c>
      <c r="D453" s="841" t="s">
        <v>16315</v>
      </c>
      <c r="E453" s="837">
        <v>9000</v>
      </c>
      <c r="F453" s="269">
        <v>16727519</v>
      </c>
      <c r="G453" s="841" t="s">
        <v>16316</v>
      </c>
      <c r="H453" s="842" t="s">
        <v>15552</v>
      </c>
      <c r="I453" s="842" t="s">
        <v>15424</v>
      </c>
      <c r="J453" s="107"/>
      <c r="K453" s="10">
        <v>1</v>
      </c>
      <c r="L453" s="10">
        <v>6</v>
      </c>
      <c r="M453" s="838">
        <v>55000</v>
      </c>
      <c r="N453" s="10">
        <v>0</v>
      </c>
      <c r="O453" s="107">
        <v>6</v>
      </c>
      <c r="P453" s="838">
        <v>54000</v>
      </c>
      <c r="Q453" s="10">
        <v>0</v>
      </c>
      <c r="R453" s="107">
        <v>12</v>
      </c>
    </row>
    <row r="454" spans="1:18" s="843" customFormat="1" ht="22.5" x14ac:dyDescent="0.25">
      <c r="A454" s="107" t="s">
        <v>15401</v>
      </c>
      <c r="B454" s="10" t="s">
        <v>19548</v>
      </c>
      <c r="C454" s="269" t="s">
        <v>30118</v>
      </c>
      <c r="D454" s="841" t="s">
        <v>15656</v>
      </c>
      <c r="E454" s="837">
        <v>3500</v>
      </c>
      <c r="F454" s="269">
        <v>45108662</v>
      </c>
      <c r="G454" s="841" t="s">
        <v>16317</v>
      </c>
      <c r="H454" s="842" t="s">
        <v>15506</v>
      </c>
      <c r="I454" s="842" t="s">
        <v>15424</v>
      </c>
      <c r="J454" s="107"/>
      <c r="K454" s="10">
        <v>1</v>
      </c>
      <c r="L454" s="10">
        <v>6</v>
      </c>
      <c r="M454" s="838">
        <v>22000</v>
      </c>
      <c r="N454" s="10">
        <v>0</v>
      </c>
      <c r="O454" s="107">
        <v>6</v>
      </c>
      <c r="P454" s="838">
        <v>21000</v>
      </c>
      <c r="Q454" s="10">
        <v>0</v>
      </c>
      <c r="R454" s="107">
        <v>12</v>
      </c>
    </row>
    <row r="455" spans="1:18" s="843" customFormat="1" ht="22.5" x14ac:dyDescent="0.25">
      <c r="A455" s="107" t="s">
        <v>15401</v>
      </c>
      <c r="B455" s="10" t="s">
        <v>19548</v>
      </c>
      <c r="C455" s="269" t="s">
        <v>30118</v>
      </c>
      <c r="D455" s="841" t="s">
        <v>16318</v>
      </c>
      <c r="E455" s="837">
        <v>6000</v>
      </c>
      <c r="F455" s="269">
        <v>31672136</v>
      </c>
      <c r="G455" s="841" t="s">
        <v>16319</v>
      </c>
      <c r="H455" s="842" t="s">
        <v>15481</v>
      </c>
      <c r="I455" s="842" t="s">
        <v>15424</v>
      </c>
      <c r="J455" s="107"/>
      <c r="K455" s="10">
        <v>1</v>
      </c>
      <c r="L455" s="10">
        <v>6</v>
      </c>
      <c r="M455" s="838">
        <v>37000</v>
      </c>
      <c r="N455" s="10">
        <v>0</v>
      </c>
      <c r="O455" s="107">
        <v>6</v>
      </c>
      <c r="P455" s="838">
        <v>36000</v>
      </c>
      <c r="Q455" s="10">
        <v>0</v>
      </c>
      <c r="R455" s="107">
        <v>12</v>
      </c>
    </row>
    <row r="456" spans="1:18" s="843" customFormat="1" ht="22.5" x14ac:dyDescent="0.25">
      <c r="A456" s="107" t="s">
        <v>15401</v>
      </c>
      <c r="B456" s="10" t="s">
        <v>19548</v>
      </c>
      <c r="C456" s="269" t="s">
        <v>30118</v>
      </c>
      <c r="D456" s="841" t="s">
        <v>15882</v>
      </c>
      <c r="E456" s="837">
        <v>3000</v>
      </c>
      <c r="F456" s="269">
        <v>7017180</v>
      </c>
      <c r="G456" s="841" t="s">
        <v>16320</v>
      </c>
      <c r="H456" s="842" t="s">
        <v>15455</v>
      </c>
      <c r="I456" s="842" t="s">
        <v>15443</v>
      </c>
      <c r="J456" s="107"/>
      <c r="K456" s="10">
        <v>2</v>
      </c>
      <c r="L456" s="10">
        <v>6</v>
      </c>
      <c r="M456" s="838">
        <v>19000</v>
      </c>
      <c r="N456" s="10">
        <v>0</v>
      </c>
      <c r="O456" s="107">
        <v>6</v>
      </c>
      <c r="P456" s="838">
        <v>18000</v>
      </c>
      <c r="Q456" s="10">
        <v>0</v>
      </c>
      <c r="R456" s="107">
        <v>12</v>
      </c>
    </row>
    <row r="457" spans="1:18" s="843" customFormat="1" ht="22.5" x14ac:dyDescent="0.25">
      <c r="A457" s="107" t="s">
        <v>15401</v>
      </c>
      <c r="B457" s="10" t="s">
        <v>19548</v>
      </c>
      <c r="C457" s="269" t="s">
        <v>30118</v>
      </c>
      <c r="D457" s="841" t="s">
        <v>16321</v>
      </c>
      <c r="E457" s="837">
        <v>2500</v>
      </c>
      <c r="F457" s="269">
        <v>40548277</v>
      </c>
      <c r="G457" s="841" t="s">
        <v>16322</v>
      </c>
      <c r="H457" s="842" t="s">
        <v>15580</v>
      </c>
      <c r="I457" s="842" t="s">
        <v>15518</v>
      </c>
      <c r="J457" s="107"/>
      <c r="K457" s="10">
        <v>2</v>
      </c>
      <c r="L457" s="10">
        <v>6</v>
      </c>
      <c r="M457" s="838">
        <v>16000</v>
      </c>
      <c r="N457" s="10">
        <v>0</v>
      </c>
      <c r="O457" s="107">
        <v>6</v>
      </c>
      <c r="P457" s="838">
        <v>14999.83</v>
      </c>
      <c r="Q457" s="10">
        <v>0</v>
      </c>
      <c r="R457" s="107">
        <v>12</v>
      </c>
    </row>
    <row r="458" spans="1:18" s="843" customFormat="1" ht="22.5" x14ac:dyDescent="0.25">
      <c r="A458" s="107" t="s">
        <v>15401</v>
      </c>
      <c r="B458" s="10" t="s">
        <v>19548</v>
      </c>
      <c r="C458" s="269" t="s">
        <v>30118</v>
      </c>
      <c r="D458" s="841" t="s">
        <v>16323</v>
      </c>
      <c r="E458" s="837">
        <v>8000</v>
      </c>
      <c r="F458" s="269">
        <v>19994792</v>
      </c>
      <c r="G458" s="841" t="s">
        <v>16324</v>
      </c>
      <c r="H458" s="842" t="s">
        <v>15440</v>
      </c>
      <c r="I458" s="842" t="s">
        <v>15424</v>
      </c>
      <c r="J458" s="107"/>
      <c r="K458" s="10">
        <v>3</v>
      </c>
      <c r="L458" s="10">
        <v>6</v>
      </c>
      <c r="M458" s="838">
        <v>49000</v>
      </c>
      <c r="N458" s="10">
        <v>0</v>
      </c>
      <c r="O458" s="107">
        <v>6</v>
      </c>
      <c r="P458" s="838">
        <v>48000</v>
      </c>
      <c r="Q458" s="10">
        <v>0</v>
      </c>
      <c r="R458" s="107">
        <v>12</v>
      </c>
    </row>
    <row r="459" spans="1:18" s="843" customFormat="1" ht="22.5" x14ac:dyDescent="0.25">
      <c r="A459" s="107" t="s">
        <v>15401</v>
      </c>
      <c r="B459" s="10" t="s">
        <v>19548</v>
      </c>
      <c r="C459" s="269" t="s">
        <v>30118</v>
      </c>
      <c r="D459" s="841" t="s">
        <v>15845</v>
      </c>
      <c r="E459" s="837">
        <v>8000</v>
      </c>
      <c r="F459" s="269">
        <v>47637422</v>
      </c>
      <c r="G459" s="841" t="s">
        <v>16325</v>
      </c>
      <c r="H459" s="842" t="s">
        <v>15446</v>
      </c>
      <c r="I459" s="842" t="s">
        <v>15424</v>
      </c>
      <c r="J459" s="107"/>
      <c r="K459" s="10">
        <v>1</v>
      </c>
      <c r="L459" s="10">
        <v>6</v>
      </c>
      <c r="M459" s="838">
        <v>49000</v>
      </c>
      <c r="N459" s="10">
        <v>0</v>
      </c>
      <c r="O459" s="107">
        <v>6</v>
      </c>
      <c r="P459" s="838">
        <v>48000</v>
      </c>
      <c r="Q459" s="10">
        <v>0</v>
      </c>
      <c r="R459" s="107">
        <v>12</v>
      </c>
    </row>
    <row r="460" spans="1:18" s="843" customFormat="1" ht="22.5" x14ac:dyDescent="0.25">
      <c r="A460" s="107" t="s">
        <v>15401</v>
      </c>
      <c r="B460" s="10" t="s">
        <v>19548</v>
      </c>
      <c r="C460" s="269" t="s">
        <v>30118</v>
      </c>
      <c r="D460" s="841" t="s">
        <v>16098</v>
      </c>
      <c r="E460" s="837">
        <v>3500</v>
      </c>
      <c r="F460" s="269">
        <v>40660112</v>
      </c>
      <c r="G460" s="841" t="s">
        <v>16326</v>
      </c>
      <c r="H460" s="842" t="s">
        <v>16327</v>
      </c>
      <c r="I460" s="842" t="s">
        <v>16328</v>
      </c>
      <c r="J460" s="107"/>
      <c r="K460" s="10">
        <v>2</v>
      </c>
      <c r="L460" s="10">
        <v>6</v>
      </c>
      <c r="M460" s="838">
        <v>22000</v>
      </c>
      <c r="N460" s="10">
        <v>0</v>
      </c>
      <c r="O460" s="107">
        <v>6</v>
      </c>
      <c r="P460" s="838">
        <v>21000</v>
      </c>
      <c r="Q460" s="10">
        <v>0</v>
      </c>
      <c r="R460" s="107">
        <v>12</v>
      </c>
    </row>
    <row r="461" spans="1:18" s="843" customFormat="1" ht="22.5" x14ac:dyDescent="0.25">
      <c r="A461" s="107" t="s">
        <v>15401</v>
      </c>
      <c r="B461" s="10" t="s">
        <v>19548</v>
      </c>
      <c r="C461" s="269" t="s">
        <v>30118</v>
      </c>
      <c r="D461" s="841" t="s">
        <v>16329</v>
      </c>
      <c r="E461" s="837">
        <v>7000</v>
      </c>
      <c r="F461" s="269">
        <v>9330965</v>
      </c>
      <c r="G461" s="841" t="s">
        <v>16330</v>
      </c>
      <c r="H461" s="842" t="s">
        <v>15440</v>
      </c>
      <c r="I461" s="842" t="s">
        <v>15424</v>
      </c>
      <c r="J461" s="107"/>
      <c r="K461" s="10">
        <v>2</v>
      </c>
      <c r="L461" s="10">
        <v>6</v>
      </c>
      <c r="M461" s="838">
        <v>40666.67</v>
      </c>
      <c r="N461" s="10">
        <v>0</v>
      </c>
      <c r="O461" s="107">
        <v>6</v>
      </c>
      <c r="P461" s="838">
        <v>42000</v>
      </c>
      <c r="Q461" s="10">
        <v>0</v>
      </c>
      <c r="R461" s="107">
        <v>12</v>
      </c>
    </row>
    <row r="462" spans="1:18" s="843" customFormat="1" ht="22.5" x14ac:dyDescent="0.25">
      <c r="A462" s="107" t="s">
        <v>15401</v>
      </c>
      <c r="B462" s="10" t="s">
        <v>19548</v>
      </c>
      <c r="C462" s="269" t="s">
        <v>30118</v>
      </c>
      <c r="D462" s="841" t="s">
        <v>15900</v>
      </c>
      <c r="E462" s="837">
        <v>5000</v>
      </c>
      <c r="F462" s="269">
        <v>76293431</v>
      </c>
      <c r="G462" s="841" t="s">
        <v>16331</v>
      </c>
      <c r="H462" s="842" t="s">
        <v>15506</v>
      </c>
      <c r="I462" s="842" t="s">
        <v>15518</v>
      </c>
      <c r="J462" s="107"/>
      <c r="K462" s="10">
        <v>1</v>
      </c>
      <c r="L462" s="10">
        <v>6</v>
      </c>
      <c r="M462" s="838">
        <v>31000</v>
      </c>
      <c r="N462" s="10">
        <v>0</v>
      </c>
      <c r="O462" s="107">
        <v>6</v>
      </c>
      <c r="P462" s="838">
        <v>29954.16</v>
      </c>
      <c r="Q462" s="10">
        <v>0</v>
      </c>
      <c r="R462" s="107">
        <v>12</v>
      </c>
    </row>
    <row r="463" spans="1:18" s="843" customFormat="1" ht="22.5" x14ac:dyDescent="0.25">
      <c r="A463" s="107" t="s">
        <v>15401</v>
      </c>
      <c r="B463" s="10" t="s">
        <v>19548</v>
      </c>
      <c r="C463" s="269" t="s">
        <v>30118</v>
      </c>
      <c r="D463" s="841" t="s">
        <v>16332</v>
      </c>
      <c r="E463" s="837">
        <v>4000</v>
      </c>
      <c r="F463" s="269">
        <v>42087038</v>
      </c>
      <c r="G463" s="841" t="s">
        <v>16333</v>
      </c>
      <c r="H463" s="842" t="s">
        <v>16017</v>
      </c>
      <c r="I463" s="842" t="s">
        <v>15424</v>
      </c>
      <c r="J463" s="107"/>
      <c r="K463" s="10">
        <v>1</v>
      </c>
      <c r="L463" s="10">
        <v>6</v>
      </c>
      <c r="M463" s="838">
        <v>25000</v>
      </c>
      <c r="N463" s="10">
        <v>0</v>
      </c>
      <c r="O463" s="107">
        <v>6</v>
      </c>
      <c r="P463" s="838">
        <v>24000</v>
      </c>
      <c r="Q463" s="10">
        <v>0</v>
      </c>
      <c r="R463" s="107">
        <v>12</v>
      </c>
    </row>
    <row r="464" spans="1:18" s="843" customFormat="1" ht="22.5" x14ac:dyDescent="0.25">
      <c r="A464" s="107" t="s">
        <v>15401</v>
      </c>
      <c r="B464" s="10" t="s">
        <v>19548</v>
      </c>
      <c r="C464" s="269" t="s">
        <v>30118</v>
      </c>
      <c r="D464" s="841" t="s">
        <v>16334</v>
      </c>
      <c r="E464" s="837">
        <v>6000</v>
      </c>
      <c r="F464" s="269">
        <v>8871914</v>
      </c>
      <c r="G464" s="841" t="s">
        <v>16335</v>
      </c>
      <c r="H464" s="842" t="s">
        <v>15552</v>
      </c>
      <c r="I464" s="842" t="s">
        <v>15424</v>
      </c>
      <c r="J464" s="107"/>
      <c r="K464" s="10">
        <v>1</v>
      </c>
      <c r="L464" s="10">
        <v>6</v>
      </c>
      <c r="M464" s="838">
        <v>37000</v>
      </c>
      <c r="N464" s="10">
        <v>0</v>
      </c>
      <c r="O464" s="107">
        <v>6</v>
      </c>
      <c r="P464" s="838">
        <v>36000</v>
      </c>
      <c r="Q464" s="10">
        <v>0</v>
      </c>
      <c r="R464" s="107">
        <v>12</v>
      </c>
    </row>
    <row r="465" spans="1:18" s="843" customFormat="1" ht="22.5" x14ac:dyDescent="0.25">
      <c r="A465" s="107" t="s">
        <v>15401</v>
      </c>
      <c r="B465" s="10" t="s">
        <v>19548</v>
      </c>
      <c r="C465" s="269" t="s">
        <v>30118</v>
      </c>
      <c r="D465" s="841" t="s">
        <v>16098</v>
      </c>
      <c r="E465" s="837">
        <v>3500</v>
      </c>
      <c r="F465" s="269">
        <v>9900800</v>
      </c>
      <c r="G465" s="841" t="s">
        <v>16336</v>
      </c>
      <c r="H465" s="842" t="s">
        <v>16337</v>
      </c>
      <c r="I465" s="842" t="s">
        <v>15428</v>
      </c>
      <c r="J465" s="107"/>
      <c r="K465" s="10">
        <v>2</v>
      </c>
      <c r="L465" s="10">
        <v>6</v>
      </c>
      <c r="M465" s="838">
        <v>22000</v>
      </c>
      <c r="N465" s="10">
        <v>0</v>
      </c>
      <c r="O465" s="107">
        <v>6</v>
      </c>
      <c r="P465" s="838">
        <v>21000</v>
      </c>
      <c r="Q465" s="10">
        <v>0</v>
      </c>
      <c r="R465" s="107">
        <v>12</v>
      </c>
    </row>
    <row r="466" spans="1:18" s="843" customFormat="1" ht="22.5" x14ac:dyDescent="0.25">
      <c r="A466" s="107" t="s">
        <v>15401</v>
      </c>
      <c r="B466" s="10" t="s">
        <v>19548</v>
      </c>
      <c r="C466" s="269" t="s">
        <v>30118</v>
      </c>
      <c r="D466" s="841" t="s">
        <v>16338</v>
      </c>
      <c r="E466" s="837">
        <v>6000</v>
      </c>
      <c r="F466" s="269">
        <v>44719184</v>
      </c>
      <c r="G466" s="841" t="s">
        <v>16339</v>
      </c>
      <c r="H466" s="842" t="s">
        <v>15611</v>
      </c>
      <c r="I466" s="842" t="s">
        <v>15424</v>
      </c>
      <c r="J466" s="107"/>
      <c r="K466" s="10">
        <v>2</v>
      </c>
      <c r="L466" s="10">
        <v>6</v>
      </c>
      <c r="M466" s="838">
        <v>37000</v>
      </c>
      <c r="N466" s="10">
        <v>0</v>
      </c>
      <c r="O466" s="107">
        <v>6</v>
      </c>
      <c r="P466" s="838">
        <v>36000</v>
      </c>
      <c r="Q466" s="10">
        <v>0</v>
      </c>
      <c r="R466" s="107">
        <v>12</v>
      </c>
    </row>
    <row r="467" spans="1:18" s="843" customFormat="1" ht="22.5" x14ac:dyDescent="0.25">
      <c r="A467" s="107" t="s">
        <v>15401</v>
      </c>
      <c r="B467" s="10" t="s">
        <v>19548</v>
      </c>
      <c r="C467" s="269" t="s">
        <v>30118</v>
      </c>
      <c r="D467" s="841" t="s">
        <v>16340</v>
      </c>
      <c r="E467" s="837">
        <v>8000</v>
      </c>
      <c r="F467" s="269">
        <v>10311109</v>
      </c>
      <c r="G467" s="841" t="s">
        <v>16341</v>
      </c>
      <c r="H467" s="842" t="s">
        <v>15440</v>
      </c>
      <c r="I467" s="842" t="s">
        <v>15424</v>
      </c>
      <c r="J467" s="107"/>
      <c r="K467" s="10">
        <v>2</v>
      </c>
      <c r="L467" s="10">
        <v>6</v>
      </c>
      <c r="M467" s="838">
        <v>49000</v>
      </c>
      <c r="N467" s="10">
        <v>0</v>
      </c>
      <c r="O467" s="107">
        <v>6</v>
      </c>
      <c r="P467" s="838">
        <v>48000</v>
      </c>
      <c r="Q467" s="10">
        <v>0</v>
      </c>
      <c r="R467" s="107">
        <v>12</v>
      </c>
    </row>
    <row r="468" spans="1:18" s="843" customFormat="1" ht="22.5" x14ac:dyDescent="0.25">
      <c r="A468" s="107" t="s">
        <v>15401</v>
      </c>
      <c r="B468" s="10" t="s">
        <v>19548</v>
      </c>
      <c r="C468" s="269" t="s">
        <v>30118</v>
      </c>
      <c r="D468" s="841" t="s">
        <v>15502</v>
      </c>
      <c r="E468" s="837">
        <v>15600</v>
      </c>
      <c r="F468" s="269">
        <v>70316208</v>
      </c>
      <c r="G468" s="841" t="s">
        <v>16342</v>
      </c>
      <c r="H468" s="842" t="s">
        <v>15437</v>
      </c>
      <c r="I468" s="842" t="s">
        <v>15424</v>
      </c>
      <c r="J468" s="107"/>
      <c r="K468" s="10">
        <v>1</v>
      </c>
      <c r="L468" s="10">
        <v>6</v>
      </c>
      <c r="M468" s="838">
        <v>85290</v>
      </c>
      <c r="N468" s="10">
        <v>0</v>
      </c>
      <c r="O468" s="107">
        <v>6</v>
      </c>
      <c r="P468" s="838">
        <v>93600</v>
      </c>
      <c r="Q468" s="10">
        <v>0</v>
      </c>
      <c r="R468" s="107">
        <v>12</v>
      </c>
    </row>
    <row r="469" spans="1:18" s="843" customFormat="1" ht="22.5" x14ac:dyDescent="0.25">
      <c r="A469" s="107" t="s">
        <v>15401</v>
      </c>
      <c r="B469" s="10" t="s">
        <v>19548</v>
      </c>
      <c r="C469" s="269" t="s">
        <v>30118</v>
      </c>
      <c r="D469" s="841" t="s">
        <v>16343</v>
      </c>
      <c r="E469" s="837">
        <v>10000</v>
      </c>
      <c r="F469" s="269">
        <v>41088640</v>
      </c>
      <c r="G469" s="841" t="s">
        <v>16344</v>
      </c>
      <c r="H469" s="842" t="s">
        <v>15506</v>
      </c>
      <c r="I469" s="842" t="s">
        <v>15424</v>
      </c>
      <c r="J469" s="107"/>
      <c r="K469" s="10">
        <v>2</v>
      </c>
      <c r="L469" s="10">
        <v>6</v>
      </c>
      <c r="M469" s="838">
        <v>61000</v>
      </c>
      <c r="N469" s="10">
        <v>0</v>
      </c>
      <c r="O469" s="107">
        <v>6</v>
      </c>
      <c r="P469" s="838">
        <v>60000</v>
      </c>
      <c r="Q469" s="10">
        <v>0</v>
      </c>
      <c r="R469" s="107">
        <v>12</v>
      </c>
    </row>
    <row r="470" spans="1:18" s="843" customFormat="1" ht="22.5" x14ac:dyDescent="0.25">
      <c r="A470" s="107" t="s">
        <v>15401</v>
      </c>
      <c r="B470" s="10" t="s">
        <v>19548</v>
      </c>
      <c r="C470" s="269" t="s">
        <v>30118</v>
      </c>
      <c r="D470" s="841" t="s">
        <v>15482</v>
      </c>
      <c r="E470" s="837">
        <v>7000</v>
      </c>
      <c r="F470" s="269">
        <v>46462937</v>
      </c>
      <c r="G470" s="841" t="s">
        <v>16345</v>
      </c>
      <c r="H470" s="842" t="s">
        <v>15585</v>
      </c>
      <c r="I470" s="842" t="s">
        <v>15585</v>
      </c>
      <c r="J470" s="107"/>
      <c r="K470" s="10">
        <v>1</v>
      </c>
      <c r="L470" s="10">
        <v>6</v>
      </c>
      <c r="M470" s="838">
        <v>43000</v>
      </c>
      <c r="N470" s="10">
        <v>0</v>
      </c>
      <c r="O470" s="107">
        <v>6</v>
      </c>
      <c r="P470" s="838">
        <v>41998.06</v>
      </c>
      <c r="Q470" s="10">
        <v>3</v>
      </c>
      <c r="R470" s="107">
        <v>12</v>
      </c>
    </row>
    <row r="471" spans="1:18" s="843" customFormat="1" ht="22.5" x14ac:dyDescent="0.25">
      <c r="A471" s="107" t="s">
        <v>15401</v>
      </c>
      <c r="B471" s="10" t="s">
        <v>19548</v>
      </c>
      <c r="C471" s="269" t="s">
        <v>30118</v>
      </c>
      <c r="D471" s="841" t="s">
        <v>15634</v>
      </c>
      <c r="E471" s="837">
        <v>3000</v>
      </c>
      <c r="F471" s="269">
        <v>40381454</v>
      </c>
      <c r="G471" s="841" t="s">
        <v>16346</v>
      </c>
      <c r="H471" s="842" t="s">
        <v>16347</v>
      </c>
      <c r="I471" s="842" t="s">
        <v>15413</v>
      </c>
      <c r="J471" s="107"/>
      <c r="K471" s="10">
        <v>1</v>
      </c>
      <c r="L471" s="10">
        <v>6</v>
      </c>
      <c r="M471" s="838">
        <v>19000</v>
      </c>
      <c r="N471" s="10">
        <v>0</v>
      </c>
      <c r="O471" s="107">
        <v>6</v>
      </c>
      <c r="P471" s="838">
        <v>17987.29</v>
      </c>
      <c r="Q471" s="10">
        <v>0</v>
      </c>
      <c r="R471" s="107">
        <v>12</v>
      </c>
    </row>
    <row r="472" spans="1:18" s="843" customFormat="1" ht="22.5" x14ac:dyDescent="0.25">
      <c r="A472" s="107" t="s">
        <v>15401</v>
      </c>
      <c r="B472" s="10" t="s">
        <v>19548</v>
      </c>
      <c r="C472" s="269" t="s">
        <v>30118</v>
      </c>
      <c r="D472" s="841" t="s">
        <v>16348</v>
      </c>
      <c r="E472" s="837">
        <v>8000</v>
      </c>
      <c r="F472" s="269">
        <v>40511761</v>
      </c>
      <c r="G472" s="841" t="s">
        <v>16349</v>
      </c>
      <c r="H472" s="842" t="s">
        <v>16350</v>
      </c>
      <c r="I472" s="842" t="s">
        <v>15424</v>
      </c>
      <c r="J472" s="107"/>
      <c r="K472" s="10">
        <v>1</v>
      </c>
      <c r="L472" s="10">
        <v>6</v>
      </c>
      <c r="M472" s="838">
        <v>49000</v>
      </c>
      <c r="N472" s="10">
        <v>0</v>
      </c>
      <c r="O472" s="107">
        <v>6</v>
      </c>
      <c r="P472" s="838">
        <v>47998.33</v>
      </c>
      <c r="Q472" s="10">
        <v>0</v>
      </c>
      <c r="R472" s="107">
        <v>12</v>
      </c>
    </row>
    <row r="473" spans="1:18" s="843" customFormat="1" ht="22.5" x14ac:dyDescent="0.25">
      <c r="A473" s="107" t="s">
        <v>15401</v>
      </c>
      <c r="B473" s="10" t="s">
        <v>19548</v>
      </c>
      <c r="C473" s="269" t="s">
        <v>30118</v>
      </c>
      <c r="D473" s="841" t="s">
        <v>15644</v>
      </c>
      <c r="E473" s="837">
        <v>3000</v>
      </c>
      <c r="F473" s="269">
        <v>70042053</v>
      </c>
      <c r="G473" s="841" t="s">
        <v>16351</v>
      </c>
      <c r="H473" s="842" t="s">
        <v>15810</v>
      </c>
      <c r="I473" s="842" t="s">
        <v>15424</v>
      </c>
      <c r="J473" s="107"/>
      <c r="K473" s="10">
        <v>1</v>
      </c>
      <c r="L473" s="10">
        <v>6</v>
      </c>
      <c r="M473" s="838">
        <v>19000</v>
      </c>
      <c r="N473" s="10">
        <v>0</v>
      </c>
      <c r="O473" s="107">
        <v>6</v>
      </c>
      <c r="P473" s="838">
        <v>18000</v>
      </c>
      <c r="Q473" s="10">
        <v>0</v>
      </c>
      <c r="R473" s="107">
        <v>12</v>
      </c>
    </row>
    <row r="474" spans="1:18" s="843" customFormat="1" ht="22.5" x14ac:dyDescent="0.25">
      <c r="A474" s="107" t="s">
        <v>15401</v>
      </c>
      <c r="B474" s="10" t="s">
        <v>19548</v>
      </c>
      <c r="C474" s="269" t="s">
        <v>30118</v>
      </c>
      <c r="D474" s="841" t="s">
        <v>15482</v>
      </c>
      <c r="E474" s="837">
        <v>4000</v>
      </c>
      <c r="F474" s="269">
        <v>42000739</v>
      </c>
      <c r="G474" s="841" t="s">
        <v>16352</v>
      </c>
      <c r="H474" s="842" t="s">
        <v>16017</v>
      </c>
      <c r="I474" s="842" t="s">
        <v>15405</v>
      </c>
      <c r="J474" s="107"/>
      <c r="K474" s="10">
        <v>1</v>
      </c>
      <c r="L474" s="10">
        <v>1</v>
      </c>
      <c r="M474" s="838">
        <v>7266.67</v>
      </c>
      <c r="N474" s="10">
        <v>3</v>
      </c>
      <c r="O474" s="107">
        <v>6</v>
      </c>
      <c r="P474" s="838">
        <v>24000</v>
      </c>
      <c r="Q474" s="10">
        <v>0</v>
      </c>
      <c r="R474" s="107">
        <v>12</v>
      </c>
    </row>
    <row r="475" spans="1:18" s="843" customFormat="1" ht="22.5" x14ac:dyDescent="0.25">
      <c r="A475" s="107" t="s">
        <v>15401</v>
      </c>
      <c r="B475" s="10" t="s">
        <v>19548</v>
      </c>
      <c r="C475" s="269" t="s">
        <v>30118</v>
      </c>
      <c r="D475" s="841" t="s">
        <v>16353</v>
      </c>
      <c r="E475" s="837">
        <v>7500</v>
      </c>
      <c r="F475" s="269">
        <v>41185772</v>
      </c>
      <c r="G475" s="841" t="s">
        <v>16354</v>
      </c>
      <c r="H475" s="842" t="s">
        <v>15552</v>
      </c>
      <c r="I475" s="842" t="s">
        <v>15518</v>
      </c>
      <c r="J475" s="107"/>
      <c r="K475" s="10">
        <v>1</v>
      </c>
      <c r="L475" s="10">
        <v>6</v>
      </c>
      <c r="M475" s="838">
        <v>46000</v>
      </c>
      <c r="N475" s="10">
        <v>0</v>
      </c>
      <c r="O475" s="107">
        <v>6</v>
      </c>
      <c r="P475" s="838">
        <v>45000</v>
      </c>
      <c r="Q475" s="10">
        <v>0</v>
      </c>
      <c r="R475" s="107">
        <v>12</v>
      </c>
    </row>
    <row r="476" spans="1:18" s="843" customFormat="1" ht="22.5" x14ac:dyDescent="0.25">
      <c r="A476" s="107" t="s">
        <v>15401</v>
      </c>
      <c r="B476" s="10" t="s">
        <v>19548</v>
      </c>
      <c r="C476" s="269" t="s">
        <v>30118</v>
      </c>
      <c r="D476" s="841" t="s">
        <v>16355</v>
      </c>
      <c r="E476" s="837">
        <v>5000</v>
      </c>
      <c r="F476" s="269">
        <v>44311331</v>
      </c>
      <c r="G476" s="841" t="s">
        <v>16356</v>
      </c>
      <c r="H476" s="842" t="s">
        <v>15544</v>
      </c>
      <c r="I476" s="842" t="s">
        <v>15424</v>
      </c>
      <c r="J476" s="107"/>
      <c r="K476" s="10">
        <v>2</v>
      </c>
      <c r="L476" s="10">
        <v>6</v>
      </c>
      <c r="M476" s="838">
        <v>31000</v>
      </c>
      <c r="N476" s="10">
        <v>0</v>
      </c>
      <c r="O476" s="107">
        <v>6</v>
      </c>
      <c r="P476" s="838">
        <v>30000</v>
      </c>
      <c r="Q476" s="10">
        <v>0</v>
      </c>
      <c r="R476" s="107">
        <v>12</v>
      </c>
    </row>
    <row r="477" spans="1:18" s="843" customFormat="1" ht="22.5" x14ac:dyDescent="0.25">
      <c r="A477" s="107" t="s">
        <v>15401</v>
      </c>
      <c r="B477" s="10" t="s">
        <v>19548</v>
      </c>
      <c r="C477" s="269" t="s">
        <v>30118</v>
      </c>
      <c r="D477" s="841" t="s">
        <v>16357</v>
      </c>
      <c r="E477" s="837">
        <v>12000</v>
      </c>
      <c r="F477" s="269">
        <v>8126464</v>
      </c>
      <c r="G477" s="841" t="s">
        <v>16358</v>
      </c>
      <c r="H477" s="842" t="s">
        <v>15452</v>
      </c>
      <c r="I477" s="842" t="s">
        <v>15424</v>
      </c>
      <c r="J477" s="107"/>
      <c r="K477" s="10">
        <v>1</v>
      </c>
      <c r="L477" s="10">
        <v>6</v>
      </c>
      <c r="M477" s="838">
        <v>73000</v>
      </c>
      <c r="N477" s="10">
        <v>0</v>
      </c>
      <c r="O477" s="107">
        <v>6</v>
      </c>
      <c r="P477" s="838">
        <v>72000</v>
      </c>
      <c r="Q477" s="10">
        <v>0</v>
      </c>
      <c r="R477" s="107">
        <v>12</v>
      </c>
    </row>
    <row r="478" spans="1:18" s="843" customFormat="1" ht="22.5" x14ac:dyDescent="0.25">
      <c r="A478" s="107" t="s">
        <v>15401</v>
      </c>
      <c r="B478" s="10" t="s">
        <v>19548</v>
      </c>
      <c r="C478" s="269" t="s">
        <v>30118</v>
      </c>
      <c r="D478" s="841" t="s">
        <v>15900</v>
      </c>
      <c r="E478" s="837">
        <v>7000</v>
      </c>
      <c r="F478" s="269">
        <v>10808166</v>
      </c>
      <c r="G478" s="841" t="s">
        <v>16359</v>
      </c>
      <c r="H478" s="842" t="s">
        <v>15452</v>
      </c>
      <c r="I478" s="842" t="s">
        <v>15424</v>
      </c>
      <c r="J478" s="107"/>
      <c r="K478" s="10">
        <v>2</v>
      </c>
      <c r="L478" s="10">
        <v>6</v>
      </c>
      <c r="M478" s="838">
        <v>43000</v>
      </c>
      <c r="N478" s="10">
        <v>0</v>
      </c>
      <c r="O478" s="107">
        <v>6</v>
      </c>
      <c r="P478" s="838">
        <v>42000</v>
      </c>
      <c r="Q478" s="10">
        <v>0</v>
      </c>
      <c r="R478" s="107">
        <v>12</v>
      </c>
    </row>
    <row r="479" spans="1:18" s="843" customFormat="1" ht="22.5" x14ac:dyDescent="0.25">
      <c r="A479" s="107" t="s">
        <v>15401</v>
      </c>
      <c r="B479" s="10" t="s">
        <v>19548</v>
      </c>
      <c r="C479" s="269" t="s">
        <v>30118</v>
      </c>
      <c r="D479" s="841" t="s">
        <v>16360</v>
      </c>
      <c r="E479" s="837">
        <v>7000</v>
      </c>
      <c r="F479" s="269">
        <v>42714712</v>
      </c>
      <c r="G479" s="841" t="s">
        <v>16361</v>
      </c>
      <c r="H479" s="842" t="s">
        <v>15446</v>
      </c>
      <c r="I479" s="842" t="s">
        <v>15424</v>
      </c>
      <c r="J479" s="107"/>
      <c r="K479" s="10">
        <v>1</v>
      </c>
      <c r="L479" s="10">
        <v>6</v>
      </c>
      <c r="M479" s="838">
        <v>43000</v>
      </c>
      <c r="N479" s="10">
        <v>0</v>
      </c>
      <c r="O479" s="107">
        <v>6</v>
      </c>
      <c r="P479" s="838">
        <v>42000</v>
      </c>
      <c r="Q479" s="10">
        <v>0</v>
      </c>
      <c r="R479" s="107">
        <v>12</v>
      </c>
    </row>
    <row r="480" spans="1:18" s="843" customFormat="1" ht="22.5" x14ac:dyDescent="0.25">
      <c r="A480" s="107" t="s">
        <v>15401</v>
      </c>
      <c r="B480" s="10" t="s">
        <v>19548</v>
      </c>
      <c r="C480" s="269" t="s">
        <v>30118</v>
      </c>
      <c r="D480" s="841" t="s">
        <v>16362</v>
      </c>
      <c r="E480" s="837">
        <v>8000</v>
      </c>
      <c r="F480" s="269">
        <v>7593525</v>
      </c>
      <c r="G480" s="841" t="s">
        <v>16363</v>
      </c>
      <c r="H480" s="842" t="s">
        <v>15416</v>
      </c>
      <c r="I480" s="842" t="s">
        <v>15424</v>
      </c>
      <c r="J480" s="107"/>
      <c r="K480" s="10">
        <v>1</v>
      </c>
      <c r="L480" s="10">
        <v>6</v>
      </c>
      <c r="M480" s="838">
        <v>49000</v>
      </c>
      <c r="N480" s="10">
        <v>0</v>
      </c>
      <c r="O480" s="107">
        <v>6</v>
      </c>
      <c r="P480" s="838">
        <v>48000</v>
      </c>
      <c r="Q480" s="10">
        <v>0</v>
      </c>
      <c r="R480" s="107">
        <v>12</v>
      </c>
    </row>
    <row r="481" spans="1:18" s="843" customFormat="1" ht="22.5" x14ac:dyDescent="0.25">
      <c r="A481" s="107" t="s">
        <v>15401</v>
      </c>
      <c r="B481" s="10" t="s">
        <v>19548</v>
      </c>
      <c r="C481" s="269" t="s">
        <v>30118</v>
      </c>
      <c r="D481" s="841" t="s">
        <v>16364</v>
      </c>
      <c r="E481" s="837">
        <v>2800</v>
      </c>
      <c r="F481" s="269">
        <v>8633088</v>
      </c>
      <c r="G481" s="841" t="s">
        <v>16365</v>
      </c>
      <c r="H481" s="842" t="s">
        <v>1030</v>
      </c>
      <c r="I481" s="842" t="s">
        <v>15478</v>
      </c>
      <c r="J481" s="107"/>
      <c r="K481" s="10">
        <v>2</v>
      </c>
      <c r="L481" s="10">
        <v>6</v>
      </c>
      <c r="M481" s="838">
        <v>17800</v>
      </c>
      <c r="N481" s="10">
        <v>0</v>
      </c>
      <c r="O481" s="107">
        <v>6</v>
      </c>
      <c r="P481" s="838">
        <v>16800</v>
      </c>
      <c r="Q481" s="10">
        <v>0</v>
      </c>
      <c r="R481" s="107">
        <v>12</v>
      </c>
    </row>
    <row r="482" spans="1:18" s="843" customFormat="1" ht="22.5" x14ac:dyDescent="0.25">
      <c r="A482" s="107" t="s">
        <v>15401</v>
      </c>
      <c r="B482" s="10" t="s">
        <v>19548</v>
      </c>
      <c r="C482" s="269" t="s">
        <v>30118</v>
      </c>
      <c r="D482" s="841" t="s">
        <v>15783</v>
      </c>
      <c r="E482" s="837">
        <v>3800</v>
      </c>
      <c r="F482" s="269">
        <v>8092231</v>
      </c>
      <c r="G482" s="841" t="s">
        <v>16366</v>
      </c>
      <c r="H482" s="842" t="s">
        <v>15585</v>
      </c>
      <c r="I482" s="842" t="s">
        <v>15478</v>
      </c>
      <c r="J482" s="107"/>
      <c r="K482" s="10">
        <v>2</v>
      </c>
      <c r="L482" s="10">
        <v>6</v>
      </c>
      <c r="M482" s="838">
        <v>23800</v>
      </c>
      <c r="N482" s="10">
        <v>0</v>
      </c>
      <c r="O482" s="107">
        <v>6</v>
      </c>
      <c r="P482" s="838">
        <v>22800</v>
      </c>
      <c r="Q482" s="10">
        <v>0</v>
      </c>
      <c r="R482" s="107">
        <v>12</v>
      </c>
    </row>
    <row r="483" spans="1:18" s="843" customFormat="1" ht="22.5" x14ac:dyDescent="0.25">
      <c r="A483" s="107" t="s">
        <v>15401</v>
      </c>
      <c r="B483" s="10" t="s">
        <v>19548</v>
      </c>
      <c r="C483" s="269" t="s">
        <v>30118</v>
      </c>
      <c r="D483" s="841" t="s">
        <v>16367</v>
      </c>
      <c r="E483" s="837">
        <v>2100</v>
      </c>
      <c r="F483" s="269">
        <v>40647432</v>
      </c>
      <c r="G483" s="841" t="s">
        <v>16368</v>
      </c>
      <c r="H483" s="842" t="s">
        <v>15420</v>
      </c>
      <c r="I483" s="842" t="s">
        <v>15424</v>
      </c>
      <c r="J483" s="107"/>
      <c r="K483" s="10">
        <v>1</v>
      </c>
      <c r="L483" s="10">
        <v>6</v>
      </c>
      <c r="M483" s="838">
        <v>13600</v>
      </c>
      <c r="N483" s="10">
        <v>0</v>
      </c>
      <c r="O483" s="107">
        <v>6</v>
      </c>
      <c r="P483" s="838">
        <v>12600</v>
      </c>
      <c r="Q483" s="10">
        <v>0</v>
      </c>
      <c r="R483" s="107">
        <v>12</v>
      </c>
    </row>
    <row r="484" spans="1:18" s="843" customFormat="1" ht="22.5" x14ac:dyDescent="0.25">
      <c r="A484" s="107" t="s">
        <v>15401</v>
      </c>
      <c r="B484" s="10" t="s">
        <v>19548</v>
      </c>
      <c r="C484" s="269" t="s">
        <v>30118</v>
      </c>
      <c r="D484" s="841" t="s">
        <v>16369</v>
      </c>
      <c r="E484" s="837">
        <v>9000</v>
      </c>
      <c r="F484" s="269">
        <v>10114212</v>
      </c>
      <c r="G484" s="841" t="s">
        <v>16370</v>
      </c>
      <c r="H484" s="842" t="s">
        <v>15552</v>
      </c>
      <c r="I484" s="842" t="s">
        <v>15518</v>
      </c>
      <c r="J484" s="107"/>
      <c r="K484" s="10">
        <v>1</v>
      </c>
      <c r="L484" s="10">
        <v>6</v>
      </c>
      <c r="M484" s="838">
        <v>55000</v>
      </c>
      <c r="N484" s="10">
        <v>0</v>
      </c>
      <c r="O484" s="107">
        <v>6</v>
      </c>
      <c r="P484" s="838">
        <v>53991.25</v>
      </c>
      <c r="Q484" s="10">
        <v>0</v>
      </c>
      <c r="R484" s="107">
        <v>12</v>
      </c>
    </row>
    <row r="485" spans="1:18" s="843" customFormat="1" ht="22.5" x14ac:dyDescent="0.25">
      <c r="A485" s="107" t="s">
        <v>15401</v>
      </c>
      <c r="B485" s="10" t="s">
        <v>19548</v>
      </c>
      <c r="C485" s="269" t="s">
        <v>30118</v>
      </c>
      <c r="D485" s="841" t="s">
        <v>16371</v>
      </c>
      <c r="E485" s="837">
        <v>7000</v>
      </c>
      <c r="F485" s="269">
        <v>31653814</v>
      </c>
      <c r="G485" s="841" t="s">
        <v>16372</v>
      </c>
      <c r="H485" s="842" t="s">
        <v>15440</v>
      </c>
      <c r="I485" s="842" t="s">
        <v>15424</v>
      </c>
      <c r="J485" s="107"/>
      <c r="K485" s="10">
        <v>3</v>
      </c>
      <c r="L485" s="10">
        <v>6</v>
      </c>
      <c r="M485" s="838">
        <v>43000</v>
      </c>
      <c r="N485" s="10">
        <v>0</v>
      </c>
      <c r="O485" s="107">
        <v>6</v>
      </c>
      <c r="P485" s="838">
        <v>42000</v>
      </c>
      <c r="Q485" s="10">
        <v>0</v>
      </c>
      <c r="R485" s="107">
        <v>12</v>
      </c>
    </row>
    <row r="486" spans="1:18" s="843" customFormat="1" ht="22.5" x14ac:dyDescent="0.25">
      <c r="A486" s="107" t="s">
        <v>15401</v>
      </c>
      <c r="B486" s="10" t="s">
        <v>19548</v>
      </c>
      <c r="C486" s="269" t="s">
        <v>30118</v>
      </c>
      <c r="D486" s="841" t="s">
        <v>16373</v>
      </c>
      <c r="E486" s="837">
        <v>8000</v>
      </c>
      <c r="F486" s="269">
        <v>46829444</v>
      </c>
      <c r="G486" s="841" t="s">
        <v>16374</v>
      </c>
      <c r="H486" s="842" t="s">
        <v>15420</v>
      </c>
      <c r="I486" s="842" t="s">
        <v>15424</v>
      </c>
      <c r="J486" s="107"/>
      <c r="K486" s="10">
        <v>3</v>
      </c>
      <c r="L486" s="10">
        <v>6</v>
      </c>
      <c r="M486" s="838">
        <v>49000</v>
      </c>
      <c r="N486" s="10">
        <v>0</v>
      </c>
      <c r="O486" s="107">
        <v>6</v>
      </c>
      <c r="P486" s="838">
        <v>47998.89</v>
      </c>
      <c r="Q486" s="10">
        <v>1</v>
      </c>
      <c r="R486" s="107">
        <v>12</v>
      </c>
    </row>
    <row r="487" spans="1:18" s="843" customFormat="1" ht="22.5" x14ac:dyDescent="0.25">
      <c r="A487" s="107" t="s">
        <v>15401</v>
      </c>
      <c r="B487" s="10" t="s">
        <v>19548</v>
      </c>
      <c r="C487" s="269" t="s">
        <v>30118</v>
      </c>
      <c r="D487" s="841" t="s">
        <v>16375</v>
      </c>
      <c r="E487" s="837">
        <v>6000</v>
      </c>
      <c r="F487" s="269">
        <v>6991726</v>
      </c>
      <c r="G487" s="841" t="s">
        <v>16376</v>
      </c>
      <c r="H487" s="842" t="s">
        <v>15437</v>
      </c>
      <c r="I487" s="842" t="s">
        <v>15409</v>
      </c>
      <c r="J487" s="107"/>
      <c r="K487" s="10">
        <v>2</v>
      </c>
      <c r="L487" s="10">
        <v>6</v>
      </c>
      <c r="M487" s="838">
        <v>37000</v>
      </c>
      <c r="N487" s="10">
        <v>0</v>
      </c>
      <c r="O487" s="107">
        <v>6</v>
      </c>
      <c r="P487" s="838">
        <v>36000</v>
      </c>
      <c r="Q487" s="10">
        <v>0</v>
      </c>
      <c r="R487" s="107">
        <v>12</v>
      </c>
    </row>
    <row r="488" spans="1:18" s="843" customFormat="1" ht="33.75" x14ac:dyDescent="0.25">
      <c r="A488" s="107" t="s">
        <v>15401</v>
      </c>
      <c r="B488" s="10" t="s">
        <v>19548</v>
      </c>
      <c r="C488" s="269" t="s">
        <v>30118</v>
      </c>
      <c r="D488" s="841" t="s">
        <v>16377</v>
      </c>
      <c r="E488" s="837">
        <v>5500</v>
      </c>
      <c r="F488" s="269">
        <v>43640531</v>
      </c>
      <c r="G488" s="841" t="s">
        <v>16378</v>
      </c>
      <c r="H488" s="842" t="s">
        <v>15509</v>
      </c>
      <c r="I488" s="842" t="s">
        <v>15405</v>
      </c>
      <c r="J488" s="107"/>
      <c r="K488" s="10">
        <v>1</v>
      </c>
      <c r="L488" s="10">
        <v>6</v>
      </c>
      <c r="M488" s="838">
        <v>34000</v>
      </c>
      <c r="N488" s="10">
        <v>0</v>
      </c>
      <c r="O488" s="107">
        <v>6</v>
      </c>
      <c r="P488" s="838">
        <v>33000</v>
      </c>
      <c r="Q488" s="10">
        <v>0</v>
      </c>
      <c r="R488" s="107">
        <v>12</v>
      </c>
    </row>
    <row r="489" spans="1:18" s="843" customFormat="1" ht="22.5" x14ac:dyDescent="0.25">
      <c r="A489" s="107" t="s">
        <v>15401</v>
      </c>
      <c r="B489" s="10" t="s">
        <v>19548</v>
      </c>
      <c r="C489" s="269" t="s">
        <v>30118</v>
      </c>
      <c r="D489" s="841" t="s">
        <v>16379</v>
      </c>
      <c r="E489" s="837">
        <v>7000</v>
      </c>
      <c r="F489" s="269">
        <v>45313814</v>
      </c>
      <c r="G489" s="841" t="s">
        <v>16380</v>
      </c>
      <c r="H489" s="842" t="s">
        <v>16302</v>
      </c>
      <c r="I489" s="842" t="s">
        <v>15424</v>
      </c>
      <c r="J489" s="107"/>
      <c r="K489" s="10">
        <v>3</v>
      </c>
      <c r="L489" s="10">
        <v>6</v>
      </c>
      <c r="M489" s="838">
        <v>43000</v>
      </c>
      <c r="N489" s="10">
        <v>0</v>
      </c>
      <c r="O489" s="107">
        <v>6</v>
      </c>
      <c r="P489" s="838">
        <v>42000</v>
      </c>
      <c r="Q489" s="10">
        <v>0</v>
      </c>
      <c r="R489" s="107">
        <v>12</v>
      </c>
    </row>
    <row r="490" spans="1:18" s="843" customFormat="1" ht="22.5" x14ac:dyDescent="0.25">
      <c r="A490" s="107" t="s">
        <v>15401</v>
      </c>
      <c r="B490" s="10" t="s">
        <v>19548</v>
      </c>
      <c r="C490" s="269" t="s">
        <v>30118</v>
      </c>
      <c r="D490" s="841" t="s">
        <v>15654</v>
      </c>
      <c r="E490" s="837">
        <v>15600</v>
      </c>
      <c r="F490" s="269">
        <v>1124488</v>
      </c>
      <c r="G490" s="841" t="s">
        <v>16381</v>
      </c>
      <c r="H490" s="842"/>
      <c r="I490" s="842"/>
      <c r="J490" s="107"/>
      <c r="K490" s="10">
        <v>0</v>
      </c>
      <c r="L490" s="10">
        <v>0</v>
      </c>
      <c r="M490" s="838">
        <v>0</v>
      </c>
      <c r="N490" s="10">
        <v>1</v>
      </c>
      <c r="O490" s="107">
        <v>1</v>
      </c>
      <c r="P490" s="838">
        <v>15600</v>
      </c>
      <c r="Q490" s="10">
        <v>0</v>
      </c>
      <c r="R490" s="107">
        <v>0</v>
      </c>
    </row>
    <row r="491" spans="1:18" s="843" customFormat="1" ht="22.5" x14ac:dyDescent="0.25">
      <c r="A491" s="107" t="s">
        <v>15401</v>
      </c>
      <c r="B491" s="10" t="s">
        <v>19548</v>
      </c>
      <c r="C491" s="269" t="s">
        <v>30118</v>
      </c>
      <c r="D491" s="841" t="s">
        <v>16382</v>
      </c>
      <c r="E491" s="837">
        <v>10000</v>
      </c>
      <c r="F491" s="269">
        <v>46220910</v>
      </c>
      <c r="G491" s="841" t="s">
        <v>16383</v>
      </c>
      <c r="H491" s="842" t="s">
        <v>15452</v>
      </c>
      <c r="I491" s="842" t="s">
        <v>15424</v>
      </c>
      <c r="J491" s="107"/>
      <c r="K491" s="10">
        <v>1</v>
      </c>
      <c r="L491" s="10">
        <v>6</v>
      </c>
      <c r="M491" s="838">
        <v>61000</v>
      </c>
      <c r="N491" s="10">
        <v>0</v>
      </c>
      <c r="O491" s="107">
        <v>6</v>
      </c>
      <c r="P491" s="838">
        <v>60000</v>
      </c>
      <c r="Q491" s="10">
        <v>0</v>
      </c>
      <c r="R491" s="107">
        <v>12</v>
      </c>
    </row>
    <row r="492" spans="1:18" s="843" customFormat="1" ht="22.5" x14ac:dyDescent="0.25">
      <c r="A492" s="107" t="s">
        <v>15401</v>
      </c>
      <c r="B492" s="10" t="s">
        <v>19548</v>
      </c>
      <c r="C492" s="269" t="s">
        <v>30118</v>
      </c>
      <c r="D492" s="841" t="s">
        <v>15498</v>
      </c>
      <c r="E492" s="837">
        <v>10900</v>
      </c>
      <c r="F492" s="269">
        <v>6782419</v>
      </c>
      <c r="G492" s="841" t="s">
        <v>16384</v>
      </c>
      <c r="H492" s="842" t="s">
        <v>15506</v>
      </c>
      <c r="I492" s="842" t="s">
        <v>15424</v>
      </c>
      <c r="J492" s="107"/>
      <c r="K492" s="10">
        <v>1</v>
      </c>
      <c r="L492" s="10">
        <v>6</v>
      </c>
      <c r="M492" s="838">
        <v>66400</v>
      </c>
      <c r="N492" s="10">
        <v>0</v>
      </c>
      <c r="O492" s="107">
        <v>6</v>
      </c>
      <c r="P492" s="838">
        <v>65374.26</v>
      </c>
      <c r="Q492" s="10">
        <v>0</v>
      </c>
      <c r="R492" s="107">
        <v>12</v>
      </c>
    </row>
    <row r="493" spans="1:18" s="843" customFormat="1" ht="22.5" x14ac:dyDescent="0.25">
      <c r="A493" s="107" t="s">
        <v>15401</v>
      </c>
      <c r="B493" s="10" t="s">
        <v>19548</v>
      </c>
      <c r="C493" s="269" t="s">
        <v>30118</v>
      </c>
      <c r="D493" s="841" t="s">
        <v>16385</v>
      </c>
      <c r="E493" s="837">
        <v>7000</v>
      </c>
      <c r="F493" s="269">
        <v>6775985</v>
      </c>
      <c r="G493" s="841" t="s">
        <v>16386</v>
      </c>
      <c r="H493" s="842" t="s">
        <v>15799</v>
      </c>
      <c r="I493" s="842" t="s">
        <v>15424</v>
      </c>
      <c r="J493" s="107"/>
      <c r="K493" s="10">
        <v>2</v>
      </c>
      <c r="L493" s="10">
        <v>6</v>
      </c>
      <c r="M493" s="838">
        <v>43000</v>
      </c>
      <c r="N493" s="10">
        <v>0</v>
      </c>
      <c r="O493" s="107">
        <v>6</v>
      </c>
      <c r="P493" s="838">
        <v>42000</v>
      </c>
      <c r="Q493" s="10">
        <v>0</v>
      </c>
      <c r="R493" s="107">
        <v>12</v>
      </c>
    </row>
    <row r="494" spans="1:18" s="843" customFormat="1" ht="22.5" x14ac:dyDescent="0.25">
      <c r="A494" s="107" t="s">
        <v>15401</v>
      </c>
      <c r="B494" s="10" t="s">
        <v>19548</v>
      </c>
      <c r="C494" s="269" t="s">
        <v>30118</v>
      </c>
      <c r="D494" s="841" t="s">
        <v>16387</v>
      </c>
      <c r="E494" s="837">
        <v>6000</v>
      </c>
      <c r="F494" s="269">
        <v>21439893</v>
      </c>
      <c r="G494" s="841" t="s">
        <v>16388</v>
      </c>
      <c r="H494" s="842" t="s">
        <v>15446</v>
      </c>
      <c r="I494" s="842" t="s">
        <v>15424</v>
      </c>
      <c r="J494" s="107"/>
      <c r="K494" s="10">
        <v>1</v>
      </c>
      <c r="L494" s="10">
        <v>6</v>
      </c>
      <c r="M494" s="838">
        <v>37000</v>
      </c>
      <c r="N494" s="10">
        <v>0</v>
      </c>
      <c r="O494" s="107">
        <v>6</v>
      </c>
      <c r="P494" s="838">
        <v>36000</v>
      </c>
      <c r="Q494" s="10">
        <v>0</v>
      </c>
      <c r="R494" s="107">
        <v>12</v>
      </c>
    </row>
    <row r="495" spans="1:18" s="843" customFormat="1" ht="22.5" x14ac:dyDescent="0.25">
      <c r="A495" s="107" t="s">
        <v>15401</v>
      </c>
      <c r="B495" s="10" t="s">
        <v>19548</v>
      </c>
      <c r="C495" s="269" t="s">
        <v>30118</v>
      </c>
      <c r="D495" s="841" t="s">
        <v>15498</v>
      </c>
      <c r="E495" s="837">
        <v>10000</v>
      </c>
      <c r="F495" s="269">
        <v>6012179</v>
      </c>
      <c r="G495" s="841" t="s">
        <v>16389</v>
      </c>
      <c r="H495" s="842" t="s">
        <v>15506</v>
      </c>
      <c r="I495" s="842" t="s">
        <v>15424</v>
      </c>
      <c r="J495" s="107"/>
      <c r="K495" s="10">
        <v>1</v>
      </c>
      <c r="L495" s="10">
        <v>6</v>
      </c>
      <c r="M495" s="838">
        <v>61000</v>
      </c>
      <c r="N495" s="10">
        <v>0</v>
      </c>
      <c r="O495" s="107">
        <v>6</v>
      </c>
      <c r="P495" s="838">
        <v>60000</v>
      </c>
      <c r="Q495" s="10">
        <v>0</v>
      </c>
      <c r="R495" s="107">
        <v>12</v>
      </c>
    </row>
    <row r="496" spans="1:18" s="843" customFormat="1" ht="22.5" x14ac:dyDescent="0.25">
      <c r="A496" s="107" t="s">
        <v>15401</v>
      </c>
      <c r="B496" s="10" t="s">
        <v>19548</v>
      </c>
      <c r="C496" s="269" t="s">
        <v>30118</v>
      </c>
      <c r="D496" s="841" t="s">
        <v>16390</v>
      </c>
      <c r="E496" s="837">
        <v>8000</v>
      </c>
      <c r="F496" s="269">
        <v>7923029</v>
      </c>
      <c r="G496" s="841" t="s">
        <v>16391</v>
      </c>
      <c r="H496" s="842" t="s">
        <v>15523</v>
      </c>
      <c r="I496" s="842" t="s">
        <v>15424</v>
      </c>
      <c r="J496" s="107"/>
      <c r="K496" s="10">
        <v>2</v>
      </c>
      <c r="L496" s="10">
        <v>6</v>
      </c>
      <c r="M496" s="838">
        <v>49000</v>
      </c>
      <c r="N496" s="10">
        <v>0</v>
      </c>
      <c r="O496" s="107">
        <v>6</v>
      </c>
      <c r="P496" s="838">
        <v>48000</v>
      </c>
      <c r="Q496" s="10">
        <v>0</v>
      </c>
      <c r="R496" s="107">
        <v>12</v>
      </c>
    </row>
    <row r="497" spans="1:18" s="843" customFormat="1" ht="22.5" x14ac:dyDescent="0.25">
      <c r="A497" s="107" t="s">
        <v>15401</v>
      </c>
      <c r="B497" s="10" t="s">
        <v>19548</v>
      </c>
      <c r="C497" s="269" t="s">
        <v>30118</v>
      </c>
      <c r="D497" s="841" t="s">
        <v>16392</v>
      </c>
      <c r="E497" s="837">
        <v>9000</v>
      </c>
      <c r="F497" s="269">
        <v>40020337</v>
      </c>
      <c r="G497" s="841" t="s">
        <v>16393</v>
      </c>
      <c r="H497" s="842" t="s">
        <v>15437</v>
      </c>
      <c r="I497" s="842" t="s">
        <v>15424</v>
      </c>
      <c r="J497" s="107"/>
      <c r="K497" s="10">
        <v>1</v>
      </c>
      <c r="L497" s="10">
        <v>6</v>
      </c>
      <c r="M497" s="838">
        <v>55000</v>
      </c>
      <c r="N497" s="10">
        <v>0</v>
      </c>
      <c r="O497" s="107">
        <v>6</v>
      </c>
      <c r="P497" s="838">
        <v>54000</v>
      </c>
      <c r="Q497" s="10">
        <v>0</v>
      </c>
      <c r="R497" s="107">
        <v>12</v>
      </c>
    </row>
    <row r="498" spans="1:18" s="843" customFormat="1" ht="22.5" x14ac:dyDescent="0.25">
      <c r="A498" s="107" t="s">
        <v>15401</v>
      </c>
      <c r="B498" s="10" t="s">
        <v>19548</v>
      </c>
      <c r="C498" s="269" t="s">
        <v>30118</v>
      </c>
      <c r="D498" s="841" t="s">
        <v>16394</v>
      </c>
      <c r="E498" s="837">
        <v>5000</v>
      </c>
      <c r="F498" s="269">
        <v>9777050</v>
      </c>
      <c r="G498" s="841" t="s">
        <v>16395</v>
      </c>
      <c r="H498" s="842" t="s">
        <v>1030</v>
      </c>
      <c r="I498" s="842" t="s">
        <v>15478</v>
      </c>
      <c r="J498" s="107"/>
      <c r="K498" s="10">
        <v>2</v>
      </c>
      <c r="L498" s="10">
        <v>6</v>
      </c>
      <c r="M498" s="838">
        <v>31000</v>
      </c>
      <c r="N498" s="10">
        <v>0</v>
      </c>
      <c r="O498" s="107">
        <v>6</v>
      </c>
      <c r="P498" s="838">
        <v>30000</v>
      </c>
      <c r="Q498" s="10">
        <v>0</v>
      </c>
      <c r="R498" s="107">
        <v>12</v>
      </c>
    </row>
    <row r="499" spans="1:18" s="843" customFormat="1" ht="22.5" x14ac:dyDescent="0.25">
      <c r="A499" s="107" t="s">
        <v>15401</v>
      </c>
      <c r="B499" s="10" t="s">
        <v>19548</v>
      </c>
      <c r="C499" s="269" t="s">
        <v>30118</v>
      </c>
      <c r="D499" s="841" t="s">
        <v>16396</v>
      </c>
      <c r="E499" s="837">
        <v>2500</v>
      </c>
      <c r="F499" s="269">
        <v>15436199</v>
      </c>
      <c r="G499" s="841" t="s">
        <v>16397</v>
      </c>
      <c r="H499" s="842" t="s">
        <v>16240</v>
      </c>
      <c r="I499" s="842" t="s">
        <v>15443</v>
      </c>
      <c r="J499" s="107"/>
      <c r="K499" s="10">
        <v>1</v>
      </c>
      <c r="L499" s="10">
        <v>6</v>
      </c>
      <c r="M499" s="838">
        <v>16000</v>
      </c>
      <c r="N499" s="10">
        <v>0</v>
      </c>
      <c r="O499" s="107">
        <v>6</v>
      </c>
      <c r="P499" s="838">
        <v>15000</v>
      </c>
      <c r="Q499" s="10">
        <v>0</v>
      </c>
      <c r="R499" s="107">
        <v>12</v>
      </c>
    </row>
    <row r="500" spans="1:18" s="843" customFormat="1" ht="22.5" x14ac:dyDescent="0.25">
      <c r="A500" s="107" t="s">
        <v>15401</v>
      </c>
      <c r="B500" s="10" t="s">
        <v>19548</v>
      </c>
      <c r="C500" s="269" t="s">
        <v>30118</v>
      </c>
      <c r="D500" s="841" t="s">
        <v>16398</v>
      </c>
      <c r="E500" s="837">
        <v>5500</v>
      </c>
      <c r="F500" s="269">
        <v>9903668</v>
      </c>
      <c r="G500" s="841" t="s">
        <v>16399</v>
      </c>
      <c r="H500" s="842" t="s">
        <v>15509</v>
      </c>
      <c r="I500" s="842" t="s">
        <v>16206</v>
      </c>
      <c r="J500" s="107"/>
      <c r="K500" s="10">
        <v>2</v>
      </c>
      <c r="L500" s="10">
        <v>6</v>
      </c>
      <c r="M500" s="838">
        <v>34000</v>
      </c>
      <c r="N500" s="10">
        <v>0</v>
      </c>
      <c r="O500" s="107">
        <v>6</v>
      </c>
      <c r="P500" s="838">
        <v>33000</v>
      </c>
      <c r="Q500" s="10">
        <v>0</v>
      </c>
      <c r="R500" s="107">
        <v>12</v>
      </c>
    </row>
    <row r="501" spans="1:18" s="843" customFormat="1" ht="22.5" x14ac:dyDescent="0.25">
      <c r="A501" s="107" t="s">
        <v>15401</v>
      </c>
      <c r="B501" s="10" t="s">
        <v>19548</v>
      </c>
      <c r="C501" s="269" t="s">
        <v>30118</v>
      </c>
      <c r="D501" s="841" t="s">
        <v>16400</v>
      </c>
      <c r="E501" s="837">
        <v>5000</v>
      </c>
      <c r="F501" s="269">
        <v>40574865</v>
      </c>
      <c r="G501" s="841" t="s">
        <v>16401</v>
      </c>
      <c r="H501" s="842" t="s">
        <v>15440</v>
      </c>
      <c r="I501" s="842" t="s">
        <v>15424</v>
      </c>
      <c r="J501" s="107"/>
      <c r="K501" s="10">
        <v>1</v>
      </c>
      <c r="L501" s="10">
        <v>6</v>
      </c>
      <c r="M501" s="838">
        <v>31000</v>
      </c>
      <c r="N501" s="10">
        <v>0</v>
      </c>
      <c r="O501" s="107">
        <v>6</v>
      </c>
      <c r="P501" s="838">
        <v>29986.46</v>
      </c>
      <c r="Q501" s="10">
        <v>0</v>
      </c>
      <c r="R501" s="107">
        <v>12</v>
      </c>
    </row>
    <row r="502" spans="1:18" s="843" customFormat="1" ht="22.5" x14ac:dyDescent="0.25">
      <c r="A502" s="107" t="s">
        <v>15401</v>
      </c>
      <c r="B502" s="10" t="s">
        <v>19548</v>
      </c>
      <c r="C502" s="269" t="s">
        <v>113</v>
      </c>
      <c r="D502" s="841" t="s">
        <v>15568</v>
      </c>
      <c r="E502" s="837">
        <v>15600</v>
      </c>
      <c r="F502" s="269">
        <v>18093247</v>
      </c>
      <c r="G502" s="841" t="s">
        <v>16402</v>
      </c>
      <c r="H502" s="842"/>
      <c r="I502" s="842"/>
      <c r="J502" s="107"/>
      <c r="K502" s="10">
        <v>0</v>
      </c>
      <c r="L502" s="10">
        <v>0</v>
      </c>
      <c r="M502" s="838">
        <v>0</v>
      </c>
      <c r="N502" s="10">
        <v>0</v>
      </c>
      <c r="O502" s="107"/>
      <c r="P502" s="838"/>
      <c r="Q502" s="10">
        <v>0</v>
      </c>
      <c r="R502" s="107">
        <v>0</v>
      </c>
    </row>
    <row r="503" spans="1:18" s="843" customFormat="1" ht="22.5" x14ac:dyDescent="0.25">
      <c r="A503" s="107" t="s">
        <v>15401</v>
      </c>
      <c r="B503" s="10" t="s">
        <v>19548</v>
      </c>
      <c r="C503" s="269" t="s">
        <v>30118</v>
      </c>
      <c r="D503" s="841" t="s">
        <v>15957</v>
      </c>
      <c r="E503" s="837">
        <v>7000</v>
      </c>
      <c r="F503" s="269">
        <v>23809733</v>
      </c>
      <c r="G503" s="841" t="s">
        <v>16403</v>
      </c>
      <c r="H503" s="842" t="s">
        <v>15416</v>
      </c>
      <c r="I503" s="842" t="s">
        <v>15424</v>
      </c>
      <c r="J503" s="107"/>
      <c r="K503" s="10">
        <v>1</v>
      </c>
      <c r="L503" s="10">
        <v>6</v>
      </c>
      <c r="M503" s="838">
        <v>43000</v>
      </c>
      <c r="N503" s="10">
        <v>0</v>
      </c>
      <c r="O503" s="107">
        <v>6</v>
      </c>
      <c r="P503" s="838">
        <v>42000</v>
      </c>
      <c r="Q503" s="10">
        <v>0</v>
      </c>
      <c r="R503" s="107">
        <v>12</v>
      </c>
    </row>
    <row r="504" spans="1:18" s="843" customFormat="1" ht="22.5" x14ac:dyDescent="0.25">
      <c r="A504" s="107" t="s">
        <v>15401</v>
      </c>
      <c r="B504" s="10" t="s">
        <v>19548</v>
      </c>
      <c r="C504" s="269" t="s">
        <v>30118</v>
      </c>
      <c r="D504" s="841" t="s">
        <v>16404</v>
      </c>
      <c r="E504" s="837">
        <v>4500</v>
      </c>
      <c r="F504" s="269">
        <v>8058607</v>
      </c>
      <c r="G504" s="841" t="s">
        <v>16405</v>
      </c>
      <c r="H504" s="842" t="s">
        <v>15810</v>
      </c>
      <c r="I504" s="842" t="s">
        <v>15443</v>
      </c>
      <c r="J504" s="107"/>
      <c r="K504" s="10">
        <v>3</v>
      </c>
      <c r="L504" s="10">
        <v>6</v>
      </c>
      <c r="M504" s="838">
        <v>28000</v>
      </c>
      <c r="N504" s="10">
        <v>0</v>
      </c>
      <c r="O504" s="107">
        <v>6</v>
      </c>
      <c r="P504" s="838">
        <v>27000</v>
      </c>
      <c r="Q504" s="10">
        <v>0</v>
      </c>
      <c r="R504" s="107">
        <v>12</v>
      </c>
    </row>
    <row r="505" spans="1:18" s="843" customFormat="1" ht="22.5" x14ac:dyDescent="0.25">
      <c r="A505" s="107" t="s">
        <v>15401</v>
      </c>
      <c r="B505" s="10" t="s">
        <v>19548</v>
      </c>
      <c r="C505" s="269" t="s">
        <v>30118</v>
      </c>
      <c r="D505" s="841" t="s">
        <v>15537</v>
      </c>
      <c r="E505" s="837">
        <v>7000</v>
      </c>
      <c r="F505" s="269">
        <v>41618028</v>
      </c>
      <c r="G505" s="841" t="s">
        <v>16406</v>
      </c>
      <c r="H505" s="842" t="s">
        <v>15481</v>
      </c>
      <c r="I505" s="842" t="s">
        <v>15424</v>
      </c>
      <c r="J505" s="107"/>
      <c r="K505" s="10">
        <v>3</v>
      </c>
      <c r="L505" s="10">
        <v>6</v>
      </c>
      <c r="M505" s="838">
        <v>43000</v>
      </c>
      <c r="N505" s="10">
        <v>0</v>
      </c>
      <c r="O505" s="107">
        <v>6</v>
      </c>
      <c r="P505" s="838">
        <v>42000</v>
      </c>
      <c r="Q505" s="10">
        <v>0</v>
      </c>
      <c r="R505" s="107">
        <v>12</v>
      </c>
    </row>
    <row r="506" spans="1:18" s="843" customFormat="1" ht="22.5" x14ac:dyDescent="0.25">
      <c r="A506" s="107" t="s">
        <v>15401</v>
      </c>
      <c r="B506" s="10" t="s">
        <v>19548</v>
      </c>
      <c r="C506" s="269" t="s">
        <v>30118</v>
      </c>
      <c r="D506" s="841" t="s">
        <v>16407</v>
      </c>
      <c r="E506" s="837">
        <v>7000</v>
      </c>
      <c r="F506" s="269">
        <v>80193956</v>
      </c>
      <c r="G506" s="841" t="s">
        <v>16408</v>
      </c>
      <c r="H506" s="842" t="s">
        <v>15416</v>
      </c>
      <c r="I506" s="842" t="s">
        <v>15409</v>
      </c>
      <c r="J506" s="107"/>
      <c r="K506" s="10">
        <v>2</v>
      </c>
      <c r="L506" s="10">
        <v>6</v>
      </c>
      <c r="M506" s="838">
        <v>43000</v>
      </c>
      <c r="N506" s="10">
        <v>0</v>
      </c>
      <c r="O506" s="107">
        <v>6</v>
      </c>
      <c r="P506" s="838">
        <v>42000</v>
      </c>
      <c r="Q506" s="10">
        <v>0</v>
      </c>
      <c r="R506" s="107">
        <v>12</v>
      </c>
    </row>
    <row r="507" spans="1:18" s="843" customFormat="1" ht="22.5" x14ac:dyDescent="0.25">
      <c r="A507" s="107" t="s">
        <v>15401</v>
      </c>
      <c r="B507" s="10" t="s">
        <v>19548</v>
      </c>
      <c r="C507" s="269" t="s">
        <v>30118</v>
      </c>
      <c r="D507" s="841" t="s">
        <v>16409</v>
      </c>
      <c r="E507" s="837">
        <v>7000</v>
      </c>
      <c r="F507" s="269">
        <v>44844491</v>
      </c>
      <c r="G507" s="841" t="s">
        <v>16410</v>
      </c>
      <c r="H507" s="842" t="s">
        <v>15446</v>
      </c>
      <c r="I507" s="842" t="s">
        <v>15424</v>
      </c>
      <c r="J507" s="107"/>
      <c r="K507" s="10">
        <v>2</v>
      </c>
      <c r="L507" s="10">
        <v>6</v>
      </c>
      <c r="M507" s="838">
        <v>43000</v>
      </c>
      <c r="N507" s="10">
        <v>0</v>
      </c>
      <c r="O507" s="107">
        <v>6</v>
      </c>
      <c r="P507" s="838">
        <v>26365.69</v>
      </c>
      <c r="Q507" s="10">
        <v>0</v>
      </c>
      <c r="R507" s="107">
        <v>12</v>
      </c>
    </row>
    <row r="508" spans="1:18" s="843" customFormat="1" ht="22.5" x14ac:dyDescent="0.25">
      <c r="A508" s="107" t="s">
        <v>15401</v>
      </c>
      <c r="B508" s="10" t="s">
        <v>19548</v>
      </c>
      <c r="C508" s="269" t="s">
        <v>30118</v>
      </c>
      <c r="D508" s="841" t="s">
        <v>16411</v>
      </c>
      <c r="E508" s="837">
        <v>3000</v>
      </c>
      <c r="F508" s="269">
        <v>7117153</v>
      </c>
      <c r="G508" s="841" t="s">
        <v>16412</v>
      </c>
      <c r="H508" s="842" t="s">
        <v>1030</v>
      </c>
      <c r="I508" s="842" t="s">
        <v>15478</v>
      </c>
      <c r="J508" s="107"/>
      <c r="K508" s="10">
        <v>1</v>
      </c>
      <c r="L508" s="10">
        <v>6</v>
      </c>
      <c r="M508" s="838">
        <v>19000</v>
      </c>
      <c r="N508" s="10">
        <v>0</v>
      </c>
      <c r="O508" s="107">
        <v>6</v>
      </c>
      <c r="P508" s="838">
        <v>17996.87</v>
      </c>
      <c r="Q508" s="10">
        <v>0</v>
      </c>
      <c r="R508" s="107">
        <v>12</v>
      </c>
    </row>
    <row r="509" spans="1:18" s="843" customFormat="1" ht="22.5" x14ac:dyDescent="0.25">
      <c r="A509" s="107" t="s">
        <v>15401</v>
      </c>
      <c r="B509" s="10" t="s">
        <v>19548</v>
      </c>
      <c r="C509" s="269" t="s">
        <v>30118</v>
      </c>
      <c r="D509" s="841" t="s">
        <v>16413</v>
      </c>
      <c r="E509" s="837">
        <v>10000</v>
      </c>
      <c r="F509" s="269">
        <v>8464560</v>
      </c>
      <c r="G509" s="841" t="s">
        <v>16414</v>
      </c>
      <c r="H509" s="842" t="s">
        <v>15446</v>
      </c>
      <c r="I509" s="842" t="s">
        <v>15424</v>
      </c>
      <c r="J509" s="107"/>
      <c r="K509" s="10">
        <v>1</v>
      </c>
      <c r="L509" s="10">
        <v>6</v>
      </c>
      <c r="M509" s="838">
        <v>61000</v>
      </c>
      <c r="N509" s="10">
        <v>0</v>
      </c>
      <c r="O509" s="107">
        <v>6</v>
      </c>
      <c r="P509" s="838">
        <v>60000</v>
      </c>
      <c r="Q509" s="10">
        <v>0</v>
      </c>
      <c r="R509" s="107">
        <v>12</v>
      </c>
    </row>
    <row r="510" spans="1:18" s="843" customFormat="1" ht="22.5" x14ac:dyDescent="0.25">
      <c r="A510" s="107" t="s">
        <v>15401</v>
      </c>
      <c r="B510" s="10" t="s">
        <v>19548</v>
      </c>
      <c r="C510" s="269" t="s">
        <v>30118</v>
      </c>
      <c r="D510" s="841" t="s">
        <v>16415</v>
      </c>
      <c r="E510" s="837">
        <v>2400</v>
      </c>
      <c r="F510" s="269">
        <v>6173082</v>
      </c>
      <c r="G510" s="841" t="s">
        <v>16416</v>
      </c>
      <c r="H510" s="842" t="s">
        <v>15468</v>
      </c>
      <c r="I510" s="842" t="s">
        <v>15413</v>
      </c>
      <c r="J510" s="107"/>
      <c r="K510" s="10">
        <v>1</v>
      </c>
      <c r="L510" s="10">
        <v>6</v>
      </c>
      <c r="M510" s="838">
        <v>15400</v>
      </c>
      <c r="N510" s="10">
        <v>0</v>
      </c>
      <c r="O510" s="107">
        <v>6</v>
      </c>
      <c r="P510" s="838">
        <v>14400</v>
      </c>
      <c r="Q510" s="10">
        <v>0</v>
      </c>
      <c r="R510" s="107">
        <v>12</v>
      </c>
    </row>
    <row r="511" spans="1:18" s="843" customFormat="1" ht="33.75" x14ac:dyDescent="0.25">
      <c r="A511" s="107" t="s">
        <v>15401</v>
      </c>
      <c r="B511" s="10" t="s">
        <v>19548</v>
      </c>
      <c r="C511" s="269" t="s">
        <v>30118</v>
      </c>
      <c r="D511" s="841" t="s">
        <v>16417</v>
      </c>
      <c r="E511" s="837">
        <v>13000</v>
      </c>
      <c r="F511" s="269">
        <v>10610126</v>
      </c>
      <c r="G511" s="841" t="s">
        <v>16418</v>
      </c>
      <c r="H511" s="842" t="s">
        <v>15506</v>
      </c>
      <c r="I511" s="842" t="s">
        <v>15518</v>
      </c>
      <c r="J511" s="107"/>
      <c r="K511" s="10">
        <v>1</v>
      </c>
      <c r="L511" s="10">
        <v>6</v>
      </c>
      <c r="M511" s="838">
        <v>79000</v>
      </c>
      <c r="N511" s="10">
        <v>0</v>
      </c>
      <c r="O511" s="107">
        <v>6</v>
      </c>
      <c r="P511" s="838">
        <v>78000</v>
      </c>
      <c r="Q511" s="10">
        <v>0</v>
      </c>
      <c r="R511" s="107">
        <v>12</v>
      </c>
    </row>
    <row r="512" spans="1:18" s="843" customFormat="1" ht="22.5" x14ac:dyDescent="0.25">
      <c r="A512" s="107" t="s">
        <v>15401</v>
      </c>
      <c r="B512" s="10" t="s">
        <v>19548</v>
      </c>
      <c r="C512" s="269" t="s">
        <v>30118</v>
      </c>
      <c r="D512" s="841" t="s">
        <v>16419</v>
      </c>
      <c r="E512" s="837">
        <v>9000</v>
      </c>
      <c r="F512" s="269">
        <v>8134576</v>
      </c>
      <c r="G512" s="841" t="s">
        <v>16420</v>
      </c>
      <c r="H512" s="842" t="s">
        <v>15736</v>
      </c>
      <c r="I512" s="842" t="s">
        <v>15424</v>
      </c>
      <c r="J512" s="107"/>
      <c r="K512" s="10">
        <v>1</v>
      </c>
      <c r="L512" s="10">
        <v>6</v>
      </c>
      <c r="M512" s="838">
        <v>55000</v>
      </c>
      <c r="N512" s="10">
        <v>0</v>
      </c>
      <c r="O512" s="107">
        <v>6</v>
      </c>
      <c r="P512" s="838">
        <v>54000</v>
      </c>
      <c r="Q512" s="10">
        <v>0</v>
      </c>
      <c r="R512" s="107">
        <v>12</v>
      </c>
    </row>
    <row r="513" spans="1:18" s="843" customFormat="1" ht="45" x14ac:dyDescent="0.25">
      <c r="A513" s="107" t="s">
        <v>15401</v>
      </c>
      <c r="B513" s="10" t="s">
        <v>19548</v>
      </c>
      <c r="C513" s="269" t="s">
        <v>30118</v>
      </c>
      <c r="D513" s="841" t="s">
        <v>16421</v>
      </c>
      <c r="E513" s="837">
        <v>7000</v>
      </c>
      <c r="F513" s="269">
        <v>127501</v>
      </c>
      <c r="G513" s="841" t="s">
        <v>16422</v>
      </c>
      <c r="H513" s="842" t="s">
        <v>16423</v>
      </c>
      <c r="I513" s="842" t="s">
        <v>15424</v>
      </c>
      <c r="J513" s="107"/>
      <c r="K513" s="10">
        <v>2</v>
      </c>
      <c r="L513" s="10">
        <v>6</v>
      </c>
      <c r="M513" s="838">
        <v>43000</v>
      </c>
      <c r="N513" s="10">
        <v>0</v>
      </c>
      <c r="O513" s="107">
        <v>6</v>
      </c>
      <c r="P513" s="838">
        <v>42000</v>
      </c>
      <c r="Q513" s="10">
        <v>0</v>
      </c>
      <c r="R513" s="107">
        <v>12</v>
      </c>
    </row>
    <row r="514" spans="1:18" s="843" customFormat="1" ht="22.5" x14ac:dyDescent="0.25">
      <c r="A514" s="107" t="s">
        <v>15401</v>
      </c>
      <c r="B514" s="10" t="s">
        <v>19548</v>
      </c>
      <c r="C514" s="269" t="s">
        <v>30118</v>
      </c>
      <c r="D514" s="841" t="s">
        <v>16424</v>
      </c>
      <c r="E514" s="837">
        <v>8500</v>
      </c>
      <c r="F514" s="269">
        <v>10083575</v>
      </c>
      <c r="G514" s="841" t="s">
        <v>16425</v>
      </c>
      <c r="H514" s="842" t="s">
        <v>15488</v>
      </c>
      <c r="I514" s="842" t="s">
        <v>15424</v>
      </c>
      <c r="J514" s="107"/>
      <c r="K514" s="10">
        <v>3</v>
      </c>
      <c r="L514" s="10">
        <v>6</v>
      </c>
      <c r="M514" s="838">
        <v>52000</v>
      </c>
      <c r="N514" s="10">
        <v>0</v>
      </c>
      <c r="O514" s="107">
        <v>6</v>
      </c>
      <c r="P514" s="838">
        <v>50966.35</v>
      </c>
      <c r="Q514" s="10">
        <v>0</v>
      </c>
      <c r="R514" s="107">
        <v>12</v>
      </c>
    </row>
    <row r="515" spans="1:18" s="843" customFormat="1" ht="22.5" x14ac:dyDescent="0.25">
      <c r="A515" s="107" t="s">
        <v>15401</v>
      </c>
      <c r="B515" s="10" t="s">
        <v>19548</v>
      </c>
      <c r="C515" s="269" t="s">
        <v>30118</v>
      </c>
      <c r="D515" s="841" t="s">
        <v>15654</v>
      </c>
      <c r="E515" s="837">
        <v>15600</v>
      </c>
      <c r="F515" s="269">
        <v>26705837</v>
      </c>
      <c r="G515" s="841" t="s">
        <v>16426</v>
      </c>
      <c r="H515" s="842" t="s">
        <v>15446</v>
      </c>
      <c r="I515" s="842" t="s">
        <v>15424</v>
      </c>
      <c r="J515" s="107"/>
      <c r="K515" s="10">
        <v>1</v>
      </c>
      <c r="L515" s="10">
        <v>6</v>
      </c>
      <c r="M515" s="838">
        <v>55000</v>
      </c>
      <c r="N515" s="10">
        <v>0</v>
      </c>
      <c r="O515" s="107">
        <v>6</v>
      </c>
      <c r="P515" s="838">
        <v>93600</v>
      </c>
      <c r="Q515" s="10">
        <v>0</v>
      </c>
      <c r="R515" s="107">
        <v>12</v>
      </c>
    </row>
    <row r="516" spans="1:18" s="843" customFormat="1" ht="22.5" x14ac:dyDescent="0.25">
      <c r="A516" s="107" t="s">
        <v>15401</v>
      </c>
      <c r="B516" s="10" t="s">
        <v>19548</v>
      </c>
      <c r="C516" s="269" t="s">
        <v>30118</v>
      </c>
      <c r="D516" s="841" t="s">
        <v>16427</v>
      </c>
      <c r="E516" s="837">
        <v>10000</v>
      </c>
      <c r="F516" s="269">
        <v>15431888</v>
      </c>
      <c r="G516" s="841" t="s">
        <v>16428</v>
      </c>
      <c r="H516" s="842" t="s">
        <v>15552</v>
      </c>
      <c r="I516" s="842" t="s">
        <v>15518</v>
      </c>
      <c r="J516" s="107"/>
      <c r="K516" s="10">
        <v>1</v>
      </c>
      <c r="L516" s="10">
        <v>6</v>
      </c>
      <c r="M516" s="838">
        <v>61000</v>
      </c>
      <c r="N516" s="10">
        <v>0</v>
      </c>
      <c r="O516" s="107">
        <v>6</v>
      </c>
      <c r="P516" s="838">
        <v>60000</v>
      </c>
      <c r="Q516" s="10">
        <v>0</v>
      </c>
      <c r="R516" s="107">
        <v>12</v>
      </c>
    </row>
    <row r="517" spans="1:18" s="843" customFormat="1" ht="22.5" x14ac:dyDescent="0.25">
      <c r="A517" s="107" t="s">
        <v>15401</v>
      </c>
      <c r="B517" s="10" t="s">
        <v>19548</v>
      </c>
      <c r="C517" s="269" t="s">
        <v>30118</v>
      </c>
      <c r="D517" s="841" t="s">
        <v>15634</v>
      </c>
      <c r="E517" s="837">
        <v>3500</v>
      </c>
      <c r="F517" s="269">
        <v>9809078</v>
      </c>
      <c r="G517" s="841" t="s">
        <v>16429</v>
      </c>
      <c r="H517" s="842" t="s">
        <v>16430</v>
      </c>
      <c r="I517" s="842" t="s">
        <v>15409</v>
      </c>
      <c r="J517" s="107"/>
      <c r="K517" s="10">
        <v>1</v>
      </c>
      <c r="L517" s="10">
        <v>6</v>
      </c>
      <c r="M517" s="838">
        <v>22000</v>
      </c>
      <c r="N517" s="10">
        <v>0</v>
      </c>
      <c r="O517" s="107">
        <v>6</v>
      </c>
      <c r="P517" s="838">
        <v>20999.51</v>
      </c>
      <c r="Q517" s="10">
        <v>0</v>
      </c>
      <c r="R517" s="107">
        <v>12</v>
      </c>
    </row>
    <row r="518" spans="1:18" s="843" customFormat="1" ht="22.5" x14ac:dyDescent="0.25">
      <c r="A518" s="107" t="s">
        <v>15401</v>
      </c>
      <c r="B518" s="10" t="s">
        <v>19548</v>
      </c>
      <c r="C518" s="269" t="s">
        <v>30118</v>
      </c>
      <c r="D518" s="841" t="s">
        <v>15499</v>
      </c>
      <c r="E518" s="837">
        <v>7000</v>
      </c>
      <c r="F518" s="269">
        <v>10727561</v>
      </c>
      <c r="G518" s="841" t="s">
        <v>16431</v>
      </c>
      <c r="H518" s="842" t="s">
        <v>15440</v>
      </c>
      <c r="I518" s="842" t="s">
        <v>15424</v>
      </c>
      <c r="J518" s="107"/>
      <c r="K518" s="10">
        <v>2</v>
      </c>
      <c r="L518" s="10">
        <v>6</v>
      </c>
      <c r="M518" s="838">
        <v>43000</v>
      </c>
      <c r="N518" s="10">
        <v>0</v>
      </c>
      <c r="O518" s="107">
        <v>6</v>
      </c>
      <c r="P518" s="838">
        <v>41970.83</v>
      </c>
      <c r="Q518" s="10">
        <v>0</v>
      </c>
      <c r="R518" s="107">
        <v>12</v>
      </c>
    </row>
    <row r="519" spans="1:18" s="843" customFormat="1" ht="45" x14ac:dyDescent="0.25">
      <c r="A519" s="107" t="s">
        <v>15401</v>
      </c>
      <c r="B519" s="10" t="s">
        <v>19548</v>
      </c>
      <c r="C519" s="269" t="s">
        <v>30118</v>
      </c>
      <c r="D519" s="841" t="s">
        <v>16432</v>
      </c>
      <c r="E519" s="837">
        <v>7000</v>
      </c>
      <c r="F519" s="269">
        <v>7122820</v>
      </c>
      <c r="G519" s="841" t="s">
        <v>16433</v>
      </c>
      <c r="H519" s="842" t="s">
        <v>15523</v>
      </c>
      <c r="I519" s="842" t="s">
        <v>15424</v>
      </c>
      <c r="J519" s="107"/>
      <c r="K519" s="10">
        <v>1</v>
      </c>
      <c r="L519" s="10">
        <v>6</v>
      </c>
      <c r="M519" s="838">
        <v>43000</v>
      </c>
      <c r="N519" s="10">
        <v>0</v>
      </c>
      <c r="O519" s="107">
        <v>6</v>
      </c>
      <c r="P519" s="838">
        <v>41993.68</v>
      </c>
      <c r="Q519" s="10">
        <v>0</v>
      </c>
      <c r="R519" s="107">
        <v>12</v>
      </c>
    </row>
    <row r="520" spans="1:18" s="843" customFormat="1" ht="22.5" x14ac:dyDescent="0.25">
      <c r="A520" s="107" t="s">
        <v>15401</v>
      </c>
      <c r="B520" s="10" t="s">
        <v>19548</v>
      </c>
      <c r="C520" s="269" t="s">
        <v>30118</v>
      </c>
      <c r="D520" s="841" t="s">
        <v>16434</v>
      </c>
      <c r="E520" s="837">
        <v>8000</v>
      </c>
      <c r="F520" s="269">
        <v>40319222</v>
      </c>
      <c r="G520" s="841" t="s">
        <v>16435</v>
      </c>
      <c r="H520" s="842" t="s">
        <v>15446</v>
      </c>
      <c r="I520" s="842" t="s">
        <v>15424</v>
      </c>
      <c r="J520" s="107"/>
      <c r="K520" s="10">
        <v>1</v>
      </c>
      <c r="L520" s="10">
        <v>6</v>
      </c>
      <c r="M520" s="838">
        <v>49000</v>
      </c>
      <c r="N520" s="10">
        <v>0</v>
      </c>
      <c r="O520" s="107">
        <v>6</v>
      </c>
      <c r="P520" s="838">
        <v>48000</v>
      </c>
      <c r="Q520" s="10">
        <v>0</v>
      </c>
      <c r="R520" s="107">
        <v>12</v>
      </c>
    </row>
    <row r="521" spans="1:18" s="843" customFormat="1" ht="22.5" x14ac:dyDescent="0.25">
      <c r="A521" s="107" t="s">
        <v>15401</v>
      </c>
      <c r="B521" s="10" t="s">
        <v>19548</v>
      </c>
      <c r="C521" s="269" t="s">
        <v>30118</v>
      </c>
      <c r="D521" s="841" t="s">
        <v>15634</v>
      </c>
      <c r="E521" s="837">
        <v>3000</v>
      </c>
      <c r="F521" s="269">
        <v>9534375</v>
      </c>
      <c r="G521" s="841" t="s">
        <v>16436</v>
      </c>
      <c r="H521" s="842" t="s">
        <v>16437</v>
      </c>
      <c r="I521" s="842" t="s">
        <v>15417</v>
      </c>
      <c r="J521" s="107"/>
      <c r="K521" s="10">
        <v>1</v>
      </c>
      <c r="L521" s="10">
        <v>6</v>
      </c>
      <c r="M521" s="838">
        <v>19000</v>
      </c>
      <c r="N521" s="10">
        <v>0</v>
      </c>
      <c r="O521" s="107">
        <v>6</v>
      </c>
      <c r="P521" s="838">
        <v>17975</v>
      </c>
      <c r="Q521" s="10">
        <v>0</v>
      </c>
      <c r="R521" s="107">
        <v>12</v>
      </c>
    </row>
    <row r="522" spans="1:18" s="843" customFormat="1" ht="22.5" x14ac:dyDescent="0.25">
      <c r="A522" s="107" t="s">
        <v>15401</v>
      </c>
      <c r="B522" s="10" t="s">
        <v>19548</v>
      </c>
      <c r="C522" s="269" t="s">
        <v>30118</v>
      </c>
      <c r="D522" s="841" t="s">
        <v>15654</v>
      </c>
      <c r="E522" s="837">
        <v>15600</v>
      </c>
      <c r="F522" s="269">
        <v>7813266</v>
      </c>
      <c r="G522" s="841" t="s">
        <v>16438</v>
      </c>
      <c r="H522" s="842" t="s">
        <v>15446</v>
      </c>
      <c r="I522" s="842" t="s">
        <v>15424</v>
      </c>
      <c r="J522" s="107"/>
      <c r="K522" s="10" t="s">
        <v>354</v>
      </c>
      <c r="L522" s="10">
        <v>0</v>
      </c>
      <c r="M522" s="838">
        <v>0</v>
      </c>
      <c r="N522" s="10">
        <v>0</v>
      </c>
      <c r="O522" s="107">
        <v>4</v>
      </c>
      <c r="P522" s="838">
        <v>62400</v>
      </c>
      <c r="Q522" s="10">
        <v>0</v>
      </c>
      <c r="R522" s="107">
        <v>12</v>
      </c>
    </row>
    <row r="523" spans="1:18" s="843" customFormat="1" ht="22.5" x14ac:dyDescent="0.25">
      <c r="A523" s="107" t="s">
        <v>15401</v>
      </c>
      <c r="B523" s="10" t="s">
        <v>19548</v>
      </c>
      <c r="C523" s="269" t="s">
        <v>30118</v>
      </c>
      <c r="D523" s="841" t="s">
        <v>16439</v>
      </c>
      <c r="E523" s="837">
        <v>7500</v>
      </c>
      <c r="F523" s="269">
        <v>9682227</v>
      </c>
      <c r="G523" s="841" t="s">
        <v>16440</v>
      </c>
      <c r="H523" s="842" t="s">
        <v>15552</v>
      </c>
      <c r="I523" s="842" t="s">
        <v>15518</v>
      </c>
      <c r="J523" s="107"/>
      <c r="K523" s="10">
        <v>1</v>
      </c>
      <c r="L523" s="10">
        <v>6</v>
      </c>
      <c r="M523" s="838">
        <v>46000</v>
      </c>
      <c r="N523" s="10">
        <v>0</v>
      </c>
      <c r="O523" s="107">
        <v>6</v>
      </c>
      <c r="P523" s="838">
        <v>45000</v>
      </c>
      <c r="Q523" s="10">
        <v>0</v>
      </c>
      <c r="R523" s="107">
        <v>12</v>
      </c>
    </row>
    <row r="524" spans="1:18" s="843" customFormat="1" ht="22.5" x14ac:dyDescent="0.25">
      <c r="A524" s="107" t="s">
        <v>15401</v>
      </c>
      <c r="B524" s="10" t="s">
        <v>19548</v>
      </c>
      <c r="C524" s="269" t="s">
        <v>30118</v>
      </c>
      <c r="D524" s="841" t="s">
        <v>16441</v>
      </c>
      <c r="E524" s="837">
        <v>3400</v>
      </c>
      <c r="F524" s="269">
        <v>16426844</v>
      </c>
      <c r="G524" s="841" t="s">
        <v>16442</v>
      </c>
      <c r="H524" s="842" t="s">
        <v>16443</v>
      </c>
      <c r="I524" s="842" t="s">
        <v>15413</v>
      </c>
      <c r="J524" s="107"/>
      <c r="K524" s="10">
        <v>2</v>
      </c>
      <c r="L524" s="10">
        <v>6</v>
      </c>
      <c r="M524" s="838">
        <v>21400</v>
      </c>
      <c r="N524" s="10">
        <v>0</v>
      </c>
      <c r="O524" s="107">
        <v>6</v>
      </c>
      <c r="P524" s="838">
        <v>20400</v>
      </c>
      <c r="Q524" s="10">
        <v>0</v>
      </c>
      <c r="R524" s="107">
        <v>12</v>
      </c>
    </row>
    <row r="525" spans="1:18" s="843" customFormat="1" ht="22.5" x14ac:dyDescent="0.25">
      <c r="A525" s="107" t="s">
        <v>15401</v>
      </c>
      <c r="B525" s="10" t="s">
        <v>19548</v>
      </c>
      <c r="C525" s="269" t="s">
        <v>30118</v>
      </c>
      <c r="D525" s="841" t="s">
        <v>16444</v>
      </c>
      <c r="E525" s="837">
        <v>10000</v>
      </c>
      <c r="F525" s="269">
        <v>10652953</v>
      </c>
      <c r="G525" s="841" t="s">
        <v>16445</v>
      </c>
      <c r="H525" s="842" t="s">
        <v>15437</v>
      </c>
      <c r="I525" s="842" t="s">
        <v>15424</v>
      </c>
      <c r="J525" s="107"/>
      <c r="K525" s="10">
        <v>1</v>
      </c>
      <c r="L525" s="10">
        <v>6</v>
      </c>
      <c r="M525" s="838">
        <v>61000</v>
      </c>
      <c r="N525" s="10">
        <v>0</v>
      </c>
      <c r="O525" s="107">
        <v>6</v>
      </c>
      <c r="P525" s="838">
        <v>59977.08</v>
      </c>
      <c r="Q525" s="10">
        <v>0</v>
      </c>
      <c r="R525" s="107">
        <v>12</v>
      </c>
    </row>
    <row r="526" spans="1:18" s="843" customFormat="1" ht="22.5" x14ac:dyDescent="0.25">
      <c r="A526" s="107" t="s">
        <v>15401</v>
      </c>
      <c r="B526" s="10" t="s">
        <v>19548</v>
      </c>
      <c r="C526" s="269" t="s">
        <v>30118</v>
      </c>
      <c r="D526" s="841" t="s">
        <v>15498</v>
      </c>
      <c r="E526" s="837">
        <v>5000</v>
      </c>
      <c r="F526" s="269">
        <v>47009549</v>
      </c>
      <c r="G526" s="841" t="s">
        <v>16446</v>
      </c>
      <c r="H526" s="842" t="s">
        <v>15506</v>
      </c>
      <c r="I526" s="842" t="s">
        <v>15424</v>
      </c>
      <c r="J526" s="107"/>
      <c r="K526" s="10">
        <v>1</v>
      </c>
      <c r="L526" s="10">
        <v>6</v>
      </c>
      <c r="M526" s="838">
        <v>31000</v>
      </c>
      <c r="N526" s="10">
        <v>0</v>
      </c>
      <c r="O526" s="107">
        <v>6</v>
      </c>
      <c r="P526" s="838">
        <v>30000</v>
      </c>
      <c r="Q526" s="10">
        <v>0</v>
      </c>
      <c r="R526" s="107">
        <v>12</v>
      </c>
    </row>
    <row r="527" spans="1:18" s="843" customFormat="1" ht="22.5" x14ac:dyDescent="0.25">
      <c r="A527" s="107" t="s">
        <v>15401</v>
      </c>
      <c r="B527" s="10" t="s">
        <v>19548</v>
      </c>
      <c r="C527" s="269" t="s">
        <v>30118</v>
      </c>
      <c r="D527" s="841" t="s">
        <v>15825</v>
      </c>
      <c r="E527" s="837">
        <v>2700</v>
      </c>
      <c r="F527" s="269">
        <v>10650396</v>
      </c>
      <c r="G527" s="841" t="s">
        <v>16447</v>
      </c>
      <c r="H527" s="842" t="s">
        <v>15437</v>
      </c>
      <c r="I527" s="842" t="s">
        <v>15417</v>
      </c>
      <c r="J527" s="107"/>
      <c r="K527" s="10">
        <v>1</v>
      </c>
      <c r="L527" s="10">
        <v>6</v>
      </c>
      <c r="M527" s="838">
        <v>17200</v>
      </c>
      <c r="N527" s="10">
        <v>0</v>
      </c>
      <c r="O527" s="107">
        <v>6</v>
      </c>
      <c r="P527" s="838">
        <v>16199.25</v>
      </c>
      <c r="Q527" s="10">
        <v>0</v>
      </c>
      <c r="R527" s="107">
        <v>12</v>
      </c>
    </row>
    <row r="528" spans="1:18" s="843" customFormat="1" ht="22.5" x14ac:dyDescent="0.25">
      <c r="A528" s="107" t="s">
        <v>15401</v>
      </c>
      <c r="B528" s="10" t="s">
        <v>19548</v>
      </c>
      <c r="C528" s="269" t="s">
        <v>30118</v>
      </c>
      <c r="D528" s="841" t="s">
        <v>16448</v>
      </c>
      <c r="E528" s="837">
        <v>7000</v>
      </c>
      <c r="F528" s="269">
        <v>2615829</v>
      </c>
      <c r="G528" s="841" t="s">
        <v>16449</v>
      </c>
      <c r="H528" s="842" t="s">
        <v>15440</v>
      </c>
      <c r="I528" s="842" t="s">
        <v>15424</v>
      </c>
      <c r="J528" s="107"/>
      <c r="K528" s="10">
        <v>1</v>
      </c>
      <c r="L528" s="10">
        <v>6</v>
      </c>
      <c r="M528" s="838">
        <v>43000</v>
      </c>
      <c r="N528" s="10">
        <v>0</v>
      </c>
      <c r="O528" s="107">
        <v>6</v>
      </c>
      <c r="P528" s="838">
        <v>42000</v>
      </c>
      <c r="Q528" s="10">
        <v>0</v>
      </c>
      <c r="R528" s="107">
        <v>12</v>
      </c>
    </row>
    <row r="529" spans="1:18" s="843" customFormat="1" ht="22.5" x14ac:dyDescent="0.25">
      <c r="A529" s="107" t="s">
        <v>15401</v>
      </c>
      <c r="B529" s="10" t="s">
        <v>19548</v>
      </c>
      <c r="C529" s="269" t="s">
        <v>30118</v>
      </c>
      <c r="D529" s="841" t="s">
        <v>16450</v>
      </c>
      <c r="E529" s="837">
        <v>7000</v>
      </c>
      <c r="F529" s="269">
        <v>10554558</v>
      </c>
      <c r="G529" s="841" t="s">
        <v>16451</v>
      </c>
      <c r="H529" s="842" t="s">
        <v>15416</v>
      </c>
      <c r="I529" s="842" t="s">
        <v>15424</v>
      </c>
      <c r="J529" s="107"/>
      <c r="K529" s="10">
        <v>1</v>
      </c>
      <c r="L529" s="10">
        <v>6</v>
      </c>
      <c r="M529" s="838">
        <v>43000</v>
      </c>
      <c r="N529" s="10">
        <v>0</v>
      </c>
      <c r="O529" s="107">
        <v>6</v>
      </c>
      <c r="P529" s="838">
        <v>41994.65</v>
      </c>
      <c r="Q529" s="10">
        <v>0</v>
      </c>
      <c r="R529" s="107">
        <v>12</v>
      </c>
    </row>
    <row r="530" spans="1:18" s="843" customFormat="1" ht="22.5" x14ac:dyDescent="0.25">
      <c r="A530" s="107" t="s">
        <v>15401</v>
      </c>
      <c r="B530" s="10" t="s">
        <v>19548</v>
      </c>
      <c r="C530" s="269" t="s">
        <v>30118</v>
      </c>
      <c r="D530" s="841" t="s">
        <v>16452</v>
      </c>
      <c r="E530" s="837">
        <v>3500</v>
      </c>
      <c r="F530" s="269">
        <v>25779985</v>
      </c>
      <c r="G530" s="841" t="s">
        <v>16453</v>
      </c>
      <c r="H530" s="842" t="s">
        <v>16066</v>
      </c>
      <c r="I530" s="842" t="s">
        <v>15424</v>
      </c>
      <c r="J530" s="107"/>
      <c r="K530" s="10">
        <v>1</v>
      </c>
      <c r="L530" s="10">
        <v>6</v>
      </c>
      <c r="M530" s="838">
        <v>22000</v>
      </c>
      <c r="N530" s="10">
        <v>0</v>
      </c>
      <c r="O530" s="107">
        <v>6</v>
      </c>
      <c r="P530" s="838">
        <v>21000</v>
      </c>
      <c r="Q530" s="10">
        <v>1</v>
      </c>
      <c r="R530" s="107">
        <v>12</v>
      </c>
    </row>
    <row r="531" spans="1:18" s="843" customFormat="1" ht="22.5" x14ac:dyDescent="0.25">
      <c r="A531" s="107" t="s">
        <v>15401</v>
      </c>
      <c r="B531" s="10" t="s">
        <v>19548</v>
      </c>
      <c r="C531" s="269" t="s">
        <v>30118</v>
      </c>
      <c r="D531" s="841" t="s">
        <v>16454</v>
      </c>
      <c r="E531" s="837">
        <v>6000</v>
      </c>
      <c r="F531" s="269">
        <v>7446208</v>
      </c>
      <c r="G531" s="841" t="s">
        <v>16455</v>
      </c>
      <c r="H531" s="842" t="s">
        <v>15488</v>
      </c>
      <c r="I531" s="842" t="s">
        <v>15409</v>
      </c>
      <c r="J531" s="107"/>
      <c r="K531" s="10">
        <v>1</v>
      </c>
      <c r="L531" s="10">
        <v>6</v>
      </c>
      <c r="M531" s="838">
        <v>37000</v>
      </c>
      <c r="N531" s="10">
        <v>0</v>
      </c>
      <c r="O531" s="107">
        <v>6</v>
      </c>
      <c r="P531" s="838">
        <v>36000</v>
      </c>
      <c r="Q531" s="10">
        <v>0</v>
      </c>
      <c r="R531" s="107">
        <v>12</v>
      </c>
    </row>
    <row r="532" spans="1:18" s="843" customFormat="1" ht="22.5" x14ac:dyDescent="0.25">
      <c r="A532" s="107" t="s">
        <v>15401</v>
      </c>
      <c r="B532" s="10" t="s">
        <v>19548</v>
      </c>
      <c r="C532" s="269" t="s">
        <v>30118</v>
      </c>
      <c r="D532" s="841" t="s">
        <v>15456</v>
      </c>
      <c r="E532" s="837">
        <v>15600</v>
      </c>
      <c r="F532" s="269">
        <v>7872252</v>
      </c>
      <c r="G532" s="841" t="s">
        <v>16456</v>
      </c>
      <c r="H532" s="842" t="s">
        <v>15523</v>
      </c>
      <c r="I532" s="842" t="s">
        <v>15424</v>
      </c>
      <c r="J532" s="107"/>
      <c r="K532" s="10">
        <v>1</v>
      </c>
      <c r="L532" s="10">
        <v>6</v>
      </c>
      <c r="M532" s="838">
        <v>82726.67</v>
      </c>
      <c r="N532" s="10">
        <v>0</v>
      </c>
      <c r="O532" s="107">
        <v>6</v>
      </c>
      <c r="P532" s="838">
        <v>93600</v>
      </c>
      <c r="Q532" s="10">
        <v>0</v>
      </c>
      <c r="R532" s="107">
        <v>0</v>
      </c>
    </row>
    <row r="533" spans="1:18" s="843" customFormat="1" ht="22.5" x14ac:dyDescent="0.25">
      <c r="A533" s="107" t="s">
        <v>15401</v>
      </c>
      <c r="B533" s="10" t="s">
        <v>19548</v>
      </c>
      <c r="C533" s="269" t="s">
        <v>30118</v>
      </c>
      <c r="D533" s="841" t="s">
        <v>16457</v>
      </c>
      <c r="E533" s="837">
        <v>4000</v>
      </c>
      <c r="F533" s="269">
        <v>10542722</v>
      </c>
      <c r="G533" s="841" t="s">
        <v>16458</v>
      </c>
      <c r="H533" s="842" t="s">
        <v>15452</v>
      </c>
      <c r="I533" s="842" t="s">
        <v>15409</v>
      </c>
      <c r="J533" s="107"/>
      <c r="K533" s="10">
        <v>2</v>
      </c>
      <c r="L533" s="10">
        <v>6</v>
      </c>
      <c r="M533" s="838">
        <v>25000</v>
      </c>
      <c r="N533" s="10">
        <v>0</v>
      </c>
      <c r="O533" s="107">
        <v>6</v>
      </c>
      <c r="P533" s="838">
        <v>24000</v>
      </c>
      <c r="Q533" s="10">
        <v>0</v>
      </c>
      <c r="R533" s="107">
        <v>12</v>
      </c>
    </row>
    <row r="534" spans="1:18" s="843" customFormat="1" ht="22.5" x14ac:dyDescent="0.25">
      <c r="A534" s="107" t="s">
        <v>15401</v>
      </c>
      <c r="B534" s="10" t="s">
        <v>19548</v>
      </c>
      <c r="C534" s="269" t="s">
        <v>30118</v>
      </c>
      <c r="D534" s="841" t="s">
        <v>15644</v>
      </c>
      <c r="E534" s="837">
        <v>3500</v>
      </c>
      <c r="F534" s="269">
        <v>8132457</v>
      </c>
      <c r="G534" s="841" t="s">
        <v>16459</v>
      </c>
      <c r="H534" s="842" t="s">
        <v>15455</v>
      </c>
      <c r="I534" s="842" t="s">
        <v>15405</v>
      </c>
      <c r="J534" s="107"/>
      <c r="K534" s="10">
        <v>1</v>
      </c>
      <c r="L534" s="10">
        <v>6</v>
      </c>
      <c r="M534" s="838">
        <v>22000</v>
      </c>
      <c r="N534" s="10">
        <v>0</v>
      </c>
      <c r="O534" s="107">
        <v>6</v>
      </c>
      <c r="P534" s="838">
        <v>21000</v>
      </c>
      <c r="Q534" s="10">
        <v>0</v>
      </c>
      <c r="R534" s="107">
        <v>12</v>
      </c>
    </row>
    <row r="535" spans="1:18" s="843" customFormat="1" ht="22.5" x14ac:dyDescent="0.25">
      <c r="A535" s="107" t="s">
        <v>15401</v>
      </c>
      <c r="B535" s="10" t="s">
        <v>19548</v>
      </c>
      <c r="C535" s="269" t="s">
        <v>30118</v>
      </c>
      <c r="D535" s="841" t="s">
        <v>15654</v>
      </c>
      <c r="E535" s="837">
        <v>15600</v>
      </c>
      <c r="F535" s="269">
        <v>15443475</v>
      </c>
      <c r="G535" s="841" t="s">
        <v>16460</v>
      </c>
      <c r="H535" s="842"/>
      <c r="I535" s="842"/>
      <c r="J535" s="107"/>
      <c r="K535" s="10">
        <v>0</v>
      </c>
      <c r="L535" s="10">
        <v>0</v>
      </c>
      <c r="M535" s="838">
        <v>0</v>
      </c>
      <c r="N535" s="10">
        <v>1</v>
      </c>
      <c r="O535" s="107">
        <v>1</v>
      </c>
      <c r="P535" s="838">
        <v>15600</v>
      </c>
      <c r="Q535" s="10">
        <v>0</v>
      </c>
      <c r="R535" s="107">
        <v>12</v>
      </c>
    </row>
    <row r="536" spans="1:18" s="843" customFormat="1" ht="22.5" x14ac:dyDescent="0.25">
      <c r="A536" s="107" t="s">
        <v>15401</v>
      </c>
      <c r="B536" s="10" t="s">
        <v>19548</v>
      </c>
      <c r="C536" s="269" t="s">
        <v>30118</v>
      </c>
      <c r="D536" s="841" t="s">
        <v>16461</v>
      </c>
      <c r="E536" s="837">
        <v>7000</v>
      </c>
      <c r="F536" s="269">
        <v>9372589</v>
      </c>
      <c r="G536" s="841" t="s">
        <v>16462</v>
      </c>
      <c r="H536" s="842" t="s">
        <v>15440</v>
      </c>
      <c r="I536" s="842" t="s">
        <v>15424</v>
      </c>
      <c r="J536" s="107"/>
      <c r="K536" s="10">
        <v>2</v>
      </c>
      <c r="L536" s="10">
        <v>6</v>
      </c>
      <c r="M536" s="838">
        <v>43000</v>
      </c>
      <c r="N536" s="10">
        <v>0</v>
      </c>
      <c r="O536" s="107">
        <v>6</v>
      </c>
      <c r="P536" s="838">
        <v>42000</v>
      </c>
      <c r="Q536" s="10">
        <v>0</v>
      </c>
      <c r="R536" s="107">
        <v>12</v>
      </c>
    </row>
    <row r="537" spans="1:18" s="843" customFormat="1" ht="22.5" x14ac:dyDescent="0.25">
      <c r="A537" s="107" t="s">
        <v>15401</v>
      </c>
      <c r="B537" s="10" t="s">
        <v>19548</v>
      </c>
      <c r="C537" s="269" t="s">
        <v>30118</v>
      </c>
      <c r="D537" s="841" t="s">
        <v>16463</v>
      </c>
      <c r="E537" s="837">
        <v>5300</v>
      </c>
      <c r="F537" s="269">
        <v>16761421</v>
      </c>
      <c r="G537" s="841" t="s">
        <v>16464</v>
      </c>
      <c r="H537" s="842" t="s">
        <v>16465</v>
      </c>
      <c r="I537" s="842" t="s">
        <v>15424</v>
      </c>
      <c r="J537" s="107"/>
      <c r="K537" s="10">
        <v>2</v>
      </c>
      <c r="L537" s="10">
        <v>6</v>
      </c>
      <c r="M537" s="838">
        <v>32800</v>
      </c>
      <c r="N537" s="10">
        <v>0</v>
      </c>
      <c r="O537" s="107">
        <v>6</v>
      </c>
      <c r="P537" s="838">
        <v>31800</v>
      </c>
      <c r="Q537" s="10">
        <v>0</v>
      </c>
      <c r="R537" s="107">
        <v>0</v>
      </c>
    </row>
    <row r="538" spans="1:18" s="843" customFormat="1" ht="22.5" x14ac:dyDescent="0.25">
      <c r="A538" s="107" t="s">
        <v>15401</v>
      </c>
      <c r="B538" s="10" t="s">
        <v>19548</v>
      </c>
      <c r="C538" s="269" t="s">
        <v>30118</v>
      </c>
      <c r="D538" s="841" t="s">
        <v>15414</v>
      </c>
      <c r="E538" s="837">
        <v>4300</v>
      </c>
      <c r="F538" s="269">
        <v>7942669</v>
      </c>
      <c r="G538" s="841" t="s">
        <v>16466</v>
      </c>
      <c r="H538" s="842" t="s">
        <v>16467</v>
      </c>
      <c r="I538" s="842" t="s">
        <v>15443</v>
      </c>
      <c r="J538" s="107"/>
      <c r="K538" s="10">
        <v>1</v>
      </c>
      <c r="L538" s="10">
        <v>6</v>
      </c>
      <c r="M538" s="838">
        <v>26800</v>
      </c>
      <c r="N538" s="10">
        <v>0</v>
      </c>
      <c r="O538" s="107">
        <v>6</v>
      </c>
      <c r="P538" s="838">
        <v>25800</v>
      </c>
      <c r="Q538" s="10">
        <v>0</v>
      </c>
      <c r="R538" s="107">
        <v>12</v>
      </c>
    </row>
    <row r="539" spans="1:18" s="843" customFormat="1" ht="22.5" x14ac:dyDescent="0.25">
      <c r="A539" s="107" t="s">
        <v>15401</v>
      </c>
      <c r="B539" s="10" t="s">
        <v>19548</v>
      </c>
      <c r="C539" s="269" t="s">
        <v>30118</v>
      </c>
      <c r="D539" s="841" t="s">
        <v>16098</v>
      </c>
      <c r="E539" s="837">
        <v>3500</v>
      </c>
      <c r="F539" s="269">
        <v>45932476</v>
      </c>
      <c r="G539" s="841" t="s">
        <v>16468</v>
      </c>
      <c r="H539" s="842" t="s">
        <v>15580</v>
      </c>
      <c r="I539" s="842" t="s">
        <v>15417</v>
      </c>
      <c r="J539" s="107"/>
      <c r="K539" s="10">
        <v>2</v>
      </c>
      <c r="L539" s="10">
        <v>6</v>
      </c>
      <c r="M539" s="838">
        <v>22000</v>
      </c>
      <c r="N539" s="10">
        <v>0</v>
      </c>
      <c r="O539" s="107">
        <v>6</v>
      </c>
      <c r="P539" s="838">
        <v>20999.03</v>
      </c>
      <c r="Q539" s="10">
        <v>0</v>
      </c>
      <c r="R539" s="107">
        <v>12</v>
      </c>
    </row>
    <row r="540" spans="1:18" s="843" customFormat="1" ht="22.5" x14ac:dyDescent="0.25">
      <c r="A540" s="107" t="s">
        <v>15401</v>
      </c>
      <c r="B540" s="10" t="s">
        <v>19548</v>
      </c>
      <c r="C540" s="269" t="s">
        <v>30118</v>
      </c>
      <c r="D540" s="841" t="s">
        <v>16469</v>
      </c>
      <c r="E540" s="837">
        <v>12000</v>
      </c>
      <c r="F540" s="269">
        <v>42884148</v>
      </c>
      <c r="G540" s="841" t="s">
        <v>16470</v>
      </c>
      <c r="H540" s="842" t="s">
        <v>16471</v>
      </c>
      <c r="I540" s="842" t="s">
        <v>15424</v>
      </c>
      <c r="J540" s="107"/>
      <c r="K540" s="10">
        <v>3</v>
      </c>
      <c r="L540" s="10">
        <v>6</v>
      </c>
      <c r="M540" s="838">
        <v>73000</v>
      </c>
      <c r="N540" s="10">
        <v>0</v>
      </c>
      <c r="O540" s="107">
        <v>6</v>
      </c>
      <c r="P540" s="838">
        <v>24800</v>
      </c>
      <c r="Q540" s="10">
        <v>0</v>
      </c>
      <c r="R540" s="107">
        <v>12</v>
      </c>
    </row>
    <row r="541" spans="1:18" s="843" customFormat="1" ht="22.5" x14ac:dyDescent="0.25">
      <c r="A541" s="107" t="s">
        <v>15401</v>
      </c>
      <c r="B541" s="10" t="s">
        <v>19548</v>
      </c>
      <c r="C541" s="269" t="s">
        <v>30118</v>
      </c>
      <c r="D541" s="841" t="s">
        <v>16472</v>
      </c>
      <c r="E541" s="837">
        <v>3000</v>
      </c>
      <c r="F541" s="269">
        <v>44645817</v>
      </c>
      <c r="G541" s="841" t="s">
        <v>16473</v>
      </c>
      <c r="H541" s="842" t="s">
        <v>15833</v>
      </c>
      <c r="I541" s="842" t="s">
        <v>15424</v>
      </c>
      <c r="J541" s="107"/>
      <c r="K541" s="10">
        <v>1</v>
      </c>
      <c r="L541" s="10">
        <v>6</v>
      </c>
      <c r="M541" s="838">
        <v>19000</v>
      </c>
      <c r="N541" s="10">
        <v>0</v>
      </c>
      <c r="O541" s="107">
        <v>6</v>
      </c>
      <c r="P541" s="838">
        <v>18000</v>
      </c>
      <c r="Q541" s="10">
        <v>0</v>
      </c>
      <c r="R541" s="107">
        <v>12</v>
      </c>
    </row>
    <row r="542" spans="1:18" s="843" customFormat="1" ht="22.5" x14ac:dyDescent="0.25">
      <c r="A542" s="107" t="s">
        <v>15401</v>
      </c>
      <c r="B542" s="10" t="s">
        <v>19548</v>
      </c>
      <c r="C542" s="269" t="s">
        <v>30118</v>
      </c>
      <c r="D542" s="841" t="s">
        <v>16474</v>
      </c>
      <c r="E542" s="837">
        <v>4500</v>
      </c>
      <c r="F542" s="269">
        <v>7928867</v>
      </c>
      <c r="G542" s="841" t="s">
        <v>16475</v>
      </c>
      <c r="H542" s="842" t="s">
        <v>15446</v>
      </c>
      <c r="I542" s="842" t="s">
        <v>15417</v>
      </c>
      <c r="J542" s="107"/>
      <c r="K542" s="10">
        <v>1</v>
      </c>
      <c r="L542" s="10">
        <v>6</v>
      </c>
      <c r="M542" s="838">
        <v>28000</v>
      </c>
      <c r="N542" s="10">
        <v>0</v>
      </c>
      <c r="O542" s="107">
        <v>6</v>
      </c>
      <c r="P542" s="838">
        <v>27000</v>
      </c>
      <c r="Q542" s="10">
        <v>0</v>
      </c>
      <c r="R542" s="107">
        <v>12</v>
      </c>
    </row>
    <row r="543" spans="1:18" s="843" customFormat="1" ht="22.5" x14ac:dyDescent="0.25">
      <c r="A543" s="107" t="s">
        <v>15401</v>
      </c>
      <c r="B543" s="10" t="s">
        <v>19548</v>
      </c>
      <c r="C543" s="269" t="s">
        <v>30118</v>
      </c>
      <c r="D543" s="841" t="s">
        <v>16476</v>
      </c>
      <c r="E543" s="837">
        <v>3500</v>
      </c>
      <c r="F543" s="269">
        <v>10615408</v>
      </c>
      <c r="G543" s="841" t="s">
        <v>16477</v>
      </c>
      <c r="H543" s="842" t="s">
        <v>15416</v>
      </c>
      <c r="I543" s="842" t="s">
        <v>15417</v>
      </c>
      <c r="J543" s="107"/>
      <c r="K543" s="10">
        <v>1</v>
      </c>
      <c r="L543" s="10">
        <v>6</v>
      </c>
      <c r="M543" s="838">
        <v>21055.89</v>
      </c>
      <c r="N543" s="10">
        <v>0</v>
      </c>
      <c r="O543" s="107">
        <v>6</v>
      </c>
      <c r="P543" s="838">
        <v>20998.78</v>
      </c>
      <c r="Q543" s="10">
        <v>0</v>
      </c>
      <c r="R543" s="107">
        <v>12</v>
      </c>
    </row>
    <row r="544" spans="1:18" s="843" customFormat="1" ht="22.5" x14ac:dyDescent="0.25">
      <c r="A544" s="107" t="s">
        <v>15401</v>
      </c>
      <c r="B544" s="10" t="s">
        <v>19548</v>
      </c>
      <c r="C544" s="269" t="s">
        <v>30118</v>
      </c>
      <c r="D544" s="841" t="s">
        <v>16478</v>
      </c>
      <c r="E544" s="837">
        <v>3500</v>
      </c>
      <c r="F544" s="269">
        <v>40381482</v>
      </c>
      <c r="G544" s="841" t="s">
        <v>16479</v>
      </c>
      <c r="H544" s="842" t="s">
        <v>15488</v>
      </c>
      <c r="I544" s="842" t="s">
        <v>15424</v>
      </c>
      <c r="J544" s="107"/>
      <c r="K544" s="10">
        <v>1</v>
      </c>
      <c r="L544" s="10">
        <v>6</v>
      </c>
      <c r="M544" s="838">
        <v>22000</v>
      </c>
      <c r="N544" s="10">
        <v>0</v>
      </c>
      <c r="O544" s="107">
        <v>6</v>
      </c>
      <c r="P544" s="838">
        <v>20992.95</v>
      </c>
      <c r="Q544" s="10">
        <v>0</v>
      </c>
      <c r="R544" s="107">
        <v>12</v>
      </c>
    </row>
    <row r="545" spans="1:18" s="843" customFormat="1" ht="22.5" x14ac:dyDescent="0.25">
      <c r="A545" s="107" t="s">
        <v>15401</v>
      </c>
      <c r="B545" s="10" t="s">
        <v>19548</v>
      </c>
      <c r="C545" s="269" t="s">
        <v>30118</v>
      </c>
      <c r="D545" s="841" t="s">
        <v>16026</v>
      </c>
      <c r="E545" s="837">
        <v>5000</v>
      </c>
      <c r="F545" s="269">
        <v>42658413</v>
      </c>
      <c r="G545" s="841" t="s">
        <v>16480</v>
      </c>
      <c r="H545" s="842" t="s">
        <v>15506</v>
      </c>
      <c r="I545" s="842" t="s">
        <v>15424</v>
      </c>
      <c r="J545" s="107"/>
      <c r="K545" s="10">
        <v>1</v>
      </c>
      <c r="L545" s="10">
        <v>6</v>
      </c>
      <c r="M545" s="838">
        <v>31000</v>
      </c>
      <c r="N545" s="10">
        <v>0</v>
      </c>
      <c r="O545" s="107">
        <v>6</v>
      </c>
      <c r="P545" s="838">
        <v>30000</v>
      </c>
      <c r="Q545" s="10">
        <v>0</v>
      </c>
      <c r="R545" s="107">
        <v>12</v>
      </c>
    </row>
    <row r="546" spans="1:18" s="843" customFormat="1" ht="22.5" x14ac:dyDescent="0.25">
      <c r="A546" s="107" t="s">
        <v>15401</v>
      </c>
      <c r="B546" s="10" t="s">
        <v>19548</v>
      </c>
      <c r="C546" s="269" t="s">
        <v>30118</v>
      </c>
      <c r="D546" s="841" t="s">
        <v>16481</v>
      </c>
      <c r="E546" s="837">
        <v>8000</v>
      </c>
      <c r="F546" s="269">
        <v>6804294</v>
      </c>
      <c r="G546" s="841" t="s">
        <v>16482</v>
      </c>
      <c r="H546" s="842" t="s">
        <v>15437</v>
      </c>
      <c r="I546" s="842" t="s">
        <v>15409</v>
      </c>
      <c r="J546" s="107"/>
      <c r="K546" s="10">
        <v>1</v>
      </c>
      <c r="L546" s="10">
        <v>6</v>
      </c>
      <c r="M546" s="838">
        <v>49000</v>
      </c>
      <c r="N546" s="10">
        <v>0</v>
      </c>
      <c r="O546" s="107">
        <v>6</v>
      </c>
      <c r="P546" s="838">
        <v>48000</v>
      </c>
      <c r="Q546" s="10">
        <v>0</v>
      </c>
      <c r="R546" s="107">
        <v>12</v>
      </c>
    </row>
    <row r="547" spans="1:18" s="843" customFormat="1" ht="22.5" x14ac:dyDescent="0.25">
      <c r="A547" s="107" t="s">
        <v>15401</v>
      </c>
      <c r="B547" s="10" t="s">
        <v>19548</v>
      </c>
      <c r="C547" s="269" t="s">
        <v>30118</v>
      </c>
      <c r="D547" s="841" t="s">
        <v>16483</v>
      </c>
      <c r="E547" s="837">
        <v>6000</v>
      </c>
      <c r="F547" s="269">
        <v>41345342</v>
      </c>
      <c r="G547" s="841" t="s">
        <v>16484</v>
      </c>
      <c r="H547" s="842" t="s">
        <v>15437</v>
      </c>
      <c r="I547" s="842" t="s">
        <v>15424</v>
      </c>
      <c r="J547" s="107"/>
      <c r="K547" s="10">
        <v>1</v>
      </c>
      <c r="L547" s="10">
        <v>6</v>
      </c>
      <c r="M547" s="838">
        <v>36000</v>
      </c>
      <c r="N547" s="10">
        <v>0</v>
      </c>
      <c r="O547" s="107">
        <v>6</v>
      </c>
      <c r="P547" s="838">
        <v>36000</v>
      </c>
      <c r="Q547" s="10">
        <v>0</v>
      </c>
      <c r="R547" s="107">
        <v>12</v>
      </c>
    </row>
    <row r="548" spans="1:18" s="843" customFormat="1" ht="22.5" x14ac:dyDescent="0.25">
      <c r="A548" s="107" t="s">
        <v>15401</v>
      </c>
      <c r="B548" s="10" t="s">
        <v>19548</v>
      </c>
      <c r="C548" s="269" t="s">
        <v>30118</v>
      </c>
      <c r="D548" s="841" t="s">
        <v>16485</v>
      </c>
      <c r="E548" s="837">
        <v>7500</v>
      </c>
      <c r="F548" s="269">
        <v>41392394</v>
      </c>
      <c r="G548" s="841" t="s">
        <v>16486</v>
      </c>
      <c r="H548" s="842" t="s">
        <v>15506</v>
      </c>
      <c r="I548" s="842" t="s">
        <v>15518</v>
      </c>
      <c r="J548" s="107"/>
      <c r="K548" s="10">
        <v>1</v>
      </c>
      <c r="L548" s="10">
        <v>6</v>
      </c>
      <c r="M548" s="838">
        <v>45000</v>
      </c>
      <c r="N548" s="10">
        <v>0</v>
      </c>
      <c r="O548" s="107">
        <v>6</v>
      </c>
      <c r="P548" s="838">
        <v>45000</v>
      </c>
      <c r="Q548" s="10">
        <v>0</v>
      </c>
      <c r="R548" s="107">
        <v>12</v>
      </c>
    </row>
    <row r="549" spans="1:18" s="843" customFormat="1" ht="22.5" x14ac:dyDescent="0.25">
      <c r="A549" s="107" t="s">
        <v>15401</v>
      </c>
      <c r="B549" s="10" t="s">
        <v>19548</v>
      </c>
      <c r="C549" s="269" t="s">
        <v>30118</v>
      </c>
      <c r="D549" s="841" t="s">
        <v>16355</v>
      </c>
      <c r="E549" s="837">
        <v>5000</v>
      </c>
      <c r="F549" s="269">
        <v>5411415</v>
      </c>
      <c r="G549" s="841" t="s">
        <v>16487</v>
      </c>
      <c r="H549" s="842" t="s">
        <v>15544</v>
      </c>
      <c r="I549" s="842" t="s">
        <v>15424</v>
      </c>
      <c r="J549" s="107"/>
      <c r="K549" s="10">
        <v>2</v>
      </c>
      <c r="L549" s="10">
        <v>6</v>
      </c>
      <c r="M549" s="838">
        <v>30000</v>
      </c>
      <c r="N549" s="10">
        <v>0</v>
      </c>
      <c r="O549" s="107">
        <v>6</v>
      </c>
      <c r="P549" s="838">
        <v>30000</v>
      </c>
      <c r="Q549" s="10">
        <v>0</v>
      </c>
      <c r="R549" s="107">
        <v>12</v>
      </c>
    </row>
    <row r="550" spans="1:18" s="843" customFormat="1" ht="22.5" x14ac:dyDescent="0.25">
      <c r="A550" s="107" t="s">
        <v>15401</v>
      </c>
      <c r="B550" s="10" t="s">
        <v>19548</v>
      </c>
      <c r="C550" s="269" t="s">
        <v>30118</v>
      </c>
      <c r="D550" s="841" t="s">
        <v>16400</v>
      </c>
      <c r="E550" s="837">
        <v>5000</v>
      </c>
      <c r="F550" s="269">
        <v>44459802</v>
      </c>
      <c r="G550" s="841" t="s">
        <v>16488</v>
      </c>
      <c r="H550" s="842" t="s">
        <v>16489</v>
      </c>
      <c r="I550" s="842" t="s">
        <v>15424</v>
      </c>
      <c r="J550" s="107"/>
      <c r="K550" s="10">
        <v>1</v>
      </c>
      <c r="L550" s="10">
        <v>6</v>
      </c>
      <c r="M550" s="838">
        <v>30000</v>
      </c>
      <c r="N550" s="10">
        <v>0</v>
      </c>
      <c r="O550" s="107">
        <v>6</v>
      </c>
      <c r="P550" s="838">
        <v>29986.81</v>
      </c>
      <c r="Q550" s="10">
        <v>0</v>
      </c>
      <c r="R550" s="107">
        <v>12</v>
      </c>
    </row>
    <row r="551" spans="1:18" s="843" customFormat="1" ht="22.5" x14ac:dyDescent="0.25">
      <c r="A551" s="107" t="s">
        <v>15401</v>
      </c>
      <c r="B551" s="10" t="s">
        <v>19548</v>
      </c>
      <c r="C551" s="269" t="s">
        <v>30118</v>
      </c>
      <c r="D551" s="841" t="s">
        <v>16490</v>
      </c>
      <c r="E551" s="837">
        <v>3500</v>
      </c>
      <c r="F551" s="269">
        <v>40571777</v>
      </c>
      <c r="G551" s="841" t="s">
        <v>16491</v>
      </c>
      <c r="H551" s="842" t="s">
        <v>15580</v>
      </c>
      <c r="I551" s="842" t="s">
        <v>15409</v>
      </c>
      <c r="J551" s="107"/>
      <c r="K551" s="10">
        <v>1</v>
      </c>
      <c r="L551" s="10">
        <v>6</v>
      </c>
      <c r="M551" s="838">
        <v>21000</v>
      </c>
      <c r="N551" s="10">
        <v>0</v>
      </c>
      <c r="O551" s="107">
        <v>6</v>
      </c>
      <c r="P551" s="838">
        <v>21000</v>
      </c>
      <c r="Q551" s="10">
        <v>0</v>
      </c>
      <c r="R551" s="107">
        <v>12</v>
      </c>
    </row>
    <row r="552" spans="1:18" s="843" customFormat="1" ht="22.5" x14ac:dyDescent="0.25">
      <c r="A552" s="107" t="s">
        <v>15401</v>
      </c>
      <c r="B552" s="10" t="s">
        <v>19548</v>
      </c>
      <c r="C552" s="269" t="s">
        <v>30118</v>
      </c>
      <c r="D552" s="841" t="s">
        <v>15882</v>
      </c>
      <c r="E552" s="837">
        <v>7000</v>
      </c>
      <c r="F552" s="269">
        <v>10625341</v>
      </c>
      <c r="G552" s="841" t="s">
        <v>16492</v>
      </c>
      <c r="H552" s="842" t="s">
        <v>15437</v>
      </c>
      <c r="I552" s="842" t="s">
        <v>15424</v>
      </c>
      <c r="J552" s="107"/>
      <c r="K552" s="10">
        <v>1</v>
      </c>
      <c r="L552" s="10">
        <v>6</v>
      </c>
      <c r="M552" s="838">
        <v>42000</v>
      </c>
      <c r="N552" s="10">
        <v>0</v>
      </c>
      <c r="O552" s="107">
        <v>3</v>
      </c>
      <c r="P552" s="838">
        <v>35000</v>
      </c>
      <c r="Q552" s="10">
        <v>0</v>
      </c>
      <c r="R552" s="107">
        <v>0</v>
      </c>
    </row>
    <row r="553" spans="1:18" s="843" customFormat="1" ht="22.5" x14ac:dyDescent="0.25">
      <c r="A553" s="107" t="s">
        <v>15401</v>
      </c>
      <c r="B553" s="10" t="s">
        <v>19548</v>
      </c>
      <c r="C553" s="269" t="s">
        <v>30118</v>
      </c>
      <c r="D553" s="841" t="s">
        <v>16493</v>
      </c>
      <c r="E553" s="837">
        <v>4000</v>
      </c>
      <c r="F553" s="269">
        <v>25574043</v>
      </c>
      <c r="G553" s="841" t="s">
        <v>16494</v>
      </c>
      <c r="H553" s="842" t="s">
        <v>15597</v>
      </c>
      <c r="I553" s="842" t="s">
        <v>15424</v>
      </c>
      <c r="J553" s="107"/>
      <c r="K553" s="10">
        <v>2</v>
      </c>
      <c r="L553" s="10">
        <v>6</v>
      </c>
      <c r="M553" s="838">
        <v>24000</v>
      </c>
      <c r="N553" s="10">
        <v>0</v>
      </c>
      <c r="O553" s="107">
        <v>6</v>
      </c>
      <c r="P553" s="838">
        <v>24000</v>
      </c>
      <c r="Q553" s="10">
        <v>0</v>
      </c>
      <c r="R553" s="107">
        <v>12</v>
      </c>
    </row>
    <row r="554" spans="1:18" s="843" customFormat="1" ht="22.5" x14ac:dyDescent="0.25">
      <c r="A554" s="107" t="s">
        <v>15401</v>
      </c>
      <c r="B554" s="10" t="s">
        <v>19548</v>
      </c>
      <c r="C554" s="269" t="s">
        <v>30118</v>
      </c>
      <c r="D554" s="841" t="s">
        <v>16495</v>
      </c>
      <c r="E554" s="837">
        <v>7500</v>
      </c>
      <c r="F554" s="269">
        <v>8532246</v>
      </c>
      <c r="G554" s="841" t="s">
        <v>16496</v>
      </c>
      <c r="H554" s="842" t="s">
        <v>16497</v>
      </c>
      <c r="I554" s="842" t="s">
        <v>15424</v>
      </c>
      <c r="J554" s="107"/>
      <c r="K554" s="10">
        <v>1</v>
      </c>
      <c r="L554" s="10">
        <v>6</v>
      </c>
      <c r="M554" s="838">
        <v>45000</v>
      </c>
      <c r="N554" s="10">
        <v>0</v>
      </c>
      <c r="O554" s="107">
        <v>6</v>
      </c>
      <c r="P554" s="838">
        <v>45000</v>
      </c>
      <c r="Q554" s="10">
        <v>0</v>
      </c>
      <c r="R554" s="107">
        <v>12</v>
      </c>
    </row>
    <row r="555" spans="1:18" s="843" customFormat="1" ht="22.5" x14ac:dyDescent="0.25">
      <c r="A555" s="107" t="s">
        <v>15401</v>
      </c>
      <c r="B555" s="10" t="s">
        <v>19548</v>
      </c>
      <c r="C555" s="269" t="s">
        <v>30118</v>
      </c>
      <c r="D555" s="841" t="s">
        <v>15566</v>
      </c>
      <c r="E555" s="837">
        <v>7000</v>
      </c>
      <c r="F555" s="269">
        <v>45444209</v>
      </c>
      <c r="G555" s="841" t="s">
        <v>16498</v>
      </c>
      <c r="H555" s="842" t="s">
        <v>15440</v>
      </c>
      <c r="I555" s="842" t="s">
        <v>15424</v>
      </c>
      <c r="J555" s="107"/>
      <c r="K555" s="10">
        <v>2</v>
      </c>
      <c r="L555" s="10">
        <v>6</v>
      </c>
      <c r="M555" s="838">
        <v>41941.67</v>
      </c>
      <c r="N555" s="10">
        <v>0</v>
      </c>
      <c r="O555" s="107">
        <v>6</v>
      </c>
      <c r="P555" s="838">
        <v>42000</v>
      </c>
      <c r="Q555" s="10">
        <v>0</v>
      </c>
      <c r="R555" s="107">
        <v>12</v>
      </c>
    </row>
    <row r="556" spans="1:18" s="843" customFormat="1" ht="22.5" x14ac:dyDescent="0.25">
      <c r="A556" s="107" t="s">
        <v>15401</v>
      </c>
      <c r="B556" s="10" t="s">
        <v>19548</v>
      </c>
      <c r="C556" s="269" t="s">
        <v>30118</v>
      </c>
      <c r="D556" s="841" t="s">
        <v>16499</v>
      </c>
      <c r="E556" s="837">
        <v>3000</v>
      </c>
      <c r="F556" s="269">
        <v>6740640</v>
      </c>
      <c r="G556" s="841" t="s">
        <v>16500</v>
      </c>
      <c r="H556" s="842" t="s">
        <v>15824</v>
      </c>
      <c r="I556" s="842" t="s">
        <v>15478</v>
      </c>
      <c r="J556" s="107"/>
      <c r="K556" s="10">
        <v>1</v>
      </c>
      <c r="L556" s="10">
        <v>6</v>
      </c>
      <c r="M556" s="838">
        <v>17000</v>
      </c>
      <c r="N556" s="10">
        <v>0</v>
      </c>
      <c r="O556" s="107">
        <v>6</v>
      </c>
      <c r="P556" s="838">
        <v>17987.71</v>
      </c>
      <c r="Q556" s="10">
        <v>0</v>
      </c>
      <c r="R556" s="107">
        <v>12</v>
      </c>
    </row>
    <row r="557" spans="1:18" s="843" customFormat="1" ht="22.5" x14ac:dyDescent="0.25">
      <c r="A557" s="107" t="s">
        <v>15401</v>
      </c>
      <c r="B557" s="10" t="s">
        <v>19548</v>
      </c>
      <c r="C557" s="269" t="s">
        <v>30118</v>
      </c>
      <c r="D557" s="841" t="s">
        <v>15450</v>
      </c>
      <c r="E557" s="837">
        <v>9000</v>
      </c>
      <c r="F557" s="269">
        <v>40765493</v>
      </c>
      <c r="G557" s="841" t="s">
        <v>16501</v>
      </c>
      <c r="H557" s="842" t="s">
        <v>15506</v>
      </c>
      <c r="I557" s="842" t="s">
        <v>15424</v>
      </c>
      <c r="J557" s="107"/>
      <c r="K557" s="10">
        <v>1</v>
      </c>
      <c r="L557" s="10">
        <v>6</v>
      </c>
      <c r="M557" s="838">
        <v>54000</v>
      </c>
      <c r="N557" s="10">
        <v>0</v>
      </c>
      <c r="O557" s="107">
        <v>6</v>
      </c>
      <c r="P557" s="838">
        <v>53998.12</v>
      </c>
      <c r="Q557" s="10">
        <v>0</v>
      </c>
      <c r="R557" s="107">
        <v>12</v>
      </c>
    </row>
    <row r="558" spans="1:18" s="843" customFormat="1" ht="22.5" x14ac:dyDescent="0.25">
      <c r="A558" s="107" t="s">
        <v>15401</v>
      </c>
      <c r="B558" s="10" t="s">
        <v>19548</v>
      </c>
      <c r="C558" s="269" t="s">
        <v>30118</v>
      </c>
      <c r="D558" s="841" t="s">
        <v>15460</v>
      </c>
      <c r="E558" s="837">
        <v>15600</v>
      </c>
      <c r="F558" s="269">
        <v>8816828</v>
      </c>
      <c r="G558" s="841" t="s">
        <v>16502</v>
      </c>
      <c r="H558" s="842" t="s">
        <v>15597</v>
      </c>
      <c r="I558" s="842" t="s">
        <v>15424</v>
      </c>
      <c r="J558" s="107"/>
      <c r="K558" s="10">
        <v>1</v>
      </c>
      <c r="L558" s="10">
        <v>6</v>
      </c>
      <c r="M558" s="838">
        <v>89960</v>
      </c>
      <c r="N558" s="10">
        <v>0</v>
      </c>
      <c r="O558" s="107">
        <v>6</v>
      </c>
      <c r="P558" s="838">
        <v>93600</v>
      </c>
      <c r="Q558" s="10">
        <v>0</v>
      </c>
      <c r="R558" s="107">
        <v>12</v>
      </c>
    </row>
    <row r="559" spans="1:18" s="843" customFormat="1" ht="22.5" x14ac:dyDescent="0.25">
      <c r="A559" s="107" t="s">
        <v>15401</v>
      </c>
      <c r="B559" s="10" t="s">
        <v>19548</v>
      </c>
      <c r="C559" s="269" t="s">
        <v>30118</v>
      </c>
      <c r="D559" s="841" t="s">
        <v>15678</v>
      </c>
      <c r="E559" s="837">
        <v>4000</v>
      </c>
      <c r="F559" s="269">
        <v>42923414</v>
      </c>
      <c r="G559" s="841" t="s">
        <v>16503</v>
      </c>
      <c r="H559" s="842" t="s">
        <v>1030</v>
      </c>
      <c r="I559" s="842" t="s">
        <v>15478</v>
      </c>
      <c r="J559" s="107"/>
      <c r="K559" s="10">
        <v>2</v>
      </c>
      <c r="L559" s="10">
        <v>6</v>
      </c>
      <c r="M559" s="838">
        <v>24000</v>
      </c>
      <c r="N559" s="10">
        <v>0</v>
      </c>
      <c r="O559" s="107">
        <v>6</v>
      </c>
      <c r="P559" s="838">
        <v>23986.11</v>
      </c>
      <c r="Q559" s="10">
        <v>0</v>
      </c>
      <c r="R559" s="107">
        <v>12</v>
      </c>
    </row>
    <row r="560" spans="1:18" s="843" customFormat="1" ht="22.5" x14ac:dyDescent="0.25">
      <c r="A560" s="107" t="s">
        <v>15401</v>
      </c>
      <c r="B560" s="10" t="s">
        <v>19548</v>
      </c>
      <c r="C560" s="269" t="s">
        <v>30118</v>
      </c>
      <c r="D560" s="841" t="s">
        <v>15819</v>
      </c>
      <c r="E560" s="837">
        <v>7000</v>
      </c>
      <c r="F560" s="269">
        <v>10543921</v>
      </c>
      <c r="G560" s="841" t="s">
        <v>16504</v>
      </c>
      <c r="H560" s="842" t="s">
        <v>15488</v>
      </c>
      <c r="I560" s="842" t="s">
        <v>15405</v>
      </c>
      <c r="J560" s="107"/>
      <c r="K560" s="10">
        <v>1</v>
      </c>
      <c r="L560" s="10">
        <v>6</v>
      </c>
      <c r="M560" s="838">
        <v>42000</v>
      </c>
      <c r="N560" s="10">
        <v>0</v>
      </c>
      <c r="O560" s="107">
        <v>6</v>
      </c>
      <c r="P560" s="838">
        <v>41990.76</v>
      </c>
      <c r="Q560" s="10">
        <v>0</v>
      </c>
      <c r="R560" s="107">
        <v>12</v>
      </c>
    </row>
    <row r="561" spans="1:18" s="843" customFormat="1" ht="22.5" x14ac:dyDescent="0.25">
      <c r="A561" s="107" t="s">
        <v>15401</v>
      </c>
      <c r="B561" s="10" t="s">
        <v>19548</v>
      </c>
      <c r="C561" s="269" t="s">
        <v>30118</v>
      </c>
      <c r="D561" s="841" t="s">
        <v>16505</v>
      </c>
      <c r="E561" s="837">
        <v>7000</v>
      </c>
      <c r="F561" s="269">
        <v>40241888</v>
      </c>
      <c r="G561" s="841" t="s">
        <v>16506</v>
      </c>
      <c r="H561" s="842" t="s">
        <v>15506</v>
      </c>
      <c r="I561" s="842" t="s">
        <v>15518</v>
      </c>
      <c r="J561" s="107"/>
      <c r="K561" s="10">
        <v>1</v>
      </c>
      <c r="L561" s="10">
        <v>6</v>
      </c>
      <c r="M561" s="838">
        <v>42000</v>
      </c>
      <c r="N561" s="10">
        <v>0</v>
      </c>
      <c r="O561" s="107">
        <v>6</v>
      </c>
      <c r="P561" s="838">
        <v>41849.300000000003</v>
      </c>
      <c r="Q561" s="10">
        <v>0</v>
      </c>
      <c r="R561" s="107">
        <v>12</v>
      </c>
    </row>
    <row r="562" spans="1:18" s="843" customFormat="1" ht="22.5" x14ac:dyDescent="0.25">
      <c r="A562" s="107" t="s">
        <v>15401</v>
      </c>
      <c r="B562" s="10" t="s">
        <v>19548</v>
      </c>
      <c r="C562" s="269" t="s">
        <v>30118</v>
      </c>
      <c r="D562" s="841" t="s">
        <v>16507</v>
      </c>
      <c r="E562" s="837">
        <v>4000</v>
      </c>
      <c r="F562" s="269">
        <v>9489576</v>
      </c>
      <c r="G562" s="841" t="s">
        <v>16508</v>
      </c>
      <c r="H562" s="842" t="s">
        <v>16509</v>
      </c>
      <c r="I562" s="842" t="s">
        <v>15409</v>
      </c>
      <c r="J562" s="107"/>
      <c r="K562" s="10">
        <v>1</v>
      </c>
      <c r="L562" s="10">
        <v>6</v>
      </c>
      <c r="M562" s="838">
        <v>24000</v>
      </c>
      <c r="N562" s="10">
        <v>0</v>
      </c>
      <c r="O562" s="107">
        <v>6</v>
      </c>
      <c r="P562" s="838">
        <v>23982.78</v>
      </c>
      <c r="Q562" s="10">
        <v>0</v>
      </c>
      <c r="R562" s="107">
        <v>12</v>
      </c>
    </row>
    <row r="563" spans="1:18" s="843" customFormat="1" ht="22.5" x14ac:dyDescent="0.25">
      <c r="A563" s="107" t="s">
        <v>15401</v>
      </c>
      <c r="B563" s="10" t="s">
        <v>19548</v>
      </c>
      <c r="C563" s="269" t="s">
        <v>30118</v>
      </c>
      <c r="D563" s="841" t="s">
        <v>16510</v>
      </c>
      <c r="E563" s="837">
        <v>10000</v>
      </c>
      <c r="F563" s="269">
        <v>42109725</v>
      </c>
      <c r="G563" s="841" t="s">
        <v>16511</v>
      </c>
      <c r="H563" s="842" t="s">
        <v>15440</v>
      </c>
      <c r="I563" s="842" t="s">
        <v>15424</v>
      </c>
      <c r="J563" s="107"/>
      <c r="K563" s="10">
        <v>1</v>
      </c>
      <c r="L563" s="10">
        <v>6</v>
      </c>
      <c r="M563" s="838">
        <v>60000</v>
      </c>
      <c r="N563" s="10">
        <v>0</v>
      </c>
      <c r="O563" s="107">
        <v>6</v>
      </c>
      <c r="P563" s="838">
        <v>60000</v>
      </c>
      <c r="Q563" s="10">
        <v>0</v>
      </c>
      <c r="R563" s="107">
        <v>12</v>
      </c>
    </row>
    <row r="564" spans="1:18" s="843" customFormat="1" ht="22.5" x14ac:dyDescent="0.25">
      <c r="A564" s="107" t="s">
        <v>15401</v>
      </c>
      <c r="B564" s="10" t="s">
        <v>19548</v>
      </c>
      <c r="C564" s="269" t="s">
        <v>30118</v>
      </c>
      <c r="D564" s="841" t="s">
        <v>16512</v>
      </c>
      <c r="E564" s="837">
        <v>3000</v>
      </c>
      <c r="F564" s="269">
        <v>42992147</v>
      </c>
      <c r="G564" s="841" t="s">
        <v>16513</v>
      </c>
      <c r="H564" s="842" t="s">
        <v>15488</v>
      </c>
      <c r="I564" s="842" t="s">
        <v>15424</v>
      </c>
      <c r="J564" s="107"/>
      <c r="K564" s="10">
        <v>1</v>
      </c>
      <c r="L564" s="10">
        <v>6</v>
      </c>
      <c r="M564" s="838">
        <v>18000</v>
      </c>
      <c r="N564" s="10">
        <v>0</v>
      </c>
      <c r="O564" s="107">
        <v>6</v>
      </c>
      <c r="P564" s="838">
        <v>17997.29</v>
      </c>
      <c r="Q564" s="10">
        <v>0</v>
      </c>
      <c r="R564" s="107">
        <v>12</v>
      </c>
    </row>
    <row r="565" spans="1:18" s="843" customFormat="1" ht="22.5" x14ac:dyDescent="0.25">
      <c r="A565" s="107" t="s">
        <v>15401</v>
      </c>
      <c r="B565" s="10" t="s">
        <v>19548</v>
      </c>
      <c r="C565" s="269" t="s">
        <v>30118</v>
      </c>
      <c r="D565" s="841" t="s">
        <v>15526</v>
      </c>
      <c r="E565" s="837">
        <v>7000</v>
      </c>
      <c r="F565" s="269">
        <v>2856672</v>
      </c>
      <c r="G565" s="841" t="s">
        <v>16514</v>
      </c>
      <c r="H565" s="842" t="s">
        <v>15440</v>
      </c>
      <c r="I565" s="842" t="s">
        <v>15424</v>
      </c>
      <c r="J565" s="107"/>
      <c r="K565" s="10">
        <v>3</v>
      </c>
      <c r="L565" s="10">
        <v>6</v>
      </c>
      <c r="M565" s="838">
        <v>42000</v>
      </c>
      <c r="N565" s="10">
        <v>0</v>
      </c>
      <c r="O565" s="107">
        <v>6</v>
      </c>
      <c r="P565" s="838">
        <v>42000</v>
      </c>
      <c r="Q565" s="10">
        <v>0</v>
      </c>
      <c r="R565" s="107">
        <v>12</v>
      </c>
    </row>
    <row r="566" spans="1:18" s="843" customFormat="1" ht="33.75" x14ac:dyDescent="0.25">
      <c r="A566" s="107" t="s">
        <v>15401</v>
      </c>
      <c r="B566" s="10" t="s">
        <v>19548</v>
      </c>
      <c r="C566" s="269" t="s">
        <v>30118</v>
      </c>
      <c r="D566" s="841" t="s">
        <v>16515</v>
      </c>
      <c r="E566" s="837">
        <v>10000</v>
      </c>
      <c r="F566" s="269">
        <v>9436520</v>
      </c>
      <c r="G566" s="841" t="s">
        <v>16516</v>
      </c>
      <c r="H566" s="842" t="s">
        <v>15523</v>
      </c>
      <c r="I566" s="842" t="s">
        <v>15424</v>
      </c>
      <c r="J566" s="107"/>
      <c r="K566" s="10">
        <v>2</v>
      </c>
      <c r="L566" s="10">
        <v>6</v>
      </c>
      <c r="M566" s="838">
        <v>60000</v>
      </c>
      <c r="N566" s="10">
        <v>0</v>
      </c>
      <c r="O566" s="107">
        <v>6</v>
      </c>
      <c r="P566" s="838">
        <v>60000</v>
      </c>
      <c r="Q566" s="10">
        <v>0</v>
      </c>
      <c r="R566" s="107">
        <v>12</v>
      </c>
    </row>
    <row r="567" spans="1:18" s="843" customFormat="1" ht="22.5" x14ac:dyDescent="0.25">
      <c r="A567" s="107" t="s">
        <v>15401</v>
      </c>
      <c r="B567" s="10" t="s">
        <v>19548</v>
      </c>
      <c r="C567" s="269" t="s">
        <v>30118</v>
      </c>
      <c r="D567" s="841" t="s">
        <v>16517</v>
      </c>
      <c r="E567" s="837">
        <v>7000</v>
      </c>
      <c r="F567" s="269">
        <v>9638626</v>
      </c>
      <c r="G567" s="841" t="s">
        <v>16518</v>
      </c>
      <c r="H567" s="842" t="s">
        <v>15440</v>
      </c>
      <c r="I567" s="842" t="s">
        <v>15424</v>
      </c>
      <c r="J567" s="107"/>
      <c r="K567" s="10">
        <v>1</v>
      </c>
      <c r="L567" s="10">
        <v>6</v>
      </c>
      <c r="M567" s="838">
        <v>42000</v>
      </c>
      <c r="N567" s="10">
        <v>0</v>
      </c>
      <c r="O567" s="107">
        <v>6</v>
      </c>
      <c r="P567" s="838">
        <v>41988.82</v>
      </c>
      <c r="Q567" s="10">
        <v>2</v>
      </c>
      <c r="R567" s="107">
        <v>12</v>
      </c>
    </row>
    <row r="568" spans="1:18" s="843" customFormat="1" ht="22.5" x14ac:dyDescent="0.25">
      <c r="A568" s="107" t="s">
        <v>15401</v>
      </c>
      <c r="B568" s="10" t="s">
        <v>19548</v>
      </c>
      <c r="C568" s="269" t="s">
        <v>30118</v>
      </c>
      <c r="D568" s="841" t="s">
        <v>15498</v>
      </c>
      <c r="E568" s="837">
        <v>7000</v>
      </c>
      <c r="F568" s="269">
        <v>40515167</v>
      </c>
      <c r="G568" s="841" t="s">
        <v>16519</v>
      </c>
      <c r="H568" s="842" t="s">
        <v>15506</v>
      </c>
      <c r="I568" s="842" t="s">
        <v>15424</v>
      </c>
      <c r="J568" s="107"/>
      <c r="K568" s="10">
        <v>2</v>
      </c>
      <c r="L568" s="10">
        <v>6</v>
      </c>
      <c r="M568" s="838">
        <v>42000</v>
      </c>
      <c r="N568" s="10">
        <v>0</v>
      </c>
      <c r="O568" s="107">
        <v>6</v>
      </c>
      <c r="P568" s="838">
        <v>42000</v>
      </c>
      <c r="Q568" s="10">
        <v>0</v>
      </c>
      <c r="R568" s="107">
        <v>12</v>
      </c>
    </row>
    <row r="569" spans="1:18" s="843" customFormat="1" ht="22.5" x14ac:dyDescent="0.25">
      <c r="A569" s="107" t="s">
        <v>15401</v>
      </c>
      <c r="B569" s="10" t="s">
        <v>19548</v>
      </c>
      <c r="C569" s="269" t="s">
        <v>30118</v>
      </c>
      <c r="D569" s="841" t="s">
        <v>15482</v>
      </c>
      <c r="E569" s="837">
        <v>3500</v>
      </c>
      <c r="F569" s="269">
        <v>70612210</v>
      </c>
      <c r="G569" s="841" t="s">
        <v>16520</v>
      </c>
      <c r="H569" s="842" t="s">
        <v>15414</v>
      </c>
      <c r="I569" s="842" t="s">
        <v>15417</v>
      </c>
      <c r="J569" s="107"/>
      <c r="K569" s="10">
        <v>1</v>
      </c>
      <c r="L569" s="10">
        <v>6</v>
      </c>
      <c r="M569" s="838">
        <v>21000</v>
      </c>
      <c r="N569" s="10">
        <v>0</v>
      </c>
      <c r="O569" s="107">
        <v>6</v>
      </c>
      <c r="P569" s="838">
        <v>21000</v>
      </c>
      <c r="Q569" s="10">
        <v>0</v>
      </c>
      <c r="R569" s="107">
        <v>12</v>
      </c>
    </row>
    <row r="570" spans="1:18" s="843" customFormat="1" ht="22.5" x14ac:dyDescent="0.25">
      <c r="A570" s="107" t="s">
        <v>15401</v>
      </c>
      <c r="B570" s="10" t="s">
        <v>19548</v>
      </c>
      <c r="C570" s="269" t="s">
        <v>30118</v>
      </c>
      <c r="D570" s="841" t="s">
        <v>16521</v>
      </c>
      <c r="E570" s="837">
        <v>8000</v>
      </c>
      <c r="F570" s="269">
        <v>7758309</v>
      </c>
      <c r="G570" s="841" t="s">
        <v>16522</v>
      </c>
      <c r="H570" s="842" t="s">
        <v>15481</v>
      </c>
      <c r="I570" s="842" t="s">
        <v>15424</v>
      </c>
      <c r="J570" s="107"/>
      <c r="K570" s="10">
        <v>1</v>
      </c>
      <c r="L570" s="10">
        <v>6</v>
      </c>
      <c r="M570" s="838">
        <v>48000</v>
      </c>
      <c r="N570" s="10">
        <v>0</v>
      </c>
      <c r="O570" s="107">
        <v>6</v>
      </c>
      <c r="P570" s="838">
        <v>47837.23</v>
      </c>
      <c r="Q570" s="10">
        <v>0</v>
      </c>
      <c r="R570" s="107">
        <v>12</v>
      </c>
    </row>
    <row r="571" spans="1:18" s="843" customFormat="1" ht="22.5" x14ac:dyDescent="0.25">
      <c r="A571" s="107" t="s">
        <v>15401</v>
      </c>
      <c r="B571" s="10" t="s">
        <v>19548</v>
      </c>
      <c r="C571" s="269" t="s">
        <v>30118</v>
      </c>
      <c r="D571" s="841" t="s">
        <v>16523</v>
      </c>
      <c r="E571" s="837">
        <v>7000</v>
      </c>
      <c r="F571" s="269">
        <v>9396622</v>
      </c>
      <c r="G571" s="841" t="s">
        <v>16524</v>
      </c>
      <c r="H571" s="842" t="s">
        <v>15506</v>
      </c>
      <c r="I571" s="842" t="s">
        <v>15424</v>
      </c>
      <c r="J571" s="107"/>
      <c r="K571" s="10">
        <v>1</v>
      </c>
      <c r="L571" s="10">
        <v>6</v>
      </c>
      <c r="M571" s="838">
        <v>42000</v>
      </c>
      <c r="N571" s="10">
        <v>0</v>
      </c>
      <c r="O571" s="107">
        <v>6</v>
      </c>
      <c r="P571" s="838">
        <v>42000</v>
      </c>
      <c r="Q571" s="10">
        <v>0</v>
      </c>
      <c r="R571" s="107">
        <v>12</v>
      </c>
    </row>
    <row r="572" spans="1:18" s="843" customFormat="1" ht="22.5" x14ac:dyDescent="0.25">
      <c r="A572" s="107" t="s">
        <v>15401</v>
      </c>
      <c r="B572" s="10" t="s">
        <v>19548</v>
      </c>
      <c r="C572" s="269" t="s">
        <v>30118</v>
      </c>
      <c r="D572" s="841" t="s">
        <v>15456</v>
      </c>
      <c r="E572" s="837">
        <v>15600</v>
      </c>
      <c r="F572" s="269">
        <v>40766298</v>
      </c>
      <c r="G572" s="841" t="s">
        <v>16525</v>
      </c>
      <c r="H572" s="842"/>
      <c r="I572" s="842"/>
      <c r="J572" s="107"/>
      <c r="K572" s="10">
        <v>1</v>
      </c>
      <c r="L572" s="10" t="s">
        <v>354</v>
      </c>
      <c r="M572" s="838" t="s">
        <v>354</v>
      </c>
      <c r="N572" s="10">
        <v>2</v>
      </c>
      <c r="O572" s="107">
        <v>5</v>
      </c>
      <c r="P572" s="838">
        <v>78000</v>
      </c>
      <c r="Q572" s="10">
        <v>0</v>
      </c>
      <c r="R572" s="107">
        <v>12</v>
      </c>
    </row>
    <row r="573" spans="1:18" s="843" customFormat="1" ht="22.5" x14ac:dyDescent="0.25">
      <c r="A573" s="107" t="s">
        <v>15401</v>
      </c>
      <c r="B573" s="10" t="s">
        <v>19548</v>
      </c>
      <c r="C573" s="269" t="s">
        <v>30118</v>
      </c>
      <c r="D573" s="841" t="s">
        <v>16392</v>
      </c>
      <c r="E573" s="837">
        <v>7000</v>
      </c>
      <c r="F573" s="269">
        <v>40124130</v>
      </c>
      <c r="G573" s="841" t="s">
        <v>16526</v>
      </c>
      <c r="H573" s="842" t="s">
        <v>15558</v>
      </c>
      <c r="I573" s="842" t="s">
        <v>15443</v>
      </c>
      <c r="J573" s="107"/>
      <c r="K573" s="10">
        <v>1</v>
      </c>
      <c r="L573" s="10">
        <v>6</v>
      </c>
      <c r="M573" s="838">
        <v>42000</v>
      </c>
      <c r="N573" s="10">
        <v>0</v>
      </c>
      <c r="O573" s="107">
        <v>6</v>
      </c>
      <c r="P573" s="838">
        <v>42000</v>
      </c>
      <c r="Q573" s="10">
        <v>0</v>
      </c>
      <c r="R573" s="107">
        <v>12</v>
      </c>
    </row>
    <row r="574" spans="1:18" s="843" customFormat="1" ht="33.75" x14ac:dyDescent="0.25">
      <c r="A574" s="107" t="s">
        <v>15401</v>
      </c>
      <c r="B574" s="10" t="s">
        <v>19548</v>
      </c>
      <c r="C574" s="269" t="s">
        <v>30118</v>
      </c>
      <c r="D574" s="841" t="s">
        <v>16527</v>
      </c>
      <c r="E574" s="837">
        <v>8000</v>
      </c>
      <c r="F574" s="269">
        <v>15347767</v>
      </c>
      <c r="G574" s="841" t="s">
        <v>16528</v>
      </c>
      <c r="H574" s="842" t="s">
        <v>15440</v>
      </c>
      <c r="I574" s="842" t="s">
        <v>15424</v>
      </c>
      <c r="J574" s="107"/>
      <c r="K574" s="10">
        <v>2</v>
      </c>
      <c r="L574" s="10">
        <v>6</v>
      </c>
      <c r="M574" s="838">
        <v>48000</v>
      </c>
      <c r="N574" s="10">
        <v>0</v>
      </c>
      <c r="O574" s="107">
        <v>6</v>
      </c>
      <c r="P574" s="838">
        <v>48000</v>
      </c>
      <c r="Q574" s="10">
        <v>0</v>
      </c>
      <c r="R574" s="107">
        <v>12</v>
      </c>
    </row>
    <row r="575" spans="1:18" s="843" customFormat="1" ht="22.5" x14ac:dyDescent="0.25">
      <c r="A575" s="107" t="s">
        <v>15401</v>
      </c>
      <c r="B575" s="10" t="s">
        <v>19548</v>
      </c>
      <c r="C575" s="269" t="s">
        <v>30118</v>
      </c>
      <c r="D575" s="841" t="s">
        <v>16529</v>
      </c>
      <c r="E575" s="837">
        <v>3000</v>
      </c>
      <c r="F575" s="269">
        <v>40380896</v>
      </c>
      <c r="G575" s="841" t="s">
        <v>16530</v>
      </c>
      <c r="H575" s="842" t="s">
        <v>16531</v>
      </c>
      <c r="I575" s="842" t="s">
        <v>15478</v>
      </c>
      <c r="J575" s="107"/>
      <c r="K575" s="10">
        <v>1</v>
      </c>
      <c r="L575" s="10">
        <v>6</v>
      </c>
      <c r="M575" s="838">
        <v>18000</v>
      </c>
      <c r="N575" s="10">
        <v>0</v>
      </c>
      <c r="O575" s="107">
        <v>6</v>
      </c>
      <c r="P575" s="838">
        <v>17999.580000000002</v>
      </c>
      <c r="Q575" s="10">
        <v>0</v>
      </c>
      <c r="R575" s="107">
        <v>12</v>
      </c>
    </row>
    <row r="576" spans="1:18" s="843" customFormat="1" ht="22.5" x14ac:dyDescent="0.25">
      <c r="A576" s="107" t="s">
        <v>15401</v>
      </c>
      <c r="B576" s="10" t="s">
        <v>19548</v>
      </c>
      <c r="C576" s="269" t="s">
        <v>30118</v>
      </c>
      <c r="D576" s="841" t="s">
        <v>15662</v>
      </c>
      <c r="E576" s="837">
        <v>2500</v>
      </c>
      <c r="F576" s="269">
        <v>8447495</v>
      </c>
      <c r="G576" s="841" t="s">
        <v>16532</v>
      </c>
      <c r="H576" s="842" t="s">
        <v>15420</v>
      </c>
      <c r="I576" s="842" t="s">
        <v>15424</v>
      </c>
      <c r="J576" s="107"/>
      <c r="K576" s="10">
        <v>2</v>
      </c>
      <c r="L576" s="10">
        <v>6</v>
      </c>
      <c r="M576" s="838">
        <v>15000</v>
      </c>
      <c r="N576" s="10">
        <v>0</v>
      </c>
      <c r="O576" s="107">
        <v>6</v>
      </c>
      <c r="P576" s="838">
        <v>15000</v>
      </c>
      <c r="Q576" s="10">
        <v>0</v>
      </c>
      <c r="R576" s="107">
        <v>12</v>
      </c>
    </row>
    <row r="577" spans="1:18" s="843" customFormat="1" ht="22.5" x14ac:dyDescent="0.25">
      <c r="A577" s="107" t="s">
        <v>15401</v>
      </c>
      <c r="B577" s="10" t="s">
        <v>19548</v>
      </c>
      <c r="C577" s="269" t="s">
        <v>30118</v>
      </c>
      <c r="D577" s="841" t="s">
        <v>15418</v>
      </c>
      <c r="E577" s="837">
        <v>2500</v>
      </c>
      <c r="F577" s="269">
        <v>10052023</v>
      </c>
      <c r="G577" s="841" t="s">
        <v>16533</v>
      </c>
      <c r="H577" s="842" t="s">
        <v>15585</v>
      </c>
      <c r="I577" s="842" t="s">
        <v>15478</v>
      </c>
      <c r="J577" s="107"/>
      <c r="K577" s="10">
        <v>1</v>
      </c>
      <c r="L577" s="10">
        <v>6</v>
      </c>
      <c r="M577" s="838">
        <v>15000</v>
      </c>
      <c r="N577" s="10">
        <v>0</v>
      </c>
      <c r="O577" s="107">
        <v>6</v>
      </c>
      <c r="P577" s="838">
        <v>14999.65</v>
      </c>
      <c r="Q577" s="10">
        <v>0</v>
      </c>
      <c r="R577" s="107">
        <v>12</v>
      </c>
    </row>
    <row r="578" spans="1:18" s="843" customFormat="1" ht="22.5" x14ac:dyDescent="0.25">
      <c r="A578" s="107" t="s">
        <v>15401</v>
      </c>
      <c r="B578" s="10" t="s">
        <v>19548</v>
      </c>
      <c r="C578" s="269" t="s">
        <v>30118</v>
      </c>
      <c r="D578" s="841" t="s">
        <v>16371</v>
      </c>
      <c r="E578" s="837">
        <v>7000</v>
      </c>
      <c r="F578" s="269">
        <v>21526889</v>
      </c>
      <c r="G578" s="841" t="s">
        <v>16534</v>
      </c>
      <c r="H578" s="842" t="s">
        <v>15440</v>
      </c>
      <c r="I578" s="842" t="s">
        <v>15424</v>
      </c>
      <c r="J578" s="107"/>
      <c r="K578" s="10">
        <v>3</v>
      </c>
      <c r="L578" s="10">
        <v>6</v>
      </c>
      <c r="M578" s="838">
        <v>42000</v>
      </c>
      <c r="N578" s="10">
        <v>0</v>
      </c>
      <c r="O578" s="107">
        <v>6</v>
      </c>
      <c r="P578" s="838">
        <v>42000</v>
      </c>
      <c r="Q578" s="10">
        <v>0</v>
      </c>
      <c r="R578" s="107">
        <v>12</v>
      </c>
    </row>
    <row r="579" spans="1:18" s="843" customFormat="1" ht="22.5" x14ac:dyDescent="0.25">
      <c r="A579" s="107" t="s">
        <v>15401</v>
      </c>
      <c r="B579" s="10" t="s">
        <v>19548</v>
      </c>
      <c r="C579" s="269" t="s">
        <v>30118</v>
      </c>
      <c r="D579" s="841" t="s">
        <v>16535</v>
      </c>
      <c r="E579" s="837">
        <v>1800</v>
      </c>
      <c r="F579" s="269">
        <v>72030183</v>
      </c>
      <c r="G579" s="841" t="s">
        <v>16536</v>
      </c>
      <c r="H579" s="842" t="s">
        <v>15416</v>
      </c>
      <c r="I579" s="842" t="s">
        <v>15409</v>
      </c>
      <c r="J579" s="107"/>
      <c r="K579" s="10">
        <v>1</v>
      </c>
      <c r="L579" s="10">
        <v>6</v>
      </c>
      <c r="M579" s="838">
        <v>10800</v>
      </c>
      <c r="N579" s="10">
        <v>0</v>
      </c>
      <c r="O579" s="107">
        <v>6</v>
      </c>
      <c r="P579" s="838">
        <v>9898.5</v>
      </c>
      <c r="Q579" s="10">
        <v>0</v>
      </c>
      <c r="R579" s="107">
        <v>12</v>
      </c>
    </row>
    <row r="580" spans="1:18" s="843" customFormat="1" ht="33.75" x14ac:dyDescent="0.25">
      <c r="A580" s="107" t="s">
        <v>15401</v>
      </c>
      <c r="B580" s="10" t="s">
        <v>19548</v>
      </c>
      <c r="C580" s="269" t="s">
        <v>30118</v>
      </c>
      <c r="D580" s="841" t="s">
        <v>16537</v>
      </c>
      <c r="E580" s="837">
        <v>3000</v>
      </c>
      <c r="F580" s="269">
        <v>25795950</v>
      </c>
      <c r="G580" s="841" t="s">
        <v>16538</v>
      </c>
      <c r="H580" s="842" t="s">
        <v>16539</v>
      </c>
      <c r="I580" s="842" t="s">
        <v>15518</v>
      </c>
      <c r="J580" s="107"/>
      <c r="K580" s="10">
        <v>1</v>
      </c>
      <c r="L580" s="10">
        <v>6</v>
      </c>
      <c r="M580" s="838">
        <v>18000</v>
      </c>
      <c r="N580" s="10">
        <v>0</v>
      </c>
      <c r="O580" s="107">
        <v>6</v>
      </c>
      <c r="P580" s="838">
        <v>18000</v>
      </c>
      <c r="Q580" s="10">
        <v>0</v>
      </c>
      <c r="R580" s="107">
        <v>12</v>
      </c>
    </row>
    <row r="581" spans="1:18" s="843" customFormat="1" ht="33.75" x14ac:dyDescent="0.25">
      <c r="A581" s="107" t="s">
        <v>15401</v>
      </c>
      <c r="B581" s="10" t="s">
        <v>19548</v>
      </c>
      <c r="C581" s="269" t="s">
        <v>30118</v>
      </c>
      <c r="D581" s="841" t="s">
        <v>16540</v>
      </c>
      <c r="E581" s="837">
        <v>6000</v>
      </c>
      <c r="F581" s="269">
        <v>6557920</v>
      </c>
      <c r="G581" s="841" t="s">
        <v>16541</v>
      </c>
      <c r="H581" s="842" t="s">
        <v>15437</v>
      </c>
      <c r="I581" s="842" t="s">
        <v>15424</v>
      </c>
      <c r="J581" s="107"/>
      <c r="K581" s="10">
        <v>1</v>
      </c>
      <c r="L581" s="10">
        <v>6</v>
      </c>
      <c r="M581" s="838">
        <v>36000</v>
      </c>
      <c r="N581" s="10">
        <v>0</v>
      </c>
      <c r="O581" s="107">
        <v>6</v>
      </c>
      <c r="P581" s="838">
        <v>36000</v>
      </c>
      <c r="Q581" s="10">
        <v>1</v>
      </c>
      <c r="R581" s="107">
        <v>12</v>
      </c>
    </row>
    <row r="582" spans="1:18" s="843" customFormat="1" ht="22.5" x14ac:dyDescent="0.25">
      <c r="A582" s="107" t="s">
        <v>15401</v>
      </c>
      <c r="B582" s="10" t="s">
        <v>19548</v>
      </c>
      <c r="C582" s="269" t="s">
        <v>30118</v>
      </c>
      <c r="D582" s="841" t="s">
        <v>16542</v>
      </c>
      <c r="E582" s="837">
        <v>10000</v>
      </c>
      <c r="F582" s="269">
        <v>7946173</v>
      </c>
      <c r="G582" s="841" t="s">
        <v>16543</v>
      </c>
      <c r="H582" s="842" t="s">
        <v>15440</v>
      </c>
      <c r="I582" s="842" t="s">
        <v>15424</v>
      </c>
      <c r="J582" s="107"/>
      <c r="K582" s="10">
        <v>2</v>
      </c>
      <c r="L582" s="10">
        <v>6</v>
      </c>
      <c r="M582" s="838">
        <v>60000</v>
      </c>
      <c r="N582" s="10">
        <v>0</v>
      </c>
      <c r="O582" s="107">
        <v>6</v>
      </c>
      <c r="P582" s="838">
        <v>60000</v>
      </c>
      <c r="Q582" s="10">
        <v>0</v>
      </c>
      <c r="R582" s="107">
        <v>12</v>
      </c>
    </row>
    <row r="583" spans="1:18" s="843" customFormat="1" ht="22.5" x14ac:dyDescent="0.25">
      <c r="A583" s="107" t="s">
        <v>15401</v>
      </c>
      <c r="B583" s="10" t="s">
        <v>19548</v>
      </c>
      <c r="C583" s="269" t="s">
        <v>30118</v>
      </c>
      <c r="D583" s="841" t="s">
        <v>15537</v>
      </c>
      <c r="E583" s="837">
        <v>7000</v>
      </c>
      <c r="F583" s="269">
        <v>29568959</v>
      </c>
      <c r="G583" s="841" t="s">
        <v>16544</v>
      </c>
      <c r="H583" s="842" t="s">
        <v>15440</v>
      </c>
      <c r="I583" s="842" t="s">
        <v>15424</v>
      </c>
      <c r="J583" s="107"/>
      <c r="K583" s="10">
        <v>2</v>
      </c>
      <c r="L583" s="10">
        <v>6</v>
      </c>
      <c r="M583" s="838">
        <v>42000</v>
      </c>
      <c r="N583" s="10">
        <v>0</v>
      </c>
      <c r="O583" s="107">
        <v>6</v>
      </c>
      <c r="P583" s="838">
        <v>42000</v>
      </c>
      <c r="Q583" s="10">
        <v>0</v>
      </c>
      <c r="R583" s="107">
        <v>12</v>
      </c>
    </row>
    <row r="584" spans="1:18" s="843" customFormat="1" ht="22.5" x14ac:dyDescent="0.25">
      <c r="A584" s="107" t="s">
        <v>15401</v>
      </c>
      <c r="B584" s="10" t="s">
        <v>19548</v>
      </c>
      <c r="C584" s="269" t="s">
        <v>30118</v>
      </c>
      <c r="D584" s="841" t="s">
        <v>16545</v>
      </c>
      <c r="E584" s="837">
        <v>4000</v>
      </c>
      <c r="F584" s="269">
        <v>43857229</v>
      </c>
      <c r="G584" s="841" t="s">
        <v>16546</v>
      </c>
      <c r="H584" s="842" t="s">
        <v>16547</v>
      </c>
      <c r="I584" s="842" t="s">
        <v>15424</v>
      </c>
      <c r="J584" s="107"/>
      <c r="K584" s="10">
        <v>1</v>
      </c>
      <c r="L584" s="10">
        <v>6</v>
      </c>
      <c r="M584" s="838">
        <v>24000</v>
      </c>
      <c r="N584" s="10">
        <v>0</v>
      </c>
      <c r="O584" s="107">
        <v>6</v>
      </c>
      <c r="P584" s="838">
        <v>23998.61</v>
      </c>
      <c r="Q584" s="10">
        <v>0</v>
      </c>
      <c r="R584" s="107">
        <v>12</v>
      </c>
    </row>
    <row r="585" spans="1:18" s="843" customFormat="1" ht="22.5" x14ac:dyDescent="0.25">
      <c r="A585" s="107" t="s">
        <v>15401</v>
      </c>
      <c r="B585" s="10" t="s">
        <v>19548</v>
      </c>
      <c r="C585" s="269" t="s">
        <v>30118</v>
      </c>
      <c r="D585" s="841" t="s">
        <v>16548</v>
      </c>
      <c r="E585" s="837">
        <v>3700</v>
      </c>
      <c r="F585" s="269">
        <v>40497357</v>
      </c>
      <c r="G585" s="841" t="s">
        <v>16549</v>
      </c>
      <c r="H585" s="842" t="s">
        <v>15437</v>
      </c>
      <c r="I585" s="842" t="s">
        <v>15417</v>
      </c>
      <c r="J585" s="107"/>
      <c r="K585" s="10">
        <v>1</v>
      </c>
      <c r="L585" s="10">
        <v>6</v>
      </c>
      <c r="M585" s="838">
        <v>22200</v>
      </c>
      <c r="N585" s="10">
        <v>0</v>
      </c>
      <c r="O585" s="107">
        <v>6</v>
      </c>
      <c r="P585" s="838">
        <v>22200</v>
      </c>
      <c r="Q585" s="10">
        <v>0</v>
      </c>
      <c r="R585" s="107">
        <v>12</v>
      </c>
    </row>
    <row r="586" spans="1:18" s="843" customFormat="1" ht="22.5" x14ac:dyDescent="0.25">
      <c r="A586" s="107" t="s">
        <v>15401</v>
      </c>
      <c r="B586" s="10" t="s">
        <v>19548</v>
      </c>
      <c r="C586" s="269" t="s">
        <v>30118</v>
      </c>
      <c r="D586" s="841" t="s">
        <v>15460</v>
      </c>
      <c r="E586" s="837">
        <v>15600</v>
      </c>
      <c r="F586" s="269">
        <v>44032740</v>
      </c>
      <c r="G586" s="841" t="s">
        <v>16550</v>
      </c>
      <c r="H586" s="842"/>
      <c r="I586" s="842"/>
      <c r="J586" s="107"/>
      <c r="K586" s="10">
        <v>0</v>
      </c>
      <c r="L586" s="10">
        <v>0</v>
      </c>
      <c r="M586" s="838">
        <v>0</v>
      </c>
      <c r="N586" s="10">
        <v>1</v>
      </c>
      <c r="O586" s="107">
        <v>2</v>
      </c>
      <c r="P586" s="838">
        <v>31200</v>
      </c>
      <c r="Q586" s="10">
        <v>0</v>
      </c>
      <c r="R586" s="107">
        <v>0</v>
      </c>
    </row>
    <row r="587" spans="1:18" s="843" customFormat="1" ht="22.5" x14ac:dyDescent="0.25">
      <c r="A587" s="107" t="s">
        <v>15401</v>
      </c>
      <c r="B587" s="10" t="s">
        <v>19548</v>
      </c>
      <c r="C587" s="269" t="s">
        <v>30118</v>
      </c>
      <c r="D587" s="841" t="s">
        <v>15605</v>
      </c>
      <c r="E587" s="837">
        <v>4500</v>
      </c>
      <c r="F587" s="269">
        <v>25551653</v>
      </c>
      <c r="G587" s="841" t="s">
        <v>16551</v>
      </c>
      <c r="H587" s="842" t="s">
        <v>15488</v>
      </c>
      <c r="I587" s="842" t="s">
        <v>15424</v>
      </c>
      <c r="J587" s="107"/>
      <c r="K587" s="10">
        <v>1</v>
      </c>
      <c r="L587" s="10">
        <v>6</v>
      </c>
      <c r="M587" s="838">
        <v>27000</v>
      </c>
      <c r="N587" s="10">
        <v>0</v>
      </c>
      <c r="O587" s="107">
        <v>6</v>
      </c>
      <c r="P587" s="838">
        <v>27000</v>
      </c>
      <c r="Q587" s="10">
        <v>0</v>
      </c>
      <c r="R587" s="107">
        <v>12</v>
      </c>
    </row>
    <row r="588" spans="1:18" s="843" customFormat="1" ht="22.5" x14ac:dyDescent="0.25">
      <c r="A588" s="107" t="s">
        <v>15401</v>
      </c>
      <c r="B588" s="10" t="s">
        <v>19548</v>
      </c>
      <c r="C588" s="269" t="s">
        <v>30118</v>
      </c>
      <c r="D588" s="841" t="s">
        <v>15783</v>
      </c>
      <c r="E588" s="837">
        <v>3800</v>
      </c>
      <c r="F588" s="269">
        <v>7070361</v>
      </c>
      <c r="G588" s="841" t="s">
        <v>16552</v>
      </c>
      <c r="H588" s="842" t="s">
        <v>15416</v>
      </c>
      <c r="I588" s="842" t="s">
        <v>15413</v>
      </c>
      <c r="J588" s="107"/>
      <c r="K588" s="10">
        <v>2</v>
      </c>
      <c r="L588" s="10">
        <v>6</v>
      </c>
      <c r="M588" s="838">
        <v>22800</v>
      </c>
      <c r="N588" s="10">
        <v>0</v>
      </c>
      <c r="O588" s="107">
        <v>6</v>
      </c>
      <c r="P588" s="838">
        <v>22800</v>
      </c>
      <c r="Q588" s="10">
        <v>0</v>
      </c>
      <c r="R588" s="107">
        <v>12</v>
      </c>
    </row>
    <row r="589" spans="1:18" s="843" customFormat="1" ht="22.5" x14ac:dyDescent="0.25">
      <c r="A589" s="107" t="s">
        <v>15401</v>
      </c>
      <c r="B589" s="10" t="s">
        <v>19548</v>
      </c>
      <c r="C589" s="269" t="s">
        <v>30118</v>
      </c>
      <c r="D589" s="841" t="s">
        <v>15502</v>
      </c>
      <c r="E589" s="837">
        <v>15600</v>
      </c>
      <c r="F589" s="269">
        <v>10860775</v>
      </c>
      <c r="G589" s="841" t="s">
        <v>16553</v>
      </c>
      <c r="H589" s="842" t="s">
        <v>15440</v>
      </c>
      <c r="I589" s="842" t="s">
        <v>15424</v>
      </c>
      <c r="J589" s="107"/>
      <c r="K589" s="10">
        <v>0</v>
      </c>
      <c r="L589" s="10">
        <v>6</v>
      </c>
      <c r="M589" s="838">
        <v>93600</v>
      </c>
      <c r="N589" s="10">
        <v>0</v>
      </c>
      <c r="O589" s="107">
        <v>6</v>
      </c>
      <c r="P589" s="838">
        <v>93600</v>
      </c>
      <c r="Q589" s="10">
        <v>0</v>
      </c>
      <c r="R589" s="107">
        <v>12</v>
      </c>
    </row>
    <row r="590" spans="1:18" s="843" customFormat="1" ht="22.5" x14ac:dyDescent="0.25">
      <c r="A590" s="107" t="s">
        <v>15401</v>
      </c>
      <c r="B590" s="10" t="s">
        <v>19548</v>
      </c>
      <c r="C590" s="269" t="s">
        <v>30118</v>
      </c>
      <c r="D590" s="841" t="s">
        <v>16554</v>
      </c>
      <c r="E590" s="837">
        <v>6600</v>
      </c>
      <c r="F590" s="269">
        <v>7606751</v>
      </c>
      <c r="G590" s="841" t="s">
        <v>16555</v>
      </c>
      <c r="H590" s="842" t="s">
        <v>16056</v>
      </c>
      <c r="I590" s="842" t="s">
        <v>15405</v>
      </c>
      <c r="J590" s="107"/>
      <c r="K590" s="10">
        <v>1</v>
      </c>
      <c r="L590" s="10">
        <v>6</v>
      </c>
      <c r="M590" s="838">
        <v>39600</v>
      </c>
      <c r="N590" s="10">
        <v>0</v>
      </c>
      <c r="O590" s="107">
        <v>6</v>
      </c>
      <c r="P590" s="838">
        <v>39600</v>
      </c>
      <c r="Q590" s="10">
        <v>0</v>
      </c>
      <c r="R590" s="107">
        <v>12</v>
      </c>
    </row>
    <row r="591" spans="1:18" s="843" customFormat="1" ht="22.5" x14ac:dyDescent="0.25">
      <c r="A591" s="107" t="s">
        <v>15401</v>
      </c>
      <c r="B591" s="10" t="s">
        <v>19548</v>
      </c>
      <c r="C591" s="269" t="s">
        <v>30118</v>
      </c>
      <c r="D591" s="841" t="s">
        <v>15797</v>
      </c>
      <c r="E591" s="837">
        <v>2500</v>
      </c>
      <c r="F591" s="269">
        <v>20035939</v>
      </c>
      <c r="G591" s="841" t="s">
        <v>16556</v>
      </c>
      <c r="H591" s="842" t="s">
        <v>16557</v>
      </c>
      <c r="I591" s="842" t="s">
        <v>15417</v>
      </c>
      <c r="J591" s="107"/>
      <c r="K591" s="10">
        <v>1</v>
      </c>
      <c r="L591" s="10">
        <v>6</v>
      </c>
      <c r="M591" s="838">
        <v>15000</v>
      </c>
      <c r="N591" s="10">
        <v>0</v>
      </c>
      <c r="O591" s="107">
        <v>6</v>
      </c>
      <c r="P591" s="838">
        <v>15000</v>
      </c>
      <c r="Q591" s="10">
        <v>0</v>
      </c>
      <c r="R591" s="107">
        <v>12</v>
      </c>
    </row>
    <row r="592" spans="1:18" s="843" customFormat="1" ht="22.5" x14ac:dyDescent="0.25">
      <c r="A592" s="107" t="s">
        <v>15401</v>
      </c>
      <c r="B592" s="10" t="s">
        <v>19548</v>
      </c>
      <c r="C592" s="269" t="s">
        <v>30118</v>
      </c>
      <c r="D592" s="841" t="s">
        <v>16558</v>
      </c>
      <c r="E592" s="837">
        <v>8500</v>
      </c>
      <c r="F592" s="269">
        <v>7848672</v>
      </c>
      <c r="G592" s="841" t="s">
        <v>16559</v>
      </c>
      <c r="H592" s="842" t="s">
        <v>15452</v>
      </c>
      <c r="I592" s="842" t="s">
        <v>15424</v>
      </c>
      <c r="J592" s="107"/>
      <c r="K592" s="10">
        <v>1</v>
      </c>
      <c r="L592" s="10">
        <v>6</v>
      </c>
      <c r="M592" s="838">
        <v>51000</v>
      </c>
      <c r="N592" s="10">
        <v>0</v>
      </c>
      <c r="O592" s="107">
        <v>6</v>
      </c>
      <c r="P592" s="838">
        <v>51000</v>
      </c>
      <c r="Q592" s="10">
        <v>0</v>
      </c>
      <c r="R592" s="107">
        <v>12</v>
      </c>
    </row>
    <row r="593" spans="1:18" s="843" customFormat="1" ht="22.5" x14ac:dyDescent="0.25">
      <c r="A593" s="107" t="s">
        <v>15401</v>
      </c>
      <c r="B593" s="10" t="s">
        <v>19548</v>
      </c>
      <c r="C593" s="269" t="s">
        <v>30118</v>
      </c>
      <c r="D593" s="841" t="s">
        <v>16560</v>
      </c>
      <c r="E593" s="837">
        <v>5300</v>
      </c>
      <c r="F593" s="269">
        <v>41470965</v>
      </c>
      <c r="G593" s="841" t="s">
        <v>16561</v>
      </c>
      <c r="H593" s="842" t="s">
        <v>15611</v>
      </c>
      <c r="I593" s="842" t="s">
        <v>15424</v>
      </c>
      <c r="J593" s="107"/>
      <c r="K593" s="10">
        <v>2</v>
      </c>
      <c r="L593" s="10">
        <v>6</v>
      </c>
      <c r="M593" s="838">
        <v>31800</v>
      </c>
      <c r="N593" s="10">
        <v>0</v>
      </c>
      <c r="O593" s="107">
        <v>6</v>
      </c>
      <c r="P593" s="838">
        <v>31800</v>
      </c>
      <c r="Q593" s="10">
        <v>0</v>
      </c>
      <c r="R593" s="107">
        <v>12</v>
      </c>
    </row>
    <row r="594" spans="1:18" s="843" customFormat="1" ht="22.5" x14ac:dyDescent="0.25">
      <c r="A594" s="107" t="s">
        <v>15401</v>
      </c>
      <c r="B594" s="10" t="s">
        <v>19548</v>
      </c>
      <c r="C594" s="269" t="s">
        <v>30118</v>
      </c>
      <c r="D594" s="841" t="s">
        <v>15825</v>
      </c>
      <c r="E594" s="837">
        <v>3000</v>
      </c>
      <c r="F594" s="269">
        <v>8131468</v>
      </c>
      <c r="G594" s="841" t="s">
        <v>16562</v>
      </c>
      <c r="H594" s="842" t="s">
        <v>15558</v>
      </c>
      <c r="I594" s="842" t="s">
        <v>15405</v>
      </c>
      <c r="J594" s="107"/>
      <c r="K594" s="10">
        <v>1</v>
      </c>
      <c r="L594" s="10">
        <v>6</v>
      </c>
      <c r="M594" s="838">
        <v>16000</v>
      </c>
      <c r="N594" s="10">
        <v>0</v>
      </c>
      <c r="O594" s="107">
        <v>6</v>
      </c>
      <c r="P594" s="838">
        <v>18000</v>
      </c>
      <c r="Q594" s="10">
        <v>3</v>
      </c>
      <c r="R594" s="107">
        <v>12</v>
      </c>
    </row>
    <row r="595" spans="1:18" s="843" customFormat="1" ht="22.5" x14ac:dyDescent="0.25">
      <c r="A595" s="107" t="s">
        <v>15401</v>
      </c>
      <c r="B595" s="10" t="s">
        <v>19548</v>
      </c>
      <c r="C595" s="269" t="s">
        <v>30118</v>
      </c>
      <c r="D595" s="841" t="s">
        <v>16563</v>
      </c>
      <c r="E595" s="837">
        <v>8000</v>
      </c>
      <c r="F595" s="269">
        <v>9486856</v>
      </c>
      <c r="G595" s="841" t="s">
        <v>16564</v>
      </c>
      <c r="H595" s="842" t="s">
        <v>15446</v>
      </c>
      <c r="I595" s="842" t="s">
        <v>15424</v>
      </c>
      <c r="J595" s="107"/>
      <c r="K595" s="10">
        <v>1</v>
      </c>
      <c r="L595" s="10">
        <v>6</v>
      </c>
      <c r="M595" s="838">
        <v>48000</v>
      </c>
      <c r="N595" s="10">
        <v>0</v>
      </c>
      <c r="O595" s="107">
        <v>6</v>
      </c>
      <c r="P595" s="838">
        <v>48000</v>
      </c>
      <c r="Q595" s="10">
        <v>0</v>
      </c>
      <c r="R595" s="107">
        <v>12</v>
      </c>
    </row>
    <row r="596" spans="1:18" s="843" customFormat="1" ht="22.5" x14ac:dyDescent="0.25">
      <c r="A596" s="107" t="s">
        <v>15401</v>
      </c>
      <c r="B596" s="10" t="s">
        <v>19548</v>
      </c>
      <c r="C596" s="269" t="s">
        <v>30118</v>
      </c>
      <c r="D596" s="841" t="s">
        <v>15450</v>
      </c>
      <c r="E596" s="837">
        <v>9000</v>
      </c>
      <c r="F596" s="269">
        <v>10654632</v>
      </c>
      <c r="G596" s="841" t="s">
        <v>16565</v>
      </c>
      <c r="H596" s="842" t="s">
        <v>15506</v>
      </c>
      <c r="I596" s="842" t="s">
        <v>15424</v>
      </c>
      <c r="J596" s="107"/>
      <c r="K596" s="10">
        <v>2</v>
      </c>
      <c r="L596" s="10">
        <v>6</v>
      </c>
      <c r="M596" s="838">
        <v>54000</v>
      </c>
      <c r="N596" s="10">
        <v>0</v>
      </c>
      <c r="O596" s="107">
        <v>6</v>
      </c>
      <c r="P596" s="838">
        <v>53995.62</v>
      </c>
      <c r="Q596" s="10">
        <v>0</v>
      </c>
      <c r="R596" s="107">
        <v>12</v>
      </c>
    </row>
    <row r="597" spans="1:18" s="843" customFormat="1" ht="22.5" x14ac:dyDescent="0.25">
      <c r="A597" s="107" t="s">
        <v>15401</v>
      </c>
      <c r="B597" s="10" t="s">
        <v>19548</v>
      </c>
      <c r="C597" s="269" t="s">
        <v>30118</v>
      </c>
      <c r="D597" s="841" t="s">
        <v>16566</v>
      </c>
      <c r="E597" s="837">
        <v>7000</v>
      </c>
      <c r="F597" s="269">
        <v>7199098</v>
      </c>
      <c r="G597" s="841" t="s">
        <v>16567</v>
      </c>
      <c r="H597" s="842" t="s">
        <v>15446</v>
      </c>
      <c r="I597" s="842" t="s">
        <v>15424</v>
      </c>
      <c r="J597" s="107"/>
      <c r="K597" s="10">
        <v>1</v>
      </c>
      <c r="L597" s="10">
        <v>6</v>
      </c>
      <c r="M597" s="838">
        <v>42000</v>
      </c>
      <c r="N597" s="10">
        <v>0</v>
      </c>
      <c r="O597" s="107">
        <v>6</v>
      </c>
      <c r="P597" s="838">
        <v>42000</v>
      </c>
      <c r="Q597" s="10">
        <v>0</v>
      </c>
      <c r="R597" s="107">
        <v>12</v>
      </c>
    </row>
    <row r="598" spans="1:18" s="843" customFormat="1" ht="22.5" x14ac:dyDescent="0.25">
      <c r="A598" s="107" t="s">
        <v>15401</v>
      </c>
      <c r="B598" s="10" t="s">
        <v>19548</v>
      </c>
      <c r="C598" s="269" t="s">
        <v>30118</v>
      </c>
      <c r="D598" s="841" t="s">
        <v>16568</v>
      </c>
      <c r="E598" s="837">
        <v>4000</v>
      </c>
      <c r="F598" s="269">
        <v>7317942</v>
      </c>
      <c r="G598" s="841" t="s">
        <v>16569</v>
      </c>
      <c r="H598" s="842" t="s">
        <v>15446</v>
      </c>
      <c r="I598" s="842" t="s">
        <v>15424</v>
      </c>
      <c r="J598" s="107"/>
      <c r="K598" s="10">
        <v>1</v>
      </c>
      <c r="L598" s="10">
        <v>6</v>
      </c>
      <c r="M598" s="838">
        <v>24000</v>
      </c>
      <c r="N598" s="10">
        <v>0</v>
      </c>
      <c r="O598" s="107">
        <v>6</v>
      </c>
      <c r="P598" s="838">
        <v>24000</v>
      </c>
      <c r="Q598" s="10">
        <v>0</v>
      </c>
      <c r="R598" s="107">
        <v>12</v>
      </c>
    </row>
    <row r="599" spans="1:18" s="843" customFormat="1" ht="22.5" x14ac:dyDescent="0.25">
      <c r="A599" s="107" t="s">
        <v>15401</v>
      </c>
      <c r="B599" s="10" t="s">
        <v>19548</v>
      </c>
      <c r="C599" s="269" t="s">
        <v>30118</v>
      </c>
      <c r="D599" s="841" t="s">
        <v>15482</v>
      </c>
      <c r="E599" s="837">
        <v>3500</v>
      </c>
      <c r="F599" s="269">
        <v>46950161</v>
      </c>
      <c r="G599" s="841" t="s">
        <v>16570</v>
      </c>
      <c r="H599" s="842" t="s">
        <v>15420</v>
      </c>
      <c r="I599" s="842" t="s">
        <v>15424</v>
      </c>
      <c r="J599" s="107"/>
      <c r="K599" s="10">
        <v>2</v>
      </c>
      <c r="L599" s="10">
        <v>2</v>
      </c>
      <c r="M599" s="838">
        <v>6766.67</v>
      </c>
      <c r="N599" s="10">
        <v>3</v>
      </c>
      <c r="O599" s="107">
        <v>6</v>
      </c>
      <c r="P599" s="838">
        <v>20999.759999999998</v>
      </c>
      <c r="Q599" s="10">
        <v>0</v>
      </c>
      <c r="R599" s="107">
        <v>12</v>
      </c>
    </row>
    <row r="600" spans="1:18" s="843" customFormat="1" ht="22.5" x14ac:dyDescent="0.25">
      <c r="A600" s="107" t="s">
        <v>15401</v>
      </c>
      <c r="B600" s="10" t="s">
        <v>19548</v>
      </c>
      <c r="C600" s="269" t="s">
        <v>30118</v>
      </c>
      <c r="D600" s="841" t="s">
        <v>16571</v>
      </c>
      <c r="E600" s="837">
        <v>1900</v>
      </c>
      <c r="F600" s="269">
        <v>9574349</v>
      </c>
      <c r="G600" s="841" t="s">
        <v>16572</v>
      </c>
      <c r="H600" s="842" t="s">
        <v>15420</v>
      </c>
      <c r="I600" s="842" t="s">
        <v>15424</v>
      </c>
      <c r="J600" s="107"/>
      <c r="K600" s="10">
        <v>2</v>
      </c>
      <c r="L600" s="10">
        <v>6</v>
      </c>
      <c r="M600" s="838">
        <v>11400</v>
      </c>
      <c r="N600" s="10">
        <v>0</v>
      </c>
      <c r="O600" s="107">
        <v>6</v>
      </c>
      <c r="P600" s="838">
        <v>11400</v>
      </c>
      <c r="Q600" s="10">
        <v>0</v>
      </c>
      <c r="R600" s="107">
        <v>12</v>
      </c>
    </row>
    <row r="601" spans="1:18" s="843" customFormat="1" ht="22.5" x14ac:dyDescent="0.25">
      <c r="A601" s="107" t="s">
        <v>15401</v>
      </c>
      <c r="B601" s="10" t="s">
        <v>19548</v>
      </c>
      <c r="C601" s="269" t="s">
        <v>30118</v>
      </c>
      <c r="D601" s="841" t="s">
        <v>16251</v>
      </c>
      <c r="E601" s="837">
        <v>5000</v>
      </c>
      <c r="F601" s="269">
        <v>41533186</v>
      </c>
      <c r="G601" s="841" t="s">
        <v>16573</v>
      </c>
      <c r="H601" s="842" t="s">
        <v>1030</v>
      </c>
      <c r="I601" s="842" t="s">
        <v>15478</v>
      </c>
      <c r="J601" s="107"/>
      <c r="K601" s="10">
        <v>2</v>
      </c>
      <c r="L601" s="10">
        <v>6</v>
      </c>
      <c r="M601" s="838">
        <v>30000</v>
      </c>
      <c r="N601" s="10">
        <v>0</v>
      </c>
      <c r="O601" s="107">
        <v>6</v>
      </c>
      <c r="P601" s="838">
        <v>30000</v>
      </c>
      <c r="Q601" s="10">
        <v>0</v>
      </c>
      <c r="R601" s="107">
        <v>12</v>
      </c>
    </row>
    <row r="602" spans="1:18" s="843" customFormat="1" ht="22.5" x14ac:dyDescent="0.25">
      <c r="A602" s="107" t="s">
        <v>15401</v>
      </c>
      <c r="B602" s="10" t="s">
        <v>19548</v>
      </c>
      <c r="C602" s="269" t="s">
        <v>30118</v>
      </c>
      <c r="D602" s="841" t="s">
        <v>15482</v>
      </c>
      <c r="E602" s="837">
        <v>3800</v>
      </c>
      <c r="F602" s="269">
        <v>10477892</v>
      </c>
      <c r="G602" s="841" t="s">
        <v>16574</v>
      </c>
      <c r="H602" s="842" t="s">
        <v>15810</v>
      </c>
      <c r="I602" s="842" t="s">
        <v>15443</v>
      </c>
      <c r="J602" s="107"/>
      <c r="K602" s="10">
        <v>1</v>
      </c>
      <c r="L602" s="10">
        <v>6</v>
      </c>
      <c r="M602" s="838">
        <v>22800</v>
      </c>
      <c r="N602" s="10">
        <v>0</v>
      </c>
      <c r="O602" s="107">
        <v>6</v>
      </c>
      <c r="P602" s="838">
        <v>22800</v>
      </c>
      <c r="Q602" s="10">
        <v>0</v>
      </c>
      <c r="R602" s="107">
        <v>12</v>
      </c>
    </row>
    <row r="603" spans="1:18" s="843" customFormat="1" ht="22.5" x14ac:dyDescent="0.25">
      <c r="A603" s="107" t="s">
        <v>15401</v>
      </c>
      <c r="B603" s="10" t="s">
        <v>19548</v>
      </c>
      <c r="C603" s="269" t="s">
        <v>30118</v>
      </c>
      <c r="D603" s="841" t="s">
        <v>16575</v>
      </c>
      <c r="E603" s="837">
        <v>8000</v>
      </c>
      <c r="F603" s="269">
        <v>9067152</v>
      </c>
      <c r="G603" s="841" t="s">
        <v>16576</v>
      </c>
      <c r="H603" s="842" t="s">
        <v>16066</v>
      </c>
      <c r="I603" s="842" t="s">
        <v>15405</v>
      </c>
      <c r="J603" s="107"/>
      <c r="K603" s="10">
        <v>2</v>
      </c>
      <c r="L603" s="10">
        <v>6</v>
      </c>
      <c r="M603" s="838">
        <v>48000</v>
      </c>
      <c r="N603" s="10">
        <v>0</v>
      </c>
      <c r="O603" s="107">
        <v>6</v>
      </c>
      <c r="P603" s="838">
        <v>48000</v>
      </c>
      <c r="Q603" s="10">
        <v>0</v>
      </c>
      <c r="R603" s="107">
        <v>12</v>
      </c>
    </row>
    <row r="604" spans="1:18" s="843" customFormat="1" ht="22.5" x14ac:dyDescent="0.25">
      <c r="A604" s="107" t="s">
        <v>15401</v>
      </c>
      <c r="B604" s="10" t="s">
        <v>19548</v>
      </c>
      <c r="C604" s="269" t="s">
        <v>30118</v>
      </c>
      <c r="D604" s="841" t="s">
        <v>15566</v>
      </c>
      <c r="E604" s="837">
        <v>7000</v>
      </c>
      <c r="F604" s="269">
        <v>43453607</v>
      </c>
      <c r="G604" s="841" t="s">
        <v>16577</v>
      </c>
      <c r="H604" s="842" t="s">
        <v>15440</v>
      </c>
      <c r="I604" s="842" t="s">
        <v>15424</v>
      </c>
      <c r="J604" s="107"/>
      <c r="K604" s="10">
        <v>2</v>
      </c>
      <c r="L604" s="10">
        <v>6</v>
      </c>
      <c r="M604" s="838">
        <v>42000</v>
      </c>
      <c r="N604" s="10">
        <v>0</v>
      </c>
      <c r="O604" s="107">
        <v>6</v>
      </c>
      <c r="P604" s="838">
        <v>41959.65</v>
      </c>
      <c r="Q604" s="10">
        <v>0</v>
      </c>
      <c r="R604" s="107">
        <v>12</v>
      </c>
    </row>
    <row r="605" spans="1:18" s="843" customFormat="1" ht="22.5" x14ac:dyDescent="0.25">
      <c r="A605" s="107" t="s">
        <v>15401</v>
      </c>
      <c r="B605" s="10" t="s">
        <v>19548</v>
      </c>
      <c r="C605" s="269" t="s">
        <v>30118</v>
      </c>
      <c r="D605" s="841" t="s">
        <v>16578</v>
      </c>
      <c r="E605" s="837">
        <v>7000</v>
      </c>
      <c r="F605" s="269">
        <v>18203834</v>
      </c>
      <c r="G605" s="841" t="s">
        <v>16579</v>
      </c>
      <c r="H605" s="842" t="s">
        <v>16580</v>
      </c>
      <c r="I605" s="842" t="s">
        <v>15424</v>
      </c>
      <c r="J605" s="107"/>
      <c r="K605" s="10">
        <v>2</v>
      </c>
      <c r="L605" s="10">
        <v>6</v>
      </c>
      <c r="M605" s="838">
        <v>42000</v>
      </c>
      <c r="N605" s="10">
        <v>0</v>
      </c>
      <c r="O605" s="107">
        <v>6</v>
      </c>
      <c r="P605" s="838">
        <v>42000</v>
      </c>
      <c r="Q605" s="10">
        <v>0</v>
      </c>
      <c r="R605" s="107">
        <v>12</v>
      </c>
    </row>
    <row r="606" spans="1:18" s="843" customFormat="1" ht="33.75" x14ac:dyDescent="0.25">
      <c r="A606" s="107" t="s">
        <v>15401</v>
      </c>
      <c r="B606" s="10" t="s">
        <v>19548</v>
      </c>
      <c r="C606" s="269" t="s">
        <v>30118</v>
      </c>
      <c r="D606" s="841" t="s">
        <v>16581</v>
      </c>
      <c r="E606" s="837">
        <v>8000</v>
      </c>
      <c r="F606" s="269">
        <v>10135006</v>
      </c>
      <c r="G606" s="841" t="s">
        <v>16582</v>
      </c>
      <c r="H606" s="842" t="s">
        <v>15416</v>
      </c>
      <c r="I606" s="842" t="s">
        <v>15424</v>
      </c>
      <c r="J606" s="107"/>
      <c r="K606" s="10">
        <v>1</v>
      </c>
      <c r="L606" s="10">
        <v>6</v>
      </c>
      <c r="M606" s="838">
        <v>48000</v>
      </c>
      <c r="N606" s="10">
        <v>0</v>
      </c>
      <c r="O606" s="107">
        <v>6</v>
      </c>
      <c r="P606" s="838">
        <v>48000</v>
      </c>
      <c r="Q606" s="10">
        <v>0</v>
      </c>
      <c r="R606" s="107">
        <v>12</v>
      </c>
    </row>
    <row r="607" spans="1:18" s="843" customFormat="1" ht="22.5" x14ac:dyDescent="0.25">
      <c r="A607" s="107" t="s">
        <v>15401</v>
      </c>
      <c r="B607" s="10" t="s">
        <v>19548</v>
      </c>
      <c r="C607" s="269" t="s">
        <v>113</v>
      </c>
      <c r="D607" s="841" t="s">
        <v>15568</v>
      </c>
      <c r="E607" s="837">
        <v>15600</v>
      </c>
      <c r="F607" s="269">
        <v>10476081</v>
      </c>
      <c r="G607" s="841" t="s">
        <v>16583</v>
      </c>
      <c r="H607" s="842"/>
      <c r="I607" s="842"/>
      <c r="J607" s="107"/>
      <c r="K607" s="10">
        <v>0</v>
      </c>
      <c r="L607" s="10">
        <v>0</v>
      </c>
      <c r="M607" s="838">
        <v>0</v>
      </c>
      <c r="N607" s="10">
        <v>1</v>
      </c>
      <c r="O607" s="107"/>
      <c r="P607" s="838"/>
      <c r="Q607" s="10">
        <v>0</v>
      </c>
      <c r="R607" s="107">
        <v>0</v>
      </c>
    </row>
    <row r="608" spans="1:18" s="843" customFormat="1" ht="33.75" x14ac:dyDescent="0.25">
      <c r="A608" s="107" t="s">
        <v>15401</v>
      </c>
      <c r="B608" s="10" t="s">
        <v>19548</v>
      </c>
      <c r="C608" s="269" t="s">
        <v>30118</v>
      </c>
      <c r="D608" s="841" t="s">
        <v>16584</v>
      </c>
      <c r="E608" s="837">
        <v>3000</v>
      </c>
      <c r="F608" s="269">
        <v>47493590</v>
      </c>
      <c r="G608" s="841" t="s">
        <v>16585</v>
      </c>
      <c r="H608" s="842" t="s">
        <v>15488</v>
      </c>
      <c r="I608" s="842" t="s">
        <v>15409</v>
      </c>
      <c r="J608" s="107"/>
      <c r="K608" s="10">
        <v>1</v>
      </c>
      <c r="L608" s="10">
        <v>6</v>
      </c>
      <c r="M608" s="838">
        <v>18000</v>
      </c>
      <c r="N608" s="10">
        <v>0</v>
      </c>
      <c r="O608" s="107">
        <v>6</v>
      </c>
      <c r="P608" s="838">
        <v>18000</v>
      </c>
      <c r="Q608" s="10">
        <v>0</v>
      </c>
      <c r="R608" s="107">
        <v>12</v>
      </c>
    </row>
    <row r="609" spans="1:18" s="843" customFormat="1" ht="22.5" x14ac:dyDescent="0.25">
      <c r="A609" s="107" t="s">
        <v>15401</v>
      </c>
      <c r="B609" s="10" t="s">
        <v>19548</v>
      </c>
      <c r="C609" s="269" t="s">
        <v>30118</v>
      </c>
      <c r="D609" s="841" t="s">
        <v>16191</v>
      </c>
      <c r="E609" s="837">
        <v>13000</v>
      </c>
      <c r="F609" s="269">
        <v>10609959</v>
      </c>
      <c r="G609" s="841" t="s">
        <v>16586</v>
      </c>
      <c r="H609" s="842" t="s">
        <v>15506</v>
      </c>
      <c r="I609" s="842" t="s">
        <v>15424</v>
      </c>
      <c r="J609" s="107"/>
      <c r="K609" s="10">
        <v>1</v>
      </c>
      <c r="L609" s="10">
        <v>6</v>
      </c>
      <c r="M609" s="838">
        <v>78000</v>
      </c>
      <c r="N609" s="10">
        <v>0</v>
      </c>
      <c r="O609" s="107">
        <v>6</v>
      </c>
      <c r="P609" s="838">
        <v>78000</v>
      </c>
      <c r="Q609" s="10">
        <v>0</v>
      </c>
      <c r="R609" s="107">
        <v>12</v>
      </c>
    </row>
    <row r="610" spans="1:18" s="843" customFormat="1" ht="22.5" x14ac:dyDescent="0.25">
      <c r="A610" s="107" t="s">
        <v>15401</v>
      </c>
      <c r="B610" s="10" t="s">
        <v>19548</v>
      </c>
      <c r="C610" s="269" t="s">
        <v>30118</v>
      </c>
      <c r="D610" s="841" t="s">
        <v>16587</v>
      </c>
      <c r="E610" s="837">
        <v>2000</v>
      </c>
      <c r="F610" s="269">
        <v>43884934</v>
      </c>
      <c r="G610" s="841" t="s">
        <v>16588</v>
      </c>
      <c r="H610" s="842" t="s">
        <v>15506</v>
      </c>
      <c r="I610" s="842" t="s">
        <v>15409</v>
      </c>
      <c r="J610" s="107"/>
      <c r="K610" s="10">
        <v>1</v>
      </c>
      <c r="L610" s="10">
        <v>6</v>
      </c>
      <c r="M610" s="838">
        <v>12000</v>
      </c>
      <c r="N610" s="10">
        <v>0</v>
      </c>
      <c r="O610" s="107">
        <v>6</v>
      </c>
      <c r="P610" s="838">
        <v>12000</v>
      </c>
      <c r="Q610" s="10">
        <v>0</v>
      </c>
      <c r="R610" s="107">
        <v>12</v>
      </c>
    </row>
    <row r="611" spans="1:18" s="843" customFormat="1" ht="22.5" x14ac:dyDescent="0.25">
      <c r="A611" s="107" t="s">
        <v>15401</v>
      </c>
      <c r="B611" s="10" t="s">
        <v>19548</v>
      </c>
      <c r="C611" s="269" t="s">
        <v>30118</v>
      </c>
      <c r="D611" s="841" t="s">
        <v>16589</v>
      </c>
      <c r="E611" s="837">
        <v>3400</v>
      </c>
      <c r="F611" s="269">
        <v>7857487</v>
      </c>
      <c r="G611" s="841" t="s">
        <v>16590</v>
      </c>
      <c r="H611" s="842" t="s">
        <v>15446</v>
      </c>
      <c r="I611" s="842" t="s">
        <v>15409</v>
      </c>
      <c r="J611" s="107"/>
      <c r="K611" s="10">
        <v>1</v>
      </c>
      <c r="L611" s="10">
        <v>6</v>
      </c>
      <c r="M611" s="838">
        <v>20400</v>
      </c>
      <c r="N611" s="10">
        <v>0</v>
      </c>
      <c r="O611" s="107">
        <v>6</v>
      </c>
      <c r="P611" s="838">
        <v>20400</v>
      </c>
      <c r="Q611" s="10">
        <v>0</v>
      </c>
      <c r="R611" s="107">
        <v>12</v>
      </c>
    </row>
    <row r="612" spans="1:18" s="843" customFormat="1" ht="22.5" x14ac:dyDescent="0.25">
      <c r="A612" s="107" t="s">
        <v>15401</v>
      </c>
      <c r="B612" s="10" t="s">
        <v>19548</v>
      </c>
      <c r="C612" s="269" t="s">
        <v>30118</v>
      </c>
      <c r="D612" s="841" t="s">
        <v>16591</v>
      </c>
      <c r="E612" s="837">
        <v>2500</v>
      </c>
      <c r="F612" s="269">
        <v>8654836</v>
      </c>
      <c r="G612" s="841" t="s">
        <v>16592</v>
      </c>
      <c r="H612" s="842" t="s">
        <v>15468</v>
      </c>
      <c r="I612" s="842" t="s">
        <v>15443</v>
      </c>
      <c r="J612" s="107"/>
      <c r="K612" s="10">
        <v>1</v>
      </c>
      <c r="L612" s="10">
        <v>6</v>
      </c>
      <c r="M612" s="838">
        <v>15000</v>
      </c>
      <c r="N612" s="10">
        <v>0</v>
      </c>
      <c r="O612" s="107">
        <v>6</v>
      </c>
      <c r="P612" s="838">
        <v>15000</v>
      </c>
      <c r="Q612" s="10">
        <v>0</v>
      </c>
      <c r="R612" s="107">
        <v>12</v>
      </c>
    </row>
    <row r="613" spans="1:18" s="843" customFormat="1" ht="22.5" x14ac:dyDescent="0.25">
      <c r="A613" s="107" t="s">
        <v>15401</v>
      </c>
      <c r="B613" s="10" t="s">
        <v>19548</v>
      </c>
      <c r="C613" s="269" t="s">
        <v>30118</v>
      </c>
      <c r="D613" s="841" t="s">
        <v>15774</v>
      </c>
      <c r="E613" s="837">
        <v>3500</v>
      </c>
      <c r="F613" s="269">
        <v>8550411</v>
      </c>
      <c r="G613" s="841" t="s">
        <v>16593</v>
      </c>
      <c r="H613" s="842" t="s">
        <v>16594</v>
      </c>
      <c r="I613" s="842" t="s">
        <v>15443</v>
      </c>
      <c r="J613" s="107"/>
      <c r="K613" s="10">
        <v>1</v>
      </c>
      <c r="L613" s="10">
        <v>6</v>
      </c>
      <c r="M613" s="838">
        <v>21000</v>
      </c>
      <c r="N613" s="10">
        <v>0</v>
      </c>
      <c r="O613" s="107">
        <v>6</v>
      </c>
      <c r="P613" s="838">
        <v>21000</v>
      </c>
      <c r="Q613" s="10">
        <v>0</v>
      </c>
      <c r="R613" s="107">
        <v>12</v>
      </c>
    </row>
    <row r="614" spans="1:18" s="843" customFormat="1" ht="22.5" x14ac:dyDescent="0.25">
      <c r="A614" s="107" t="s">
        <v>15401</v>
      </c>
      <c r="B614" s="10" t="s">
        <v>19548</v>
      </c>
      <c r="C614" s="269" t="s">
        <v>30118</v>
      </c>
      <c r="D614" s="841" t="s">
        <v>16355</v>
      </c>
      <c r="E614" s="837">
        <v>5000</v>
      </c>
      <c r="F614" s="269">
        <v>9849120</v>
      </c>
      <c r="G614" s="841" t="s">
        <v>16595</v>
      </c>
      <c r="H614" s="842" t="s">
        <v>16596</v>
      </c>
      <c r="I614" s="842" t="s">
        <v>15424</v>
      </c>
      <c r="J614" s="107"/>
      <c r="K614" s="10">
        <v>2</v>
      </c>
      <c r="L614" s="10">
        <v>6</v>
      </c>
      <c r="M614" s="838">
        <v>30000</v>
      </c>
      <c r="N614" s="10">
        <v>0</v>
      </c>
      <c r="O614" s="107">
        <v>6</v>
      </c>
      <c r="P614" s="838">
        <v>29958.33</v>
      </c>
      <c r="Q614" s="10">
        <v>0</v>
      </c>
      <c r="R614" s="107">
        <v>12</v>
      </c>
    </row>
    <row r="615" spans="1:18" s="843" customFormat="1" ht="22.5" x14ac:dyDescent="0.25">
      <c r="A615" s="107" t="s">
        <v>15401</v>
      </c>
      <c r="B615" s="10" t="s">
        <v>19548</v>
      </c>
      <c r="C615" s="269" t="s">
        <v>30118</v>
      </c>
      <c r="D615" s="841" t="s">
        <v>16597</v>
      </c>
      <c r="E615" s="837">
        <v>5000</v>
      </c>
      <c r="F615" s="269">
        <v>42071018</v>
      </c>
      <c r="G615" s="841" t="s">
        <v>16598</v>
      </c>
      <c r="H615" s="842" t="s">
        <v>15506</v>
      </c>
      <c r="I615" s="842" t="s">
        <v>15424</v>
      </c>
      <c r="J615" s="107"/>
      <c r="K615" s="10">
        <v>1</v>
      </c>
      <c r="L615" s="10">
        <v>6</v>
      </c>
      <c r="M615" s="838">
        <v>30000</v>
      </c>
      <c r="N615" s="10">
        <v>0</v>
      </c>
      <c r="O615" s="107">
        <v>6</v>
      </c>
      <c r="P615" s="838">
        <v>30000</v>
      </c>
      <c r="Q615" s="10">
        <v>0</v>
      </c>
      <c r="R615" s="107">
        <v>12</v>
      </c>
    </row>
    <row r="616" spans="1:18" s="843" customFormat="1" ht="22.5" x14ac:dyDescent="0.25">
      <c r="A616" s="107" t="s">
        <v>15401</v>
      </c>
      <c r="B616" s="10" t="s">
        <v>19548</v>
      </c>
      <c r="C616" s="269" t="s">
        <v>30118</v>
      </c>
      <c r="D616" s="841" t="s">
        <v>15456</v>
      </c>
      <c r="E616" s="837">
        <v>15600</v>
      </c>
      <c r="F616" s="269">
        <v>16581909</v>
      </c>
      <c r="G616" s="841" t="s">
        <v>16599</v>
      </c>
      <c r="H616" s="842"/>
      <c r="I616" s="842"/>
      <c r="J616" s="107"/>
      <c r="K616" s="10">
        <v>0</v>
      </c>
      <c r="L616" s="10">
        <v>0</v>
      </c>
      <c r="M616" s="838">
        <v>0</v>
      </c>
      <c r="N616" s="10">
        <v>0</v>
      </c>
      <c r="O616" s="107">
        <v>6</v>
      </c>
      <c r="P616" s="838">
        <v>93600</v>
      </c>
      <c r="Q616" s="10">
        <v>0</v>
      </c>
      <c r="R616" s="107">
        <v>12</v>
      </c>
    </row>
    <row r="617" spans="1:18" s="843" customFormat="1" ht="22.5" x14ac:dyDescent="0.25">
      <c r="A617" s="107" t="s">
        <v>15401</v>
      </c>
      <c r="B617" s="10" t="s">
        <v>19548</v>
      </c>
      <c r="C617" s="269" t="s">
        <v>30118</v>
      </c>
      <c r="D617" s="841" t="s">
        <v>15456</v>
      </c>
      <c r="E617" s="837">
        <v>15600</v>
      </c>
      <c r="F617" s="269">
        <v>8438577</v>
      </c>
      <c r="G617" s="841" t="s">
        <v>16600</v>
      </c>
      <c r="H617" s="842" t="s">
        <v>16601</v>
      </c>
      <c r="I617" s="842" t="s">
        <v>15409</v>
      </c>
      <c r="J617" s="107"/>
      <c r="K617" s="10">
        <v>1</v>
      </c>
      <c r="L617" s="10">
        <v>1</v>
      </c>
      <c r="M617" s="838">
        <v>24440</v>
      </c>
      <c r="N617" s="10">
        <v>0</v>
      </c>
      <c r="O617" s="107">
        <v>6</v>
      </c>
      <c r="P617" s="838">
        <v>93600</v>
      </c>
      <c r="Q617" s="10">
        <v>0</v>
      </c>
      <c r="R617" s="107">
        <v>12</v>
      </c>
    </row>
    <row r="618" spans="1:18" s="843" customFormat="1" ht="22.5" x14ac:dyDescent="0.25">
      <c r="A618" s="107" t="s">
        <v>15401</v>
      </c>
      <c r="B618" s="10" t="s">
        <v>19548</v>
      </c>
      <c r="C618" s="269" t="s">
        <v>30118</v>
      </c>
      <c r="D618" s="841" t="s">
        <v>15456</v>
      </c>
      <c r="E618" s="837">
        <v>15600</v>
      </c>
      <c r="F618" s="269">
        <v>42061653</v>
      </c>
      <c r="G618" s="841" t="s">
        <v>16602</v>
      </c>
      <c r="H618" s="842" t="s">
        <v>15506</v>
      </c>
      <c r="I618" s="842" t="s">
        <v>15424</v>
      </c>
      <c r="J618" s="107"/>
      <c r="K618" s="10">
        <v>1</v>
      </c>
      <c r="L618" s="10">
        <v>5</v>
      </c>
      <c r="M618" s="838">
        <v>82160</v>
      </c>
      <c r="N618" s="10">
        <v>0</v>
      </c>
      <c r="O618" s="107">
        <v>6</v>
      </c>
      <c r="P618" s="838">
        <v>93600</v>
      </c>
      <c r="Q618" s="10">
        <v>0</v>
      </c>
      <c r="R618" s="107">
        <v>12</v>
      </c>
    </row>
    <row r="619" spans="1:18" s="843" customFormat="1" ht="22.5" x14ac:dyDescent="0.25">
      <c r="A619" s="107" t="s">
        <v>15401</v>
      </c>
      <c r="B619" s="10" t="s">
        <v>19548</v>
      </c>
      <c r="C619" s="269" t="s">
        <v>30118</v>
      </c>
      <c r="D619" s="841" t="s">
        <v>15450</v>
      </c>
      <c r="E619" s="837">
        <v>8000</v>
      </c>
      <c r="F619" s="269">
        <v>44059285</v>
      </c>
      <c r="G619" s="841" t="s">
        <v>16603</v>
      </c>
      <c r="H619" s="842" t="s">
        <v>15506</v>
      </c>
      <c r="I619" s="842" t="s">
        <v>15424</v>
      </c>
      <c r="J619" s="107"/>
      <c r="K619" s="10">
        <v>1</v>
      </c>
      <c r="L619" s="10">
        <v>6</v>
      </c>
      <c r="M619" s="838">
        <v>48000</v>
      </c>
      <c r="N619" s="10">
        <v>0</v>
      </c>
      <c r="O619" s="107">
        <v>6</v>
      </c>
      <c r="P619" s="838">
        <v>48000</v>
      </c>
      <c r="Q619" s="10">
        <v>0</v>
      </c>
      <c r="R619" s="107">
        <v>12</v>
      </c>
    </row>
    <row r="620" spans="1:18" s="843" customFormat="1" ht="22.5" x14ac:dyDescent="0.25">
      <c r="A620" s="107" t="s">
        <v>15401</v>
      </c>
      <c r="B620" s="10" t="s">
        <v>19548</v>
      </c>
      <c r="C620" s="269" t="s">
        <v>30118</v>
      </c>
      <c r="D620" s="841" t="s">
        <v>16098</v>
      </c>
      <c r="E620" s="837">
        <v>3500</v>
      </c>
      <c r="F620" s="269">
        <v>7276339</v>
      </c>
      <c r="G620" s="841" t="s">
        <v>16604</v>
      </c>
      <c r="H620" s="842" t="s">
        <v>16605</v>
      </c>
      <c r="I620" s="842" t="s">
        <v>15518</v>
      </c>
      <c r="J620" s="107"/>
      <c r="K620" s="10">
        <v>2</v>
      </c>
      <c r="L620" s="10">
        <v>6</v>
      </c>
      <c r="M620" s="838">
        <v>21000</v>
      </c>
      <c r="N620" s="10">
        <v>0</v>
      </c>
      <c r="O620" s="107">
        <v>6</v>
      </c>
      <c r="P620" s="838">
        <v>21000</v>
      </c>
      <c r="Q620" s="10">
        <v>0</v>
      </c>
      <c r="R620" s="107">
        <v>12</v>
      </c>
    </row>
    <row r="621" spans="1:18" s="843" customFormat="1" ht="22.5" x14ac:dyDescent="0.25">
      <c r="A621" s="107" t="s">
        <v>15401</v>
      </c>
      <c r="B621" s="10" t="s">
        <v>19548</v>
      </c>
      <c r="C621" s="269" t="s">
        <v>30118</v>
      </c>
      <c r="D621" s="841" t="s">
        <v>16606</v>
      </c>
      <c r="E621" s="837">
        <v>10000</v>
      </c>
      <c r="F621" s="269">
        <v>6710522</v>
      </c>
      <c r="G621" s="841" t="s">
        <v>16607</v>
      </c>
      <c r="H621" s="842" t="s">
        <v>15552</v>
      </c>
      <c r="I621" s="842" t="s">
        <v>15518</v>
      </c>
      <c r="J621" s="107"/>
      <c r="K621" s="10">
        <v>1</v>
      </c>
      <c r="L621" s="10">
        <v>6</v>
      </c>
      <c r="M621" s="838">
        <v>60000</v>
      </c>
      <c r="N621" s="10">
        <v>0</v>
      </c>
      <c r="O621" s="107">
        <v>6</v>
      </c>
      <c r="P621" s="838">
        <v>60000</v>
      </c>
      <c r="Q621" s="10">
        <v>0</v>
      </c>
      <c r="R621" s="107">
        <v>12</v>
      </c>
    </row>
    <row r="622" spans="1:18" s="843" customFormat="1" ht="22.5" x14ac:dyDescent="0.25">
      <c r="A622" s="107" t="s">
        <v>15401</v>
      </c>
      <c r="B622" s="10" t="s">
        <v>19548</v>
      </c>
      <c r="C622" s="269" t="s">
        <v>30118</v>
      </c>
      <c r="D622" s="841" t="s">
        <v>15560</v>
      </c>
      <c r="E622" s="837">
        <v>5000</v>
      </c>
      <c r="F622" s="269">
        <v>47754018</v>
      </c>
      <c r="G622" s="841" t="s">
        <v>16608</v>
      </c>
      <c r="H622" s="842" t="s">
        <v>15523</v>
      </c>
      <c r="I622" s="842" t="s">
        <v>15424</v>
      </c>
      <c r="J622" s="107"/>
      <c r="K622" s="10">
        <v>1</v>
      </c>
      <c r="L622" s="10">
        <v>6</v>
      </c>
      <c r="M622" s="838">
        <v>30000</v>
      </c>
      <c r="N622" s="10">
        <v>0</v>
      </c>
      <c r="O622" s="107">
        <v>6</v>
      </c>
      <c r="P622" s="838">
        <v>29992.01</v>
      </c>
      <c r="Q622" s="10">
        <v>0</v>
      </c>
      <c r="R622" s="107">
        <v>12</v>
      </c>
    </row>
    <row r="623" spans="1:18" s="843" customFormat="1" ht="22.5" x14ac:dyDescent="0.25">
      <c r="A623" s="107" t="s">
        <v>15401</v>
      </c>
      <c r="B623" s="10" t="s">
        <v>19548</v>
      </c>
      <c r="C623" s="269" t="s">
        <v>30118</v>
      </c>
      <c r="D623" s="841" t="s">
        <v>16609</v>
      </c>
      <c r="E623" s="837">
        <v>8500</v>
      </c>
      <c r="F623" s="269">
        <v>5338629</v>
      </c>
      <c r="G623" s="841" t="s">
        <v>16610</v>
      </c>
      <c r="H623" s="842" t="s">
        <v>15416</v>
      </c>
      <c r="I623" s="842" t="s">
        <v>15424</v>
      </c>
      <c r="J623" s="107"/>
      <c r="K623" s="10">
        <v>1</v>
      </c>
      <c r="L623" s="10">
        <v>6</v>
      </c>
      <c r="M623" s="838">
        <v>51000</v>
      </c>
      <c r="N623" s="10">
        <v>0</v>
      </c>
      <c r="O623" s="107">
        <v>6</v>
      </c>
      <c r="P623" s="838">
        <v>51000</v>
      </c>
      <c r="Q623" s="10">
        <v>0</v>
      </c>
      <c r="R623" s="107">
        <v>12</v>
      </c>
    </row>
    <row r="624" spans="1:18" s="843" customFormat="1" ht="22.5" x14ac:dyDescent="0.25">
      <c r="A624" s="107" t="s">
        <v>15401</v>
      </c>
      <c r="B624" s="10" t="s">
        <v>19548</v>
      </c>
      <c r="C624" s="269" t="s">
        <v>30118</v>
      </c>
      <c r="D624" s="841" t="s">
        <v>16611</v>
      </c>
      <c r="E624" s="837">
        <v>3700</v>
      </c>
      <c r="F624" s="269">
        <v>25852060</v>
      </c>
      <c r="G624" s="841" t="s">
        <v>16612</v>
      </c>
      <c r="H624" s="842" t="s">
        <v>15585</v>
      </c>
      <c r="I624" s="842" t="s">
        <v>15478</v>
      </c>
      <c r="J624" s="107"/>
      <c r="K624" s="10">
        <v>1</v>
      </c>
      <c r="L624" s="10">
        <v>6</v>
      </c>
      <c r="M624" s="838">
        <v>22200</v>
      </c>
      <c r="N624" s="10">
        <v>0</v>
      </c>
      <c r="O624" s="107">
        <v>6</v>
      </c>
      <c r="P624" s="838">
        <v>22200</v>
      </c>
      <c r="Q624" s="10">
        <v>0</v>
      </c>
      <c r="R624" s="107">
        <v>12</v>
      </c>
    </row>
    <row r="625" spans="1:18" s="843" customFormat="1" ht="22.5" x14ac:dyDescent="0.25">
      <c r="A625" s="107" t="s">
        <v>15401</v>
      </c>
      <c r="B625" s="10" t="s">
        <v>19548</v>
      </c>
      <c r="C625" s="269" t="s">
        <v>30118</v>
      </c>
      <c r="D625" s="841" t="s">
        <v>15537</v>
      </c>
      <c r="E625" s="837">
        <v>7000</v>
      </c>
      <c r="F625" s="269">
        <v>41572449</v>
      </c>
      <c r="G625" s="841" t="s">
        <v>16613</v>
      </c>
      <c r="H625" s="842" t="s">
        <v>15736</v>
      </c>
      <c r="I625" s="842" t="s">
        <v>15424</v>
      </c>
      <c r="J625" s="107"/>
      <c r="K625" s="10">
        <v>2</v>
      </c>
      <c r="L625" s="10">
        <v>6</v>
      </c>
      <c r="M625" s="838">
        <v>42000</v>
      </c>
      <c r="N625" s="10">
        <v>0</v>
      </c>
      <c r="O625" s="107">
        <v>6</v>
      </c>
      <c r="P625" s="838">
        <v>42000</v>
      </c>
      <c r="Q625" s="10">
        <v>1</v>
      </c>
      <c r="R625" s="107">
        <v>12</v>
      </c>
    </row>
    <row r="626" spans="1:18" s="843" customFormat="1" ht="22.5" x14ac:dyDescent="0.25">
      <c r="A626" s="107" t="s">
        <v>15401</v>
      </c>
      <c r="B626" s="10" t="s">
        <v>19548</v>
      </c>
      <c r="C626" s="269" t="s">
        <v>30118</v>
      </c>
      <c r="D626" s="841" t="s">
        <v>16614</v>
      </c>
      <c r="E626" s="837">
        <v>7000</v>
      </c>
      <c r="F626" s="269">
        <v>26707715</v>
      </c>
      <c r="G626" s="841" t="s">
        <v>16615</v>
      </c>
      <c r="H626" s="842" t="s">
        <v>15481</v>
      </c>
      <c r="I626" s="842" t="s">
        <v>15424</v>
      </c>
      <c r="J626" s="107"/>
      <c r="K626" s="10">
        <v>1</v>
      </c>
      <c r="L626" s="10">
        <v>6</v>
      </c>
      <c r="M626" s="838">
        <v>42000</v>
      </c>
      <c r="N626" s="10">
        <v>0</v>
      </c>
      <c r="O626" s="107">
        <v>6</v>
      </c>
      <c r="P626" s="838">
        <v>42000</v>
      </c>
      <c r="Q626" s="10">
        <v>0</v>
      </c>
      <c r="R626" s="107">
        <v>12</v>
      </c>
    </row>
    <row r="627" spans="1:18" s="843" customFormat="1" ht="22.5" x14ac:dyDescent="0.25">
      <c r="A627" s="107" t="s">
        <v>15401</v>
      </c>
      <c r="B627" s="10" t="s">
        <v>19548</v>
      </c>
      <c r="C627" s="269" t="s">
        <v>30118</v>
      </c>
      <c r="D627" s="841" t="s">
        <v>16616</v>
      </c>
      <c r="E627" s="837">
        <v>8500</v>
      </c>
      <c r="F627" s="269">
        <v>6750640</v>
      </c>
      <c r="G627" s="841" t="s">
        <v>16617</v>
      </c>
      <c r="H627" s="842" t="s">
        <v>15420</v>
      </c>
      <c r="I627" s="842" t="s">
        <v>15424</v>
      </c>
      <c r="J627" s="107"/>
      <c r="K627" s="10">
        <v>2</v>
      </c>
      <c r="L627" s="10">
        <v>6</v>
      </c>
      <c r="M627" s="838">
        <v>51000</v>
      </c>
      <c r="N627" s="10">
        <v>0</v>
      </c>
      <c r="O627" s="107">
        <v>6</v>
      </c>
      <c r="P627" s="838">
        <v>51000</v>
      </c>
      <c r="Q627" s="10">
        <v>0</v>
      </c>
      <c r="R627" s="107">
        <v>12</v>
      </c>
    </row>
    <row r="628" spans="1:18" s="843" customFormat="1" ht="22.5" x14ac:dyDescent="0.25">
      <c r="A628" s="107" t="s">
        <v>15401</v>
      </c>
      <c r="B628" s="10" t="s">
        <v>19548</v>
      </c>
      <c r="C628" s="269" t="s">
        <v>30118</v>
      </c>
      <c r="D628" s="841" t="s">
        <v>16618</v>
      </c>
      <c r="E628" s="837">
        <v>2000</v>
      </c>
      <c r="F628" s="269">
        <v>71704877</v>
      </c>
      <c r="G628" s="841" t="s">
        <v>16619</v>
      </c>
      <c r="H628" s="842" t="s">
        <v>15506</v>
      </c>
      <c r="I628" s="842" t="s">
        <v>15424</v>
      </c>
      <c r="J628" s="107"/>
      <c r="K628" s="10">
        <v>1</v>
      </c>
      <c r="L628" s="10">
        <v>6</v>
      </c>
      <c r="M628" s="838">
        <v>12000</v>
      </c>
      <c r="N628" s="10">
        <v>0</v>
      </c>
      <c r="O628" s="107">
        <v>6</v>
      </c>
      <c r="P628" s="838">
        <v>12000</v>
      </c>
      <c r="Q628" s="10">
        <v>0</v>
      </c>
      <c r="R628" s="107">
        <v>12</v>
      </c>
    </row>
    <row r="629" spans="1:18" s="843" customFormat="1" ht="22.5" x14ac:dyDescent="0.25">
      <c r="A629" s="107" t="s">
        <v>15401</v>
      </c>
      <c r="B629" s="10" t="s">
        <v>19548</v>
      </c>
      <c r="C629" s="269" t="s">
        <v>30118</v>
      </c>
      <c r="D629" s="841" t="s">
        <v>16620</v>
      </c>
      <c r="E629" s="837">
        <v>7000</v>
      </c>
      <c r="F629" s="269">
        <v>9671622</v>
      </c>
      <c r="G629" s="841" t="s">
        <v>16621</v>
      </c>
      <c r="H629" s="842" t="s">
        <v>15416</v>
      </c>
      <c r="I629" s="842" t="s">
        <v>15424</v>
      </c>
      <c r="J629" s="107"/>
      <c r="K629" s="10">
        <v>1</v>
      </c>
      <c r="L629" s="10">
        <v>6</v>
      </c>
      <c r="M629" s="838">
        <v>42000</v>
      </c>
      <c r="N629" s="10">
        <v>0</v>
      </c>
      <c r="O629" s="107">
        <v>6</v>
      </c>
      <c r="P629" s="838">
        <v>42000</v>
      </c>
      <c r="Q629" s="10">
        <v>0</v>
      </c>
      <c r="R629" s="107">
        <v>12</v>
      </c>
    </row>
    <row r="630" spans="1:18" s="843" customFormat="1" ht="22.5" x14ac:dyDescent="0.25">
      <c r="A630" s="107" t="s">
        <v>15401</v>
      </c>
      <c r="B630" s="10" t="s">
        <v>19548</v>
      </c>
      <c r="C630" s="269" t="s">
        <v>30118</v>
      </c>
      <c r="D630" s="841" t="s">
        <v>15882</v>
      </c>
      <c r="E630" s="837">
        <v>7000</v>
      </c>
      <c r="F630" s="269">
        <v>7206790</v>
      </c>
      <c r="G630" s="841" t="s">
        <v>16622</v>
      </c>
      <c r="H630" s="842" t="s">
        <v>16623</v>
      </c>
      <c r="I630" s="842" t="s">
        <v>15405</v>
      </c>
      <c r="J630" s="107"/>
      <c r="K630" s="10">
        <v>1</v>
      </c>
      <c r="L630" s="10">
        <v>6</v>
      </c>
      <c r="M630" s="838">
        <v>42000</v>
      </c>
      <c r="N630" s="10">
        <v>0</v>
      </c>
      <c r="O630" s="107">
        <v>6</v>
      </c>
      <c r="P630" s="838">
        <v>41992.71</v>
      </c>
      <c r="Q630" s="10">
        <v>0</v>
      </c>
      <c r="R630" s="107">
        <v>12</v>
      </c>
    </row>
    <row r="631" spans="1:18" s="843" customFormat="1" ht="22.5" x14ac:dyDescent="0.25">
      <c r="A631" s="107" t="s">
        <v>15401</v>
      </c>
      <c r="B631" s="10" t="s">
        <v>19548</v>
      </c>
      <c r="C631" s="269" t="s">
        <v>30118</v>
      </c>
      <c r="D631" s="841" t="s">
        <v>15502</v>
      </c>
      <c r="E631" s="837">
        <v>15600</v>
      </c>
      <c r="F631" s="269">
        <v>40796631</v>
      </c>
      <c r="G631" s="841" t="s">
        <v>16624</v>
      </c>
      <c r="H631" s="842"/>
      <c r="I631" s="842"/>
      <c r="J631" s="107"/>
      <c r="K631" s="10">
        <v>0</v>
      </c>
      <c r="L631" s="10">
        <v>0</v>
      </c>
      <c r="M631" s="838">
        <v>0</v>
      </c>
      <c r="N631" s="10">
        <v>1</v>
      </c>
      <c r="O631" s="107">
        <v>4</v>
      </c>
      <c r="P631" s="838">
        <v>62400</v>
      </c>
      <c r="Q631" s="10">
        <v>0</v>
      </c>
      <c r="R631" s="107">
        <v>0</v>
      </c>
    </row>
    <row r="632" spans="1:18" s="843" customFormat="1" ht="22.5" x14ac:dyDescent="0.25">
      <c r="A632" s="107" t="s">
        <v>15401</v>
      </c>
      <c r="B632" s="10" t="s">
        <v>19548</v>
      </c>
      <c r="C632" s="269" t="s">
        <v>30118</v>
      </c>
      <c r="D632" s="841" t="s">
        <v>16200</v>
      </c>
      <c r="E632" s="837">
        <v>7000</v>
      </c>
      <c r="F632" s="269">
        <v>9863026</v>
      </c>
      <c r="G632" s="841" t="s">
        <v>16625</v>
      </c>
      <c r="H632" s="842" t="s">
        <v>15437</v>
      </c>
      <c r="I632" s="842" t="s">
        <v>15424</v>
      </c>
      <c r="J632" s="107"/>
      <c r="K632" s="10">
        <v>1</v>
      </c>
      <c r="L632" s="10">
        <v>6</v>
      </c>
      <c r="M632" s="838">
        <v>42000</v>
      </c>
      <c r="N632" s="10">
        <v>0</v>
      </c>
      <c r="O632" s="107">
        <v>6</v>
      </c>
      <c r="P632" s="838">
        <v>42000</v>
      </c>
      <c r="Q632" s="10">
        <v>0</v>
      </c>
      <c r="R632" s="107">
        <v>12</v>
      </c>
    </row>
    <row r="633" spans="1:18" s="843" customFormat="1" ht="22.5" x14ac:dyDescent="0.25">
      <c r="A633" s="107" t="s">
        <v>15401</v>
      </c>
      <c r="B633" s="10" t="s">
        <v>19548</v>
      </c>
      <c r="C633" s="269" t="s">
        <v>30118</v>
      </c>
      <c r="D633" s="841" t="s">
        <v>16371</v>
      </c>
      <c r="E633" s="837">
        <v>7000</v>
      </c>
      <c r="F633" s="269">
        <v>25824056</v>
      </c>
      <c r="G633" s="841" t="s">
        <v>16626</v>
      </c>
      <c r="H633" s="842" t="s">
        <v>15523</v>
      </c>
      <c r="I633" s="842" t="s">
        <v>15424</v>
      </c>
      <c r="J633" s="107"/>
      <c r="K633" s="10">
        <v>1</v>
      </c>
      <c r="L633" s="10">
        <v>6</v>
      </c>
      <c r="M633" s="838">
        <v>42000</v>
      </c>
      <c r="N633" s="10">
        <v>0</v>
      </c>
      <c r="O633" s="107">
        <v>6</v>
      </c>
      <c r="P633" s="838">
        <v>42000</v>
      </c>
      <c r="Q633" s="10">
        <v>0</v>
      </c>
      <c r="R633" s="107">
        <v>12</v>
      </c>
    </row>
    <row r="634" spans="1:18" s="843" customFormat="1" ht="22.5" x14ac:dyDescent="0.25">
      <c r="A634" s="107" t="s">
        <v>15401</v>
      </c>
      <c r="B634" s="10" t="s">
        <v>19548</v>
      </c>
      <c r="C634" s="269" t="s">
        <v>30118</v>
      </c>
      <c r="D634" s="841" t="s">
        <v>15634</v>
      </c>
      <c r="E634" s="837">
        <v>3000</v>
      </c>
      <c r="F634" s="269">
        <v>9608769</v>
      </c>
      <c r="G634" s="841" t="s">
        <v>16627</v>
      </c>
      <c r="H634" s="842" t="s">
        <v>15585</v>
      </c>
      <c r="I634" s="842" t="s">
        <v>15585</v>
      </c>
      <c r="J634" s="107"/>
      <c r="K634" s="10">
        <v>1</v>
      </c>
      <c r="L634" s="10">
        <v>6</v>
      </c>
      <c r="M634" s="838">
        <v>18000</v>
      </c>
      <c r="N634" s="10">
        <v>0</v>
      </c>
      <c r="O634" s="107">
        <v>6</v>
      </c>
      <c r="P634" s="838">
        <v>17999.580000000002</v>
      </c>
      <c r="Q634" s="10">
        <v>2</v>
      </c>
      <c r="R634" s="107">
        <v>12</v>
      </c>
    </row>
    <row r="635" spans="1:18" s="843" customFormat="1" ht="22.5" x14ac:dyDescent="0.25">
      <c r="A635" s="107" t="s">
        <v>15401</v>
      </c>
      <c r="B635" s="10" t="s">
        <v>19548</v>
      </c>
      <c r="C635" s="269" t="s">
        <v>30118</v>
      </c>
      <c r="D635" s="841" t="s">
        <v>16628</v>
      </c>
      <c r="E635" s="837">
        <v>3400</v>
      </c>
      <c r="F635" s="269">
        <v>6921856</v>
      </c>
      <c r="G635" s="841" t="s">
        <v>16629</v>
      </c>
      <c r="H635" s="842" t="s">
        <v>15824</v>
      </c>
      <c r="I635" s="842" t="s">
        <v>15413</v>
      </c>
      <c r="J635" s="107"/>
      <c r="K635" s="10">
        <v>2</v>
      </c>
      <c r="L635" s="10">
        <v>6</v>
      </c>
      <c r="M635" s="838">
        <v>20400</v>
      </c>
      <c r="N635" s="10">
        <v>0</v>
      </c>
      <c r="O635" s="107">
        <v>6</v>
      </c>
      <c r="P635" s="838">
        <v>20400</v>
      </c>
      <c r="Q635" s="10">
        <v>0</v>
      </c>
      <c r="R635" s="107">
        <v>12</v>
      </c>
    </row>
    <row r="636" spans="1:18" s="843" customFormat="1" ht="22.5" x14ac:dyDescent="0.25">
      <c r="A636" s="107" t="s">
        <v>15401</v>
      </c>
      <c r="B636" s="10" t="s">
        <v>19548</v>
      </c>
      <c r="C636" s="269" t="s">
        <v>30118</v>
      </c>
      <c r="D636" s="841" t="s">
        <v>15482</v>
      </c>
      <c r="E636" s="837">
        <v>3000</v>
      </c>
      <c r="F636" s="269">
        <v>8133812</v>
      </c>
      <c r="G636" s="841" t="s">
        <v>16630</v>
      </c>
      <c r="H636" s="842" t="s">
        <v>15455</v>
      </c>
      <c r="I636" s="842" t="s">
        <v>15443</v>
      </c>
      <c r="J636" s="107"/>
      <c r="K636" s="10">
        <v>1</v>
      </c>
      <c r="L636" s="10">
        <v>6</v>
      </c>
      <c r="M636" s="838">
        <v>18000</v>
      </c>
      <c r="N636" s="10">
        <v>0</v>
      </c>
      <c r="O636" s="107">
        <v>6</v>
      </c>
      <c r="P636" s="838">
        <v>18000</v>
      </c>
      <c r="Q636" s="10">
        <v>0</v>
      </c>
      <c r="R636" s="107">
        <v>12</v>
      </c>
    </row>
    <row r="637" spans="1:18" s="843" customFormat="1" ht="22.5" x14ac:dyDescent="0.25">
      <c r="A637" s="107" t="s">
        <v>15401</v>
      </c>
      <c r="B637" s="10" t="s">
        <v>19548</v>
      </c>
      <c r="C637" s="269" t="s">
        <v>30118</v>
      </c>
      <c r="D637" s="841" t="s">
        <v>16631</v>
      </c>
      <c r="E637" s="837">
        <v>5000</v>
      </c>
      <c r="F637" s="269">
        <v>10228779</v>
      </c>
      <c r="G637" s="841" t="s">
        <v>16632</v>
      </c>
      <c r="H637" s="842" t="s">
        <v>16633</v>
      </c>
      <c r="I637" s="842" t="s">
        <v>15424</v>
      </c>
      <c r="J637" s="107"/>
      <c r="K637" s="10">
        <v>1</v>
      </c>
      <c r="L637" s="10">
        <v>6</v>
      </c>
      <c r="M637" s="838">
        <v>30000</v>
      </c>
      <c r="N637" s="10">
        <v>0</v>
      </c>
      <c r="O637" s="107">
        <v>6</v>
      </c>
      <c r="P637" s="838">
        <v>30000</v>
      </c>
      <c r="Q637" s="10">
        <v>0</v>
      </c>
      <c r="R637" s="107">
        <v>12</v>
      </c>
    </row>
    <row r="638" spans="1:18" s="843" customFormat="1" ht="22.5" x14ac:dyDescent="0.25">
      <c r="A638" s="107" t="s">
        <v>15401</v>
      </c>
      <c r="B638" s="10" t="s">
        <v>19548</v>
      </c>
      <c r="C638" s="269" t="s">
        <v>30118</v>
      </c>
      <c r="D638" s="841" t="s">
        <v>15662</v>
      </c>
      <c r="E638" s="837">
        <v>2500</v>
      </c>
      <c r="F638" s="269">
        <v>6780757</v>
      </c>
      <c r="G638" s="841" t="s">
        <v>16634</v>
      </c>
      <c r="H638" s="842" t="s">
        <v>15420</v>
      </c>
      <c r="I638" s="842" t="s">
        <v>15424</v>
      </c>
      <c r="J638" s="107"/>
      <c r="K638" s="10">
        <v>3</v>
      </c>
      <c r="L638" s="10">
        <v>6</v>
      </c>
      <c r="M638" s="838">
        <v>15000</v>
      </c>
      <c r="N638" s="10">
        <v>0</v>
      </c>
      <c r="O638" s="107">
        <v>6</v>
      </c>
      <c r="P638" s="838">
        <v>15000</v>
      </c>
      <c r="Q638" s="10">
        <v>0</v>
      </c>
      <c r="R638" s="107">
        <v>12</v>
      </c>
    </row>
    <row r="639" spans="1:18" s="843" customFormat="1" ht="22.5" x14ac:dyDescent="0.25">
      <c r="A639" s="107" t="s">
        <v>15401</v>
      </c>
      <c r="B639" s="10" t="s">
        <v>19548</v>
      </c>
      <c r="C639" s="269" t="s">
        <v>30118</v>
      </c>
      <c r="D639" s="841" t="s">
        <v>16635</v>
      </c>
      <c r="E639" s="837">
        <v>5000</v>
      </c>
      <c r="F639" s="269">
        <v>40802894</v>
      </c>
      <c r="G639" s="841" t="s">
        <v>16636</v>
      </c>
      <c r="H639" s="842" t="s">
        <v>16637</v>
      </c>
      <c r="I639" s="842" t="s">
        <v>15409</v>
      </c>
      <c r="J639" s="107"/>
      <c r="K639" s="10">
        <v>2</v>
      </c>
      <c r="L639" s="10">
        <v>6</v>
      </c>
      <c r="M639" s="838">
        <v>30000</v>
      </c>
      <c r="N639" s="10">
        <v>0</v>
      </c>
      <c r="O639" s="107">
        <v>6</v>
      </c>
      <c r="P639" s="838">
        <v>30000</v>
      </c>
      <c r="Q639" s="10">
        <v>0</v>
      </c>
      <c r="R639" s="107">
        <v>12</v>
      </c>
    </row>
    <row r="640" spans="1:18" s="843" customFormat="1" ht="22.5" x14ac:dyDescent="0.25">
      <c r="A640" s="107" t="s">
        <v>15401</v>
      </c>
      <c r="B640" s="10" t="s">
        <v>19548</v>
      </c>
      <c r="C640" s="269" t="s">
        <v>30118</v>
      </c>
      <c r="D640" s="841" t="s">
        <v>16638</v>
      </c>
      <c r="E640" s="837">
        <v>6000</v>
      </c>
      <c r="F640" s="269">
        <v>6122708</v>
      </c>
      <c r="G640" s="841" t="s">
        <v>16639</v>
      </c>
      <c r="H640" s="842"/>
      <c r="I640" s="842"/>
      <c r="J640" s="107"/>
      <c r="K640" s="10">
        <v>1</v>
      </c>
      <c r="L640" s="10">
        <v>2</v>
      </c>
      <c r="M640" s="838" t="s">
        <v>354</v>
      </c>
      <c r="N640" s="10">
        <v>2</v>
      </c>
      <c r="O640" s="107">
        <v>6</v>
      </c>
      <c r="P640" s="838">
        <v>36000</v>
      </c>
      <c r="Q640" s="10">
        <v>0</v>
      </c>
      <c r="R640" s="107">
        <v>12</v>
      </c>
    </row>
    <row r="641" spans="1:18" s="843" customFormat="1" ht="22.5" x14ac:dyDescent="0.25">
      <c r="A641" s="107" t="s">
        <v>15401</v>
      </c>
      <c r="B641" s="10" t="s">
        <v>19548</v>
      </c>
      <c r="C641" s="269" t="s">
        <v>30118</v>
      </c>
      <c r="D641" s="841" t="s">
        <v>16628</v>
      </c>
      <c r="E641" s="837">
        <v>3000</v>
      </c>
      <c r="F641" s="269">
        <v>8139595</v>
      </c>
      <c r="G641" s="841" t="s">
        <v>16640</v>
      </c>
      <c r="H641" s="842" t="s">
        <v>16015</v>
      </c>
      <c r="I641" s="842" t="s">
        <v>15443</v>
      </c>
      <c r="J641" s="107"/>
      <c r="K641" s="10">
        <v>1</v>
      </c>
      <c r="L641" s="10">
        <v>6</v>
      </c>
      <c r="M641" s="838">
        <v>18000</v>
      </c>
      <c r="N641" s="10">
        <v>0</v>
      </c>
      <c r="O641" s="107">
        <v>6</v>
      </c>
      <c r="P641" s="838">
        <v>17997.71</v>
      </c>
      <c r="Q641" s="10">
        <v>0</v>
      </c>
      <c r="R641" s="107">
        <v>12</v>
      </c>
    </row>
    <row r="642" spans="1:18" s="843" customFormat="1" ht="22.5" x14ac:dyDescent="0.25">
      <c r="A642" s="107" t="s">
        <v>15401</v>
      </c>
      <c r="B642" s="10" t="s">
        <v>19548</v>
      </c>
      <c r="C642" s="269" t="s">
        <v>30118</v>
      </c>
      <c r="D642" s="841" t="s">
        <v>15502</v>
      </c>
      <c r="E642" s="837">
        <v>15600</v>
      </c>
      <c r="F642" s="269">
        <v>44167296</v>
      </c>
      <c r="G642" s="841" t="s">
        <v>16641</v>
      </c>
      <c r="H642" s="842"/>
      <c r="I642" s="842"/>
      <c r="J642" s="107"/>
      <c r="K642" s="10">
        <v>0</v>
      </c>
      <c r="L642" s="10">
        <v>1</v>
      </c>
      <c r="M642" s="838">
        <v>15600</v>
      </c>
      <c r="N642" s="10">
        <v>0</v>
      </c>
      <c r="O642" s="107">
        <v>6</v>
      </c>
      <c r="P642" s="838">
        <v>93600</v>
      </c>
      <c r="Q642" s="10">
        <v>0</v>
      </c>
      <c r="R642" s="107">
        <v>12</v>
      </c>
    </row>
    <row r="643" spans="1:18" s="843" customFormat="1" ht="22.5" x14ac:dyDescent="0.25">
      <c r="A643" s="107" t="s">
        <v>15401</v>
      </c>
      <c r="B643" s="10" t="s">
        <v>19548</v>
      </c>
      <c r="C643" s="269" t="s">
        <v>30118</v>
      </c>
      <c r="D643" s="841" t="s">
        <v>16642</v>
      </c>
      <c r="E643" s="837">
        <v>7000</v>
      </c>
      <c r="F643" s="269">
        <v>10365406</v>
      </c>
      <c r="G643" s="841" t="s">
        <v>16643</v>
      </c>
      <c r="H643" s="842" t="s">
        <v>15580</v>
      </c>
      <c r="I643" s="842" t="s">
        <v>15409</v>
      </c>
      <c r="J643" s="107"/>
      <c r="K643" s="10">
        <v>2</v>
      </c>
      <c r="L643" s="10">
        <v>6</v>
      </c>
      <c r="M643" s="838">
        <v>42000</v>
      </c>
      <c r="N643" s="10">
        <v>0</v>
      </c>
      <c r="O643" s="107">
        <v>6</v>
      </c>
      <c r="P643" s="838">
        <v>41976.67</v>
      </c>
      <c r="Q643" s="10">
        <v>0</v>
      </c>
      <c r="R643" s="107">
        <v>12</v>
      </c>
    </row>
    <row r="644" spans="1:18" s="843" customFormat="1" ht="22.5" x14ac:dyDescent="0.25">
      <c r="A644" s="107" t="s">
        <v>15401</v>
      </c>
      <c r="B644" s="10" t="s">
        <v>19548</v>
      </c>
      <c r="C644" s="269" t="s">
        <v>30118</v>
      </c>
      <c r="D644" s="841" t="s">
        <v>16300</v>
      </c>
      <c r="E644" s="837">
        <v>8000</v>
      </c>
      <c r="F644" s="269">
        <v>6178796</v>
      </c>
      <c r="G644" s="841" t="s">
        <v>16644</v>
      </c>
      <c r="H644" s="842" t="s">
        <v>16302</v>
      </c>
      <c r="I644" s="842" t="s">
        <v>15424</v>
      </c>
      <c r="J644" s="107"/>
      <c r="K644" s="10">
        <v>1</v>
      </c>
      <c r="L644" s="10">
        <v>6</v>
      </c>
      <c r="M644" s="838">
        <v>48000</v>
      </c>
      <c r="N644" s="10">
        <v>0</v>
      </c>
      <c r="O644" s="107">
        <v>6</v>
      </c>
      <c r="P644" s="838">
        <v>48000</v>
      </c>
      <c r="Q644" s="10">
        <v>0</v>
      </c>
      <c r="R644" s="107">
        <v>12</v>
      </c>
    </row>
    <row r="645" spans="1:18" s="843" customFormat="1" ht="22.5" x14ac:dyDescent="0.25">
      <c r="A645" s="107" t="s">
        <v>15401</v>
      </c>
      <c r="B645" s="10" t="s">
        <v>19548</v>
      </c>
      <c r="C645" s="269" t="s">
        <v>30118</v>
      </c>
      <c r="D645" s="841" t="s">
        <v>15560</v>
      </c>
      <c r="E645" s="837">
        <v>4000</v>
      </c>
      <c r="F645" s="269">
        <v>9333171</v>
      </c>
      <c r="G645" s="841" t="s">
        <v>16645</v>
      </c>
      <c r="H645" s="842" t="s">
        <v>15416</v>
      </c>
      <c r="I645" s="842" t="s">
        <v>15424</v>
      </c>
      <c r="J645" s="107"/>
      <c r="K645" s="10">
        <v>1</v>
      </c>
      <c r="L645" s="10">
        <v>6</v>
      </c>
      <c r="M645" s="838">
        <v>24000</v>
      </c>
      <c r="N645" s="10">
        <v>0</v>
      </c>
      <c r="O645" s="107">
        <v>6</v>
      </c>
      <c r="P645" s="838">
        <v>24000</v>
      </c>
      <c r="Q645" s="10">
        <v>0</v>
      </c>
      <c r="R645" s="107">
        <v>12</v>
      </c>
    </row>
    <row r="646" spans="1:18" s="843" customFormat="1" ht="22.5" x14ac:dyDescent="0.25">
      <c r="A646" s="107" t="s">
        <v>15401</v>
      </c>
      <c r="B646" s="10" t="s">
        <v>19548</v>
      </c>
      <c r="C646" s="269" t="s">
        <v>30118</v>
      </c>
      <c r="D646" s="841" t="s">
        <v>16646</v>
      </c>
      <c r="E646" s="837">
        <v>6500</v>
      </c>
      <c r="F646" s="269">
        <v>70672797</v>
      </c>
      <c r="G646" s="841" t="s">
        <v>16647</v>
      </c>
      <c r="H646" s="842" t="s">
        <v>15437</v>
      </c>
      <c r="I646" s="842" t="s">
        <v>15424</v>
      </c>
      <c r="J646" s="107"/>
      <c r="K646" s="10">
        <v>2</v>
      </c>
      <c r="L646" s="10">
        <v>6</v>
      </c>
      <c r="M646" s="838">
        <v>39000</v>
      </c>
      <c r="N646" s="10">
        <v>0</v>
      </c>
      <c r="O646" s="107">
        <v>6</v>
      </c>
      <c r="P646" s="838">
        <v>39000</v>
      </c>
      <c r="Q646" s="10">
        <v>0</v>
      </c>
      <c r="R646" s="107">
        <v>12</v>
      </c>
    </row>
    <row r="647" spans="1:18" s="843" customFormat="1" ht="22.5" x14ac:dyDescent="0.25">
      <c r="A647" s="107" t="s">
        <v>15401</v>
      </c>
      <c r="B647" s="10" t="s">
        <v>19548</v>
      </c>
      <c r="C647" s="269" t="s">
        <v>30118</v>
      </c>
      <c r="D647" s="841" t="s">
        <v>16648</v>
      </c>
      <c r="E647" s="837">
        <v>2500</v>
      </c>
      <c r="F647" s="269">
        <v>2847302</v>
      </c>
      <c r="G647" s="841" t="s">
        <v>16649</v>
      </c>
      <c r="H647" s="842" t="s">
        <v>15509</v>
      </c>
      <c r="I647" s="842" t="s">
        <v>15443</v>
      </c>
      <c r="J647" s="107"/>
      <c r="K647" s="10">
        <v>1</v>
      </c>
      <c r="L647" s="10">
        <v>6</v>
      </c>
      <c r="M647" s="838">
        <v>15000</v>
      </c>
      <c r="N647" s="10">
        <v>0</v>
      </c>
      <c r="O647" s="107">
        <v>6</v>
      </c>
      <c r="P647" s="838">
        <v>15000</v>
      </c>
      <c r="Q647" s="10">
        <v>0</v>
      </c>
      <c r="R647" s="107">
        <v>12</v>
      </c>
    </row>
    <row r="648" spans="1:18" s="843" customFormat="1" ht="22.5" x14ac:dyDescent="0.25">
      <c r="A648" s="107" t="s">
        <v>15401</v>
      </c>
      <c r="B648" s="10" t="s">
        <v>19548</v>
      </c>
      <c r="C648" s="269" t="s">
        <v>30118</v>
      </c>
      <c r="D648" s="841" t="s">
        <v>16650</v>
      </c>
      <c r="E648" s="837">
        <v>14500</v>
      </c>
      <c r="F648" s="269">
        <v>41897241</v>
      </c>
      <c r="G648" s="841" t="s">
        <v>16651</v>
      </c>
      <c r="H648" s="842" t="s">
        <v>15506</v>
      </c>
      <c r="I648" s="842" t="s">
        <v>15424</v>
      </c>
      <c r="J648" s="107"/>
      <c r="K648" s="10">
        <v>0</v>
      </c>
      <c r="L648" s="10">
        <v>6</v>
      </c>
      <c r="M648" s="838">
        <v>87000</v>
      </c>
      <c r="N648" s="10">
        <v>0</v>
      </c>
      <c r="O648" s="107">
        <v>6</v>
      </c>
      <c r="P648" s="838">
        <v>87000</v>
      </c>
      <c r="Q648" s="10">
        <v>0</v>
      </c>
      <c r="R648" s="107">
        <v>12</v>
      </c>
    </row>
    <row r="649" spans="1:18" s="843" customFormat="1" ht="22.5" x14ac:dyDescent="0.25">
      <c r="A649" s="107" t="s">
        <v>15401</v>
      </c>
      <c r="B649" s="10" t="s">
        <v>19548</v>
      </c>
      <c r="C649" s="269" t="s">
        <v>30118</v>
      </c>
      <c r="D649" s="841" t="s">
        <v>16652</v>
      </c>
      <c r="E649" s="837">
        <v>7000</v>
      </c>
      <c r="F649" s="269">
        <v>48626896</v>
      </c>
      <c r="G649" s="841" t="s">
        <v>16653</v>
      </c>
      <c r="H649" s="842" t="s">
        <v>15440</v>
      </c>
      <c r="I649" s="842" t="s">
        <v>15424</v>
      </c>
      <c r="J649" s="107"/>
      <c r="K649" s="10">
        <v>2</v>
      </c>
      <c r="L649" s="10">
        <v>6</v>
      </c>
      <c r="M649" s="838">
        <v>42000</v>
      </c>
      <c r="N649" s="10">
        <v>0</v>
      </c>
      <c r="O649" s="107">
        <v>6</v>
      </c>
      <c r="P649" s="838">
        <v>42000</v>
      </c>
      <c r="Q649" s="10">
        <v>0</v>
      </c>
      <c r="R649" s="107">
        <v>12</v>
      </c>
    </row>
    <row r="650" spans="1:18" s="843" customFormat="1" ht="22.5" x14ac:dyDescent="0.25">
      <c r="A650" s="107" t="s">
        <v>15401</v>
      </c>
      <c r="B650" s="10" t="s">
        <v>19548</v>
      </c>
      <c r="C650" s="269" t="s">
        <v>113</v>
      </c>
      <c r="D650" s="841" t="s">
        <v>15568</v>
      </c>
      <c r="E650" s="837">
        <v>15600</v>
      </c>
      <c r="F650" s="269">
        <v>31676520</v>
      </c>
      <c r="G650" s="841" t="s">
        <v>16654</v>
      </c>
      <c r="H650" s="842"/>
      <c r="I650" s="842"/>
      <c r="J650" s="107"/>
      <c r="K650" s="10">
        <v>0</v>
      </c>
      <c r="L650" s="10">
        <v>0</v>
      </c>
      <c r="M650" s="838">
        <v>0</v>
      </c>
      <c r="N650" s="10">
        <v>0</v>
      </c>
      <c r="O650" s="107"/>
      <c r="P650" s="838"/>
      <c r="Q650" s="10">
        <v>0</v>
      </c>
      <c r="R650" s="107">
        <v>0</v>
      </c>
    </row>
    <row r="651" spans="1:18" s="843" customFormat="1" ht="22.5" x14ac:dyDescent="0.25">
      <c r="A651" s="107" t="s">
        <v>15401</v>
      </c>
      <c r="B651" s="10" t="s">
        <v>19548</v>
      </c>
      <c r="C651" s="269" t="s">
        <v>30118</v>
      </c>
      <c r="D651" s="841" t="s">
        <v>15418</v>
      </c>
      <c r="E651" s="837">
        <v>2800</v>
      </c>
      <c r="F651" s="269">
        <v>21793013</v>
      </c>
      <c r="G651" s="841" t="s">
        <v>16655</v>
      </c>
      <c r="H651" s="842" t="s">
        <v>15585</v>
      </c>
      <c r="I651" s="842" t="s">
        <v>15478</v>
      </c>
      <c r="J651" s="107"/>
      <c r="K651" s="10">
        <v>2</v>
      </c>
      <c r="L651" s="10">
        <v>6</v>
      </c>
      <c r="M651" s="838">
        <v>16800</v>
      </c>
      <c r="N651" s="10">
        <v>0</v>
      </c>
      <c r="O651" s="107">
        <v>6</v>
      </c>
      <c r="P651" s="838">
        <v>16798.64</v>
      </c>
      <c r="Q651" s="10">
        <v>0</v>
      </c>
      <c r="R651" s="107">
        <v>12</v>
      </c>
    </row>
    <row r="652" spans="1:18" s="843" customFormat="1" ht="22.5" x14ac:dyDescent="0.25">
      <c r="A652" s="107" t="s">
        <v>15401</v>
      </c>
      <c r="B652" s="10" t="s">
        <v>19548</v>
      </c>
      <c r="C652" s="269" t="s">
        <v>30118</v>
      </c>
      <c r="D652" s="841" t="s">
        <v>16656</v>
      </c>
      <c r="E652" s="837">
        <v>3500</v>
      </c>
      <c r="F652" s="269">
        <v>44437742</v>
      </c>
      <c r="G652" s="841" t="s">
        <v>16657</v>
      </c>
      <c r="H652" s="842" t="s">
        <v>15799</v>
      </c>
      <c r="I652" s="842" t="s">
        <v>15443</v>
      </c>
      <c r="J652" s="107"/>
      <c r="K652" s="10">
        <v>1</v>
      </c>
      <c r="L652" s="10">
        <v>6</v>
      </c>
      <c r="M652" s="838">
        <v>21000</v>
      </c>
      <c r="N652" s="10">
        <v>0</v>
      </c>
      <c r="O652" s="107">
        <v>6</v>
      </c>
      <c r="P652" s="838">
        <v>15050</v>
      </c>
      <c r="Q652" s="10">
        <v>0</v>
      </c>
      <c r="R652" s="107">
        <v>12</v>
      </c>
    </row>
    <row r="653" spans="1:18" s="843" customFormat="1" ht="22.5" x14ac:dyDescent="0.25">
      <c r="A653" s="107" t="s">
        <v>15401</v>
      </c>
      <c r="B653" s="10" t="s">
        <v>19548</v>
      </c>
      <c r="C653" s="269" t="s">
        <v>30118</v>
      </c>
      <c r="D653" s="841" t="s">
        <v>16658</v>
      </c>
      <c r="E653" s="837">
        <v>9000</v>
      </c>
      <c r="F653" s="269">
        <v>41924853</v>
      </c>
      <c r="G653" s="841" t="s">
        <v>16659</v>
      </c>
      <c r="H653" s="842" t="s">
        <v>15833</v>
      </c>
      <c r="I653" s="842" t="s">
        <v>15409</v>
      </c>
      <c r="J653" s="107"/>
      <c r="K653" s="10">
        <v>1</v>
      </c>
      <c r="L653" s="10">
        <v>6</v>
      </c>
      <c r="M653" s="838">
        <v>54000</v>
      </c>
      <c r="N653" s="10">
        <v>0</v>
      </c>
      <c r="O653" s="107">
        <v>6</v>
      </c>
      <c r="P653" s="838">
        <v>54000</v>
      </c>
      <c r="Q653" s="10">
        <v>0</v>
      </c>
      <c r="R653" s="107">
        <v>12</v>
      </c>
    </row>
    <row r="654" spans="1:18" s="843" customFormat="1" ht="22.5" x14ac:dyDescent="0.25">
      <c r="A654" s="107" t="s">
        <v>15401</v>
      </c>
      <c r="B654" s="10" t="s">
        <v>19548</v>
      </c>
      <c r="C654" s="269" t="s">
        <v>30118</v>
      </c>
      <c r="D654" s="841" t="s">
        <v>15943</v>
      </c>
      <c r="E654" s="837">
        <v>3500</v>
      </c>
      <c r="F654" s="269">
        <v>10491972</v>
      </c>
      <c r="G654" s="841" t="s">
        <v>16660</v>
      </c>
      <c r="H654" s="842" t="s">
        <v>1030</v>
      </c>
      <c r="I654" s="842" t="s">
        <v>15478</v>
      </c>
      <c r="J654" s="107"/>
      <c r="K654" s="10">
        <v>2</v>
      </c>
      <c r="L654" s="10">
        <v>6</v>
      </c>
      <c r="M654" s="838">
        <v>21000</v>
      </c>
      <c r="N654" s="10">
        <v>0</v>
      </c>
      <c r="O654" s="107">
        <v>6</v>
      </c>
      <c r="P654" s="838">
        <v>21000</v>
      </c>
      <c r="Q654" s="10">
        <v>0</v>
      </c>
      <c r="R654" s="107">
        <v>12</v>
      </c>
    </row>
    <row r="655" spans="1:18" s="843" customFormat="1" ht="22.5" x14ac:dyDescent="0.25">
      <c r="A655" s="107" t="s">
        <v>15401</v>
      </c>
      <c r="B655" s="10" t="s">
        <v>19548</v>
      </c>
      <c r="C655" s="269" t="s">
        <v>30118</v>
      </c>
      <c r="D655" s="841" t="s">
        <v>16661</v>
      </c>
      <c r="E655" s="837">
        <v>3500</v>
      </c>
      <c r="F655" s="269">
        <v>9395339</v>
      </c>
      <c r="G655" s="841" t="s">
        <v>16662</v>
      </c>
      <c r="H655" s="842" t="s">
        <v>1030</v>
      </c>
      <c r="I655" s="842" t="s">
        <v>15478</v>
      </c>
      <c r="J655" s="107"/>
      <c r="K655" s="10">
        <v>2</v>
      </c>
      <c r="L655" s="10">
        <v>6</v>
      </c>
      <c r="M655" s="838">
        <v>21000</v>
      </c>
      <c r="N655" s="10">
        <v>0</v>
      </c>
      <c r="O655" s="107">
        <v>6</v>
      </c>
      <c r="P655" s="838">
        <v>21000</v>
      </c>
      <c r="Q655" s="10">
        <v>0</v>
      </c>
      <c r="R655" s="107">
        <v>12</v>
      </c>
    </row>
    <row r="656" spans="1:18" s="843" customFormat="1" ht="22.5" x14ac:dyDescent="0.25">
      <c r="A656" s="107" t="s">
        <v>15401</v>
      </c>
      <c r="B656" s="10" t="s">
        <v>19548</v>
      </c>
      <c r="C656" s="269" t="s">
        <v>30118</v>
      </c>
      <c r="D656" s="841" t="s">
        <v>16663</v>
      </c>
      <c r="E656" s="837">
        <v>8000</v>
      </c>
      <c r="F656" s="269">
        <v>31185459</v>
      </c>
      <c r="G656" s="841" t="s">
        <v>16664</v>
      </c>
      <c r="H656" s="842" t="s">
        <v>16539</v>
      </c>
      <c r="I656" s="842" t="s">
        <v>15424</v>
      </c>
      <c r="J656" s="107"/>
      <c r="K656" s="10">
        <v>1</v>
      </c>
      <c r="L656" s="10">
        <v>6</v>
      </c>
      <c r="M656" s="838">
        <v>48000</v>
      </c>
      <c r="N656" s="10">
        <v>0</v>
      </c>
      <c r="O656" s="107">
        <v>6</v>
      </c>
      <c r="P656" s="838">
        <v>48000</v>
      </c>
      <c r="Q656" s="10">
        <v>0</v>
      </c>
      <c r="R656" s="107">
        <v>12</v>
      </c>
    </row>
    <row r="657" spans="1:18" s="843" customFormat="1" ht="22.5" x14ac:dyDescent="0.25">
      <c r="A657" s="107" t="s">
        <v>15401</v>
      </c>
      <c r="B657" s="10" t="s">
        <v>19548</v>
      </c>
      <c r="C657" s="269" t="s">
        <v>30118</v>
      </c>
      <c r="D657" s="841" t="s">
        <v>16665</v>
      </c>
      <c r="E657" s="837">
        <v>8000</v>
      </c>
      <c r="F657" s="269">
        <v>7295235</v>
      </c>
      <c r="G657" s="841" t="s">
        <v>16666</v>
      </c>
      <c r="H657" s="842" t="s">
        <v>15481</v>
      </c>
      <c r="I657" s="842" t="s">
        <v>15424</v>
      </c>
      <c r="J657" s="107"/>
      <c r="K657" s="10">
        <v>1</v>
      </c>
      <c r="L657" s="10">
        <v>6</v>
      </c>
      <c r="M657" s="838">
        <v>48000</v>
      </c>
      <c r="N657" s="10">
        <v>0</v>
      </c>
      <c r="O657" s="107">
        <v>6</v>
      </c>
      <c r="P657" s="838">
        <v>47978.89</v>
      </c>
      <c r="Q657" s="10">
        <v>0</v>
      </c>
      <c r="R657" s="107">
        <v>12</v>
      </c>
    </row>
    <row r="658" spans="1:18" s="843" customFormat="1" ht="22.5" x14ac:dyDescent="0.25">
      <c r="A658" s="107" t="s">
        <v>15401</v>
      </c>
      <c r="B658" s="10" t="s">
        <v>19548</v>
      </c>
      <c r="C658" s="269" t="s">
        <v>30118</v>
      </c>
      <c r="D658" s="841" t="s">
        <v>16667</v>
      </c>
      <c r="E658" s="837">
        <v>7000</v>
      </c>
      <c r="F658" s="269">
        <v>10108081</v>
      </c>
      <c r="G658" s="841" t="s">
        <v>16668</v>
      </c>
      <c r="H658" s="842" t="s">
        <v>15437</v>
      </c>
      <c r="I658" s="842" t="s">
        <v>15424</v>
      </c>
      <c r="J658" s="107"/>
      <c r="K658" s="10">
        <v>1</v>
      </c>
      <c r="L658" s="10">
        <v>6</v>
      </c>
      <c r="M658" s="838">
        <v>42000</v>
      </c>
      <c r="N658" s="10">
        <v>0</v>
      </c>
      <c r="O658" s="107">
        <v>6</v>
      </c>
      <c r="P658" s="838">
        <v>41963.54</v>
      </c>
      <c r="Q658" s="10">
        <v>0</v>
      </c>
      <c r="R658" s="107">
        <v>12</v>
      </c>
    </row>
    <row r="659" spans="1:18" s="843" customFormat="1" ht="22.5" x14ac:dyDescent="0.25">
      <c r="A659" s="107" t="s">
        <v>15401</v>
      </c>
      <c r="B659" s="10" t="s">
        <v>19548</v>
      </c>
      <c r="C659" s="269" t="s">
        <v>30118</v>
      </c>
      <c r="D659" s="841" t="s">
        <v>16669</v>
      </c>
      <c r="E659" s="837">
        <v>3500</v>
      </c>
      <c r="F659" s="269">
        <v>15947931</v>
      </c>
      <c r="G659" s="841" t="s">
        <v>16670</v>
      </c>
      <c r="H659" s="842" t="s">
        <v>1030</v>
      </c>
      <c r="I659" s="842" t="s">
        <v>15478</v>
      </c>
      <c r="J659" s="107"/>
      <c r="K659" s="10">
        <v>2</v>
      </c>
      <c r="L659" s="10">
        <v>6</v>
      </c>
      <c r="M659" s="838">
        <v>21000</v>
      </c>
      <c r="N659" s="10">
        <v>0</v>
      </c>
      <c r="O659" s="107">
        <v>6</v>
      </c>
      <c r="P659" s="838">
        <v>21000</v>
      </c>
      <c r="Q659" s="10">
        <v>1</v>
      </c>
      <c r="R659" s="107">
        <v>12</v>
      </c>
    </row>
    <row r="660" spans="1:18" s="843" customFormat="1" ht="22.5" x14ac:dyDescent="0.25">
      <c r="A660" s="107" t="s">
        <v>15401</v>
      </c>
      <c r="B660" s="10" t="s">
        <v>19548</v>
      </c>
      <c r="C660" s="269" t="s">
        <v>30118</v>
      </c>
      <c r="D660" s="841" t="s">
        <v>16671</v>
      </c>
      <c r="E660" s="837">
        <v>11000</v>
      </c>
      <c r="F660" s="269">
        <v>43976811</v>
      </c>
      <c r="G660" s="841" t="s">
        <v>16672</v>
      </c>
      <c r="H660" s="842" t="s">
        <v>15506</v>
      </c>
      <c r="I660" s="842" t="s">
        <v>15424</v>
      </c>
      <c r="J660" s="107"/>
      <c r="K660" s="10">
        <v>2</v>
      </c>
      <c r="L660" s="10">
        <v>6</v>
      </c>
      <c r="M660" s="838">
        <v>66000</v>
      </c>
      <c r="N660" s="10">
        <v>0</v>
      </c>
      <c r="O660" s="107">
        <v>6</v>
      </c>
      <c r="P660" s="838">
        <v>66000</v>
      </c>
      <c r="Q660" s="10">
        <v>0</v>
      </c>
      <c r="R660" s="107">
        <v>12</v>
      </c>
    </row>
    <row r="661" spans="1:18" s="843" customFormat="1" ht="33.75" x14ac:dyDescent="0.25">
      <c r="A661" s="107" t="s">
        <v>15401</v>
      </c>
      <c r="B661" s="10" t="s">
        <v>19548</v>
      </c>
      <c r="C661" s="269" t="s">
        <v>30118</v>
      </c>
      <c r="D661" s="841" t="s">
        <v>16673</v>
      </c>
      <c r="E661" s="837">
        <v>6000</v>
      </c>
      <c r="F661" s="269">
        <v>7013160</v>
      </c>
      <c r="G661" s="841" t="s">
        <v>16674</v>
      </c>
      <c r="H661" s="842" t="s">
        <v>16675</v>
      </c>
      <c r="I661" s="842" t="s">
        <v>15821</v>
      </c>
      <c r="J661" s="107"/>
      <c r="K661" s="10">
        <v>1</v>
      </c>
      <c r="L661" s="10">
        <v>6</v>
      </c>
      <c r="M661" s="838">
        <v>36000</v>
      </c>
      <c r="N661" s="10">
        <v>0</v>
      </c>
      <c r="O661" s="107">
        <v>6</v>
      </c>
      <c r="P661" s="838">
        <v>36000</v>
      </c>
      <c r="Q661" s="10">
        <v>0</v>
      </c>
      <c r="R661" s="107">
        <v>12</v>
      </c>
    </row>
    <row r="662" spans="1:18" s="843" customFormat="1" ht="22.5" x14ac:dyDescent="0.25">
      <c r="A662" s="107" t="s">
        <v>15401</v>
      </c>
      <c r="B662" s="10" t="s">
        <v>19548</v>
      </c>
      <c r="C662" s="269" t="s">
        <v>30118</v>
      </c>
      <c r="D662" s="841" t="s">
        <v>15634</v>
      </c>
      <c r="E662" s="837">
        <v>3000</v>
      </c>
      <c r="F662" s="269">
        <v>7185811</v>
      </c>
      <c r="G662" s="841" t="s">
        <v>16676</v>
      </c>
      <c r="H662" s="842" t="s">
        <v>15437</v>
      </c>
      <c r="I662" s="842" t="s">
        <v>15413</v>
      </c>
      <c r="J662" s="107"/>
      <c r="K662" s="10">
        <v>1</v>
      </c>
      <c r="L662" s="10">
        <v>6</v>
      </c>
      <c r="M662" s="838">
        <v>18000</v>
      </c>
      <c r="N662" s="10">
        <v>0</v>
      </c>
      <c r="O662" s="107">
        <v>6</v>
      </c>
      <c r="P662" s="838">
        <v>17998.330000000002</v>
      </c>
      <c r="Q662" s="10">
        <v>0</v>
      </c>
      <c r="R662" s="107">
        <v>12</v>
      </c>
    </row>
    <row r="663" spans="1:18" s="843" customFormat="1" ht="22.5" x14ac:dyDescent="0.25">
      <c r="A663" s="107" t="s">
        <v>15401</v>
      </c>
      <c r="B663" s="10" t="s">
        <v>19548</v>
      </c>
      <c r="C663" s="269" t="s">
        <v>30118</v>
      </c>
      <c r="D663" s="841" t="s">
        <v>16355</v>
      </c>
      <c r="E663" s="837">
        <v>7500</v>
      </c>
      <c r="F663" s="269">
        <v>40024756</v>
      </c>
      <c r="G663" s="841" t="s">
        <v>16677</v>
      </c>
      <c r="H663" s="842" t="s">
        <v>15544</v>
      </c>
      <c r="I663" s="842" t="s">
        <v>15424</v>
      </c>
      <c r="J663" s="107"/>
      <c r="K663" s="10">
        <v>2</v>
      </c>
      <c r="L663" s="10">
        <v>6</v>
      </c>
      <c r="M663" s="838">
        <v>45000</v>
      </c>
      <c r="N663" s="10">
        <v>0</v>
      </c>
      <c r="O663" s="107">
        <v>6</v>
      </c>
      <c r="P663" s="838">
        <v>45000</v>
      </c>
      <c r="Q663" s="10">
        <v>0</v>
      </c>
      <c r="R663" s="107">
        <v>12</v>
      </c>
    </row>
    <row r="664" spans="1:18" s="843" customFormat="1" ht="22.5" x14ac:dyDescent="0.25">
      <c r="A664" s="107" t="s">
        <v>15401</v>
      </c>
      <c r="B664" s="10" t="s">
        <v>19548</v>
      </c>
      <c r="C664" s="269" t="s">
        <v>30118</v>
      </c>
      <c r="D664" s="841" t="s">
        <v>16678</v>
      </c>
      <c r="E664" s="837">
        <v>12000</v>
      </c>
      <c r="F664" s="269">
        <v>44628258</v>
      </c>
      <c r="G664" s="841" t="s">
        <v>16679</v>
      </c>
      <c r="H664" s="842" t="s">
        <v>15446</v>
      </c>
      <c r="I664" s="842" t="s">
        <v>15424</v>
      </c>
      <c r="J664" s="107"/>
      <c r="K664" s="10">
        <v>1</v>
      </c>
      <c r="L664" s="10">
        <v>3</v>
      </c>
      <c r="M664" s="838">
        <v>33600</v>
      </c>
      <c r="N664" s="10">
        <v>0</v>
      </c>
      <c r="O664" s="107">
        <v>6</v>
      </c>
      <c r="P664" s="838">
        <v>71950</v>
      </c>
      <c r="Q664" s="10">
        <v>0</v>
      </c>
      <c r="R664" s="107">
        <v>12</v>
      </c>
    </row>
    <row r="665" spans="1:18" s="843" customFormat="1" ht="22.5" x14ac:dyDescent="0.25">
      <c r="A665" s="107" t="s">
        <v>15401</v>
      </c>
      <c r="B665" s="10" t="s">
        <v>19548</v>
      </c>
      <c r="C665" s="269" t="s">
        <v>30118</v>
      </c>
      <c r="D665" s="841" t="s">
        <v>16300</v>
      </c>
      <c r="E665" s="837">
        <v>8000</v>
      </c>
      <c r="F665" s="269">
        <v>43723750</v>
      </c>
      <c r="G665" s="841" t="s">
        <v>16680</v>
      </c>
      <c r="H665" s="842" t="s">
        <v>15449</v>
      </c>
      <c r="I665" s="842" t="s">
        <v>15424</v>
      </c>
      <c r="J665" s="107"/>
      <c r="K665" s="10">
        <v>2</v>
      </c>
      <c r="L665" s="10">
        <v>6</v>
      </c>
      <c r="M665" s="838">
        <v>48000</v>
      </c>
      <c r="N665" s="10">
        <v>0</v>
      </c>
      <c r="O665" s="107">
        <v>6</v>
      </c>
      <c r="P665" s="838">
        <v>48000</v>
      </c>
      <c r="Q665" s="10">
        <v>0</v>
      </c>
      <c r="R665" s="107">
        <v>12</v>
      </c>
    </row>
    <row r="666" spans="1:18" s="843" customFormat="1" ht="22.5" x14ac:dyDescent="0.25">
      <c r="A666" s="107" t="s">
        <v>15401</v>
      </c>
      <c r="B666" s="10" t="s">
        <v>19548</v>
      </c>
      <c r="C666" s="269" t="s">
        <v>30118</v>
      </c>
      <c r="D666" s="841" t="s">
        <v>15460</v>
      </c>
      <c r="E666" s="837">
        <v>15600</v>
      </c>
      <c r="F666" s="269">
        <v>7182864</v>
      </c>
      <c r="G666" s="841" t="s">
        <v>16681</v>
      </c>
      <c r="H666" s="842"/>
      <c r="I666" s="842"/>
      <c r="J666" s="107"/>
      <c r="K666" s="10">
        <v>0</v>
      </c>
      <c r="L666" s="10">
        <v>0</v>
      </c>
      <c r="M666" s="838">
        <v>0</v>
      </c>
      <c r="N666" s="10">
        <v>1</v>
      </c>
      <c r="O666" s="107">
        <v>0</v>
      </c>
      <c r="P666" s="838">
        <v>0</v>
      </c>
      <c r="Q666" s="10">
        <v>0</v>
      </c>
      <c r="R666" s="107">
        <v>12</v>
      </c>
    </row>
    <row r="667" spans="1:18" s="843" customFormat="1" ht="22.5" x14ac:dyDescent="0.25">
      <c r="A667" s="107" t="s">
        <v>15401</v>
      </c>
      <c r="B667" s="10" t="s">
        <v>19548</v>
      </c>
      <c r="C667" s="269" t="s">
        <v>30118</v>
      </c>
      <c r="D667" s="841" t="s">
        <v>15967</v>
      </c>
      <c r="E667" s="837">
        <v>15600</v>
      </c>
      <c r="F667" s="269">
        <v>9384260</v>
      </c>
      <c r="G667" s="841" t="s">
        <v>16682</v>
      </c>
      <c r="H667" s="842" t="s">
        <v>15506</v>
      </c>
      <c r="I667" s="842" t="s">
        <v>15424</v>
      </c>
      <c r="J667" s="107"/>
      <c r="K667" s="10">
        <v>3</v>
      </c>
      <c r="L667" s="10">
        <v>6</v>
      </c>
      <c r="M667" s="838">
        <v>72000</v>
      </c>
      <c r="N667" s="10">
        <v>1</v>
      </c>
      <c r="O667" s="107">
        <v>6</v>
      </c>
      <c r="P667" s="838">
        <v>75600</v>
      </c>
      <c r="Q667" s="10">
        <v>0</v>
      </c>
      <c r="R667" s="107">
        <v>12</v>
      </c>
    </row>
    <row r="668" spans="1:18" s="843" customFormat="1" ht="22.5" x14ac:dyDescent="0.25">
      <c r="A668" s="107" t="s">
        <v>16750</v>
      </c>
      <c r="B668" s="10" t="s">
        <v>19548</v>
      </c>
      <c r="C668" s="269" t="s">
        <v>30118</v>
      </c>
      <c r="D668" s="841" t="s">
        <v>16751</v>
      </c>
      <c r="E668" s="837">
        <v>10000</v>
      </c>
      <c r="F668" s="269" t="s">
        <v>16752</v>
      </c>
      <c r="G668" s="841" t="s">
        <v>16753</v>
      </c>
      <c r="H668" s="842" t="s">
        <v>16754</v>
      </c>
      <c r="I668" s="842" t="s">
        <v>16755</v>
      </c>
      <c r="J668" s="107" t="s">
        <v>16756</v>
      </c>
      <c r="K668" s="10">
        <v>3</v>
      </c>
      <c r="L668" s="10">
        <v>12</v>
      </c>
      <c r="M668" s="838">
        <v>120000</v>
      </c>
      <c r="N668" s="10">
        <v>1</v>
      </c>
      <c r="O668" s="107">
        <v>6</v>
      </c>
      <c r="P668" s="838">
        <v>60000</v>
      </c>
      <c r="Q668" s="10">
        <v>1</v>
      </c>
      <c r="R668" s="107">
        <v>12</v>
      </c>
    </row>
    <row r="669" spans="1:18" s="843" customFormat="1" ht="22.5" x14ac:dyDescent="0.25">
      <c r="A669" s="107" t="s">
        <v>16750</v>
      </c>
      <c r="B669" s="10" t="s">
        <v>19548</v>
      </c>
      <c r="C669" s="269" t="s">
        <v>30118</v>
      </c>
      <c r="D669" s="841" t="s">
        <v>16757</v>
      </c>
      <c r="E669" s="837">
        <v>6000</v>
      </c>
      <c r="F669" s="269" t="s">
        <v>16758</v>
      </c>
      <c r="G669" s="841" t="s">
        <v>16759</v>
      </c>
      <c r="H669" s="842" t="s">
        <v>16760</v>
      </c>
      <c r="I669" s="842" t="s">
        <v>16755</v>
      </c>
      <c r="J669" s="107" t="s">
        <v>16756</v>
      </c>
      <c r="K669" s="10">
        <v>2</v>
      </c>
      <c r="L669" s="10">
        <v>12</v>
      </c>
      <c r="M669" s="838">
        <v>72000</v>
      </c>
      <c r="N669" s="10">
        <v>1</v>
      </c>
      <c r="O669" s="107">
        <v>6</v>
      </c>
      <c r="P669" s="838">
        <v>36000</v>
      </c>
      <c r="Q669" s="10">
        <v>1</v>
      </c>
      <c r="R669" s="107">
        <v>12</v>
      </c>
    </row>
    <row r="670" spans="1:18" s="843" customFormat="1" ht="22.5" x14ac:dyDescent="0.25">
      <c r="A670" s="107" t="s">
        <v>16750</v>
      </c>
      <c r="B670" s="10" t="s">
        <v>19548</v>
      </c>
      <c r="C670" s="269" t="s">
        <v>30118</v>
      </c>
      <c r="D670" s="841" t="s">
        <v>15482</v>
      </c>
      <c r="E670" s="837">
        <v>3000</v>
      </c>
      <c r="F670" s="269" t="s">
        <v>16761</v>
      </c>
      <c r="G670" s="841" t="s">
        <v>16762</v>
      </c>
      <c r="H670" s="842" t="s">
        <v>16763</v>
      </c>
      <c r="I670" s="842" t="s">
        <v>16764</v>
      </c>
      <c r="J670" s="107" t="s">
        <v>16764</v>
      </c>
      <c r="K670" s="10">
        <v>2</v>
      </c>
      <c r="L670" s="10">
        <v>12</v>
      </c>
      <c r="M670" s="838">
        <v>36000</v>
      </c>
      <c r="N670" s="10">
        <v>1</v>
      </c>
      <c r="O670" s="107">
        <v>6</v>
      </c>
      <c r="P670" s="838">
        <v>18000</v>
      </c>
      <c r="Q670" s="10">
        <v>1</v>
      </c>
      <c r="R670" s="107">
        <v>12</v>
      </c>
    </row>
    <row r="671" spans="1:18" s="843" customFormat="1" ht="22.5" x14ac:dyDescent="0.25">
      <c r="A671" s="107" t="s">
        <v>16750</v>
      </c>
      <c r="B671" s="10" t="s">
        <v>19548</v>
      </c>
      <c r="C671" s="269" t="s">
        <v>30118</v>
      </c>
      <c r="D671" s="841" t="s">
        <v>16765</v>
      </c>
      <c r="E671" s="837">
        <v>5000</v>
      </c>
      <c r="F671" s="269" t="s">
        <v>16766</v>
      </c>
      <c r="G671" s="841" t="s">
        <v>16767</v>
      </c>
      <c r="H671" s="842" t="s">
        <v>16768</v>
      </c>
      <c r="I671" s="842" t="s">
        <v>16755</v>
      </c>
      <c r="J671" s="107" t="s">
        <v>16756</v>
      </c>
      <c r="K671" s="10">
        <v>2</v>
      </c>
      <c r="L671" s="10">
        <v>12</v>
      </c>
      <c r="M671" s="838">
        <v>60000</v>
      </c>
      <c r="N671" s="10">
        <v>1</v>
      </c>
      <c r="O671" s="107">
        <v>6</v>
      </c>
      <c r="P671" s="838">
        <v>30000</v>
      </c>
      <c r="Q671" s="10">
        <v>1</v>
      </c>
      <c r="R671" s="107">
        <v>12</v>
      </c>
    </row>
    <row r="672" spans="1:18" s="843" customFormat="1" ht="22.5" x14ac:dyDescent="0.25">
      <c r="A672" s="107" t="s">
        <v>16750</v>
      </c>
      <c r="B672" s="10" t="s">
        <v>19548</v>
      </c>
      <c r="C672" s="269" t="s">
        <v>30118</v>
      </c>
      <c r="D672" s="841" t="s">
        <v>16769</v>
      </c>
      <c r="E672" s="837">
        <v>10000</v>
      </c>
      <c r="F672" s="269" t="s">
        <v>16770</v>
      </c>
      <c r="G672" s="841" t="s">
        <v>16771</v>
      </c>
      <c r="H672" s="842" t="s">
        <v>16772</v>
      </c>
      <c r="I672" s="842" t="s">
        <v>16755</v>
      </c>
      <c r="J672" s="107" t="s">
        <v>16756</v>
      </c>
      <c r="K672" s="10">
        <v>2</v>
      </c>
      <c r="L672" s="10">
        <v>8</v>
      </c>
      <c r="M672" s="838">
        <f>18333.25+60000</f>
        <v>78333.25</v>
      </c>
      <c r="N672" s="10">
        <v>1</v>
      </c>
      <c r="O672" s="107">
        <v>6</v>
      </c>
      <c r="P672" s="838">
        <v>60000</v>
      </c>
      <c r="Q672" s="10">
        <v>1</v>
      </c>
      <c r="R672" s="107">
        <v>12</v>
      </c>
    </row>
    <row r="673" spans="1:18" s="843" customFormat="1" ht="22.5" x14ac:dyDescent="0.25">
      <c r="A673" s="107" t="s">
        <v>16750</v>
      </c>
      <c r="B673" s="10" t="s">
        <v>19548</v>
      </c>
      <c r="C673" s="269" t="s">
        <v>30118</v>
      </c>
      <c r="D673" s="841" t="s">
        <v>16773</v>
      </c>
      <c r="E673" s="837">
        <v>5000</v>
      </c>
      <c r="F673" s="269" t="s">
        <v>16774</v>
      </c>
      <c r="G673" s="841" t="s">
        <v>16775</v>
      </c>
      <c r="H673" s="842" t="s">
        <v>16776</v>
      </c>
      <c r="I673" s="842" t="s">
        <v>16755</v>
      </c>
      <c r="J673" s="107" t="s">
        <v>16756</v>
      </c>
      <c r="K673" s="10">
        <v>2</v>
      </c>
      <c r="L673" s="10">
        <v>12</v>
      </c>
      <c r="M673" s="838">
        <v>60000</v>
      </c>
      <c r="N673" s="10">
        <v>1</v>
      </c>
      <c r="O673" s="107">
        <v>6</v>
      </c>
      <c r="P673" s="838">
        <v>30000</v>
      </c>
      <c r="Q673" s="10">
        <v>1</v>
      </c>
      <c r="R673" s="107">
        <v>12</v>
      </c>
    </row>
    <row r="674" spans="1:18" s="843" customFormat="1" ht="22.5" x14ac:dyDescent="0.25">
      <c r="A674" s="107" t="s">
        <v>16750</v>
      </c>
      <c r="B674" s="10" t="s">
        <v>19548</v>
      </c>
      <c r="C674" s="269" t="s">
        <v>30118</v>
      </c>
      <c r="D674" s="841" t="s">
        <v>16777</v>
      </c>
      <c r="E674" s="837">
        <v>10000</v>
      </c>
      <c r="F674" s="269" t="s">
        <v>16778</v>
      </c>
      <c r="G674" s="841" t="s">
        <v>16779</v>
      </c>
      <c r="H674" s="842" t="s">
        <v>16772</v>
      </c>
      <c r="I674" s="842" t="s">
        <v>16755</v>
      </c>
      <c r="J674" s="107" t="s">
        <v>16756</v>
      </c>
      <c r="K674" s="10">
        <v>2</v>
      </c>
      <c r="L674" s="10">
        <v>12</v>
      </c>
      <c r="M674" s="838">
        <v>120000</v>
      </c>
      <c r="N674" s="10">
        <v>1</v>
      </c>
      <c r="O674" s="107">
        <v>6</v>
      </c>
      <c r="P674" s="838">
        <v>60000</v>
      </c>
      <c r="Q674" s="10">
        <v>1</v>
      </c>
      <c r="R674" s="107">
        <v>12</v>
      </c>
    </row>
    <row r="675" spans="1:18" s="843" customFormat="1" ht="22.5" x14ac:dyDescent="0.25">
      <c r="A675" s="107" t="s">
        <v>16750</v>
      </c>
      <c r="B675" s="10" t="s">
        <v>19548</v>
      </c>
      <c r="C675" s="269" t="s">
        <v>30118</v>
      </c>
      <c r="D675" s="841" t="s">
        <v>15678</v>
      </c>
      <c r="E675" s="837">
        <v>3000</v>
      </c>
      <c r="F675" s="269" t="s">
        <v>16780</v>
      </c>
      <c r="G675" s="841" t="s">
        <v>16781</v>
      </c>
      <c r="H675" s="842" t="s">
        <v>15478</v>
      </c>
      <c r="I675" s="842" t="s">
        <v>16764</v>
      </c>
      <c r="J675" s="107" t="s">
        <v>16764</v>
      </c>
      <c r="K675" s="10">
        <v>2</v>
      </c>
      <c r="L675" s="10">
        <v>12</v>
      </c>
      <c r="M675" s="838">
        <v>36000</v>
      </c>
      <c r="N675" s="10">
        <v>1</v>
      </c>
      <c r="O675" s="107">
        <v>6</v>
      </c>
      <c r="P675" s="838">
        <v>18000</v>
      </c>
      <c r="Q675" s="10">
        <v>1</v>
      </c>
      <c r="R675" s="107">
        <v>12</v>
      </c>
    </row>
    <row r="676" spans="1:18" s="843" customFormat="1" ht="22.5" x14ac:dyDescent="0.25">
      <c r="A676" s="107" t="s">
        <v>16750</v>
      </c>
      <c r="B676" s="10" t="s">
        <v>19548</v>
      </c>
      <c r="C676" s="269" t="s">
        <v>30118</v>
      </c>
      <c r="D676" s="841" t="s">
        <v>16782</v>
      </c>
      <c r="E676" s="837">
        <v>8000</v>
      </c>
      <c r="F676" s="269" t="s">
        <v>16783</v>
      </c>
      <c r="G676" s="841" t="s">
        <v>16784</v>
      </c>
      <c r="H676" s="842" t="s">
        <v>16760</v>
      </c>
      <c r="I676" s="842" t="s">
        <v>16755</v>
      </c>
      <c r="J676" s="107" t="s">
        <v>16756</v>
      </c>
      <c r="K676" s="10">
        <v>2</v>
      </c>
      <c r="L676" s="10">
        <v>12</v>
      </c>
      <c r="M676" s="838">
        <v>96000</v>
      </c>
      <c r="N676" s="10">
        <v>1</v>
      </c>
      <c r="O676" s="107">
        <v>6</v>
      </c>
      <c r="P676" s="838">
        <v>48000</v>
      </c>
      <c r="Q676" s="10">
        <v>1</v>
      </c>
      <c r="R676" s="107">
        <v>12</v>
      </c>
    </row>
    <row r="677" spans="1:18" s="843" customFormat="1" ht="22.5" x14ac:dyDescent="0.25">
      <c r="A677" s="107" t="s">
        <v>16750</v>
      </c>
      <c r="B677" s="10" t="s">
        <v>19548</v>
      </c>
      <c r="C677" s="269" t="s">
        <v>30118</v>
      </c>
      <c r="D677" s="841" t="s">
        <v>16785</v>
      </c>
      <c r="E677" s="837">
        <v>10000</v>
      </c>
      <c r="F677" s="269" t="s">
        <v>16786</v>
      </c>
      <c r="G677" s="841" t="s">
        <v>16787</v>
      </c>
      <c r="H677" s="842" t="s">
        <v>16788</v>
      </c>
      <c r="I677" s="842" t="s">
        <v>16755</v>
      </c>
      <c r="J677" s="107" t="s">
        <v>16756</v>
      </c>
      <c r="K677" s="10">
        <v>2</v>
      </c>
      <c r="L677" s="10">
        <v>12</v>
      </c>
      <c r="M677" s="838">
        <v>120000</v>
      </c>
      <c r="N677" s="10">
        <v>1</v>
      </c>
      <c r="O677" s="107">
        <v>6</v>
      </c>
      <c r="P677" s="838">
        <v>60000</v>
      </c>
      <c r="Q677" s="10">
        <v>1</v>
      </c>
      <c r="R677" s="107">
        <v>12</v>
      </c>
    </row>
    <row r="678" spans="1:18" s="843" customFormat="1" ht="22.5" x14ac:dyDescent="0.25">
      <c r="A678" s="107" t="s">
        <v>16750</v>
      </c>
      <c r="B678" s="10" t="s">
        <v>19548</v>
      </c>
      <c r="C678" s="269" t="s">
        <v>30118</v>
      </c>
      <c r="D678" s="841" t="s">
        <v>15482</v>
      </c>
      <c r="E678" s="837">
        <v>3500</v>
      </c>
      <c r="F678" s="269" t="s">
        <v>16789</v>
      </c>
      <c r="G678" s="841" t="s">
        <v>16790</v>
      </c>
      <c r="H678" s="842" t="s">
        <v>16763</v>
      </c>
      <c r="I678" s="842" t="s">
        <v>16764</v>
      </c>
      <c r="J678" s="107" t="s">
        <v>16764</v>
      </c>
      <c r="K678" s="10">
        <v>2</v>
      </c>
      <c r="L678" s="10">
        <v>12</v>
      </c>
      <c r="M678" s="838">
        <v>42000</v>
      </c>
      <c r="N678" s="10">
        <v>1</v>
      </c>
      <c r="O678" s="107">
        <v>6</v>
      </c>
      <c r="P678" s="838">
        <v>21000</v>
      </c>
      <c r="Q678" s="10">
        <v>1</v>
      </c>
      <c r="R678" s="107">
        <v>12</v>
      </c>
    </row>
    <row r="679" spans="1:18" s="843" customFormat="1" ht="22.5" x14ac:dyDescent="0.25">
      <c r="A679" s="107" t="s">
        <v>16750</v>
      </c>
      <c r="B679" s="10" t="s">
        <v>19548</v>
      </c>
      <c r="C679" s="269" t="s">
        <v>30118</v>
      </c>
      <c r="D679" s="841" t="s">
        <v>16791</v>
      </c>
      <c r="E679" s="837">
        <v>10000</v>
      </c>
      <c r="F679" s="269" t="s">
        <v>16792</v>
      </c>
      <c r="G679" s="841" t="s">
        <v>16793</v>
      </c>
      <c r="H679" s="842" t="s">
        <v>16794</v>
      </c>
      <c r="I679" s="842" t="s">
        <v>16755</v>
      </c>
      <c r="J679" s="107" t="s">
        <v>16756</v>
      </c>
      <c r="K679" s="10">
        <v>2</v>
      </c>
      <c r="L679" s="10">
        <v>12</v>
      </c>
      <c r="M679" s="838">
        <v>120000</v>
      </c>
      <c r="N679" s="10">
        <v>1</v>
      </c>
      <c r="O679" s="107">
        <v>6</v>
      </c>
      <c r="P679" s="838">
        <v>60000</v>
      </c>
      <c r="Q679" s="10">
        <v>1</v>
      </c>
      <c r="R679" s="107">
        <v>12</v>
      </c>
    </row>
    <row r="680" spans="1:18" s="843" customFormat="1" ht="22.5" x14ac:dyDescent="0.25">
      <c r="A680" s="107" t="s">
        <v>16750</v>
      </c>
      <c r="B680" s="10" t="s">
        <v>19548</v>
      </c>
      <c r="C680" s="269" t="s">
        <v>30118</v>
      </c>
      <c r="D680" s="841" t="s">
        <v>16795</v>
      </c>
      <c r="E680" s="837">
        <v>6000</v>
      </c>
      <c r="F680" s="269" t="s">
        <v>16796</v>
      </c>
      <c r="G680" s="841" t="s">
        <v>16797</v>
      </c>
      <c r="H680" s="842" t="s">
        <v>16772</v>
      </c>
      <c r="I680" s="842" t="s">
        <v>16755</v>
      </c>
      <c r="J680" s="107" t="s">
        <v>16756</v>
      </c>
      <c r="K680" s="10">
        <v>2</v>
      </c>
      <c r="L680" s="10">
        <v>12</v>
      </c>
      <c r="M680" s="838">
        <v>72000</v>
      </c>
      <c r="N680" s="10">
        <v>1</v>
      </c>
      <c r="O680" s="107">
        <v>6</v>
      </c>
      <c r="P680" s="838">
        <v>36000</v>
      </c>
      <c r="Q680" s="10">
        <v>1</v>
      </c>
      <c r="R680" s="107">
        <v>12</v>
      </c>
    </row>
    <row r="681" spans="1:18" s="843" customFormat="1" ht="22.5" x14ac:dyDescent="0.25">
      <c r="A681" s="107" t="s">
        <v>16750</v>
      </c>
      <c r="B681" s="10" t="s">
        <v>19548</v>
      </c>
      <c r="C681" s="269" t="s">
        <v>30118</v>
      </c>
      <c r="D681" s="841" t="s">
        <v>16798</v>
      </c>
      <c r="E681" s="837">
        <v>8000</v>
      </c>
      <c r="F681" s="269" t="s">
        <v>16799</v>
      </c>
      <c r="G681" s="841" t="s">
        <v>16800</v>
      </c>
      <c r="H681" s="842" t="s">
        <v>16801</v>
      </c>
      <c r="I681" s="842" t="s">
        <v>16755</v>
      </c>
      <c r="J681" s="107" t="s">
        <v>16756</v>
      </c>
      <c r="K681" s="10">
        <v>2</v>
      </c>
      <c r="L681" s="10">
        <v>12</v>
      </c>
      <c r="M681" s="838">
        <v>96000</v>
      </c>
      <c r="N681" s="10">
        <v>1</v>
      </c>
      <c r="O681" s="107">
        <v>6</v>
      </c>
      <c r="P681" s="838">
        <v>48000</v>
      </c>
      <c r="Q681" s="10">
        <v>1</v>
      </c>
      <c r="R681" s="107">
        <v>12</v>
      </c>
    </row>
    <row r="682" spans="1:18" s="843" customFormat="1" ht="22.5" x14ac:dyDescent="0.25">
      <c r="A682" s="107" t="s">
        <v>16750</v>
      </c>
      <c r="B682" s="10" t="s">
        <v>19548</v>
      </c>
      <c r="C682" s="269" t="s">
        <v>30118</v>
      </c>
      <c r="D682" s="841" t="s">
        <v>15678</v>
      </c>
      <c r="E682" s="837">
        <v>2000</v>
      </c>
      <c r="F682" s="269" t="s">
        <v>16802</v>
      </c>
      <c r="G682" s="841" t="s">
        <v>16803</v>
      </c>
      <c r="H682" s="842" t="s">
        <v>16804</v>
      </c>
      <c r="I682" s="842" t="s">
        <v>16764</v>
      </c>
      <c r="J682" s="107" t="s">
        <v>16764</v>
      </c>
      <c r="K682" s="10">
        <v>2</v>
      </c>
      <c r="L682" s="10">
        <v>12</v>
      </c>
      <c r="M682" s="838">
        <v>24000</v>
      </c>
      <c r="N682" s="10">
        <v>1</v>
      </c>
      <c r="O682" s="107">
        <v>6</v>
      </c>
      <c r="P682" s="838">
        <v>12000</v>
      </c>
      <c r="Q682" s="10">
        <v>1</v>
      </c>
      <c r="R682" s="107">
        <v>12</v>
      </c>
    </row>
    <row r="683" spans="1:18" s="843" customFormat="1" ht="22.5" x14ac:dyDescent="0.25">
      <c r="A683" s="107" t="s">
        <v>16750</v>
      </c>
      <c r="B683" s="10" t="s">
        <v>19548</v>
      </c>
      <c r="C683" s="269" t="s">
        <v>30118</v>
      </c>
      <c r="D683" s="841" t="s">
        <v>16805</v>
      </c>
      <c r="E683" s="837">
        <v>6000</v>
      </c>
      <c r="F683" s="269" t="s">
        <v>16806</v>
      </c>
      <c r="G683" s="841" t="s">
        <v>16807</v>
      </c>
      <c r="H683" s="842" t="s">
        <v>16760</v>
      </c>
      <c r="I683" s="842" t="s">
        <v>16755</v>
      </c>
      <c r="J683" s="107" t="s">
        <v>16756</v>
      </c>
      <c r="K683" s="10">
        <v>2</v>
      </c>
      <c r="L683" s="10">
        <v>12</v>
      </c>
      <c r="M683" s="838">
        <v>72000</v>
      </c>
      <c r="N683" s="10">
        <v>1</v>
      </c>
      <c r="O683" s="107">
        <v>6</v>
      </c>
      <c r="P683" s="838">
        <v>36000</v>
      </c>
      <c r="Q683" s="10">
        <v>1</v>
      </c>
      <c r="R683" s="107">
        <v>12</v>
      </c>
    </row>
    <row r="684" spans="1:18" s="843" customFormat="1" ht="22.5" x14ac:dyDescent="0.25">
      <c r="A684" s="107" t="s">
        <v>16750</v>
      </c>
      <c r="B684" s="10" t="s">
        <v>19548</v>
      </c>
      <c r="C684" s="269" t="s">
        <v>30118</v>
      </c>
      <c r="D684" s="841" t="s">
        <v>16808</v>
      </c>
      <c r="E684" s="837">
        <v>11000</v>
      </c>
      <c r="F684" s="269" t="s">
        <v>16809</v>
      </c>
      <c r="G684" s="841" t="s">
        <v>16810</v>
      </c>
      <c r="H684" s="842" t="s">
        <v>16794</v>
      </c>
      <c r="I684" s="842" t="s">
        <v>16755</v>
      </c>
      <c r="J684" s="107" t="s">
        <v>16756</v>
      </c>
      <c r="K684" s="10">
        <v>2</v>
      </c>
      <c r="L684" s="10">
        <v>12</v>
      </c>
      <c r="M684" s="838">
        <v>132000</v>
      </c>
      <c r="N684" s="10">
        <v>1</v>
      </c>
      <c r="O684" s="107">
        <v>6</v>
      </c>
      <c r="P684" s="838">
        <v>66000</v>
      </c>
      <c r="Q684" s="10">
        <v>1</v>
      </c>
      <c r="R684" s="107">
        <v>12</v>
      </c>
    </row>
    <row r="685" spans="1:18" s="843" customFormat="1" ht="22.5" x14ac:dyDescent="0.25">
      <c r="A685" s="107" t="s">
        <v>16750</v>
      </c>
      <c r="B685" s="10" t="s">
        <v>19548</v>
      </c>
      <c r="C685" s="269" t="s">
        <v>30118</v>
      </c>
      <c r="D685" s="841" t="s">
        <v>16811</v>
      </c>
      <c r="E685" s="837">
        <v>10000</v>
      </c>
      <c r="F685" s="269" t="s">
        <v>16812</v>
      </c>
      <c r="G685" s="841" t="s">
        <v>16813</v>
      </c>
      <c r="H685" s="842" t="s">
        <v>16772</v>
      </c>
      <c r="I685" s="842" t="s">
        <v>16755</v>
      </c>
      <c r="J685" s="107" t="s">
        <v>16756</v>
      </c>
      <c r="K685" s="10">
        <v>2</v>
      </c>
      <c r="L685" s="10">
        <v>12</v>
      </c>
      <c r="M685" s="838">
        <v>120000</v>
      </c>
      <c r="N685" s="10">
        <v>1</v>
      </c>
      <c r="O685" s="107">
        <v>6</v>
      </c>
      <c r="P685" s="838">
        <v>60000</v>
      </c>
      <c r="Q685" s="10">
        <v>1</v>
      </c>
      <c r="R685" s="107">
        <v>12</v>
      </c>
    </row>
    <row r="686" spans="1:18" s="843" customFormat="1" ht="22.5" x14ac:dyDescent="0.25">
      <c r="A686" s="107" t="s">
        <v>16750</v>
      </c>
      <c r="B686" s="10" t="s">
        <v>19548</v>
      </c>
      <c r="C686" s="269" t="s">
        <v>30118</v>
      </c>
      <c r="D686" s="841" t="s">
        <v>16814</v>
      </c>
      <c r="E686" s="837">
        <v>3500</v>
      </c>
      <c r="F686" s="269" t="s">
        <v>16815</v>
      </c>
      <c r="G686" s="841" t="s">
        <v>16816</v>
      </c>
      <c r="H686" s="842" t="s">
        <v>16817</v>
      </c>
      <c r="I686" s="842" t="s">
        <v>16764</v>
      </c>
      <c r="J686" s="107" t="s">
        <v>16764</v>
      </c>
      <c r="K686" s="10">
        <v>2</v>
      </c>
      <c r="L686" s="10">
        <v>12</v>
      </c>
      <c r="M686" s="838">
        <v>42000</v>
      </c>
      <c r="N686" s="10">
        <v>1</v>
      </c>
      <c r="O686" s="107">
        <v>6</v>
      </c>
      <c r="P686" s="838">
        <v>21000</v>
      </c>
      <c r="Q686" s="10">
        <v>1</v>
      </c>
      <c r="R686" s="107">
        <v>12</v>
      </c>
    </row>
    <row r="687" spans="1:18" s="843" customFormat="1" ht="22.5" x14ac:dyDescent="0.25">
      <c r="A687" s="107" t="s">
        <v>16750</v>
      </c>
      <c r="B687" s="10" t="s">
        <v>19548</v>
      </c>
      <c r="C687" s="269" t="s">
        <v>30118</v>
      </c>
      <c r="D687" s="841" t="s">
        <v>15482</v>
      </c>
      <c r="E687" s="837">
        <v>3000</v>
      </c>
      <c r="F687" s="269" t="s">
        <v>16818</v>
      </c>
      <c r="G687" s="841" t="s">
        <v>16819</v>
      </c>
      <c r="H687" s="842" t="s">
        <v>16763</v>
      </c>
      <c r="I687" s="842" t="s">
        <v>16764</v>
      </c>
      <c r="J687" s="107" t="s">
        <v>16764</v>
      </c>
      <c r="K687" s="10">
        <v>3</v>
      </c>
      <c r="L687" s="10">
        <v>12</v>
      </c>
      <c r="M687" s="838">
        <v>36000</v>
      </c>
      <c r="N687" s="10">
        <v>1</v>
      </c>
      <c r="O687" s="107">
        <v>6</v>
      </c>
      <c r="P687" s="838">
        <v>18000</v>
      </c>
      <c r="Q687" s="10">
        <v>1</v>
      </c>
      <c r="R687" s="107">
        <v>12</v>
      </c>
    </row>
    <row r="688" spans="1:18" s="843" customFormat="1" ht="22.5" x14ac:dyDescent="0.25">
      <c r="A688" s="107" t="s">
        <v>16750</v>
      </c>
      <c r="B688" s="10" t="s">
        <v>19548</v>
      </c>
      <c r="C688" s="269" t="s">
        <v>30118</v>
      </c>
      <c r="D688" s="841" t="s">
        <v>16820</v>
      </c>
      <c r="E688" s="837">
        <v>4500</v>
      </c>
      <c r="F688" s="269" t="s">
        <v>16821</v>
      </c>
      <c r="G688" s="841" t="s">
        <v>16822</v>
      </c>
      <c r="H688" s="842" t="s">
        <v>16823</v>
      </c>
      <c r="I688" s="842" t="s">
        <v>16764</v>
      </c>
      <c r="J688" s="107" t="s">
        <v>16764</v>
      </c>
      <c r="K688" s="10">
        <v>2</v>
      </c>
      <c r="L688" s="10">
        <v>12</v>
      </c>
      <c r="M688" s="838">
        <v>54000</v>
      </c>
      <c r="N688" s="10">
        <v>1</v>
      </c>
      <c r="O688" s="107">
        <v>6</v>
      </c>
      <c r="P688" s="838">
        <v>27000</v>
      </c>
      <c r="Q688" s="10">
        <v>1</v>
      </c>
      <c r="R688" s="107">
        <v>12</v>
      </c>
    </row>
    <row r="689" spans="1:18" s="843" customFormat="1" ht="22.5" x14ac:dyDescent="0.25">
      <c r="A689" s="107" t="s">
        <v>16750</v>
      </c>
      <c r="B689" s="10" t="s">
        <v>19548</v>
      </c>
      <c r="C689" s="269" t="s">
        <v>30118</v>
      </c>
      <c r="D689" s="841" t="s">
        <v>16824</v>
      </c>
      <c r="E689" s="837">
        <v>6000</v>
      </c>
      <c r="F689" s="269" t="s">
        <v>16825</v>
      </c>
      <c r="G689" s="841" t="s">
        <v>16826</v>
      </c>
      <c r="H689" s="842" t="s">
        <v>16827</v>
      </c>
      <c r="I689" s="842" t="s">
        <v>16755</v>
      </c>
      <c r="J689" s="107" t="s">
        <v>16756</v>
      </c>
      <c r="K689" s="10">
        <v>2</v>
      </c>
      <c r="L689" s="10">
        <v>12</v>
      </c>
      <c r="M689" s="838">
        <v>72000</v>
      </c>
      <c r="N689" s="10">
        <v>1</v>
      </c>
      <c r="O689" s="107">
        <v>6</v>
      </c>
      <c r="P689" s="838">
        <v>36000</v>
      </c>
      <c r="Q689" s="10">
        <v>1</v>
      </c>
      <c r="R689" s="107">
        <v>12</v>
      </c>
    </row>
    <row r="690" spans="1:18" s="843" customFormat="1" ht="22.5" x14ac:dyDescent="0.25">
      <c r="A690" s="107" t="s">
        <v>16750</v>
      </c>
      <c r="B690" s="10" t="s">
        <v>19548</v>
      </c>
      <c r="C690" s="269" t="s">
        <v>30118</v>
      </c>
      <c r="D690" s="841" t="s">
        <v>16757</v>
      </c>
      <c r="E690" s="837">
        <v>6000</v>
      </c>
      <c r="F690" s="269" t="s">
        <v>16828</v>
      </c>
      <c r="G690" s="841" t="s">
        <v>16829</v>
      </c>
      <c r="H690" s="842" t="s">
        <v>16760</v>
      </c>
      <c r="I690" s="842" t="s">
        <v>16755</v>
      </c>
      <c r="J690" s="107" t="s">
        <v>16756</v>
      </c>
      <c r="K690" s="10">
        <v>2</v>
      </c>
      <c r="L690" s="10">
        <v>12</v>
      </c>
      <c r="M690" s="838">
        <v>72000</v>
      </c>
      <c r="N690" s="10">
        <v>1</v>
      </c>
      <c r="O690" s="107">
        <v>6</v>
      </c>
      <c r="P690" s="838">
        <v>36000</v>
      </c>
      <c r="Q690" s="10">
        <v>1</v>
      </c>
      <c r="R690" s="107">
        <v>12</v>
      </c>
    </row>
    <row r="691" spans="1:18" s="843" customFormat="1" ht="22.5" x14ac:dyDescent="0.25">
      <c r="A691" s="107" t="s">
        <v>16750</v>
      </c>
      <c r="B691" s="10" t="s">
        <v>19548</v>
      </c>
      <c r="C691" s="269" t="s">
        <v>30118</v>
      </c>
      <c r="D691" s="841" t="s">
        <v>16830</v>
      </c>
      <c r="E691" s="837">
        <v>8000</v>
      </c>
      <c r="F691" s="269" t="s">
        <v>16831</v>
      </c>
      <c r="G691" s="841" t="s">
        <v>16832</v>
      </c>
      <c r="H691" s="842" t="s">
        <v>16794</v>
      </c>
      <c r="I691" s="842" t="s">
        <v>16755</v>
      </c>
      <c r="J691" s="107" t="s">
        <v>16756</v>
      </c>
      <c r="K691" s="10">
        <v>2</v>
      </c>
      <c r="L691" s="10">
        <v>12</v>
      </c>
      <c r="M691" s="838">
        <v>96000</v>
      </c>
      <c r="N691" s="10">
        <v>1</v>
      </c>
      <c r="O691" s="107">
        <v>6</v>
      </c>
      <c r="P691" s="838">
        <v>48000</v>
      </c>
      <c r="Q691" s="10">
        <v>1</v>
      </c>
      <c r="R691" s="107">
        <v>12</v>
      </c>
    </row>
    <row r="692" spans="1:18" s="843" customFormat="1" ht="22.5" x14ac:dyDescent="0.25">
      <c r="A692" s="107" t="s">
        <v>16750</v>
      </c>
      <c r="B692" s="10" t="s">
        <v>19548</v>
      </c>
      <c r="C692" s="269" t="s">
        <v>30118</v>
      </c>
      <c r="D692" s="841" t="s">
        <v>16833</v>
      </c>
      <c r="E692" s="837">
        <v>2500</v>
      </c>
      <c r="F692" s="269" t="s">
        <v>16834</v>
      </c>
      <c r="G692" s="841" t="s">
        <v>16835</v>
      </c>
      <c r="H692" s="842" t="s">
        <v>15478</v>
      </c>
      <c r="I692" s="842" t="s">
        <v>16836</v>
      </c>
      <c r="J692" s="107" t="s">
        <v>16836</v>
      </c>
      <c r="K692" s="10">
        <v>2</v>
      </c>
      <c r="L692" s="10">
        <v>12</v>
      </c>
      <c r="M692" s="838">
        <v>30000</v>
      </c>
      <c r="N692" s="10">
        <v>1</v>
      </c>
      <c r="O692" s="107">
        <v>6</v>
      </c>
      <c r="P692" s="838">
        <v>15000</v>
      </c>
      <c r="Q692" s="10">
        <v>1</v>
      </c>
      <c r="R692" s="107">
        <v>12</v>
      </c>
    </row>
    <row r="693" spans="1:18" s="843" customFormat="1" ht="22.5" x14ac:dyDescent="0.25">
      <c r="A693" s="107" t="s">
        <v>16750</v>
      </c>
      <c r="B693" s="10" t="s">
        <v>19548</v>
      </c>
      <c r="C693" s="269" t="s">
        <v>30118</v>
      </c>
      <c r="D693" s="841" t="s">
        <v>16837</v>
      </c>
      <c r="E693" s="837">
        <v>10000</v>
      </c>
      <c r="F693" s="269" t="s">
        <v>16838</v>
      </c>
      <c r="G693" s="841" t="s">
        <v>16839</v>
      </c>
      <c r="H693" s="842" t="s">
        <v>16760</v>
      </c>
      <c r="I693" s="842" t="s">
        <v>16755</v>
      </c>
      <c r="J693" s="107" t="s">
        <v>16756</v>
      </c>
      <c r="K693" s="10">
        <v>2</v>
      </c>
      <c r="L693" s="10">
        <v>12</v>
      </c>
      <c r="M693" s="838">
        <v>120000</v>
      </c>
      <c r="N693" s="10">
        <v>1</v>
      </c>
      <c r="O693" s="107">
        <v>6</v>
      </c>
      <c r="P693" s="838">
        <v>60000</v>
      </c>
      <c r="Q693" s="10">
        <v>1</v>
      </c>
      <c r="R693" s="107">
        <v>12</v>
      </c>
    </row>
    <row r="694" spans="1:18" s="843" customFormat="1" ht="22.5" x14ac:dyDescent="0.25">
      <c r="A694" s="107" t="s">
        <v>16750</v>
      </c>
      <c r="B694" s="10" t="s">
        <v>19548</v>
      </c>
      <c r="C694" s="269" t="s">
        <v>30118</v>
      </c>
      <c r="D694" s="841" t="s">
        <v>16840</v>
      </c>
      <c r="E694" s="837">
        <v>2000</v>
      </c>
      <c r="F694" s="269" t="s">
        <v>16841</v>
      </c>
      <c r="G694" s="841" t="s">
        <v>16842</v>
      </c>
      <c r="H694" s="842" t="s">
        <v>16763</v>
      </c>
      <c r="I694" s="842" t="s">
        <v>16836</v>
      </c>
      <c r="J694" s="107" t="s">
        <v>16836</v>
      </c>
      <c r="K694" s="10">
        <v>2</v>
      </c>
      <c r="L694" s="10">
        <v>12</v>
      </c>
      <c r="M694" s="838">
        <v>24000</v>
      </c>
      <c r="N694" s="10">
        <v>1</v>
      </c>
      <c r="O694" s="107">
        <v>6</v>
      </c>
      <c r="P694" s="838">
        <v>12000</v>
      </c>
      <c r="Q694" s="10">
        <v>1</v>
      </c>
      <c r="R694" s="107">
        <v>12</v>
      </c>
    </row>
    <row r="695" spans="1:18" s="843" customFormat="1" ht="22.5" x14ac:dyDescent="0.25">
      <c r="A695" s="107" t="s">
        <v>16750</v>
      </c>
      <c r="B695" s="10" t="s">
        <v>19548</v>
      </c>
      <c r="C695" s="269" t="s">
        <v>30118</v>
      </c>
      <c r="D695" s="841" t="s">
        <v>16843</v>
      </c>
      <c r="E695" s="837">
        <v>12000</v>
      </c>
      <c r="F695" s="269" t="s">
        <v>16844</v>
      </c>
      <c r="G695" s="841" t="s">
        <v>16845</v>
      </c>
      <c r="H695" s="842" t="s">
        <v>16846</v>
      </c>
      <c r="I695" s="842" t="s">
        <v>16755</v>
      </c>
      <c r="J695" s="107" t="s">
        <v>16756</v>
      </c>
      <c r="K695" s="10"/>
      <c r="L695" s="10"/>
      <c r="M695" s="838"/>
      <c r="N695" s="10">
        <v>1</v>
      </c>
      <c r="O695" s="107">
        <v>4</v>
      </c>
      <c r="P695" s="838">
        <f>24000+2000+2400</f>
        <v>28400</v>
      </c>
      <c r="Q695" s="10">
        <v>1</v>
      </c>
      <c r="R695" s="107">
        <v>12</v>
      </c>
    </row>
    <row r="696" spans="1:18" s="843" customFormat="1" ht="22.5" x14ac:dyDescent="0.25">
      <c r="A696" s="107" t="s">
        <v>16750</v>
      </c>
      <c r="B696" s="10" t="s">
        <v>19548</v>
      </c>
      <c r="C696" s="269" t="s">
        <v>30118</v>
      </c>
      <c r="D696" s="841" t="s">
        <v>16811</v>
      </c>
      <c r="E696" s="837">
        <v>10000</v>
      </c>
      <c r="F696" s="269" t="s">
        <v>16847</v>
      </c>
      <c r="G696" s="841" t="s">
        <v>16848</v>
      </c>
      <c r="H696" s="842" t="s">
        <v>16849</v>
      </c>
      <c r="I696" s="842" t="s">
        <v>16755</v>
      </c>
      <c r="J696" s="107" t="s">
        <v>16756</v>
      </c>
      <c r="K696" s="10">
        <v>2</v>
      </c>
      <c r="L696" s="10">
        <v>12</v>
      </c>
      <c r="M696" s="838">
        <v>120000</v>
      </c>
      <c r="N696" s="10">
        <v>1</v>
      </c>
      <c r="O696" s="107">
        <v>6</v>
      </c>
      <c r="P696" s="838">
        <v>60000</v>
      </c>
      <c r="Q696" s="10">
        <v>1</v>
      </c>
      <c r="R696" s="107">
        <v>12</v>
      </c>
    </row>
    <row r="697" spans="1:18" s="843" customFormat="1" ht="22.5" x14ac:dyDescent="0.25">
      <c r="A697" s="107" t="s">
        <v>16750</v>
      </c>
      <c r="B697" s="10" t="s">
        <v>19548</v>
      </c>
      <c r="C697" s="269" t="s">
        <v>30118</v>
      </c>
      <c r="D697" s="841" t="s">
        <v>30123</v>
      </c>
      <c r="E697" s="837">
        <v>1100</v>
      </c>
      <c r="F697" s="269" t="s">
        <v>16850</v>
      </c>
      <c r="G697" s="841" t="s">
        <v>16851</v>
      </c>
      <c r="H697" s="842" t="s">
        <v>16817</v>
      </c>
      <c r="I697" s="842" t="s">
        <v>16836</v>
      </c>
      <c r="J697" s="107" t="s">
        <v>16836</v>
      </c>
      <c r="K697" s="10">
        <v>2</v>
      </c>
      <c r="L697" s="10">
        <v>12</v>
      </c>
      <c r="M697" s="838">
        <f>1100*12</f>
        <v>13200</v>
      </c>
      <c r="N697" s="10">
        <v>1</v>
      </c>
      <c r="O697" s="107">
        <v>6</v>
      </c>
      <c r="P697" s="838">
        <v>6600</v>
      </c>
      <c r="Q697" s="10">
        <v>1</v>
      </c>
      <c r="R697" s="107">
        <v>12</v>
      </c>
    </row>
    <row r="698" spans="1:18" s="843" customFormat="1" ht="22.5" x14ac:dyDescent="0.25">
      <c r="A698" s="107" t="s">
        <v>16750</v>
      </c>
      <c r="B698" s="10" t="s">
        <v>19548</v>
      </c>
      <c r="C698" s="269" t="s">
        <v>30118</v>
      </c>
      <c r="D698" s="841" t="s">
        <v>30124</v>
      </c>
      <c r="E698" s="837">
        <v>10000</v>
      </c>
      <c r="F698" s="269" t="s">
        <v>16852</v>
      </c>
      <c r="G698" s="841" t="s">
        <v>16853</v>
      </c>
      <c r="H698" s="842" t="s">
        <v>16772</v>
      </c>
      <c r="I698" s="842" t="s">
        <v>16755</v>
      </c>
      <c r="J698" s="107" t="s">
        <v>16756</v>
      </c>
      <c r="K698" s="10">
        <v>2</v>
      </c>
      <c r="L698" s="10">
        <v>12</v>
      </c>
      <c r="M698" s="838">
        <v>120000</v>
      </c>
      <c r="N698" s="10">
        <v>1</v>
      </c>
      <c r="O698" s="107">
        <v>6</v>
      </c>
      <c r="P698" s="838">
        <v>60000</v>
      </c>
      <c r="Q698" s="10">
        <v>1</v>
      </c>
      <c r="R698" s="107">
        <v>12</v>
      </c>
    </row>
    <row r="699" spans="1:18" s="843" customFormat="1" ht="22.5" x14ac:dyDescent="0.25">
      <c r="A699" s="107" t="s">
        <v>16750</v>
      </c>
      <c r="B699" s="10" t="s">
        <v>19548</v>
      </c>
      <c r="C699" s="269" t="s">
        <v>30118</v>
      </c>
      <c r="D699" s="841" t="s">
        <v>16854</v>
      </c>
      <c r="E699" s="837">
        <v>9000</v>
      </c>
      <c r="F699" s="269" t="s">
        <v>16855</v>
      </c>
      <c r="G699" s="841" t="s">
        <v>16856</v>
      </c>
      <c r="H699" s="842" t="s">
        <v>16772</v>
      </c>
      <c r="I699" s="842" t="s">
        <v>16755</v>
      </c>
      <c r="J699" s="107" t="s">
        <v>16756</v>
      </c>
      <c r="K699" s="10">
        <v>2</v>
      </c>
      <c r="L699" s="10">
        <v>12</v>
      </c>
      <c r="M699" s="838">
        <v>108000</v>
      </c>
      <c r="N699" s="10">
        <v>1</v>
      </c>
      <c r="O699" s="107">
        <v>6</v>
      </c>
      <c r="P699" s="838">
        <v>54000</v>
      </c>
      <c r="Q699" s="10">
        <v>1</v>
      </c>
      <c r="R699" s="107">
        <v>12</v>
      </c>
    </row>
    <row r="700" spans="1:18" s="843" customFormat="1" ht="22.5" x14ac:dyDescent="0.25">
      <c r="A700" s="107" t="s">
        <v>16750</v>
      </c>
      <c r="B700" s="10" t="s">
        <v>19548</v>
      </c>
      <c r="C700" s="269" t="s">
        <v>30118</v>
      </c>
      <c r="D700" s="841" t="s">
        <v>15678</v>
      </c>
      <c r="E700" s="837">
        <v>3000</v>
      </c>
      <c r="F700" s="269" t="s">
        <v>16857</v>
      </c>
      <c r="G700" s="841" t="s">
        <v>16858</v>
      </c>
      <c r="H700" s="842" t="s">
        <v>15478</v>
      </c>
      <c r="I700" s="842" t="s">
        <v>16764</v>
      </c>
      <c r="J700" s="107" t="s">
        <v>16764</v>
      </c>
      <c r="K700" s="10">
        <v>2</v>
      </c>
      <c r="L700" s="10">
        <v>12</v>
      </c>
      <c r="M700" s="838">
        <v>36000</v>
      </c>
      <c r="N700" s="10">
        <v>1</v>
      </c>
      <c r="O700" s="107">
        <v>6</v>
      </c>
      <c r="P700" s="838">
        <v>18000</v>
      </c>
      <c r="Q700" s="10">
        <v>1</v>
      </c>
      <c r="R700" s="107">
        <v>12</v>
      </c>
    </row>
    <row r="701" spans="1:18" s="843" customFormat="1" ht="22.5" x14ac:dyDescent="0.25">
      <c r="A701" s="107" t="s">
        <v>16750</v>
      </c>
      <c r="B701" s="10" t="s">
        <v>19548</v>
      </c>
      <c r="C701" s="269" t="s">
        <v>30118</v>
      </c>
      <c r="D701" s="841" t="s">
        <v>16859</v>
      </c>
      <c r="E701" s="837">
        <v>10000</v>
      </c>
      <c r="F701" s="269" t="s">
        <v>16860</v>
      </c>
      <c r="G701" s="841" t="s">
        <v>16861</v>
      </c>
      <c r="H701" s="842" t="s">
        <v>16772</v>
      </c>
      <c r="I701" s="842" t="s">
        <v>16755</v>
      </c>
      <c r="J701" s="107" t="s">
        <v>16756</v>
      </c>
      <c r="K701" s="10">
        <v>2</v>
      </c>
      <c r="L701" s="10">
        <v>12</v>
      </c>
      <c r="M701" s="838">
        <v>120000</v>
      </c>
      <c r="N701" s="10">
        <v>1</v>
      </c>
      <c r="O701" s="107">
        <v>6</v>
      </c>
      <c r="P701" s="838">
        <v>60000</v>
      </c>
      <c r="Q701" s="10">
        <v>1</v>
      </c>
      <c r="R701" s="107">
        <v>12</v>
      </c>
    </row>
    <row r="702" spans="1:18" s="843" customFormat="1" ht="22.5" x14ac:dyDescent="0.25">
      <c r="A702" s="107" t="s">
        <v>16750</v>
      </c>
      <c r="B702" s="10" t="s">
        <v>19548</v>
      </c>
      <c r="C702" s="269" t="s">
        <v>30118</v>
      </c>
      <c r="D702" s="841" t="s">
        <v>16862</v>
      </c>
      <c r="E702" s="837">
        <v>3500</v>
      </c>
      <c r="F702" s="269" t="s">
        <v>16863</v>
      </c>
      <c r="G702" s="841" t="s">
        <v>16864</v>
      </c>
      <c r="H702" s="842" t="s">
        <v>16763</v>
      </c>
      <c r="I702" s="842" t="s">
        <v>16764</v>
      </c>
      <c r="J702" s="107" t="s">
        <v>16764</v>
      </c>
      <c r="K702" s="10">
        <v>2</v>
      </c>
      <c r="L702" s="10">
        <v>12</v>
      </c>
      <c r="M702" s="838">
        <v>42000</v>
      </c>
      <c r="N702" s="10">
        <v>1</v>
      </c>
      <c r="O702" s="107">
        <v>6</v>
      </c>
      <c r="P702" s="838">
        <v>21000</v>
      </c>
      <c r="Q702" s="10">
        <v>1</v>
      </c>
      <c r="R702" s="107">
        <v>12</v>
      </c>
    </row>
    <row r="703" spans="1:18" s="843" customFormat="1" ht="22.5" x14ac:dyDescent="0.25">
      <c r="A703" s="107" t="s">
        <v>16750</v>
      </c>
      <c r="B703" s="10" t="s">
        <v>19548</v>
      </c>
      <c r="C703" s="269" t="s">
        <v>30118</v>
      </c>
      <c r="D703" s="841" t="s">
        <v>16865</v>
      </c>
      <c r="E703" s="837">
        <v>8000</v>
      </c>
      <c r="F703" s="269" t="s">
        <v>16866</v>
      </c>
      <c r="G703" s="841" t="s">
        <v>16867</v>
      </c>
      <c r="H703" s="842" t="s">
        <v>16760</v>
      </c>
      <c r="I703" s="842" t="s">
        <v>16755</v>
      </c>
      <c r="J703" s="107" t="s">
        <v>16756</v>
      </c>
      <c r="K703" s="10">
        <v>2</v>
      </c>
      <c r="L703" s="10">
        <v>7</v>
      </c>
      <c r="M703" s="838">
        <f>14666.75+48000</f>
        <v>62666.75</v>
      </c>
      <c r="N703" s="10">
        <v>1</v>
      </c>
      <c r="O703" s="107">
        <v>6</v>
      </c>
      <c r="P703" s="838">
        <v>48000</v>
      </c>
      <c r="Q703" s="10">
        <v>1</v>
      </c>
      <c r="R703" s="107">
        <v>12</v>
      </c>
    </row>
    <row r="704" spans="1:18" s="843" customFormat="1" ht="22.5" x14ac:dyDescent="0.25">
      <c r="A704" s="107" t="s">
        <v>16750</v>
      </c>
      <c r="B704" s="10" t="s">
        <v>19548</v>
      </c>
      <c r="C704" s="269" t="s">
        <v>30118</v>
      </c>
      <c r="D704" s="841" t="s">
        <v>16868</v>
      </c>
      <c r="E704" s="837">
        <v>6000</v>
      </c>
      <c r="F704" s="269" t="s">
        <v>16869</v>
      </c>
      <c r="G704" s="841" t="s">
        <v>16870</v>
      </c>
      <c r="H704" s="842" t="s">
        <v>16801</v>
      </c>
      <c r="I704" s="842" t="s">
        <v>16755</v>
      </c>
      <c r="J704" s="107" t="s">
        <v>16756</v>
      </c>
      <c r="K704" s="10">
        <v>2</v>
      </c>
      <c r="L704" s="10">
        <v>12</v>
      </c>
      <c r="M704" s="838">
        <v>72000</v>
      </c>
      <c r="N704" s="10">
        <v>1</v>
      </c>
      <c r="O704" s="107">
        <v>6</v>
      </c>
      <c r="P704" s="838">
        <v>36000</v>
      </c>
      <c r="Q704" s="10">
        <v>1</v>
      </c>
      <c r="R704" s="107">
        <v>12</v>
      </c>
    </row>
    <row r="705" spans="1:18" s="843" customFormat="1" ht="22.5" x14ac:dyDescent="0.25">
      <c r="A705" s="107" t="s">
        <v>16750</v>
      </c>
      <c r="B705" s="10" t="s">
        <v>19548</v>
      </c>
      <c r="C705" s="269" t="s">
        <v>30118</v>
      </c>
      <c r="D705" s="841" t="s">
        <v>16871</v>
      </c>
      <c r="E705" s="837">
        <v>4500</v>
      </c>
      <c r="F705" s="269" t="s">
        <v>16872</v>
      </c>
      <c r="G705" s="841" t="s">
        <v>16873</v>
      </c>
      <c r="H705" s="842" t="s">
        <v>16763</v>
      </c>
      <c r="I705" s="842" t="s">
        <v>16764</v>
      </c>
      <c r="J705" s="107" t="s">
        <v>16764</v>
      </c>
      <c r="K705" s="10">
        <v>2</v>
      </c>
      <c r="L705" s="10">
        <v>12</v>
      </c>
      <c r="M705" s="838">
        <v>54000</v>
      </c>
      <c r="N705" s="10">
        <v>1</v>
      </c>
      <c r="O705" s="107">
        <v>6</v>
      </c>
      <c r="P705" s="838">
        <v>27000</v>
      </c>
      <c r="Q705" s="10">
        <v>1</v>
      </c>
      <c r="R705" s="107">
        <v>12</v>
      </c>
    </row>
    <row r="706" spans="1:18" s="843" customFormat="1" ht="22.5" x14ac:dyDescent="0.25">
      <c r="A706" s="107" t="s">
        <v>16750</v>
      </c>
      <c r="B706" s="10" t="s">
        <v>19548</v>
      </c>
      <c r="C706" s="269" t="s">
        <v>30118</v>
      </c>
      <c r="D706" s="841" t="s">
        <v>16874</v>
      </c>
      <c r="E706" s="837">
        <v>5000</v>
      </c>
      <c r="F706" s="269" t="s">
        <v>16875</v>
      </c>
      <c r="G706" s="841" t="s">
        <v>16876</v>
      </c>
      <c r="H706" s="842" t="s">
        <v>16760</v>
      </c>
      <c r="I706" s="842" t="s">
        <v>16755</v>
      </c>
      <c r="J706" s="107" t="s">
        <v>16756</v>
      </c>
      <c r="K706" s="10">
        <v>2</v>
      </c>
      <c r="L706" s="10">
        <v>12</v>
      </c>
      <c r="M706" s="838">
        <v>60000</v>
      </c>
      <c r="N706" s="10">
        <v>1</v>
      </c>
      <c r="O706" s="107">
        <v>3</v>
      </c>
      <c r="P706" s="838">
        <v>15000</v>
      </c>
      <c r="Q706" s="10">
        <v>1</v>
      </c>
      <c r="R706" s="107">
        <v>12</v>
      </c>
    </row>
    <row r="707" spans="1:18" s="843" customFormat="1" ht="22.5" x14ac:dyDescent="0.25">
      <c r="A707" s="107" t="s">
        <v>16750</v>
      </c>
      <c r="B707" s="10" t="s">
        <v>19548</v>
      </c>
      <c r="C707" s="269" t="s">
        <v>30118</v>
      </c>
      <c r="D707" s="841" t="s">
        <v>16877</v>
      </c>
      <c r="E707" s="837">
        <v>7000</v>
      </c>
      <c r="F707" s="269" t="s">
        <v>16878</v>
      </c>
      <c r="G707" s="841" t="s">
        <v>16879</v>
      </c>
      <c r="H707" s="842" t="s">
        <v>16801</v>
      </c>
      <c r="I707" s="842" t="s">
        <v>16755</v>
      </c>
      <c r="J707" s="107" t="s">
        <v>16756</v>
      </c>
      <c r="K707" s="10">
        <v>2</v>
      </c>
      <c r="L707" s="10">
        <v>12</v>
      </c>
      <c r="M707" s="838">
        <v>84000</v>
      </c>
      <c r="N707" s="10">
        <v>1</v>
      </c>
      <c r="O707" s="107">
        <v>6</v>
      </c>
      <c r="P707" s="838">
        <v>42000</v>
      </c>
      <c r="Q707" s="10">
        <v>1</v>
      </c>
      <c r="R707" s="107">
        <v>12</v>
      </c>
    </row>
    <row r="708" spans="1:18" s="843" customFormat="1" ht="22.5" x14ac:dyDescent="0.25">
      <c r="A708" s="107" t="s">
        <v>16750</v>
      </c>
      <c r="B708" s="10" t="s">
        <v>19548</v>
      </c>
      <c r="C708" s="269" t="s">
        <v>30118</v>
      </c>
      <c r="D708" s="841" t="s">
        <v>16880</v>
      </c>
      <c r="E708" s="837">
        <v>6000</v>
      </c>
      <c r="F708" s="269" t="s">
        <v>16881</v>
      </c>
      <c r="G708" s="841" t="s">
        <v>16882</v>
      </c>
      <c r="H708" s="842" t="s">
        <v>16760</v>
      </c>
      <c r="I708" s="842" t="s">
        <v>16755</v>
      </c>
      <c r="J708" s="107" t="s">
        <v>16756</v>
      </c>
      <c r="K708" s="10">
        <v>2</v>
      </c>
      <c r="L708" s="10">
        <v>12</v>
      </c>
      <c r="M708" s="838">
        <v>72000</v>
      </c>
      <c r="N708" s="10">
        <v>1</v>
      </c>
      <c r="O708" s="107">
        <v>6</v>
      </c>
      <c r="P708" s="838">
        <v>36000</v>
      </c>
      <c r="Q708" s="10">
        <v>1</v>
      </c>
      <c r="R708" s="107">
        <v>12</v>
      </c>
    </row>
    <row r="709" spans="1:18" s="843" customFormat="1" ht="22.5" x14ac:dyDescent="0.25">
      <c r="A709" s="107" t="s">
        <v>16750</v>
      </c>
      <c r="B709" s="10" t="s">
        <v>19548</v>
      </c>
      <c r="C709" s="269" t="s">
        <v>30118</v>
      </c>
      <c r="D709" s="841" t="s">
        <v>16883</v>
      </c>
      <c r="E709" s="837">
        <v>12000</v>
      </c>
      <c r="F709" s="269" t="s">
        <v>16884</v>
      </c>
      <c r="G709" s="841" t="s">
        <v>16885</v>
      </c>
      <c r="H709" s="842" t="s">
        <v>16801</v>
      </c>
      <c r="I709" s="842" t="s">
        <v>16755</v>
      </c>
      <c r="J709" s="107" t="s">
        <v>16756</v>
      </c>
      <c r="K709" s="10">
        <v>2</v>
      </c>
      <c r="L709" s="10">
        <v>12</v>
      </c>
      <c r="M709" s="838">
        <v>144000</v>
      </c>
      <c r="N709" s="10">
        <v>1</v>
      </c>
      <c r="O709" s="107">
        <v>6</v>
      </c>
      <c r="P709" s="838">
        <v>72000</v>
      </c>
      <c r="Q709" s="10">
        <v>1</v>
      </c>
      <c r="R709" s="107">
        <v>12</v>
      </c>
    </row>
    <row r="710" spans="1:18" s="843" customFormat="1" ht="22.5" x14ac:dyDescent="0.25">
      <c r="A710" s="107" t="s">
        <v>16750</v>
      </c>
      <c r="B710" s="10" t="s">
        <v>19548</v>
      </c>
      <c r="C710" s="269" t="s">
        <v>30118</v>
      </c>
      <c r="D710" s="841" t="s">
        <v>16886</v>
      </c>
      <c r="E710" s="837">
        <v>6000</v>
      </c>
      <c r="F710" s="269" t="s">
        <v>16887</v>
      </c>
      <c r="G710" s="841" t="s">
        <v>16888</v>
      </c>
      <c r="H710" s="842" t="s">
        <v>16760</v>
      </c>
      <c r="I710" s="842" t="s">
        <v>16755</v>
      </c>
      <c r="J710" s="107" t="s">
        <v>16756</v>
      </c>
      <c r="K710" s="10">
        <v>2</v>
      </c>
      <c r="L710" s="10">
        <v>12</v>
      </c>
      <c r="M710" s="838">
        <v>72000</v>
      </c>
      <c r="N710" s="10">
        <v>1</v>
      </c>
      <c r="O710" s="107">
        <v>6</v>
      </c>
      <c r="P710" s="838">
        <v>36000</v>
      </c>
      <c r="Q710" s="10">
        <v>1</v>
      </c>
      <c r="R710" s="107">
        <v>12</v>
      </c>
    </row>
    <row r="711" spans="1:18" s="843" customFormat="1" ht="22.5" x14ac:dyDescent="0.25">
      <c r="A711" s="107" t="s">
        <v>16750</v>
      </c>
      <c r="B711" s="10" t="s">
        <v>19548</v>
      </c>
      <c r="C711" s="269" t="s">
        <v>30118</v>
      </c>
      <c r="D711" s="841" t="s">
        <v>15678</v>
      </c>
      <c r="E711" s="837">
        <v>3000</v>
      </c>
      <c r="F711" s="269" t="s">
        <v>16889</v>
      </c>
      <c r="G711" s="841" t="s">
        <v>16890</v>
      </c>
      <c r="H711" s="842" t="s">
        <v>15478</v>
      </c>
      <c r="I711" s="842" t="s">
        <v>16764</v>
      </c>
      <c r="J711" s="107" t="s">
        <v>16764</v>
      </c>
      <c r="K711" s="10">
        <v>2</v>
      </c>
      <c r="L711" s="10">
        <v>12</v>
      </c>
      <c r="M711" s="838">
        <v>36000</v>
      </c>
      <c r="N711" s="10">
        <v>1</v>
      </c>
      <c r="O711" s="107">
        <v>6</v>
      </c>
      <c r="P711" s="838">
        <v>18000</v>
      </c>
      <c r="Q711" s="10">
        <v>1</v>
      </c>
      <c r="R711" s="107">
        <v>12</v>
      </c>
    </row>
    <row r="712" spans="1:18" s="843" customFormat="1" ht="22.5" x14ac:dyDescent="0.25">
      <c r="A712" s="107" t="s">
        <v>16750</v>
      </c>
      <c r="B712" s="10" t="s">
        <v>19548</v>
      </c>
      <c r="C712" s="269" t="s">
        <v>30118</v>
      </c>
      <c r="D712" s="841" t="s">
        <v>16891</v>
      </c>
      <c r="E712" s="837">
        <v>1100</v>
      </c>
      <c r="F712" s="269" t="s">
        <v>16892</v>
      </c>
      <c r="G712" s="841" t="s">
        <v>16893</v>
      </c>
      <c r="H712" s="842" t="s">
        <v>16763</v>
      </c>
      <c r="I712" s="842" t="s">
        <v>16764</v>
      </c>
      <c r="J712" s="107" t="s">
        <v>16764</v>
      </c>
      <c r="K712" s="10">
        <v>2</v>
      </c>
      <c r="L712" s="10">
        <v>12</v>
      </c>
      <c r="M712" s="838">
        <v>13200</v>
      </c>
      <c r="N712" s="10">
        <v>1</v>
      </c>
      <c r="O712" s="107">
        <v>6</v>
      </c>
      <c r="P712" s="838">
        <v>6600</v>
      </c>
      <c r="Q712" s="10">
        <v>1</v>
      </c>
      <c r="R712" s="107">
        <v>12</v>
      </c>
    </row>
    <row r="713" spans="1:18" s="843" customFormat="1" ht="22.5" x14ac:dyDescent="0.25">
      <c r="A713" s="107" t="s">
        <v>16750</v>
      </c>
      <c r="B713" s="10" t="s">
        <v>19548</v>
      </c>
      <c r="C713" s="269" t="s">
        <v>30118</v>
      </c>
      <c r="D713" s="841" t="s">
        <v>16894</v>
      </c>
      <c r="E713" s="837">
        <v>3750</v>
      </c>
      <c r="F713" s="269" t="s">
        <v>16895</v>
      </c>
      <c r="G713" s="841" t="s">
        <v>16896</v>
      </c>
      <c r="H713" s="842" t="s">
        <v>16763</v>
      </c>
      <c r="I713" s="842" t="s">
        <v>16764</v>
      </c>
      <c r="J713" s="107" t="s">
        <v>16764</v>
      </c>
      <c r="K713" s="10">
        <v>2</v>
      </c>
      <c r="L713" s="10">
        <v>12</v>
      </c>
      <c r="M713" s="838">
        <v>45000</v>
      </c>
      <c r="N713" s="10">
        <v>1</v>
      </c>
      <c r="O713" s="107">
        <v>6</v>
      </c>
      <c r="P713" s="838">
        <v>22500</v>
      </c>
      <c r="Q713" s="10">
        <v>1</v>
      </c>
      <c r="R713" s="107">
        <v>12</v>
      </c>
    </row>
    <row r="714" spans="1:18" s="843" customFormat="1" ht="22.5" x14ac:dyDescent="0.25">
      <c r="A714" s="107" t="s">
        <v>16750</v>
      </c>
      <c r="B714" s="10" t="s">
        <v>19548</v>
      </c>
      <c r="C714" s="269" t="s">
        <v>30118</v>
      </c>
      <c r="D714" s="841" t="s">
        <v>16777</v>
      </c>
      <c r="E714" s="837">
        <v>10000</v>
      </c>
      <c r="F714" s="269" t="s">
        <v>16897</v>
      </c>
      <c r="G714" s="841" t="s">
        <v>16898</v>
      </c>
      <c r="H714" s="842" t="s">
        <v>16849</v>
      </c>
      <c r="I714" s="842" t="s">
        <v>16755</v>
      </c>
      <c r="J714" s="107" t="s">
        <v>16756</v>
      </c>
      <c r="K714" s="10">
        <v>2</v>
      </c>
      <c r="L714" s="10">
        <v>12</v>
      </c>
      <c r="M714" s="838">
        <v>120000</v>
      </c>
      <c r="N714" s="10">
        <v>1</v>
      </c>
      <c r="O714" s="107">
        <v>6</v>
      </c>
      <c r="P714" s="838">
        <v>60000</v>
      </c>
      <c r="Q714" s="10">
        <v>1</v>
      </c>
      <c r="R714" s="107">
        <v>12</v>
      </c>
    </row>
    <row r="715" spans="1:18" s="843" customFormat="1" ht="22.5" x14ac:dyDescent="0.25">
      <c r="A715" s="107" t="s">
        <v>16750</v>
      </c>
      <c r="B715" s="10" t="s">
        <v>19548</v>
      </c>
      <c r="C715" s="269" t="s">
        <v>30118</v>
      </c>
      <c r="D715" s="841" t="s">
        <v>15450</v>
      </c>
      <c r="E715" s="837">
        <v>10000</v>
      </c>
      <c r="F715" s="269" t="s">
        <v>16899</v>
      </c>
      <c r="G715" s="841" t="s">
        <v>16900</v>
      </c>
      <c r="H715" s="842" t="s">
        <v>16794</v>
      </c>
      <c r="I715" s="842" t="s">
        <v>16755</v>
      </c>
      <c r="J715" s="107" t="s">
        <v>16756</v>
      </c>
      <c r="K715" s="10">
        <v>2</v>
      </c>
      <c r="L715" s="10">
        <v>12</v>
      </c>
      <c r="M715" s="838">
        <v>120000</v>
      </c>
      <c r="N715" s="10">
        <v>1</v>
      </c>
      <c r="O715" s="107">
        <v>6</v>
      </c>
      <c r="P715" s="838">
        <v>60000</v>
      </c>
      <c r="Q715" s="10">
        <v>1</v>
      </c>
      <c r="R715" s="107">
        <v>12</v>
      </c>
    </row>
    <row r="716" spans="1:18" s="843" customFormat="1" ht="22.5" x14ac:dyDescent="0.25">
      <c r="A716" s="107" t="s">
        <v>16750</v>
      </c>
      <c r="B716" s="10" t="s">
        <v>19548</v>
      </c>
      <c r="C716" s="269" t="s">
        <v>30118</v>
      </c>
      <c r="D716" s="841" t="s">
        <v>15498</v>
      </c>
      <c r="E716" s="837">
        <v>10000</v>
      </c>
      <c r="F716" s="269" t="s">
        <v>16901</v>
      </c>
      <c r="G716" s="841" t="s">
        <v>16902</v>
      </c>
      <c r="H716" s="842" t="s">
        <v>16794</v>
      </c>
      <c r="I716" s="842" t="s">
        <v>16755</v>
      </c>
      <c r="J716" s="107" t="s">
        <v>16756</v>
      </c>
      <c r="K716" s="10">
        <v>2</v>
      </c>
      <c r="L716" s="10">
        <v>12</v>
      </c>
      <c r="M716" s="838">
        <v>120000</v>
      </c>
      <c r="N716" s="10">
        <v>1</v>
      </c>
      <c r="O716" s="107">
        <v>6</v>
      </c>
      <c r="P716" s="838">
        <v>60000</v>
      </c>
      <c r="Q716" s="10">
        <v>1</v>
      </c>
      <c r="R716" s="107">
        <v>12</v>
      </c>
    </row>
    <row r="717" spans="1:18" s="843" customFormat="1" ht="22.5" x14ac:dyDescent="0.25">
      <c r="A717" s="107" t="s">
        <v>16750</v>
      </c>
      <c r="B717" s="10" t="s">
        <v>19548</v>
      </c>
      <c r="C717" s="269" t="s">
        <v>30118</v>
      </c>
      <c r="D717" s="841" t="s">
        <v>16903</v>
      </c>
      <c r="E717" s="837">
        <v>1100</v>
      </c>
      <c r="F717" s="269" t="s">
        <v>16904</v>
      </c>
      <c r="G717" s="841" t="s">
        <v>16905</v>
      </c>
      <c r="H717" s="842" t="s">
        <v>16763</v>
      </c>
      <c r="I717" s="842" t="s">
        <v>16764</v>
      </c>
      <c r="J717" s="107" t="s">
        <v>16764</v>
      </c>
      <c r="K717" s="10">
        <v>2</v>
      </c>
      <c r="L717" s="10">
        <v>12</v>
      </c>
      <c r="M717" s="838">
        <v>13200</v>
      </c>
      <c r="N717" s="10">
        <v>1</v>
      </c>
      <c r="O717" s="107">
        <v>6</v>
      </c>
      <c r="P717" s="838">
        <v>6600</v>
      </c>
      <c r="Q717" s="10">
        <v>1</v>
      </c>
      <c r="R717" s="107">
        <v>12</v>
      </c>
    </row>
    <row r="718" spans="1:18" s="843" customFormat="1" ht="22.5" x14ac:dyDescent="0.25">
      <c r="A718" s="107" t="s">
        <v>16750</v>
      </c>
      <c r="B718" s="10" t="s">
        <v>19548</v>
      </c>
      <c r="C718" s="269" t="s">
        <v>30118</v>
      </c>
      <c r="D718" s="841" t="s">
        <v>16906</v>
      </c>
      <c r="E718" s="837">
        <v>9000</v>
      </c>
      <c r="F718" s="269" t="s">
        <v>16907</v>
      </c>
      <c r="G718" s="841" t="s">
        <v>16908</v>
      </c>
      <c r="H718" s="842" t="s">
        <v>16794</v>
      </c>
      <c r="I718" s="842" t="s">
        <v>16755</v>
      </c>
      <c r="J718" s="107" t="s">
        <v>16756</v>
      </c>
      <c r="K718" s="10">
        <v>2</v>
      </c>
      <c r="L718" s="10">
        <v>12</v>
      </c>
      <c r="M718" s="838">
        <f>9000*12</f>
        <v>108000</v>
      </c>
      <c r="N718" s="10">
        <v>1</v>
      </c>
      <c r="O718" s="107">
        <v>6</v>
      </c>
      <c r="P718" s="838">
        <v>54000</v>
      </c>
      <c r="Q718" s="10">
        <v>1</v>
      </c>
      <c r="R718" s="107">
        <v>12</v>
      </c>
    </row>
    <row r="719" spans="1:18" s="843" customFormat="1" ht="22.5" x14ac:dyDescent="0.25">
      <c r="A719" s="107" t="s">
        <v>16750</v>
      </c>
      <c r="B719" s="10" t="s">
        <v>19548</v>
      </c>
      <c r="C719" s="269" t="s">
        <v>30118</v>
      </c>
      <c r="D719" s="841" t="s">
        <v>15745</v>
      </c>
      <c r="E719" s="837">
        <v>15000</v>
      </c>
      <c r="F719" s="269" t="s">
        <v>16909</v>
      </c>
      <c r="G719" s="841" t="s">
        <v>16910</v>
      </c>
      <c r="H719" s="842" t="s">
        <v>16911</v>
      </c>
      <c r="I719" s="842" t="s">
        <v>16755</v>
      </c>
      <c r="J719" s="107" t="s">
        <v>16912</v>
      </c>
      <c r="K719" s="10"/>
      <c r="L719" s="10"/>
      <c r="M719" s="838"/>
      <c r="N719" s="10">
        <v>1</v>
      </c>
      <c r="O719" s="107">
        <v>1</v>
      </c>
      <c r="P719" s="838">
        <v>6500</v>
      </c>
      <c r="Q719" s="10">
        <v>1</v>
      </c>
      <c r="R719" s="107">
        <v>12</v>
      </c>
    </row>
    <row r="720" spans="1:18" s="843" customFormat="1" ht="22.5" x14ac:dyDescent="0.25">
      <c r="A720" s="107" t="s">
        <v>16750</v>
      </c>
      <c r="B720" s="10" t="s">
        <v>19548</v>
      </c>
      <c r="C720" s="269" t="s">
        <v>30118</v>
      </c>
      <c r="D720" s="841" t="s">
        <v>16913</v>
      </c>
      <c r="E720" s="837">
        <v>4000</v>
      </c>
      <c r="F720" s="269" t="s">
        <v>16914</v>
      </c>
      <c r="G720" s="841" t="s">
        <v>16915</v>
      </c>
      <c r="H720" s="842" t="s">
        <v>16827</v>
      </c>
      <c r="I720" s="842" t="s">
        <v>16755</v>
      </c>
      <c r="J720" s="107" t="s">
        <v>16756</v>
      </c>
      <c r="K720" s="10">
        <v>2</v>
      </c>
      <c r="L720" s="10">
        <v>12</v>
      </c>
      <c r="M720" s="838">
        <v>48000</v>
      </c>
      <c r="N720" s="10">
        <v>1</v>
      </c>
      <c r="O720" s="107">
        <v>6</v>
      </c>
      <c r="P720" s="838">
        <v>24000</v>
      </c>
      <c r="Q720" s="10">
        <v>1</v>
      </c>
      <c r="R720" s="107">
        <v>12</v>
      </c>
    </row>
    <row r="721" spans="1:18" s="843" customFormat="1" ht="22.5" x14ac:dyDescent="0.25">
      <c r="A721" s="107" t="s">
        <v>16750</v>
      </c>
      <c r="B721" s="10" t="s">
        <v>19548</v>
      </c>
      <c r="C721" s="269" t="s">
        <v>30118</v>
      </c>
      <c r="D721" s="841" t="s">
        <v>16916</v>
      </c>
      <c r="E721" s="837">
        <v>10000</v>
      </c>
      <c r="F721" s="269" t="s">
        <v>16917</v>
      </c>
      <c r="G721" s="841" t="s">
        <v>16918</v>
      </c>
      <c r="H721" s="842" t="s">
        <v>16772</v>
      </c>
      <c r="I721" s="842" t="s">
        <v>16755</v>
      </c>
      <c r="J721" s="107" t="s">
        <v>16756</v>
      </c>
      <c r="K721" s="10">
        <v>2</v>
      </c>
      <c r="L721" s="10">
        <v>12</v>
      </c>
      <c r="M721" s="838">
        <v>120000</v>
      </c>
      <c r="N721" s="10">
        <v>1</v>
      </c>
      <c r="O721" s="107">
        <v>6</v>
      </c>
      <c r="P721" s="838">
        <v>60000</v>
      </c>
      <c r="Q721" s="10">
        <v>1</v>
      </c>
      <c r="R721" s="107">
        <v>12</v>
      </c>
    </row>
    <row r="722" spans="1:18" s="843" customFormat="1" ht="22.5" x14ac:dyDescent="0.25">
      <c r="A722" s="107" t="s">
        <v>16750</v>
      </c>
      <c r="B722" s="10" t="s">
        <v>19548</v>
      </c>
      <c r="C722" s="269" t="s">
        <v>30118</v>
      </c>
      <c r="D722" s="841" t="s">
        <v>16919</v>
      </c>
      <c r="E722" s="837">
        <v>3500</v>
      </c>
      <c r="F722" s="269" t="s">
        <v>16920</v>
      </c>
      <c r="G722" s="841" t="s">
        <v>16921</v>
      </c>
      <c r="H722" s="842" t="s">
        <v>16817</v>
      </c>
      <c r="I722" s="842" t="s">
        <v>16764</v>
      </c>
      <c r="J722" s="107" t="s">
        <v>16764</v>
      </c>
      <c r="K722" s="10">
        <v>2</v>
      </c>
      <c r="L722" s="10">
        <v>12</v>
      </c>
      <c r="M722" s="838">
        <v>42000</v>
      </c>
      <c r="N722" s="10">
        <v>1</v>
      </c>
      <c r="O722" s="107">
        <v>6</v>
      </c>
      <c r="P722" s="838">
        <v>21000</v>
      </c>
      <c r="Q722" s="10">
        <v>1</v>
      </c>
      <c r="R722" s="107">
        <v>12</v>
      </c>
    </row>
    <row r="723" spans="1:18" s="843" customFormat="1" ht="22.5" x14ac:dyDescent="0.25">
      <c r="A723" s="107" t="s">
        <v>16750</v>
      </c>
      <c r="B723" s="10" t="s">
        <v>19548</v>
      </c>
      <c r="C723" s="269" t="s">
        <v>30118</v>
      </c>
      <c r="D723" s="841" t="s">
        <v>16922</v>
      </c>
      <c r="E723" s="837">
        <v>9000</v>
      </c>
      <c r="F723" s="269" t="s">
        <v>16923</v>
      </c>
      <c r="G723" s="841" t="s">
        <v>16924</v>
      </c>
      <c r="H723" s="842" t="s">
        <v>16801</v>
      </c>
      <c r="I723" s="842" t="s">
        <v>16755</v>
      </c>
      <c r="J723" s="107" t="s">
        <v>16756</v>
      </c>
      <c r="K723" s="10">
        <v>2</v>
      </c>
      <c r="L723" s="10">
        <v>12</v>
      </c>
      <c r="M723" s="838">
        <v>108000</v>
      </c>
      <c r="N723" s="10">
        <v>1</v>
      </c>
      <c r="O723" s="107">
        <v>6</v>
      </c>
      <c r="P723" s="838">
        <v>54000</v>
      </c>
      <c r="Q723" s="10">
        <v>1</v>
      </c>
      <c r="R723" s="107">
        <v>12</v>
      </c>
    </row>
    <row r="724" spans="1:18" s="843" customFormat="1" ht="22.5" x14ac:dyDescent="0.25">
      <c r="A724" s="107" t="s">
        <v>16750</v>
      </c>
      <c r="B724" s="10" t="s">
        <v>19548</v>
      </c>
      <c r="C724" s="269" t="s">
        <v>30118</v>
      </c>
      <c r="D724" s="841" t="s">
        <v>16925</v>
      </c>
      <c r="E724" s="837">
        <v>4000</v>
      </c>
      <c r="F724" s="269" t="s">
        <v>16926</v>
      </c>
      <c r="G724" s="841" t="s">
        <v>16927</v>
      </c>
      <c r="H724" s="842" t="s">
        <v>16763</v>
      </c>
      <c r="I724" s="842" t="s">
        <v>16764</v>
      </c>
      <c r="J724" s="107" t="s">
        <v>16764</v>
      </c>
      <c r="K724" s="10">
        <v>2</v>
      </c>
      <c r="L724" s="10">
        <v>12</v>
      </c>
      <c r="M724" s="838">
        <v>48000</v>
      </c>
      <c r="N724" s="10">
        <v>1</v>
      </c>
      <c r="O724" s="107">
        <v>6</v>
      </c>
      <c r="P724" s="838">
        <v>24000</v>
      </c>
      <c r="Q724" s="10">
        <v>1</v>
      </c>
      <c r="R724" s="107">
        <v>12</v>
      </c>
    </row>
    <row r="725" spans="1:18" s="843" customFormat="1" ht="22.5" x14ac:dyDescent="0.25">
      <c r="A725" s="107" t="s">
        <v>16750</v>
      </c>
      <c r="B725" s="10" t="s">
        <v>19548</v>
      </c>
      <c r="C725" s="269" t="s">
        <v>30118</v>
      </c>
      <c r="D725" s="841" t="s">
        <v>15678</v>
      </c>
      <c r="E725" s="837">
        <v>3000</v>
      </c>
      <c r="F725" s="269" t="s">
        <v>16928</v>
      </c>
      <c r="G725" s="841" t="s">
        <v>16929</v>
      </c>
      <c r="H725" s="842" t="s">
        <v>16763</v>
      </c>
      <c r="I725" s="842" t="s">
        <v>16764</v>
      </c>
      <c r="J725" s="107" t="s">
        <v>16764</v>
      </c>
      <c r="K725" s="10">
        <v>2</v>
      </c>
      <c r="L725" s="10">
        <v>12</v>
      </c>
      <c r="M725" s="838">
        <v>36000</v>
      </c>
      <c r="N725" s="10">
        <v>1</v>
      </c>
      <c r="O725" s="107">
        <v>6</v>
      </c>
      <c r="P725" s="838">
        <v>18000</v>
      </c>
      <c r="Q725" s="10">
        <v>1</v>
      </c>
      <c r="R725" s="107">
        <v>12</v>
      </c>
    </row>
    <row r="726" spans="1:18" s="843" customFormat="1" ht="22.5" x14ac:dyDescent="0.25">
      <c r="A726" s="107" t="s">
        <v>16750</v>
      </c>
      <c r="B726" s="10" t="s">
        <v>19548</v>
      </c>
      <c r="C726" s="269" t="s">
        <v>30118</v>
      </c>
      <c r="D726" s="841" t="s">
        <v>16930</v>
      </c>
      <c r="E726" s="837">
        <v>10000</v>
      </c>
      <c r="F726" s="269" t="s">
        <v>16931</v>
      </c>
      <c r="G726" s="841" t="s">
        <v>16932</v>
      </c>
      <c r="H726" s="842" t="s">
        <v>16772</v>
      </c>
      <c r="I726" s="842" t="s">
        <v>16755</v>
      </c>
      <c r="J726" s="107" t="s">
        <v>16756</v>
      </c>
      <c r="K726" s="10">
        <v>2</v>
      </c>
      <c r="L726" s="10">
        <v>12</v>
      </c>
      <c r="M726" s="838">
        <v>120000</v>
      </c>
      <c r="N726" s="10">
        <v>1</v>
      </c>
      <c r="O726" s="107">
        <v>6</v>
      </c>
      <c r="P726" s="838">
        <v>60000</v>
      </c>
      <c r="Q726" s="10">
        <v>1</v>
      </c>
      <c r="R726" s="107">
        <v>12</v>
      </c>
    </row>
    <row r="727" spans="1:18" s="843" customFormat="1" ht="22.5" x14ac:dyDescent="0.25">
      <c r="A727" s="107" t="s">
        <v>16750</v>
      </c>
      <c r="B727" s="10" t="s">
        <v>19548</v>
      </c>
      <c r="C727" s="269" t="s">
        <v>30118</v>
      </c>
      <c r="D727" s="841" t="s">
        <v>16933</v>
      </c>
      <c r="E727" s="837">
        <v>11000</v>
      </c>
      <c r="F727" s="269" t="s">
        <v>16934</v>
      </c>
      <c r="G727" s="841" t="s">
        <v>16935</v>
      </c>
      <c r="H727" s="842" t="s">
        <v>16772</v>
      </c>
      <c r="I727" s="842" t="s">
        <v>16755</v>
      </c>
      <c r="J727" s="107" t="s">
        <v>16756</v>
      </c>
      <c r="K727" s="10">
        <v>2</v>
      </c>
      <c r="L727" s="10">
        <v>12</v>
      </c>
      <c r="M727" s="838">
        <v>132000</v>
      </c>
      <c r="N727" s="10">
        <v>1</v>
      </c>
      <c r="O727" s="107">
        <v>6</v>
      </c>
      <c r="P727" s="838">
        <v>66000</v>
      </c>
      <c r="Q727" s="10">
        <v>1</v>
      </c>
      <c r="R727" s="107">
        <v>12</v>
      </c>
    </row>
    <row r="728" spans="1:18" s="843" customFormat="1" ht="22.5" x14ac:dyDescent="0.25">
      <c r="A728" s="107" t="s">
        <v>16750</v>
      </c>
      <c r="B728" s="10" t="s">
        <v>19548</v>
      </c>
      <c r="C728" s="269" t="s">
        <v>30118</v>
      </c>
      <c r="D728" s="841" t="s">
        <v>16936</v>
      </c>
      <c r="E728" s="837">
        <v>9000</v>
      </c>
      <c r="F728" s="269" t="s">
        <v>16937</v>
      </c>
      <c r="G728" s="841" t="s">
        <v>16938</v>
      </c>
      <c r="H728" s="842" t="s">
        <v>16760</v>
      </c>
      <c r="I728" s="842" t="s">
        <v>16755</v>
      </c>
      <c r="J728" s="107" t="s">
        <v>16756</v>
      </c>
      <c r="K728" s="10">
        <v>2</v>
      </c>
      <c r="L728" s="10">
        <v>12</v>
      </c>
      <c r="M728" s="838">
        <v>108000</v>
      </c>
      <c r="N728" s="10">
        <v>1</v>
      </c>
      <c r="O728" s="107">
        <v>6</v>
      </c>
      <c r="P728" s="838">
        <v>54000</v>
      </c>
      <c r="Q728" s="10">
        <v>1</v>
      </c>
      <c r="R728" s="107">
        <v>12</v>
      </c>
    </row>
    <row r="729" spans="1:18" s="843" customFormat="1" ht="22.5" x14ac:dyDescent="0.25">
      <c r="A729" s="107" t="s">
        <v>16750</v>
      </c>
      <c r="B729" s="10" t="s">
        <v>19548</v>
      </c>
      <c r="C729" s="269" t="s">
        <v>30118</v>
      </c>
      <c r="D729" s="841" t="s">
        <v>16840</v>
      </c>
      <c r="E729" s="837">
        <v>4500</v>
      </c>
      <c r="F729" s="269" t="s">
        <v>16939</v>
      </c>
      <c r="G729" s="841" t="s">
        <v>16940</v>
      </c>
      <c r="H729" s="842" t="s">
        <v>16817</v>
      </c>
      <c r="I729" s="842" t="s">
        <v>16764</v>
      </c>
      <c r="J729" s="107" t="s">
        <v>16764</v>
      </c>
      <c r="K729" s="10">
        <v>2</v>
      </c>
      <c r="L729" s="10">
        <v>12</v>
      </c>
      <c r="M729" s="838">
        <v>54000</v>
      </c>
      <c r="N729" s="10">
        <v>1</v>
      </c>
      <c r="O729" s="107">
        <v>6</v>
      </c>
      <c r="P729" s="838">
        <v>27000</v>
      </c>
      <c r="Q729" s="10">
        <v>1</v>
      </c>
      <c r="R729" s="107">
        <v>12</v>
      </c>
    </row>
    <row r="730" spans="1:18" s="843" customFormat="1" ht="22.5" x14ac:dyDescent="0.25">
      <c r="A730" s="107" t="s">
        <v>16750</v>
      </c>
      <c r="B730" s="10" t="s">
        <v>19548</v>
      </c>
      <c r="C730" s="269" t="s">
        <v>30118</v>
      </c>
      <c r="D730" s="841" t="s">
        <v>16941</v>
      </c>
      <c r="E730" s="837">
        <v>5000</v>
      </c>
      <c r="F730" s="269" t="s">
        <v>16942</v>
      </c>
      <c r="G730" s="841" t="s">
        <v>16943</v>
      </c>
      <c r="H730" s="842" t="s">
        <v>16944</v>
      </c>
      <c r="I730" s="842" t="s">
        <v>16755</v>
      </c>
      <c r="J730" s="107" t="s">
        <v>16756</v>
      </c>
      <c r="K730" s="10">
        <v>3</v>
      </c>
      <c r="L730" s="10">
        <v>12</v>
      </c>
      <c r="M730" s="838">
        <v>60000</v>
      </c>
      <c r="N730" s="10">
        <v>1</v>
      </c>
      <c r="O730" s="107">
        <v>6</v>
      </c>
      <c r="P730" s="838">
        <v>30000</v>
      </c>
      <c r="Q730" s="10">
        <v>1</v>
      </c>
      <c r="R730" s="107">
        <v>12</v>
      </c>
    </row>
    <row r="731" spans="1:18" s="843" customFormat="1" ht="22.5" x14ac:dyDescent="0.25">
      <c r="A731" s="107" t="s">
        <v>16750</v>
      </c>
      <c r="B731" s="10" t="s">
        <v>19548</v>
      </c>
      <c r="C731" s="269" t="s">
        <v>30118</v>
      </c>
      <c r="D731" s="841" t="s">
        <v>16945</v>
      </c>
      <c r="E731" s="837">
        <v>3500</v>
      </c>
      <c r="F731" s="269" t="s">
        <v>16946</v>
      </c>
      <c r="G731" s="841" t="s">
        <v>16947</v>
      </c>
      <c r="H731" s="842" t="s">
        <v>16817</v>
      </c>
      <c r="I731" s="842" t="s">
        <v>16764</v>
      </c>
      <c r="J731" s="107" t="s">
        <v>16764</v>
      </c>
      <c r="K731" s="10">
        <v>2</v>
      </c>
      <c r="L731" s="10">
        <v>12</v>
      </c>
      <c r="M731" s="838">
        <v>42000</v>
      </c>
      <c r="N731" s="10">
        <v>1</v>
      </c>
      <c r="O731" s="107">
        <v>6</v>
      </c>
      <c r="P731" s="838">
        <v>21000</v>
      </c>
      <c r="Q731" s="10">
        <v>1</v>
      </c>
      <c r="R731" s="107">
        <v>12</v>
      </c>
    </row>
    <row r="732" spans="1:18" s="843" customFormat="1" ht="22.5" x14ac:dyDescent="0.25">
      <c r="A732" s="107" t="s">
        <v>16750</v>
      </c>
      <c r="B732" s="10" t="s">
        <v>19548</v>
      </c>
      <c r="C732" s="269" t="s">
        <v>30118</v>
      </c>
      <c r="D732" s="841" t="s">
        <v>16948</v>
      </c>
      <c r="E732" s="837">
        <v>12000</v>
      </c>
      <c r="F732" s="269" t="s">
        <v>16949</v>
      </c>
      <c r="G732" s="841" t="s">
        <v>16950</v>
      </c>
      <c r="H732" s="842" t="s">
        <v>16069</v>
      </c>
      <c r="I732" s="842" t="s">
        <v>16755</v>
      </c>
      <c r="J732" s="107" t="s">
        <v>16756</v>
      </c>
      <c r="K732" s="10">
        <v>2</v>
      </c>
      <c r="L732" s="10">
        <v>12</v>
      </c>
      <c r="M732" s="838">
        <v>144000</v>
      </c>
      <c r="N732" s="10">
        <v>1</v>
      </c>
      <c r="O732" s="107">
        <v>6</v>
      </c>
      <c r="P732" s="838">
        <v>72000</v>
      </c>
      <c r="Q732" s="10">
        <v>1</v>
      </c>
      <c r="R732" s="107">
        <v>12</v>
      </c>
    </row>
    <row r="733" spans="1:18" s="843" customFormat="1" ht="22.5" x14ac:dyDescent="0.25">
      <c r="A733" s="107" t="s">
        <v>16750</v>
      </c>
      <c r="B733" s="10" t="s">
        <v>19548</v>
      </c>
      <c r="C733" s="269" t="s">
        <v>30118</v>
      </c>
      <c r="D733" s="841" t="s">
        <v>16951</v>
      </c>
      <c r="E733" s="837">
        <v>8000</v>
      </c>
      <c r="F733" s="269" t="s">
        <v>16952</v>
      </c>
      <c r="G733" s="841" t="s">
        <v>16953</v>
      </c>
      <c r="H733" s="842" t="s">
        <v>16801</v>
      </c>
      <c r="I733" s="842" t="s">
        <v>16755</v>
      </c>
      <c r="J733" s="107" t="s">
        <v>16756</v>
      </c>
      <c r="K733" s="10">
        <v>2</v>
      </c>
      <c r="L733" s="10">
        <v>12</v>
      </c>
      <c r="M733" s="838">
        <v>96000</v>
      </c>
      <c r="N733" s="10">
        <v>1</v>
      </c>
      <c r="O733" s="107">
        <v>6</v>
      </c>
      <c r="P733" s="838">
        <v>48000</v>
      </c>
      <c r="Q733" s="10">
        <v>1</v>
      </c>
      <c r="R733" s="107">
        <v>12</v>
      </c>
    </row>
    <row r="734" spans="1:18" s="843" customFormat="1" ht="22.5" x14ac:dyDescent="0.25">
      <c r="A734" s="107" t="s">
        <v>16750</v>
      </c>
      <c r="B734" s="10" t="s">
        <v>19548</v>
      </c>
      <c r="C734" s="269" t="s">
        <v>30118</v>
      </c>
      <c r="D734" s="841" t="s">
        <v>16954</v>
      </c>
      <c r="E734" s="837">
        <v>4500</v>
      </c>
      <c r="F734" s="269" t="s">
        <v>16955</v>
      </c>
      <c r="G734" s="841" t="s">
        <v>16956</v>
      </c>
      <c r="H734" s="842" t="s">
        <v>16801</v>
      </c>
      <c r="I734" s="842" t="s">
        <v>16764</v>
      </c>
      <c r="J734" s="107" t="s">
        <v>16764</v>
      </c>
      <c r="K734" s="10">
        <v>2</v>
      </c>
      <c r="L734" s="10">
        <v>7</v>
      </c>
      <c r="M734" s="838">
        <f>4500*6+1350</f>
        <v>28350</v>
      </c>
      <c r="N734" s="10">
        <v>1</v>
      </c>
      <c r="O734" s="107"/>
      <c r="P734" s="838"/>
      <c r="Q734" s="10">
        <v>1</v>
      </c>
      <c r="R734" s="107">
        <v>12</v>
      </c>
    </row>
    <row r="735" spans="1:18" s="843" customFormat="1" ht="22.5" x14ac:dyDescent="0.25">
      <c r="A735" s="107" t="s">
        <v>16750</v>
      </c>
      <c r="B735" s="10" t="s">
        <v>19548</v>
      </c>
      <c r="C735" s="269" t="s">
        <v>30118</v>
      </c>
      <c r="D735" s="841" t="s">
        <v>16957</v>
      </c>
      <c r="E735" s="837">
        <v>9000</v>
      </c>
      <c r="F735" s="269" t="s">
        <v>16958</v>
      </c>
      <c r="G735" s="841" t="s">
        <v>16959</v>
      </c>
      <c r="H735" s="842" t="s">
        <v>16827</v>
      </c>
      <c r="I735" s="842" t="s">
        <v>16755</v>
      </c>
      <c r="J735" s="107" t="s">
        <v>16756</v>
      </c>
      <c r="K735" s="10">
        <v>2</v>
      </c>
      <c r="L735" s="10">
        <v>12</v>
      </c>
      <c r="M735" s="838">
        <v>108000</v>
      </c>
      <c r="N735" s="10">
        <v>1</v>
      </c>
      <c r="O735" s="107">
        <v>6</v>
      </c>
      <c r="P735" s="838">
        <v>54000</v>
      </c>
      <c r="Q735" s="10">
        <v>1</v>
      </c>
      <c r="R735" s="107">
        <v>12</v>
      </c>
    </row>
    <row r="736" spans="1:18" s="843" customFormat="1" ht="22.5" x14ac:dyDescent="0.25">
      <c r="A736" s="107" t="s">
        <v>16750</v>
      </c>
      <c r="B736" s="10" t="s">
        <v>19548</v>
      </c>
      <c r="C736" s="269" t="s">
        <v>30118</v>
      </c>
      <c r="D736" s="841" t="s">
        <v>16960</v>
      </c>
      <c r="E736" s="837">
        <v>6500</v>
      </c>
      <c r="F736" s="269" t="s">
        <v>16961</v>
      </c>
      <c r="G736" s="841" t="s">
        <v>16962</v>
      </c>
      <c r="H736" s="842" t="s">
        <v>16963</v>
      </c>
      <c r="I736" s="842" t="s">
        <v>16755</v>
      </c>
      <c r="J736" s="107" t="s">
        <v>16756</v>
      </c>
      <c r="K736" s="10">
        <v>2</v>
      </c>
      <c r="L736" s="10">
        <v>12</v>
      </c>
      <c r="M736" s="838">
        <v>78000</v>
      </c>
      <c r="N736" s="10">
        <v>1</v>
      </c>
      <c r="O736" s="107">
        <v>6</v>
      </c>
      <c r="P736" s="838">
        <v>39000</v>
      </c>
      <c r="Q736" s="10">
        <v>1</v>
      </c>
      <c r="R736" s="107">
        <v>12</v>
      </c>
    </row>
    <row r="737" spans="1:18" s="843" customFormat="1" ht="22.5" x14ac:dyDescent="0.25">
      <c r="A737" s="107" t="s">
        <v>16750</v>
      </c>
      <c r="B737" s="10" t="s">
        <v>19548</v>
      </c>
      <c r="C737" s="269" t="s">
        <v>30118</v>
      </c>
      <c r="D737" s="841" t="s">
        <v>16964</v>
      </c>
      <c r="E737" s="837">
        <v>7000</v>
      </c>
      <c r="F737" s="269" t="s">
        <v>16965</v>
      </c>
      <c r="G737" s="841" t="s">
        <v>16966</v>
      </c>
      <c r="H737" s="842" t="s">
        <v>16760</v>
      </c>
      <c r="I737" s="842" t="s">
        <v>16755</v>
      </c>
      <c r="J737" s="107" t="s">
        <v>16756</v>
      </c>
      <c r="K737" s="10">
        <v>2</v>
      </c>
      <c r="L737" s="10">
        <v>12</v>
      </c>
      <c r="M737" s="838">
        <v>84000</v>
      </c>
      <c r="N737" s="10">
        <v>1</v>
      </c>
      <c r="O737" s="107">
        <v>6</v>
      </c>
      <c r="P737" s="838">
        <v>42000</v>
      </c>
      <c r="Q737" s="10">
        <v>1</v>
      </c>
      <c r="R737" s="107">
        <v>12</v>
      </c>
    </row>
    <row r="738" spans="1:18" s="843" customFormat="1" ht="22.5" x14ac:dyDescent="0.25">
      <c r="A738" s="107" t="s">
        <v>16750</v>
      </c>
      <c r="B738" s="10" t="s">
        <v>19548</v>
      </c>
      <c r="C738" s="269" t="s">
        <v>30118</v>
      </c>
      <c r="D738" s="841" t="s">
        <v>16967</v>
      </c>
      <c r="E738" s="837">
        <v>9000</v>
      </c>
      <c r="F738" s="269" t="s">
        <v>16968</v>
      </c>
      <c r="G738" s="841" t="s">
        <v>16969</v>
      </c>
      <c r="H738" s="842" t="s">
        <v>16794</v>
      </c>
      <c r="I738" s="842" t="s">
        <v>16755</v>
      </c>
      <c r="J738" s="107" t="s">
        <v>16756</v>
      </c>
      <c r="K738" s="10">
        <v>2</v>
      </c>
      <c r="L738" s="10">
        <v>12</v>
      </c>
      <c r="M738" s="838">
        <v>108000</v>
      </c>
      <c r="N738" s="10">
        <v>1</v>
      </c>
      <c r="O738" s="107">
        <v>6</v>
      </c>
      <c r="P738" s="838">
        <v>54000</v>
      </c>
      <c r="Q738" s="10">
        <v>1</v>
      </c>
      <c r="R738" s="107">
        <v>12</v>
      </c>
    </row>
    <row r="739" spans="1:18" s="843" customFormat="1" ht="22.5" x14ac:dyDescent="0.25">
      <c r="A739" s="107" t="s">
        <v>16750</v>
      </c>
      <c r="B739" s="10" t="s">
        <v>19548</v>
      </c>
      <c r="C739" s="269" t="s">
        <v>30118</v>
      </c>
      <c r="D739" s="841" t="s">
        <v>16814</v>
      </c>
      <c r="E739" s="837">
        <v>3500</v>
      </c>
      <c r="F739" s="269" t="s">
        <v>16970</v>
      </c>
      <c r="G739" s="841" t="s">
        <v>16971</v>
      </c>
      <c r="H739" s="842" t="s">
        <v>16817</v>
      </c>
      <c r="I739" s="842" t="s">
        <v>16764</v>
      </c>
      <c r="J739" s="107" t="s">
        <v>16764</v>
      </c>
      <c r="K739" s="10">
        <v>2</v>
      </c>
      <c r="L739" s="10">
        <v>12</v>
      </c>
      <c r="M739" s="838">
        <v>42000</v>
      </c>
      <c r="N739" s="10">
        <v>1</v>
      </c>
      <c r="O739" s="107">
        <v>6</v>
      </c>
      <c r="P739" s="838">
        <v>21000</v>
      </c>
      <c r="Q739" s="10">
        <v>1</v>
      </c>
      <c r="R739" s="107">
        <v>12</v>
      </c>
    </row>
    <row r="740" spans="1:18" s="843" customFormat="1" ht="22.5" x14ac:dyDescent="0.25">
      <c r="A740" s="107" t="s">
        <v>16750</v>
      </c>
      <c r="B740" s="10" t="s">
        <v>19548</v>
      </c>
      <c r="C740" s="269" t="s">
        <v>30118</v>
      </c>
      <c r="D740" s="841" t="s">
        <v>16972</v>
      </c>
      <c r="E740" s="837">
        <v>7000</v>
      </c>
      <c r="F740" s="269" t="s">
        <v>16973</v>
      </c>
      <c r="G740" s="841" t="s">
        <v>16974</v>
      </c>
      <c r="H740" s="842" t="s">
        <v>16827</v>
      </c>
      <c r="I740" s="842" t="s">
        <v>16755</v>
      </c>
      <c r="J740" s="107" t="s">
        <v>16756</v>
      </c>
      <c r="K740" s="10">
        <v>2</v>
      </c>
      <c r="L740" s="10">
        <v>12</v>
      </c>
      <c r="M740" s="838">
        <v>84000</v>
      </c>
      <c r="N740" s="10">
        <v>1</v>
      </c>
      <c r="O740" s="107">
        <v>6</v>
      </c>
      <c r="P740" s="838">
        <f>7000*6</f>
        <v>42000</v>
      </c>
      <c r="Q740" s="10">
        <v>1</v>
      </c>
      <c r="R740" s="107">
        <v>12</v>
      </c>
    </row>
    <row r="741" spans="1:18" s="843" customFormat="1" ht="22.5" x14ac:dyDescent="0.25">
      <c r="A741" s="107" t="s">
        <v>16750</v>
      </c>
      <c r="B741" s="10" t="s">
        <v>19548</v>
      </c>
      <c r="C741" s="269" t="s">
        <v>30118</v>
      </c>
      <c r="D741" s="841" t="s">
        <v>16975</v>
      </c>
      <c r="E741" s="837">
        <v>15000</v>
      </c>
      <c r="F741" s="269" t="s">
        <v>16976</v>
      </c>
      <c r="G741" s="841" t="s">
        <v>16977</v>
      </c>
      <c r="H741" s="842" t="s">
        <v>16978</v>
      </c>
      <c r="I741" s="842" t="s">
        <v>16755</v>
      </c>
      <c r="J741" s="107" t="s">
        <v>16912</v>
      </c>
      <c r="K741" s="10"/>
      <c r="L741" s="10"/>
      <c r="M741" s="838"/>
      <c r="N741" s="10">
        <v>1</v>
      </c>
      <c r="O741" s="107">
        <v>2</v>
      </c>
      <c r="P741" s="838">
        <f>15000+5500</f>
        <v>20500</v>
      </c>
      <c r="Q741" s="10">
        <v>1</v>
      </c>
      <c r="R741" s="107">
        <v>12</v>
      </c>
    </row>
    <row r="742" spans="1:18" s="843" customFormat="1" ht="22.5" x14ac:dyDescent="0.25">
      <c r="A742" s="107" t="s">
        <v>16750</v>
      </c>
      <c r="B742" s="10" t="s">
        <v>19548</v>
      </c>
      <c r="C742" s="269" t="s">
        <v>30118</v>
      </c>
      <c r="D742" s="841" t="s">
        <v>16979</v>
      </c>
      <c r="E742" s="837">
        <v>3500</v>
      </c>
      <c r="F742" s="269" t="s">
        <v>16980</v>
      </c>
      <c r="G742" s="841" t="s">
        <v>16981</v>
      </c>
      <c r="H742" s="842" t="s">
        <v>16763</v>
      </c>
      <c r="I742" s="842" t="s">
        <v>16764</v>
      </c>
      <c r="J742" s="107" t="s">
        <v>16764</v>
      </c>
      <c r="K742" s="10">
        <v>2</v>
      </c>
      <c r="L742" s="10">
        <v>12</v>
      </c>
      <c r="M742" s="838">
        <v>42000</v>
      </c>
      <c r="N742" s="10">
        <v>1</v>
      </c>
      <c r="O742" s="107">
        <v>6</v>
      </c>
      <c r="P742" s="838">
        <v>21000</v>
      </c>
      <c r="Q742" s="10">
        <v>1</v>
      </c>
      <c r="R742" s="107">
        <v>12</v>
      </c>
    </row>
    <row r="743" spans="1:18" s="843" customFormat="1" ht="22.5" x14ac:dyDescent="0.25">
      <c r="A743" s="107" t="s">
        <v>16750</v>
      </c>
      <c r="B743" s="10" t="s">
        <v>19548</v>
      </c>
      <c r="C743" s="269" t="s">
        <v>30118</v>
      </c>
      <c r="D743" s="841" t="s">
        <v>16982</v>
      </c>
      <c r="E743" s="837">
        <v>9000</v>
      </c>
      <c r="F743" s="269" t="s">
        <v>16983</v>
      </c>
      <c r="G743" s="841" t="s">
        <v>16984</v>
      </c>
      <c r="H743" s="842" t="s">
        <v>16760</v>
      </c>
      <c r="I743" s="842" t="s">
        <v>16755</v>
      </c>
      <c r="J743" s="107" t="s">
        <v>16756</v>
      </c>
      <c r="K743" s="10">
        <v>2</v>
      </c>
      <c r="L743" s="10">
        <v>8</v>
      </c>
      <c r="M743" s="838">
        <f>16500+54000</f>
        <v>70500</v>
      </c>
      <c r="N743" s="10">
        <v>1</v>
      </c>
      <c r="O743" s="107">
        <v>6</v>
      </c>
      <c r="P743" s="838">
        <f>9000*6</f>
        <v>54000</v>
      </c>
      <c r="Q743" s="10">
        <v>1</v>
      </c>
      <c r="R743" s="107">
        <v>12</v>
      </c>
    </row>
    <row r="744" spans="1:18" s="843" customFormat="1" ht="22.5" x14ac:dyDescent="0.25">
      <c r="A744" s="107" t="s">
        <v>16750</v>
      </c>
      <c r="B744" s="10" t="s">
        <v>19548</v>
      </c>
      <c r="C744" s="269" t="s">
        <v>30118</v>
      </c>
      <c r="D744" s="841" t="s">
        <v>15678</v>
      </c>
      <c r="E744" s="837">
        <v>3000</v>
      </c>
      <c r="F744" s="269" t="s">
        <v>16985</v>
      </c>
      <c r="G744" s="841" t="s">
        <v>16986</v>
      </c>
      <c r="H744" s="842" t="s">
        <v>15478</v>
      </c>
      <c r="I744" s="842" t="s">
        <v>16764</v>
      </c>
      <c r="J744" s="107" t="s">
        <v>16764</v>
      </c>
      <c r="K744" s="10">
        <v>2</v>
      </c>
      <c r="L744" s="10">
        <v>12</v>
      </c>
      <c r="M744" s="838">
        <v>36000</v>
      </c>
      <c r="N744" s="10">
        <v>1</v>
      </c>
      <c r="O744" s="107">
        <v>6</v>
      </c>
      <c r="P744" s="838">
        <v>18000</v>
      </c>
      <c r="Q744" s="10">
        <v>1</v>
      </c>
      <c r="R744" s="107">
        <v>12</v>
      </c>
    </row>
    <row r="745" spans="1:18" s="843" customFormat="1" ht="22.5" x14ac:dyDescent="0.25">
      <c r="A745" s="107" t="s">
        <v>16750</v>
      </c>
      <c r="B745" s="10" t="s">
        <v>19548</v>
      </c>
      <c r="C745" s="269" t="s">
        <v>30118</v>
      </c>
      <c r="D745" s="841" t="s">
        <v>16987</v>
      </c>
      <c r="E745" s="837">
        <v>9000</v>
      </c>
      <c r="F745" s="269" t="s">
        <v>16988</v>
      </c>
      <c r="G745" s="841" t="s">
        <v>16989</v>
      </c>
      <c r="H745" s="842" t="s">
        <v>16801</v>
      </c>
      <c r="I745" s="842" t="s">
        <v>16755</v>
      </c>
      <c r="J745" s="107" t="s">
        <v>16756</v>
      </c>
      <c r="K745" s="10">
        <v>2</v>
      </c>
      <c r="L745" s="10">
        <v>12</v>
      </c>
      <c r="M745" s="838">
        <v>108000</v>
      </c>
      <c r="N745" s="10">
        <v>1</v>
      </c>
      <c r="O745" s="107">
        <v>6</v>
      </c>
      <c r="P745" s="838">
        <v>54000</v>
      </c>
      <c r="Q745" s="10">
        <v>1</v>
      </c>
      <c r="R745" s="107">
        <v>12</v>
      </c>
    </row>
    <row r="746" spans="1:18" s="843" customFormat="1" ht="22.5" x14ac:dyDescent="0.25">
      <c r="A746" s="107" t="s">
        <v>16750</v>
      </c>
      <c r="B746" s="10" t="s">
        <v>19548</v>
      </c>
      <c r="C746" s="269" t="s">
        <v>30118</v>
      </c>
      <c r="D746" s="841" t="s">
        <v>16990</v>
      </c>
      <c r="E746" s="837">
        <v>11000</v>
      </c>
      <c r="F746" s="269" t="s">
        <v>16991</v>
      </c>
      <c r="G746" s="841" t="s">
        <v>16992</v>
      </c>
      <c r="H746" s="842" t="s">
        <v>16772</v>
      </c>
      <c r="I746" s="842" t="s">
        <v>16755</v>
      </c>
      <c r="J746" s="107" t="s">
        <v>16756</v>
      </c>
      <c r="K746" s="10">
        <v>2</v>
      </c>
      <c r="L746" s="10">
        <v>12</v>
      </c>
      <c r="M746" s="838">
        <v>132000</v>
      </c>
      <c r="N746" s="10">
        <v>1</v>
      </c>
      <c r="O746" s="107">
        <v>6</v>
      </c>
      <c r="P746" s="838">
        <v>66000</v>
      </c>
      <c r="Q746" s="10">
        <v>1</v>
      </c>
      <c r="R746" s="107">
        <v>12</v>
      </c>
    </row>
    <row r="747" spans="1:18" s="843" customFormat="1" ht="22.5" x14ac:dyDescent="0.25">
      <c r="A747" s="107" t="s">
        <v>16750</v>
      </c>
      <c r="B747" s="10" t="s">
        <v>19548</v>
      </c>
      <c r="C747" s="269" t="s">
        <v>30118</v>
      </c>
      <c r="D747" s="841" t="s">
        <v>15678</v>
      </c>
      <c r="E747" s="837">
        <v>3000</v>
      </c>
      <c r="F747" s="269" t="s">
        <v>16993</v>
      </c>
      <c r="G747" s="841" t="s">
        <v>16994</v>
      </c>
      <c r="H747" s="842" t="s">
        <v>15478</v>
      </c>
      <c r="I747" s="842" t="s">
        <v>16764</v>
      </c>
      <c r="J747" s="107" t="s">
        <v>16764</v>
      </c>
      <c r="K747" s="10">
        <v>2</v>
      </c>
      <c r="L747" s="10">
        <v>12</v>
      </c>
      <c r="M747" s="838">
        <v>36000</v>
      </c>
      <c r="N747" s="10">
        <v>1</v>
      </c>
      <c r="O747" s="107">
        <v>6</v>
      </c>
      <c r="P747" s="838">
        <v>18000</v>
      </c>
      <c r="Q747" s="10">
        <v>1</v>
      </c>
      <c r="R747" s="107">
        <v>12</v>
      </c>
    </row>
    <row r="748" spans="1:18" s="843" customFormat="1" ht="22.5" x14ac:dyDescent="0.25">
      <c r="A748" s="107" t="s">
        <v>16750</v>
      </c>
      <c r="B748" s="10" t="s">
        <v>19548</v>
      </c>
      <c r="C748" s="269" t="s">
        <v>30118</v>
      </c>
      <c r="D748" s="841" t="s">
        <v>16995</v>
      </c>
      <c r="E748" s="837">
        <v>5500</v>
      </c>
      <c r="F748" s="269" t="s">
        <v>16996</v>
      </c>
      <c r="G748" s="841" t="s">
        <v>16997</v>
      </c>
      <c r="H748" s="842" t="s">
        <v>16801</v>
      </c>
      <c r="I748" s="842" t="s">
        <v>16755</v>
      </c>
      <c r="J748" s="107" t="s">
        <v>16756</v>
      </c>
      <c r="K748" s="10">
        <v>2</v>
      </c>
      <c r="L748" s="10">
        <v>12</v>
      </c>
      <c r="M748" s="838">
        <v>66000</v>
      </c>
      <c r="N748" s="10">
        <v>1</v>
      </c>
      <c r="O748" s="107">
        <v>6</v>
      </c>
      <c r="P748" s="838">
        <v>33000</v>
      </c>
      <c r="Q748" s="10">
        <v>1</v>
      </c>
      <c r="R748" s="107">
        <v>12</v>
      </c>
    </row>
    <row r="749" spans="1:18" s="843" customFormat="1" ht="22.5" x14ac:dyDescent="0.25">
      <c r="A749" s="107" t="s">
        <v>16750</v>
      </c>
      <c r="B749" s="10" t="s">
        <v>19548</v>
      </c>
      <c r="C749" s="269" t="s">
        <v>30118</v>
      </c>
      <c r="D749" s="841" t="s">
        <v>15678</v>
      </c>
      <c r="E749" s="837">
        <v>3000</v>
      </c>
      <c r="F749" s="269" t="s">
        <v>16998</v>
      </c>
      <c r="G749" s="841" t="s">
        <v>16999</v>
      </c>
      <c r="H749" s="842" t="s">
        <v>15478</v>
      </c>
      <c r="I749" s="842" t="s">
        <v>16764</v>
      </c>
      <c r="J749" s="107" t="s">
        <v>16764</v>
      </c>
      <c r="K749" s="10">
        <v>2</v>
      </c>
      <c r="L749" s="10">
        <v>12</v>
      </c>
      <c r="M749" s="838">
        <v>36000</v>
      </c>
      <c r="N749" s="10">
        <v>1</v>
      </c>
      <c r="O749" s="107">
        <v>6</v>
      </c>
      <c r="P749" s="838">
        <v>18000</v>
      </c>
      <c r="Q749" s="10">
        <v>1</v>
      </c>
      <c r="R749" s="107">
        <v>12</v>
      </c>
    </row>
    <row r="750" spans="1:18" s="843" customFormat="1" ht="22.5" x14ac:dyDescent="0.25">
      <c r="A750" s="107" t="s">
        <v>16750</v>
      </c>
      <c r="B750" s="10" t="s">
        <v>19548</v>
      </c>
      <c r="C750" s="269" t="s">
        <v>30118</v>
      </c>
      <c r="D750" s="841" t="s">
        <v>15678</v>
      </c>
      <c r="E750" s="837">
        <v>3500</v>
      </c>
      <c r="F750" s="269" t="s">
        <v>17000</v>
      </c>
      <c r="G750" s="841" t="s">
        <v>17001</v>
      </c>
      <c r="H750" s="842" t="s">
        <v>16763</v>
      </c>
      <c r="I750" s="842" t="s">
        <v>16764</v>
      </c>
      <c r="J750" s="107" t="s">
        <v>16764</v>
      </c>
      <c r="K750" s="10">
        <v>2</v>
      </c>
      <c r="L750" s="10">
        <v>12</v>
      </c>
      <c r="M750" s="838">
        <v>42000</v>
      </c>
      <c r="N750" s="10">
        <v>1</v>
      </c>
      <c r="O750" s="107">
        <v>6</v>
      </c>
      <c r="P750" s="838">
        <v>21000</v>
      </c>
      <c r="Q750" s="10">
        <v>1</v>
      </c>
      <c r="R750" s="107">
        <v>12</v>
      </c>
    </row>
    <row r="751" spans="1:18" s="843" customFormat="1" ht="22.5" x14ac:dyDescent="0.25">
      <c r="A751" s="107" t="s">
        <v>16750</v>
      </c>
      <c r="B751" s="10" t="s">
        <v>19548</v>
      </c>
      <c r="C751" s="269" t="s">
        <v>30118</v>
      </c>
      <c r="D751" s="841" t="s">
        <v>15678</v>
      </c>
      <c r="E751" s="837">
        <v>3000</v>
      </c>
      <c r="F751" s="269" t="s">
        <v>17002</v>
      </c>
      <c r="G751" s="841" t="s">
        <v>17003</v>
      </c>
      <c r="H751" s="842" t="s">
        <v>16801</v>
      </c>
      <c r="I751" s="842" t="s">
        <v>16755</v>
      </c>
      <c r="J751" s="107" t="s">
        <v>16764</v>
      </c>
      <c r="K751" s="10">
        <v>2</v>
      </c>
      <c r="L751" s="10">
        <v>12</v>
      </c>
      <c r="M751" s="838">
        <v>36000</v>
      </c>
      <c r="N751" s="10">
        <v>1</v>
      </c>
      <c r="O751" s="107">
        <v>6</v>
      </c>
      <c r="P751" s="838">
        <v>18000</v>
      </c>
      <c r="Q751" s="10">
        <v>1</v>
      </c>
      <c r="R751" s="107">
        <v>12</v>
      </c>
    </row>
    <row r="752" spans="1:18" s="843" customFormat="1" ht="22.5" x14ac:dyDescent="0.25">
      <c r="A752" s="107" t="s">
        <v>16750</v>
      </c>
      <c r="B752" s="10" t="s">
        <v>19548</v>
      </c>
      <c r="C752" s="269" t="s">
        <v>30118</v>
      </c>
      <c r="D752" s="841" t="s">
        <v>17004</v>
      </c>
      <c r="E752" s="837">
        <v>11000</v>
      </c>
      <c r="F752" s="269" t="s">
        <v>17005</v>
      </c>
      <c r="G752" s="841" t="s">
        <v>17006</v>
      </c>
      <c r="H752" s="842" t="s">
        <v>16849</v>
      </c>
      <c r="I752" s="842" t="s">
        <v>16755</v>
      </c>
      <c r="J752" s="107" t="s">
        <v>16756</v>
      </c>
      <c r="K752" s="10">
        <v>2</v>
      </c>
      <c r="L752" s="10">
        <v>12</v>
      </c>
      <c r="M752" s="838">
        <v>132000</v>
      </c>
      <c r="N752" s="10">
        <v>1</v>
      </c>
      <c r="O752" s="107">
        <v>6</v>
      </c>
      <c r="P752" s="838">
        <v>66000</v>
      </c>
      <c r="Q752" s="10">
        <v>1</v>
      </c>
      <c r="R752" s="107">
        <v>12</v>
      </c>
    </row>
    <row r="753" spans="1:18" s="843" customFormat="1" ht="22.5" x14ac:dyDescent="0.25">
      <c r="A753" s="107" t="s">
        <v>16750</v>
      </c>
      <c r="B753" s="10" t="s">
        <v>19548</v>
      </c>
      <c r="C753" s="269" t="s">
        <v>30118</v>
      </c>
      <c r="D753" s="841" t="s">
        <v>17007</v>
      </c>
      <c r="E753" s="837">
        <v>6000</v>
      </c>
      <c r="F753" s="269" t="s">
        <v>17008</v>
      </c>
      <c r="G753" s="841" t="s">
        <v>17009</v>
      </c>
      <c r="H753" s="842" t="s">
        <v>16801</v>
      </c>
      <c r="I753" s="842" t="s">
        <v>16755</v>
      </c>
      <c r="J753" s="107" t="s">
        <v>16756</v>
      </c>
      <c r="K753" s="10">
        <v>2</v>
      </c>
      <c r="L753" s="10">
        <v>12</v>
      </c>
      <c r="M753" s="838">
        <v>72000</v>
      </c>
      <c r="N753" s="10">
        <v>1</v>
      </c>
      <c r="O753" s="107">
        <v>6</v>
      </c>
      <c r="P753" s="838">
        <v>36000</v>
      </c>
      <c r="Q753" s="10">
        <v>1</v>
      </c>
      <c r="R753" s="107">
        <v>12</v>
      </c>
    </row>
    <row r="754" spans="1:18" s="843" customFormat="1" ht="22.5" x14ac:dyDescent="0.25">
      <c r="A754" s="107" t="s">
        <v>16750</v>
      </c>
      <c r="B754" s="10" t="s">
        <v>19548</v>
      </c>
      <c r="C754" s="269" t="s">
        <v>30118</v>
      </c>
      <c r="D754" s="841" t="s">
        <v>17010</v>
      </c>
      <c r="E754" s="837">
        <v>9500</v>
      </c>
      <c r="F754" s="269" t="s">
        <v>17011</v>
      </c>
      <c r="G754" s="841" t="s">
        <v>17012</v>
      </c>
      <c r="H754" s="842" t="s">
        <v>16772</v>
      </c>
      <c r="I754" s="842" t="s">
        <v>16755</v>
      </c>
      <c r="J754" s="107" t="s">
        <v>16756</v>
      </c>
      <c r="K754" s="10">
        <v>2</v>
      </c>
      <c r="L754" s="10">
        <v>12</v>
      </c>
      <c r="M754" s="838">
        <f>44966.74+57000</f>
        <v>101966.73999999999</v>
      </c>
      <c r="N754" s="10">
        <v>1</v>
      </c>
      <c r="O754" s="107">
        <v>6</v>
      </c>
      <c r="P754" s="838">
        <v>57000</v>
      </c>
      <c r="Q754" s="10">
        <v>1</v>
      </c>
      <c r="R754" s="107">
        <v>12</v>
      </c>
    </row>
    <row r="755" spans="1:18" s="843" customFormat="1" ht="22.5" x14ac:dyDescent="0.25">
      <c r="A755" s="107" t="s">
        <v>16750</v>
      </c>
      <c r="B755" s="10" t="s">
        <v>19548</v>
      </c>
      <c r="C755" s="269" t="s">
        <v>30118</v>
      </c>
      <c r="D755" s="841" t="s">
        <v>17013</v>
      </c>
      <c r="E755" s="837">
        <v>8400</v>
      </c>
      <c r="F755" s="269" t="s">
        <v>17014</v>
      </c>
      <c r="G755" s="841" t="s">
        <v>17015</v>
      </c>
      <c r="H755" s="842" t="s">
        <v>16801</v>
      </c>
      <c r="I755" s="842" t="s">
        <v>16755</v>
      </c>
      <c r="J755" s="107" t="s">
        <v>16756</v>
      </c>
      <c r="K755" s="10">
        <v>2</v>
      </c>
      <c r="L755" s="10">
        <v>6</v>
      </c>
      <c r="M755" s="838">
        <f>12320+33600</f>
        <v>45920</v>
      </c>
      <c r="N755" s="10"/>
      <c r="O755" s="107"/>
      <c r="P755" s="838"/>
      <c r="Q755" s="10">
        <v>1</v>
      </c>
      <c r="R755" s="107">
        <v>12</v>
      </c>
    </row>
    <row r="756" spans="1:18" s="843" customFormat="1" ht="22.5" x14ac:dyDescent="0.25">
      <c r="A756" s="107" t="s">
        <v>16750</v>
      </c>
      <c r="B756" s="10" t="s">
        <v>19548</v>
      </c>
      <c r="C756" s="269" t="s">
        <v>30118</v>
      </c>
      <c r="D756" s="841" t="s">
        <v>17016</v>
      </c>
      <c r="E756" s="837">
        <v>6000</v>
      </c>
      <c r="F756" s="269" t="s">
        <v>17017</v>
      </c>
      <c r="G756" s="841" t="s">
        <v>17018</v>
      </c>
      <c r="H756" s="842" t="s">
        <v>16760</v>
      </c>
      <c r="I756" s="842" t="s">
        <v>16755</v>
      </c>
      <c r="J756" s="107" t="s">
        <v>16756</v>
      </c>
      <c r="K756" s="10">
        <v>2</v>
      </c>
      <c r="L756" s="10">
        <v>12</v>
      </c>
      <c r="M756" s="838">
        <v>72000</v>
      </c>
      <c r="N756" s="10">
        <v>1</v>
      </c>
      <c r="O756" s="107">
        <v>6</v>
      </c>
      <c r="P756" s="838">
        <v>36000</v>
      </c>
      <c r="Q756" s="10">
        <v>1</v>
      </c>
      <c r="R756" s="107">
        <v>12</v>
      </c>
    </row>
    <row r="757" spans="1:18" s="843" customFormat="1" ht="22.5" x14ac:dyDescent="0.25">
      <c r="A757" s="107" t="s">
        <v>16750</v>
      </c>
      <c r="B757" s="10" t="s">
        <v>19548</v>
      </c>
      <c r="C757" s="269" t="s">
        <v>30118</v>
      </c>
      <c r="D757" s="841" t="s">
        <v>17019</v>
      </c>
      <c r="E757" s="837">
        <v>15000</v>
      </c>
      <c r="F757" s="269" t="s">
        <v>17020</v>
      </c>
      <c r="G757" s="841" t="s">
        <v>17021</v>
      </c>
      <c r="H757" s="842" t="s">
        <v>16963</v>
      </c>
      <c r="I757" s="842" t="s">
        <v>16755</v>
      </c>
      <c r="J757" s="107" t="s">
        <v>16912</v>
      </c>
      <c r="K757" s="10">
        <v>1</v>
      </c>
      <c r="L757" s="10">
        <v>12</v>
      </c>
      <c r="M757" s="838">
        <f>15000*12</f>
        <v>180000</v>
      </c>
      <c r="N757" s="10">
        <v>1</v>
      </c>
      <c r="O757" s="107">
        <v>3</v>
      </c>
      <c r="P757" s="838">
        <v>45000</v>
      </c>
      <c r="Q757" s="10"/>
      <c r="R757" s="107"/>
    </row>
    <row r="758" spans="1:18" s="843" customFormat="1" ht="22.5" x14ac:dyDescent="0.25">
      <c r="A758" s="107" t="s">
        <v>16750</v>
      </c>
      <c r="B758" s="10" t="s">
        <v>19548</v>
      </c>
      <c r="C758" s="269" t="s">
        <v>30118</v>
      </c>
      <c r="D758" s="841" t="s">
        <v>17022</v>
      </c>
      <c r="E758" s="837">
        <v>15000</v>
      </c>
      <c r="F758" s="269" t="s">
        <v>17023</v>
      </c>
      <c r="G758" s="841" t="s">
        <v>17024</v>
      </c>
      <c r="H758" s="842" t="s">
        <v>17025</v>
      </c>
      <c r="I758" s="842" t="s">
        <v>16755</v>
      </c>
      <c r="J758" s="107" t="s">
        <v>16912</v>
      </c>
      <c r="K758" s="10"/>
      <c r="L758" s="10"/>
      <c r="M758" s="838"/>
      <c r="N758" s="10">
        <v>1</v>
      </c>
      <c r="O758" s="107">
        <v>2</v>
      </c>
      <c r="P758" s="838">
        <f>2500+15000</f>
        <v>17500</v>
      </c>
      <c r="Q758" s="10">
        <v>1</v>
      </c>
      <c r="R758" s="107">
        <v>12</v>
      </c>
    </row>
    <row r="759" spans="1:18" s="843" customFormat="1" ht="22.5" x14ac:dyDescent="0.25">
      <c r="A759" s="107" t="s">
        <v>16750</v>
      </c>
      <c r="B759" s="10" t="s">
        <v>19548</v>
      </c>
      <c r="C759" s="269" t="s">
        <v>30118</v>
      </c>
      <c r="D759" s="841" t="s">
        <v>15644</v>
      </c>
      <c r="E759" s="837">
        <v>3500</v>
      </c>
      <c r="F759" s="269" t="s">
        <v>17026</v>
      </c>
      <c r="G759" s="841" t="s">
        <v>17027</v>
      </c>
      <c r="H759" s="842" t="s">
        <v>16817</v>
      </c>
      <c r="I759" s="842" t="s">
        <v>16764</v>
      </c>
      <c r="J759" s="107" t="s">
        <v>16764</v>
      </c>
      <c r="K759" s="10">
        <v>2</v>
      </c>
      <c r="L759" s="10">
        <v>12</v>
      </c>
      <c r="M759" s="838">
        <v>42000</v>
      </c>
      <c r="N759" s="10">
        <v>1</v>
      </c>
      <c r="O759" s="107">
        <v>6</v>
      </c>
      <c r="P759" s="838">
        <v>21000</v>
      </c>
      <c r="Q759" s="10">
        <v>1</v>
      </c>
      <c r="R759" s="107">
        <v>12</v>
      </c>
    </row>
    <row r="760" spans="1:18" s="843" customFormat="1" ht="22.5" x14ac:dyDescent="0.25">
      <c r="A760" s="107" t="s">
        <v>16750</v>
      </c>
      <c r="B760" s="10" t="s">
        <v>19548</v>
      </c>
      <c r="C760" s="269" t="s">
        <v>30118</v>
      </c>
      <c r="D760" s="841" t="s">
        <v>17028</v>
      </c>
      <c r="E760" s="837">
        <v>4000</v>
      </c>
      <c r="F760" s="269" t="s">
        <v>17029</v>
      </c>
      <c r="G760" s="841" t="s">
        <v>17030</v>
      </c>
      <c r="H760" s="842" t="s">
        <v>17031</v>
      </c>
      <c r="I760" s="842" t="s">
        <v>16764</v>
      </c>
      <c r="J760" s="107" t="s">
        <v>16764</v>
      </c>
      <c r="K760" s="10">
        <v>2</v>
      </c>
      <c r="L760" s="10">
        <v>12</v>
      </c>
      <c r="M760" s="838">
        <v>48000</v>
      </c>
      <c r="N760" s="10">
        <v>1</v>
      </c>
      <c r="O760" s="107">
        <v>6</v>
      </c>
      <c r="P760" s="838">
        <v>24000</v>
      </c>
      <c r="Q760" s="10">
        <v>1</v>
      </c>
      <c r="R760" s="107">
        <v>12</v>
      </c>
    </row>
    <row r="761" spans="1:18" s="843" customFormat="1" ht="22.5" x14ac:dyDescent="0.25">
      <c r="A761" s="107" t="s">
        <v>16750</v>
      </c>
      <c r="B761" s="10" t="s">
        <v>19548</v>
      </c>
      <c r="C761" s="269" t="s">
        <v>30118</v>
      </c>
      <c r="D761" s="841" t="s">
        <v>17032</v>
      </c>
      <c r="E761" s="837">
        <v>11000</v>
      </c>
      <c r="F761" s="269" t="s">
        <v>17033</v>
      </c>
      <c r="G761" s="841" t="s">
        <v>17034</v>
      </c>
      <c r="H761" s="842" t="s">
        <v>16801</v>
      </c>
      <c r="I761" s="842" t="s">
        <v>16755</v>
      </c>
      <c r="J761" s="107" t="s">
        <v>16756</v>
      </c>
      <c r="K761" s="10">
        <v>2</v>
      </c>
      <c r="L761" s="10">
        <v>12</v>
      </c>
      <c r="M761" s="838">
        <v>132000</v>
      </c>
      <c r="N761" s="10">
        <v>1</v>
      </c>
      <c r="O761" s="107">
        <v>6</v>
      </c>
      <c r="P761" s="838">
        <v>66000</v>
      </c>
      <c r="Q761" s="10">
        <v>1</v>
      </c>
      <c r="R761" s="107">
        <v>12</v>
      </c>
    </row>
    <row r="762" spans="1:18" s="843" customFormat="1" ht="22.5" x14ac:dyDescent="0.25">
      <c r="A762" s="107" t="s">
        <v>16750</v>
      </c>
      <c r="B762" s="10" t="s">
        <v>19548</v>
      </c>
      <c r="C762" s="269" t="s">
        <v>30118</v>
      </c>
      <c r="D762" s="841" t="s">
        <v>17035</v>
      </c>
      <c r="E762" s="837">
        <v>12000</v>
      </c>
      <c r="F762" s="269" t="s">
        <v>17036</v>
      </c>
      <c r="G762" s="841" t="s">
        <v>17037</v>
      </c>
      <c r="H762" s="842" t="s">
        <v>16772</v>
      </c>
      <c r="I762" s="842" t="s">
        <v>16755</v>
      </c>
      <c r="J762" s="107" t="s">
        <v>16756</v>
      </c>
      <c r="K762" s="10">
        <v>2</v>
      </c>
      <c r="L762" s="10">
        <v>12</v>
      </c>
      <c r="M762" s="838">
        <v>144000</v>
      </c>
      <c r="N762" s="10">
        <v>1</v>
      </c>
      <c r="O762" s="107">
        <v>6</v>
      </c>
      <c r="P762" s="838">
        <v>72000</v>
      </c>
      <c r="Q762" s="10">
        <v>1</v>
      </c>
      <c r="R762" s="107">
        <v>12</v>
      </c>
    </row>
    <row r="763" spans="1:18" s="843" customFormat="1" ht="22.5" x14ac:dyDescent="0.25">
      <c r="A763" s="107" t="s">
        <v>16750</v>
      </c>
      <c r="B763" s="10" t="s">
        <v>19548</v>
      </c>
      <c r="C763" s="269" t="s">
        <v>30118</v>
      </c>
      <c r="D763" s="841" t="s">
        <v>17038</v>
      </c>
      <c r="E763" s="837">
        <v>3500</v>
      </c>
      <c r="F763" s="269" t="s">
        <v>17039</v>
      </c>
      <c r="G763" s="841" t="s">
        <v>17040</v>
      </c>
      <c r="H763" s="842" t="s">
        <v>16763</v>
      </c>
      <c r="I763" s="842" t="s">
        <v>16764</v>
      </c>
      <c r="J763" s="107" t="s">
        <v>16764</v>
      </c>
      <c r="K763" s="10">
        <v>2</v>
      </c>
      <c r="L763" s="10">
        <v>12</v>
      </c>
      <c r="M763" s="838">
        <v>42000</v>
      </c>
      <c r="N763" s="10">
        <v>1</v>
      </c>
      <c r="O763" s="107">
        <v>6</v>
      </c>
      <c r="P763" s="838">
        <v>21000</v>
      </c>
      <c r="Q763" s="10">
        <v>1</v>
      </c>
      <c r="R763" s="107">
        <v>12</v>
      </c>
    </row>
    <row r="764" spans="1:18" s="843" customFormat="1" ht="22.5" x14ac:dyDescent="0.25">
      <c r="A764" s="107" t="s">
        <v>16750</v>
      </c>
      <c r="B764" s="10" t="s">
        <v>19548</v>
      </c>
      <c r="C764" s="269" t="s">
        <v>30118</v>
      </c>
      <c r="D764" s="841" t="s">
        <v>15678</v>
      </c>
      <c r="E764" s="837">
        <v>3000</v>
      </c>
      <c r="F764" s="269" t="s">
        <v>17041</v>
      </c>
      <c r="G764" s="841" t="s">
        <v>17042</v>
      </c>
      <c r="H764" s="842" t="s">
        <v>15478</v>
      </c>
      <c r="I764" s="842" t="s">
        <v>16764</v>
      </c>
      <c r="J764" s="107" t="s">
        <v>16764</v>
      </c>
      <c r="K764" s="10">
        <v>2</v>
      </c>
      <c r="L764" s="10">
        <v>12</v>
      </c>
      <c r="M764" s="838">
        <v>36000</v>
      </c>
      <c r="N764" s="10">
        <v>1</v>
      </c>
      <c r="O764" s="107">
        <v>6</v>
      </c>
      <c r="P764" s="838">
        <v>18000</v>
      </c>
      <c r="Q764" s="10">
        <v>1</v>
      </c>
      <c r="R764" s="107">
        <v>12</v>
      </c>
    </row>
    <row r="765" spans="1:18" s="843" customFormat="1" ht="22.5" x14ac:dyDescent="0.25">
      <c r="A765" s="107" t="s">
        <v>16750</v>
      </c>
      <c r="B765" s="10" t="s">
        <v>19548</v>
      </c>
      <c r="C765" s="269" t="s">
        <v>30118</v>
      </c>
      <c r="D765" s="841" t="s">
        <v>17043</v>
      </c>
      <c r="E765" s="837">
        <v>4500</v>
      </c>
      <c r="F765" s="269" t="s">
        <v>17044</v>
      </c>
      <c r="G765" s="841" t="s">
        <v>17045</v>
      </c>
      <c r="H765" s="842" t="s">
        <v>16763</v>
      </c>
      <c r="I765" s="842" t="s">
        <v>16764</v>
      </c>
      <c r="J765" s="107" t="s">
        <v>16764</v>
      </c>
      <c r="K765" s="10">
        <v>2</v>
      </c>
      <c r="L765" s="10">
        <v>12</v>
      </c>
      <c r="M765" s="838">
        <v>54000</v>
      </c>
      <c r="N765" s="10">
        <v>1</v>
      </c>
      <c r="O765" s="107">
        <v>6</v>
      </c>
      <c r="P765" s="838">
        <v>27000</v>
      </c>
      <c r="Q765" s="10">
        <v>1</v>
      </c>
      <c r="R765" s="107">
        <v>12</v>
      </c>
    </row>
    <row r="766" spans="1:18" s="843" customFormat="1" ht="22.5" x14ac:dyDescent="0.25">
      <c r="A766" s="107" t="s">
        <v>16750</v>
      </c>
      <c r="B766" s="10" t="s">
        <v>19548</v>
      </c>
      <c r="C766" s="269" t="s">
        <v>30118</v>
      </c>
      <c r="D766" s="841" t="s">
        <v>15450</v>
      </c>
      <c r="E766" s="837">
        <v>10000</v>
      </c>
      <c r="F766" s="269" t="s">
        <v>17046</v>
      </c>
      <c r="G766" s="841" t="s">
        <v>17047</v>
      </c>
      <c r="H766" s="842" t="s">
        <v>16794</v>
      </c>
      <c r="I766" s="842" t="s">
        <v>16755</v>
      </c>
      <c r="J766" s="107" t="s">
        <v>16756</v>
      </c>
      <c r="K766" s="10">
        <v>2</v>
      </c>
      <c r="L766" s="10">
        <v>12</v>
      </c>
      <c r="M766" s="838">
        <v>120000</v>
      </c>
      <c r="N766" s="10">
        <v>1</v>
      </c>
      <c r="O766" s="107">
        <v>6</v>
      </c>
      <c r="P766" s="838">
        <v>60000</v>
      </c>
      <c r="Q766" s="10">
        <v>1</v>
      </c>
      <c r="R766" s="107">
        <v>12</v>
      </c>
    </row>
    <row r="767" spans="1:18" s="843" customFormat="1" ht="22.5" x14ac:dyDescent="0.25">
      <c r="A767" s="107" t="s">
        <v>16750</v>
      </c>
      <c r="B767" s="10" t="s">
        <v>19548</v>
      </c>
      <c r="C767" s="269" t="s">
        <v>30118</v>
      </c>
      <c r="D767" s="841" t="s">
        <v>17048</v>
      </c>
      <c r="E767" s="837">
        <v>12000</v>
      </c>
      <c r="F767" s="269" t="s">
        <v>17049</v>
      </c>
      <c r="G767" s="841" t="s">
        <v>17050</v>
      </c>
      <c r="H767" s="842" t="s">
        <v>16053</v>
      </c>
      <c r="I767" s="842" t="s">
        <v>16755</v>
      </c>
      <c r="J767" s="107" t="s">
        <v>16756</v>
      </c>
      <c r="K767" s="10">
        <v>2</v>
      </c>
      <c r="L767" s="10">
        <v>12</v>
      </c>
      <c r="M767" s="838">
        <v>144000</v>
      </c>
      <c r="N767" s="10">
        <v>1</v>
      </c>
      <c r="O767" s="107">
        <v>6</v>
      </c>
      <c r="P767" s="838">
        <v>72000</v>
      </c>
      <c r="Q767" s="10">
        <v>1</v>
      </c>
      <c r="R767" s="107">
        <v>12</v>
      </c>
    </row>
    <row r="768" spans="1:18" s="843" customFormat="1" ht="22.5" x14ac:dyDescent="0.25">
      <c r="A768" s="107" t="s">
        <v>16750</v>
      </c>
      <c r="B768" s="10" t="s">
        <v>19548</v>
      </c>
      <c r="C768" s="269" t="s">
        <v>30118</v>
      </c>
      <c r="D768" s="841" t="s">
        <v>17051</v>
      </c>
      <c r="E768" s="837">
        <v>11000</v>
      </c>
      <c r="F768" s="269" t="s">
        <v>17052</v>
      </c>
      <c r="G768" s="841" t="s">
        <v>17053</v>
      </c>
      <c r="H768" s="842" t="s">
        <v>16772</v>
      </c>
      <c r="I768" s="842" t="s">
        <v>16755</v>
      </c>
      <c r="J768" s="107" t="s">
        <v>16756</v>
      </c>
      <c r="K768" s="10">
        <v>2</v>
      </c>
      <c r="L768" s="10">
        <v>12</v>
      </c>
      <c r="M768" s="838">
        <v>132000</v>
      </c>
      <c r="N768" s="10">
        <v>1</v>
      </c>
      <c r="O768" s="107">
        <v>6</v>
      </c>
      <c r="P768" s="838">
        <v>66000</v>
      </c>
      <c r="Q768" s="10">
        <v>1</v>
      </c>
      <c r="R768" s="107">
        <v>12</v>
      </c>
    </row>
    <row r="769" spans="1:18" s="843" customFormat="1" ht="22.5" x14ac:dyDescent="0.25">
      <c r="A769" s="107" t="s">
        <v>16750</v>
      </c>
      <c r="B769" s="10" t="s">
        <v>19548</v>
      </c>
      <c r="C769" s="269" t="s">
        <v>30118</v>
      </c>
      <c r="D769" s="841" t="s">
        <v>17054</v>
      </c>
      <c r="E769" s="837">
        <v>6000</v>
      </c>
      <c r="F769" s="269" t="s">
        <v>17055</v>
      </c>
      <c r="G769" s="841" t="s">
        <v>17056</v>
      </c>
      <c r="H769" s="842" t="s">
        <v>16760</v>
      </c>
      <c r="I769" s="842" t="s">
        <v>16755</v>
      </c>
      <c r="J769" s="107" t="s">
        <v>16756</v>
      </c>
      <c r="K769" s="10">
        <v>2</v>
      </c>
      <c r="L769" s="10">
        <v>12</v>
      </c>
      <c r="M769" s="838">
        <v>72000</v>
      </c>
      <c r="N769" s="10">
        <v>1</v>
      </c>
      <c r="O769" s="107">
        <v>6</v>
      </c>
      <c r="P769" s="838">
        <v>36000</v>
      </c>
      <c r="Q769" s="10">
        <v>1</v>
      </c>
      <c r="R769" s="107">
        <v>12</v>
      </c>
    </row>
    <row r="770" spans="1:18" s="843" customFormat="1" ht="22.5" x14ac:dyDescent="0.25">
      <c r="A770" s="107" t="s">
        <v>16750</v>
      </c>
      <c r="B770" s="10" t="s">
        <v>19548</v>
      </c>
      <c r="C770" s="269" t="s">
        <v>30118</v>
      </c>
      <c r="D770" s="841" t="s">
        <v>15827</v>
      </c>
      <c r="E770" s="837">
        <v>4100</v>
      </c>
      <c r="F770" s="269" t="s">
        <v>17057</v>
      </c>
      <c r="G770" s="841" t="s">
        <v>17058</v>
      </c>
      <c r="H770" s="842" t="s">
        <v>16804</v>
      </c>
      <c r="I770" s="842" t="s">
        <v>16764</v>
      </c>
      <c r="J770" s="107" t="s">
        <v>16764</v>
      </c>
      <c r="K770" s="10">
        <v>2</v>
      </c>
      <c r="L770" s="10">
        <v>12</v>
      </c>
      <c r="M770" s="838">
        <v>49200</v>
      </c>
      <c r="N770" s="10">
        <v>1</v>
      </c>
      <c r="O770" s="107">
        <v>6</v>
      </c>
      <c r="P770" s="838">
        <v>24600</v>
      </c>
      <c r="Q770" s="10">
        <v>1</v>
      </c>
      <c r="R770" s="107">
        <v>12</v>
      </c>
    </row>
    <row r="771" spans="1:18" s="843" customFormat="1" ht="22.5" x14ac:dyDescent="0.25">
      <c r="A771" s="107" t="s">
        <v>16750</v>
      </c>
      <c r="B771" s="10" t="s">
        <v>19548</v>
      </c>
      <c r="C771" s="269" t="s">
        <v>30118</v>
      </c>
      <c r="D771" s="841" t="s">
        <v>15482</v>
      </c>
      <c r="E771" s="837">
        <v>3500</v>
      </c>
      <c r="F771" s="269" t="s">
        <v>17059</v>
      </c>
      <c r="G771" s="841" t="s">
        <v>17060</v>
      </c>
      <c r="H771" s="842" t="s">
        <v>16763</v>
      </c>
      <c r="I771" s="842" t="s">
        <v>16764</v>
      </c>
      <c r="J771" s="107" t="s">
        <v>16764</v>
      </c>
      <c r="K771" s="10">
        <v>2</v>
      </c>
      <c r="L771" s="10">
        <v>12</v>
      </c>
      <c r="M771" s="838">
        <v>42000</v>
      </c>
      <c r="N771" s="10">
        <v>1</v>
      </c>
      <c r="O771" s="107">
        <v>6</v>
      </c>
      <c r="P771" s="838">
        <v>21000</v>
      </c>
      <c r="Q771" s="10">
        <v>1</v>
      </c>
      <c r="R771" s="107">
        <v>12</v>
      </c>
    </row>
    <row r="772" spans="1:18" s="843" customFormat="1" ht="22.5" x14ac:dyDescent="0.25">
      <c r="A772" s="107" t="s">
        <v>16750</v>
      </c>
      <c r="B772" s="10" t="s">
        <v>19548</v>
      </c>
      <c r="C772" s="269" t="s">
        <v>30118</v>
      </c>
      <c r="D772" s="841" t="s">
        <v>17061</v>
      </c>
      <c r="E772" s="837">
        <v>6000</v>
      </c>
      <c r="F772" s="269" t="s">
        <v>17062</v>
      </c>
      <c r="G772" s="841" t="s">
        <v>17063</v>
      </c>
      <c r="H772" s="842" t="s">
        <v>16760</v>
      </c>
      <c r="I772" s="842" t="s">
        <v>16755</v>
      </c>
      <c r="J772" s="107" t="s">
        <v>16756</v>
      </c>
      <c r="K772" s="10">
        <v>2</v>
      </c>
      <c r="L772" s="10">
        <v>12</v>
      </c>
      <c r="M772" s="838">
        <v>72000</v>
      </c>
      <c r="N772" s="10">
        <v>1</v>
      </c>
      <c r="O772" s="107">
        <v>6</v>
      </c>
      <c r="P772" s="838">
        <v>36000</v>
      </c>
      <c r="Q772" s="10">
        <v>1</v>
      </c>
      <c r="R772" s="107">
        <v>12</v>
      </c>
    </row>
    <row r="773" spans="1:18" s="843" customFormat="1" ht="22.5" x14ac:dyDescent="0.25">
      <c r="A773" s="107" t="s">
        <v>16750</v>
      </c>
      <c r="B773" s="10" t="s">
        <v>19548</v>
      </c>
      <c r="C773" s="269" t="s">
        <v>30118</v>
      </c>
      <c r="D773" s="841" t="s">
        <v>15745</v>
      </c>
      <c r="E773" s="837">
        <v>14000</v>
      </c>
      <c r="F773" s="269" t="s">
        <v>17064</v>
      </c>
      <c r="G773" s="841" t="s">
        <v>17065</v>
      </c>
      <c r="H773" s="842" t="s">
        <v>17066</v>
      </c>
      <c r="I773" s="842" t="s">
        <v>16755</v>
      </c>
      <c r="J773" s="107" t="s">
        <v>16912</v>
      </c>
      <c r="K773" s="10"/>
      <c r="L773" s="10"/>
      <c r="M773" s="838"/>
      <c r="N773" s="10">
        <v>1</v>
      </c>
      <c r="O773" s="107">
        <v>4</v>
      </c>
      <c r="P773" s="838">
        <f>14000*4</f>
        <v>56000</v>
      </c>
      <c r="Q773" s="10">
        <v>1</v>
      </c>
      <c r="R773" s="107">
        <v>12</v>
      </c>
    </row>
    <row r="774" spans="1:18" s="843" customFormat="1" ht="22.5" x14ac:dyDescent="0.25">
      <c r="A774" s="107" t="s">
        <v>16750</v>
      </c>
      <c r="B774" s="10" t="s">
        <v>19548</v>
      </c>
      <c r="C774" s="269" t="s">
        <v>30118</v>
      </c>
      <c r="D774" s="841" t="s">
        <v>17067</v>
      </c>
      <c r="E774" s="837">
        <v>6000</v>
      </c>
      <c r="F774" s="269" t="s">
        <v>17068</v>
      </c>
      <c r="G774" s="841" t="s">
        <v>17069</v>
      </c>
      <c r="H774" s="842" t="s">
        <v>16801</v>
      </c>
      <c r="I774" s="842" t="s">
        <v>16755</v>
      </c>
      <c r="J774" s="107" t="s">
        <v>16756</v>
      </c>
      <c r="K774" s="10">
        <v>2</v>
      </c>
      <c r="L774" s="10">
        <v>12</v>
      </c>
      <c r="M774" s="838">
        <v>72000</v>
      </c>
      <c r="N774" s="10">
        <v>1</v>
      </c>
      <c r="O774" s="107">
        <v>6</v>
      </c>
      <c r="P774" s="838">
        <v>36000</v>
      </c>
      <c r="Q774" s="10">
        <v>1</v>
      </c>
      <c r="R774" s="107">
        <v>12</v>
      </c>
    </row>
    <row r="775" spans="1:18" s="843" customFormat="1" ht="22.5" x14ac:dyDescent="0.25">
      <c r="A775" s="107" t="s">
        <v>16750</v>
      </c>
      <c r="B775" s="10" t="s">
        <v>19548</v>
      </c>
      <c r="C775" s="269" t="s">
        <v>30118</v>
      </c>
      <c r="D775" s="841" t="s">
        <v>16886</v>
      </c>
      <c r="E775" s="837">
        <v>6000</v>
      </c>
      <c r="F775" s="269" t="s">
        <v>17070</v>
      </c>
      <c r="G775" s="841" t="s">
        <v>17071</v>
      </c>
      <c r="H775" s="842" t="s">
        <v>16772</v>
      </c>
      <c r="I775" s="842" t="s">
        <v>16755</v>
      </c>
      <c r="J775" s="107" t="s">
        <v>16756</v>
      </c>
      <c r="K775" s="10">
        <v>2</v>
      </c>
      <c r="L775" s="10">
        <v>12</v>
      </c>
      <c r="M775" s="838">
        <v>72000</v>
      </c>
      <c r="N775" s="10">
        <v>1</v>
      </c>
      <c r="O775" s="107">
        <v>6</v>
      </c>
      <c r="P775" s="838">
        <v>36000</v>
      </c>
      <c r="Q775" s="10">
        <v>1</v>
      </c>
      <c r="R775" s="107">
        <v>12</v>
      </c>
    </row>
    <row r="776" spans="1:18" s="843" customFormat="1" ht="22.5" x14ac:dyDescent="0.25">
      <c r="A776" s="107" t="s">
        <v>16750</v>
      </c>
      <c r="B776" s="10" t="s">
        <v>19548</v>
      </c>
      <c r="C776" s="269" t="s">
        <v>30118</v>
      </c>
      <c r="D776" s="841" t="s">
        <v>17072</v>
      </c>
      <c r="E776" s="837">
        <v>3000</v>
      </c>
      <c r="F776" s="269" t="s">
        <v>17073</v>
      </c>
      <c r="G776" s="841" t="s">
        <v>17074</v>
      </c>
      <c r="H776" s="842" t="s">
        <v>16763</v>
      </c>
      <c r="I776" s="842" t="s">
        <v>16836</v>
      </c>
      <c r="J776" s="107" t="s">
        <v>16836</v>
      </c>
      <c r="K776" s="10">
        <v>2</v>
      </c>
      <c r="L776" s="10">
        <v>12</v>
      </c>
      <c r="M776" s="838">
        <v>36000</v>
      </c>
      <c r="N776" s="10">
        <v>1</v>
      </c>
      <c r="O776" s="107">
        <v>6</v>
      </c>
      <c r="P776" s="838">
        <v>18000</v>
      </c>
      <c r="Q776" s="10">
        <v>1</v>
      </c>
      <c r="R776" s="107">
        <v>12</v>
      </c>
    </row>
    <row r="777" spans="1:18" s="843" customFormat="1" ht="22.5" x14ac:dyDescent="0.25">
      <c r="A777" s="107" t="s">
        <v>16750</v>
      </c>
      <c r="B777" s="10" t="s">
        <v>19548</v>
      </c>
      <c r="C777" s="269" t="s">
        <v>30118</v>
      </c>
      <c r="D777" s="841" t="s">
        <v>16811</v>
      </c>
      <c r="E777" s="837">
        <v>10000</v>
      </c>
      <c r="F777" s="269" t="s">
        <v>17075</v>
      </c>
      <c r="G777" s="841" t="s">
        <v>17076</v>
      </c>
      <c r="H777" s="842" t="s">
        <v>16772</v>
      </c>
      <c r="I777" s="842" t="s">
        <v>16755</v>
      </c>
      <c r="J777" s="107" t="s">
        <v>16756</v>
      </c>
      <c r="K777" s="10">
        <v>2</v>
      </c>
      <c r="L777" s="10">
        <v>12</v>
      </c>
      <c r="M777" s="838">
        <v>120000</v>
      </c>
      <c r="N777" s="10">
        <v>1</v>
      </c>
      <c r="O777" s="107">
        <v>6</v>
      </c>
      <c r="P777" s="838">
        <v>60000</v>
      </c>
      <c r="Q777" s="10">
        <v>1</v>
      </c>
      <c r="R777" s="107">
        <v>12</v>
      </c>
    </row>
    <row r="778" spans="1:18" s="843" customFormat="1" ht="22.5" x14ac:dyDescent="0.25">
      <c r="A778" s="107" t="s">
        <v>16750</v>
      </c>
      <c r="B778" s="10" t="s">
        <v>19548</v>
      </c>
      <c r="C778" s="269" t="s">
        <v>30118</v>
      </c>
      <c r="D778" s="841" t="s">
        <v>15418</v>
      </c>
      <c r="E778" s="837">
        <v>3000</v>
      </c>
      <c r="F778" s="269" t="s">
        <v>17077</v>
      </c>
      <c r="G778" s="841" t="s">
        <v>17078</v>
      </c>
      <c r="H778" s="842" t="s">
        <v>17079</v>
      </c>
      <c r="I778" s="842" t="s">
        <v>16764</v>
      </c>
      <c r="J778" s="107" t="s">
        <v>16764</v>
      </c>
      <c r="K778" s="10">
        <v>2</v>
      </c>
      <c r="L778" s="10">
        <v>12</v>
      </c>
      <c r="M778" s="838">
        <v>36000</v>
      </c>
      <c r="N778" s="10">
        <v>1</v>
      </c>
      <c r="O778" s="107">
        <v>1</v>
      </c>
      <c r="P778" s="838">
        <v>1000</v>
      </c>
      <c r="Q778" s="10">
        <v>1</v>
      </c>
      <c r="R778" s="107">
        <v>12</v>
      </c>
    </row>
    <row r="779" spans="1:18" s="843" customFormat="1" ht="22.5" x14ac:dyDescent="0.25">
      <c r="A779" s="107" t="s">
        <v>16750</v>
      </c>
      <c r="B779" s="10" t="s">
        <v>19548</v>
      </c>
      <c r="C779" s="269" t="s">
        <v>30118</v>
      </c>
      <c r="D779" s="841" t="s">
        <v>17080</v>
      </c>
      <c r="E779" s="837">
        <v>14000</v>
      </c>
      <c r="F779" s="269" t="s">
        <v>17081</v>
      </c>
      <c r="G779" s="841" t="s">
        <v>17082</v>
      </c>
      <c r="H779" s="842" t="s">
        <v>16849</v>
      </c>
      <c r="I779" s="842" t="s">
        <v>16755</v>
      </c>
      <c r="J779" s="107" t="s">
        <v>16912</v>
      </c>
      <c r="K779" s="10">
        <v>1</v>
      </c>
      <c r="L779" s="10">
        <v>12</v>
      </c>
      <c r="M779" s="838">
        <f>14000*12</f>
        <v>168000</v>
      </c>
      <c r="N779" s="10">
        <v>1</v>
      </c>
      <c r="O779" s="107">
        <v>3</v>
      </c>
      <c r="P779" s="838">
        <v>42000</v>
      </c>
      <c r="Q779" s="10">
        <v>1</v>
      </c>
      <c r="R779" s="107">
        <v>12</v>
      </c>
    </row>
    <row r="780" spans="1:18" s="843" customFormat="1" ht="22.5" x14ac:dyDescent="0.25">
      <c r="A780" s="107" t="s">
        <v>16750</v>
      </c>
      <c r="B780" s="10" t="s">
        <v>19548</v>
      </c>
      <c r="C780" s="269" t="s">
        <v>30118</v>
      </c>
      <c r="D780" s="841" t="s">
        <v>15678</v>
      </c>
      <c r="E780" s="837">
        <v>3500</v>
      </c>
      <c r="F780" s="269" t="s">
        <v>17083</v>
      </c>
      <c r="G780" s="841" t="s">
        <v>17084</v>
      </c>
      <c r="H780" s="842" t="s">
        <v>15478</v>
      </c>
      <c r="I780" s="842" t="s">
        <v>16764</v>
      </c>
      <c r="J780" s="107" t="s">
        <v>16764</v>
      </c>
      <c r="K780" s="10">
        <v>2</v>
      </c>
      <c r="L780" s="10">
        <v>12</v>
      </c>
      <c r="M780" s="838">
        <v>42000</v>
      </c>
      <c r="N780" s="10">
        <v>1</v>
      </c>
      <c r="O780" s="107">
        <v>6</v>
      </c>
      <c r="P780" s="838">
        <v>21000</v>
      </c>
      <c r="Q780" s="10">
        <v>1</v>
      </c>
      <c r="R780" s="107">
        <v>12</v>
      </c>
    </row>
    <row r="781" spans="1:18" s="843" customFormat="1" ht="22.5" x14ac:dyDescent="0.25">
      <c r="A781" s="107" t="s">
        <v>16750</v>
      </c>
      <c r="B781" s="10" t="s">
        <v>19548</v>
      </c>
      <c r="C781" s="269" t="s">
        <v>30118</v>
      </c>
      <c r="D781" s="841" t="s">
        <v>15678</v>
      </c>
      <c r="E781" s="837">
        <v>3000</v>
      </c>
      <c r="F781" s="269" t="s">
        <v>17085</v>
      </c>
      <c r="G781" s="841" t="s">
        <v>17086</v>
      </c>
      <c r="H781" s="842" t="s">
        <v>15478</v>
      </c>
      <c r="I781" s="842" t="s">
        <v>16764</v>
      </c>
      <c r="J781" s="107" t="s">
        <v>16764</v>
      </c>
      <c r="K781" s="10">
        <v>2</v>
      </c>
      <c r="L781" s="10">
        <v>12</v>
      </c>
      <c r="M781" s="838">
        <v>36000</v>
      </c>
      <c r="N781" s="10">
        <v>1</v>
      </c>
      <c r="O781" s="107">
        <v>6</v>
      </c>
      <c r="P781" s="838">
        <v>18000</v>
      </c>
      <c r="Q781" s="10">
        <v>1</v>
      </c>
      <c r="R781" s="107">
        <v>12</v>
      </c>
    </row>
    <row r="782" spans="1:18" s="843" customFormat="1" ht="22.5" x14ac:dyDescent="0.25">
      <c r="A782" s="107" t="s">
        <v>16750</v>
      </c>
      <c r="B782" s="10" t="s">
        <v>19548</v>
      </c>
      <c r="C782" s="269" t="s">
        <v>30118</v>
      </c>
      <c r="D782" s="841" t="s">
        <v>16814</v>
      </c>
      <c r="E782" s="837">
        <v>3500</v>
      </c>
      <c r="F782" s="269" t="s">
        <v>17087</v>
      </c>
      <c r="G782" s="841" t="s">
        <v>17088</v>
      </c>
      <c r="H782" s="842" t="s">
        <v>16817</v>
      </c>
      <c r="I782" s="842" t="s">
        <v>16764</v>
      </c>
      <c r="J782" s="107" t="s">
        <v>16764</v>
      </c>
      <c r="K782" s="10">
        <v>2</v>
      </c>
      <c r="L782" s="10">
        <v>12</v>
      </c>
      <c r="M782" s="838">
        <v>42000</v>
      </c>
      <c r="N782" s="10">
        <v>1</v>
      </c>
      <c r="O782" s="107">
        <v>6</v>
      </c>
      <c r="P782" s="838">
        <v>21000</v>
      </c>
      <c r="Q782" s="10">
        <v>1</v>
      </c>
      <c r="R782" s="107">
        <v>12</v>
      </c>
    </row>
    <row r="783" spans="1:18" s="843" customFormat="1" ht="22.5" x14ac:dyDescent="0.25">
      <c r="A783" s="107" t="s">
        <v>16750</v>
      </c>
      <c r="B783" s="10" t="s">
        <v>19548</v>
      </c>
      <c r="C783" s="269" t="s">
        <v>30118</v>
      </c>
      <c r="D783" s="841" t="s">
        <v>16757</v>
      </c>
      <c r="E783" s="837">
        <v>6000</v>
      </c>
      <c r="F783" s="269" t="s">
        <v>17089</v>
      </c>
      <c r="G783" s="841" t="s">
        <v>17090</v>
      </c>
      <c r="H783" s="842" t="s">
        <v>16772</v>
      </c>
      <c r="I783" s="842" t="s">
        <v>16755</v>
      </c>
      <c r="J783" s="107" t="s">
        <v>16756</v>
      </c>
      <c r="K783" s="10">
        <v>2</v>
      </c>
      <c r="L783" s="10">
        <v>12</v>
      </c>
      <c r="M783" s="838">
        <v>72000</v>
      </c>
      <c r="N783" s="10">
        <v>1</v>
      </c>
      <c r="O783" s="107">
        <v>6</v>
      </c>
      <c r="P783" s="838">
        <v>36000</v>
      </c>
      <c r="Q783" s="10">
        <v>1</v>
      </c>
      <c r="R783" s="107">
        <v>12</v>
      </c>
    </row>
    <row r="784" spans="1:18" s="843" customFormat="1" ht="22.5" x14ac:dyDescent="0.25">
      <c r="A784" s="107" t="s">
        <v>16750</v>
      </c>
      <c r="B784" s="10" t="s">
        <v>19548</v>
      </c>
      <c r="C784" s="269" t="s">
        <v>30118</v>
      </c>
      <c r="D784" s="841" t="s">
        <v>15644</v>
      </c>
      <c r="E784" s="837">
        <v>3500</v>
      </c>
      <c r="F784" s="269" t="s">
        <v>17091</v>
      </c>
      <c r="G784" s="841" t="s">
        <v>17092</v>
      </c>
      <c r="H784" s="842" t="s">
        <v>16817</v>
      </c>
      <c r="I784" s="842" t="s">
        <v>16764</v>
      </c>
      <c r="J784" s="107" t="s">
        <v>16764</v>
      </c>
      <c r="K784" s="10">
        <v>2</v>
      </c>
      <c r="L784" s="10">
        <v>12</v>
      </c>
      <c r="M784" s="838">
        <v>42000</v>
      </c>
      <c r="N784" s="10">
        <v>1</v>
      </c>
      <c r="O784" s="107">
        <v>6</v>
      </c>
      <c r="P784" s="838">
        <v>21000</v>
      </c>
      <c r="Q784" s="10">
        <v>1</v>
      </c>
      <c r="R784" s="107">
        <v>12</v>
      </c>
    </row>
    <row r="785" spans="1:18" s="843" customFormat="1" ht="22.5" x14ac:dyDescent="0.25">
      <c r="A785" s="107" t="s">
        <v>16750</v>
      </c>
      <c r="B785" s="10" t="s">
        <v>19548</v>
      </c>
      <c r="C785" s="269" t="s">
        <v>30118</v>
      </c>
      <c r="D785" s="841" t="s">
        <v>17093</v>
      </c>
      <c r="E785" s="837">
        <v>3500</v>
      </c>
      <c r="F785" s="269" t="s">
        <v>17094</v>
      </c>
      <c r="G785" s="841" t="s">
        <v>17095</v>
      </c>
      <c r="H785" s="842" t="s">
        <v>16763</v>
      </c>
      <c r="I785" s="842" t="s">
        <v>16764</v>
      </c>
      <c r="J785" s="107" t="s">
        <v>16764</v>
      </c>
      <c r="K785" s="10">
        <v>2</v>
      </c>
      <c r="L785" s="10">
        <v>12</v>
      </c>
      <c r="M785" s="838">
        <v>42000</v>
      </c>
      <c r="N785" s="10">
        <v>1</v>
      </c>
      <c r="O785" s="107">
        <v>6</v>
      </c>
      <c r="P785" s="838">
        <v>21000</v>
      </c>
      <c r="Q785" s="10">
        <v>1</v>
      </c>
      <c r="R785" s="107">
        <v>12</v>
      </c>
    </row>
    <row r="786" spans="1:18" s="843" customFormat="1" ht="22.5" x14ac:dyDescent="0.25">
      <c r="A786" s="107" t="s">
        <v>16750</v>
      </c>
      <c r="B786" s="10" t="s">
        <v>19548</v>
      </c>
      <c r="C786" s="269" t="s">
        <v>30118</v>
      </c>
      <c r="D786" s="841" t="s">
        <v>15482</v>
      </c>
      <c r="E786" s="837">
        <v>3500</v>
      </c>
      <c r="F786" s="269" t="s">
        <v>17096</v>
      </c>
      <c r="G786" s="841" t="s">
        <v>17097</v>
      </c>
      <c r="H786" s="842" t="s">
        <v>16827</v>
      </c>
      <c r="I786" s="842" t="s">
        <v>16764</v>
      </c>
      <c r="J786" s="107" t="s">
        <v>16764</v>
      </c>
      <c r="K786" s="10">
        <v>2</v>
      </c>
      <c r="L786" s="10">
        <v>12</v>
      </c>
      <c r="M786" s="838">
        <v>42000</v>
      </c>
      <c r="N786" s="10">
        <v>1</v>
      </c>
      <c r="O786" s="107">
        <v>6</v>
      </c>
      <c r="P786" s="838">
        <v>21000</v>
      </c>
      <c r="Q786" s="10">
        <v>1</v>
      </c>
      <c r="R786" s="107">
        <v>12</v>
      </c>
    </row>
    <row r="787" spans="1:18" s="843" customFormat="1" ht="22.5" x14ac:dyDescent="0.25">
      <c r="A787" s="107" t="s">
        <v>16750</v>
      </c>
      <c r="B787" s="10" t="s">
        <v>19548</v>
      </c>
      <c r="C787" s="269" t="s">
        <v>30118</v>
      </c>
      <c r="D787" s="841" t="s">
        <v>17098</v>
      </c>
      <c r="E787" s="837">
        <v>9000</v>
      </c>
      <c r="F787" s="269" t="s">
        <v>17099</v>
      </c>
      <c r="G787" s="841" t="s">
        <v>17100</v>
      </c>
      <c r="H787" s="842" t="s">
        <v>16772</v>
      </c>
      <c r="I787" s="842" t="s">
        <v>16755</v>
      </c>
      <c r="J787" s="107" t="s">
        <v>16756</v>
      </c>
      <c r="K787" s="10">
        <v>2</v>
      </c>
      <c r="L787" s="10">
        <v>12</v>
      </c>
      <c r="M787" s="838">
        <v>108000</v>
      </c>
      <c r="N787" s="10">
        <v>1</v>
      </c>
      <c r="O787" s="107">
        <v>6</v>
      </c>
      <c r="P787" s="838">
        <v>54000</v>
      </c>
      <c r="Q787" s="10">
        <v>1</v>
      </c>
      <c r="R787" s="107">
        <v>12</v>
      </c>
    </row>
    <row r="788" spans="1:18" s="843" customFormat="1" ht="22.5" x14ac:dyDescent="0.25">
      <c r="A788" s="107" t="s">
        <v>16750</v>
      </c>
      <c r="B788" s="10" t="s">
        <v>19548</v>
      </c>
      <c r="C788" s="269" t="s">
        <v>30118</v>
      </c>
      <c r="D788" s="841" t="s">
        <v>17061</v>
      </c>
      <c r="E788" s="837">
        <v>6000</v>
      </c>
      <c r="F788" s="269" t="s">
        <v>17101</v>
      </c>
      <c r="G788" s="841" t="s">
        <v>17102</v>
      </c>
      <c r="H788" s="842" t="s">
        <v>16760</v>
      </c>
      <c r="I788" s="842" t="s">
        <v>16755</v>
      </c>
      <c r="J788" s="107" t="s">
        <v>16756</v>
      </c>
      <c r="K788" s="10">
        <v>2</v>
      </c>
      <c r="L788" s="10">
        <v>12</v>
      </c>
      <c r="M788" s="838">
        <v>72000</v>
      </c>
      <c r="N788" s="10">
        <v>1</v>
      </c>
      <c r="O788" s="107">
        <v>6</v>
      </c>
      <c r="P788" s="838">
        <v>36000</v>
      </c>
      <c r="Q788" s="10">
        <v>1</v>
      </c>
      <c r="R788" s="107">
        <v>12</v>
      </c>
    </row>
    <row r="789" spans="1:18" s="843" customFormat="1" ht="22.5" x14ac:dyDescent="0.25">
      <c r="A789" s="107" t="s">
        <v>16750</v>
      </c>
      <c r="B789" s="10" t="s">
        <v>19548</v>
      </c>
      <c r="C789" s="269" t="s">
        <v>30118</v>
      </c>
      <c r="D789" s="841" t="s">
        <v>16919</v>
      </c>
      <c r="E789" s="837">
        <v>3500</v>
      </c>
      <c r="F789" s="269" t="s">
        <v>17103</v>
      </c>
      <c r="G789" s="841" t="s">
        <v>17104</v>
      </c>
      <c r="H789" s="842" t="s">
        <v>16763</v>
      </c>
      <c r="I789" s="842" t="s">
        <v>16764</v>
      </c>
      <c r="J789" s="107" t="s">
        <v>16764</v>
      </c>
      <c r="K789" s="10">
        <v>2</v>
      </c>
      <c r="L789" s="10">
        <v>12</v>
      </c>
      <c r="M789" s="838">
        <v>42000</v>
      </c>
      <c r="N789" s="10">
        <v>1</v>
      </c>
      <c r="O789" s="107">
        <v>6</v>
      </c>
      <c r="P789" s="838">
        <v>21000</v>
      </c>
      <c r="Q789" s="10">
        <v>1</v>
      </c>
      <c r="R789" s="107">
        <v>12</v>
      </c>
    </row>
    <row r="790" spans="1:18" s="843" customFormat="1" ht="22.5" x14ac:dyDescent="0.25">
      <c r="A790" s="107" t="s">
        <v>16750</v>
      </c>
      <c r="B790" s="10" t="s">
        <v>19548</v>
      </c>
      <c r="C790" s="269" t="s">
        <v>30118</v>
      </c>
      <c r="D790" s="841" t="s">
        <v>17105</v>
      </c>
      <c r="E790" s="837">
        <v>8000</v>
      </c>
      <c r="F790" s="269" t="s">
        <v>17106</v>
      </c>
      <c r="G790" s="841" t="s">
        <v>17107</v>
      </c>
      <c r="H790" s="842" t="s">
        <v>16801</v>
      </c>
      <c r="I790" s="842" t="s">
        <v>16755</v>
      </c>
      <c r="J790" s="107" t="s">
        <v>16756</v>
      </c>
      <c r="K790" s="10">
        <v>2</v>
      </c>
      <c r="L790" s="10">
        <v>12</v>
      </c>
      <c r="M790" s="838">
        <v>96000</v>
      </c>
      <c r="N790" s="10">
        <v>1</v>
      </c>
      <c r="O790" s="107">
        <v>6</v>
      </c>
      <c r="P790" s="838">
        <v>48000</v>
      </c>
      <c r="Q790" s="10">
        <v>1</v>
      </c>
      <c r="R790" s="107">
        <v>12</v>
      </c>
    </row>
    <row r="791" spans="1:18" s="843" customFormat="1" ht="22.5" x14ac:dyDescent="0.25">
      <c r="A791" s="107" t="s">
        <v>16750</v>
      </c>
      <c r="B791" s="10" t="s">
        <v>19548</v>
      </c>
      <c r="C791" s="269" t="s">
        <v>30118</v>
      </c>
      <c r="D791" s="841" t="s">
        <v>16811</v>
      </c>
      <c r="E791" s="837">
        <v>10000</v>
      </c>
      <c r="F791" s="269" t="s">
        <v>17108</v>
      </c>
      <c r="G791" s="841" t="s">
        <v>17109</v>
      </c>
      <c r="H791" s="842" t="s">
        <v>17110</v>
      </c>
      <c r="I791" s="842" t="s">
        <v>16755</v>
      </c>
      <c r="J791" s="107" t="s">
        <v>16756</v>
      </c>
      <c r="K791" s="10">
        <v>2</v>
      </c>
      <c r="L791" s="10">
        <v>12</v>
      </c>
      <c r="M791" s="838">
        <v>120000</v>
      </c>
      <c r="N791" s="10">
        <v>1</v>
      </c>
      <c r="O791" s="107">
        <v>6</v>
      </c>
      <c r="P791" s="838">
        <v>60000</v>
      </c>
      <c r="Q791" s="10">
        <v>1</v>
      </c>
      <c r="R791" s="107">
        <v>12</v>
      </c>
    </row>
    <row r="792" spans="1:18" s="843" customFormat="1" ht="22.5" x14ac:dyDescent="0.25">
      <c r="A792" s="107" t="s">
        <v>16750</v>
      </c>
      <c r="B792" s="10" t="s">
        <v>19548</v>
      </c>
      <c r="C792" s="269" t="s">
        <v>30118</v>
      </c>
      <c r="D792" s="841" t="s">
        <v>16777</v>
      </c>
      <c r="E792" s="837">
        <v>9000</v>
      </c>
      <c r="F792" s="269" t="s">
        <v>17111</v>
      </c>
      <c r="G792" s="841" t="s">
        <v>17112</v>
      </c>
      <c r="H792" s="842" t="s">
        <v>16772</v>
      </c>
      <c r="I792" s="842" t="s">
        <v>16755</v>
      </c>
      <c r="J792" s="107" t="s">
        <v>16756</v>
      </c>
      <c r="K792" s="10">
        <v>2</v>
      </c>
      <c r="L792" s="10">
        <v>12</v>
      </c>
      <c r="M792" s="838">
        <v>108000</v>
      </c>
      <c r="N792" s="10">
        <v>1</v>
      </c>
      <c r="O792" s="107">
        <v>6</v>
      </c>
      <c r="P792" s="838">
        <v>54000</v>
      </c>
      <c r="Q792" s="10">
        <v>1</v>
      </c>
      <c r="R792" s="107">
        <v>12</v>
      </c>
    </row>
    <row r="793" spans="1:18" s="843" customFormat="1" ht="22.5" x14ac:dyDescent="0.25">
      <c r="A793" s="107" t="s">
        <v>16750</v>
      </c>
      <c r="B793" s="10" t="s">
        <v>19548</v>
      </c>
      <c r="C793" s="269" t="s">
        <v>30118</v>
      </c>
      <c r="D793" s="841" t="s">
        <v>16811</v>
      </c>
      <c r="E793" s="837">
        <v>10000</v>
      </c>
      <c r="F793" s="269" t="s">
        <v>17113</v>
      </c>
      <c r="G793" s="841" t="s">
        <v>17114</v>
      </c>
      <c r="H793" s="842" t="s">
        <v>16772</v>
      </c>
      <c r="I793" s="842" t="s">
        <v>16755</v>
      </c>
      <c r="J793" s="107" t="s">
        <v>16756</v>
      </c>
      <c r="K793" s="10">
        <v>3</v>
      </c>
      <c r="L793" s="10">
        <v>12</v>
      </c>
      <c r="M793" s="838">
        <v>120000</v>
      </c>
      <c r="N793" s="10">
        <v>1</v>
      </c>
      <c r="O793" s="107">
        <v>6</v>
      </c>
      <c r="P793" s="838">
        <v>60000</v>
      </c>
      <c r="Q793" s="10">
        <v>1</v>
      </c>
      <c r="R793" s="107">
        <v>12</v>
      </c>
    </row>
    <row r="794" spans="1:18" s="843" customFormat="1" ht="22.5" x14ac:dyDescent="0.25">
      <c r="A794" s="107" t="s">
        <v>16750</v>
      </c>
      <c r="B794" s="10" t="s">
        <v>19548</v>
      </c>
      <c r="C794" s="269" t="s">
        <v>30118</v>
      </c>
      <c r="D794" s="841" t="s">
        <v>17038</v>
      </c>
      <c r="E794" s="837">
        <v>3500</v>
      </c>
      <c r="F794" s="269" t="s">
        <v>17115</v>
      </c>
      <c r="G794" s="841" t="s">
        <v>17116</v>
      </c>
      <c r="H794" s="842" t="s">
        <v>16763</v>
      </c>
      <c r="I794" s="842" t="s">
        <v>16764</v>
      </c>
      <c r="J794" s="107" t="s">
        <v>16764</v>
      </c>
      <c r="K794" s="10">
        <v>2</v>
      </c>
      <c r="L794" s="10">
        <v>12</v>
      </c>
      <c r="M794" s="838">
        <v>42000</v>
      </c>
      <c r="N794" s="10">
        <v>1</v>
      </c>
      <c r="O794" s="107">
        <v>6</v>
      </c>
      <c r="P794" s="838">
        <v>21000</v>
      </c>
      <c r="Q794" s="10">
        <v>1</v>
      </c>
      <c r="R794" s="107">
        <v>12</v>
      </c>
    </row>
    <row r="795" spans="1:18" s="843" customFormat="1" ht="22.5" x14ac:dyDescent="0.25">
      <c r="A795" s="107" t="s">
        <v>16750</v>
      </c>
      <c r="B795" s="10" t="s">
        <v>19548</v>
      </c>
      <c r="C795" s="269" t="s">
        <v>30118</v>
      </c>
      <c r="D795" s="841" t="s">
        <v>17117</v>
      </c>
      <c r="E795" s="837">
        <v>6000</v>
      </c>
      <c r="F795" s="269" t="s">
        <v>17118</v>
      </c>
      <c r="G795" s="841" t="s">
        <v>17119</v>
      </c>
      <c r="H795" s="842" t="s">
        <v>16801</v>
      </c>
      <c r="I795" s="842" t="s">
        <v>16755</v>
      </c>
      <c r="J795" s="107" t="s">
        <v>16756</v>
      </c>
      <c r="K795" s="10">
        <v>2</v>
      </c>
      <c r="L795" s="10">
        <v>12</v>
      </c>
      <c r="M795" s="838">
        <v>72000</v>
      </c>
      <c r="N795" s="10">
        <v>1</v>
      </c>
      <c r="O795" s="107">
        <v>6</v>
      </c>
      <c r="P795" s="838">
        <v>36000</v>
      </c>
      <c r="Q795" s="10">
        <v>1</v>
      </c>
      <c r="R795" s="107">
        <v>12</v>
      </c>
    </row>
    <row r="796" spans="1:18" s="843" customFormat="1" ht="22.5" x14ac:dyDescent="0.25">
      <c r="A796" s="107" t="s">
        <v>16750</v>
      </c>
      <c r="B796" s="10" t="s">
        <v>19548</v>
      </c>
      <c r="C796" s="269" t="s">
        <v>30118</v>
      </c>
      <c r="D796" s="841" t="s">
        <v>17120</v>
      </c>
      <c r="E796" s="837">
        <v>6000</v>
      </c>
      <c r="F796" s="269" t="s">
        <v>17121</v>
      </c>
      <c r="G796" s="841" t="s">
        <v>17122</v>
      </c>
      <c r="H796" s="842" t="s">
        <v>17123</v>
      </c>
      <c r="I796" s="842" t="s">
        <v>16755</v>
      </c>
      <c r="J796" s="107" t="s">
        <v>16756</v>
      </c>
      <c r="K796" s="10">
        <v>3</v>
      </c>
      <c r="L796" s="10">
        <v>12</v>
      </c>
      <c r="M796" s="838">
        <v>72000</v>
      </c>
      <c r="N796" s="10">
        <v>1</v>
      </c>
      <c r="O796" s="107">
        <v>6</v>
      </c>
      <c r="P796" s="838">
        <v>36000</v>
      </c>
      <c r="Q796" s="10">
        <v>1</v>
      </c>
      <c r="R796" s="107">
        <v>12</v>
      </c>
    </row>
    <row r="797" spans="1:18" s="843" customFormat="1" ht="22.5" x14ac:dyDescent="0.25">
      <c r="A797" s="107" t="s">
        <v>16750</v>
      </c>
      <c r="B797" s="10" t="s">
        <v>19548</v>
      </c>
      <c r="C797" s="269" t="s">
        <v>30118</v>
      </c>
      <c r="D797" s="841" t="s">
        <v>17124</v>
      </c>
      <c r="E797" s="837">
        <v>15000</v>
      </c>
      <c r="F797" s="269" t="s">
        <v>17125</v>
      </c>
      <c r="G797" s="841" t="s">
        <v>17126</v>
      </c>
      <c r="H797" s="842" t="s">
        <v>16772</v>
      </c>
      <c r="I797" s="842" t="s">
        <v>16755</v>
      </c>
      <c r="J797" s="107" t="s">
        <v>16912</v>
      </c>
      <c r="K797" s="10">
        <v>1</v>
      </c>
      <c r="L797" s="10">
        <v>12</v>
      </c>
      <c r="M797" s="838">
        <f>86500+90000</f>
        <v>176500</v>
      </c>
      <c r="N797" s="10">
        <v>1</v>
      </c>
      <c r="O797" s="107">
        <v>6</v>
      </c>
      <c r="P797" s="838">
        <v>30500</v>
      </c>
      <c r="Q797" s="10">
        <v>1</v>
      </c>
      <c r="R797" s="107">
        <v>12</v>
      </c>
    </row>
    <row r="798" spans="1:18" s="843" customFormat="1" ht="22.5" x14ac:dyDescent="0.25">
      <c r="A798" s="107" t="s">
        <v>16750</v>
      </c>
      <c r="B798" s="10" t="s">
        <v>19548</v>
      </c>
      <c r="C798" s="269" t="s">
        <v>30118</v>
      </c>
      <c r="D798" s="841" t="s">
        <v>16777</v>
      </c>
      <c r="E798" s="837">
        <v>10000</v>
      </c>
      <c r="F798" s="269" t="s">
        <v>17127</v>
      </c>
      <c r="G798" s="841" t="s">
        <v>17128</v>
      </c>
      <c r="H798" s="842" t="s">
        <v>16849</v>
      </c>
      <c r="I798" s="842" t="s">
        <v>16755</v>
      </c>
      <c r="J798" s="107" t="s">
        <v>16756</v>
      </c>
      <c r="K798" s="10">
        <v>2</v>
      </c>
      <c r="L798" s="10">
        <v>12</v>
      </c>
      <c r="M798" s="838">
        <v>120000</v>
      </c>
      <c r="N798" s="10">
        <v>1</v>
      </c>
      <c r="O798" s="107">
        <v>6</v>
      </c>
      <c r="P798" s="838">
        <v>60000</v>
      </c>
      <c r="Q798" s="10">
        <v>1</v>
      </c>
      <c r="R798" s="107">
        <v>12</v>
      </c>
    </row>
    <row r="799" spans="1:18" s="843" customFormat="1" ht="22.5" x14ac:dyDescent="0.25">
      <c r="A799" s="107" t="s">
        <v>16750</v>
      </c>
      <c r="B799" s="10" t="s">
        <v>19548</v>
      </c>
      <c r="C799" s="269" t="s">
        <v>30118</v>
      </c>
      <c r="D799" s="841" t="s">
        <v>17129</v>
      </c>
      <c r="E799" s="837">
        <v>8500</v>
      </c>
      <c r="F799" s="269" t="s">
        <v>17130</v>
      </c>
      <c r="G799" s="841" t="s">
        <v>17131</v>
      </c>
      <c r="H799" s="842" t="s">
        <v>16772</v>
      </c>
      <c r="I799" s="842" t="s">
        <v>16755</v>
      </c>
      <c r="J799" s="107" t="s">
        <v>16756</v>
      </c>
      <c r="K799" s="10">
        <v>2</v>
      </c>
      <c r="L799" s="10">
        <v>11</v>
      </c>
      <c r="M799" s="838">
        <f>35416.65+51000</f>
        <v>86416.65</v>
      </c>
      <c r="N799" s="10">
        <v>1</v>
      </c>
      <c r="O799" s="107">
        <v>6</v>
      </c>
      <c r="P799" s="838">
        <f>8500*6</f>
        <v>51000</v>
      </c>
      <c r="Q799" s="10">
        <v>1</v>
      </c>
      <c r="R799" s="107">
        <v>12</v>
      </c>
    </row>
    <row r="800" spans="1:18" s="843" customFormat="1" ht="22.5" x14ac:dyDescent="0.25">
      <c r="A800" s="107" t="s">
        <v>16750</v>
      </c>
      <c r="B800" s="10" t="s">
        <v>19548</v>
      </c>
      <c r="C800" s="269" t="s">
        <v>30118</v>
      </c>
      <c r="D800" s="841" t="s">
        <v>17132</v>
      </c>
      <c r="E800" s="837">
        <v>3000</v>
      </c>
      <c r="F800" s="269" t="s">
        <v>17133</v>
      </c>
      <c r="G800" s="841" t="s">
        <v>17134</v>
      </c>
      <c r="H800" s="842" t="s">
        <v>16763</v>
      </c>
      <c r="I800" s="842" t="s">
        <v>16764</v>
      </c>
      <c r="J800" s="107" t="s">
        <v>16764</v>
      </c>
      <c r="K800" s="10">
        <v>2</v>
      </c>
      <c r="L800" s="10">
        <v>12</v>
      </c>
      <c r="M800" s="838">
        <v>36000</v>
      </c>
      <c r="N800" s="10">
        <v>1</v>
      </c>
      <c r="O800" s="107">
        <v>6</v>
      </c>
      <c r="P800" s="838">
        <v>18000</v>
      </c>
      <c r="Q800" s="10">
        <v>1</v>
      </c>
      <c r="R800" s="107">
        <v>12</v>
      </c>
    </row>
    <row r="801" spans="1:18" s="843" customFormat="1" ht="22.5" x14ac:dyDescent="0.25">
      <c r="A801" s="107" t="s">
        <v>16750</v>
      </c>
      <c r="B801" s="10" t="s">
        <v>19548</v>
      </c>
      <c r="C801" s="269" t="s">
        <v>30118</v>
      </c>
      <c r="D801" s="841" t="s">
        <v>15482</v>
      </c>
      <c r="E801" s="837">
        <v>3000</v>
      </c>
      <c r="F801" s="269" t="s">
        <v>17135</v>
      </c>
      <c r="G801" s="841" t="s">
        <v>17136</v>
      </c>
      <c r="H801" s="842" t="s">
        <v>16801</v>
      </c>
      <c r="I801" s="842" t="s">
        <v>16764</v>
      </c>
      <c r="J801" s="107" t="s">
        <v>16764</v>
      </c>
      <c r="K801" s="10">
        <v>2</v>
      </c>
      <c r="L801" s="10">
        <v>12</v>
      </c>
      <c r="M801" s="838">
        <v>36000</v>
      </c>
      <c r="N801" s="10">
        <v>1</v>
      </c>
      <c r="O801" s="107">
        <v>6</v>
      </c>
      <c r="P801" s="838">
        <v>18000</v>
      </c>
      <c r="Q801" s="10">
        <v>1</v>
      </c>
      <c r="R801" s="107">
        <v>12</v>
      </c>
    </row>
    <row r="802" spans="1:18" s="843" customFormat="1" ht="22.5" x14ac:dyDescent="0.25">
      <c r="A802" s="107" t="s">
        <v>16750</v>
      </c>
      <c r="B802" s="10" t="s">
        <v>19548</v>
      </c>
      <c r="C802" s="269" t="s">
        <v>30118</v>
      </c>
      <c r="D802" s="841" t="s">
        <v>17137</v>
      </c>
      <c r="E802" s="837">
        <v>15000</v>
      </c>
      <c r="F802" s="269" t="s">
        <v>17138</v>
      </c>
      <c r="G802" s="841" t="s">
        <v>17139</v>
      </c>
      <c r="H802" s="842" t="s">
        <v>16846</v>
      </c>
      <c r="I802" s="842" t="s">
        <v>16755</v>
      </c>
      <c r="J802" s="107" t="s">
        <v>16912</v>
      </c>
      <c r="K802" s="10"/>
      <c r="L802" s="10"/>
      <c r="M802" s="838"/>
      <c r="N802" s="10">
        <v>1</v>
      </c>
      <c r="O802" s="107">
        <v>6</v>
      </c>
      <c r="P802" s="838">
        <f>15000*5+9000</f>
        <v>84000</v>
      </c>
      <c r="Q802" s="10">
        <v>1</v>
      </c>
      <c r="R802" s="107">
        <v>12</v>
      </c>
    </row>
    <row r="803" spans="1:18" s="843" customFormat="1" ht="22.5" x14ac:dyDescent="0.25">
      <c r="A803" s="107" t="s">
        <v>16750</v>
      </c>
      <c r="B803" s="10" t="s">
        <v>19548</v>
      </c>
      <c r="C803" s="269" t="s">
        <v>30118</v>
      </c>
      <c r="D803" s="841" t="s">
        <v>15774</v>
      </c>
      <c r="E803" s="837">
        <v>4500</v>
      </c>
      <c r="F803" s="269" t="s">
        <v>17140</v>
      </c>
      <c r="G803" s="841" t="s">
        <v>17141</v>
      </c>
      <c r="H803" s="842" t="s">
        <v>16763</v>
      </c>
      <c r="I803" s="842" t="s">
        <v>16764</v>
      </c>
      <c r="J803" s="107" t="s">
        <v>16764</v>
      </c>
      <c r="K803" s="10">
        <v>2</v>
      </c>
      <c r="L803" s="10">
        <v>12</v>
      </c>
      <c r="M803" s="838">
        <v>54000</v>
      </c>
      <c r="N803" s="10">
        <v>1</v>
      </c>
      <c r="O803" s="107">
        <v>6</v>
      </c>
      <c r="P803" s="838">
        <v>27000</v>
      </c>
      <c r="Q803" s="10">
        <v>1</v>
      </c>
      <c r="R803" s="107">
        <v>12</v>
      </c>
    </row>
    <row r="804" spans="1:18" s="843" customFormat="1" ht="22.5" x14ac:dyDescent="0.25">
      <c r="A804" s="107" t="s">
        <v>16750</v>
      </c>
      <c r="B804" s="10" t="s">
        <v>19548</v>
      </c>
      <c r="C804" s="269" t="s">
        <v>30118</v>
      </c>
      <c r="D804" s="841" t="s">
        <v>17142</v>
      </c>
      <c r="E804" s="837">
        <v>15000</v>
      </c>
      <c r="F804" s="269" t="s">
        <v>17143</v>
      </c>
      <c r="G804" s="841" t="s">
        <v>17144</v>
      </c>
      <c r="H804" s="842" t="s">
        <v>17066</v>
      </c>
      <c r="I804" s="842" t="s">
        <v>16755</v>
      </c>
      <c r="J804" s="107" t="s">
        <v>16912</v>
      </c>
      <c r="K804" s="10"/>
      <c r="L804" s="10"/>
      <c r="M804" s="838"/>
      <c r="N804" s="10">
        <v>1</v>
      </c>
      <c r="O804" s="107">
        <v>3</v>
      </c>
      <c r="P804" s="838">
        <v>45000</v>
      </c>
      <c r="Q804" s="10">
        <v>1</v>
      </c>
      <c r="R804" s="107">
        <v>12</v>
      </c>
    </row>
    <row r="805" spans="1:18" s="843" customFormat="1" ht="22.5" x14ac:dyDescent="0.25">
      <c r="A805" s="107" t="s">
        <v>16750</v>
      </c>
      <c r="B805" s="10" t="s">
        <v>19548</v>
      </c>
      <c r="C805" s="269" t="s">
        <v>30118</v>
      </c>
      <c r="D805" s="841" t="s">
        <v>15678</v>
      </c>
      <c r="E805" s="837">
        <v>3500</v>
      </c>
      <c r="F805" s="269" t="s">
        <v>17145</v>
      </c>
      <c r="G805" s="841" t="s">
        <v>17146</v>
      </c>
      <c r="H805" s="842" t="s">
        <v>15478</v>
      </c>
      <c r="I805" s="842" t="s">
        <v>16764</v>
      </c>
      <c r="J805" s="107" t="s">
        <v>16764</v>
      </c>
      <c r="K805" s="10">
        <v>2</v>
      </c>
      <c r="L805" s="10">
        <v>12</v>
      </c>
      <c r="M805" s="838">
        <v>42000</v>
      </c>
      <c r="N805" s="10">
        <v>1</v>
      </c>
      <c r="O805" s="107">
        <v>6</v>
      </c>
      <c r="P805" s="838">
        <v>21000</v>
      </c>
      <c r="Q805" s="10">
        <v>1</v>
      </c>
      <c r="R805" s="107">
        <v>12</v>
      </c>
    </row>
    <row r="806" spans="1:18" s="843" customFormat="1" ht="22.5" x14ac:dyDescent="0.25">
      <c r="A806" s="107" t="s">
        <v>16750</v>
      </c>
      <c r="B806" s="10" t="s">
        <v>19548</v>
      </c>
      <c r="C806" s="269" t="s">
        <v>30118</v>
      </c>
      <c r="D806" s="841" t="s">
        <v>15482</v>
      </c>
      <c r="E806" s="837">
        <v>3500</v>
      </c>
      <c r="F806" s="269" t="s">
        <v>17147</v>
      </c>
      <c r="G806" s="841" t="s">
        <v>17148</v>
      </c>
      <c r="H806" s="842" t="s">
        <v>16763</v>
      </c>
      <c r="I806" s="842" t="s">
        <v>16764</v>
      </c>
      <c r="J806" s="107" t="s">
        <v>16764</v>
      </c>
      <c r="K806" s="10">
        <v>2</v>
      </c>
      <c r="L806" s="10">
        <v>12</v>
      </c>
      <c r="M806" s="838">
        <v>42000</v>
      </c>
      <c r="N806" s="10">
        <v>1</v>
      </c>
      <c r="O806" s="107">
        <v>6</v>
      </c>
      <c r="P806" s="838">
        <v>21000</v>
      </c>
      <c r="Q806" s="10">
        <v>1</v>
      </c>
      <c r="R806" s="107">
        <v>12</v>
      </c>
    </row>
    <row r="807" spans="1:18" s="843" customFormat="1" ht="33.75" x14ac:dyDescent="0.25">
      <c r="A807" s="107" t="s">
        <v>17149</v>
      </c>
      <c r="B807" s="10" t="s">
        <v>25078</v>
      </c>
      <c r="C807" s="269" t="s">
        <v>30118</v>
      </c>
      <c r="D807" s="841" t="s">
        <v>17150</v>
      </c>
      <c r="E807" s="837">
        <v>11000</v>
      </c>
      <c r="F807" s="269" t="s">
        <v>17151</v>
      </c>
      <c r="G807" s="841" t="s">
        <v>17152</v>
      </c>
      <c r="H807" s="842" t="s">
        <v>17153</v>
      </c>
      <c r="I807" s="842" t="s">
        <v>17154</v>
      </c>
      <c r="J807" s="107"/>
      <c r="K807" s="10"/>
      <c r="L807" s="10" t="s">
        <v>17155</v>
      </c>
      <c r="M807" s="838">
        <v>11217.8</v>
      </c>
      <c r="N807" s="10"/>
      <c r="O807" s="107">
        <v>5.0999999999999996</v>
      </c>
      <c r="P807" s="838">
        <v>62872.11</v>
      </c>
      <c r="Q807" s="10">
        <v>0</v>
      </c>
      <c r="R807" s="107">
        <v>0</v>
      </c>
    </row>
    <row r="808" spans="1:18" s="843" customFormat="1" ht="33.75" x14ac:dyDescent="0.25">
      <c r="A808" s="107" t="s">
        <v>17149</v>
      </c>
      <c r="B808" s="10" t="s">
        <v>19548</v>
      </c>
      <c r="C808" s="269" t="s">
        <v>30118</v>
      </c>
      <c r="D808" s="841" t="s">
        <v>17156</v>
      </c>
      <c r="E808" s="837">
        <v>1600</v>
      </c>
      <c r="F808" s="269" t="s">
        <v>17157</v>
      </c>
      <c r="G808" s="841" t="s">
        <v>17158</v>
      </c>
      <c r="H808" s="842" t="s">
        <v>17159</v>
      </c>
      <c r="I808" s="842" t="s">
        <v>17160</v>
      </c>
      <c r="J808" s="107"/>
      <c r="K808" s="10"/>
      <c r="L808" s="10" t="s">
        <v>8942</v>
      </c>
      <c r="M808" s="838">
        <v>21738</v>
      </c>
      <c r="N808" s="10"/>
      <c r="O808" s="107">
        <v>6</v>
      </c>
      <c r="P808" s="838">
        <v>10522.13</v>
      </c>
      <c r="Q808" s="10">
        <v>1</v>
      </c>
      <c r="R808" s="107">
        <v>12</v>
      </c>
    </row>
    <row r="809" spans="1:18" s="843" customFormat="1" ht="33.75" x14ac:dyDescent="0.25">
      <c r="A809" s="107" t="s">
        <v>17149</v>
      </c>
      <c r="B809" s="10" t="s">
        <v>19548</v>
      </c>
      <c r="C809" s="269" t="s">
        <v>30118</v>
      </c>
      <c r="D809" s="841" t="s">
        <v>17159</v>
      </c>
      <c r="E809" s="837">
        <v>1800</v>
      </c>
      <c r="F809" s="269" t="s">
        <v>17161</v>
      </c>
      <c r="G809" s="841" t="s">
        <v>17162</v>
      </c>
      <c r="H809" s="842" t="s">
        <v>17159</v>
      </c>
      <c r="I809" s="842" t="s">
        <v>17160</v>
      </c>
      <c r="J809" s="107"/>
      <c r="K809" s="10"/>
      <c r="L809" s="10" t="s">
        <v>8942</v>
      </c>
      <c r="M809" s="838">
        <v>26209.8</v>
      </c>
      <c r="N809" s="10"/>
      <c r="O809" s="107">
        <v>6</v>
      </c>
      <c r="P809" s="838">
        <v>11837.4</v>
      </c>
      <c r="Q809" s="10">
        <v>1</v>
      </c>
      <c r="R809" s="107">
        <v>12</v>
      </c>
    </row>
    <row r="810" spans="1:18" s="843" customFormat="1" ht="33.75" x14ac:dyDescent="0.25">
      <c r="A810" s="107" t="s">
        <v>17149</v>
      </c>
      <c r="B810" s="10" t="s">
        <v>25078</v>
      </c>
      <c r="C810" s="269" t="s">
        <v>30118</v>
      </c>
      <c r="D810" s="841" t="s">
        <v>17163</v>
      </c>
      <c r="E810" s="837">
        <v>2200</v>
      </c>
      <c r="F810" s="269" t="s">
        <v>17164</v>
      </c>
      <c r="G810" s="841" t="s">
        <v>17165</v>
      </c>
      <c r="H810" s="842" t="s">
        <v>17166</v>
      </c>
      <c r="I810" s="842" t="s">
        <v>17160</v>
      </c>
      <c r="J810" s="107"/>
      <c r="K810" s="10"/>
      <c r="L810" s="10" t="s">
        <v>8942</v>
      </c>
      <c r="M810" s="838">
        <v>24280</v>
      </c>
      <c r="N810" s="10"/>
      <c r="O810" s="107">
        <v>6</v>
      </c>
      <c r="P810" s="838">
        <v>14391.13</v>
      </c>
      <c r="Q810" s="10">
        <v>1</v>
      </c>
      <c r="R810" s="107">
        <v>12</v>
      </c>
    </row>
    <row r="811" spans="1:18" s="843" customFormat="1" ht="33.75" x14ac:dyDescent="0.25">
      <c r="A811" s="107" t="s">
        <v>17149</v>
      </c>
      <c r="B811" s="10" t="s">
        <v>19548</v>
      </c>
      <c r="C811" s="269" t="s">
        <v>30118</v>
      </c>
      <c r="D811" s="841" t="s">
        <v>15605</v>
      </c>
      <c r="E811" s="837">
        <v>3800</v>
      </c>
      <c r="F811" s="269" t="s">
        <v>17167</v>
      </c>
      <c r="G811" s="841" t="s">
        <v>17168</v>
      </c>
      <c r="H811" s="842" t="s">
        <v>17169</v>
      </c>
      <c r="I811" s="842" t="s">
        <v>17154</v>
      </c>
      <c r="J811" s="107"/>
      <c r="K811" s="10"/>
      <c r="L811" s="10" t="s">
        <v>17170</v>
      </c>
      <c r="M811" s="838">
        <v>11600.07</v>
      </c>
      <c r="N811" s="10"/>
      <c r="O811" s="107">
        <v>3</v>
      </c>
      <c r="P811" s="838">
        <v>13992.37</v>
      </c>
      <c r="Q811" s="10">
        <v>0</v>
      </c>
      <c r="R811" s="107">
        <v>0</v>
      </c>
    </row>
    <row r="812" spans="1:18" s="843" customFormat="1" ht="33.75" x14ac:dyDescent="0.25">
      <c r="A812" s="107" t="s">
        <v>17149</v>
      </c>
      <c r="B812" s="10" t="s">
        <v>19548</v>
      </c>
      <c r="C812" s="269" t="s">
        <v>30118</v>
      </c>
      <c r="D812" s="841" t="s">
        <v>15634</v>
      </c>
      <c r="E812" s="837">
        <v>3000</v>
      </c>
      <c r="F812" s="269" t="s">
        <v>17171</v>
      </c>
      <c r="G812" s="841" t="s">
        <v>17172</v>
      </c>
      <c r="H812" s="842" t="s">
        <v>17173</v>
      </c>
      <c r="I812" s="842" t="s">
        <v>17160</v>
      </c>
      <c r="J812" s="107"/>
      <c r="K812" s="10"/>
      <c r="L812" s="10" t="s">
        <v>8942</v>
      </c>
      <c r="M812" s="838">
        <v>39213.599999999999</v>
      </c>
      <c r="N812" s="10"/>
      <c r="O812" s="107">
        <v>6</v>
      </c>
      <c r="P812" s="838">
        <v>19249.3</v>
      </c>
      <c r="Q812" s="10">
        <v>1</v>
      </c>
      <c r="R812" s="107">
        <v>12</v>
      </c>
    </row>
    <row r="813" spans="1:18" s="843" customFormat="1" ht="33.75" x14ac:dyDescent="0.25">
      <c r="A813" s="107" t="s">
        <v>17149</v>
      </c>
      <c r="B813" s="10" t="s">
        <v>19548</v>
      </c>
      <c r="C813" s="269" t="s">
        <v>30118</v>
      </c>
      <c r="D813" s="841" t="s">
        <v>15644</v>
      </c>
      <c r="E813" s="837">
        <v>1800</v>
      </c>
      <c r="F813" s="269" t="s">
        <v>17174</v>
      </c>
      <c r="G813" s="841" t="s">
        <v>17175</v>
      </c>
      <c r="H813" s="842" t="s">
        <v>15644</v>
      </c>
      <c r="I813" s="842" t="s">
        <v>17160</v>
      </c>
      <c r="J813" s="107"/>
      <c r="K813" s="10"/>
      <c r="L813" s="10" t="s">
        <v>8942</v>
      </c>
      <c r="M813" s="838">
        <v>24353.86</v>
      </c>
      <c r="N813" s="10"/>
      <c r="O813" s="107">
        <v>6</v>
      </c>
      <c r="P813" s="838">
        <v>11837.4</v>
      </c>
      <c r="Q813" s="10">
        <v>1</v>
      </c>
      <c r="R813" s="107">
        <v>12</v>
      </c>
    </row>
    <row r="814" spans="1:18" s="843" customFormat="1" ht="33.75" x14ac:dyDescent="0.25">
      <c r="A814" s="107" t="s">
        <v>17149</v>
      </c>
      <c r="B814" s="10" t="s">
        <v>19548</v>
      </c>
      <c r="C814" s="269" t="s">
        <v>30118</v>
      </c>
      <c r="D814" s="841" t="s">
        <v>17176</v>
      </c>
      <c r="E814" s="837">
        <v>12000</v>
      </c>
      <c r="F814" s="269" t="s">
        <v>17177</v>
      </c>
      <c r="G814" s="841" t="s">
        <v>17178</v>
      </c>
      <c r="H814" s="842" t="s">
        <v>16685</v>
      </c>
      <c r="I814" s="842" t="s">
        <v>17154</v>
      </c>
      <c r="J814" s="107"/>
      <c r="K814" s="10"/>
      <c r="L814" s="10" t="s">
        <v>17179</v>
      </c>
      <c r="M814" s="838">
        <v>16468.93</v>
      </c>
      <c r="N814" s="10"/>
      <c r="O814" s="107" t="s">
        <v>17180</v>
      </c>
      <c r="P814" s="838">
        <v>0</v>
      </c>
      <c r="Q814" s="10">
        <v>0</v>
      </c>
      <c r="R814" s="107">
        <v>0</v>
      </c>
    </row>
    <row r="815" spans="1:18" s="843" customFormat="1" ht="33.75" x14ac:dyDescent="0.25">
      <c r="A815" s="107" t="s">
        <v>17149</v>
      </c>
      <c r="B815" s="10" t="s">
        <v>19548</v>
      </c>
      <c r="C815" s="269" t="s">
        <v>30118</v>
      </c>
      <c r="D815" s="841" t="s">
        <v>17181</v>
      </c>
      <c r="E815" s="837">
        <v>6500</v>
      </c>
      <c r="F815" s="269" t="s">
        <v>17182</v>
      </c>
      <c r="G815" s="841" t="s">
        <v>17183</v>
      </c>
      <c r="H815" s="842" t="s">
        <v>16686</v>
      </c>
      <c r="I815" s="842" t="s">
        <v>17154</v>
      </c>
      <c r="J815" s="107"/>
      <c r="K815" s="10"/>
      <c r="L815" s="10" t="s">
        <v>8942</v>
      </c>
      <c r="M815" s="838">
        <v>81213.600000000006</v>
      </c>
      <c r="N815" s="10"/>
      <c r="O815" s="107">
        <v>6</v>
      </c>
      <c r="P815" s="838">
        <v>40362.36</v>
      </c>
      <c r="Q815" s="10">
        <v>1</v>
      </c>
      <c r="R815" s="107">
        <v>12</v>
      </c>
    </row>
    <row r="816" spans="1:18" s="843" customFormat="1" ht="33.75" x14ac:dyDescent="0.25">
      <c r="A816" s="107" t="s">
        <v>17149</v>
      </c>
      <c r="B816" s="10" t="s">
        <v>19548</v>
      </c>
      <c r="C816" s="269" t="s">
        <v>30118</v>
      </c>
      <c r="D816" s="841" t="s">
        <v>17184</v>
      </c>
      <c r="E816" s="837">
        <v>5000</v>
      </c>
      <c r="F816" s="269" t="s">
        <v>17185</v>
      </c>
      <c r="G816" s="841" t="s">
        <v>17186</v>
      </c>
      <c r="H816" s="842" t="s">
        <v>15834</v>
      </c>
      <c r="I816" s="842" t="s">
        <v>17154</v>
      </c>
      <c r="J816" s="107"/>
      <c r="K816" s="10"/>
      <c r="L816" s="10" t="s">
        <v>8942</v>
      </c>
      <c r="M816" s="838">
        <v>68213.600000000006</v>
      </c>
      <c r="N816" s="10"/>
      <c r="O816" s="107">
        <v>6</v>
      </c>
      <c r="P816" s="838">
        <v>31128.12</v>
      </c>
      <c r="Q816" s="10">
        <v>1</v>
      </c>
      <c r="R816" s="107">
        <v>12</v>
      </c>
    </row>
    <row r="817" spans="1:18" s="843" customFormat="1" ht="33.75" x14ac:dyDescent="0.25">
      <c r="A817" s="107" t="s">
        <v>17149</v>
      </c>
      <c r="B817" s="10" t="s">
        <v>19548</v>
      </c>
      <c r="C817" s="269" t="s">
        <v>30118</v>
      </c>
      <c r="D817" s="841" t="s">
        <v>17187</v>
      </c>
      <c r="E817" s="837">
        <v>2000</v>
      </c>
      <c r="F817" s="269" t="s">
        <v>17188</v>
      </c>
      <c r="G817" s="841" t="s">
        <v>17189</v>
      </c>
      <c r="H817" s="842" t="s">
        <v>17190</v>
      </c>
      <c r="I817" s="842" t="s">
        <v>17191</v>
      </c>
      <c r="J817" s="107"/>
      <c r="K817" s="10"/>
      <c r="L817" s="10" t="s">
        <v>17192</v>
      </c>
      <c r="M817" s="838">
        <v>17044</v>
      </c>
      <c r="N817" s="10"/>
      <c r="O817" s="107">
        <v>6</v>
      </c>
      <c r="P817" s="838">
        <v>13152.67</v>
      </c>
      <c r="Q817" s="10">
        <v>1</v>
      </c>
      <c r="R817" s="107">
        <v>12</v>
      </c>
    </row>
    <row r="818" spans="1:18" s="843" customFormat="1" ht="33.75" x14ac:dyDescent="0.25">
      <c r="A818" s="107" t="s">
        <v>17149</v>
      </c>
      <c r="B818" s="10" t="s">
        <v>19548</v>
      </c>
      <c r="C818" s="269" t="s">
        <v>30118</v>
      </c>
      <c r="D818" s="841" t="s">
        <v>17193</v>
      </c>
      <c r="E818" s="837">
        <v>8500</v>
      </c>
      <c r="F818" s="269" t="s">
        <v>17194</v>
      </c>
      <c r="G818" s="841" t="s">
        <v>17195</v>
      </c>
      <c r="H818" s="842" t="s">
        <v>15834</v>
      </c>
      <c r="I818" s="842" t="s">
        <v>17154</v>
      </c>
      <c r="J818" s="107"/>
      <c r="K818" s="10"/>
      <c r="L818" s="10" t="s">
        <v>17180</v>
      </c>
      <c r="M818" s="838">
        <v>0</v>
      </c>
      <c r="N818" s="10"/>
      <c r="O818" s="107" t="s">
        <v>17196</v>
      </c>
      <c r="P818" s="838">
        <v>20615.11</v>
      </c>
      <c r="Q818" s="10">
        <v>0</v>
      </c>
      <c r="R818" s="107">
        <v>0</v>
      </c>
    </row>
    <row r="819" spans="1:18" s="843" customFormat="1" ht="33.75" x14ac:dyDescent="0.25">
      <c r="A819" s="107" t="s">
        <v>17149</v>
      </c>
      <c r="B819" s="10" t="s">
        <v>19548</v>
      </c>
      <c r="C819" s="269" t="s">
        <v>30118</v>
      </c>
      <c r="D819" s="841" t="s">
        <v>17197</v>
      </c>
      <c r="E819" s="837">
        <v>11000</v>
      </c>
      <c r="F819" s="269" t="s">
        <v>17198</v>
      </c>
      <c r="G819" s="841" t="s">
        <v>17199</v>
      </c>
      <c r="H819" s="842" t="s">
        <v>17200</v>
      </c>
      <c r="I819" s="842" t="s">
        <v>17154</v>
      </c>
      <c r="J819" s="107"/>
      <c r="K819" s="10"/>
      <c r="L819" s="10" t="s">
        <v>17201</v>
      </c>
      <c r="M819" s="838">
        <v>7948.35</v>
      </c>
      <c r="N819" s="10"/>
      <c r="O819" s="107" t="s">
        <v>17180</v>
      </c>
      <c r="P819" s="838">
        <v>0</v>
      </c>
      <c r="Q819" s="10">
        <v>0</v>
      </c>
      <c r="R819" s="107">
        <v>0</v>
      </c>
    </row>
    <row r="820" spans="1:18" s="843" customFormat="1" ht="33.75" x14ac:dyDescent="0.25">
      <c r="A820" s="107" t="s">
        <v>17149</v>
      </c>
      <c r="B820" s="10" t="s">
        <v>19548</v>
      </c>
      <c r="C820" s="269" t="s">
        <v>30118</v>
      </c>
      <c r="D820" s="841" t="s">
        <v>17202</v>
      </c>
      <c r="E820" s="837">
        <v>6000</v>
      </c>
      <c r="F820" s="269" t="s">
        <v>17203</v>
      </c>
      <c r="G820" s="841" t="s">
        <v>17204</v>
      </c>
      <c r="H820" s="842" t="s">
        <v>15834</v>
      </c>
      <c r="I820" s="842" t="s">
        <v>17154</v>
      </c>
      <c r="J820" s="107"/>
      <c r="K820" s="10"/>
      <c r="L820" s="10" t="s">
        <v>8942</v>
      </c>
      <c r="M820" s="838">
        <v>80701.11</v>
      </c>
      <c r="N820" s="10"/>
      <c r="O820" s="107">
        <v>6</v>
      </c>
      <c r="P820" s="838">
        <v>37749.300000000003</v>
      </c>
      <c r="Q820" s="10">
        <v>1</v>
      </c>
      <c r="R820" s="107">
        <v>12</v>
      </c>
    </row>
    <row r="821" spans="1:18" s="843" customFormat="1" ht="33.75" x14ac:dyDescent="0.25">
      <c r="A821" s="107" t="s">
        <v>17149</v>
      </c>
      <c r="B821" s="10" t="s">
        <v>25078</v>
      </c>
      <c r="C821" s="269" t="s">
        <v>30118</v>
      </c>
      <c r="D821" s="841" t="s">
        <v>17205</v>
      </c>
      <c r="E821" s="837">
        <v>8000</v>
      </c>
      <c r="F821" s="269" t="s">
        <v>17206</v>
      </c>
      <c r="G821" s="841" t="s">
        <v>17207</v>
      </c>
      <c r="H821" s="842" t="s">
        <v>16685</v>
      </c>
      <c r="I821" s="842" t="s">
        <v>17154</v>
      </c>
      <c r="J821" s="107"/>
      <c r="K821" s="10"/>
      <c r="L821" s="10" t="s">
        <v>8942</v>
      </c>
      <c r="M821" s="838">
        <v>65889.06</v>
      </c>
      <c r="N821" s="10"/>
      <c r="O821" s="107">
        <v>6</v>
      </c>
      <c r="P821" s="838">
        <v>49254.67</v>
      </c>
      <c r="Q821" s="10">
        <v>1</v>
      </c>
      <c r="R821" s="107">
        <v>12</v>
      </c>
    </row>
    <row r="822" spans="1:18" s="843" customFormat="1" ht="33.75" x14ac:dyDescent="0.25">
      <c r="A822" s="107" t="s">
        <v>17149</v>
      </c>
      <c r="B822" s="10" t="s">
        <v>19548</v>
      </c>
      <c r="C822" s="269" t="s">
        <v>30118</v>
      </c>
      <c r="D822" s="841" t="s">
        <v>15678</v>
      </c>
      <c r="E822" s="837">
        <v>3000</v>
      </c>
      <c r="F822" s="269" t="s">
        <v>17208</v>
      </c>
      <c r="G822" s="841" t="s">
        <v>17209</v>
      </c>
      <c r="H822" s="842" t="s">
        <v>15678</v>
      </c>
      <c r="I822" s="842" t="s">
        <v>17160</v>
      </c>
      <c r="J822" s="107"/>
      <c r="K822" s="10"/>
      <c r="L822" s="10" t="s">
        <v>8942</v>
      </c>
      <c r="M822" s="838">
        <v>39213.599999999999</v>
      </c>
      <c r="N822" s="10"/>
      <c r="O822" s="107">
        <v>6</v>
      </c>
      <c r="P822" s="838">
        <v>19248.88</v>
      </c>
      <c r="Q822" s="10">
        <v>1</v>
      </c>
      <c r="R822" s="107">
        <v>12</v>
      </c>
    </row>
    <row r="823" spans="1:18" s="843" customFormat="1" ht="33.75" x14ac:dyDescent="0.25">
      <c r="A823" s="107" t="s">
        <v>17149</v>
      </c>
      <c r="B823" s="10" t="s">
        <v>19548</v>
      </c>
      <c r="C823" s="269" t="s">
        <v>30118</v>
      </c>
      <c r="D823" s="841" t="s">
        <v>17210</v>
      </c>
      <c r="E823" s="837">
        <v>6500</v>
      </c>
      <c r="F823" s="269" t="s">
        <v>17211</v>
      </c>
      <c r="G823" s="841" t="s">
        <v>17212</v>
      </c>
      <c r="H823" s="842" t="s">
        <v>16700</v>
      </c>
      <c r="I823" s="842" t="s">
        <v>17154</v>
      </c>
      <c r="J823" s="107"/>
      <c r="K823" s="10"/>
      <c r="L823" s="10" t="s">
        <v>17213</v>
      </c>
      <c r="M823" s="838">
        <v>13002.27</v>
      </c>
      <c r="N823" s="10"/>
      <c r="O823" s="107" t="s">
        <v>8511</v>
      </c>
      <c r="P823" s="838">
        <v>1731.89</v>
      </c>
      <c r="Q823" s="10">
        <v>0</v>
      </c>
      <c r="R823" s="107">
        <v>0</v>
      </c>
    </row>
    <row r="824" spans="1:18" s="843" customFormat="1" ht="33.75" x14ac:dyDescent="0.25">
      <c r="A824" s="107" t="s">
        <v>17149</v>
      </c>
      <c r="B824" s="10" t="s">
        <v>25078</v>
      </c>
      <c r="C824" s="269" t="s">
        <v>30118</v>
      </c>
      <c r="D824" s="841" t="s">
        <v>17214</v>
      </c>
      <c r="E824" s="837">
        <v>2000</v>
      </c>
      <c r="F824" s="269" t="s">
        <v>17215</v>
      </c>
      <c r="G824" s="841" t="s">
        <v>17216</v>
      </c>
      <c r="H824" s="842" t="s">
        <v>17190</v>
      </c>
      <c r="I824" s="842" t="s">
        <v>17191</v>
      </c>
      <c r="J824" s="107"/>
      <c r="K824" s="10"/>
      <c r="L824" s="10" t="s">
        <v>8942</v>
      </c>
      <c r="M824" s="838">
        <v>22100</v>
      </c>
      <c r="N824" s="10"/>
      <c r="O824" s="107">
        <v>6</v>
      </c>
      <c r="P824" s="838">
        <v>13146.67</v>
      </c>
      <c r="Q824" s="10">
        <v>1</v>
      </c>
      <c r="R824" s="107">
        <v>12</v>
      </c>
    </row>
    <row r="825" spans="1:18" s="843" customFormat="1" ht="33.75" x14ac:dyDescent="0.25">
      <c r="A825" s="107" t="s">
        <v>17149</v>
      </c>
      <c r="B825" s="10" t="s">
        <v>25078</v>
      </c>
      <c r="C825" s="269" t="s">
        <v>30118</v>
      </c>
      <c r="D825" s="841" t="s">
        <v>17214</v>
      </c>
      <c r="E825" s="837">
        <v>2000</v>
      </c>
      <c r="F825" s="269" t="s">
        <v>17217</v>
      </c>
      <c r="G825" s="841" t="s">
        <v>17218</v>
      </c>
      <c r="H825" s="842" t="s">
        <v>17190</v>
      </c>
      <c r="I825" s="842" t="s">
        <v>17191</v>
      </c>
      <c r="J825" s="107"/>
      <c r="K825" s="10"/>
      <c r="L825" s="10" t="s">
        <v>8942</v>
      </c>
      <c r="M825" s="838">
        <v>22100</v>
      </c>
      <c r="N825" s="10"/>
      <c r="O825" s="107">
        <v>6</v>
      </c>
      <c r="P825" s="838">
        <v>13146.67</v>
      </c>
      <c r="Q825" s="10">
        <v>1</v>
      </c>
      <c r="R825" s="107">
        <v>12</v>
      </c>
    </row>
    <row r="826" spans="1:18" s="843" customFormat="1" ht="33.75" x14ac:dyDescent="0.25">
      <c r="A826" s="107" t="s">
        <v>17149</v>
      </c>
      <c r="B826" s="10" t="s">
        <v>19548</v>
      </c>
      <c r="C826" s="269" t="s">
        <v>30118</v>
      </c>
      <c r="D826" s="841" t="s">
        <v>17219</v>
      </c>
      <c r="E826" s="837">
        <v>8500</v>
      </c>
      <c r="F826" s="269" t="s">
        <v>17220</v>
      </c>
      <c r="G826" s="841" t="s">
        <v>17221</v>
      </c>
      <c r="H826" s="842" t="s">
        <v>15834</v>
      </c>
      <c r="I826" s="842" t="s">
        <v>17154</v>
      </c>
      <c r="J826" s="107"/>
      <c r="K826" s="10"/>
      <c r="L826" s="10" t="s">
        <v>17222</v>
      </c>
      <c r="M826" s="838">
        <v>59724.35</v>
      </c>
      <c r="N826" s="10"/>
      <c r="O826" s="107" t="s">
        <v>17180</v>
      </c>
      <c r="P826" s="838">
        <v>0</v>
      </c>
      <c r="Q826" s="10">
        <v>0</v>
      </c>
      <c r="R826" s="107">
        <v>0</v>
      </c>
    </row>
    <row r="827" spans="1:18" s="843" customFormat="1" ht="33.75" x14ac:dyDescent="0.25">
      <c r="A827" s="107" t="s">
        <v>17149</v>
      </c>
      <c r="B827" s="10" t="s">
        <v>19548</v>
      </c>
      <c r="C827" s="269" t="s">
        <v>30118</v>
      </c>
      <c r="D827" s="841" t="s">
        <v>17223</v>
      </c>
      <c r="E827" s="837">
        <v>11000</v>
      </c>
      <c r="F827" s="269" t="s">
        <v>17224</v>
      </c>
      <c r="G827" s="841" t="s">
        <v>17225</v>
      </c>
      <c r="H827" s="842" t="s">
        <v>17226</v>
      </c>
      <c r="I827" s="842" t="s">
        <v>17154</v>
      </c>
      <c r="J827" s="107"/>
      <c r="K827" s="10"/>
      <c r="L827" s="10" t="s">
        <v>17227</v>
      </c>
      <c r="M827" s="838">
        <v>136460.26</v>
      </c>
      <c r="N827" s="10"/>
      <c r="O827" s="107" t="s">
        <v>17179</v>
      </c>
      <c r="P827" s="838">
        <v>14062.43</v>
      </c>
      <c r="Q827" s="10">
        <v>0</v>
      </c>
      <c r="R827" s="107">
        <v>0</v>
      </c>
    </row>
    <row r="828" spans="1:18" s="843" customFormat="1" ht="33.75" x14ac:dyDescent="0.25">
      <c r="A828" s="107" t="s">
        <v>17149</v>
      </c>
      <c r="B828" s="10" t="s">
        <v>19548</v>
      </c>
      <c r="C828" s="269" t="s">
        <v>30118</v>
      </c>
      <c r="D828" s="841" t="s">
        <v>15605</v>
      </c>
      <c r="E828" s="837">
        <v>6000</v>
      </c>
      <c r="F828" s="269" t="s">
        <v>17228</v>
      </c>
      <c r="G828" s="841" t="s">
        <v>17229</v>
      </c>
      <c r="H828" s="842" t="s">
        <v>16686</v>
      </c>
      <c r="I828" s="842" t="s">
        <v>17154</v>
      </c>
      <c r="J828" s="107"/>
      <c r="K828" s="10"/>
      <c r="L828" s="10" t="s">
        <v>17180</v>
      </c>
      <c r="M828" s="838">
        <v>7051.13</v>
      </c>
      <c r="N828" s="10"/>
      <c r="O828" s="107" t="s">
        <v>17180</v>
      </c>
      <c r="P828" s="838">
        <v>0</v>
      </c>
      <c r="Q828" s="10">
        <v>0</v>
      </c>
      <c r="R828" s="107">
        <v>0</v>
      </c>
    </row>
    <row r="829" spans="1:18" s="843" customFormat="1" ht="33.75" x14ac:dyDescent="0.25">
      <c r="A829" s="107" t="s">
        <v>17149</v>
      </c>
      <c r="B829" s="10" t="s">
        <v>19548</v>
      </c>
      <c r="C829" s="269" t="s">
        <v>30118</v>
      </c>
      <c r="D829" s="841" t="s">
        <v>17230</v>
      </c>
      <c r="E829" s="837">
        <v>8500</v>
      </c>
      <c r="F829" s="269" t="s">
        <v>17231</v>
      </c>
      <c r="G829" s="841" t="s">
        <v>17232</v>
      </c>
      <c r="H829" s="842" t="s">
        <v>15834</v>
      </c>
      <c r="I829" s="842" t="s">
        <v>17154</v>
      </c>
      <c r="J829" s="107"/>
      <c r="K829" s="10"/>
      <c r="L829" s="10" t="s">
        <v>17233</v>
      </c>
      <c r="M829" s="838">
        <v>11768.93</v>
      </c>
      <c r="N829" s="10"/>
      <c r="O829" s="107">
        <v>6</v>
      </c>
      <c r="P829" s="838">
        <v>52432.630000000005</v>
      </c>
      <c r="Q829" s="10">
        <v>1</v>
      </c>
      <c r="R829" s="107">
        <v>12</v>
      </c>
    </row>
    <row r="830" spans="1:18" s="843" customFormat="1" ht="33.75" x14ac:dyDescent="0.25">
      <c r="A830" s="107" t="s">
        <v>17149</v>
      </c>
      <c r="B830" s="10" t="s">
        <v>19548</v>
      </c>
      <c r="C830" s="269" t="s">
        <v>30118</v>
      </c>
      <c r="D830" s="841" t="s">
        <v>17234</v>
      </c>
      <c r="E830" s="837">
        <v>11000</v>
      </c>
      <c r="F830" s="269" t="s">
        <v>17235</v>
      </c>
      <c r="G830" s="841" t="s">
        <v>17236</v>
      </c>
      <c r="H830" s="842" t="s">
        <v>16355</v>
      </c>
      <c r="I830" s="842" t="s">
        <v>17154</v>
      </c>
      <c r="J830" s="107"/>
      <c r="K830" s="10"/>
      <c r="L830" s="10" t="s">
        <v>17180</v>
      </c>
      <c r="M830" s="838">
        <v>0</v>
      </c>
      <c r="N830" s="10"/>
      <c r="O830" s="107">
        <v>6</v>
      </c>
      <c r="P830" s="838">
        <v>55198.17</v>
      </c>
      <c r="Q830" s="10">
        <v>1</v>
      </c>
      <c r="R830" s="107">
        <v>12</v>
      </c>
    </row>
    <row r="831" spans="1:18" s="843" customFormat="1" ht="33.75" x14ac:dyDescent="0.25">
      <c r="A831" s="107" t="s">
        <v>17149</v>
      </c>
      <c r="B831" s="10" t="s">
        <v>19548</v>
      </c>
      <c r="C831" s="269" t="s">
        <v>30118</v>
      </c>
      <c r="D831" s="841" t="s">
        <v>17156</v>
      </c>
      <c r="E831" s="837">
        <v>1700</v>
      </c>
      <c r="F831" s="269" t="s">
        <v>17237</v>
      </c>
      <c r="G831" s="841" t="s">
        <v>17238</v>
      </c>
      <c r="H831" s="842" t="s">
        <v>17159</v>
      </c>
      <c r="I831" s="842" t="s">
        <v>17160</v>
      </c>
      <c r="J831" s="107"/>
      <c r="K831" s="10"/>
      <c r="L831" s="10" t="s">
        <v>8942</v>
      </c>
      <c r="M831" s="838">
        <v>22984.230000000003</v>
      </c>
      <c r="N831" s="10"/>
      <c r="O831" s="107">
        <v>6</v>
      </c>
      <c r="P831" s="838">
        <v>11149.91</v>
      </c>
      <c r="Q831" s="10">
        <v>1</v>
      </c>
      <c r="R831" s="107">
        <v>12</v>
      </c>
    </row>
    <row r="832" spans="1:18" s="843" customFormat="1" ht="33.75" x14ac:dyDescent="0.25">
      <c r="A832" s="107" t="s">
        <v>17149</v>
      </c>
      <c r="B832" s="10" t="s">
        <v>19548</v>
      </c>
      <c r="C832" s="269" t="s">
        <v>30118</v>
      </c>
      <c r="D832" s="841" t="s">
        <v>17156</v>
      </c>
      <c r="E832" s="837">
        <v>1025</v>
      </c>
      <c r="F832" s="269" t="s">
        <v>17239</v>
      </c>
      <c r="G832" s="841" t="s">
        <v>17240</v>
      </c>
      <c r="H832" s="842" t="s">
        <v>17190</v>
      </c>
      <c r="I832" s="842" t="s">
        <v>17191</v>
      </c>
      <c r="J832" s="107"/>
      <c r="K832" s="10"/>
      <c r="L832" s="10" t="s">
        <v>8942</v>
      </c>
      <c r="M832" s="838">
        <v>13890</v>
      </c>
      <c r="N832" s="10"/>
      <c r="O832" s="107">
        <v>6</v>
      </c>
      <c r="P832" s="838">
        <v>6630.29</v>
      </c>
      <c r="Q832" s="10">
        <v>1</v>
      </c>
      <c r="R832" s="107">
        <v>12</v>
      </c>
    </row>
    <row r="833" spans="1:18" s="843" customFormat="1" ht="33.75" x14ac:dyDescent="0.25">
      <c r="A833" s="107" t="s">
        <v>17149</v>
      </c>
      <c r="B833" s="10" t="s">
        <v>19548</v>
      </c>
      <c r="C833" s="269" t="s">
        <v>30118</v>
      </c>
      <c r="D833" s="841" t="s">
        <v>17241</v>
      </c>
      <c r="E833" s="837">
        <v>11000</v>
      </c>
      <c r="F833" s="269" t="s">
        <v>17242</v>
      </c>
      <c r="G833" s="841" t="s">
        <v>17243</v>
      </c>
      <c r="H833" s="842" t="s">
        <v>15498</v>
      </c>
      <c r="I833" s="842" t="s">
        <v>17154</v>
      </c>
      <c r="J833" s="107"/>
      <c r="K833" s="10"/>
      <c r="L833" s="10" t="s">
        <v>17244</v>
      </c>
      <c r="M833" s="838">
        <v>95794.66</v>
      </c>
      <c r="N833" s="10"/>
      <c r="O833" s="107" t="s">
        <v>17180</v>
      </c>
      <c r="P833" s="838">
        <v>0</v>
      </c>
      <c r="Q833" s="10">
        <v>0</v>
      </c>
      <c r="R833" s="107">
        <v>0</v>
      </c>
    </row>
    <row r="834" spans="1:18" s="843" customFormat="1" ht="33.75" x14ac:dyDescent="0.25">
      <c r="A834" s="107" t="s">
        <v>17149</v>
      </c>
      <c r="B834" s="10" t="s">
        <v>19548</v>
      </c>
      <c r="C834" s="269" t="s">
        <v>30118</v>
      </c>
      <c r="D834" s="841" t="s">
        <v>17245</v>
      </c>
      <c r="E834" s="837">
        <v>11000</v>
      </c>
      <c r="F834" s="269" t="s">
        <v>17246</v>
      </c>
      <c r="G834" s="841" t="s">
        <v>16742</v>
      </c>
      <c r="H834" s="842" t="s">
        <v>16700</v>
      </c>
      <c r="I834" s="842" t="s">
        <v>17154</v>
      </c>
      <c r="J834" s="107"/>
      <c r="K834" s="10"/>
      <c r="L834" s="10" t="s">
        <v>17247</v>
      </c>
      <c r="M834" s="838">
        <v>142051.93</v>
      </c>
      <c r="N834" s="10"/>
      <c r="O834" s="107" t="s">
        <v>17179</v>
      </c>
      <c r="P834" s="838">
        <v>13665.210000000001</v>
      </c>
      <c r="Q834" s="10">
        <v>0</v>
      </c>
      <c r="R834" s="107">
        <v>0</v>
      </c>
    </row>
    <row r="835" spans="1:18" s="843" customFormat="1" ht="33.75" x14ac:dyDescent="0.25">
      <c r="A835" s="107" t="s">
        <v>17149</v>
      </c>
      <c r="B835" s="10" t="s">
        <v>19548</v>
      </c>
      <c r="C835" s="269" t="s">
        <v>30118</v>
      </c>
      <c r="D835" s="841" t="s">
        <v>17248</v>
      </c>
      <c r="E835" s="837">
        <v>2000</v>
      </c>
      <c r="F835" s="269" t="s">
        <v>17249</v>
      </c>
      <c r="G835" s="841" t="s">
        <v>17250</v>
      </c>
      <c r="H835" s="842" t="s">
        <v>17190</v>
      </c>
      <c r="I835" s="842" t="s">
        <v>17191</v>
      </c>
      <c r="J835" s="107"/>
      <c r="K835" s="10"/>
      <c r="L835" s="10" t="s">
        <v>17192</v>
      </c>
      <c r="M835" s="838">
        <v>16677.330000000002</v>
      </c>
      <c r="N835" s="10"/>
      <c r="O835" s="107">
        <v>6</v>
      </c>
      <c r="P835" s="838">
        <v>13152.67</v>
      </c>
      <c r="Q835" s="10">
        <v>1</v>
      </c>
      <c r="R835" s="107">
        <v>12</v>
      </c>
    </row>
    <row r="836" spans="1:18" s="843" customFormat="1" ht="33.75" x14ac:dyDescent="0.25">
      <c r="A836" s="107" t="s">
        <v>17149</v>
      </c>
      <c r="B836" s="10" t="s">
        <v>19548</v>
      </c>
      <c r="C836" s="269" t="s">
        <v>30118</v>
      </c>
      <c r="D836" s="841" t="s">
        <v>17251</v>
      </c>
      <c r="E836" s="837">
        <v>5800</v>
      </c>
      <c r="F836" s="269" t="s">
        <v>17252</v>
      </c>
      <c r="G836" s="841" t="s">
        <v>17253</v>
      </c>
      <c r="H836" s="842" t="s">
        <v>17254</v>
      </c>
      <c r="I836" s="842" t="s">
        <v>17255</v>
      </c>
      <c r="J836" s="107"/>
      <c r="K836" s="10"/>
      <c r="L836" s="10" t="s">
        <v>8942</v>
      </c>
      <c r="M836" s="838">
        <v>78613.600000000006</v>
      </c>
      <c r="N836" s="10"/>
      <c r="O836" s="107">
        <v>6</v>
      </c>
      <c r="P836" s="838">
        <v>36108.800000000003</v>
      </c>
      <c r="Q836" s="10">
        <v>1</v>
      </c>
      <c r="R836" s="107">
        <v>12</v>
      </c>
    </row>
    <row r="837" spans="1:18" s="843" customFormat="1" ht="33.75" x14ac:dyDescent="0.25">
      <c r="A837" s="107" t="s">
        <v>17149</v>
      </c>
      <c r="B837" s="10" t="s">
        <v>19548</v>
      </c>
      <c r="C837" s="269" t="s">
        <v>30118</v>
      </c>
      <c r="D837" s="841" t="s">
        <v>17256</v>
      </c>
      <c r="E837" s="837">
        <v>3000</v>
      </c>
      <c r="F837" s="269" t="s">
        <v>17257</v>
      </c>
      <c r="G837" s="841" t="s">
        <v>17258</v>
      </c>
      <c r="H837" s="842" t="s">
        <v>17259</v>
      </c>
      <c r="I837" s="842" t="s">
        <v>17154</v>
      </c>
      <c r="J837" s="107"/>
      <c r="K837" s="10"/>
      <c r="L837" s="10" t="s">
        <v>8942</v>
      </c>
      <c r="M837" s="838">
        <v>39211.519999999997</v>
      </c>
      <c r="N837" s="10"/>
      <c r="O837" s="107">
        <v>6</v>
      </c>
      <c r="P837" s="838">
        <v>19247.219999999998</v>
      </c>
      <c r="Q837" s="10">
        <v>1</v>
      </c>
      <c r="R837" s="107">
        <v>12</v>
      </c>
    </row>
    <row r="838" spans="1:18" s="843" customFormat="1" ht="33.75" x14ac:dyDescent="0.25">
      <c r="A838" s="107" t="s">
        <v>17149</v>
      </c>
      <c r="B838" s="10" t="s">
        <v>19548</v>
      </c>
      <c r="C838" s="269" t="s">
        <v>30118</v>
      </c>
      <c r="D838" s="841" t="s">
        <v>17260</v>
      </c>
      <c r="E838" s="837">
        <v>6000</v>
      </c>
      <c r="F838" s="269" t="s">
        <v>17261</v>
      </c>
      <c r="G838" s="841" t="s">
        <v>17262</v>
      </c>
      <c r="H838" s="842" t="s">
        <v>15834</v>
      </c>
      <c r="I838" s="842" t="s">
        <v>17154</v>
      </c>
      <c r="J838" s="107"/>
      <c r="K838" s="10"/>
      <c r="L838" s="10" t="s">
        <v>8942</v>
      </c>
      <c r="M838" s="838">
        <v>81213.600000000006</v>
      </c>
      <c r="N838" s="10"/>
      <c r="O838" s="107">
        <v>6</v>
      </c>
      <c r="P838" s="838">
        <v>37266.800000000003</v>
      </c>
      <c r="Q838" s="10">
        <v>1</v>
      </c>
      <c r="R838" s="107">
        <v>12</v>
      </c>
    </row>
    <row r="839" spans="1:18" s="843" customFormat="1" ht="33.75" x14ac:dyDescent="0.25">
      <c r="A839" s="107" t="s">
        <v>17149</v>
      </c>
      <c r="B839" s="10" t="s">
        <v>19548</v>
      </c>
      <c r="C839" s="269" t="s">
        <v>30118</v>
      </c>
      <c r="D839" s="841" t="s">
        <v>17263</v>
      </c>
      <c r="E839" s="837">
        <v>4000</v>
      </c>
      <c r="F839" s="269" t="s">
        <v>17264</v>
      </c>
      <c r="G839" s="841" t="s">
        <v>17265</v>
      </c>
      <c r="H839" s="842" t="s">
        <v>17200</v>
      </c>
      <c r="I839" s="842" t="s">
        <v>17154</v>
      </c>
      <c r="J839" s="107"/>
      <c r="K839" s="10"/>
      <c r="L839" s="10" t="s">
        <v>8942</v>
      </c>
      <c r="M839" s="838">
        <v>51213.599999999999</v>
      </c>
      <c r="N839" s="10"/>
      <c r="O839" s="107">
        <v>6</v>
      </c>
      <c r="P839" s="838">
        <v>25282.63</v>
      </c>
      <c r="Q839" s="10">
        <v>1</v>
      </c>
      <c r="R839" s="107">
        <v>12</v>
      </c>
    </row>
    <row r="840" spans="1:18" s="843" customFormat="1" ht="33.75" x14ac:dyDescent="0.25">
      <c r="A840" s="107" t="s">
        <v>17149</v>
      </c>
      <c r="B840" s="10" t="s">
        <v>19548</v>
      </c>
      <c r="C840" s="269" t="s">
        <v>30118</v>
      </c>
      <c r="D840" s="841" t="s">
        <v>17266</v>
      </c>
      <c r="E840" s="837">
        <v>2300</v>
      </c>
      <c r="F840" s="269" t="s">
        <v>17267</v>
      </c>
      <c r="G840" s="841" t="s">
        <v>17268</v>
      </c>
      <c r="H840" s="842" t="s">
        <v>17190</v>
      </c>
      <c r="I840" s="842" t="s">
        <v>17191</v>
      </c>
      <c r="J840" s="107"/>
      <c r="K840" s="10"/>
      <c r="L840" s="10" t="s">
        <v>8942</v>
      </c>
      <c r="M840" s="838">
        <v>30684</v>
      </c>
      <c r="N840" s="10"/>
      <c r="O840" s="107">
        <v>6</v>
      </c>
      <c r="P840" s="838">
        <v>15015.17</v>
      </c>
      <c r="Q840" s="10">
        <v>1</v>
      </c>
      <c r="R840" s="107">
        <v>12</v>
      </c>
    </row>
    <row r="841" spans="1:18" s="843" customFormat="1" ht="33.75" x14ac:dyDescent="0.25">
      <c r="A841" s="107" t="s">
        <v>17149</v>
      </c>
      <c r="B841" s="10" t="s">
        <v>19548</v>
      </c>
      <c r="C841" s="269" t="s">
        <v>30118</v>
      </c>
      <c r="D841" s="841" t="s">
        <v>17269</v>
      </c>
      <c r="E841" s="837">
        <v>2800</v>
      </c>
      <c r="F841" s="269" t="s">
        <v>17270</v>
      </c>
      <c r="G841" s="841" t="s">
        <v>17271</v>
      </c>
      <c r="H841" s="842" t="s">
        <v>17200</v>
      </c>
      <c r="I841" s="842" t="s">
        <v>17154</v>
      </c>
      <c r="J841" s="107"/>
      <c r="K841" s="10"/>
      <c r="L841" s="10" t="s">
        <v>8942</v>
      </c>
      <c r="M841" s="838">
        <v>36813.599999999999</v>
      </c>
      <c r="N841" s="10"/>
      <c r="O841" s="107">
        <v>6</v>
      </c>
      <c r="P841" s="838">
        <v>18042.63</v>
      </c>
      <c r="Q841" s="10">
        <v>1</v>
      </c>
      <c r="R841" s="107">
        <v>12</v>
      </c>
    </row>
    <row r="842" spans="1:18" s="843" customFormat="1" ht="33.75" x14ac:dyDescent="0.25">
      <c r="A842" s="107" t="s">
        <v>17149</v>
      </c>
      <c r="B842" s="10" t="s">
        <v>19548</v>
      </c>
      <c r="C842" s="269" t="s">
        <v>30118</v>
      </c>
      <c r="D842" s="841" t="s">
        <v>17272</v>
      </c>
      <c r="E842" s="837">
        <v>11000</v>
      </c>
      <c r="F842" s="269" t="s">
        <v>17273</v>
      </c>
      <c r="G842" s="841" t="s">
        <v>17274</v>
      </c>
      <c r="H842" s="842" t="s">
        <v>17169</v>
      </c>
      <c r="I842" s="842" t="s">
        <v>17154</v>
      </c>
      <c r="J842" s="107"/>
      <c r="K842" s="10"/>
      <c r="L842" s="10" t="s">
        <v>17179</v>
      </c>
      <c r="M842" s="838">
        <v>16834.47</v>
      </c>
      <c r="N842" s="10"/>
      <c r="O842" s="107" t="s">
        <v>17180</v>
      </c>
      <c r="P842" s="838">
        <v>0</v>
      </c>
      <c r="Q842" s="10">
        <v>0</v>
      </c>
      <c r="R842" s="107">
        <v>0</v>
      </c>
    </row>
    <row r="843" spans="1:18" s="843" customFormat="1" ht="33.75" x14ac:dyDescent="0.25">
      <c r="A843" s="107" t="s">
        <v>17149</v>
      </c>
      <c r="B843" s="10" t="s">
        <v>19548</v>
      </c>
      <c r="C843" s="269" t="s">
        <v>30118</v>
      </c>
      <c r="D843" s="841" t="s">
        <v>17275</v>
      </c>
      <c r="E843" s="837">
        <v>8500</v>
      </c>
      <c r="F843" s="269" t="s">
        <v>17276</v>
      </c>
      <c r="G843" s="841" t="s">
        <v>17277</v>
      </c>
      <c r="H843" s="842" t="s">
        <v>17169</v>
      </c>
      <c r="I843" s="842" t="s">
        <v>17154</v>
      </c>
      <c r="J843" s="107"/>
      <c r="K843" s="10"/>
      <c r="L843" s="10" t="s">
        <v>17180</v>
      </c>
      <c r="M843" s="838">
        <v>0</v>
      </c>
      <c r="N843" s="10"/>
      <c r="O843" s="107" t="s">
        <v>17278</v>
      </c>
      <c r="P843" s="838">
        <v>28504.06</v>
      </c>
      <c r="Q843" s="10">
        <v>1</v>
      </c>
      <c r="R843" s="107">
        <v>12</v>
      </c>
    </row>
    <row r="844" spans="1:18" s="843" customFormat="1" ht="33.75" x14ac:dyDescent="0.25">
      <c r="A844" s="107" t="s">
        <v>17149</v>
      </c>
      <c r="B844" s="10" t="s">
        <v>19548</v>
      </c>
      <c r="C844" s="269" t="s">
        <v>30118</v>
      </c>
      <c r="D844" s="841" t="s">
        <v>17279</v>
      </c>
      <c r="E844" s="837">
        <v>8500</v>
      </c>
      <c r="F844" s="269" t="s">
        <v>17280</v>
      </c>
      <c r="G844" s="841" t="s">
        <v>17281</v>
      </c>
      <c r="H844" s="842" t="s">
        <v>17200</v>
      </c>
      <c r="I844" s="842" t="s">
        <v>17154</v>
      </c>
      <c r="J844" s="107"/>
      <c r="K844" s="10"/>
      <c r="L844" s="10" t="s">
        <v>17213</v>
      </c>
      <c r="M844" s="838">
        <v>16018.93</v>
      </c>
      <c r="N844" s="10"/>
      <c r="O844" s="107">
        <v>6</v>
      </c>
      <c r="P844" s="838">
        <v>52432.630000000005</v>
      </c>
      <c r="Q844" s="10">
        <v>1</v>
      </c>
      <c r="R844" s="107">
        <v>12</v>
      </c>
    </row>
    <row r="845" spans="1:18" s="843" customFormat="1" ht="33.75" x14ac:dyDescent="0.25">
      <c r="A845" s="107" t="s">
        <v>17149</v>
      </c>
      <c r="B845" s="10" t="s">
        <v>25078</v>
      </c>
      <c r="C845" s="269" t="s">
        <v>30118</v>
      </c>
      <c r="D845" s="841" t="s">
        <v>17282</v>
      </c>
      <c r="E845" s="837">
        <v>2200</v>
      </c>
      <c r="F845" s="269" t="s">
        <v>17283</v>
      </c>
      <c r="G845" s="841" t="s">
        <v>17284</v>
      </c>
      <c r="H845" s="842" t="s">
        <v>17285</v>
      </c>
      <c r="I845" s="842" t="s">
        <v>17160</v>
      </c>
      <c r="J845" s="107"/>
      <c r="K845" s="10"/>
      <c r="L845" s="10" t="s">
        <v>8942</v>
      </c>
      <c r="M845" s="838">
        <v>24280</v>
      </c>
      <c r="N845" s="10"/>
      <c r="O845" s="107">
        <v>6</v>
      </c>
      <c r="P845" s="838">
        <v>14391.13</v>
      </c>
      <c r="Q845" s="10">
        <v>1</v>
      </c>
      <c r="R845" s="107">
        <v>12</v>
      </c>
    </row>
    <row r="846" spans="1:18" s="843" customFormat="1" ht="33.75" x14ac:dyDescent="0.25">
      <c r="A846" s="107" t="s">
        <v>17149</v>
      </c>
      <c r="B846" s="10" t="s">
        <v>25078</v>
      </c>
      <c r="C846" s="269" t="s">
        <v>30118</v>
      </c>
      <c r="D846" s="841" t="s">
        <v>17286</v>
      </c>
      <c r="E846" s="837">
        <v>2200</v>
      </c>
      <c r="F846" s="269" t="s">
        <v>17287</v>
      </c>
      <c r="G846" s="841" t="s">
        <v>17288</v>
      </c>
      <c r="H846" s="842" t="s">
        <v>17190</v>
      </c>
      <c r="I846" s="842" t="s">
        <v>17191</v>
      </c>
      <c r="J846" s="107"/>
      <c r="K846" s="10"/>
      <c r="L846" s="10" t="s">
        <v>8942</v>
      </c>
      <c r="M846" s="838">
        <v>18266.93</v>
      </c>
      <c r="N846" s="10"/>
      <c r="O846" s="107">
        <v>6</v>
      </c>
      <c r="P846" s="838">
        <v>14391.13</v>
      </c>
      <c r="Q846" s="10">
        <v>1</v>
      </c>
      <c r="R846" s="107">
        <v>12</v>
      </c>
    </row>
    <row r="847" spans="1:18" s="843" customFormat="1" ht="33.75" x14ac:dyDescent="0.25">
      <c r="A847" s="107" t="s">
        <v>17149</v>
      </c>
      <c r="B847" s="10" t="s">
        <v>19548</v>
      </c>
      <c r="C847" s="269" t="s">
        <v>30118</v>
      </c>
      <c r="D847" s="841" t="s">
        <v>17275</v>
      </c>
      <c r="E847" s="837">
        <v>8500</v>
      </c>
      <c r="F847" s="269" t="s">
        <v>17289</v>
      </c>
      <c r="G847" s="841" t="s">
        <v>17290</v>
      </c>
      <c r="H847" s="842" t="s">
        <v>15834</v>
      </c>
      <c r="I847" s="842" t="s">
        <v>17154</v>
      </c>
      <c r="J847" s="107"/>
      <c r="K847" s="10"/>
      <c r="L847" s="10" t="s">
        <v>8942</v>
      </c>
      <c r="M847" s="838">
        <v>111481.1</v>
      </c>
      <c r="N847" s="10"/>
      <c r="O847" s="107">
        <v>6</v>
      </c>
      <c r="P847" s="838">
        <v>15441.789999999999</v>
      </c>
      <c r="Q847" s="10">
        <v>1</v>
      </c>
      <c r="R847" s="107">
        <v>12</v>
      </c>
    </row>
    <row r="848" spans="1:18" s="843" customFormat="1" ht="33.75" x14ac:dyDescent="0.25">
      <c r="A848" s="107" t="s">
        <v>17149</v>
      </c>
      <c r="B848" s="10" t="s">
        <v>19548</v>
      </c>
      <c r="C848" s="269" t="s">
        <v>30118</v>
      </c>
      <c r="D848" s="841" t="s">
        <v>17156</v>
      </c>
      <c r="E848" s="837">
        <v>1600</v>
      </c>
      <c r="F848" s="269" t="s">
        <v>17291</v>
      </c>
      <c r="G848" s="841" t="s">
        <v>17292</v>
      </c>
      <c r="H848" s="842" t="s">
        <v>17159</v>
      </c>
      <c r="I848" s="842" t="s">
        <v>17160</v>
      </c>
      <c r="J848" s="107"/>
      <c r="K848" s="10"/>
      <c r="L848" s="10" t="s">
        <v>8942</v>
      </c>
      <c r="M848" s="838">
        <v>21738</v>
      </c>
      <c r="N848" s="10"/>
      <c r="O848" s="107">
        <v>6</v>
      </c>
      <c r="P848" s="838">
        <v>10521.65</v>
      </c>
      <c r="Q848" s="10">
        <v>1</v>
      </c>
      <c r="R848" s="107">
        <v>12</v>
      </c>
    </row>
    <row r="849" spans="1:18" s="843" customFormat="1" ht="33.75" x14ac:dyDescent="0.25">
      <c r="A849" s="107" t="s">
        <v>17149</v>
      </c>
      <c r="B849" s="10" t="s">
        <v>25078</v>
      </c>
      <c r="C849" s="269" t="s">
        <v>30118</v>
      </c>
      <c r="D849" s="841" t="s">
        <v>17293</v>
      </c>
      <c r="E849" s="837">
        <v>4500</v>
      </c>
      <c r="F849" s="269" t="s">
        <v>17294</v>
      </c>
      <c r="G849" s="841" t="s">
        <v>17295</v>
      </c>
      <c r="H849" s="842" t="s">
        <v>17296</v>
      </c>
      <c r="I849" s="842" t="s">
        <v>17160</v>
      </c>
      <c r="J849" s="107"/>
      <c r="K849" s="10"/>
      <c r="L849" s="10" t="s">
        <v>8942</v>
      </c>
      <c r="M849" s="838">
        <v>42760.2</v>
      </c>
      <c r="N849" s="10"/>
      <c r="O849" s="107">
        <v>6</v>
      </c>
      <c r="P849" s="838">
        <v>28117.8</v>
      </c>
      <c r="Q849" s="10">
        <v>1</v>
      </c>
      <c r="R849" s="107">
        <v>12</v>
      </c>
    </row>
    <row r="850" spans="1:18" s="843" customFormat="1" ht="33.75" x14ac:dyDescent="0.25">
      <c r="A850" s="107" t="s">
        <v>17149</v>
      </c>
      <c r="B850" s="10" t="s">
        <v>19548</v>
      </c>
      <c r="C850" s="269" t="s">
        <v>30118</v>
      </c>
      <c r="D850" s="841" t="s">
        <v>17297</v>
      </c>
      <c r="E850" s="837">
        <v>8500</v>
      </c>
      <c r="F850" s="269" t="s">
        <v>17298</v>
      </c>
      <c r="G850" s="841" t="s">
        <v>17299</v>
      </c>
      <c r="H850" s="842" t="s">
        <v>15834</v>
      </c>
      <c r="I850" s="842" t="s">
        <v>17154</v>
      </c>
      <c r="J850" s="107"/>
      <c r="K850" s="10"/>
      <c r="L850" s="10" t="s">
        <v>17180</v>
      </c>
      <c r="M850" s="838">
        <v>0</v>
      </c>
      <c r="N850" s="10"/>
      <c r="O850" s="107">
        <v>6</v>
      </c>
      <c r="P850" s="838">
        <v>42581.5</v>
      </c>
      <c r="Q850" s="10">
        <v>1</v>
      </c>
      <c r="R850" s="107">
        <v>12</v>
      </c>
    </row>
    <row r="851" spans="1:18" s="843" customFormat="1" ht="33.75" x14ac:dyDescent="0.25">
      <c r="A851" s="107" t="s">
        <v>17149</v>
      </c>
      <c r="B851" s="10" t="s">
        <v>19548</v>
      </c>
      <c r="C851" s="269" t="s">
        <v>30118</v>
      </c>
      <c r="D851" s="841" t="s">
        <v>15420</v>
      </c>
      <c r="E851" s="837">
        <v>3800</v>
      </c>
      <c r="F851" s="269" t="s">
        <v>17300</v>
      </c>
      <c r="G851" s="841" t="s">
        <v>17301</v>
      </c>
      <c r="H851" s="842" t="s">
        <v>15834</v>
      </c>
      <c r="I851" s="842" t="s">
        <v>17154</v>
      </c>
      <c r="J851" s="107"/>
      <c r="K851" s="10"/>
      <c r="L851" s="10" t="s">
        <v>8942</v>
      </c>
      <c r="M851" s="838">
        <v>48813.07</v>
      </c>
      <c r="N851" s="10"/>
      <c r="O851" s="107">
        <v>6</v>
      </c>
      <c r="P851" s="838">
        <v>24025.57</v>
      </c>
      <c r="Q851" s="10">
        <v>1</v>
      </c>
      <c r="R851" s="107">
        <v>12</v>
      </c>
    </row>
    <row r="852" spans="1:18" s="843" customFormat="1" ht="33.75" x14ac:dyDescent="0.25">
      <c r="A852" s="107" t="s">
        <v>17149</v>
      </c>
      <c r="B852" s="10" t="s">
        <v>19548</v>
      </c>
      <c r="C852" s="269" t="s">
        <v>30118</v>
      </c>
      <c r="D852" s="841" t="s">
        <v>17302</v>
      </c>
      <c r="E852" s="837">
        <v>1500</v>
      </c>
      <c r="F852" s="269" t="s">
        <v>17303</v>
      </c>
      <c r="G852" s="841" t="s">
        <v>17304</v>
      </c>
      <c r="H852" s="842" t="s">
        <v>17305</v>
      </c>
      <c r="I852" s="842" t="s">
        <v>17160</v>
      </c>
      <c r="J852" s="107"/>
      <c r="K852" s="10"/>
      <c r="L852" s="10" t="s">
        <v>8942</v>
      </c>
      <c r="M852" s="838">
        <v>20375.5</v>
      </c>
      <c r="N852" s="10"/>
      <c r="O852" s="107">
        <v>6</v>
      </c>
      <c r="P852" s="838">
        <v>9919</v>
      </c>
      <c r="Q852" s="10">
        <v>1</v>
      </c>
      <c r="R852" s="107">
        <v>12</v>
      </c>
    </row>
    <row r="853" spans="1:18" s="843" customFormat="1" ht="33.75" x14ac:dyDescent="0.25">
      <c r="A853" s="107" t="s">
        <v>17149</v>
      </c>
      <c r="B853" s="10" t="s">
        <v>19548</v>
      </c>
      <c r="C853" s="269" t="s">
        <v>30118</v>
      </c>
      <c r="D853" s="841" t="s">
        <v>17279</v>
      </c>
      <c r="E853" s="837">
        <v>8500</v>
      </c>
      <c r="F853" s="269" t="s">
        <v>17306</v>
      </c>
      <c r="G853" s="841" t="s">
        <v>17307</v>
      </c>
      <c r="H853" s="842" t="s">
        <v>17308</v>
      </c>
      <c r="I853" s="842" t="s">
        <v>17154</v>
      </c>
      <c r="J853" s="107"/>
      <c r="K853" s="10"/>
      <c r="L853" s="10" t="s">
        <v>17309</v>
      </c>
      <c r="M853" s="838">
        <v>107245.8</v>
      </c>
      <c r="N853" s="10"/>
      <c r="O853" s="107" t="s">
        <v>17180</v>
      </c>
      <c r="P853" s="838">
        <v>0</v>
      </c>
      <c r="Q853" s="10">
        <v>0</v>
      </c>
      <c r="R853" s="107">
        <v>0</v>
      </c>
    </row>
    <row r="854" spans="1:18" s="843" customFormat="1" ht="33.75" x14ac:dyDescent="0.25">
      <c r="A854" s="107" t="s">
        <v>17149</v>
      </c>
      <c r="B854" s="10" t="s">
        <v>25078</v>
      </c>
      <c r="C854" s="269" t="s">
        <v>30118</v>
      </c>
      <c r="D854" s="841" t="s">
        <v>17214</v>
      </c>
      <c r="E854" s="837">
        <v>2000</v>
      </c>
      <c r="F854" s="269" t="s">
        <v>17310</v>
      </c>
      <c r="G854" s="841" t="s">
        <v>17311</v>
      </c>
      <c r="H854" s="842" t="s">
        <v>17190</v>
      </c>
      <c r="I854" s="842" t="s">
        <v>17191</v>
      </c>
      <c r="J854" s="107"/>
      <c r="K854" s="10"/>
      <c r="L854" s="10" t="s">
        <v>8942</v>
      </c>
      <c r="M854" s="838">
        <v>22100</v>
      </c>
      <c r="N854" s="10"/>
      <c r="O854" s="107">
        <v>6</v>
      </c>
      <c r="P854" s="838">
        <v>13146.67</v>
      </c>
      <c r="Q854" s="10">
        <v>1</v>
      </c>
      <c r="R854" s="107">
        <v>12</v>
      </c>
    </row>
    <row r="855" spans="1:18" s="843" customFormat="1" ht="33.75" x14ac:dyDescent="0.25">
      <c r="A855" s="107" t="s">
        <v>17149</v>
      </c>
      <c r="B855" s="10" t="s">
        <v>19548</v>
      </c>
      <c r="C855" s="269" t="s">
        <v>30118</v>
      </c>
      <c r="D855" s="841" t="s">
        <v>15755</v>
      </c>
      <c r="E855" s="837">
        <v>4500</v>
      </c>
      <c r="F855" s="269" t="s">
        <v>17312</v>
      </c>
      <c r="G855" s="841" t="s">
        <v>17313</v>
      </c>
      <c r="H855" s="842" t="s">
        <v>17314</v>
      </c>
      <c r="I855" s="842" t="s">
        <v>17160</v>
      </c>
      <c r="J855" s="107"/>
      <c r="K855" s="10"/>
      <c r="L855" s="10" t="s">
        <v>8942</v>
      </c>
      <c r="M855" s="838">
        <v>57213.599999999999</v>
      </c>
      <c r="N855" s="10"/>
      <c r="O855" s="107">
        <v>6</v>
      </c>
      <c r="P855" s="838">
        <v>28276.489999999998</v>
      </c>
      <c r="Q855" s="10">
        <v>1</v>
      </c>
      <c r="R855" s="107">
        <v>12</v>
      </c>
    </row>
    <row r="856" spans="1:18" s="843" customFormat="1" ht="33.75" x14ac:dyDescent="0.25">
      <c r="A856" s="107" t="s">
        <v>17149</v>
      </c>
      <c r="B856" s="10" t="s">
        <v>19548</v>
      </c>
      <c r="C856" s="269" t="s">
        <v>30118</v>
      </c>
      <c r="D856" s="841" t="s">
        <v>17315</v>
      </c>
      <c r="E856" s="837">
        <v>3300</v>
      </c>
      <c r="F856" s="269" t="s">
        <v>17316</v>
      </c>
      <c r="G856" s="841" t="s">
        <v>17317</v>
      </c>
      <c r="H856" s="842" t="s">
        <v>17308</v>
      </c>
      <c r="I856" s="842" t="s">
        <v>17154</v>
      </c>
      <c r="J856" s="107"/>
      <c r="K856" s="10"/>
      <c r="L856" s="10" t="s">
        <v>9046</v>
      </c>
      <c r="M856" s="838">
        <v>39078</v>
      </c>
      <c r="N856" s="10"/>
      <c r="O856" s="107">
        <v>6</v>
      </c>
      <c r="P856" s="838">
        <v>21059.3</v>
      </c>
      <c r="Q856" s="10">
        <v>1</v>
      </c>
      <c r="R856" s="107">
        <v>12</v>
      </c>
    </row>
    <row r="857" spans="1:18" s="843" customFormat="1" ht="33.75" x14ac:dyDescent="0.25">
      <c r="A857" s="107" t="s">
        <v>17149</v>
      </c>
      <c r="B857" s="10" t="s">
        <v>25078</v>
      </c>
      <c r="C857" s="269" t="s">
        <v>30118</v>
      </c>
      <c r="D857" s="841" t="s">
        <v>17214</v>
      </c>
      <c r="E857" s="837">
        <v>2000</v>
      </c>
      <c r="F857" s="269" t="s">
        <v>17318</v>
      </c>
      <c r="G857" s="841" t="s">
        <v>17319</v>
      </c>
      <c r="H857" s="842" t="s">
        <v>17320</v>
      </c>
      <c r="I857" s="842" t="s">
        <v>17160</v>
      </c>
      <c r="J857" s="107"/>
      <c r="K857" s="10"/>
      <c r="L857" s="10" t="s">
        <v>8942</v>
      </c>
      <c r="M857" s="838">
        <v>22100</v>
      </c>
      <c r="N857" s="10"/>
      <c r="O857" s="107">
        <v>6</v>
      </c>
      <c r="P857" s="838">
        <v>13146.67</v>
      </c>
      <c r="Q857" s="10">
        <v>1</v>
      </c>
      <c r="R857" s="107">
        <v>12</v>
      </c>
    </row>
    <row r="858" spans="1:18" s="843" customFormat="1" ht="33.75" x14ac:dyDescent="0.25">
      <c r="A858" s="107" t="s">
        <v>17149</v>
      </c>
      <c r="B858" s="10" t="s">
        <v>19548</v>
      </c>
      <c r="C858" s="269" t="s">
        <v>30118</v>
      </c>
      <c r="D858" s="841" t="s">
        <v>17321</v>
      </c>
      <c r="E858" s="837">
        <v>3500</v>
      </c>
      <c r="F858" s="269" t="s">
        <v>17322</v>
      </c>
      <c r="G858" s="841" t="s">
        <v>17323</v>
      </c>
      <c r="H858" s="842" t="s">
        <v>17324</v>
      </c>
      <c r="I858" s="842" t="s">
        <v>17154</v>
      </c>
      <c r="J858" s="107"/>
      <c r="K858" s="10"/>
      <c r="L858" s="10" t="s">
        <v>8942</v>
      </c>
      <c r="M858" s="838">
        <v>44979.049999999996</v>
      </c>
      <c r="N858" s="10"/>
      <c r="O858" s="107">
        <v>6</v>
      </c>
      <c r="P858" s="838">
        <v>22265.969999999998</v>
      </c>
      <c r="Q858" s="10">
        <v>1</v>
      </c>
      <c r="R858" s="107">
        <v>12</v>
      </c>
    </row>
    <row r="859" spans="1:18" s="843" customFormat="1" ht="33.75" x14ac:dyDescent="0.25">
      <c r="A859" s="107" t="s">
        <v>17149</v>
      </c>
      <c r="B859" s="10" t="s">
        <v>19548</v>
      </c>
      <c r="C859" s="269" t="s">
        <v>30118</v>
      </c>
      <c r="D859" s="841" t="s">
        <v>17202</v>
      </c>
      <c r="E859" s="837">
        <v>6000</v>
      </c>
      <c r="F859" s="269" t="s">
        <v>17325</v>
      </c>
      <c r="G859" s="841" t="s">
        <v>17326</v>
      </c>
      <c r="H859" s="842" t="s">
        <v>17259</v>
      </c>
      <c r="I859" s="842" t="s">
        <v>17154</v>
      </c>
      <c r="J859" s="107"/>
      <c r="K859" s="10"/>
      <c r="L859" s="10" t="s">
        <v>8942</v>
      </c>
      <c r="M859" s="838">
        <v>81213.600000000006</v>
      </c>
      <c r="N859" s="10"/>
      <c r="O859" s="107">
        <v>6</v>
      </c>
      <c r="P859" s="838">
        <v>37349.300000000003</v>
      </c>
      <c r="Q859" s="10">
        <v>1</v>
      </c>
      <c r="R859" s="107">
        <v>12</v>
      </c>
    </row>
    <row r="860" spans="1:18" s="843" customFormat="1" ht="33.75" x14ac:dyDescent="0.25">
      <c r="A860" s="107" t="s">
        <v>17149</v>
      </c>
      <c r="B860" s="10" t="s">
        <v>19548</v>
      </c>
      <c r="C860" s="269" t="s">
        <v>30118</v>
      </c>
      <c r="D860" s="841" t="s">
        <v>17327</v>
      </c>
      <c r="E860" s="837">
        <v>4500</v>
      </c>
      <c r="F860" s="269" t="s">
        <v>17328</v>
      </c>
      <c r="G860" s="841" t="s">
        <v>17329</v>
      </c>
      <c r="H860" s="842" t="s">
        <v>17200</v>
      </c>
      <c r="I860" s="842" t="s">
        <v>17154</v>
      </c>
      <c r="J860" s="107"/>
      <c r="K860" s="10"/>
      <c r="L860" s="10" t="s">
        <v>17192</v>
      </c>
      <c r="M860" s="838">
        <v>35550.1</v>
      </c>
      <c r="N860" s="10"/>
      <c r="O860" s="107" t="s">
        <v>9186</v>
      </c>
      <c r="P860" s="838">
        <v>18176.7</v>
      </c>
      <c r="Q860" s="10">
        <v>0</v>
      </c>
      <c r="R860" s="107">
        <v>0</v>
      </c>
    </row>
    <row r="861" spans="1:18" s="843" customFormat="1" ht="33.75" x14ac:dyDescent="0.25">
      <c r="A861" s="107" t="s">
        <v>17149</v>
      </c>
      <c r="B861" s="10" t="s">
        <v>25078</v>
      </c>
      <c r="C861" s="269" t="s">
        <v>30118</v>
      </c>
      <c r="D861" s="841" t="s">
        <v>17214</v>
      </c>
      <c r="E861" s="837">
        <v>2000</v>
      </c>
      <c r="F861" s="269" t="s">
        <v>17330</v>
      </c>
      <c r="G861" s="841" t="s">
        <v>17331</v>
      </c>
      <c r="H861" s="842" t="s">
        <v>17190</v>
      </c>
      <c r="I861" s="842" t="s">
        <v>17191</v>
      </c>
      <c r="J861" s="107"/>
      <c r="K861" s="10"/>
      <c r="L861" s="10" t="s">
        <v>8942</v>
      </c>
      <c r="M861" s="838">
        <v>22100</v>
      </c>
      <c r="N861" s="10"/>
      <c r="O861" s="107">
        <v>6</v>
      </c>
      <c r="P861" s="838">
        <v>13146.67</v>
      </c>
      <c r="Q861" s="10">
        <v>1</v>
      </c>
      <c r="R861" s="107">
        <v>12</v>
      </c>
    </row>
    <row r="862" spans="1:18" s="843" customFormat="1" ht="33.75" x14ac:dyDescent="0.25">
      <c r="A862" s="107" t="s">
        <v>17149</v>
      </c>
      <c r="B862" s="10" t="s">
        <v>25078</v>
      </c>
      <c r="C862" s="269" t="s">
        <v>30118</v>
      </c>
      <c r="D862" s="841" t="s">
        <v>17214</v>
      </c>
      <c r="E862" s="837">
        <v>2000</v>
      </c>
      <c r="F862" s="269" t="s">
        <v>17332</v>
      </c>
      <c r="G862" s="841" t="s">
        <v>17333</v>
      </c>
      <c r="H862" s="842" t="s">
        <v>17190</v>
      </c>
      <c r="I862" s="842" t="s">
        <v>17191</v>
      </c>
      <c r="J862" s="107"/>
      <c r="K862" s="10"/>
      <c r="L862" s="10" t="s">
        <v>8942</v>
      </c>
      <c r="M862" s="838">
        <v>22100</v>
      </c>
      <c r="N862" s="10"/>
      <c r="O862" s="107">
        <v>6</v>
      </c>
      <c r="P862" s="838">
        <v>13146.67</v>
      </c>
      <c r="Q862" s="10">
        <v>1</v>
      </c>
      <c r="R862" s="107">
        <v>12</v>
      </c>
    </row>
    <row r="863" spans="1:18" s="843" customFormat="1" ht="33.75" x14ac:dyDescent="0.25">
      <c r="A863" s="107" t="s">
        <v>17149</v>
      </c>
      <c r="B863" s="10" t="s">
        <v>19548</v>
      </c>
      <c r="C863" s="269" t="s">
        <v>30118</v>
      </c>
      <c r="D863" s="841" t="s">
        <v>17334</v>
      </c>
      <c r="E863" s="837">
        <v>4000</v>
      </c>
      <c r="F863" s="269" t="s">
        <v>17335</v>
      </c>
      <c r="G863" s="841" t="s">
        <v>17336</v>
      </c>
      <c r="H863" s="842" t="s">
        <v>16686</v>
      </c>
      <c r="I863" s="842" t="s">
        <v>17154</v>
      </c>
      <c r="J863" s="107"/>
      <c r="K863" s="10"/>
      <c r="L863" s="10" t="s">
        <v>17192</v>
      </c>
      <c r="M863" s="838">
        <v>31813.93</v>
      </c>
      <c r="N863" s="10"/>
      <c r="O863" s="107" t="s">
        <v>8511</v>
      </c>
      <c r="P863" s="838">
        <v>7204.1</v>
      </c>
      <c r="Q863" s="10">
        <v>0</v>
      </c>
      <c r="R863" s="107">
        <v>0</v>
      </c>
    </row>
    <row r="864" spans="1:18" s="843" customFormat="1" ht="33.75" x14ac:dyDescent="0.25">
      <c r="A864" s="107" t="s">
        <v>17149</v>
      </c>
      <c r="B864" s="10" t="s">
        <v>19548</v>
      </c>
      <c r="C864" s="269" t="s">
        <v>30118</v>
      </c>
      <c r="D864" s="841" t="s">
        <v>17337</v>
      </c>
      <c r="E864" s="837">
        <v>6500</v>
      </c>
      <c r="F864" s="269" t="s">
        <v>17338</v>
      </c>
      <c r="G864" s="841" t="s">
        <v>17339</v>
      </c>
      <c r="H864" s="842" t="s">
        <v>16686</v>
      </c>
      <c r="I864" s="842" t="s">
        <v>17154</v>
      </c>
      <c r="J864" s="107"/>
      <c r="K864" s="10"/>
      <c r="L864" s="10" t="s">
        <v>17340</v>
      </c>
      <c r="M864" s="838">
        <v>52291.71</v>
      </c>
      <c r="N864" s="10"/>
      <c r="O864" s="107" t="s">
        <v>8497</v>
      </c>
      <c r="P864" s="838">
        <v>18780.010000000002</v>
      </c>
      <c r="Q864" s="10">
        <v>0</v>
      </c>
      <c r="R864" s="107">
        <v>0</v>
      </c>
    </row>
    <row r="865" spans="1:18" s="843" customFormat="1" ht="33.75" x14ac:dyDescent="0.25">
      <c r="A865" s="107" t="s">
        <v>17149</v>
      </c>
      <c r="B865" s="10" t="s">
        <v>19548</v>
      </c>
      <c r="C865" s="269" t="s">
        <v>30118</v>
      </c>
      <c r="D865" s="841" t="s">
        <v>17341</v>
      </c>
      <c r="E865" s="837">
        <v>9000</v>
      </c>
      <c r="F865" s="269" t="s">
        <v>17342</v>
      </c>
      <c r="G865" s="841" t="s">
        <v>17343</v>
      </c>
      <c r="H865" s="842" t="s">
        <v>15498</v>
      </c>
      <c r="I865" s="842" t="s">
        <v>17154</v>
      </c>
      <c r="J865" s="107"/>
      <c r="K865" s="10"/>
      <c r="L865" s="10" t="s">
        <v>17344</v>
      </c>
      <c r="M865" s="838">
        <v>39310.57</v>
      </c>
      <c r="N865" s="10"/>
      <c r="O865" s="107" t="s">
        <v>17180</v>
      </c>
      <c r="P865" s="838">
        <v>0</v>
      </c>
      <c r="Q865" s="10">
        <v>0</v>
      </c>
      <c r="R865" s="107">
        <v>0</v>
      </c>
    </row>
    <row r="866" spans="1:18" s="843" customFormat="1" ht="33.75" x14ac:dyDescent="0.25">
      <c r="A866" s="107" t="s">
        <v>17149</v>
      </c>
      <c r="B866" s="10" t="s">
        <v>19548</v>
      </c>
      <c r="C866" s="269" t="s">
        <v>30118</v>
      </c>
      <c r="D866" s="841" t="s">
        <v>17345</v>
      </c>
      <c r="E866" s="837">
        <v>8500</v>
      </c>
      <c r="F866" s="269" t="s">
        <v>17346</v>
      </c>
      <c r="G866" s="841" t="s">
        <v>17347</v>
      </c>
      <c r="H866" s="842" t="s">
        <v>15834</v>
      </c>
      <c r="I866" s="842" t="s">
        <v>17154</v>
      </c>
      <c r="J866" s="107"/>
      <c r="K866" s="10"/>
      <c r="L866" s="10" t="s">
        <v>17196</v>
      </c>
      <c r="M866" s="838">
        <v>28850.74</v>
      </c>
      <c r="N866" s="10"/>
      <c r="O866" s="107" t="s">
        <v>17348</v>
      </c>
      <c r="P866" s="838">
        <v>12930.859999999999</v>
      </c>
      <c r="Q866" s="10">
        <v>0</v>
      </c>
      <c r="R866" s="107">
        <v>0</v>
      </c>
    </row>
    <row r="867" spans="1:18" s="843" customFormat="1" ht="33.75" x14ac:dyDescent="0.25">
      <c r="A867" s="107" t="s">
        <v>17149</v>
      </c>
      <c r="B867" s="10" t="s">
        <v>19548</v>
      </c>
      <c r="C867" s="269" t="s">
        <v>30118</v>
      </c>
      <c r="D867" s="841" t="s">
        <v>17349</v>
      </c>
      <c r="E867" s="837">
        <v>11000</v>
      </c>
      <c r="F867" s="269" t="s">
        <v>17350</v>
      </c>
      <c r="G867" s="841" t="s">
        <v>17351</v>
      </c>
      <c r="H867" s="842" t="s">
        <v>16686</v>
      </c>
      <c r="I867" s="842" t="s">
        <v>17154</v>
      </c>
      <c r="J867" s="107"/>
      <c r="K867" s="10"/>
      <c r="L867" s="10" t="s">
        <v>17352</v>
      </c>
      <c r="M867" s="838">
        <v>52617.91</v>
      </c>
      <c r="N867" s="10"/>
      <c r="O867" s="107" t="s">
        <v>17180</v>
      </c>
      <c r="P867" s="838">
        <v>0</v>
      </c>
      <c r="Q867" s="10">
        <v>0</v>
      </c>
      <c r="R867" s="107">
        <v>0</v>
      </c>
    </row>
    <row r="868" spans="1:18" s="843" customFormat="1" ht="33.75" x14ac:dyDescent="0.25">
      <c r="A868" s="107" t="s">
        <v>17149</v>
      </c>
      <c r="B868" s="10" t="s">
        <v>19548</v>
      </c>
      <c r="C868" s="269" t="s">
        <v>30118</v>
      </c>
      <c r="D868" s="841" t="s">
        <v>17353</v>
      </c>
      <c r="E868" s="837">
        <v>4000</v>
      </c>
      <c r="F868" s="269" t="s">
        <v>17354</v>
      </c>
      <c r="G868" s="841" t="s">
        <v>17355</v>
      </c>
      <c r="H868" s="842" t="s">
        <v>15834</v>
      </c>
      <c r="I868" s="842" t="s">
        <v>17154</v>
      </c>
      <c r="J868" s="107"/>
      <c r="K868" s="10"/>
      <c r="L868" s="10" t="s">
        <v>17192</v>
      </c>
      <c r="M868" s="838">
        <v>31813.93</v>
      </c>
      <c r="N868" s="10"/>
      <c r="O868" s="107" t="s">
        <v>9186</v>
      </c>
      <c r="P868" s="838">
        <v>16243.37</v>
      </c>
      <c r="Q868" s="10">
        <v>0</v>
      </c>
      <c r="R868" s="107">
        <v>0</v>
      </c>
    </row>
    <row r="869" spans="1:18" s="843" customFormat="1" ht="33.75" x14ac:dyDescent="0.25">
      <c r="A869" s="107" t="s">
        <v>17149</v>
      </c>
      <c r="B869" s="10" t="s">
        <v>19548</v>
      </c>
      <c r="C869" s="269" t="s">
        <v>30118</v>
      </c>
      <c r="D869" s="841" t="s">
        <v>17156</v>
      </c>
      <c r="E869" s="837">
        <v>1600</v>
      </c>
      <c r="F869" s="269" t="s">
        <v>17356</v>
      </c>
      <c r="G869" s="841" t="s">
        <v>17357</v>
      </c>
      <c r="H869" s="842" t="s">
        <v>17159</v>
      </c>
      <c r="I869" s="842" t="s">
        <v>17160</v>
      </c>
      <c r="J869" s="107"/>
      <c r="K869" s="10"/>
      <c r="L869" s="10" t="s">
        <v>8942</v>
      </c>
      <c r="M869" s="838">
        <v>17950</v>
      </c>
      <c r="N869" s="10"/>
      <c r="O869" s="107">
        <v>6</v>
      </c>
      <c r="P869" s="838">
        <v>9001.58</v>
      </c>
      <c r="Q869" s="10">
        <v>1</v>
      </c>
      <c r="R869" s="107">
        <v>12</v>
      </c>
    </row>
    <row r="870" spans="1:18" s="843" customFormat="1" ht="33.75" x14ac:dyDescent="0.25">
      <c r="A870" s="107" t="s">
        <v>17149</v>
      </c>
      <c r="B870" s="10" t="s">
        <v>19548</v>
      </c>
      <c r="C870" s="269" t="s">
        <v>30118</v>
      </c>
      <c r="D870" s="841" t="s">
        <v>15605</v>
      </c>
      <c r="E870" s="837">
        <v>4000</v>
      </c>
      <c r="F870" s="269" t="s">
        <v>17358</v>
      </c>
      <c r="G870" s="841" t="s">
        <v>17359</v>
      </c>
      <c r="H870" s="842" t="s">
        <v>16693</v>
      </c>
      <c r="I870" s="842" t="s">
        <v>17154</v>
      </c>
      <c r="J870" s="107"/>
      <c r="K870" s="10"/>
      <c r="L870" s="10" t="s">
        <v>17192</v>
      </c>
      <c r="M870" s="838">
        <v>31813.93</v>
      </c>
      <c r="N870" s="10"/>
      <c r="O870" s="107" t="s">
        <v>8511</v>
      </c>
      <c r="P870" s="838">
        <v>7204.1</v>
      </c>
      <c r="Q870" s="10">
        <v>0</v>
      </c>
      <c r="R870" s="107">
        <v>0</v>
      </c>
    </row>
    <row r="871" spans="1:18" s="843" customFormat="1" ht="33.75" x14ac:dyDescent="0.25">
      <c r="A871" s="107" t="s">
        <v>17149</v>
      </c>
      <c r="B871" s="10" t="s">
        <v>19548</v>
      </c>
      <c r="C871" s="269" t="s">
        <v>30118</v>
      </c>
      <c r="D871" s="841" t="s">
        <v>17360</v>
      </c>
      <c r="E871" s="837">
        <v>11000</v>
      </c>
      <c r="F871" s="269" t="s">
        <v>17361</v>
      </c>
      <c r="G871" s="841" t="s">
        <v>17362</v>
      </c>
      <c r="H871" s="842" t="s">
        <v>17200</v>
      </c>
      <c r="I871" s="842" t="s">
        <v>17154</v>
      </c>
      <c r="J871" s="107"/>
      <c r="K871" s="10"/>
      <c r="L871" s="10" t="s">
        <v>17179</v>
      </c>
      <c r="M871" s="838">
        <v>10851.13</v>
      </c>
      <c r="N871" s="10"/>
      <c r="O871" s="107" t="s">
        <v>17363</v>
      </c>
      <c r="P871" s="838">
        <v>6749.96</v>
      </c>
      <c r="Q871" s="10">
        <v>0</v>
      </c>
      <c r="R871" s="107">
        <v>0</v>
      </c>
    </row>
    <row r="872" spans="1:18" s="843" customFormat="1" ht="33.75" x14ac:dyDescent="0.25">
      <c r="A872" s="107" t="s">
        <v>17149</v>
      </c>
      <c r="B872" s="10" t="s">
        <v>19548</v>
      </c>
      <c r="C872" s="269" t="s">
        <v>30118</v>
      </c>
      <c r="D872" s="841" t="s">
        <v>15882</v>
      </c>
      <c r="E872" s="837">
        <v>5900</v>
      </c>
      <c r="F872" s="269" t="s">
        <v>17364</v>
      </c>
      <c r="G872" s="841" t="s">
        <v>17365</v>
      </c>
      <c r="H872" s="842" t="s">
        <v>17366</v>
      </c>
      <c r="I872" s="842" t="s">
        <v>17160</v>
      </c>
      <c r="J872" s="107"/>
      <c r="K872" s="10"/>
      <c r="L872" s="10" t="s">
        <v>17180</v>
      </c>
      <c r="M872" s="838">
        <v>6248.8</v>
      </c>
      <c r="N872" s="10"/>
      <c r="O872" s="107" t="s">
        <v>17180</v>
      </c>
      <c r="P872" s="838">
        <v>0</v>
      </c>
      <c r="Q872" s="10">
        <v>0</v>
      </c>
      <c r="R872" s="107">
        <v>0</v>
      </c>
    </row>
    <row r="873" spans="1:18" s="843" customFormat="1" ht="33.75" x14ac:dyDescent="0.25">
      <c r="A873" s="107" t="s">
        <v>17149</v>
      </c>
      <c r="B873" s="10" t="s">
        <v>25078</v>
      </c>
      <c r="C873" s="269" t="s">
        <v>30118</v>
      </c>
      <c r="D873" s="841" t="s">
        <v>15482</v>
      </c>
      <c r="E873" s="837">
        <v>3600</v>
      </c>
      <c r="F873" s="269" t="s">
        <v>17367</v>
      </c>
      <c r="G873" s="841" t="s">
        <v>17368</v>
      </c>
      <c r="H873" s="842" t="s">
        <v>15906</v>
      </c>
      <c r="I873" s="842" t="s">
        <v>17160</v>
      </c>
      <c r="J873" s="107"/>
      <c r="K873" s="10"/>
      <c r="L873" s="10" t="s">
        <v>8942</v>
      </c>
      <c r="M873" s="838">
        <v>34659.949999999997</v>
      </c>
      <c r="N873" s="10"/>
      <c r="O873" s="107">
        <v>6</v>
      </c>
      <c r="P873" s="838">
        <v>22717.8</v>
      </c>
      <c r="Q873" s="10">
        <v>1</v>
      </c>
      <c r="R873" s="107">
        <v>12</v>
      </c>
    </row>
    <row r="874" spans="1:18" s="843" customFormat="1" ht="33.75" x14ac:dyDescent="0.25">
      <c r="A874" s="107" t="s">
        <v>17149</v>
      </c>
      <c r="B874" s="10" t="s">
        <v>19548</v>
      </c>
      <c r="C874" s="269" t="s">
        <v>30118</v>
      </c>
      <c r="D874" s="841" t="s">
        <v>17369</v>
      </c>
      <c r="E874" s="837">
        <v>3000</v>
      </c>
      <c r="F874" s="269" t="s">
        <v>17370</v>
      </c>
      <c r="G874" s="841" t="s">
        <v>17371</v>
      </c>
      <c r="H874" s="842" t="s">
        <v>17372</v>
      </c>
      <c r="I874" s="842" t="s">
        <v>17160</v>
      </c>
      <c r="J874" s="107"/>
      <c r="K874" s="10"/>
      <c r="L874" s="10" t="s">
        <v>8942</v>
      </c>
      <c r="M874" s="838">
        <v>36540.800000000003</v>
      </c>
      <c r="N874" s="10"/>
      <c r="O874" s="107">
        <v>6</v>
      </c>
      <c r="P874" s="838">
        <v>19238.669999999998</v>
      </c>
      <c r="Q874" s="10">
        <v>1</v>
      </c>
      <c r="R874" s="107">
        <v>12</v>
      </c>
    </row>
    <row r="875" spans="1:18" s="843" customFormat="1" ht="33.75" x14ac:dyDescent="0.25">
      <c r="A875" s="107" t="s">
        <v>17149</v>
      </c>
      <c r="B875" s="10" t="s">
        <v>19548</v>
      </c>
      <c r="C875" s="269" t="s">
        <v>30118</v>
      </c>
      <c r="D875" s="841" t="s">
        <v>17176</v>
      </c>
      <c r="E875" s="837">
        <v>12000</v>
      </c>
      <c r="F875" s="269" t="s">
        <v>17373</v>
      </c>
      <c r="G875" s="841" t="s">
        <v>17374</v>
      </c>
      <c r="H875" s="842" t="s">
        <v>15498</v>
      </c>
      <c r="I875" s="842" t="s">
        <v>17154</v>
      </c>
      <c r="J875" s="107"/>
      <c r="K875" s="10"/>
      <c r="L875" s="10" t="s">
        <v>17375</v>
      </c>
      <c r="M875" s="838">
        <v>29993.4</v>
      </c>
      <c r="N875" s="10"/>
      <c r="O875" s="107" t="s">
        <v>8526</v>
      </c>
      <c r="P875" s="838">
        <v>73549.3</v>
      </c>
      <c r="Q875" s="10">
        <v>1</v>
      </c>
      <c r="R875" s="107">
        <v>12</v>
      </c>
    </row>
    <row r="876" spans="1:18" s="843" customFormat="1" ht="33.75" x14ac:dyDescent="0.25">
      <c r="A876" s="107" t="s">
        <v>17149</v>
      </c>
      <c r="B876" s="10" t="s">
        <v>19548</v>
      </c>
      <c r="C876" s="269" t="s">
        <v>30118</v>
      </c>
      <c r="D876" s="841" t="s">
        <v>17260</v>
      </c>
      <c r="E876" s="837">
        <v>6000</v>
      </c>
      <c r="F876" s="269" t="s">
        <v>17376</v>
      </c>
      <c r="G876" s="841" t="s">
        <v>17377</v>
      </c>
      <c r="H876" s="842" t="s">
        <v>15834</v>
      </c>
      <c r="I876" s="842" t="s">
        <v>17154</v>
      </c>
      <c r="J876" s="107"/>
      <c r="K876" s="10"/>
      <c r="L876" s="10" t="s">
        <v>8942</v>
      </c>
      <c r="M876" s="838">
        <v>81138.600000000006</v>
      </c>
      <c r="N876" s="10"/>
      <c r="O876" s="107">
        <v>6</v>
      </c>
      <c r="P876" s="838">
        <v>37349.300000000003</v>
      </c>
      <c r="Q876" s="10">
        <v>1</v>
      </c>
      <c r="R876" s="107">
        <v>12</v>
      </c>
    </row>
    <row r="877" spans="1:18" s="843" customFormat="1" ht="33.75" x14ac:dyDescent="0.25">
      <c r="A877" s="107" t="s">
        <v>17149</v>
      </c>
      <c r="B877" s="10" t="s">
        <v>19548</v>
      </c>
      <c r="C877" s="269" t="s">
        <v>30118</v>
      </c>
      <c r="D877" s="841" t="s">
        <v>17378</v>
      </c>
      <c r="E877" s="837">
        <v>8500</v>
      </c>
      <c r="F877" s="269" t="s">
        <v>17379</v>
      </c>
      <c r="G877" s="841" t="s">
        <v>17380</v>
      </c>
      <c r="H877" s="842" t="s">
        <v>17259</v>
      </c>
      <c r="I877" s="842" t="s">
        <v>17154</v>
      </c>
      <c r="J877" s="107"/>
      <c r="K877" s="10"/>
      <c r="L877" s="10" t="s">
        <v>17381</v>
      </c>
      <c r="M877" s="838">
        <v>69301.350000000006</v>
      </c>
      <c r="N877" s="10"/>
      <c r="O877" s="107" t="s">
        <v>17180</v>
      </c>
      <c r="P877" s="838">
        <v>0</v>
      </c>
      <c r="Q877" s="10">
        <v>0</v>
      </c>
      <c r="R877" s="107">
        <v>0</v>
      </c>
    </row>
    <row r="878" spans="1:18" s="843" customFormat="1" ht="33.75" x14ac:dyDescent="0.25">
      <c r="A878" s="107" t="s">
        <v>17149</v>
      </c>
      <c r="B878" s="10" t="s">
        <v>19548</v>
      </c>
      <c r="C878" s="269" t="s">
        <v>30118</v>
      </c>
      <c r="D878" s="841" t="s">
        <v>17327</v>
      </c>
      <c r="E878" s="837">
        <v>4500</v>
      </c>
      <c r="F878" s="269" t="s">
        <v>17382</v>
      </c>
      <c r="G878" s="841" t="s">
        <v>17383</v>
      </c>
      <c r="H878" s="842" t="s">
        <v>17153</v>
      </c>
      <c r="I878" s="842" t="s">
        <v>17154</v>
      </c>
      <c r="J878" s="107"/>
      <c r="K878" s="10"/>
      <c r="L878" s="10" t="s">
        <v>17381</v>
      </c>
      <c r="M878" s="838">
        <v>35384.720000000001</v>
      </c>
      <c r="N878" s="10"/>
      <c r="O878" s="107" t="s">
        <v>17180</v>
      </c>
      <c r="P878" s="838">
        <v>2948.8</v>
      </c>
      <c r="Q878" s="10">
        <v>0</v>
      </c>
      <c r="R878" s="107">
        <v>0</v>
      </c>
    </row>
    <row r="879" spans="1:18" s="843" customFormat="1" ht="33.75" x14ac:dyDescent="0.25">
      <c r="A879" s="107" t="s">
        <v>17149</v>
      </c>
      <c r="B879" s="10" t="s">
        <v>19548</v>
      </c>
      <c r="C879" s="269" t="s">
        <v>30118</v>
      </c>
      <c r="D879" s="841" t="s">
        <v>17384</v>
      </c>
      <c r="E879" s="837">
        <v>4000</v>
      </c>
      <c r="F879" s="269" t="s">
        <v>17385</v>
      </c>
      <c r="G879" s="841" t="s">
        <v>17386</v>
      </c>
      <c r="H879" s="842" t="s">
        <v>17308</v>
      </c>
      <c r="I879" s="842" t="s">
        <v>17154</v>
      </c>
      <c r="J879" s="107"/>
      <c r="K879" s="10"/>
      <c r="L879" s="10" t="s">
        <v>17381</v>
      </c>
      <c r="M879" s="838">
        <v>31813.93</v>
      </c>
      <c r="N879" s="10"/>
      <c r="O879" s="107" t="s">
        <v>17180</v>
      </c>
      <c r="P879" s="838">
        <v>2652.9700000000003</v>
      </c>
      <c r="Q879" s="10">
        <v>0</v>
      </c>
      <c r="R879" s="107">
        <v>0</v>
      </c>
    </row>
    <row r="880" spans="1:18" s="843" customFormat="1" ht="33.75" x14ac:dyDescent="0.25">
      <c r="A880" s="107" t="s">
        <v>17149</v>
      </c>
      <c r="B880" s="10" t="s">
        <v>19548</v>
      </c>
      <c r="C880" s="269" t="s">
        <v>30118</v>
      </c>
      <c r="D880" s="841" t="s">
        <v>17387</v>
      </c>
      <c r="E880" s="837">
        <v>2100</v>
      </c>
      <c r="F880" s="269" t="s">
        <v>17388</v>
      </c>
      <c r="G880" s="841" t="s">
        <v>17389</v>
      </c>
      <c r="H880" s="842" t="s">
        <v>17390</v>
      </c>
      <c r="I880" s="842" t="s">
        <v>17160</v>
      </c>
      <c r="J880" s="107"/>
      <c r="K880" s="10"/>
      <c r="L880" s="10" t="s">
        <v>8942</v>
      </c>
      <c r="M880" s="838">
        <v>27914.6</v>
      </c>
      <c r="N880" s="10"/>
      <c r="O880" s="107">
        <v>6</v>
      </c>
      <c r="P880" s="838">
        <v>13790.5</v>
      </c>
      <c r="Q880" s="10">
        <v>1</v>
      </c>
      <c r="R880" s="107">
        <v>12</v>
      </c>
    </row>
    <row r="881" spans="1:18" s="843" customFormat="1" ht="33.75" x14ac:dyDescent="0.25">
      <c r="A881" s="107" t="s">
        <v>17149</v>
      </c>
      <c r="B881" s="10" t="s">
        <v>19548</v>
      </c>
      <c r="C881" s="269" t="s">
        <v>30118</v>
      </c>
      <c r="D881" s="841" t="s">
        <v>17391</v>
      </c>
      <c r="E881" s="837">
        <v>2200</v>
      </c>
      <c r="F881" s="269" t="s">
        <v>17392</v>
      </c>
      <c r="G881" s="841" t="s">
        <v>17393</v>
      </c>
      <c r="H881" s="842" t="s">
        <v>17394</v>
      </c>
      <c r="I881" s="842" t="s">
        <v>17255</v>
      </c>
      <c r="J881" s="107"/>
      <c r="K881" s="10"/>
      <c r="L881" s="10" t="s">
        <v>8942</v>
      </c>
      <c r="M881" s="838">
        <v>24657.030000000002</v>
      </c>
      <c r="N881" s="10"/>
      <c r="O881" s="107">
        <v>6</v>
      </c>
      <c r="P881" s="838">
        <v>14400.23</v>
      </c>
      <c r="Q881" s="10">
        <v>1</v>
      </c>
      <c r="R881" s="107">
        <v>12</v>
      </c>
    </row>
    <row r="882" spans="1:18" s="843" customFormat="1" ht="33.75" x14ac:dyDescent="0.25">
      <c r="A882" s="107" t="s">
        <v>17149</v>
      </c>
      <c r="B882" s="10" t="s">
        <v>19548</v>
      </c>
      <c r="C882" s="269" t="s">
        <v>30118</v>
      </c>
      <c r="D882" s="841" t="s">
        <v>17395</v>
      </c>
      <c r="E882" s="837">
        <v>4500</v>
      </c>
      <c r="F882" s="269" t="s">
        <v>17396</v>
      </c>
      <c r="G882" s="841" t="s">
        <v>17397</v>
      </c>
      <c r="H882" s="842" t="s">
        <v>15834</v>
      </c>
      <c r="I882" s="842" t="s">
        <v>17154</v>
      </c>
      <c r="J882" s="107"/>
      <c r="K882" s="10"/>
      <c r="L882" s="10" t="s">
        <v>17213</v>
      </c>
      <c r="M882" s="838">
        <v>9135.6</v>
      </c>
      <c r="N882" s="10"/>
      <c r="O882" s="107" t="s">
        <v>8497</v>
      </c>
      <c r="P882" s="838">
        <v>1607.75</v>
      </c>
      <c r="Q882" s="10">
        <v>0</v>
      </c>
      <c r="R882" s="107">
        <v>0</v>
      </c>
    </row>
    <row r="883" spans="1:18" s="843" customFormat="1" ht="33.75" x14ac:dyDescent="0.25">
      <c r="A883" s="107" t="s">
        <v>17149</v>
      </c>
      <c r="B883" s="10" t="s">
        <v>25078</v>
      </c>
      <c r="C883" s="269" t="s">
        <v>30118</v>
      </c>
      <c r="D883" s="841" t="s">
        <v>17286</v>
      </c>
      <c r="E883" s="837">
        <v>2200</v>
      </c>
      <c r="F883" s="269" t="s">
        <v>17398</v>
      </c>
      <c r="G883" s="841" t="s">
        <v>17399</v>
      </c>
      <c r="H883" s="842" t="s">
        <v>17285</v>
      </c>
      <c r="I883" s="842" t="s">
        <v>17160</v>
      </c>
      <c r="J883" s="107"/>
      <c r="K883" s="10"/>
      <c r="L883" s="10" t="s">
        <v>8942</v>
      </c>
      <c r="M883" s="838">
        <v>24280</v>
      </c>
      <c r="N883" s="10"/>
      <c r="O883" s="107">
        <v>6</v>
      </c>
      <c r="P883" s="838">
        <v>14391.13</v>
      </c>
      <c r="Q883" s="10">
        <v>1</v>
      </c>
      <c r="R883" s="107">
        <v>12</v>
      </c>
    </row>
    <row r="884" spans="1:18" s="843" customFormat="1" ht="33.75" x14ac:dyDescent="0.25">
      <c r="A884" s="107" t="s">
        <v>17149</v>
      </c>
      <c r="B884" s="10" t="s">
        <v>19548</v>
      </c>
      <c r="C884" s="269" t="s">
        <v>30118</v>
      </c>
      <c r="D884" s="841" t="s">
        <v>17400</v>
      </c>
      <c r="E884" s="837">
        <v>13500</v>
      </c>
      <c r="F884" s="269" t="s">
        <v>17401</v>
      </c>
      <c r="G884" s="841" t="s">
        <v>17402</v>
      </c>
      <c r="H884" s="842" t="s">
        <v>17169</v>
      </c>
      <c r="I884" s="842" t="s">
        <v>17154</v>
      </c>
      <c r="J884" s="107"/>
      <c r="K884" s="10"/>
      <c r="L884" s="10" t="s">
        <v>17403</v>
      </c>
      <c r="M884" s="838">
        <v>120259.68000000001</v>
      </c>
      <c r="N884" s="10"/>
      <c r="O884" s="107" t="s">
        <v>17180</v>
      </c>
      <c r="P884" s="838">
        <v>0</v>
      </c>
      <c r="Q884" s="10">
        <v>0</v>
      </c>
      <c r="R884" s="107">
        <v>0</v>
      </c>
    </row>
    <row r="885" spans="1:18" s="843" customFormat="1" ht="33.75" x14ac:dyDescent="0.25">
      <c r="A885" s="107" t="s">
        <v>17149</v>
      </c>
      <c r="B885" s="10" t="s">
        <v>25078</v>
      </c>
      <c r="C885" s="269" t="s">
        <v>30118</v>
      </c>
      <c r="D885" s="841" t="s">
        <v>17404</v>
      </c>
      <c r="E885" s="837">
        <v>2500</v>
      </c>
      <c r="F885" s="269" t="s">
        <v>17405</v>
      </c>
      <c r="G885" s="841" t="s">
        <v>17406</v>
      </c>
      <c r="H885" s="842" t="s">
        <v>17372</v>
      </c>
      <c r="I885" s="842" t="s">
        <v>17160</v>
      </c>
      <c r="J885" s="107"/>
      <c r="K885" s="10"/>
      <c r="L885" s="10" t="s">
        <v>8942</v>
      </c>
      <c r="M885" s="838">
        <v>24760.2</v>
      </c>
      <c r="N885" s="10"/>
      <c r="O885" s="107">
        <v>6</v>
      </c>
      <c r="P885" s="838">
        <v>16201.13</v>
      </c>
      <c r="Q885" s="10">
        <v>1</v>
      </c>
      <c r="R885" s="107">
        <v>12</v>
      </c>
    </row>
    <row r="886" spans="1:18" s="843" customFormat="1" ht="33.75" x14ac:dyDescent="0.25">
      <c r="A886" s="107" t="s">
        <v>17149</v>
      </c>
      <c r="B886" s="10" t="s">
        <v>19548</v>
      </c>
      <c r="C886" s="269" t="s">
        <v>30118</v>
      </c>
      <c r="D886" s="841" t="s">
        <v>17407</v>
      </c>
      <c r="E886" s="837">
        <v>3300</v>
      </c>
      <c r="F886" s="269" t="s">
        <v>17408</v>
      </c>
      <c r="G886" s="841" t="s">
        <v>17409</v>
      </c>
      <c r="H886" s="842" t="s">
        <v>17410</v>
      </c>
      <c r="I886" s="842" t="s">
        <v>17160</v>
      </c>
      <c r="J886" s="107"/>
      <c r="K886" s="10"/>
      <c r="L886" s="10" t="s">
        <v>8942</v>
      </c>
      <c r="M886" s="838">
        <v>42490.95</v>
      </c>
      <c r="N886" s="10"/>
      <c r="O886" s="107">
        <v>6</v>
      </c>
      <c r="P886" s="838">
        <v>20978.85</v>
      </c>
      <c r="Q886" s="10">
        <v>1</v>
      </c>
      <c r="R886" s="107">
        <v>12</v>
      </c>
    </row>
    <row r="887" spans="1:18" s="843" customFormat="1" ht="33.75" x14ac:dyDescent="0.25">
      <c r="A887" s="107" t="s">
        <v>17149</v>
      </c>
      <c r="B887" s="10" t="s">
        <v>19548</v>
      </c>
      <c r="C887" s="269" t="s">
        <v>30118</v>
      </c>
      <c r="D887" s="841" t="s">
        <v>17411</v>
      </c>
      <c r="E887" s="837">
        <v>11000</v>
      </c>
      <c r="F887" s="269" t="s">
        <v>17412</v>
      </c>
      <c r="G887" s="841" t="s">
        <v>17413</v>
      </c>
      <c r="H887" s="842" t="s">
        <v>16686</v>
      </c>
      <c r="I887" s="842" t="s">
        <v>17154</v>
      </c>
      <c r="J887" s="107"/>
      <c r="K887" s="10"/>
      <c r="L887" s="10" t="s">
        <v>17180</v>
      </c>
      <c r="M887" s="838">
        <v>0</v>
      </c>
      <c r="N887" s="10"/>
      <c r="O887" s="107" t="s">
        <v>9034</v>
      </c>
      <c r="P887" s="838">
        <v>67511.13</v>
      </c>
      <c r="Q887" s="10">
        <v>1</v>
      </c>
      <c r="R887" s="107">
        <v>12</v>
      </c>
    </row>
    <row r="888" spans="1:18" s="843" customFormat="1" ht="33.75" x14ac:dyDescent="0.25">
      <c r="A888" s="107" t="s">
        <v>17149</v>
      </c>
      <c r="B888" s="10" t="s">
        <v>25078</v>
      </c>
      <c r="C888" s="269" t="s">
        <v>30118</v>
      </c>
      <c r="D888" s="841" t="s">
        <v>17414</v>
      </c>
      <c r="E888" s="837">
        <v>4000</v>
      </c>
      <c r="F888" s="269" t="s">
        <v>17412</v>
      </c>
      <c r="G888" s="841" t="s">
        <v>17413</v>
      </c>
      <c r="H888" s="842" t="s">
        <v>16683</v>
      </c>
      <c r="I888" s="842" t="s">
        <v>17154</v>
      </c>
      <c r="J888" s="107"/>
      <c r="K888" s="10"/>
      <c r="L888" s="10" t="s">
        <v>8942</v>
      </c>
      <c r="M888" s="838">
        <v>50995.8</v>
      </c>
      <c r="N888" s="10"/>
      <c r="O888" s="107">
        <v>6</v>
      </c>
      <c r="P888" s="838">
        <v>8404.1</v>
      </c>
      <c r="Q888" s="10">
        <v>1</v>
      </c>
      <c r="R888" s="107">
        <v>12</v>
      </c>
    </row>
    <row r="889" spans="1:18" s="843" customFormat="1" ht="33.75" x14ac:dyDescent="0.25">
      <c r="A889" s="107" t="s">
        <v>17149</v>
      </c>
      <c r="B889" s="10" t="s">
        <v>25078</v>
      </c>
      <c r="C889" s="269" t="s">
        <v>30118</v>
      </c>
      <c r="D889" s="841" t="s">
        <v>15882</v>
      </c>
      <c r="E889" s="837">
        <v>10500</v>
      </c>
      <c r="F889" s="269" t="s">
        <v>17415</v>
      </c>
      <c r="G889" s="841" t="s">
        <v>17416</v>
      </c>
      <c r="H889" s="842" t="s">
        <v>17169</v>
      </c>
      <c r="I889" s="842" t="s">
        <v>17154</v>
      </c>
      <c r="J889" s="107"/>
      <c r="K889" s="10"/>
      <c r="L889" s="10" t="s">
        <v>8942</v>
      </c>
      <c r="M889" s="838">
        <v>85853.54</v>
      </c>
      <c r="N889" s="10"/>
      <c r="O889" s="107">
        <v>6</v>
      </c>
      <c r="P889" s="838">
        <v>64117.8</v>
      </c>
      <c r="Q889" s="10">
        <v>1</v>
      </c>
      <c r="R889" s="107">
        <v>12</v>
      </c>
    </row>
    <row r="890" spans="1:18" s="843" customFormat="1" ht="33.75" x14ac:dyDescent="0.25">
      <c r="A890" s="107" t="s">
        <v>17149</v>
      </c>
      <c r="B890" s="10" t="s">
        <v>25078</v>
      </c>
      <c r="C890" s="269" t="s">
        <v>30118</v>
      </c>
      <c r="D890" s="841" t="s">
        <v>17214</v>
      </c>
      <c r="E890" s="837">
        <v>2000</v>
      </c>
      <c r="F890" s="269" t="s">
        <v>17417</v>
      </c>
      <c r="G890" s="841" t="s">
        <v>17418</v>
      </c>
      <c r="H890" s="842" t="s">
        <v>17190</v>
      </c>
      <c r="I890" s="842" t="s">
        <v>17191</v>
      </c>
      <c r="J890" s="107"/>
      <c r="K890" s="10"/>
      <c r="L890" s="10" t="s">
        <v>8942</v>
      </c>
      <c r="M890" s="838">
        <v>22100</v>
      </c>
      <c r="N890" s="10"/>
      <c r="O890" s="107">
        <v>6</v>
      </c>
      <c r="P890" s="838">
        <v>13146.67</v>
      </c>
      <c r="Q890" s="10">
        <v>1</v>
      </c>
      <c r="R890" s="107">
        <v>12</v>
      </c>
    </row>
    <row r="891" spans="1:18" s="843" customFormat="1" ht="33.75" x14ac:dyDescent="0.25">
      <c r="A891" s="107" t="s">
        <v>17149</v>
      </c>
      <c r="B891" s="10" t="s">
        <v>19548</v>
      </c>
      <c r="C891" s="269" t="s">
        <v>30118</v>
      </c>
      <c r="D891" s="841" t="s">
        <v>15605</v>
      </c>
      <c r="E891" s="837">
        <v>4500</v>
      </c>
      <c r="F891" s="269" t="s">
        <v>17419</v>
      </c>
      <c r="G891" s="841" t="s">
        <v>17420</v>
      </c>
      <c r="H891" s="842" t="s">
        <v>16686</v>
      </c>
      <c r="I891" s="842" t="s">
        <v>17154</v>
      </c>
      <c r="J891" s="107"/>
      <c r="K891" s="10"/>
      <c r="L891" s="10" t="s">
        <v>17213</v>
      </c>
      <c r="M891" s="838">
        <v>8976.2199999999993</v>
      </c>
      <c r="N891" s="10"/>
      <c r="O891" s="107" t="s">
        <v>8511</v>
      </c>
      <c r="P891" s="838">
        <v>1185.3800000000001</v>
      </c>
      <c r="Q891" s="10">
        <v>0</v>
      </c>
      <c r="R891" s="107">
        <v>0</v>
      </c>
    </row>
    <row r="892" spans="1:18" s="843" customFormat="1" ht="33.75" x14ac:dyDescent="0.25">
      <c r="A892" s="107" t="s">
        <v>17149</v>
      </c>
      <c r="B892" s="10" t="s">
        <v>19548</v>
      </c>
      <c r="C892" s="269" t="s">
        <v>30118</v>
      </c>
      <c r="D892" s="841" t="s">
        <v>17421</v>
      </c>
      <c r="E892" s="837">
        <v>6000</v>
      </c>
      <c r="F892" s="269" t="s">
        <v>17422</v>
      </c>
      <c r="G892" s="841" t="s">
        <v>17423</v>
      </c>
      <c r="H892" s="842" t="s">
        <v>17424</v>
      </c>
      <c r="I892" s="842" t="s">
        <v>17154</v>
      </c>
      <c r="J892" s="107"/>
      <c r="K892" s="10"/>
      <c r="L892" s="10" t="s">
        <v>8942</v>
      </c>
      <c r="M892" s="838">
        <v>81213.600000000006</v>
      </c>
      <c r="N892" s="10"/>
      <c r="O892" s="107">
        <v>6</v>
      </c>
      <c r="P892" s="838">
        <v>37330.560000000005</v>
      </c>
      <c r="Q892" s="10">
        <v>1</v>
      </c>
      <c r="R892" s="107">
        <v>12</v>
      </c>
    </row>
    <row r="893" spans="1:18" s="843" customFormat="1" ht="33.75" x14ac:dyDescent="0.25">
      <c r="A893" s="107" t="s">
        <v>17149</v>
      </c>
      <c r="B893" s="10" t="s">
        <v>19548</v>
      </c>
      <c r="C893" s="269" t="s">
        <v>30118</v>
      </c>
      <c r="D893" s="841" t="s">
        <v>17425</v>
      </c>
      <c r="E893" s="837">
        <v>3500</v>
      </c>
      <c r="F893" s="269" t="s">
        <v>17426</v>
      </c>
      <c r="G893" s="841" t="s">
        <v>17427</v>
      </c>
      <c r="H893" s="842" t="s">
        <v>17320</v>
      </c>
      <c r="I893" s="842" t="s">
        <v>17160</v>
      </c>
      <c r="J893" s="107"/>
      <c r="K893" s="10"/>
      <c r="L893" s="10" t="s">
        <v>8942</v>
      </c>
      <c r="M893" s="838">
        <v>45213.599999999999</v>
      </c>
      <c r="N893" s="10"/>
      <c r="O893" s="107">
        <v>6</v>
      </c>
      <c r="P893" s="838">
        <v>22265.969999999998</v>
      </c>
      <c r="Q893" s="10">
        <v>1</v>
      </c>
      <c r="R893" s="107">
        <v>12</v>
      </c>
    </row>
    <row r="894" spans="1:18" s="843" customFormat="1" ht="33.75" x14ac:dyDescent="0.25">
      <c r="A894" s="107" t="s">
        <v>17149</v>
      </c>
      <c r="B894" s="10" t="s">
        <v>19548</v>
      </c>
      <c r="C894" s="269" t="s">
        <v>30118</v>
      </c>
      <c r="D894" s="841" t="s">
        <v>17428</v>
      </c>
      <c r="E894" s="837">
        <v>8500</v>
      </c>
      <c r="F894" s="269" t="s">
        <v>17429</v>
      </c>
      <c r="G894" s="841" t="s">
        <v>17430</v>
      </c>
      <c r="H894" s="842" t="s">
        <v>16700</v>
      </c>
      <c r="I894" s="842" t="s">
        <v>17154</v>
      </c>
      <c r="J894" s="107"/>
      <c r="K894" s="10"/>
      <c r="L894" s="10" t="s">
        <v>17431</v>
      </c>
      <c r="M894" s="838">
        <v>106523.31</v>
      </c>
      <c r="N894" s="10"/>
      <c r="O894" s="107" t="s">
        <v>17180</v>
      </c>
      <c r="P894" s="838">
        <v>0</v>
      </c>
      <c r="Q894" s="10">
        <v>0</v>
      </c>
      <c r="R894" s="107">
        <v>0</v>
      </c>
    </row>
    <row r="895" spans="1:18" s="843" customFormat="1" ht="33.75" x14ac:dyDescent="0.25">
      <c r="A895" s="107" t="s">
        <v>17149</v>
      </c>
      <c r="B895" s="10" t="s">
        <v>25078</v>
      </c>
      <c r="C895" s="269" t="s">
        <v>30118</v>
      </c>
      <c r="D895" s="841" t="s">
        <v>17432</v>
      </c>
      <c r="E895" s="837">
        <v>2200</v>
      </c>
      <c r="F895" s="269" t="s">
        <v>17433</v>
      </c>
      <c r="G895" s="841" t="s">
        <v>17434</v>
      </c>
      <c r="H895" s="842" t="s">
        <v>17285</v>
      </c>
      <c r="I895" s="842" t="s">
        <v>17160</v>
      </c>
      <c r="J895" s="107"/>
      <c r="K895" s="10"/>
      <c r="L895" s="10" t="s">
        <v>8942</v>
      </c>
      <c r="M895" s="838">
        <v>24280</v>
      </c>
      <c r="N895" s="10"/>
      <c r="O895" s="107">
        <v>6</v>
      </c>
      <c r="P895" s="838">
        <v>14391.13</v>
      </c>
      <c r="Q895" s="10">
        <v>1</v>
      </c>
      <c r="R895" s="107">
        <v>12</v>
      </c>
    </row>
    <row r="896" spans="1:18" s="843" customFormat="1" ht="33.75" x14ac:dyDescent="0.25">
      <c r="A896" s="107" t="s">
        <v>17149</v>
      </c>
      <c r="B896" s="10" t="s">
        <v>19548</v>
      </c>
      <c r="C896" s="269" t="s">
        <v>30118</v>
      </c>
      <c r="D896" s="841" t="s">
        <v>17435</v>
      </c>
      <c r="E896" s="837">
        <v>3000</v>
      </c>
      <c r="F896" s="269" t="s">
        <v>17436</v>
      </c>
      <c r="G896" s="841" t="s">
        <v>17437</v>
      </c>
      <c r="H896" s="842" t="s">
        <v>17372</v>
      </c>
      <c r="I896" s="842" t="s">
        <v>17160</v>
      </c>
      <c r="J896" s="107"/>
      <c r="K896" s="10"/>
      <c r="L896" s="10" t="s">
        <v>8942</v>
      </c>
      <c r="M896" s="838">
        <v>39118.369999999995</v>
      </c>
      <c r="N896" s="10"/>
      <c r="O896" s="107">
        <v>6</v>
      </c>
      <c r="P896" s="838">
        <v>19213.68</v>
      </c>
      <c r="Q896" s="10">
        <v>1</v>
      </c>
      <c r="R896" s="107">
        <v>12</v>
      </c>
    </row>
    <row r="897" spans="1:18" s="843" customFormat="1" ht="33.75" x14ac:dyDescent="0.25">
      <c r="A897" s="107" t="s">
        <v>17149</v>
      </c>
      <c r="B897" s="10" t="s">
        <v>19548</v>
      </c>
      <c r="C897" s="269" t="s">
        <v>30118</v>
      </c>
      <c r="D897" s="841" t="s">
        <v>17438</v>
      </c>
      <c r="E897" s="837">
        <v>6500</v>
      </c>
      <c r="F897" s="269" t="s">
        <v>17439</v>
      </c>
      <c r="G897" s="841" t="s">
        <v>17440</v>
      </c>
      <c r="H897" s="842" t="s">
        <v>16700</v>
      </c>
      <c r="I897" s="842" t="s">
        <v>17154</v>
      </c>
      <c r="J897" s="107"/>
      <c r="K897" s="10"/>
      <c r="L897" s="10" t="s">
        <v>8942</v>
      </c>
      <c r="M897" s="838">
        <v>81211.790000000008</v>
      </c>
      <c r="N897" s="10"/>
      <c r="O897" s="107">
        <v>6</v>
      </c>
      <c r="P897" s="838">
        <v>40336.620000000003</v>
      </c>
      <c r="Q897" s="10">
        <v>1</v>
      </c>
      <c r="R897" s="107">
        <v>12</v>
      </c>
    </row>
    <row r="898" spans="1:18" s="843" customFormat="1" ht="33.75" x14ac:dyDescent="0.25">
      <c r="A898" s="107" t="s">
        <v>17149</v>
      </c>
      <c r="B898" s="10" t="s">
        <v>25078</v>
      </c>
      <c r="C898" s="269" t="s">
        <v>30118</v>
      </c>
      <c r="D898" s="841" t="s">
        <v>17214</v>
      </c>
      <c r="E898" s="837">
        <v>2000</v>
      </c>
      <c r="F898" s="269" t="s">
        <v>17441</v>
      </c>
      <c r="G898" s="841" t="s">
        <v>17442</v>
      </c>
      <c r="H898" s="842" t="s">
        <v>17305</v>
      </c>
      <c r="I898" s="842" t="s">
        <v>17160</v>
      </c>
      <c r="J898" s="107"/>
      <c r="K898" s="10"/>
      <c r="L898" s="10" t="s">
        <v>8942</v>
      </c>
      <c r="M898" s="838">
        <v>22100</v>
      </c>
      <c r="N898" s="10"/>
      <c r="O898" s="107">
        <v>6</v>
      </c>
      <c r="P898" s="838">
        <v>13146.67</v>
      </c>
      <c r="Q898" s="10">
        <v>1</v>
      </c>
      <c r="R898" s="107">
        <v>12</v>
      </c>
    </row>
    <row r="899" spans="1:18" s="843" customFormat="1" ht="33.75" x14ac:dyDescent="0.25">
      <c r="A899" s="107" t="s">
        <v>17149</v>
      </c>
      <c r="B899" s="10" t="s">
        <v>19548</v>
      </c>
      <c r="C899" s="269" t="s">
        <v>30118</v>
      </c>
      <c r="D899" s="841" t="s">
        <v>17156</v>
      </c>
      <c r="E899" s="837">
        <v>1600</v>
      </c>
      <c r="F899" s="269" t="s">
        <v>17443</v>
      </c>
      <c r="G899" s="841" t="s">
        <v>17444</v>
      </c>
      <c r="H899" s="842" t="s">
        <v>17159</v>
      </c>
      <c r="I899" s="842" t="s">
        <v>17160</v>
      </c>
      <c r="J899" s="107"/>
      <c r="K899" s="10"/>
      <c r="L899" s="10" t="s">
        <v>8942</v>
      </c>
      <c r="M899" s="838">
        <v>16796.66</v>
      </c>
      <c r="N899" s="10"/>
      <c r="O899" s="107">
        <v>6</v>
      </c>
      <c r="P899" s="838">
        <v>10522.13</v>
      </c>
      <c r="Q899" s="10">
        <v>1</v>
      </c>
      <c r="R899" s="107">
        <v>12</v>
      </c>
    </row>
    <row r="900" spans="1:18" s="843" customFormat="1" ht="33.75" x14ac:dyDescent="0.25">
      <c r="A900" s="107" t="s">
        <v>17149</v>
      </c>
      <c r="B900" s="10" t="s">
        <v>19548</v>
      </c>
      <c r="C900" s="269" t="s">
        <v>30118</v>
      </c>
      <c r="D900" s="841" t="s">
        <v>17445</v>
      </c>
      <c r="E900" s="837">
        <v>5000</v>
      </c>
      <c r="F900" s="269" t="s">
        <v>17446</v>
      </c>
      <c r="G900" s="841" t="s">
        <v>17447</v>
      </c>
      <c r="H900" s="842" t="s">
        <v>16686</v>
      </c>
      <c r="I900" s="842" t="s">
        <v>17154</v>
      </c>
      <c r="J900" s="107"/>
      <c r="K900" s="10"/>
      <c r="L900" s="10" t="s">
        <v>17180</v>
      </c>
      <c r="M900" s="838">
        <v>5328.91</v>
      </c>
      <c r="N900" s="10"/>
      <c r="O900" s="107" t="s">
        <v>17180</v>
      </c>
      <c r="P900" s="838">
        <v>0</v>
      </c>
      <c r="Q900" s="10">
        <v>0</v>
      </c>
      <c r="R900" s="107">
        <v>0</v>
      </c>
    </row>
    <row r="901" spans="1:18" s="843" customFormat="1" ht="33.75" x14ac:dyDescent="0.25">
      <c r="A901" s="107" t="s">
        <v>17149</v>
      </c>
      <c r="B901" s="10" t="s">
        <v>19548</v>
      </c>
      <c r="C901" s="269" t="s">
        <v>30118</v>
      </c>
      <c r="D901" s="841" t="s">
        <v>17448</v>
      </c>
      <c r="E901" s="837">
        <v>4000</v>
      </c>
      <c r="F901" s="269" t="s">
        <v>17449</v>
      </c>
      <c r="G901" s="841" t="s">
        <v>17450</v>
      </c>
      <c r="H901" s="842" t="s">
        <v>17451</v>
      </c>
      <c r="I901" s="842" t="s">
        <v>17160</v>
      </c>
      <c r="J901" s="107"/>
      <c r="K901" s="10"/>
      <c r="L901" s="10" t="s">
        <v>17213</v>
      </c>
      <c r="M901" s="838">
        <v>8168.93</v>
      </c>
      <c r="N901" s="10"/>
      <c r="O901" s="107" t="s">
        <v>9186</v>
      </c>
      <c r="P901" s="838">
        <v>1792.44</v>
      </c>
      <c r="Q901" s="10">
        <v>0</v>
      </c>
      <c r="R901" s="107">
        <v>0</v>
      </c>
    </row>
    <row r="902" spans="1:18" s="843" customFormat="1" ht="33.75" x14ac:dyDescent="0.25">
      <c r="A902" s="107" t="s">
        <v>17149</v>
      </c>
      <c r="B902" s="10" t="s">
        <v>19548</v>
      </c>
      <c r="C902" s="269" t="s">
        <v>30118</v>
      </c>
      <c r="D902" s="841" t="s">
        <v>16212</v>
      </c>
      <c r="E902" s="837">
        <v>8000</v>
      </c>
      <c r="F902" s="269" t="s">
        <v>17452</v>
      </c>
      <c r="G902" s="841" t="s">
        <v>17453</v>
      </c>
      <c r="H902" s="842" t="s">
        <v>16685</v>
      </c>
      <c r="I902" s="842" t="s">
        <v>17154</v>
      </c>
      <c r="J902" s="107"/>
      <c r="K902" s="10"/>
      <c r="L902" s="10" t="s">
        <v>8942</v>
      </c>
      <c r="M902" s="838">
        <v>99213.6</v>
      </c>
      <c r="N902" s="10"/>
      <c r="O902" s="107">
        <v>6</v>
      </c>
      <c r="P902" s="838">
        <v>49415.97</v>
      </c>
      <c r="Q902" s="10">
        <v>1</v>
      </c>
      <c r="R902" s="107">
        <v>12</v>
      </c>
    </row>
    <row r="903" spans="1:18" s="843" customFormat="1" ht="33.75" x14ac:dyDescent="0.25">
      <c r="A903" s="107" t="s">
        <v>17149</v>
      </c>
      <c r="B903" s="10" t="s">
        <v>19548</v>
      </c>
      <c r="C903" s="269" t="s">
        <v>30118</v>
      </c>
      <c r="D903" s="841" t="s">
        <v>17454</v>
      </c>
      <c r="E903" s="837">
        <v>11000</v>
      </c>
      <c r="F903" s="269" t="s">
        <v>17455</v>
      </c>
      <c r="G903" s="841" t="s">
        <v>17456</v>
      </c>
      <c r="H903" s="842" t="s">
        <v>17259</v>
      </c>
      <c r="I903" s="842" t="s">
        <v>17154</v>
      </c>
      <c r="J903" s="107"/>
      <c r="K903" s="10"/>
      <c r="L903" s="10" t="s">
        <v>8942</v>
      </c>
      <c r="M903" s="838">
        <v>11217.8</v>
      </c>
      <c r="N903" s="10"/>
      <c r="O903" s="107">
        <v>6</v>
      </c>
      <c r="P903" s="838">
        <v>63115.97</v>
      </c>
      <c r="Q903" s="10">
        <v>1</v>
      </c>
      <c r="R903" s="107">
        <v>12</v>
      </c>
    </row>
    <row r="904" spans="1:18" s="843" customFormat="1" ht="33.75" x14ac:dyDescent="0.25">
      <c r="A904" s="107" t="s">
        <v>17149</v>
      </c>
      <c r="B904" s="10" t="s">
        <v>19548</v>
      </c>
      <c r="C904" s="269" t="s">
        <v>30118</v>
      </c>
      <c r="D904" s="841" t="s">
        <v>15605</v>
      </c>
      <c r="E904" s="837">
        <v>4500</v>
      </c>
      <c r="F904" s="269" t="s">
        <v>17457</v>
      </c>
      <c r="G904" s="841" t="s">
        <v>17458</v>
      </c>
      <c r="H904" s="842" t="s">
        <v>17169</v>
      </c>
      <c r="I904" s="842" t="s">
        <v>17154</v>
      </c>
      <c r="J904" s="107"/>
      <c r="K904" s="10"/>
      <c r="L904" s="10" t="s">
        <v>8942</v>
      </c>
      <c r="M904" s="838">
        <v>57007.35</v>
      </c>
      <c r="N904" s="10"/>
      <c r="O904" s="107">
        <v>6</v>
      </c>
      <c r="P904" s="838">
        <v>28299.3</v>
      </c>
      <c r="Q904" s="10">
        <v>1</v>
      </c>
      <c r="R904" s="107">
        <v>12</v>
      </c>
    </row>
    <row r="905" spans="1:18" s="843" customFormat="1" ht="33.75" x14ac:dyDescent="0.25">
      <c r="A905" s="107" t="s">
        <v>17149</v>
      </c>
      <c r="B905" s="10" t="s">
        <v>19548</v>
      </c>
      <c r="C905" s="269" t="s">
        <v>30118</v>
      </c>
      <c r="D905" s="841" t="s">
        <v>15634</v>
      </c>
      <c r="E905" s="837">
        <v>2600</v>
      </c>
      <c r="F905" s="269" t="s">
        <v>17459</v>
      </c>
      <c r="G905" s="841" t="s">
        <v>17460</v>
      </c>
      <c r="H905" s="842" t="s">
        <v>17461</v>
      </c>
      <c r="I905" s="842" t="s">
        <v>17160</v>
      </c>
      <c r="J905" s="107"/>
      <c r="K905" s="10"/>
      <c r="L905" s="10" t="s">
        <v>17462</v>
      </c>
      <c r="M905" s="838">
        <v>8273.7999999999993</v>
      </c>
      <c r="N905" s="10"/>
      <c r="O905" s="107" t="s">
        <v>17180</v>
      </c>
      <c r="P905" s="838">
        <v>669.14</v>
      </c>
      <c r="Q905" s="10">
        <v>0</v>
      </c>
      <c r="R905" s="107">
        <v>0</v>
      </c>
    </row>
    <row r="906" spans="1:18" s="843" customFormat="1" ht="33.75" x14ac:dyDescent="0.25">
      <c r="A906" s="107" t="s">
        <v>17149</v>
      </c>
      <c r="B906" s="10" t="s">
        <v>19548</v>
      </c>
      <c r="C906" s="269" t="s">
        <v>30118</v>
      </c>
      <c r="D906" s="841" t="s">
        <v>17176</v>
      </c>
      <c r="E906" s="837">
        <v>12000</v>
      </c>
      <c r="F906" s="269" t="s">
        <v>17463</v>
      </c>
      <c r="G906" s="841" t="s">
        <v>17464</v>
      </c>
      <c r="H906" s="842" t="s">
        <v>17308</v>
      </c>
      <c r="I906" s="842" t="s">
        <v>17154</v>
      </c>
      <c r="J906" s="107"/>
      <c r="K906" s="10"/>
      <c r="L906" s="10" t="s">
        <v>17180</v>
      </c>
      <c r="M906" s="838">
        <v>0</v>
      </c>
      <c r="N906" s="10"/>
      <c r="O906" s="107" t="s">
        <v>17170</v>
      </c>
      <c r="P906" s="838">
        <v>34558.9</v>
      </c>
      <c r="Q906" s="10">
        <v>1</v>
      </c>
      <c r="R906" s="107">
        <v>12</v>
      </c>
    </row>
    <row r="907" spans="1:18" s="843" customFormat="1" ht="33.75" x14ac:dyDescent="0.25">
      <c r="A907" s="107" t="s">
        <v>17149</v>
      </c>
      <c r="B907" s="10" t="s">
        <v>19548</v>
      </c>
      <c r="C907" s="269" t="s">
        <v>30118</v>
      </c>
      <c r="D907" s="841" t="s">
        <v>17327</v>
      </c>
      <c r="E907" s="837">
        <v>2965.5</v>
      </c>
      <c r="F907" s="269" t="s">
        <v>17465</v>
      </c>
      <c r="G907" s="841" t="s">
        <v>17466</v>
      </c>
      <c r="H907" s="842" t="s">
        <v>17200</v>
      </c>
      <c r="I907" s="842" t="s">
        <v>17154</v>
      </c>
      <c r="J907" s="107"/>
      <c r="K907" s="10"/>
      <c r="L907" s="10" t="s">
        <v>17180</v>
      </c>
      <c r="M907" s="838">
        <v>0</v>
      </c>
      <c r="N907" s="10"/>
      <c r="O907" s="107">
        <v>6</v>
      </c>
      <c r="P907" s="838">
        <v>0</v>
      </c>
      <c r="Q907" s="10">
        <v>1</v>
      </c>
      <c r="R907" s="107">
        <v>12</v>
      </c>
    </row>
    <row r="908" spans="1:18" s="843" customFormat="1" ht="33.75" x14ac:dyDescent="0.25">
      <c r="A908" s="107" t="s">
        <v>17149</v>
      </c>
      <c r="B908" s="10" t="s">
        <v>19548</v>
      </c>
      <c r="C908" s="269" t="s">
        <v>30118</v>
      </c>
      <c r="D908" s="841" t="s">
        <v>15482</v>
      </c>
      <c r="E908" s="837">
        <v>4500</v>
      </c>
      <c r="F908" s="269" t="s">
        <v>17467</v>
      </c>
      <c r="G908" s="841" t="s">
        <v>17468</v>
      </c>
      <c r="H908" s="842" t="s">
        <v>15906</v>
      </c>
      <c r="I908" s="842" t="s">
        <v>17160</v>
      </c>
      <c r="J908" s="107"/>
      <c r="K908" s="10"/>
      <c r="L908" s="10" t="s">
        <v>17469</v>
      </c>
      <c r="M908" s="838">
        <v>35713.599999999999</v>
      </c>
      <c r="N908" s="10"/>
      <c r="O908" s="107" t="s">
        <v>8497</v>
      </c>
      <c r="P908" s="838">
        <v>13127.9</v>
      </c>
      <c r="Q908" s="10">
        <v>0</v>
      </c>
      <c r="R908" s="107">
        <v>0</v>
      </c>
    </row>
    <row r="909" spans="1:18" s="843" customFormat="1" ht="33.75" x14ac:dyDescent="0.25">
      <c r="A909" s="107" t="s">
        <v>17149</v>
      </c>
      <c r="B909" s="10" t="s">
        <v>19548</v>
      </c>
      <c r="C909" s="269" t="s">
        <v>30118</v>
      </c>
      <c r="D909" s="841" t="s">
        <v>17470</v>
      </c>
      <c r="E909" s="837">
        <v>3050</v>
      </c>
      <c r="F909" s="269" t="s">
        <v>17471</v>
      </c>
      <c r="G909" s="841" t="s">
        <v>17472</v>
      </c>
      <c r="H909" s="842" t="s">
        <v>15834</v>
      </c>
      <c r="I909" s="842" t="s">
        <v>17154</v>
      </c>
      <c r="J909" s="107"/>
      <c r="K909" s="10"/>
      <c r="L909" s="10" t="s">
        <v>8942</v>
      </c>
      <c r="M909" s="838">
        <v>39793.689999999995</v>
      </c>
      <c r="N909" s="10"/>
      <c r="O909" s="107">
        <v>6</v>
      </c>
      <c r="P909" s="838">
        <v>11624.28</v>
      </c>
      <c r="Q909" s="10">
        <v>1</v>
      </c>
      <c r="R909" s="107">
        <v>12</v>
      </c>
    </row>
    <row r="910" spans="1:18" s="843" customFormat="1" ht="33.75" x14ac:dyDescent="0.25">
      <c r="A910" s="107" t="s">
        <v>17149</v>
      </c>
      <c r="B910" s="10" t="s">
        <v>19548</v>
      </c>
      <c r="C910" s="269" t="s">
        <v>30118</v>
      </c>
      <c r="D910" s="841" t="s">
        <v>17473</v>
      </c>
      <c r="E910" s="837">
        <v>13500</v>
      </c>
      <c r="F910" s="269" t="s">
        <v>17474</v>
      </c>
      <c r="G910" s="841" t="s">
        <v>17475</v>
      </c>
      <c r="H910" s="842" t="s">
        <v>16685</v>
      </c>
      <c r="I910" s="842" t="s">
        <v>17154</v>
      </c>
      <c r="J910" s="107"/>
      <c r="K910" s="10"/>
      <c r="L910" s="10" t="s">
        <v>17170</v>
      </c>
      <c r="M910" s="838">
        <v>40134.53</v>
      </c>
      <c r="N910" s="10"/>
      <c r="O910" s="107" t="s">
        <v>17180</v>
      </c>
      <c r="P910" s="838">
        <v>0</v>
      </c>
      <c r="Q910" s="10">
        <v>0</v>
      </c>
      <c r="R910" s="107">
        <v>0</v>
      </c>
    </row>
    <row r="911" spans="1:18" s="843" customFormat="1" ht="33.75" x14ac:dyDescent="0.25">
      <c r="A911" s="107" t="s">
        <v>17149</v>
      </c>
      <c r="B911" s="10" t="s">
        <v>19548</v>
      </c>
      <c r="C911" s="269" t="s">
        <v>30118</v>
      </c>
      <c r="D911" s="841" t="s">
        <v>17476</v>
      </c>
      <c r="E911" s="837">
        <v>4500</v>
      </c>
      <c r="F911" s="269" t="s">
        <v>17477</v>
      </c>
      <c r="G911" s="841" t="s">
        <v>17478</v>
      </c>
      <c r="H911" s="842" t="s">
        <v>17479</v>
      </c>
      <c r="I911" s="842" t="s">
        <v>17160</v>
      </c>
      <c r="J911" s="107"/>
      <c r="K911" s="10"/>
      <c r="L911" s="10" t="s">
        <v>8942</v>
      </c>
      <c r="M911" s="838">
        <v>57213.599999999999</v>
      </c>
      <c r="N911" s="10"/>
      <c r="O911" s="107">
        <v>6</v>
      </c>
      <c r="P911" s="838">
        <v>28299.3</v>
      </c>
      <c r="Q911" s="10">
        <v>1</v>
      </c>
      <c r="R911" s="107">
        <v>12</v>
      </c>
    </row>
    <row r="912" spans="1:18" s="843" customFormat="1" ht="33.75" x14ac:dyDescent="0.25">
      <c r="A912" s="107" t="s">
        <v>17149</v>
      </c>
      <c r="B912" s="10" t="s">
        <v>19548</v>
      </c>
      <c r="C912" s="269" t="s">
        <v>30118</v>
      </c>
      <c r="D912" s="841" t="s">
        <v>17156</v>
      </c>
      <c r="E912" s="837">
        <v>1400</v>
      </c>
      <c r="F912" s="269" t="s">
        <v>17480</v>
      </c>
      <c r="G912" s="841" t="s">
        <v>17481</v>
      </c>
      <c r="H912" s="842" t="s">
        <v>17159</v>
      </c>
      <c r="I912" s="842" t="s">
        <v>17160</v>
      </c>
      <c r="J912" s="107"/>
      <c r="K912" s="10"/>
      <c r="L912" s="10" t="s">
        <v>8942</v>
      </c>
      <c r="M912" s="838">
        <v>18333.030000000002</v>
      </c>
      <c r="N912" s="10"/>
      <c r="O912" s="107">
        <v>6</v>
      </c>
      <c r="P912" s="838">
        <v>9206.8700000000008</v>
      </c>
      <c r="Q912" s="10">
        <v>1</v>
      </c>
      <c r="R912" s="107">
        <v>12</v>
      </c>
    </row>
    <row r="913" spans="1:18" s="843" customFormat="1" ht="33.75" x14ac:dyDescent="0.25">
      <c r="A913" s="107" t="s">
        <v>17149</v>
      </c>
      <c r="B913" s="10" t="s">
        <v>19548</v>
      </c>
      <c r="C913" s="269" t="s">
        <v>30118</v>
      </c>
      <c r="D913" s="841" t="s">
        <v>15605</v>
      </c>
      <c r="E913" s="837">
        <v>6000</v>
      </c>
      <c r="F913" s="269" t="s">
        <v>17482</v>
      </c>
      <c r="G913" s="841" t="s">
        <v>17483</v>
      </c>
      <c r="H913" s="842" t="s">
        <v>15498</v>
      </c>
      <c r="I913" s="842" t="s">
        <v>17154</v>
      </c>
      <c r="J913" s="107"/>
      <c r="K913" s="10"/>
      <c r="L913" s="10" t="s">
        <v>8942</v>
      </c>
      <c r="M913" s="838">
        <v>75615.600000000006</v>
      </c>
      <c r="N913" s="10"/>
      <c r="O913" s="107">
        <v>6</v>
      </c>
      <c r="P913" s="838">
        <v>37274.300000000003</v>
      </c>
      <c r="Q913" s="10">
        <v>1</v>
      </c>
      <c r="R913" s="107">
        <v>12</v>
      </c>
    </row>
    <row r="914" spans="1:18" s="843" customFormat="1" ht="33.75" x14ac:dyDescent="0.25">
      <c r="A914" s="107" t="s">
        <v>17149</v>
      </c>
      <c r="B914" s="10" t="s">
        <v>19548</v>
      </c>
      <c r="C914" s="269" t="s">
        <v>30118</v>
      </c>
      <c r="D914" s="841" t="s">
        <v>17321</v>
      </c>
      <c r="E914" s="837">
        <v>3500</v>
      </c>
      <c r="F914" s="269" t="s">
        <v>17484</v>
      </c>
      <c r="G914" s="841" t="s">
        <v>17485</v>
      </c>
      <c r="H914" s="842" t="s">
        <v>15834</v>
      </c>
      <c r="I914" s="842" t="s">
        <v>17154</v>
      </c>
      <c r="J914" s="107"/>
      <c r="K914" s="10"/>
      <c r="L914" s="10" t="s">
        <v>8942</v>
      </c>
      <c r="M914" s="838">
        <v>48684.43</v>
      </c>
      <c r="N914" s="10"/>
      <c r="O914" s="107">
        <v>6</v>
      </c>
      <c r="P914" s="838">
        <v>22265.969999999998</v>
      </c>
      <c r="Q914" s="10">
        <v>1</v>
      </c>
      <c r="R914" s="107">
        <v>12</v>
      </c>
    </row>
    <row r="915" spans="1:18" s="843" customFormat="1" ht="33.75" x14ac:dyDescent="0.25">
      <c r="A915" s="107" t="s">
        <v>17149</v>
      </c>
      <c r="B915" s="10" t="s">
        <v>19548</v>
      </c>
      <c r="C915" s="269" t="s">
        <v>30118</v>
      </c>
      <c r="D915" s="841" t="s">
        <v>17486</v>
      </c>
      <c r="E915" s="837">
        <v>6500</v>
      </c>
      <c r="F915" s="269" t="s">
        <v>17487</v>
      </c>
      <c r="G915" s="841" t="s">
        <v>17488</v>
      </c>
      <c r="H915" s="842" t="s">
        <v>17489</v>
      </c>
      <c r="I915" s="842" t="s">
        <v>17154</v>
      </c>
      <c r="J915" s="107"/>
      <c r="K915" s="10"/>
      <c r="L915" s="10" t="s">
        <v>8942</v>
      </c>
      <c r="M915" s="838">
        <v>81213.600000000006</v>
      </c>
      <c r="N915" s="10"/>
      <c r="O915" s="107">
        <v>6</v>
      </c>
      <c r="P915" s="838">
        <v>40256.740000000005</v>
      </c>
      <c r="Q915" s="10">
        <v>1</v>
      </c>
      <c r="R915" s="107">
        <v>12</v>
      </c>
    </row>
    <row r="916" spans="1:18" s="843" customFormat="1" ht="33.75" x14ac:dyDescent="0.25">
      <c r="A916" s="107" t="s">
        <v>17149</v>
      </c>
      <c r="B916" s="10" t="s">
        <v>19548</v>
      </c>
      <c r="C916" s="269" t="s">
        <v>30118</v>
      </c>
      <c r="D916" s="841" t="s">
        <v>17156</v>
      </c>
      <c r="E916" s="837">
        <v>1600</v>
      </c>
      <c r="F916" s="269" t="s">
        <v>17490</v>
      </c>
      <c r="G916" s="841" t="s">
        <v>17491</v>
      </c>
      <c r="H916" s="842" t="s">
        <v>17159</v>
      </c>
      <c r="I916" s="842" t="s">
        <v>17160</v>
      </c>
      <c r="J916" s="107"/>
      <c r="K916" s="10"/>
      <c r="L916" s="10" t="s">
        <v>8942</v>
      </c>
      <c r="M916" s="838">
        <v>17950</v>
      </c>
      <c r="N916" s="10"/>
      <c r="O916" s="107">
        <v>6</v>
      </c>
      <c r="P916" s="838">
        <v>10463.64</v>
      </c>
      <c r="Q916" s="10">
        <v>1</v>
      </c>
      <c r="R916" s="107">
        <v>12</v>
      </c>
    </row>
    <row r="917" spans="1:18" s="843" customFormat="1" ht="33.75" x14ac:dyDescent="0.25">
      <c r="A917" s="107" t="s">
        <v>17149</v>
      </c>
      <c r="B917" s="10" t="s">
        <v>19548</v>
      </c>
      <c r="C917" s="269" t="s">
        <v>30118</v>
      </c>
      <c r="D917" s="841" t="s">
        <v>17492</v>
      </c>
      <c r="E917" s="837">
        <v>7000</v>
      </c>
      <c r="F917" s="269" t="s">
        <v>17493</v>
      </c>
      <c r="G917" s="841" t="s">
        <v>17494</v>
      </c>
      <c r="H917" s="842" t="s">
        <v>16693</v>
      </c>
      <c r="I917" s="842" t="s">
        <v>17154</v>
      </c>
      <c r="J917" s="107"/>
      <c r="K917" s="10"/>
      <c r="L917" s="10" t="s">
        <v>8942</v>
      </c>
      <c r="M917" s="838">
        <v>86727.489999999991</v>
      </c>
      <c r="N917" s="10"/>
      <c r="O917" s="107">
        <v>6</v>
      </c>
      <c r="P917" s="838">
        <v>43090.509999999995</v>
      </c>
      <c r="Q917" s="10">
        <v>1</v>
      </c>
      <c r="R917" s="107">
        <v>12</v>
      </c>
    </row>
    <row r="918" spans="1:18" s="843" customFormat="1" ht="33.75" x14ac:dyDescent="0.25">
      <c r="A918" s="107" t="s">
        <v>17149</v>
      </c>
      <c r="B918" s="10" t="s">
        <v>19548</v>
      </c>
      <c r="C918" s="269" t="s">
        <v>30118</v>
      </c>
      <c r="D918" s="841" t="s">
        <v>17156</v>
      </c>
      <c r="E918" s="837">
        <v>1400</v>
      </c>
      <c r="F918" s="269" t="s">
        <v>17495</v>
      </c>
      <c r="G918" s="841" t="s">
        <v>17496</v>
      </c>
      <c r="H918" s="842" t="s">
        <v>17159</v>
      </c>
      <c r="I918" s="842" t="s">
        <v>17160</v>
      </c>
      <c r="J918" s="107"/>
      <c r="K918" s="10"/>
      <c r="L918" s="10" t="s">
        <v>8942</v>
      </c>
      <c r="M918" s="838">
        <v>20613.8</v>
      </c>
      <c r="N918" s="10"/>
      <c r="O918" s="107">
        <v>6</v>
      </c>
      <c r="P918" s="838">
        <v>5455.03</v>
      </c>
      <c r="Q918" s="10">
        <v>1</v>
      </c>
      <c r="R918" s="107">
        <v>12</v>
      </c>
    </row>
    <row r="919" spans="1:18" s="843" customFormat="1" ht="33.75" x14ac:dyDescent="0.25">
      <c r="A919" s="107" t="s">
        <v>17149</v>
      </c>
      <c r="B919" s="10" t="s">
        <v>19548</v>
      </c>
      <c r="C919" s="269" t="s">
        <v>30118</v>
      </c>
      <c r="D919" s="841" t="s">
        <v>17369</v>
      </c>
      <c r="E919" s="837">
        <v>3000</v>
      </c>
      <c r="F919" s="269" t="s">
        <v>17497</v>
      </c>
      <c r="G919" s="841" t="s">
        <v>17498</v>
      </c>
      <c r="H919" s="842" t="s">
        <v>17372</v>
      </c>
      <c r="I919" s="842" t="s">
        <v>17160</v>
      </c>
      <c r="J919" s="107"/>
      <c r="K919" s="10"/>
      <c r="L919" s="10" t="s">
        <v>8942</v>
      </c>
      <c r="M919" s="838">
        <v>39210.47</v>
      </c>
      <c r="N919" s="10"/>
      <c r="O919" s="107">
        <v>6</v>
      </c>
      <c r="P919" s="838">
        <v>19249.3</v>
      </c>
      <c r="Q919" s="10">
        <v>1</v>
      </c>
      <c r="R919" s="107">
        <v>12</v>
      </c>
    </row>
    <row r="920" spans="1:18" s="843" customFormat="1" ht="33.75" x14ac:dyDescent="0.25">
      <c r="A920" s="107" t="s">
        <v>17149</v>
      </c>
      <c r="B920" s="10" t="s">
        <v>19548</v>
      </c>
      <c r="C920" s="269" t="s">
        <v>30118</v>
      </c>
      <c r="D920" s="841" t="s">
        <v>17499</v>
      </c>
      <c r="E920" s="837">
        <v>8500</v>
      </c>
      <c r="F920" s="269" t="s">
        <v>17500</v>
      </c>
      <c r="G920" s="841" t="s">
        <v>17501</v>
      </c>
      <c r="H920" s="842" t="s">
        <v>16700</v>
      </c>
      <c r="I920" s="842" t="s">
        <v>17154</v>
      </c>
      <c r="J920" s="107"/>
      <c r="K920" s="10"/>
      <c r="L920" s="10" t="s">
        <v>17502</v>
      </c>
      <c r="M920" s="838">
        <v>11768.93</v>
      </c>
      <c r="N920" s="10"/>
      <c r="O920" s="107">
        <v>6</v>
      </c>
      <c r="P920" s="838">
        <v>52432.630000000005</v>
      </c>
      <c r="Q920" s="10">
        <v>1</v>
      </c>
      <c r="R920" s="107">
        <v>12</v>
      </c>
    </row>
    <row r="921" spans="1:18" s="843" customFormat="1" ht="33.75" x14ac:dyDescent="0.25">
      <c r="A921" s="107" t="s">
        <v>17149</v>
      </c>
      <c r="B921" s="10" t="s">
        <v>19548</v>
      </c>
      <c r="C921" s="269" t="s">
        <v>30118</v>
      </c>
      <c r="D921" s="841" t="s">
        <v>17503</v>
      </c>
      <c r="E921" s="837">
        <v>11000</v>
      </c>
      <c r="F921" s="269" t="s">
        <v>17504</v>
      </c>
      <c r="G921" s="841" t="s">
        <v>17505</v>
      </c>
      <c r="H921" s="842" t="s">
        <v>16686</v>
      </c>
      <c r="I921" s="842" t="s">
        <v>17154</v>
      </c>
      <c r="J921" s="107"/>
      <c r="K921" s="10"/>
      <c r="L921" s="10" t="s">
        <v>17462</v>
      </c>
      <c r="M921" s="838">
        <v>48048.979999999996</v>
      </c>
      <c r="N921" s="10"/>
      <c r="O921" s="107" t="s">
        <v>17180</v>
      </c>
      <c r="P921" s="838">
        <v>0</v>
      </c>
      <c r="Q921" s="10">
        <v>0</v>
      </c>
      <c r="R921" s="107">
        <v>0</v>
      </c>
    </row>
    <row r="922" spans="1:18" s="843" customFormat="1" ht="33.75" x14ac:dyDescent="0.25">
      <c r="A922" s="107" t="s">
        <v>17149</v>
      </c>
      <c r="B922" s="10" t="s">
        <v>19548</v>
      </c>
      <c r="C922" s="269" t="s">
        <v>30118</v>
      </c>
      <c r="D922" s="841" t="s">
        <v>17156</v>
      </c>
      <c r="E922" s="837">
        <v>1600</v>
      </c>
      <c r="F922" s="269" t="s">
        <v>17506</v>
      </c>
      <c r="G922" s="841" t="s">
        <v>17507</v>
      </c>
      <c r="H922" s="842" t="s">
        <v>17159</v>
      </c>
      <c r="I922" s="842" t="s">
        <v>17160</v>
      </c>
      <c r="J922" s="107"/>
      <c r="K922" s="10"/>
      <c r="L922" s="10" t="s">
        <v>8942</v>
      </c>
      <c r="M922" s="838">
        <v>21234.28</v>
      </c>
      <c r="N922" s="10"/>
      <c r="O922" s="107">
        <v>6</v>
      </c>
      <c r="P922" s="838">
        <v>10338.040000000001</v>
      </c>
      <c r="Q922" s="10">
        <v>1</v>
      </c>
      <c r="R922" s="107">
        <v>12</v>
      </c>
    </row>
    <row r="923" spans="1:18" s="843" customFormat="1" ht="33.75" x14ac:dyDescent="0.25">
      <c r="A923" s="107" t="s">
        <v>17149</v>
      </c>
      <c r="B923" s="10" t="s">
        <v>19548</v>
      </c>
      <c r="C923" s="269" t="s">
        <v>30118</v>
      </c>
      <c r="D923" s="841" t="s">
        <v>17508</v>
      </c>
      <c r="E923" s="837">
        <v>11000</v>
      </c>
      <c r="F923" s="269" t="s">
        <v>17509</v>
      </c>
      <c r="G923" s="841" t="s">
        <v>17510</v>
      </c>
      <c r="H923" s="842" t="s">
        <v>16379</v>
      </c>
      <c r="I923" s="842" t="s">
        <v>17154</v>
      </c>
      <c r="J923" s="107"/>
      <c r="K923" s="10"/>
      <c r="L923" s="10" t="s">
        <v>17511</v>
      </c>
      <c r="M923" s="838">
        <v>37442.29</v>
      </c>
      <c r="N923" s="10"/>
      <c r="O923" s="107" t="s">
        <v>17180</v>
      </c>
      <c r="P923" s="838">
        <v>0</v>
      </c>
      <c r="Q923" s="10">
        <v>0</v>
      </c>
      <c r="R923" s="107">
        <v>0</v>
      </c>
    </row>
    <row r="924" spans="1:18" s="843" customFormat="1" ht="33.75" x14ac:dyDescent="0.25">
      <c r="A924" s="107" t="s">
        <v>17149</v>
      </c>
      <c r="B924" s="10" t="s">
        <v>19548</v>
      </c>
      <c r="C924" s="269" t="s">
        <v>30118</v>
      </c>
      <c r="D924" s="841" t="s">
        <v>17156</v>
      </c>
      <c r="E924" s="837">
        <v>1600</v>
      </c>
      <c r="F924" s="269" t="s">
        <v>17512</v>
      </c>
      <c r="G924" s="841" t="s">
        <v>17513</v>
      </c>
      <c r="H924" s="842" t="s">
        <v>17159</v>
      </c>
      <c r="I924" s="842" t="s">
        <v>17160</v>
      </c>
      <c r="J924" s="107"/>
      <c r="K924" s="10"/>
      <c r="L924" s="10" t="s">
        <v>8942</v>
      </c>
      <c r="M924" s="838">
        <v>17891.87</v>
      </c>
      <c r="N924" s="10"/>
      <c r="O924" s="107">
        <v>6</v>
      </c>
      <c r="P924" s="838">
        <v>10398.6</v>
      </c>
      <c r="Q924" s="10">
        <v>1</v>
      </c>
      <c r="R924" s="107">
        <v>12</v>
      </c>
    </row>
    <row r="925" spans="1:18" s="843" customFormat="1" ht="33.75" x14ac:dyDescent="0.25">
      <c r="A925" s="107" t="s">
        <v>17149</v>
      </c>
      <c r="B925" s="10" t="s">
        <v>19548</v>
      </c>
      <c r="C925" s="269" t="s">
        <v>30118</v>
      </c>
      <c r="D925" s="841" t="s">
        <v>17150</v>
      </c>
      <c r="E925" s="837">
        <v>11000</v>
      </c>
      <c r="F925" s="269" t="s">
        <v>17514</v>
      </c>
      <c r="G925" s="841" t="s">
        <v>17515</v>
      </c>
      <c r="H925" s="842" t="s">
        <v>17516</v>
      </c>
      <c r="I925" s="842" t="s">
        <v>17255</v>
      </c>
      <c r="J925" s="107"/>
      <c r="K925" s="10"/>
      <c r="L925" s="10" t="s">
        <v>8497</v>
      </c>
      <c r="M925" s="838">
        <v>35600.51</v>
      </c>
      <c r="N925" s="10"/>
      <c r="O925" s="107" t="s">
        <v>17180</v>
      </c>
      <c r="P925" s="838">
        <v>0</v>
      </c>
      <c r="Q925" s="10">
        <v>0</v>
      </c>
      <c r="R925" s="107">
        <v>0</v>
      </c>
    </row>
    <row r="926" spans="1:18" s="843" customFormat="1" ht="33.75" x14ac:dyDescent="0.25">
      <c r="A926" s="107" t="s">
        <v>17149</v>
      </c>
      <c r="B926" s="10" t="s">
        <v>25078</v>
      </c>
      <c r="C926" s="269" t="s">
        <v>30118</v>
      </c>
      <c r="D926" s="841" t="s">
        <v>17150</v>
      </c>
      <c r="E926" s="837">
        <v>11000</v>
      </c>
      <c r="F926" s="269" t="s">
        <v>17514</v>
      </c>
      <c r="G926" s="841" t="s">
        <v>17515</v>
      </c>
      <c r="H926" s="842" t="s">
        <v>17516</v>
      </c>
      <c r="I926" s="842" t="s">
        <v>17255</v>
      </c>
      <c r="J926" s="107"/>
      <c r="K926" s="10"/>
      <c r="L926" s="10" t="s">
        <v>9066</v>
      </c>
      <c r="M926" s="838">
        <v>126428</v>
      </c>
      <c r="N926" s="10"/>
      <c r="O926" s="107" t="s">
        <v>17180</v>
      </c>
      <c r="P926" s="838">
        <v>0</v>
      </c>
      <c r="Q926" s="10">
        <v>0</v>
      </c>
      <c r="R926" s="107">
        <v>0</v>
      </c>
    </row>
    <row r="927" spans="1:18" s="843" customFormat="1" ht="33.75" x14ac:dyDescent="0.25">
      <c r="A927" s="107" t="s">
        <v>17149</v>
      </c>
      <c r="B927" s="10" t="s">
        <v>19548</v>
      </c>
      <c r="C927" s="269" t="s">
        <v>30118</v>
      </c>
      <c r="D927" s="841" t="s">
        <v>17517</v>
      </c>
      <c r="E927" s="837">
        <v>7500</v>
      </c>
      <c r="F927" s="269" t="s">
        <v>17518</v>
      </c>
      <c r="G927" s="841" t="s">
        <v>17519</v>
      </c>
      <c r="H927" s="842" t="s">
        <v>16685</v>
      </c>
      <c r="I927" s="842" t="s">
        <v>17154</v>
      </c>
      <c r="J927" s="107"/>
      <c r="K927" s="10"/>
      <c r="L927" s="10" t="s">
        <v>8942</v>
      </c>
      <c r="M927" s="838">
        <v>92732.84</v>
      </c>
      <c r="N927" s="10"/>
      <c r="O927" s="107">
        <v>6</v>
      </c>
      <c r="P927" s="838">
        <v>46193.760000000002</v>
      </c>
      <c r="Q927" s="10">
        <v>1</v>
      </c>
      <c r="R927" s="107">
        <v>12</v>
      </c>
    </row>
    <row r="928" spans="1:18" s="843" customFormat="1" ht="33.75" x14ac:dyDescent="0.25">
      <c r="A928" s="107" t="s">
        <v>17149</v>
      </c>
      <c r="B928" s="10" t="s">
        <v>19548</v>
      </c>
      <c r="C928" s="269" t="s">
        <v>30118</v>
      </c>
      <c r="D928" s="841" t="s">
        <v>17520</v>
      </c>
      <c r="E928" s="837">
        <v>8000</v>
      </c>
      <c r="F928" s="269" t="s">
        <v>17521</v>
      </c>
      <c r="G928" s="841" t="s">
        <v>17522</v>
      </c>
      <c r="H928" s="842" t="s">
        <v>16686</v>
      </c>
      <c r="I928" s="842" t="s">
        <v>17154</v>
      </c>
      <c r="J928" s="107"/>
      <c r="K928" s="10"/>
      <c r="L928" s="10" t="s">
        <v>8942</v>
      </c>
      <c r="M928" s="838">
        <v>107064.15000000001</v>
      </c>
      <c r="N928" s="10"/>
      <c r="O928" s="107">
        <v>6</v>
      </c>
      <c r="P928" s="838">
        <v>49035.420000000006</v>
      </c>
      <c r="Q928" s="10">
        <v>1</v>
      </c>
      <c r="R928" s="107">
        <v>12</v>
      </c>
    </row>
    <row r="929" spans="1:18" s="843" customFormat="1" ht="33.75" x14ac:dyDescent="0.25">
      <c r="A929" s="107" t="s">
        <v>17149</v>
      </c>
      <c r="B929" s="10" t="s">
        <v>19548</v>
      </c>
      <c r="C929" s="269" t="s">
        <v>30118</v>
      </c>
      <c r="D929" s="841" t="s">
        <v>15605</v>
      </c>
      <c r="E929" s="837">
        <v>6000</v>
      </c>
      <c r="F929" s="269" t="s">
        <v>17523</v>
      </c>
      <c r="G929" s="841" t="s">
        <v>17524</v>
      </c>
      <c r="H929" s="842" t="s">
        <v>16683</v>
      </c>
      <c r="I929" s="842" t="s">
        <v>17154</v>
      </c>
      <c r="J929" s="107"/>
      <c r="K929" s="10"/>
      <c r="L929" s="10" t="s">
        <v>8942</v>
      </c>
      <c r="M929" s="838">
        <v>81013.180000000008</v>
      </c>
      <c r="N929" s="10"/>
      <c r="O929" s="107">
        <v>6</v>
      </c>
      <c r="P929" s="838">
        <v>37549.300000000003</v>
      </c>
      <c r="Q929" s="10">
        <v>1</v>
      </c>
      <c r="R929" s="107">
        <v>12</v>
      </c>
    </row>
    <row r="930" spans="1:18" s="843" customFormat="1" ht="33.75" x14ac:dyDescent="0.25">
      <c r="A930" s="107" t="s">
        <v>17149</v>
      </c>
      <c r="B930" s="10" t="s">
        <v>19548</v>
      </c>
      <c r="C930" s="269" t="s">
        <v>30118</v>
      </c>
      <c r="D930" s="841" t="s">
        <v>15482</v>
      </c>
      <c r="E930" s="837">
        <v>3100</v>
      </c>
      <c r="F930" s="269" t="s">
        <v>17525</v>
      </c>
      <c r="G930" s="841" t="s">
        <v>17526</v>
      </c>
      <c r="H930" s="842" t="s">
        <v>15906</v>
      </c>
      <c r="I930" s="842" t="s">
        <v>17160</v>
      </c>
      <c r="J930" s="107"/>
      <c r="K930" s="10"/>
      <c r="L930" s="10" t="s">
        <v>8942</v>
      </c>
      <c r="M930" s="838">
        <v>40173.22</v>
      </c>
      <c r="N930" s="10"/>
      <c r="O930" s="107">
        <v>6</v>
      </c>
      <c r="P930" s="838">
        <v>19711.419999999998</v>
      </c>
      <c r="Q930" s="10">
        <v>1</v>
      </c>
      <c r="R930" s="107">
        <v>12</v>
      </c>
    </row>
    <row r="931" spans="1:18" s="843" customFormat="1" ht="33.75" x14ac:dyDescent="0.25">
      <c r="A931" s="107" t="s">
        <v>17149</v>
      </c>
      <c r="B931" s="10" t="s">
        <v>19548</v>
      </c>
      <c r="C931" s="269" t="s">
        <v>30118</v>
      </c>
      <c r="D931" s="841" t="s">
        <v>17156</v>
      </c>
      <c r="E931" s="837">
        <v>1500</v>
      </c>
      <c r="F931" s="269" t="s">
        <v>17527</v>
      </c>
      <c r="G931" s="841" t="s">
        <v>17528</v>
      </c>
      <c r="H931" s="842" t="s">
        <v>17159</v>
      </c>
      <c r="I931" s="842" t="s">
        <v>17160</v>
      </c>
      <c r="J931" s="107"/>
      <c r="K931" s="10"/>
      <c r="L931" s="10" t="s">
        <v>8942</v>
      </c>
      <c r="M931" s="838">
        <v>13271</v>
      </c>
      <c r="N931" s="10"/>
      <c r="O931" s="107">
        <v>6</v>
      </c>
      <c r="P931" s="838">
        <v>9864.5</v>
      </c>
      <c r="Q931" s="10">
        <v>1</v>
      </c>
      <c r="R931" s="107">
        <v>12</v>
      </c>
    </row>
    <row r="932" spans="1:18" s="843" customFormat="1" ht="33.75" x14ac:dyDescent="0.25">
      <c r="A932" s="107" t="s">
        <v>17149</v>
      </c>
      <c r="B932" s="10" t="s">
        <v>19548</v>
      </c>
      <c r="C932" s="269" t="s">
        <v>30118</v>
      </c>
      <c r="D932" s="841" t="s">
        <v>15482</v>
      </c>
      <c r="E932" s="837">
        <v>3600</v>
      </c>
      <c r="F932" s="269" t="s">
        <v>17529</v>
      </c>
      <c r="G932" s="841" t="s">
        <v>17530</v>
      </c>
      <c r="H932" s="842" t="s">
        <v>15906</v>
      </c>
      <c r="I932" s="842" t="s">
        <v>17160</v>
      </c>
      <c r="J932" s="107"/>
      <c r="K932" s="10"/>
      <c r="L932" s="10" t="s">
        <v>17531</v>
      </c>
      <c r="M932" s="838">
        <v>46398.6</v>
      </c>
      <c r="N932" s="10"/>
      <c r="O932" s="107" t="s">
        <v>17532</v>
      </c>
      <c r="P932" s="838">
        <v>22600.799999999999</v>
      </c>
      <c r="Q932" s="10">
        <v>0</v>
      </c>
      <c r="R932" s="107">
        <v>0</v>
      </c>
    </row>
    <row r="933" spans="1:18" s="843" customFormat="1" ht="33.75" x14ac:dyDescent="0.25">
      <c r="A933" s="107" t="s">
        <v>17149</v>
      </c>
      <c r="B933" s="10" t="s">
        <v>19548</v>
      </c>
      <c r="C933" s="269" t="s">
        <v>30118</v>
      </c>
      <c r="D933" s="841" t="s">
        <v>17533</v>
      </c>
      <c r="E933" s="837">
        <v>8500</v>
      </c>
      <c r="F933" s="269" t="s">
        <v>17534</v>
      </c>
      <c r="G933" s="841" t="s">
        <v>17535</v>
      </c>
      <c r="H933" s="842" t="s">
        <v>15834</v>
      </c>
      <c r="I933" s="842" t="s">
        <v>17154</v>
      </c>
      <c r="J933" s="107"/>
      <c r="K933" s="10"/>
      <c r="L933" s="10" t="s">
        <v>17196</v>
      </c>
      <c r="M933" s="838">
        <v>35201.75</v>
      </c>
      <c r="N933" s="10"/>
      <c r="O933" s="107" t="s">
        <v>17180</v>
      </c>
      <c r="P933" s="838">
        <v>0</v>
      </c>
      <c r="Q933" s="10">
        <v>0</v>
      </c>
      <c r="R933" s="107">
        <v>0</v>
      </c>
    </row>
    <row r="934" spans="1:18" s="843" customFormat="1" ht="33.75" x14ac:dyDescent="0.25">
      <c r="A934" s="107" t="s">
        <v>17149</v>
      </c>
      <c r="B934" s="10" t="s">
        <v>19548</v>
      </c>
      <c r="C934" s="269" t="s">
        <v>30118</v>
      </c>
      <c r="D934" s="841" t="s">
        <v>15605</v>
      </c>
      <c r="E934" s="837">
        <v>4000</v>
      </c>
      <c r="F934" s="269" t="s">
        <v>17536</v>
      </c>
      <c r="G934" s="841" t="s">
        <v>17537</v>
      </c>
      <c r="H934" s="842" t="s">
        <v>16686</v>
      </c>
      <c r="I934" s="842" t="s">
        <v>17154</v>
      </c>
      <c r="J934" s="107"/>
      <c r="K934" s="10"/>
      <c r="L934" s="10" t="s">
        <v>8942</v>
      </c>
      <c r="M934" s="838">
        <v>51213.599999999999</v>
      </c>
      <c r="N934" s="10"/>
      <c r="O934" s="107">
        <v>6</v>
      </c>
      <c r="P934" s="838">
        <v>25282.63</v>
      </c>
      <c r="Q934" s="10">
        <v>1</v>
      </c>
      <c r="R934" s="107">
        <v>12</v>
      </c>
    </row>
    <row r="935" spans="1:18" s="843" customFormat="1" ht="33.75" x14ac:dyDescent="0.25">
      <c r="A935" s="107" t="s">
        <v>17149</v>
      </c>
      <c r="B935" s="10" t="s">
        <v>19548</v>
      </c>
      <c r="C935" s="269" t="s">
        <v>30118</v>
      </c>
      <c r="D935" s="841" t="s">
        <v>17538</v>
      </c>
      <c r="E935" s="837">
        <v>8000</v>
      </c>
      <c r="F935" s="269" t="s">
        <v>17539</v>
      </c>
      <c r="G935" s="841" t="s">
        <v>17540</v>
      </c>
      <c r="H935" s="842" t="s">
        <v>16683</v>
      </c>
      <c r="I935" s="842" t="s">
        <v>17154</v>
      </c>
      <c r="J935" s="107"/>
      <c r="K935" s="10"/>
      <c r="L935" s="10" t="s">
        <v>9046</v>
      </c>
      <c r="M935" s="838">
        <v>90761.89</v>
      </c>
      <c r="N935" s="10"/>
      <c r="O935" s="107">
        <v>6</v>
      </c>
      <c r="P935" s="838">
        <v>48964.850000000006</v>
      </c>
      <c r="Q935" s="10">
        <v>1</v>
      </c>
      <c r="R935" s="107">
        <v>12</v>
      </c>
    </row>
    <row r="936" spans="1:18" s="843" customFormat="1" ht="33.75" x14ac:dyDescent="0.25">
      <c r="A936" s="107" t="s">
        <v>17149</v>
      </c>
      <c r="B936" s="10" t="s">
        <v>19548</v>
      </c>
      <c r="C936" s="269" t="s">
        <v>30118</v>
      </c>
      <c r="D936" s="841" t="s">
        <v>17156</v>
      </c>
      <c r="E936" s="837">
        <v>1500</v>
      </c>
      <c r="F936" s="269" t="s">
        <v>17541</v>
      </c>
      <c r="G936" s="841" t="s">
        <v>17542</v>
      </c>
      <c r="H936" s="842" t="s">
        <v>17543</v>
      </c>
      <c r="I936" s="842" t="s">
        <v>17544</v>
      </c>
      <c r="J936" s="107"/>
      <c r="K936" s="10"/>
      <c r="L936" s="10" t="s">
        <v>8942</v>
      </c>
      <c r="M936" s="838">
        <v>20430</v>
      </c>
      <c r="N936" s="10"/>
      <c r="O936" s="107">
        <v>6</v>
      </c>
      <c r="P936" s="838">
        <v>4905</v>
      </c>
      <c r="Q936" s="10">
        <v>1</v>
      </c>
      <c r="R936" s="107">
        <v>12</v>
      </c>
    </row>
    <row r="937" spans="1:18" s="843" customFormat="1" ht="33.75" x14ac:dyDescent="0.25">
      <c r="A937" s="107" t="s">
        <v>17149</v>
      </c>
      <c r="B937" s="10" t="s">
        <v>19548</v>
      </c>
      <c r="C937" s="269" t="s">
        <v>30118</v>
      </c>
      <c r="D937" s="841" t="s">
        <v>17545</v>
      </c>
      <c r="E937" s="837">
        <v>11000</v>
      </c>
      <c r="F937" s="269" t="s">
        <v>17546</v>
      </c>
      <c r="G937" s="841" t="s">
        <v>17547</v>
      </c>
      <c r="H937" s="842" t="s">
        <v>16696</v>
      </c>
      <c r="I937" s="842" t="s">
        <v>17154</v>
      </c>
      <c r="J937" s="107"/>
      <c r="K937" s="10"/>
      <c r="L937" s="10" t="s">
        <v>17155</v>
      </c>
      <c r="M937" s="838">
        <v>10851.13</v>
      </c>
      <c r="N937" s="10"/>
      <c r="O937" s="107" t="s">
        <v>8526</v>
      </c>
      <c r="P937" s="838">
        <v>67515.97</v>
      </c>
      <c r="Q937" s="10">
        <v>1</v>
      </c>
      <c r="R937" s="107">
        <v>12</v>
      </c>
    </row>
    <row r="938" spans="1:18" s="843" customFormat="1" ht="33.75" x14ac:dyDescent="0.25">
      <c r="A938" s="107" t="s">
        <v>17149</v>
      </c>
      <c r="B938" s="10" t="s">
        <v>19548</v>
      </c>
      <c r="C938" s="269" t="s">
        <v>30118</v>
      </c>
      <c r="D938" s="841" t="s">
        <v>15900</v>
      </c>
      <c r="E938" s="837">
        <v>4500</v>
      </c>
      <c r="F938" s="269" t="s">
        <v>17548</v>
      </c>
      <c r="G938" s="841" t="s">
        <v>17549</v>
      </c>
      <c r="H938" s="842" t="s">
        <v>15498</v>
      </c>
      <c r="I938" s="842" t="s">
        <v>17154</v>
      </c>
      <c r="J938" s="107"/>
      <c r="K938" s="10"/>
      <c r="L938" s="10" t="s">
        <v>8942</v>
      </c>
      <c r="M938" s="838">
        <v>16614.02</v>
      </c>
      <c r="N938" s="10"/>
      <c r="O938" s="107" t="s">
        <v>17180</v>
      </c>
      <c r="P938" s="838">
        <v>0</v>
      </c>
      <c r="Q938" s="10">
        <v>0</v>
      </c>
      <c r="R938" s="107">
        <v>0</v>
      </c>
    </row>
    <row r="939" spans="1:18" s="843" customFormat="1" ht="33.75" x14ac:dyDescent="0.25">
      <c r="A939" s="107" t="s">
        <v>17149</v>
      </c>
      <c r="B939" s="10" t="s">
        <v>19548</v>
      </c>
      <c r="C939" s="269" t="s">
        <v>30118</v>
      </c>
      <c r="D939" s="841" t="s">
        <v>17327</v>
      </c>
      <c r="E939" s="837">
        <v>4500</v>
      </c>
      <c r="F939" s="269" t="s">
        <v>17550</v>
      </c>
      <c r="G939" s="841" t="s">
        <v>17551</v>
      </c>
      <c r="H939" s="842" t="s">
        <v>17200</v>
      </c>
      <c r="I939" s="842" t="s">
        <v>17154</v>
      </c>
      <c r="J939" s="107"/>
      <c r="K939" s="10"/>
      <c r="L939" s="10" t="s">
        <v>17381</v>
      </c>
      <c r="M939" s="838">
        <v>35550.1</v>
      </c>
      <c r="N939" s="10"/>
      <c r="O939" s="107">
        <v>6</v>
      </c>
      <c r="P939" s="838">
        <v>28147.11</v>
      </c>
      <c r="Q939" s="10">
        <v>1</v>
      </c>
      <c r="R939" s="107">
        <v>12</v>
      </c>
    </row>
    <row r="940" spans="1:18" s="843" customFormat="1" ht="33.75" x14ac:dyDescent="0.25">
      <c r="A940" s="107" t="s">
        <v>17149</v>
      </c>
      <c r="B940" s="10" t="s">
        <v>19548</v>
      </c>
      <c r="C940" s="269" t="s">
        <v>30118</v>
      </c>
      <c r="D940" s="841" t="s">
        <v>17552</v>
      </c>
      <c r="E940" s="837">
        <v>1025</v>
      </c>
      <c r="F940" s="269" t="s">
        <v>17553</v>
      </c>
      <c r="G940" s="841" t="s">
        <v>17554</v>
      </c>
      <c r="H940" s="842" t="s">
        <v>17190</v>
      </c>
      <c r="I940" s="842" t="s">
        <v>17191</v>
      </c>
      <c r="J940" s="107"/>
      <c r="K940" s="10"/>
      <c r="L940" s="10" t="s">
        <v>8942</v>
      </c>
      <c r="M940" s="838">
        <v>12974.4</v>
      </c>
      <c r="N940" s="10"/>
      <c r="O940" s="107">
        <v>6</v>
      </c>
      <c r="P940" s="838">
        <v>6235.58</v>
      </c>
      <c r="Q940" s="10">
        <v>1</v>
      </c>
      <c r="R940" s="107">
        <v>12</v>
      </c>
    </row>
    <row r="941" spans="1:18" s="843" customFormat="1" ht="33.75" x14ac:dyDescent="0.25">
      <c r="A941" s="107" t="s">
        <v>17149</v>
      </c>
      <c r="B941" s="10" t="s">
        <v>19548</v>
      </c>
      <c r="C941" s="269" t="s">
        <v>30118</v>
      </c>
      <c r="D941" s="841" t="s">
        <v>17327</v>
      </c>
      <c r="E941" s="837">
        <v>4500</v>
      </c>
      <c r="F941" s="269" t="s">
        <v>17555</v>
      </c>
      <c r="G941" s="841" t="s">
        <v>17556</v>
      </c>
      <c r="H941" s="842" t="s">
        <v>17200</v>
      </c>
      <c r="I941" s="842" t="s">
        <v>17154</v>
      </c>
      <c r="J941" s="107"/>
      <c r="K941" s="10"/>
      <c r="L941" s="10" t="s">
        <v>17213</v>
      </c>
      <c r="M941" s="838">
        <v>9135.6</v>
      </c>
      <c r="N941" s="10"/>
      <c r="O941" s="107" t="s">
        <v>9186</v>
      </c>
      <c r="P941" s="838">
        <v>16104.09</v>
      </c>
      <c r="Q941" s="10">
        <v>0</v>
      </c>
      <c r="R941" s="107">
        <v>0</v>
      </c>
    </row>
    <row r="942" spans="1:18" s="843" customFormat="1" ht="33.75" x14ac:dyDescent="0.25">
      <c r="A942" s="107" t="s">
        <v>17149</v>
      </c>
      <c r="B942" s="10" t="s">
        <v>19548</v>
      </c>
      <c r="C942" s="269" t="s">
        <v>30118</v>
      </c>
      <c r="D942" s="841" t="s">
        <v>17260</v>
      </c>
      <c r="E942" s="837">
        <v>4000</v>
      </c>
      <c r="F942" s="269" t="s">
        <v>17557</v>
      </c>
      <c r="G942" s="841" t="s">
        <v>17558</v>
      </c>
      <c r="H942" s="842" t="s">
        <v>15834</v>
      </c>
      <c r="I942" s="842" t="s">
        <v>17154</v>
      </c>
      <c r="J942" s="107"/>
      <c r="K942" s="10"/>
      <c r="L942" s="10" t="s">
        <v>17559</v>
      </c>
      <c r="M942" s="838">
        <v>12166.73</v>
      </c>
      <c r="N942" s="10"/>
      <c r="O942" s="107" t="s">
        <v>9186</v>
      </c>
      <c r="P942" s="838">
        <v>14697.73</v>
      </c>
      <c r="Q942" s="10">
        <v>0</v>
      </c>
      <c r="R942" s="107">
        <v>0</v>
      </c>
    </row>
    <row r="943" spans="1:18" s="843" customFormat="1" ht="33.75" x14ac:dyDescent="0.25">
      <c r="A943" s="107" t="s">
        <v>17149</v>
      </c>
      <c r="B943" s="10" t="s">
        <v>19548</v>
      </c>
      <c r="C943" s="269" t="s">
        <v>30118</v>
      </c>
      <c r="D943" s="841" t="s">
        <v>17560</v>
      </c>
      <c r="E943" s="837">
        <v>1165.5</v>
      </c>
      <c r="F943" s="269" t="s">
        <v>17561</v>
      </c>
      <c r="G943" s="841" t="s">
        <v>17562</v>
      </c>
      <c r="H943" s="842" t="s">
        <v>15834</v>
      </c>
      <c r="I943" s="842" t="s">
        <v>17154</v>
      </c>
      <c r="J943" s="107"/>
      <c r="K943" s="10"/>
      <c r="L943" s="10" t="s">
        <v>17180</v>
      </c>
      <c r="M943" s="838">
        <v>0</v>
      </c>
      <c r="N943" s="10"/>
      <c r="O943" s="107" t="s">
        <v>17180</v>
      </c>
      <c r="P943" s="838">
        <v>0</v>
      </c>
      <c r="Q943" s="10">
        <v>1</v>
      </c>
      <c r="R943" s="107">
        <v>12</v>
      </c>
    </row>
    <row r="944" spans="1:18" s="843" customFormat="1" ht="33.75" x14ac:dyDescent="0.25">
      <c r="A944" s="107" t="s">
        <v>17149</v>
      </c>
      <c r="B944" s="10" t="s">
        <v>19548</v>
      </c>
      <c r="C944" s="269" t="s">
        <v>30118</v>
      </c>
      <c r="D944" s="841" t="s">
        <v>17156</v>
      </c>
      <c r="E944" s="837">
        <v>1800</v>
      </c>
      <c r="F944" s="269" t="s">
        <v>17563</v>
      </c>
      <c r="G944" s="841" t="s">
        <v>17564</v>
      </c>
      <c r="H944" s="842" t="s">
        <v>17159</v>
      </c>
      <c r="I944" s="842" t="s">
        <v>17160</v>
      </c>
      <c r="J944" s="107"/>
      <c r="K944" s="10"/>
      <c r="L944" s="10" t="s">
        <v>8942</v>
      </c>
      <c r="M944" s="838">
        <v>26209.8</v>
      </c>
      <c r="N944" s="10"/>
      <c r="O944" s="107">
        <v>6</v>
      </c>
      <c r="P944" s="838">
        <v>11837.4</v>
      </c>
      <c r="Q944" s="10">
        <v>1</v>
      </c>
      <c r="R944" s="107">
        <v>12</v>
      </c>
    </row>
    <row r="945" spans="1:18" s="843" customFormat="1" ht="33.75" x14ac:dyDescent="0.25">
      <c r="A945" s="107" t="s">
        <v>17149</v>
      </c>
      <c r="B945" s="10" t="s">
        <v>25078</v>
      </c>
      <c r="C945" s="269" t="s">
        <v>30118</v>
      </c>
      <c r="D945" s="841" t="s">
        <v>17214</v>
      </c>
      <c r="E945" s="837">
        <v>2000</v>
      </c>
      <c r="F945" s="269" t="s">
        <v>17565</v>
      </c>
      <c r="G945" s="841" t="s">
        <v>17566</v>
      </c>
      <c r="H945" s="842" t="s">
        <v>17190</v>
      </c>
      <c r="I945" s="842" t="s">
        <v>17191</v>
      </c>
      <c r="J945" s="107"/>
      <c r="K945" s="10"/>
      <c r="L945" s="10" t="s">
        <v>8942</v>
      </c>
      <c r="M945" s="838">
        <v>22100</v>
      </c>
      <c r="N945" s="10"/>
      <c r="O945" s="107">
        <v>6</v>
      </c>
      <c r="P945" s="838">
        <v>13146.67</v>
      </c>
      <c r="Q945" s="10">
        <v>1</v>
      </c>
      <c r="R945" s="107">
        <v>12</v>
      </c>
    </row>
    <row r="946" spans="1:18" s="843" customFormat="1" ht="33.75" x14ac:dyDescent="0.25">
      <c r="A946" s="107" t="s">
        <v>17149</v>
      </c>
      <c r="B946" s="10" t="s">
        <v>25078</v>
      </c>
      <c r="C946" s="269" t="s">
        <v>30118</v>
      </c>
      <c r="D946" s="841" t="s">
        <v>17567</v>
      </c>
      <c r="E946" s="837">
        <v>2200</v>
      </c>
      <c r="F946" s="269" t="s">
        <v>17568</v>
      </c>
      <c r="G946" s="841" t="s">
        <v>17569</v>
      </c>
      <c r="H946" s="842" t="s">
        <v>17285</v>
      </c>
      <c r="I946" s="842" t="s">
        <v>17160</v>
      </c>
      <c r="J946" s="107"/>
      <c r="K946" s="10"/>
      <c r="L946" s="10" t="s">
        <v>8942</v>
      </c>
      <c r="M946" s="838">
        <v>24280</v>
      </c>
      <c r="N946" s="10"/>
      <c r="O946" s="107">
        <v>6</v>
      </c>
      <c r="P946" s="838">
        <v>14391.13</v>
      </c>
      <c r="Q946" s="10">
        <v>1</v>
      </c>
      <c r="R946" s="107">
        <v>12</v>
      </c>
    </row>
    <row r="947" spans="1:18" s="843" customFormat="1" ht="33.75" x14ac:dyDescent="0.25">
      <c r="A947" s="107" t="s">
        <v>17149</v>
      </c>
      <c r="B947" s="10" t="s">
        <v>19548</v>
      </c>
      <c r="C947" s="269" t="s">
        <v>30118</v>
      </c>
      <c r="D947" s="841" t="s">
        <v>15774</v>
      </c>
      <c r="E947" s="837">
        <v>2500</v>
      </c>
      <c r="F947" s="269" t="s">
        <v>17570</v>
      </c>
      <c r="G947" s="841" t="s">
        <v>17571</v>
      </c>
      <c r="H947" s="842" t="s">
        <v>16683</v>
      </c>
      <c r="I947" s="842" t="s">
        <v>17154</v>
      </c>
      <c r="J947" s="107"/>
      <c r="K947" s="10"/>
      <c r="L947" s="10" t="s">
        <v>8942</v>
      </c>
      <c r="M947" s="838">
        <v>33129.97</v>
      </c>
      <c r="N947" s="10"/>
      <c r="O947" s="107">
        <v>6</v>
      </c>
      <c r="P947" s="838">
        <v>16232.63</v>
      </c>
      <c r="Q947" s="10">
        <v>1</v>
      </c>
      <c r="R947" s="107">
        <v>12</v>
      </c>
    </row>
    <row r="948" spans="1:18" s="843" customFormat="1" ht="33.75" x14ac:dyDescent="0.25">
      <c r="A948" s="107" t="s">
        <v>17149</v>
      </c>
      <c r="B948" s="10" t="s">
        <v>19548</v>
      </c>
      <c r="C948" s="269" t="s">
        <v>30118</v>
      </c>
      <c r="D948" s="841" t="s">
        <v>15605</v>
      </c>
      <c r="E948" s="837">
        <v>4000</v>
      </c>
      <c r="F948" s="269" t="s">
        <v>17572</v>
      </c>
      <c r="G948" s="841" t="s">
        <v>17573</v>
      </c>
      <c r="H948" s="842" t="s">
        <v>16686</v>
      </c>
      <c r="I948" s="842" t="s">
        <v>17154</v>
      </c>
      <c r="J948" s="107"/>
      <c r="K948" s="10"/>
      <c r="L948" s="10" t="s">
        <v>17192</v>
      </c>
      <c r="M948" s="838">
        <v>31813.93</v>
      </c>
      <c r="N948" s="10"/>
      <c r="O948" s="107" t="s">
        <v>9186</v>
      </c>
      <c r="P948" s="838">
        <v>16240.04</v>
      </c>
      <c r="Q948" s="10">
        <v>0</v>
      </c>
      <c r="R948" s="107">
        <v>0</v>
      </c>
    </row>
    <row r="949" spans="1:18" s="843" customFormat="1" ht="33.75" x14ac:dyDescent="0.25">
      <c r="A949" s="107" t="s">
        <v>17149</v>
      </c>
      <c r="B949" s="10" t="s">
        <v>19548</v>
      </c>
      <c r="C949" s="269" t="s">
        <v>30118</v>
      </c>
      <c r="D949" s="841" t="s">
        <v>17574</v>
      </c>
      <c r="E949" s="837">
        <v>6000</v>
      </c>
      <c r="F949" s="269" t="s">
        <v>17575</v>
      </c>
      <c r="G949" s="841" t="s">
        <v>17576</v>
      </c>
      <c r="H949" s="842" t="s">
        <v>17200</v>
      </c>
      <c r="I949" s="842" t="s">
        <v>17154</v>
      </c>
      <c r="J949" s="107"/>
      <c r="K949" s="10"/>
      <c r="L949" s="10" t="s">
        <v>8942</v>
      </c>
      <c r="M949" s="838">
        <v>81213.600000000006</v>
      </c>
      <c r="N949" s="10"/>
      <c r="O949" s="107">
        <v>6</v>
      </c>
      <c r="P949" s="838">
        <v>37349.300000000003</v>
      </c>
      <c r="Q949" s="10">
        <v>1</v>
      </c>
      <c r="R949" s="107">
        <v>12</v>
      </c>
    </row>
    <row r="950" spans="1:18" s="843" customFormat="1" ht="33.75" x14ac:dyDescent="0.25">
      <c r="A950" s="107" t="s">
        <v>17149</v>
      </c>
      <c r="B950" s="10" t="s">
        <v>19548</v>
      </c>
      <c r="C950" s="269" t="s">
        <v>30118</v>
      </c>
      <c r="D950" s="841" t="s">
        <v>17315</v>
      </c>
      <c r="E950" s="837">
        <v>3000</v>
      </c>
      <c r="F950" s="269" t="s">
        <v>17577</v>
      </c>
      <c r="G950" s="841" t="s">
        <v>17578</v>
      </c>
      <c r="H950" s="842" t="s">
        <v>15834</v>
      </c>
      <c r="I950" s="842" t="s">
        <v>17154</v>
      </c>
      <c r="J950" s="107"/>
      <c r="K950" s="10"/>
      <c r="L950" s="10" t="s">
        <v>8942</v>
      </c>
      <c r="M950" s="838">
        <v>39213.599999999999</v>
      </c>
      <c r="N950" s="10"/>
      <c r="O950" s="107">
        <v>6</v>
      </c>
      <c r="P950" s="838">
        <v>19224.3</v>
      </c>
      <c r="Q950" s="10">
        <v>1</v>
      </c>
      <c r="R950" s="107">
        <v>12</v>
      </c>
    </row>
    <row r="951" spans="1:18" s="843" customFormat="1" ht="33.75" x14ac:dyDescent="0.25">
      <c r="A951" s="107" t="s">
        <v>17149</v>
      </c>
      <c r="B951" s="10" t="s">
        <v>25078</v>
      </c>
      <c r="C951" s="269" t="s">
        <v>30118</v>
      </c>
      <c r="D951" s="841" t="s">
        <v>17579</v>
      </c>
      <c r="E951" s="837">
        <v>2200</v>
      </c>
      <c r="F951" s="269" t="s">
        <v>17580</v>
      </c>
      <c r="G951" s="841" t="s">
        <v>17581</v>
      </c>
      <c r="H951" s="842" t="s">
        <v>17582</v>
      </c>
      <c r="I951" s="842" t="s">
        <v>17160</v>
      </c>
      <c r="J951" s="107"/>
      <c r="K951" s="10"/>
      <c r="L951" s="10" t="s">
        <v>8942</v>
      </c>
      <c r="M951" s="838">
        <v>24280</v>
      </c>
      <c r="N951" s="10"/>
      <c r="O951" s="107">
        <v>6</v>
      </c>
      <c r="P951" s="838">
        <v>14391.13</v>
      </c>
      <c r="Q951" s="10">
        <v>1</v>
      </c>
      <c r="R951" s="107">
        <v>12</v>
      </c>
    </row>
    <row r="952" spans="1:18" s="843" customFormat="1" ht="33.75" x14ac:dyDescent="0.25">
      <c r="A952" s="107" t="s">
        <v>17149</v>
      </c>
      <c r="B952" s="10" t="s">
        <v>25078</v>
      </c>
      <c r="C952" s="269" t="s">
        <v>30118</v>
      </c>
      <c r="D952" s="841" t="s">
        <v>17286</v>
      </c>
      <c r="E952" s="837">
        <v>2200</v>
      </c>
      <c r="F952" s="269" t="s">
        <v>17583</v>
      </c>
      <c r="G952" s="841" t="s">
        <v>17584</v>
      </c>
      <c r="H952" s="842" t="s">
        <v>17305</v>
      </c>
      <c r="I952" s="842" t="s">
        <v>17160</v>
      </c>
      <c r="J952" s="107"/>
      <c r="K952" s="10"/>
      <c r="L952" s="10" t="s">
        <v>8942</v>
      </c>
      <c r="M952" s="838">
        <v>24280</v>
      </c>
      <c r="N952" s="10"/>
      <c r="O952" s="107">
        <v>6</v>
      </c>
      <c r="P952" s="838">
        <v>14391.13</v>
      </c>
      <c r="Q952" s="10">
        <v>1</v>
      </c>
      <c r="R952" s="107">
        <v>12</v>
      </c>
    </row>
    <row r="953" spans="1:18" s="843" customFormat="1" ht="33.75" x14ac:dyDescent="0.25">
      <c r="A953" s="107" t="s">
        <v>17149</v>
      </c>
      <c r="B953" s="10" t="s">
        <v>19548</v>
      </c>
      <c r="C953" s="269" t="s">
        <v>30118</v>
      </c>
      <c r="D953" s="841" t="s">
        <v>17585</v>
      </c>
      <c r="E953" s="837">
        <v>5000</v>
      </c>
      <c r="F953" s="269" t="s">
        <v>17586</v>
      </c>
      <c r="G953" s="841" t="s">
        <v>17587</v>
      </c>
      <c r="H953" s="842" t="s">
        <v>15834</v>
      </c>
      <c r="I953" s="842" t="s">
        <v>17154</v>
      </c>
      <c r="J953" s="107"/>
      <c r="K953" s="10"/>
      <c r="L953" s="10" t="s">
        <v>8942</v>
      </c>
      <c r="M953" s="838">
        <v>67984.430000000008</v>
      </c>
      <c r="N953" s="10"/>
      <c r="O953" s="107">
        <v>6</v>
      </c>
      <c r="P953" s="838">
        <v>31315.969999999998</v>
      </c>
      <c r="Q953" s="10">
        <v>1</v>
      </c>
      <c r="R953" s="107">
        <v>12</v>
      </c>
    </row>
    <row r="954" spans="1:18" s="843" customFormat="1" ht="33.75" x14ac:dyDescent="0.25">
      <c r="A954" s="107" t="s">
        <v>17149</v>
      </c>
      <c r="B954" s="10" t="s">
        <v>19548</v>
      </c>
      <c r="C954" s="269" t="s">
        <v>30118</v>
      </c>
      <c r="D954" s="841" t="s">
        <v>17588</v>
      </c>
      <c r="E954" s="837">
        <v>8500</v>
      </c>
      <c r="F954" s="269" t="s">
        <v>17589</v>
      </c>
      <c r="G954" s="841" t="s">
        <v>17590</v>
      </c>
      <c r="H954" s="842" t="s">
        <v>17200</v>
      </c>
      <c r="I954" s="842" t="s">
        <v>17154</v>
      </c>
      <c r="J954" s="107"/>
      <c r="K954" s="10"/>
      <c r="L954" s="10" t="s">
        <v>17591</v>
      </c>
      <c r="M954" s="838">
        <v>109060.3</v>
      </c>
      <c r="N954" s="10"/>
      <c r="O954" s="107" t="s">
        <v>17180</v>
      </c>
      <c r="P954" s="838">
        <v>0</v>
      </c>
      <c r="Q954" s="10">
        <v>0</v>
      </c>
      <c r="R954" s="107">
        <v>0</v>
      </c>
    </row>
    <row r="955" spans="1:18" s="843" customFormat="1" ht="33.75" x14ac:dyDescent="0.25">
      <c r="A955" s="107" t="s">
        <v>17149</v>
      </c>
      <c r="B955" s="10" t="s">
        <v>19548</v>
      </c>
      <c r="C955" s="269" t="s">
        <v>30118</v>
      </c>
      <c r="D955" s="841" t="s">
        <v>17176</v>
      </c>
      <c r="E955" s="837">
        <v>12000</v>
      </c>
      <c r="F955" s="269" t="s">
        <v>17592</v>
      </c>
      <c r="G955" s="841" t="s">
        <v>17593</v>
      </c>
      <c r="H955" s="842" t="s">
        <v>17153</v>
      </c>
      <c r="I955" s="842" t="s">
        <v>17154</v>
      </c>
      <c r="J955" s="107"/>
      <c r="K955" s="10"/>
      <c r="L955" s="10" t="s">
        <v>17180</v>
      </c>
      <c r="M955" s="838">
        <v>0</v>
      </c>
      <c r="N955" s="10"/>
      <c r="O955" s="107" t="s">
        <v>8511</v>
      </c>
      <c r="P955" s="838">
        <v>15129.3</v>
      </c>
      <c r="Q955" s="10">
        <v>0</v>
      </c>
      <c r="R955" s="107">
        <v>0</v>
      </c>
    </row>
    <row r="956" spans="1:18" s="843" customFormat="1" ht="33.75" x14ac:dyDescent="0.25">
      <c r="A956" s="107" t="s">
        <v>17149</v>
      </c>
      <c r="B956" s="10" t="s">
        <v>19548</v>
      </c>
      <c r="C956" s="269" t="s">
        <v>30118</v>
      </c>
      <c r="D956" s="841" t="s">
        <v>17594</v>
      </c>
      <c r="E956" s="837">
        <v>4500</v>
      </c>
      <c r="F956" s="269" t="s">
        <v>17595</v>
      </c>
      <c r="G956" s="841" t="s">
        <v>17596</v>
      </c>
      <c r="H956" s="842" t="s">
        <v>16725</v>
      </c>
      <c r="I956" s="842" t="s">
        <v>17154</v>
      </c>
      <c r="J956" s="107"/>
      <c r="K956" s="10"/>
      <c r="L956" s="10" t="s">
        <v>17213</v>
      </c>
      <c r="M956" s="838">
        <v>9135.6</v>
      </c>
      <c r="N956" s="10"/>
      <c r="O956" s="107" t="s">
        <v>9186</v>
      </c>
      <c r="P956" s="838">
        <v>16106.9</v>
      </c>
      <c r="Q956" s="10">
        <v>0</v>
      </c>
      <c r="R956" s="107">
        <v>0</v>
      </c>
    </row>
    <row r="957" spans="1:18" s="843" customFormat="1" ht="33.75" x14ac:dyDescent="0.25">
      <c r="A957" s="107" t="s">
        <v>17149</v>
      </c>
      <c r="B957" s="10" t="s">
        <v>19548</v>
      </c>
      <c r="C957" s="269" t="s">
        <v>30118</v>
      </c>
      <c r="D957" s="841" t="s">
        <v>17597</v>
      </c>
      <c r="E957" s="837">
        <v>4000</v>
      </c>
      <c r="F957" s="269" t="s">
        <v>17598</v>
      </c>
      <c r="G957" s="841" t="s">
        <v>17599</v>
      </c>
      <c r="H957" s="842" t="s">
        <v>15834</v>
      </c>
      <c r="I957" s="842" t="s">
        <v>17154</v>
      </c>
      <c r="J957" s="107"/>
      <c r="K957" s="10"/>
      <c r="L957" s="10" t="s">
        <v>17180</v>
      </c>
      <c r="M957" s="838">
        <v>0</v>
      </c>
      <c r="N957" s="10"/>
      <c r="O957" s="107" t="s">
        <v>17180</v>
      </c>
      <c r="P957" s="838">
        <v>1017.33</v>
      </c>
      <c r="Q957" s="10">
        <v>0</v>
      </c>
      <c r="R957" s="107">
        <v>0</v>
      </c>
    </row>
    <row r="958" spans="1:18" s="843" customFormat="1" ht="33.75" x14ac:dyDescent="0.25">
      <c r="A958" s="107" t="s">
        <v>17149</v>
      </c>
      <c r="B958" s="10" t="s">
        <v>19548</v>
      </c>
      <c r="C958" s="269" t="s">
        <v>30118</v>
      </c>
      <c r="D958" s="841" t="s">
        <v>17600</v>
      </c>
      <c r="E958" s="837">
        <v>4000</v>
      </c>
      <c r="F958" s="269" t="s">
        <v>17601</v>
      </c>
      <c r="G958" s="841" t="s">
        <v>17602</v>
      </c>
      <c r="H958" s="842" t="s">
        <v>15834</v>
      </c>
      <c r="I958" s="842" t="s">
        <v>17154</v>
      </c>
      <c r="J958" s="107"/>
      <c r="K958" s="10"/>
      <c r="L958" s="10" t="s">
        <v>17192</v>
      </c>
      <c r="M958" s="838">
        <v>33475.730000000003</v>
      </c>
      <c r="N958" s="10"/>
      <c r="O958" s="107">
        <v>6</v>
      </c>
      <c r="P958" s="838">
        <v>25282.63</v>
      </c>
      <c r="Q958" s="10">
        <v>1</v>
      </c>
      <c r="R958" s="107">
        <v>12</v>
      </c>
    </row>
    <row r="959" spans="1:18" s="843" customFormat="1" ht="33.75" x14ac:dyDescent="0.25">
      <c r="A959" s="107" t="s">
        <v>17149</v>
      </c>
      <c r="B959" s="10" t="s">
        <v>19548</v>
      </c>
      <c r="C959" s="269" t="s">
        <v>30118</v>
      </c>
      <c r="D959" s="841" t="s">
        <v>15644</v>
      </c>
      <c r="E959" s="837">
        <v>1500</v>
      </c>
      <c r="F959" s="269" t="s">
        <v>17603</v>
      </c>
      <c r="G959" s="841" t="s">
        <v>17604</v>
      </c>
      <c r="H959" s="842" t="s">
        <v>15906</v>
      </c>
      <c r="I959" s="842" t="s">
        <v>17160</v>
      </c>
      <c r="J959" s="107"/>
      <c r="K959" s="10"/>
      <c r="L959" s="10" t="s">
        <v>8942</v>
      </c>
      <c r="M959" s="838">
        <v>20430</v>
      </c>
      <c r="N959" s="10"/>
      <c r="O959" s="107">
        <v>6</v>
      </c>
      <c r="P959" s="838">
        <v>9864.5</v>
      </c>
      <c r="Q959" s="10">
        <v>1</v>
      </c>
      <c r="R959" s="107">
        <v>12</v>
      </c>
    </row>
    <row r="960" spans="1:18" s="843" customFormat="1" ht="33.75" x14ac:dyDescent="0.25">
      <c r="A960" s="107" t="s">
        <v>17149</v>
      </c>
      <c r="B960" s="10" t="s">
        <v>19548</v>
      </c>
      <c r="C960" s="269" t="s">
        <v>30118</v>
      </c>
      <c r="D960" s="841" t="s">
        <v>17156</v>
      </c>
      <c r="E960" s="837">
        <v>1600</v>
      </c>
      <c r="F960" s="269" t="s">
        <v>17605</v>
      </c>
      <c r="G960" s="841" t="s">
        <v>17606</v>
      </c>
      <c r="H960" s="842" t="s">
        <v>17159</v>
      </c>
      <c r="I960" s="842" t="s">
        <v>17160</v>
      </c>
      <c r="J960" s="107"/>
      <c r="K960" s="10"/>
      <c r="L960" s="10" t="s">
        <v>8942</v>
      </c>
      <c r="M960" s="838">
        <v>5232</v>
      </c>
      <c r="N960" s="10"/>
      <c r="O960" s="107">
        <v>6</v>
      </c>
      <c r="P960" s="838">
        <v>10522.13</v>
      </c>
      <c r="Q960" s="10">
        <v>1</v>
      </c>
      <c r="R960" s="107">
        <v>12</v>
      </c>
    </row>
    <row r="961" spans="1:18" s="843" customFormat="1" ht="33.75" x14ac:dyDescent="0.25">
      <c r="A961" s="107" t="s">
        <v>17149</v>
      </c>
      <c r="B961" s="10" t="s">
        <v>19548</v>
      </c>
      <c r="C961" s="269" t="s">
        <v>30118</v>
      </c>
      <c r="D961" s="841" t="s">
        <v>15450</v>
      </c>
      <c r="E961" s="837">
        <v>10000</v>
      </c>
      <c r="F961" s="269" t="s">
        <v>17607</v>
      </c>
      <c r="G961" s="841" t="s">
        <v>17608</v>
      </c>
      <c r="H961" s="842" t="s">
        <v>15498</v>
      </c>
      <c r="I961" s="842" t="s">
        <v>17154</v>
      </c>
      <c r="J961" s="107"/>
      <c r="K961" s="10"/>
      <c r="L961" s="10" t="s">
        <v>17180</v>
      </c>
      <c r="M961" s="838">
        <v>0</v>
      </c>
      <c r="N961" s="10"/>
      <c r="O961" s="107" t="s">
        <v>17180</v>
      </c>
      <c r="P961" s="838">
        <v>2547.4100000000003</v>
      </c>
      <c r="Q961" s="10">
        <v>0</v>
      </c>
      <c r="R961" s="107">
        <v>0</v>
      </c>
    </row>
    <row r="962" spans="1:18" s="843" customFormat="1" ht="33.75" x14ac:dyDescent="0.25">
      <c r="A962" s="107" t="s">
        <v>17149</v>
      </c>
      <c r="B962" s="10" t="s">
        <v>19548</v>
      </c>
      <c r="C962" s="269" t="s">
        <v>30118</v>
      </c>
      <c r="D962" s="841" t="s">
        <v>17156</v>
      </c>
      <c r="E962" s="837">
        <v>1600</v>
      </c>
      <c r="F962" s="269" t="s">
        <v>17609</v>
      </c>
      <c r="G962" s="841" t="s">
        <v>17610</v>
      </c>
      <c r="H962" s="842" t="s">
        <v>15834</v>
      </c>
      <c r="I962" s="842" t="s">
        <v>17154</v>
      </c>
      <c r="J962" s="107"/>
      <c r="K962" s="10"/>
      <c r="L962" s="10" t="s">
        <v>8942</v>
      </c>
      <c r="M962" s="838">
        <v>17947.82</v>
      </c>
      <c r="N962" s="10"/>
      <c r="O962" s="107">
        <v>6</v>
      </c>
      <c r="P962" s="838">
        <v>8778.1299999999992</v>
      </c>
      <c r="Q962" s="10">
        <v>1</v>
      </c>
      <c r="R962" s="107">
        <v>12</v>
      </c>
    </row>
    <row r="963" spans="1:18" s="843" customFormat="1" ht="33.75" x14ac:dyDescent="0.25">
      <c r="A963" s="107" t="s">
        <v>17149</v>
      </c>
      <c r="B963" s="10" t="s">
        <v>19548</v>
      </c>
      <c r="C963" s="269" t="s">
        <v>30118</v>
      </c>
      <c r="D963" s="841" t="s">
        <v>17611</v>
      </c>
      <c r="E963" s="837">
        <v>11000</v>
      </c>
      <c r="F963" s="269" t="s">
        <v>17612</v>
      </c>
      <c r="G963" s="841" t="s">
        <v>17613</v>
      </c>
      <c r="H963" s="842" t="s">
        <v>15834</v>
      </c>
      <c r="I963" s="842" t="s">
        <v>17154</v>
      </c>
      <c r="J963" s="107"/>
      <c r="K963" s="10"/>
      <c r="L963" s="10" t="s">
        <v>17614</v>
      </c>
      <c r="M963" s="838">
        <v>72320.179999999993</v>
      </c>
      <c r="N963" s="10"/>
      <c r="O963" s="107" t="s">
        <v>17180</v>
      </c>
      <c r="P963" s="838">
        <v>0</v>
      </c>
      <c r="Q963" s="10">
        <v>0</v>
      </c>
      <c r="R963" s="107">
        <v>0</v>
      </c>
    </row>
    <row r="964" spans="1:18" s="843" customFormat="1" ht="33.75" x14ac:dyDescent="0.25">
      <c r="A964" s="107" t="s">
        <v>17149</v>
      </c>
      <c r="B964" s="10" t="s">
        <v>19548</v>
      </c>
      <c r="C964" s="269" t="s">
        <v>30118</v>
      </c>
      <c r="D964" s="841" t="s">
        <v>17615</v>
      </c>
      <c r="E964" s="837">
        <v>6500</v>
      </c>
      <c r="F964" s="269" t="s">
        <v>17616</v>
      </c>
      <c r="G964" s="841" t="s">
        <v>17617</v>
      </c>
      <c r="H964" s="842" t="s">
        <v>17169</v>
      </c>
      <c r="I964" s="842" t="s">
        <v>17154</v>
      </c>
      <c r="J964" s="107"/>
      <c r="K964" s="10"/>
      <c r="L964" s="10" t="s">
        <v>8942</v>
      </c>
      <c r="M964" s="838">
        <v>67478</v>
      </c>
      <c r="N964" s="10"/>
      <c r="O964" s="107">
        <v>6</v>
      </c>
      <c r="P964" s="838">
        <v>6717.8</v>
      </c>
      <c r="Q964" s="10">
        <v>1</v>
      </c>
      <c r="R964" s="107">
        <v>12</v>
      </c>
    </row>
    <row r="965" spans="1:18" s="843" customFormat="1" ht="33.75" x14ac:dyDescent="0.25">
      <c r="A965" s="107" t="s">
        <v>17149</v>
      </c>
      <c r="B965" s="10" t="s">
        <v>19548</v>
      </c>
      <c r="C965" s="269" t="s">
        <v>30118</v>
      </c>
      <c r="D965" s="841" t="s">
        <v>15482</v>
      </c>
      <c r="E965" s="837">
        <v>2460</v>
      </c>
      <c r="F965" s="269" t="s">
        <v>17618</v>
      </c>
      <c r="G965" s="841" t="s">
        <v>17619</v>
      </c>
      <c r="H965" s="842" t="s">
        <v>16686</v>
      </c>
      <c r="I965" s="842" t="s">
        <v>17154</v>
      </c>
      <c r="J965" s="107"/>
      <c r="K965" s="10"/>
      <c r="L965" s="10" t="s">
        <v>17192</v>
      </c>
      <c r="M965" s="838">
        <v>20306.54</v>
      </c>
      <c r="N965" s="10"/>
      <c r="O965" s="107" t="s">
        <v>17180</v>
      </c>
      <c r="P965" s="838">
        <v>1653.53</v>
      </c>
      <c r="Q965" s="10">
        <v>0</v>
      </c>
      <c r="R965" s="107">
        <v>0</v>
      </c>
    </row>
    <row r="966" spans="1:18" s="843" customFormat="1" ht="33.75" x14ac:dyDescent="0.25">
      <c r="A966" s="107" t="s">
        <v>17149</v>
      </c>
      <c r="B966" s="10" t="s">
        <v>19548</v>
      </c>
      <c r="C966" s="269" t="s">
        <v>30118</v>
      </c>
      <c r="D966" s="841" t="s">
        <v>17184</v>
      </c>
      <c r="E966" s="837">
        <v>5000</v>
      </c>
      <c r="F966" s="269" t="s">
        <v>17620</v>
      </c>
      <c r="G966" s="841" t="s">
        <v>17621</v>
      </c>
      <c r="H966" s="842" t="s">
        <v>15834</v>
      </c>
      <c r="I966" s="842" t="s">
        <v>17154</v>
      </c>
      <c r="J966" s="107"/>
      <c r="K966" s="10"/>
      <c r="L966" s="10" t="s">
        <v>8942</v>
      </c>
      <c r="M966" s="838">
        <v>68213.600000000006</v>
      </c>
      <c r="N966" s="10"/>
      <c r="O966" s="107">
        <v>6</v>
      </c>
      <c r="P966" s="838">
        <v>31315.969999999998</v>
      </c>
      <c r="Q966" s="10">
        <v>1</v>
      </c>
      <c r="R966" s="107">
        <v>12</v>
      </c>
    </row>
    <row r="967" spans="1:18" s="843" customFormat="1" ht="33.75" x14ac:dyDescent="0.25">
      <c r="A967" s="107" t="s">
        <v>17149</v>
      </c>
      <c r="B967" s="10" t="s">
        <v>25078</v>
      </c>
      <c r="C967" s="269" t="s">
        <v>30118</v>
      </c>
      <c r="D967" s="841" t="s">
        <v>17622</v>
      </c>
      <c r="E967" s="837">
        <v>2000</v>
      </c>
      <c r="F967" s="269" t="s">
        <v>17623</v>
      </c>
      <c r="G967" s="841" t="s">
        <v>17624</v>
      </c>
      <c r="H967" s="842" t="s">
        <v>17190</v>
      </c>
      <c r="I967" s="842" t="s">
        <v>17191</v>
      </c>
      <c r="J967" s="107"/>
      <c r="K967" s="10"/>
      <c r="L967" s="10" t="s">
        <v>8942</v>
      </c>
      <c r="M967" s="838">
        <v>19920</v>
      </c>
      <c r="N967" s="10"/>
      <c r="O967" s="107" t="s">
        <v>17625</v>
      </c>
      <c r="P967" s="838">
        <v>13146.67</v>
      </c>
      <c r="Q967" s="10">
        <v>1</v>
      </c>
      <c r="R967" s="107">
        <v>12</v>
      </c>
    </row>
    <row r="968" spans="1:18" s="843" customFormat="1" ht="33.75" x14ac:dyDescent="0.25">
      <c r="A968" s="107" t="s">
        <v>17149</v>
      </c>
      <c r="B968" s="10" t="s">
        <v>25078</v>
      </c>
      <c r="C968" s="269" t="s">
        <v>30118</v>
      </c>
      <c r="D968" s="841" t="s">
        <v>17626</v>
      </c>
      <c r="E968" s="837">
        <v>3300</v>
      </c>
      <c r="F968" s="269" t="s">
        <v>17627</v>
      </c>
      <c r="G968" s="841" t="s">
        <v>17628</v>
      </c>
      <c r="H968" s="842" t="s">
        <v>17629</v>
      </c>
      <c r="I968" s="842" t="s">
        <v>17160</v>
      </c>
      <c r="J968" s="107"/>
      <c r="K968" s="10"/>
      <c r="L968" s="10" t="s">
        <v>8942</v>
      </c>
      <c r="M968" s="838">
        <v>31960.2</v>
      </c>
      <c r="N968" s="10"/>
      <c r="O968" s="107">
        <v>6</v>
      </c>
      <c r="P968" s="838">
        <v>21027.8</v>
      </c>
      <c r="Q968" s="10">
        <v>1</v>
      </c>
      <c r="R968" s="107">
        <v>12</v>
      </c>
    </row>
    <row r="969" spans="1:18" s="843" customFormat="1" ht="33.75" x14ac:dyDescent="0.25">
      <c r="A969" s="107" t="s">
        <v>17149</v>
      </c>
      <c r="B969" s="10" t="s">
        <v>19548</v>
      </c>
      <c r="C969" s="269" t="s">
        <v>30118</v>
      </c>
      <c r="D969" s="841" t="s">
        <v>17630</v>
      </c>
      <c r="E969" s="837">
        <v>6000</v>
      </c>
      <c r="F969" s="269" t="s">
        <v>17631</v>
      </c>
      <c r="G969" s="841" t="s">
        <v>17632</v>
      </c>
      <c r="H969" s="842" t="s">
        <v>16686</v>
      </c>
      <c r="I969" s="842" t="s">
        <v>17154</v>
      </c>
      <c r="J969" s="107"/>
      <c r="K969" s="10"/>
      <c r="L969" s="10" t="s">
        <v>8942</v>
      </c>
      <c r="M969" s="838">
        <v>81213.600000000006</v>
      </c>
      <c r="N969" s="10"/>
      <c r="O969" s="107">
        <v>6</v>
      </c>
      <c r="P969" s="838">
        <v>37349.300000000003</v>
      </c>
      <c r="Q969" s="10">
        <v>1</v>
      </c>
      <c r="R969" s="107">
        <v>12</v>
      </c>
    </row>
    <row r="970" spans="1:18" s="843" customFormat="1" ht="33.75" x14ac:dyDescent="0.25">
      <c r="A970" s="107" t="s">
        <v>17149</v>
      </c>
      <c r="B970" s="10" t="s">
        <v>25078</v>
      </c>
      <c r="C970" s="269" t="s">
        <v>30118</v>
      </c>
      <c r="D970" s="841" t="s">
        <v>17214</v>
      </c>
      <c r="E970" s="837">
        <v>2000</v>
      </c>
      <c r="F970" s="269" t="s">
        <v>17633</v>
      </c>
      <c r="G970" s="841" t="s">
        <v>17634</v>
      </c>
      <c r="H970" s="842" t="s">
        <v>17190</v>
      </c>
      <c r="I970" s="842" t="s">
        <v>17191</v>
      </c>
      <c r="J970" s="107"/>
      <c r="K970" s="10"/>
      <c r="L970" s="10" t="s">
        <v>8942</v>
      </c>
      <c r="M970" s="838">
        <v>22100</v>
      </c>
      <c r="N970" s="10"/>
      <c r="O970" s="107">
        <v>6</v>
      </c>
      <c r="P970" s="838">
        <v>13146.67</v>
      </c>
      <c r="Q970" s="10">
        <v>1</v>
      </c>
      <c r="R970" s="107">
        <v>12</v>
      </c>
    </row>
    <row r="971" spans="1:18" s="843" customFormat="1" ht="33.75" x14ac:dyDescent="0.25">
      <c r="A971" s="107" t="s">
        <v>17149</v>
      </c>
      <c r="B971" s="10" t="s">
        <v>19548</v>
      </c>
      <c r="C971" s="269" t="s">
        <v>30118</v>
      </c>
      <c r="D971" s="841" t="s">
        <v>15644</v>
      </c>
      <c r="E971" s="837">
        <v>1600</v>
      </c>
      <c r="F971" s="269" t="s">
        <v>17635</v>
      </c>
      <c r="G971" s="841" t="s">
        <v>17636</v>
      </c>
      <c r="H971" s="842" t="s">
        <v>15906</v>
      </c>
      <c r="I971" s="842" t="s">
        <v>17160</v>
      </c>
      <c r="J971" s="107"/>
      <c r="K971" s="10"/>
      <c r="L971" s="10" t="s">
        <v>8942</v>
      </c>
      <c r="M971" s="838">
        <v>21738</v>
      </c>
      <c r="N971" s="10"/>
      <c r="O971" s="107">
        <v>6</v>
      </c>
      <c r="P971" s="838">
        <v>10480.35</v>
      </c>
      <c r="Q971" s="10">
        <v>1</v>
      </c>
      <c r="R971" s="107">
        <v>12</v>
      </c>
    </row>
    <row r="972" spans="1:18" s="843" customFormat="1" ht="33.75" x14ac:dyDescent="0.25">
      <c r="A972" s="107" t="s">
        <v>17149</v>
      </c>
      <c r="B972" s="10" t="s">
        <v>19548</v>
      </c>
      <c r="C972" s="269" t="s">
        <v>30118</v>
      </c>
      <c r="D972" s="841" t="s">
        <v>17637</v>
      </c>
      <c r="E972" s="837">
        <v>8500</v>
      </c>
      <c r="F972" s="269" t="s">
        <v>17638</v>
      </c>
      <c r="G972" s="841" t="s">
        <v>17639</v>
      </c>
      <c r="H972" s="842" t="s">
        <v>15834</v>
      </c>
      <c r="I972" s="842" t="s">
        <v>17154</v>
      </c>
      <c r="J972" s="107"/>
      <c r="K972" s="10"/>
      <c r="L972" s="10" t="s">
        <v>17180</v>
      </c>
      <c r="M972" s="838">
        <v>0</v>
      </c>
      <c r="N972" s="10"/>
      <c r="O972" s="107">
        <v>6</v>
      </c>
      <c r="P972" s="838">
        <v>15105.93</v>
      </c>
      <c r="Q972" s="10">
        <v>1</v>
      </c>
      <c r="R972" s="107">
        <v>12</v>
      </c>
    </row>
    <row r="973" spans="1:18" s="843" customFormat="1" ht="33.75" x14ac:dyDescent="0.25">
      <c r="A973" s="107" t="s">
        <v>17149</v>
      </c>
      <c r="B973" s="10" t="s">
        <v>19548</v>
      </c>
      <c r="C973" s="269" t="s">
        <v>30118</v>
      </c>
      <c r="D973" s="841" t="s">
        <v>17640</v>
      </c>
      <c r="E973" s="837">
        <v>5000</v>
      </c>
      <c r="F973" s="269" t="s">
        <v>17641</v>
      </c>
      <c r="G973" s="841" t="s">
        <v>17642</v>
      </c>
      <c r="H973" s="842" t="s">
        <v>17200</v>
      </c>
      <c r="I973" s="842" t="s">
        <v>17154</v>
      </c>
      <c r="J973" s="107"/>
      <c r="K973" s="10"/>
      <c r="L973" s="10" t="s">
        <v>17180</v>
      </c>
      <c r="M973" s="838">
        <v>0</v>
      </c>
      <c r="N973" s="10"/>
      <c r="O973" s="107" t="s">
        <v>17180</v>
      </c>
      <c r="P973" s="838">
        <v>878.06</v>
      </c>
      <c r="Q973" s="10">
        <v>0</v>
      </c>
      <c r="R973" s="107">
        <v>0</v>
      </c>
    </row>
    <row r="974" spans="1:18" s="843" customFormat="1" ht="33.75" x14ac:dyDescent="0.25">
      <c r="A974" s="107" t="s">
        <v>17149</v>
      </c>
      <c r="B974" s="10" t="s">
        <v>19548</v>
      </c>
      <c r="C974" s="269" t="s">
        <v>30118</v>
      </c>
      <c r="D974" s="841" t="s">
        <v>17499</v>
      </c>
      <c r="E974" s="837">
        <v>8500</v>
      </c>
      <c r="F974" s="269" t="s">
        <v>17643</v>
      </c>
      <c r="G974" s="841" t="s">
        <v>17644</v>
      </c>
      <c r="H974" s="842" t="s">
        <v>16734</v>
      </c>
      <c r="I974" s="842" t="s">
        <v>17154</v>
      </c>
      <c r="J974" s="107"/>
      <c r="K974" s="10"/>
      <c r="L974" s="10" t="s">
        <v>17227</v>
      </c>
      <c r="M974" s="838">
        <v>113861.87999999999</v>
      </c>
      <c r="N974" s="10"/>
      <c r="O974" s="107" t="s">
        <v>17180</v>
      </c>
      <c r="P974" s="838">
        <v>0</v>
      </c>
      <c r="Q974" s="10">
        <v>0</v>
      </c>
      <c r="R974" s="107">
        <v>0</v>
      </c>
    </row>
    <row r="975" spans="1:18" s="843" customFormat="1" ht="33.75" x14ac:dyDescent="0.25">
      <c r="A975" s="107" t="s">
        <v>17149</v>
      </c>
      <c r="B975" s="10" t="s">
        <v>19548</v>
      </c>
      <c r="C975" s="269" t="s">
        <v>30118</v>
      </c>
      <c r="D975" s="841" t="s">
        <v>17645</v>
      </c>
      <c r="E975" s="837">
        <v>6000</v>
      </c>
      <c r="F975" s="269" t="s">
        <v>17646</v>
      </c>
      <c r="G975" s="841" t="s">
        <v>17647</v>
      </c>
      <c r="H975" s="842" t="s">
        <v>15834</v>
      </c>
      <c r="I975" s="842" t="s">
        <v>17154</v>
      </c>
      <c r="J975" s="107"/>
      <c r="K975" s="10"/>
      <c r="L975" s="10" t="s">
        <v>8942</v>
      </c>
      <c r="M975" s="838">
        <v>81213.600000000006</v>
      </c>
      <c r="N975" s="10"/>
      <c r="O975" s="107">
        <v>6</v>
      </c>
      <c r="P975" s="838">
        <v>37349.300000000003</v>
      </c>
      <c r="Q975" s="10">
        <v>1</v>
      </c>
      <c r="R975" s="107">
        <v>12</v>
      </c>
    </row>
    <row r="976" spans="1:18" s="843" customFormat="1" ht="33.75" x14ac:dyDescent="0.25">
      <c r="A976" s="107" t="s">
        <v>17149</v>
      </c>
      <c r="B976" s="10" t="s">
        <v>19548</v>
      </c>
      <c r="C976" s="269" t="s">
        <v>30118</v>
      </c>
      <c r="D976" s="841" t="s">
        <v>17648</v>
      </c>
      <c r="E976" s="837">
        <v>14500</v>
      </c>
      <c r="F976" s="269" t="s">
        <v>17649</v>
      </c>
      <c r="G976" s="841" t="s">
        <v>17650</v>
      </c>
      <c r="H976" s="842" t="s">
        <v>17200</v>
      </c>
      <c r="I976" s="842" t="s">
        <v>17154</v>
      </c>
      <c r="J976" s="107"/>
      <c r="K976" s="10"/>
      <c r="L976" s="10" t="s">
        <v>17651</v>
      </c>
      <c r="M976" s="838">
        <v>36076.730000000003</v>
      </c>
      <c r="N976" s="10"/>
      <c r="O976" s="107" t="s">
        <v>17363</v>
      </c>
      <c r="P976" s="838">
        <v>10634.66</v>
      </c>
      <c r="Q976" s="10">
        <v>0</v>
      </c>
      <c r="R976" s="107">
        <v>0</v>
      </c>
    </row>
    <row r="977" spans="1:18" s="843" customFormat="1" ht="33.75" x14ac:dyDescent="0.25">
      <c r="A977" s="107" t="s">
        <v>17149</v>
      </c>
      <c r="B977" s="10" t="s">
        <v>19548</v>
      </c>
      <c r="C977" s="269" t="s">
        <v>30118</v>
      </c>
      <c r="D977" s="841" t="s">
        <v>17184</v>
      </c>
      <c r="E977" s="837">
        <v>4000</v>
      </c>
      <c r="F977" s="269" t="s">
        <v>17652</v>
      </c>
      <c r="G977" s="841" t="s">
        <v>17653</v>
      </c>
      <c r="H977" s="842" t="s">
        <v>15834</v>
      </c>
      <c r="I977" s="842" t="s">
        <v>17154</v>
      </c>
      <c r="J977" s="107"/>
      <c r="K977" s="10"/>
      <c r="L977" s="10" t="s">
        <v>17192</v>
      </c>
      <c r="M977" s="838">
        <v>31655.599999999999</v>
      </c>
      <c r="N977" s="10"/>
      <c r="O977" s="107" t="s">
        <v>17180</v>
      </c>
      <c r="P977" s="838">
        <v>2652.9700000000003</v>
      </c>
      <c r="Q977" s="10">
        <v>0</v>
      </c>
      <c r="R977" s="107">
        <v>0</v>
      </c>
    </row>
    <row r="978" spans="1:18" s="843" customFormat="1" ht="33.75" x14ac:dyDescent="0.25">
      <c r="A978" s="107" t="s">
        <v>17149</v>
      </c>
      <c r="B978" s="10" t="s">
        <v>19548</v>
      </c>
      <c r="C978" s="269" t="s">
        <v>30118</v>
      </c>
      <c r="D978" s="841" t="s">
        <v>17156</v>
      </c>
      <c r="E978" s="837">
        <v>1600</v>
      </c>
      <c r="F978" s="269" t="s">
        <v>17654</v>
      </c>
      <c r="G978" s="841" t="s">
        <v>17655</v>
      </c>
      <c r="H978" s="842" t="s">
        <v>17159</v>
      </c>
      <c r="I978" s="842" t="s">
        <v>17160</v>
      </c>
      <c r="J978" s="107"/>
      <c r="K978" s="10"/>
      <c r="L978" s="10" t="s">
        <v>8942</v>
      </c>
      <c r="M978" s="838">
        <v>21738</v>
      </c>
      <c r="N978" s="10"/>
      <c r="O978" s="107">
        <v>6</v>
      </c>
      <c r="P978" s="838">
        <v>6212.56</v>
      </c>
      <c r="Q978" s="10">
        <v>1</v>
      </c>
      <c r="R978" s="107">
        <v>12</v>
      </c>
    </row>
    <row r="979" spans="1:18" s="843" customFormat="1" ht="33.75" x14ac:dyDescent="0.25">
      <c r="A979" s="107" t="s">
        <v>17149</v>
      </c>
      <c r="B979" s="10" t="s">
        <v>19548</v>
      </c>
      <c r="C979" s="269" t="s">
        <v>30118</v>
      </c>
      <c r="D979" s="841" t="s">
        <v>17656</v>
      </c>
      <c r="E979" s="837">
        <v>3750</v>
      </c>
      <c r="F979" s="269" t="s">
        <v>17657</v>
      </c>
      <c r="G979" s="841" t="s">
        <v>17658</v>
      </c>
      <c r="H979" s="842" t="s">
        <v>15834</v>
      </c>
      <c r="I979" s="842" t="s">
        <v>17154</v>
      </c>
      <c r="J979" s="107"/>
      <c r="K979" s="10"/>
      <c r="L979" s="10" t="s">
        <v>8942</v>
      </c>
      <c r="M979" s="838">
        <v>52805.270000000004</v>
      </c>
      <c r="N979" s="10"/>
      <c r="O979" s="107">
        <v>6</v>
      </c>
      <c r="P979" s="838">
        <v>52432.630000000005</v>
      </c>
      <c r="Q979" s="10">
        <v>1</v>
      </c>
      <c r="R979" s="107">
        <v>12</v>
      </c>
    </row>
    <row r="980" spans="1:18" s="843" customFormat="1" ht="33.75" x14ac:dyDescent="0.25">
      <c r="A980" s="107" t="s">
        <v>17149</v>
      </c>
      <c r="B980" s="10" t="s">
        <v>19548</v>
      </c>
      <c r="C980" s="269" t="s">
        <v>30118</v>
      </c>
      <c r="D980" s="841" t="s">
        <v>17659</v>
      </c>
      <c r="E980" s="837">
        <v>1200</v>
      </c>
      <c r="F980" s="269" t="s">
        <v>17660</v>
      </c>
      <c r="G980" s="841" t="s">
        <v>17661</v>
      </c>
      <c r="H980" s="842" t="s">
        <v>17190</v>
      </c>
      <c r="I980" s="842" t="s">
        <v>17191</v>
      </c>
      <c r="J980" s="107"/>
      <c r="K980" s="10"/>
      <c r="L980" s="10" t="s">
        <v>8942</v>
      </c>
      <c r="M980" s="838">
        <v>16418.8</v>
      </c>
      <c r="N980" s="10"/>
      <c r="O980" s="107">
        <v>6</v>
      </c>
      <c r="P980" s="838">
        <v>7845.73</v>
      </c>
      <c r="Q980" s="10">
        <v>1</v>
      </c>
      <c r="R980" s="107">
        <v>12</v>
      </c>
    </row>
    <row r="981" spans="1:18" s="843" customFormat="1" ht="33.75" x14ac:dyDescent="0.25">
      <c r="A981" s="107" t="s">
        <v>17149</v>
      </c>
      <c r="B981" s="10" t="s">
        <v>25078</v>
      </c>
      <c r="C981" s="269" t="s">
        <v>30118</v>
      </c>
      <c r="D981" s="841" t="s">
        <v>17622</v>
      </c>
      <c r="E981" s="837">
        <v>2000</v>
      </c>
      <c r="F981" s="269" t="s">
        <v>17662</v>
      </c>
      <c r="G981" s="841" t="s">
        <v>17663</v>
      </c>
      <c r="H981" s="842" t="s">
        <v>17190</v>
      </c>
      <c r="I981" s="842" t="s">
        <v>17191</v>
      </c>
      <c r="J981" s="107"/>
      <c r="K981" s="10"/>
      <c r="L981" s="10" t="s">
        <v>8942</v>
      </c>
      <c r="M981" s="838">
        <v>19920</v>
      </c>
      <c r="N981" s="10"/>
      <c r="O981" s="107">
        <v>6</v>
      </c>
      <c r="P981" s="838">
        <v>13146.67</v>
      </c>
      <c r="Q981" s="10">
        <v>1</v>
      </c>
      <c r="R981" s="107">
        <v>12</v>
      </c>
    </row>
    <row r="982" spans="1:18" s="843" customFormat="1" ht="33.75" x14ac:dyDescent="0.25">
      <c r="A982" s="107" t="s">
        <v>17149</v>
      </c>
      <c r="B982" s="10" t="s">
        <v>19548</v>
      </c>
      <c r="C982" s="269" t="s">
        <v>30118</v>
      </c>
      <c r="D982" s="841" t="s">
        <v>17156</v>
      </c>
      <c r="E982" s="837">
        <v>1400</v>
      </c>
      <c r="F982" s="269" t="s">
        <v>17664</v>
      </c>
      <c r="G982" s="841" t="s">
        <v>17665</v>
      </c>
      <c r="H982" s="842" t="s">
        <v>17159</v>
      </c>
      <c r="I982" s="842" t="s">
        <v>17160</v>
      </c>
      <c r="J982" s="107"/>
      <c r="K982" s="10"/>
      <c r="L982" s="10" t="s">
        <v>8942</v>
      </c>
      <c r="M982" s="838">
        <v>20613.8</v>
      </c>
      <c r="N982" s="10"/>
      <c r="O982" s="107">
        <v>6</v>
      </c>
      <c r="P982" s="838">
        <v>9206.8700000000008</v>
      </c>
      <c r="Q982" s="10">
        <v>1</v>
      </c>
      <c r="R982" s="107">
        <v>12</v>
      </c>
    </row>
    <row r="983" spans="1:18" s="843" customFormat="1" ht="33.75" x14ac:dyDescent="0.25">
      <c r="A983" s="107" t="s">
        <v>17149</v>
      </c>
      <c r="B983" s="10" t="s">
        <v>19548</v>
      </c>
      <c r="C983" s="269" t="s">
        <v>30118</v>
      </c>
      <c r="D983" s="841" t="s">
        <v>17327</v>
      </c>
      <c r="E983" s="837">
        <v>3300</v>
      </c>
      <c r="F983" s="269" t="s">
        <v>17666</v>
      </c>
      <c r="G983" s="841" t="s">
        <v>17667</v>
      </c>
      <c r="H983" s="842" t="s">
        <v>17200</v>
      </c>
      <c r="I983" s="842" t="s">
        <v>17154</v>
      </c>
      <c r="J983" s="107"/>
      <c r="K983" s="10"/>
      <c r="L983" s="10" t="s">
        <v>8942</v>
      </c>
      <c r="M983" s="838">
        <v>42813.599999999999</v>
      </c>
      <c r="N983" s="10"/>
      <c r="O983" s="107">
        <v>6</v>
      </c>
      <c r="P983" s="838">
        <v>20839.3</v>
      </c>
      <c r="Q983" s="10">
        <v>1</v>
      </c>
      <c r="R983" s="107">
        <v>12</v>
      </c>
    </row>
    <row r="984" spans="1:18" s="843" customFormat="1" ht="33.75" x14ac:dyDescent="0.25">
      <c r="A984" s="107" t="s">
        <v>17149</v>
      </c>
      <c r="B984" s="10" t="s">
        <v>19548</v>
      </c>
      <c r="C984" s="269" t="s">
        <v>30118</v>
      </c>
      <c r="D984" s="841" t="s">
        <v>15605</v>
      </c>
      <c r="E984" s="837">
        <v>6000</v>
      </c>
      <c r="F984" s="269" t="s">
        <v>17668</v>
      </c>
      <c r="G984" s="841" t="s">
        <v>17669</v>
      </c>
      <c r="H984" s="842" t="s">
        <v>16686</v>
      </c>
      <c r="I984" s="842" t="s">
        <v>17154</v>
      </c>
      <c r="J984" s="107"/>
      <c r="K984" s="10"/>
      <c r="L984" s="10" t="s">
        <v>8942</v>
      </c>
      <c r="M984" s="838">
        <v>81207.350000000006</v>
      </c>
      <c r="N984" s="10"/>
      <c r="O984" s="107">
        <v>6</v>
      </c>
      <c r="P984" s="838">
        <v>37349.300000000003</v>
      </c>
      <c r="Q984" s="10">
        <v>1</v>
      </c>
      <c r="R984" s="107">
        <v>12</v>
      </c>
    </row>
    <row r="985" spans="1:18" s="843" customFormat="1" ht="33.75" x14ac:dyDescent="0.25">
      <c r="A985" s="107" t="s">
        <v>17149</v>
      </c>
      <c r="B985" s="10" t="s">
        <v>19548</v>
      </c>
      <c r="C985" s="269" t="s">
        <v>30118</v>
      </c>
      <c r="D985" s="841" t="s">
        <v>17670</v>
      </c>
      <c r="E985" s="837">
        <v>3800</v>
      </c>
      <c r="F985" s="269" t="s">
        <v>17671</v>
      </c>
      <c r="G985" s="841" t="s">
        <v>17672</v>
      </c>
      <c r="H985" s="842" t="s">
        <v>15834</v>
      </c>
      <c r="I985" s="842" t="s">
        <v>17154</v>
      </c>
      <c r="J985" s="107"/>
      <c r="K985" s="10"/>
      <c r="L985" s="10" t="s">
        <v>8942</v>
      </c>
      <c r="M985" s="838">
        <v>48805.689999999995</v>
      </c>
      <c r="N985" s="10"/>
      <c r="O985" s="107">
        <v>6</v>
      </c>
      <c r="P985" s="838">
        <v>23894.41</v>
      </c>
      <c r="Q985" s="10">
        <v>1</v>
      </c>
      <c r="R985" s="107">
        <v>12</v>
      </c>
    </row>
    <row r="986" spans="1:18" s="843" customFormat="1" ht="33.75" x14ac:dyDescent="0.25">
      <c r="A986" s="107" t="s">
        <v>17149</v>
      </c>
      <c r="B986" s="10" t="s">
        <v>25078</v>
      </c>
      <c r="C986" s="269" t="s">
        <v>30118</v>
      </c>
      <c r="D986" s="841" t="s">
        <v>17673</v>
      </c>
      <c r="E986" s="837">
        <v>2400</v>
      </c>
      <c r="F986" s="269" t="s">
        <v>17674</v>
      </c>
      <c r="G986" s="841" t="s">
        <v>17675</v>
      </c>
      <c r="H986" s="842" t="s">
        <v>17285</v>
      </c>
      <c r="I986" s="842" t="s">
        <v>17160</v>
      </c>
      <c r="J986" s="107"/>
      <c r="K986" s="10"/>
      <c r="L986" s="10" t="s">
        <v>17180</v>
      </c>
      <c r="M986" s="838">
        <v>3737.8</v>
      </c>
      <c r="N986" s="10"/>
      <c r="O986" s="107" t="s">
        <v>17180</v>
      </c>
      <c r="P986" s="838">
        <v>0</v>
      </c>
      <c r="Q986" s="10">
        <v>0</v>
      </c>
      <c r="R986" s="107">
        <v>0</v>
      </c>
    </row>
    <row r="987" spans="1:18" s="843" customFormat="1" ht="33.75" x14ac:dyDescent="0.25">
      <c r="A987" s="107" t="s">
        <v>17149</v>
      </c>
      <c r="B987" s="10" t="s">
        <v>19548</v>
      </c>
      <c r="C987" s="269" t="s">
        <v>30118</v>
      </c>
      <c r="D987" s="841" t="s">
        <v>17470</v>
      </c>
      <c r="E987" s="837">
        <v>3000</v>
      </c>
      <c r="F987" s="269" t="s">
        <v>17676</v>
      </c>
      <c r="G987" s="841" t="s">
        <v>17677</v>
      </c>
      <c r="H987" s="842" t="s">
        <v>15834</v>
      </c>
      <c r="I987" s="842" t="s">
        <v>17154</v>
      </c>
      <c r="J987" s="107"/>
      <c r="K987" s="10"/>
      <c r="L987" s="10" t="s">
        <v>8942</v>
      </c>
      <c r="M987" s="838">
        <v>39212.559999999998</v>
      </c>
      <c r="N987" s="10"/>
      <c r="O987" s="107">
        <v>6</v>
      </c>
      <c r="P987" s="838">
        <v>19249.3</v>
      </c>
      <c r="Q987" s="10">
        <v>1</v>
      </c>
      <c r="R987" s="107">
        <v>12</v>
      </c>
    </row>
    <row r="988" spans="1:18" s="843" customFormat="1" ht="33.75" x14ac:dyDescent="0.25">
      <c r="A988" s="107" t="s">
        <v>17149</v>
      </c>
      <c r="B988" s="10" t="s">
        <v>19548</v>
      </c>
      <c r="C988" s="269" t="s">
        <v>30118</v>
      </c>
      <c r="D988" s="841" t="s">
        <v>15482</v>
      </c>
      <c r="E988" s="837">
        <v>3100</v>
      </c>
      <c r="F988" s="269" t="s">
        <v>17678</v>
      </c>
      <c r="G988" s="841" t="s">
        <v>17679</v>
      </c>
      <c r="H988" s="842" t="s">
        <v>17680</v>
      </c>
      <c r="I988" s="842" t="s">
        <v>17160</v>
      </c>
      <c r="J988" s="107"/>
      <c r="K988" s="10"/>
      <c r="L988" s="10" t="s">
        <v>17340</v>
      </c>
      <c r="M988" s="838">
        <v>26102.530000000002</v>
      </c>
      <c r="N988" s="10"/>
      <c r="O988" s="107" t="s">
        <v>8497</v>
      </c>
      <c r="P988" s="838">
        <v>9296.23</v>
      </c>
      <c r="Q988" s="10">
        <v>0</v>
      </c>
      <c r="R988" s="107">
        <v>0</v>
      </c>
    </row>
    <row r="989" spans="1:18" s="843" customFormat="1" ht="33.75" x14ac:dyDescent="0.25">
      <c r="A989" s="107" t="s">
        <v>17149</v>
      </c>
      <c r="B989" s="10" t="s">
        <v>19548</v>
      </c>
      <c r="C989" s="269" t="s">
        <v>30118</v>
      </c>
      <c r="D989" s="841" t="s">
        <v>17681</v>
      </c>
      <c r="E989" s="837">
        <v>4000</v>
      </c>
      <c r="F989" s="269" t="s">
        <v>17682</v>
      </c>
      <c r="G989" s="841" t="s">
        <v>17683</v>
      </c>
      <c r="H989" s="842" t="s">
        <v>16709</v>
      </c>
      <c r="I989" s="842" t="s">
        <v>17255</v>
      </c>
      <c r="J989" s="107"/>
      <c r="K989" s="10"/>
      <c r="L989" s="10" t="s">
        <v>8497</v>
      </c>
      <c r="M989" s="838">
        <v>13461.73</v>
      </c>
      <c r="N989" s="10"/>
      <c r="O989" s="107" t="s">
        <v>17180</v>
      </c>
      <c r="P989" s="838">
        <v>0</v>
      </c>
      <c r="Q989" s="10">
        <v>0</v>
      </c>
      <c r="R989" s="107">
        <v>0</v>
      </c>
    </row>
    <row r="990" spans="1:18" s="843" customFormat="1" ht="33.75" x14ac:dyDescent="0.25">
      <c r="A990" s="107" t="s">
        <v>17149</v>
      </c>
      <c r="B990" s="10" t="s">
        <v>19548</v>
      </c>
      <c r="C990" s="269" t="s">
        <v>30118</v>
      </c>
      <c r="D990" s="841" t="s">
        <v>17684</v>
      </c>
      <c r="E990" s="837">
        <v>11000</v>
      </c>
      <c r="F990" s="269" t="s">
        <v>17685</v>
      </c>
      <c r="G990" s="841" t="s">
        <v>17686</v>
      </c>
      <c r="H990" s="842" t="s">
        <v>15834</v>
      </c>
      <c r="I990" s="842" t="s">
        <v>17154</v>
      </c>
      <c r="J990" s="107"/>
      <c r="K990" s="10"/>
      <c r="L990" s="10" t="s">
        <v>17179</v>
      </c>
      <c r="M990" s="838">
        <v>9384.4699999999993</v>
      </c>
      <c r="N990" s="10"/>
      <c r="O990" s="107">
        <v>6</v>
      </c>
      <c r="P990" s="838">
        <v>67515.97</v>
      </c>
      <c r="Q990" s="10">
        <v>1</v>
      </c>
      <c r="R990" s="107">
        <v>12</v>
      </c>
    </row>
    <row r="991" spans="1:18" s="843" customFormat="1" ht="33.75" x14ac:dyDescent="0.25">
      <c r="A991" s="107" t="s">
        <v>17149</v>
      </c>
      <c r="B991" s="10" t="s">
        <v>19548</v>
      </c>
      <c r="C991" s="269" t="s">
        <v>30118</v>
      </c>
      <c r="D991" s="841" t="s">
        <v>17327</v>
      </c>
      <c r="E991" s="837">
        <v>4500</v>
      </c>
      <c r="F991" s="269" t="s">
        <v>17687</v>
      </c>
      <c r="G991" s="841" t="s">
        <v>17688</v>
      </c>
      <c r="H991" s="842" t="s">
        <v>16684</v>
      </c>
      <c r="I991" s="842" t="s">
        <v>17154</v>
      </c>
      <c r="J991" s="107"/>
      <c r="K991" s="10"/>
      <c r="L991" s="10" t="s">
        <v>17689</v>
      </c>
      <c r="M991" s="838">
        <v>10229.299999999999</v>
      </c>
      <c r="N991" s="10"/>
      <c r="O991" s="107" t="s">
        <v>9186</v>
      </c>
      <c r="P991" s="838">
        <v>16175.03</v>
      </c>
      <c r="Q991" s="10">
        <v>0</v>
      </c>
      <c r="R991" s="107">
        <v>0</v>
      </c>
    </row>
    <row r="992" spans="1:18" s="843" customFormat="1" ht="33.75" x14ac:dyDescent="0.25">
      <c r="A992" s="107" t="s">
        <v>17149</v>
      </c>
      <c r="B992" s="10" t="s">
        <v>19548</v>
      </c>
      <c r="C992" s="269" t="s">
        <v>30118</v>
      </c>
      <c r="D992" s="841" t="s">
        <v>17690</v>
      </c>
      <c r="E992" s="837">
        <v>8000</v>
      </c>
      <c r="F992" s="269" t="s">
        <v>17691</v>
      </c>
      <c r="G992" s="841" t="s">
        <v>17692</v>
      </c>
      <c r="H992" s="842" t="s">
        <v>17200</v>
      </c>
      <c r="I992" s="842" t="s">
        <v>17154</v>
      </c>
      <c r="J992" s="107"/>
      <c r="K992" s="10"/>
      <c r="L992" s="10" t="s">
        <v>17381</v>
      </c>
      <c r="M992" s="838">
        <v>61597.96</v>
      </c>
      <c r="N992" s="10"/>
      <c r="O992" s="107">
        <v>6</v>
      </c>
      <c r="P992" s="838">
        <v>49406.520000000004</v>
      </c>
      <c r="Q992" s="10">
        <v>1</v>
      </c>
      <c r="R992" s="107">
        <v>12</v>
      </c>
    </row>
    <row r="993" spans="1:18" s="843" customFormat="1" ht="33.75" x14ac:dyDescent="0.25">
      <c r="A993" s="107" t="s">
        <v>17149</v>
      </c>
      <c r="B993" s="10" t="s">
        <v>19548</v>
      </c>
      <c r="C993" s="269" t="s">
        <v>30118</v>
      </c>
      <c r="D993" s="841" t="s">
        <v>17693</v>
      </c>
      <c r="E993" s="837">
        <v>11000</v>
      </c>
      <c r="F993" s="269" t="s">
        <v>17694</v>
      </c>
      <c r="G993" s="841" t="s">
        <v>17695</v>
      </c>
      <c r="H993" s="842" t="s">
        <v>16701</v>
      </c>
      <c r="I993" s="842" t="s">
        <v>17154</v>
      </c>
      <c r="J993" s="107"/>
      <c r="K993" s="10"/>
      <c r="L993" s="10" t="s">
        <v>8942</v>
      </c>
      <c r="M993" s="838">
        <v>10515.019999999999</v>
      </c>
      <c r="N993" s="10"/>
      <c r="O993" s="107" t="s">
        <v>17180</v>
      </c>
      <c r="P993" s="838">
        <v>0</v>
      </c>
      <c r="Q993" s="10">
        <v>0</v>
      </c>
      <c r="R993" s="107">
        <v>0</v>
      </c>
    </row>
    <row r="994" spans="1:18" s="843" customFormat="1" ht="33.75" x14ac:dyDescent="0.25">
      <c r="A994" s="107" t="s">
        <v>17149</v>
      </c>
      <c r="B994" s="10" t="s">
        <v>19548</v>
      </c>
      <c r="C994" s="269" t="s">
        <v>30118</v>
      </c>
      <c r="D994" s="841" t="s">
        <v>17696</v>
      </c>
      <c r="E994" s="837">
        <v>4500</v>
      </c>
      <c r="F994" s="269" t="s">
        <v>17697</v>
      </c>
      <c r="G994" s="841" t="s">
        <v>17698</v>
      </c>
      <c r="H994" s="842" t="s">
        <v>17699</v>
      </c>
      <c r="I994" s="842" t="s">
        <v>17160</v>
      </c>
      <c r="J994" s="107"/>
      <c r="K994" s="10"/>
      <c r="L994" s="10" t="s">
        <v>8942</v>
      </c>
      <c r="M994" s="838">
        <v>57213.599999999999</v>
      </c>
      <c r="N994" s="10"/>
      <c r="O994" s="107">
        <v>6</v>
      </c>
      <c r="P994" s="838">
        <v>28292.11</v>
      </c>
      <c r="Q994" s="10">
        <v>1</v>
      </c>
      <c r="R994" s="107">
        <v>12</v>
      </c>
    </row>
    <row r="995" spans="1:18" s="843" customFormat="1" ht="33.75" x14ac:dyDescent="0.25">
      <c r="A995" s="107" t="s">
        <v>17149</v>
      </c>
      <c r="B995" s="10" t="s">
        <v>19548</v>
      </c>
      <c r="C995" s="269" t="s">
        <v>30118</v>
      </c>
      <c r="D995" s="841" t="s">
        <v>17700</v>
      </c>
      <c r="E995" s="837">
        <v>11000</v>
      </c>
      <c r="F995" s="269" t="s">
        <v>17701</v>
      </c>
      <c r="G995" s="841" t="s">
        <v>17702</v>
      </c>
      <c r="H995" s="842" t="s">
        <v>17703</v>
      </c>
      <c r="I995" s="842" t="s">
        <v>17154</v>
      </c>
      <c r="J995" s="107"/>
      <c r="K995" s="10"/>
      <c r="L995" s="10" t="s">
        <v>17180</v>
      </c>
      <c r="M995" s="838">
        <v>0</v>
      </c>
      <c r="N995" s="10"/>
      <c r="O995" s="107" t="s">
        <v>17532</v>
      </c>
      <c r="P995" s="838">
        <v>55931.5</v>
      </c>
      <c r="Q995" s="10">
        <v>1</v>
      </c>
      <c r="R995" s="107">
        <v>12</v>
      </c>
    </row>
    <row r="996" spans="1:18" s="843" customFormat="1" ht="33.75" x14ac:dyDescent="0.25">
      <c r="A996" s="107" t="s">
        <v>17149</v>
      </c>
      <c r="B996" s="10" t="s">
        <v>19548</v>
      </c>
      <c r="C996" s="269" t="s">
        <v>30118</v>
      </c>
      <c r="D996" s="841" t="s">
        <v>17630</v>
      </c>
      <c r="E996" s="837">
        <v>6000</v>
      </c>
      <c r="F996" s="269" t="s">
        <v>17704</v>
      </c>
      <c r="G996" s="841" t="s">
        <v>17705</v>
      </c>
      <c r="H996" s="842" t="s">
        <v>17169</v>
      </c>
      <c r="I996" s="842" t="s">
        <v>17154</v>
      </c>
      <c r="J996" s="107"/>
      <c r="K996" s="10"/>
      <c r="L996" s="10" t="s">
        <v>8942</v>
      </c>
      <c r="M996" s="838">
        <v>43206.8</v>
      </c>
      <c r="N996" s="10"/>
      <c r="O996" s="107">
        <v>6</v>
      </c>
      <c r="P996" s="838">
        <v>37349.300000000003</v>
      </c>
      <c r="Q996" s="10">
        <v>1</v>
      </c>
      <c r="R996" s="107">
        <v>12</v>
      </c>
    </row>
    <row r="997" spans="1:18" s="843" customFormat="1" ht="33.75" x14ac:dyDescent="0.25">
      <c r="A997" s="107" t="s">
        <v>17149</v>
      </c>
      <c r="B997" s="10" t="s">
        <v>19548</v>
      </c>
      <c r="C997" s="269" t="s">
        <v>30118</v>
      </c>
      <c r="D997" s="841" t="s">
        <v>17706</v>
      </c>
      <c r="E997" s="837">
        <v>11000</v>
      </c>
      <c r="F997" s="269" t="s">
        <v>17707</v>
      </c>
      <c r="G997" s="841" t="s">
        <v>17708</v>
      </c>
      <c r="H997" s="842" t="s">
        <v>15498</v>
      </c>
      <c r="I997" s="842" t="s">
        <v>17154</v>
      </c>
      <c r="J997" s="107"/>
      <c r="K997" s="10"/>
      <c r="L997" s="10" t="s">
        <v>17709</v>
      </c>
      <c r="M997" s="838">
        <v>6176.13</v>
      </c>
      <c r="N997" s="10"/>
      <c r="O997" s="107" t="s">
        <v>17180</v>
      </c>
      <c r="P997" s="838">
        <v>0</v>
      </c>
      <c r="Q997" s="10">
        <v>0</v>
      </c>
      <c r="R997" s="107">
        <v>0</v>
      </c>
    </row>
    <row r="998" spans="1:18" s="843" customFormat="1" ht="33.75" x14ac:dyDescent="0.25">
      <c r="A998" s="107" t="s">
        <v>17149</v>
      </c>
      <c r="B998" s="10" t="s">
        <v>25078</v>
      </c>
      <c r="C998" s="269" t="s">
        <v>30118</v>
      </c>
      <c r="D998" s="841" t="s">
        <v>17710</v>
      </c>
      <c r="E998" s="837">
        <v>4000</v>
      </c>
      <c r="F998" s="269" t="s">
        <v>17711</v>
      </c>
      <c r="G998" s="841" t="s">
        <v>17712</v>
      </c>
      <c r="H998" s="842" t="s">
        <v>17713</v>
      </c>
      <c r="I998" s="842" t="s">
        <v>17714</v>
      </c>
      <c r="J998" s="107"/>
      <c r="K998" s="10"/>
      <c r="L998" s="10" t="s">
        <v>8942</v>
      </c>
      <c r="M998" s="838">
        <v>34042.400000000001</v>
      </c>
      <c r="N998" s="10"/>
      <c r="O998" s="107">
        <v>6</v>
      </c>
      <c r="P998" s="838">
        <v>25117.8</v>
      </c>
      <c r="Q998" s="10">
        <v>1</v>
      </c>
      <c r="R998" s="107">
        <v>12</v>
      </c>
    </row>
    <row r="999" spans="1:18" s="843" customFormat="1" ht="33.75" x14ac:dyDescent="0.25">
      <c r="A999" s="107" t="s">
        <v>17149</v>
      </c>
      <c r="B999" s="10" t="s">
        <v>19548</v>
      </c>
      <c r="C999" s="269" t="s">
        <v>30118</v>
      </c>
      <c r="D999" s="841" t="s">
        <v>15605</v>
      </c>
      <c r="E999" s="837">
        <v>6000</v>
      </c>
      <c r="F999" s="269" t="s">
        <v>17715</v>
      </c>
      <c r="G999" s="841" t="s">
        <v>17716</v>
      </c>
      <c r="H999" s="842" t="s">
        <v>16686</v>
      </c>
      <c r="I999" s="842" t="s">
        <v>17154</v>
      </c>
      <c r="J999" s="107"/>
      <c r="K999" s="10"/>
      <c r="L999" s="10" t="s">
        <v>8942</v>
      </c>
      <c r="M999" s="838">
        <v>81111.510000000009</v>
      </c>
      <c r="N999" s="10"/>
      <c r="O999" s="107">
        <v>6</v>
      </c>
      <c r="P999" s="838">
        <v>37349.300000000003</v>
      </c>
      <c r="Q999" s="10">
        <v>1</v>
      </c>
      <c r="R999" s="107">
        <v>12</v>
      </c>
    </row>
    <row r="1000" spans="1:18" s="843" customFormat="1" ht="33.75" x14ac:dyDescent="0.25">
      <c r="A1000" s="107" t="s">
        <v>17149</v>
      </c>
      <c r="B1000" s="10" t="s">
        <v>19548</v>
      </c>
      <c r="C1000" s="269" t="s">
        <v>30118</v>
      </c>
      <c r="D1000" s="841" t="s">
        <v>17717</v>
      </c>
      <c r="E1000" s="837">
        <v>10000</v>
      </c>
      <c r="F1000" s="269" t="s">
        <v>17718</v>
      </c>
      <c r="G1000" s="841" t="s">
        <v>17719</v>
      </c>
      <c r="H1000" s="842" t="s">
        <v>16683</v>
      </c>
      <c r="I1000" s="842" t="s">
        <v>17154</v>
      </c>
      <c r="J1000" s="107"/>
      <c r="K1000" s="10"/>
      <c r="L1000" s="10" t="s">
        <v>8942</v>
      </c>
      <c r="M1000" s="838">
        <v>122830.26000000001</v>
      </c>
      <c r="N1000" s="10"/>
      <c r="O1000" s="107">
        <v>6</v>
      </c>
      <c r="P1000" s="838">
        <v>61235.41</v>
      </c>
      <c r="Q1000" s="10">
        <v>1</v>
      </c>
      <c r="R1000" s="107">
        <v>12</v>
      </c>
    </row>
    <row r="1001" spans="1:18" s="843" customFormat="1" ht="33.75" x14ac:dyDescent="0.25">
      <c r="A1001" s="107" t="s">
        <v>17149</v>
      </c>
      <c r="B1001" s="10" t="s">
        <v>19548</v>
      </c>
      <c r="C1001" s="269" t="s">
        <v>30118</v>
      </c>
      <c r="D1001" s="841" t="s">
        <v>17315</v>
      </c>
      <c r="E1001" s="837">
        <v>2565.5</v>
      </c>
      <c r="F1001" s="269" t="s">
        <v>17720</v>
      </c>
      <c r="G1001" s="841" t="s">
        <v>17721</v>
      </c>
      <c r="H1001" s="842" t="s">
        <v>15834</v>
      </c>
      <c r="I1001" s="842" t="s">
        <v>17154</v>
      </c>
      <c r="J1001" s="107"/>
      <c r="K1001" s="10"/>
      <c r="L1001" s="10" t="s">
        <v>8942</v>
      </c>
      <c r="M1001" s="838">
        <v>36565.1</v>
      </c>
      <c r="N1001" s="10"/>
      <c r="O1001" s="107">
        <v>6</v>
      </c>
      <c r="P1001" s="838">
        <v>5789.83</v>
      </c>
      <c r="Q1001" s="10">
        <v>1</v>
      </c>
      <c r="R1001" s="107">
        <v>12</v>
      </c>
    </row>
    <row r="1002" spans="1:18" s="843" customFormat="1" ht="33.75" x14ac:dyDescent="0.25">
      <c r="A1002" s="107" t="s">
        <v>17149</v>
      </c>
      <c r="B1002" s="10" t="s">
        <v>19548</v>
      </c>
      <c r="C1002" s="269" t="s">
        <v>30118</v>
      </c>
      <c r="D1002" s="841" t="s">
        <v>17722</v>
      </c>
      <c r="E1002" s="837">
        <v>3000</v>
      </c>
      <c r="F1002" s="269" t="s">
        <v>17723</v>
      </c>
      <c r="G1002" s="841" t="s">
        <v>17724</v>
      </c>
      <c r="H1002" s="842" t="s">
        <v>17725</v>
      </c>
      <c r="I1002" s="842" t="s">
        <v>17726</v>
      </c>
      <c r="J1002" s="107"/>
      <c r="K1002" s="10"/>
      <c r="L1002" s="10" t="s">
        <v>8942</v>
      </c>
      <c r="M1002" s="838">
        <v>39126.71</v>
      </c>
      <c r="N1002" s="10"/>
      <c r="O1002" s="107">
        <v>6</v>
      </c>
      <c r="P1002" s="838">
        <v>19186.59</v>
      </c>
      <c r="Q1002" s="10">
        <v>1</v>
      </c>
      <c r="R1002" s="107">
        <v>12</v>
      </c>
    </row>
    <row r="1003" spans="1:18" s="843" customFormat="1" ht="33.75" x14ac:dyDescent="0.25">
      <c r="A1003" s="107" t="s">
        <v>17149</v>
      </c>
      <c r="B1003" s="10" t="s">
        <v>19548</v>
      </c>
      <c r="C1003" s="269" t="s">
        <v>30118</v>
      </c>
      <c r="D1003" s="841" t="s">
        <v>17640</v>
      </c>
      <c r="E1003" s="837">
        <v>5000</v>
      </c>
      <c r="F1003" s="269" t="s">
        <v>17727</v>
      </c>
      <c r="G1003" s="841" t="s">
        <v>17728</v>
      </c>
      <c r="H1003" s="842" t="s">
        <v>17200</v>
      </c>
      <c r="I1003" s="842" t="s">
        <v>17154</v>
      </c>
      <c r="J1003" s="107"/>
      <c r="K1003" s="10"/>
      <c r="L1003" s="10" t="s">
        <v>17180</v>
      </c>
      <c r="M1003" s="838">
        <v>0</v>
      </c>
      <c r="N1003" s="10"/>
      <c r="O1003" s="107" t="s">
        <v>17180</v>
      </c>
      <c r="P1003" s="838">
        <v>878.06</v>
      </c>
      <c r="Q1003" s="10">
        <v>0</v>
      </c>
      <c r="R1003" s="107">
        <v>0</v>
      </c>
    </row>
    <row r="1004" spans="1:18" s="843" customFormat="1" ht="33.75" x14ac:dyDescent="0.25">
      <c r="A1004" s="107" t="s">
        <v>17149</v>
      </c>
      <c r="B1004" s="10" t="s">
        <v>19548</v>
      </c>
      <c r="C1004" s="269" t="s">
        <v>30118</v>
      </c>
      <c r="D1004" s="841" t="s">
        <v>17729</v>
      </c>
      <c r="E1004" s="837">
        <v>13500</v>
      </c>
      <c r="F1004" s="269" t="s">
        <v>17730</v>
      </c>
      <c r="G1004" s="841" t="s">
        <v>17731</v>
      </c>
      <c r="H1004" s="842" t="s">
        <v>16355</v>
      </c>
      <c r="I1004" s="842" t="s">
        <v>17154</v>
      </c>
      <c r="J1004" s="107"/>
      <c r="K1004" s="10"/>
      <c r="L1004" s="10" t="s">
        <v>17531</v>
      </c>
      <c r="M1004" s="838">
        <v>188276.93</v>
      </c>
      <c r="N1004" s="10"/>
      <c r="O1004" s="107" t="s">
        <v>17531</v>
      </c>
      <c r="P1004" s="838">
        <v>5857.8</v>
      </c>
      <c r="Q1004" s="10">
        <v>0</v>
      </c>
      <c r="R1004" s="107">
        <v>0</v>
      </c>
    </row>
    <row r="1005" spans="1:18" s="843" customFormat="1" ht="33.75" x14ac:dyDescent="0.25">
      <c r="A1005" s="107" t="s">
        <v>17149</v>
      </c>
      <c r="B1005" s="10" t="s">
        <v>19548</v>
      </c>
      <c r="C1005" s="269" t="s">
        <v>30118</v>
      </c>
      <c r="D1005" s="841" t="s">
        <v>17732</v>
      </c>
      <c r="E1005" s="837">
        <v>8500</v>
      </c>
      <c r="F1005" s="269" t="s">
        <v>17733</v>
      </c>
      <c r="G1005" s="841" t="s">
        <v>17734</v>
      </c>
      <c r="H1005" s="842" t="s">
        <v>17735</v>
      </c>
      <c r="I1005" s="842" t="s">
        <v>17154</v>
      </c>
      <c r="J1005" s="107"/>
      <c r="K1005" s="10"/>
      <c r="L1005" s="10" t="s">
        <v>17736</v>
      </c>
      <c r="M1005" s="838">
        <v>20742.900000000001</v>
      </c>
      <c r="N1005" s="10"/>
      <c r="O1005" s="107" t="s">
        <v>17180</v>
      </c>
      <c r="P1005" s="838">
        <v>0</v>
      </c>
      <c r="Q1005" s="10">
        <v>0</v>
      </c>
      <c r="R1005" s="107">
        <v>0</v>
      </c>
    </row>
    <row r="1006" spans="1:18" s="843" customFormat="1" ht="33.75" x14ac:dyDescent="0.25">
      <c r="A1006" s="107" t="s">
        <v>17149</v>
      </c>
      <c r="B1006" s="10" t="s">
        <v>19548</v>
      </c>
      <c r="C1006" s="269" t="s">
        <v>30118</v>
      </c>
      <c r="D1006" s="841" t="s">
        <v>17275</v>
      </c>
      <c r="E1006" s="837">
        <v>8500</v>
      </c>
      <c r="F1006" s="269" t="s">
        <v>17737</v>
      </c>
      <c r="G1006" s="841" t="s">
        <v>17738</v>
      </c>
      <c r="H1006" s="842" t="s">
        <v>16700</v>
      </c>
      <c r="I1006" s="842" t="s">
        <v>17154</v>
      </c>
      <c r="J1006" s="107"/>
      <c r="K1006" s="10"/>
      <c r="L1006" s="10" t="s">
        <v>17180</v>
      </c>
      <c r="M1006" s="838">
        <v>0</v>
      </c>
      <c r="N1006" s="10"/>
      <c r="O1006" s="107" t="s">
        <v>17739</v>
      </c>
      <c r="P1006" s="838">
        <v>13971.66</v>
      </c>
      <c r="Q1006" s="10">
        <v>0</v>
      </c>
      <c r="R1006" s="107">
        <v>0</v>
      </c>
    </row>
    <row r="1007" spans="1:18" s="843" customFormat="1" ht="33.75" x14ac:dyDescent="0.25">
      <c r="A1007" s="107" t="s">
        <v>17149</v>
      </c>
      <c r="B1007" s="10" t="s">
        <v>19548</v>
      </c>
      <c r="C1007" s="269" t="s">
        <v>30118</v>
      </c>
      <c r="D1007" s="841" t="s">
        <v>17384</v>
      </c>
      <c r="E1007" s="837">
        <v>3500</v>
      </c>
      <c r="F1007" s="269" t="s">
        <v>17740</v>
      </c>
      <c r="G1007" s="841" t="s">
        <v>6127</v>
      </c>
      <c r="H1007" s="842" t="s">
        <v>15834</v>
      </c>
      <c r="I1007" s="842" t="s">
        <v>17154</v>
      </c>
      <c r="J1007" s="107"/>
      <c r="K1007" s="10"/>
      <c r="L1007" s="10" t="s">
        <v>17340</v>
      </c>
      <c r="M1007" s="838">
        <v>29209.07</v>
      </c>
      <c r="N1007" s="10"/>
      <c r="O1007" s="107" t="s">
        <v>9186</v>
      </c>
      <c r="P1007" s="838">
        <v>14397.53</v>
      </c>
      <c r="Q1007" s="10">
        <v>0</v>
      </c>
      <c r="R1007" s="107">
        <v>0</v>
      </c>
    </row>
    <row r="1008" spans="1:18" s="843" customFormat="1" ht="33.75" x14ac:dyDescent="0.25">
      <c r="A1008" s="107" t="s">
        <v>17149</v>
      </c>
      <c r="B1008" s="10" t="s">
        <v>19548</v>
      </c>
      <c r="C1008" s="269" t="s">
        <v>30118</v>
      </c>
      <c r="D1008" s="841" t="s">
        <v>17741</v>
      </c>
      <c r="E1008" s="837">
        <v>8000</v>
      </c>
      <c r="F1008" s="269" t="s">
        <v>17742</v>
      </c>
      <c r="G1008" s="841" t="s">
        <v>17743</v>
      </c>
      <c r="H1008" s="842" t="s">
        <v>15834</v>
      </c>
      <c r="I1008" s="842" t="s">
        <v>17154</v>
      </c>
      <c r="J1008" s="107"/>
      <c r="K1008" s="10"/>
      <c r="L1008" s="10" t="s">
        <v>8942</v>
      </c>
      <c r="M1008" s="838">
        <v>107213.6</v>
      </c>
      <c r="N1008" s="10"/>
      <c r="O1008" s="107">
        <v>6</v>
      </c>
      <c r="P1008" s="838">
        <v>49415.97</v>
      </c>
      <c r="Q1008" s="10">
        <v>1</v>
      </c>
      <c r="R1008" s="107">
        <v>12</v>
      </c>
    </row>
    <row r="1009" spans="1:18" s="843" customFormat="1" ht="33.75" x14ac:dyDescent="0.25">
      <c r="A1009" s="107" t="s">
        <v>17149</v>
      </c>
      <c r="B1009" s="10" t="s">
        <v>19548</v>
      </c>
      <c r="C1009" s="269" t="s">
        <v>30118</v>
      </c>
      <c r="D1009" s="841" t="s">
        <v>17219</v>
      </c>
      <c r="E1009" s="837">
        <v>8500</v>
      </c>
      <c r="F1009" s="269" t="s">
        <v>17744</v>
      </c>
      <c r="G1009" s="841" t="s">
        <v>17745</v>
      </c>
      <c r="H1009" s="842" t="s">
        <v>17200</v>
      </c>
      <c r="I1009" s="842" t="s">
        <v>17154</v>
      </c>
      <c r="J1009" s="107"/>
      <c r="K1009" s="10"/>
      <c r="L1009" s="10" t="s">
        <v>8511</v>
      </c>
      <c r="M1009" s="838">
        <v>13775.880000000001</v>
      </c>
      <c r="N1009" s="10"/>
      <c r="O1009" s="107" t="s">
        <v>17180</v>
      </c>
      <c r="P1009" s="838">
        <v>0</v>
      </c>
      <c r="Q1009" s="10">
        <v>0</v>
      </c>
      <c r="R1009" s="107">
        <v>0</v>
      </c>
    </row>
    <row r="1010" spans="1:18" s="843" customFormat="1" ht="33.75" x14ac:dyDescent="0.25">
      <c r="A1010" s="107" t="s">
        <v>17149</v>
      </c>
      <c r="B1010" s="10" t="s">
        <v>25078</v>
      </c>
      <c r="C1010" s="269" t="s">
        <v>30118</v>
      </c>
      <c r="D1010" s="841" t="s">
        <v>17746</v>
      </c>
      <c r="E1010" s="837">
        <v>3000</v>
      </c>
      <c r="F1010" s="269" t="s">
        <v>17747</v>
      </c>
      <c r="G1010" s="841" t="s">
        <v>17748</v>
      </c>
      <c r="H1010" s="842" t="s">
        <v>17725</v>
      </c>
      <c r="I1010" s="842" t="s">
        <v>17749</v>
      </c>
      <c r="J1010" s="107"/>
      <c r="K1010" s="10"/>
      <c r="L1010" s="10" t="s">
        <v>8942</v>
      </c>
      <c r="M1010" s="838">
        <v>29260.2</v>
      </c>
      <c r="N1010" s="10"/>
      <c r="O1010" s="107">
        <v>6</v>
      </c>
      <c r="P1010" s="838">
        <v>18217.8</v>
      </c>
      <c r="Q1010" s="10">
        <v>1</v>
      </c>
      <c r="R1010" s="107">
        <v>12</v>
      </c>
    </row>
    <row r="1011" spans="1:18" s="843" customFormat="1" ht="33.75" x14ac:dyDescent="0.25">
      <c r="A1011" s="107" t="s">
        <v>17149</v>
      </c>
      <c r="B1011" s="10" t="s">
        <v>19548</v>
      </c>
      <c r="C1011" s="269" t="s">
        <v>30118</v>
      </c>
      <c r="D1011" s="841" t="s">
        <v>17750</v>
      </c>
      <c r="E1011" s="837">
        <v>13500</v>
      </c>
      <c r="F1011" s="269" t="s">
        <v>17751</v>
      </c>
      <c r="G1011" s="841" t="s">
        <v>17752</v>
      </c>
      <c r="H1011" s="842" t="s">
        <v>17753</v>
      </c>
      <c r="I1011" s="842" t="s">
        <v>17154</v>
      </c>
      <c r="J1011" s="107"/>
      <c r="K1011" s="10"/>
      <c r="L1011" s="10" t="s">
        <v>17709</v>
      </c>
      <c r="M1011" s="838">
        <v>12855.3</v>
      </c>
      <c r="N1011" s="10"/>
      <c r="O1011" s="107" t="s">
        <v>17180</v>
      </c>
      <c r="P1011" s="838">
        <v>0</v>
      </c>
      <c r="Q1011" s="10">
        <v>0</v>
      </c>
      <c r="R1011" s="107">
        <v>0</v>
      </c>
    </row>
    <row r="1012" spans="1:18" s="843" customFormat="1" ht="33.75" x14ac:dyDescent="0.25">
      <c r="A1012" s="107" t="s">
        <v>17149</v>
      </c>
      <c r="B1012" s="10" t="s">
        <v>19548</v>
      </c>
      <c r="C1012" s="269" t="s">
        <v>30118</v>
      </c>
      <c r="D1012" s="841" t="s">
        <v>17327</v>
      </c>
      <c r="E1012" s="837">
        <v>4500</v>
      </c>
      <c r="F1012" s="269" t="s">
        <v>17754</v>
      </c>
      <c r="G1012" s="841" t="s">
        <v>17755</v>
      </c>
      <c r="H1012" s="842" t="s">
        <v>17200</v>
      </c>
      <c r="I1012" s="842" t="s">
        <v>17154</v>
      </c>
      <c r="J1012" s="107"/>
      <c r="K1012" s="10"/>
      <c r="L1012" s="10" t="s">
        <v>17192</v>
      </c>
      <c r="M1012" s="838">
        <v>35475.72</v>
      </c>
      <c r="N1012" s="10"/>
      <c r="O1012" s="107" t="s">
        <v>9186</v>
      </c>
      <c r="P1012" s="838">
        <v>18176.7</v>
      </c>
      <c r="Q1012" s="10">
        <v>0</v>
      </c>
      <c r="R1012" s="107">
        <v>0</v>
      </c>
    </row>
    <row r="1013" spans="1:18" s="843" customFormat="1" ht="33.75" x14ac:dyDescent="0.25">
      <c r="A1013" s="107" t="s">
        <v>17149</v>
      </c>
      <c r="B1013" s="10" t="s">
        <v>19548</v>
      </c>
      <c r="C1013" s="269" t="s">
        <v>30118</v>
      </c>
      <c r="D1013" s="841" t="s">
        <v>17756</v>
      </c>
      <c r="E1013" s="837">
        <v>3000</v>
      </c>
      <c r="F1013" s="269" t="s">
        <v>17757</v>
      </c>
      <c r="G1013" s="841" t="s">
        <v>17758</v>
      </c>
      <c r="H1013" s="842" t="s">
        <v>17759</v>
      </c>
      <c r="I1013" s="842" t="s">
        <v>17160</v>
      </c>
      <c r="J1013" s="107"/>
      <c r="K1013" s="10"/>
      <c r="L1013" s="10" t="s">
        <v>8942</v>
      </c>
      <c r="M1013" s="838">
        <v>39213.599999999999</v>
      </c>
      <c r="N1013" s="10"/>
      <c r="O1013" s="107">
        <v>6</v>
      </c>
      <c r="P1013" s="838">
        <v>19249.3</v>
      </c>
      <c r="Q1013" s="10">
        <v>1</v>
      </c>
      <c r="R1013" s="107">
        <v>12</v>
      </c>
    </row>
    <row r="1014" spans="1:18" s="843" customFormat="1" ht="33.75" x14ac:dyDescent="0.25">
      <c r="A1014" s="107" t="s">
        <v>17149</v>
      </c>
      <c r="B1014" s="10" t="s">
        <v>19548</v>
      </c>
      <c r="C1014" s="269" t="s">
        <v>30118</v>
      </c>
      <c r="D1014" s="841" t="s">
        <v>17760</v>
      </c>
      <c r="E1014" s="837">
        <v>5000</v>
      </c>
      <c r="F1014" s="269" t="s">
        <v>17761</v>
      </c>
      <c r="G1014" s="841" t="s">
        <v>17762</v>
      </c>
      <c r="H1014" s="842" t="s">
        <v>15834</v>
      </c>
      <c r="I1014" s="842" t="s">
        <v>17154</v>
      </c>
      <c r="J1014" s="107"/>
      <c r="K1014" s="10"/>
      <c r="L1014" s="10" t="s">
        <v>8942</v>
      </c>
      <c r="M1014" s="838">
        <v>68213.600000000006</v>
      </c>
      <c r="N1014" s="10"/>
      <c r="O1014" s="107">
        <v>6</v>
      </c>
      <c r="P1014" s="838">
        <v>31122.57</v>
      </c>
      <c r="Q1014" s="10">
        <v>1</v>
      </c>
      <c r="R1014" s="107">
        <v>12</v>
      </c>
    </row>
    <row r="1015" spans="1:18" s="843" customFormat="1" ht="33.75" x14ac:dyDescent="0.25">
      <c r="A1015" s="107" t="s">
        <v>17149</v>
      </c>
      <c r="B1015" s="10" t="s">
        <v>19548</v>
      </c>
      <c r="C1015" s="269" t="s">
        <v>30118</v>
      </c>
      <c r="D1015" s="841" t="s">
        <v>15450</v>
      </c>
      <c r="E1015" s="837">
        <v>7500</v>
      </c>
      <c r="F1015" s="269" t="s">
        <v>17763</v>
      </c>
      <c r="G1015" s="841" t="s">
        <v>17764</v>
      </c>
      <c r="H1015" s="842" t="s">
        <v>15498</v>
      </c>
      <c r="I1015" s="842" t="s">
        <v>17154</v>
      </c>
      <c r="J1015" s="107"/>
      <c r="K1015" s="10"/>
      <c r="L1015" s="10" t="s">
        <v>17192</v>
      </c>
      <c r="M1015" s="838">
        <v>57642.400000000001</v>
      </c>
      <c r="N1015" s="10"/>
      <c r="O1015" s="107" t="s">
        <v>8526</v>
      </c>
      <c r="P1015" s="838">
        <v>46399.3</v>
      </c>
      <c r="Q1015" s="10">
        <v>1</v>
      </c>
      <c r="R1015" s="107">
        <v>12</v>
      </c>
    </row>
    <row r="1016" spans="1:18" s="843" customFormat="1" ht="33.75" x14ac:dyDescent="0.25">
      <c r="A1016" s="107" t="s">
        <v>17149</v>
      </c>
      <c r="B1016" s="10" t="s">
        <v>19548</v>
      </c>
      <c r="C1016" s="269" t="s">
        <v>30118</v>
      </c>
      <c r="D1016" s="841" t="s">
        <v>17156</v>
      </c>
      <c r="E1016" s="837">
        <v>1600</v>
      </c>
      <c r="F1016" s="269" t="s">
        <v>17765</v>
      </c>
      <c r="G1016" s="841" t="s">
        <v>17766</v>
      </c>
      <c r="H1016" s="842" t="s">
        <v>17543</v>
      </c>
      <c r="I1016" s="842" t="s">
        <v>17544</v>
      </c>
      <c r="J1016" s="107"/>
      <c r="K1016" s="10"/>
      <c r="L1016" s="10" t="s">
        <v>8942</v>
      </c>
      <c r="M1016" s="838">
        <v>21738</v>
      </c>
      <c r="N1016" s="10"/>
      <c r="O1016" s="107">
        <v>6</v>
      </c>
      <c r="P1016" s="838">
        <v>10522.13</v>
      </c>
      <c r="Q1016" s="10">
        <v>1</v>
      </c>
      <c r="R1016" s="107">
        <v>12</v>
      </c>
    </row>
    <row r="1017" spans="1:18" s="843" customFormat="1" ht="33.75" x14ac:dyDescent="0.25">
      <c r="A1017" s="107" t="s">
        <v>17149</v>
      </c>
      <c r="B1017" s="10" t="s">
        <v>19548</v>
      </c>
      <c r="C1017" s="269" t="s">
        <v>30118</v>
      </c>
      <c r="D1017" s="841" t="s">
        <v>17767</v>
      </c>
      <c r="E1017" s="837">
        <v>8500</v>
      </c>
      <c r="F1017" s="269" t="s">
        <v>17768</v>
      </c>
      <c r="G1017" s="841" t="s">
        <v>17769</v>
      </c>
      <c r="H1017" s="842" t="s">
        <v>17200</v>
      </c>
      <c r="I1017" s="842" t="s">
        <v>17154</v>
      </c>
      <c r="J1017" s="107"/>
      <c r="K1017" s="10"/>
      <c r="L1017" s="10" t="s">
        <v>17770</v>
      </c>
      <c r="M1017" s="838">
        <v>77429.510000000009</v>
      </c>
      <c r="N1017" s="10"/>
      <c r="O1017" s="107" t="s">
        <v>17180</v>
      </c>
      <c r="P1017" s="838">
        <v>0</v>
      </c>
      <c r="Q1017" s="10">
        <v>0</v>
      </c>
      <c r="R1017" s="107">
        <v>0</v>
      </c>
    </row>
    <row r="1018" spans="1:18" s="843" customFormat="1" ht="33.75" x14ac:dyDescent="0.25">
      <c r="A1018" s="107" t="s">
        <v>17149</v>
      </c>
      <c r="B1018" s="10" t="s">
        <v>19548</v>
      </c>
      <c r="C1018" s="269" t="s">
        <v>30118</v>
      </c>
      <c r="D1018" s="841" t="s">
        <v>17345</v>
      </c>
      <c r="E1018" s="837">
        <v>8500</v>
      </c>
      <c r="F1018" s="269" t="s">
        <v>17771</v>
      </c>
      <c r="G1018" s="841" t="s">
        <v>17772</v>
      </c>
      <c r="H1018" s="842" t="s">
        <v>16700</v>
      </c>
      <c r="I1018" s="842" t="s">
        <v>17154</v>
      </c>
      <c r="J1018" s="107"/>
      <c r="K1018" s="10"/>
      <c r="L1018" s="10" t="s">
        <v>17180</v>
      </c>
      <c r="M1018" s="838">
        <v>0</v>
      </c>
      <c r="N1018" s="10"/>
      <c r="O1018" s="107">
        <v>6</v>
      </c>
      <c r="P1018" s="838">
        <v>30778.530000000002</v>
      </c>
      <c r="Q1018" s="10">
        <v>1</v>
      </c>
      <c r="R1018" s="107">
        <v>12</v>
      </c>
    </row>
    <row r="1019" spans="1:18" s="843" customFormat="1" ht="33.75" x14ac:dyDescent="0.25">
      <c r="A1019" s="107" t="s">
        <v>17149</v>
      </c>
      <c r="B1019" s="10" t="s">
        <v>25078</v>
      </c>
      <c r="C1019" s="269" t="s">
        <v>30118</v>
      </c>
      <c r="D1019" s="841" t="s">
        <v>17214</v>
      </c>
      <c r="E1019" s="837">
        <v>2000</v>
      </c>
      <c r="F1019" s="269" t="s">
        <v>17773</v>
      </c>
      <c r="G1019" s="841" t="s">
        <v>17774</v>
      </c>
      <c r="H1019" s="842" t="s">
        <v>17190</v>
      </c>
      <c r="I1019" s="842" t="s">
        <v>17191</v>
      </c>
      <c r="J1019" s="107"/>
      <c r="K1019" s="10"/>
      <c r="L1019" s="10" t="s">
        <v>8942</v>
      </c>
      <c r="M1019" s="838">
        <v>22100</v>
      </c>
      <c r="N1019" s="10"/>
      <c r="O1019" s="107">
        <v>6</v>
      </c>
      <c r="P1019" s="838">
        <v>13146.67</v>
      </c>
      <c r="Q1019" s="10">
        <v>1</v>
      </c>
      <c r="R1019" s="107">
        <v>12</v>
      </c>
    </row>
    <row r="1020" spans="1:18" s="843" customFormat="1" ht="33.75" x14ac:dyDescent="0.25">
      <c r="A1020" s="107" t="s">
        <v>17149</v>
      </c>
      <c r="B1020" s="10" t="s">
        <v>19548</v>
      </c>
      <c r="C1020" s="269" t="s">
        <v>30118</v>
      </c>
      <c r="D1020" s="841" t="s">
        <v>17176</v>
      </c>
      <c r="E1020" s="837">
        <v>12000</v>
      </c>
      <c r="F1020" s="269" t="s">
        <v>17775</v>
      </c>
      <c r="G1020" s="841" t="s">
        <v>17776</v>
      </c>
      <c r="H1020" s="842" t="s">
        <v>15498</v>
      </c>
      <c r="I1020" s="842" t="s">
        <v>17154</v>
      </c>
      <c r="J1020" s="107"/>
      <c r="K1020" s="10"/>
      <c r="L1020" s="10" t="s">
        <v>17777</v>
      </c>
      <c r="M1020" s="838">
        <v>21420.07</v>
      </c>
      <c r="N1020" s="10"/>
      <c r="O1020" s="107" t="s">
        <v>17180</v>
      </c>
      <c r="P1020" s="838">
        <v>0</v>
      </c>
      <c r="Q1020" s="10">
        <v>0</v>
      </c>
      <c r="R1020" s="107">
        <v>0</v>
      </c>
    </row>
    <row r="1021" spans="1:18" s="843" customFormat="1" ht="33.75" x14ac:dyDescent="0.25">
      <c r="A1021" s="107" t="s">
        <v>17149</v>
      </c>
      <c r="B1021" s="10" t="s">
        <v>19548</v>
      </c>
      <c r="C1021" s="269" t="s">
        <v>30118</v>
      </c>
      <c r="D1021" s="841" t="s">
        <v>15482</v>
      </c>
      <c r="E1021" s="837">
        <v>4500</v>
      </c>
      <c r="F1021" s="269" t="s">
        <v>17778</v>
      </c>
      <c r="G1021" s="841" t="s">
        <v>17779</v>
      </c>
      <c r="H1021" s="842" t="s">
        <v>17780</v>
      </c>
      <c r="I1021" s="842" t="s">
        <v>17160</v>
      </c>
      <c r="J1021" s="107"/>
      <c r="K1021" s="10"/>
      <c r="L1021" s="10" t="s">
        <v>17559</v>
      </c>
      <c r="M1021" s="838">
        <v>13736.73</v>
      </c>
      <c r="N1021" s="10"/>
      <c r="O1021" s="107" t="s">
        <v>8497</v>
      </c>
      <c r="P1021" s="838">
        <v>11376.92</v>
      </c>
      <c r="Q1021" s="10">
        <v>0</v>
      </c>
      <c r="R1021" s="107">
        <v>0</v>
      </c>
    </row>
    <row r="1022" spans="1:18" s="843" customFormat="1" ht="33.75" x14ac:dyDescent="0.25">
      <c r="A1022" s="107" t="s">
        <v>17149</v>
      </c>
      <c r="B1022" s="10" t="s">
        <v>19548</v>
      </c>
      <c r="C1022" s="269" t="s">
        <v>30118</v>
      </c>
      <c r="D1022" s="841" t="s">
        <v>17781</v>
      </c>
      <c r="E1022" s="837">
        <v>3300</v>
      </c>
      <c r="F1022" s="269" t="s">
        <v>17782</v>
      </c>
      <c r="G1022" s="841" t="s">
        <v>17783</v>
      </c>
      <c r="H1022" s="842" t="s">
        <v>15834</v>
      </c>
      <c r="I1022" s="842" t="s">
        <v>17154</v>
      </c>
      <c r="J1022" s="107"/>
      <c r="K1022" s="10"/>
      <c r="L1022" s="10" t="s">
        <v>8942</v>
      </c>
      <c r="M1022" s="838">
        <v>42813.599999999999</v>
      </c>
      <c r="N1022" s="10"/>
      <c r="O1022" s="107">
        <v>6</v>
      </c>
      <c r="P1022" s="838">
        <v>13976.7</v>
      </c>
      <c r="Q1022" s="10">
        <v>1</v>
      </c>
      <c r="R1022" s="107">
        <v>12</v>
      </c>
    </row>
    <row r="1023" spans="1:18" s="843" customFormat="1" ht="33.75" x14ac:dyDescent="0.25">
      <c r="A1023" s="107" t="s">
        <v>17149</v>
      </c>
      <c r="B1023" s="10" t="s">
        <v>25078</v>
      </c>
      <c r="C1023" s="269" t="s">
        <v>30118</v>
      </c>
      <c r="D1023" s="841" t="s">
        <v>17214</v>
      </c>
      <c r="E1023" s="837">
        <v>2000</v>
      </c>
      <c r="F1023" s="269" t="s">
        <v>17784</v>
      </c>
      <c r="G1023" s="841" t="s">
        <v>17785</v>
      </c>
      <c r="H1023" s="842" t="s">
        <v>17190</v>
      </c>
      <c r="I1023" s="842" t="s">
        <v>17191</v>
      </c>
      <c r="J1023" s="107"/>
      <c r="K1023" s="10"/>
      <c r="L1023" s="10" t="s">
        <v>8942</v>
      </c>
      <c r="M1023" s="838">
        <v>22100</v>
      </c>
      <c r="N1023" s="10"/>
      <c r="O1023" s="107">
        <v>6</v>
      </c>
      <c r="P1023" s="838">
        <v>13146.67</v>
      </c>
      <c r="Q1023" s="10">
        <v>1</v>
      </c>
      <c r="R1023" s="107">
        <v>12</v>
      </c>
    </row>
    <row r="1024" spans="1:18" s="843" customFormat="1" ht="33.75" x14ac:dyDescent="0.25">
      <c r="A1024" s="107" t="s">
        <v>17149</v>
      </c>
      <c r="B1024" s="10" t="s">
        <v>19548</v>
      </c>
      <c r="C1024" s="269" t="s">
        <v>30118</v>
      </c>
      <c r="D1024" s="841" t="s">
        <v>17786</v>
      </c>
      <c r="E1024" s="837">
        <v>4000</v>
      </c>
      <c r="F1024" s="269" t="s">
        <v>17787</v>
      </c>
      <c r="G1024" s="841" t="s">
        <v>17788</v>
      </c>
      <c r="H1024" s="842" t="s">
        <v>16355</v>
      </c>
      <c r="I1024" s="842" t="s">
        <v>17154</v>
      </c>
      <c r="J1024" s="107"/>
      <c r="K1024" s="10"/>
      <c r="L1024" s="10" t="s">
        <v>17192</v>
      </c>
      <c r="M1024" s="838">
        <v>31813.93</v>
      </c>
      <c r="N1024" s="10"/>
      <c r="O1024" s="107" t="s">
        <v>17180</v>
      </c>
      <c r="P1024" s="838">
        <v>2652.9700000000003</v>
      </c>
      <c r="Q1024" s="10">
        <v>0</v>
      </c>
      <c r="R1024" s="107">
        <v>0</v>
      </c>
    </row>
    <row r="1025" spans="1:18" s="843" customFormat="1" ht="33.75" x14ac:dyDescent="0.25">
      <c r="A1025" s="107" t="s">
        <v>17149</v>
      </c>
      <c r="B1025" s="10" t="s">
        <v>19548</v>
      </c>
      <c r="C1025" s="269" t="s">
        <v>30118</v>
      </c>
      <c r="D1025" s="841" t="s">
        <v>17327</v>
      </c>
      <c r="E1025" s="837">
        <v>4500</v>
      </c>
      <c r="F1025" s="269" t="s">
        <v>17789</v>
      </c>
      <c r="G1025" s="841" t="s">
        <v>17790</v>
      </c>
      <c r="H1025" s="842" t="s">
        <v>17200</v>
      </c>
      <c r="I1025" s="842" t="s">
        <v>17154</v>
      </c>
      <c r="J1025" s="107"/>
      <c r="K1025" s="10"/>
      <c r="L1025" s="10" t="s">
        <v>17180</v>
      </c>
      <c r="M1025" s="838">
        <v>0</v>
      </c>
      <c r="N1025" s="10"/>
      <c r="O1025" s="107" t="s">
        <v>17180</v>
      </c>
      <c r="P1025" s="838">
        <v>790.25</v>
      </c>
      <c r="Q1025" s="10">
        <v>0</v>
      </c>
      <c r="R1025" s="107">
        <v>0</v>
      </c>
    </row>
    <row r="1026" spans="1:18" s="843" customFormat="1" ht="33.75" x14ac:dyDescent="0.25">
      <c r="A1026" s="107" t="s">
        <v>17149</v>
      </c>
      <c r="B1026" s="10" t="s">
        <v>19548</v>
      </c>
      <c r="C1026" s="269" t="s">
        <v>30118</v>
      </c>
      <c r="D1026" s="841" t="s">
        <v>15482</v>
      </c>
      <c r="E1026" s="837">
        <v>3100</v>
      </c>
      <c r="F1026" s="269" t="s">
        <v>17791</v>
      </c>
      <c r="G1026" s="841" t="s">
        <v>17792</v>
      </c>
      <c r="H1026" s="842" t="s">
        <v>15906</v>
      </c>
      <c r="I1026" s="842" t="s">
        <v>17160</v>
      </c>
      <c r="J1026" s="107"/>
      <c r="K1026" s="10"/>
      <c r="L1026" s="10" t="s">
        <v>8942</v>
      </c>
      <c r="M1026" s="838">
        <v>40108.559999999998</v>
      </c>
      <c r="N1026" s="10"/>
      <c r="O1026" s="107">
        <v>6</v>
      </c>
      <c r="P1026" s="838">
        <v>19620.78</v>
      </c>
      <c r="Q1026" s="10">
        <v>1</v>
      </c>
      <c r="R1026" s="107">
        <v>12</v>
      </c>
    </row>
    <row r="1027" spans="1:18" s="843" customFormat="1" ht="33.75" x14ac:dyDescent="0.25">
      <c r="A1027" s="107" t="s">
        <v>17149</v>
      </c>
      <c r="B1027" s="10" t="s">
        <v>25078</v>
      </c>
      <c r="C1027" s="269" t="s">
        <v>30118</v>
      </c>
      <c r="D1027" s="841" t="s">
        <v>17214</v>
      </c>
      <c r="E1027" s="837">
        <v>2000</v>
      </c>
      <c r="F1027" s="269" t="s">
        <v>17793</v>
      </c>
      <c r="G1027" s="841" t="s">
        <v>17794</v>
      </c>
      <c r="H1027" s="842" t="s">
        <v>17190</v>
      </c>
      <c r="I1027" s="842" t="s">
        <v>17191</v>
      </c>
      <c r="J1027" s="107"/>
      <c r="K1027" s="10"/>
      <c r="L1027" s="10" t="s">
        <v>8942</v>
      </c>
      <c r="M1027" s="838">
        <v>22100</v>
      </c>
      <c r="N1027" s="10"/>
      <c r="O1027" s="107">
        <v>6</v>
      </c>
      <c r="P1027" s="838">
        <v>13146.67</v>
      </c>
      <c r="Q1027" s="10">
        <v>1</v>
      </c>
      <c r="R1027" s="107">
        <v>12</v>
      </c>
    </row>
    <row r="1028" spans="1:18" s="843" customFormat="1" ht="33.75" x14ac:dyDescent="0.25">
      <c r="A1028" s="107" t="s">
        <v>17149</v>
      </c>
      <c r="B1028" s="10" t="s">
        <v>19548</v>
      </c>
      <c r="C1028" s="269" t="s">
        <v>30118</v>
      </c>
      <c r="D1028" s="841" t="s">
        <v>15482</v>
      </c>
      <c r="E1028" s="837">
        <v>1700</v>
      </c>
      <c r="F1028" s="269" t="s">
        <v>17795</v>
      </c>
      <c r="G1028" s="841" t="s">
        <v>17796</v>
      </c>
      <c r="H1028" s="842" t="s">
        <v>17797</v>
      </c>
      <c r="I1028" s="842" t="s">
        <v>17160</v>
      </c>
      <c r="J1028" s="107"/>
      <c r="K1028" s="10"/>
      <c r="L1028" s="10" t="s">
        <v>8942</v>
      </c>
      <c r="M1028" s="838">
        <v>23046</v>
      </c>
      <c r="N1028" s="10"/>
      <c r="O1028" s="107">
        <v>6</v>
      </c>
      <c r="P1028" s="838">
        <v>11179.77</v>
      </c>
      <c r="Q1028" s="10">
        <v>1</v>
      </c>
      <c r="R1028" s="107">
        <v>12</v>
      </c>
    </row>
    <row r="1029" spans="1:18" s="843" customFormat="1" ht="33.75" x14ac:dyDescent="0.25">
      <c r="A1029" s="107" t="s">
        <v>17149</v>
      </c>
      <c r="B1029" s="10" t="s">
        <v>19548</v>
      </c>
      <c r="C1029" s="269" t="s">
        <v>30118</v>
      </c>
      <c r="D1029" s="841" t="s">
        <v>17798</v>
      </c>
      <c r="E1029" s="837">
        <v>2965.5</v>
      </c>
      <c r="F1029" s="269" t="s">
        <v>17799</v>
      </c>
      <c r="G1029" s="841" t="s">
        <v>17800</v>
      </c>
      <c r="H1029" s="842" t="s">
        <v>16693</v>
      </c>
      <c r="I1029" s="842" t="s">
        <v>17154</v>
      </c>
      <c r="J1029" s="107"/>
      <c r="K1029" s="10"/>
      <c r="L1029" s="10" t="s">
        <v>8942</v>
      </c>
      <c r="M1029" s="838">
        <v>22564.5</v>
      </c>
      <c r="N1029" s="10"/>
      <c r="O1029" s="107">
        <v>6</v>
      </c>
      <c r="P1029" s="838">
        <v>19041.149999999998</v>
      </c>
      <c r="Q1029" s="10">
        <v>1</v>
      </c>
      <c r="R1029" s="107">
        <v>12</v>
      </c>
    </row>
    <row r="1030" spans="1:18" s="843" customFormat="1" ht="33.75" x14ac:dyDescent="0.25">
      <c r="A1030" s="107" t="s">
        <v>17149</v>
      </c>
      <c r="B1030" s="10" t="s">
        <v>19548</v>
      </c>
      <c r="C1030" s="269" t="s">
        <v>30118</v>
      </c>
      <c r="D1030" s="841" t="s">
        <v>17473</v>
      </c>
      <c r="E1030" s="837">
        <v>13500</v>
      </c>
      <c r="F1030" s="269" t="s">
        <v>17801</v>
      </c>
      <c r="G1030" s="841" t="s">
        <v>17802</v>
      </c>
      <c r="H1030" s="842" t="s">
        <v>15834</v>
      </c>
      <c r="I1030" s="842" t="s">
        <v>17154</v>
      </c>
      <c r="J1030" s="107"/>
      <c r="K1030" s="10"/>
      <c r="L1030" s="10" t="s">
        <v>17180</v>
      </c>
      <c r="M1030" s="838">
        <v>0</v>
      </c>
      <c r="N1030" s="10"/>
      <c r="O1030" s="107" t="s">
        <v>17803</v>
      </c>
      <c r="P1030" s="838">
        <v>72349.3</v>
      </c>
      <c r="Q1030" s="10">
        <v>1</v>
      </c>
      <c r="R1030" s="107">
        <v>12</v>
      </c>
    </row>
    <row r="1031" spans="1:18" s="843" customFormat="1" ht="33.75" x14ac:dyDescent="0.25">
      <c r="A1031" s="107" t="s">
        <v>17149</v>
      </c>
      <c r="B1031" s="10" t="s">
        <v>19548</v>
      </c>
      <c r="C1031" s="269" t="s">
        <v>30118</v>
      </c>
      <c r="D1031" s="841" t="s">
        <v>17302</v>
      </c>
      <c r="E1031" s="837">
        <v>1500</v>
      </c>
      <c r="F1031" s="269" t="s">
        <v>17804</v>
      </c>
      <c r="G1031" s="841" t="s">
        <v>17805</v>
      </c>
      <c r="H1031" s="842" t="s">
        <v>17372</v>
      </c>
      <c r="I1031" s="842" t="s">
        <v>17160</v>
      </c>
      <c r="J1031" s="107"/>
      <c r="K1031" s="10"/>
      <c r="L1031" s="10" t="s">
        <v>8942</v>
      </c>
      <c r="M1031" s="838">
        <v>22012.799999999999</v>
      </c>
      <c r="N1031" s="10"/>
      <c r="O1031" s="107">
        <v>6</v>
      </c>
      <c r="P1031" s="838">
        <v>9864.5</v>
      </c>
      <c r="Q1031" s="10">
        <v>1</v>
      </c>
      <c r="R1031" s="107">
        <v>12</v>
      </c>
    </row>
    <row r="1032" spans="1:18" s="843" customFormat="1" ht="33.75" x14ac:dyDescent="0.25">
      <c r="A1032" s="107" t="s">
        <v>17149</v>
      </c>
      <c r="B1032" s="10" t="s">
        <v>19548</v>
      </c>
      <c r="C1032" s="269" t="s">
        <v>30118</v>
      </c>
      <c r="D1032" s="841" t="s">
        <v>17445</v>
      </c>
      <c r="E1032" s="837">
        <v>5000</v>
      </c>
      <c r="F1032" s="269" t="s">
        <v>17806</v>
      </c>
      <c r="G1032" s="841" t="s">
        <v>17807</v>
      </c>
      <c r="H1032" s="842" t="s">
        <v>16686</v>
      </c>
      <c r="I1032" s="842" t="s">
        <v>17154</v>
      </c>
      <c r="J1032" s="107"/>
      <c r="K1032" s="10"/>
      <c r="L1032" s="10" t="s">
        <v>8942</v>
      </c>
      <c r="M1032" s="838">
        <v>63213.599999999999</v>
      </c>
      <c r="N1032" s="10"/>
      <c r="O1032" s="107">
        <v>6</v>
      </c>
      <c r="P1032" s="838">
        <v>31315.969999999998</v>
      </c>
      <c r="Q1032" s="10">
        <v>1</v>
      </c>
      <c r="R1032" s="107">
        <v>12</v>
      </c>
    </row>
    <row r="1033" spans="1:18" s="843" customFormat="1" ht="33.75" x14ac:dyDescent="0.25">
      <c r="A1033" s="107" t="s">
        <v>17149</v>
      </c>
      <c r="B1033" s="10" t="s">
        <v>19548</v>
      </c>
      <c r="C1033" s="269" t="s">
        <v>30118</v>
      </c>
      <c r="D1033" s="841" t="s">
        <v>15498</v>
      </c>
      <c r="E1033" s="837">
        <v>8000</v>
      </c>
      <c r="F1033" s="269" t="s">
        <v>17808</v>
      </c>
      <c r="G1033" s="841" t="s">
        <v>17809</v>
      </c>
      <c r="H1033" s="842" t="s">
        <v>15498</v>
      </c>
      <c r="I1033" s="842" t="s">
        <v>17154</v>
      </c>
      <c r="J1033" s="107"/>
      <c r="K1033" s="10"/>
      <c r="L1033" s="10" t="s">
        <v>8942</v>
      </c>
      <c r="M1033" s="838">
        <v>98443.57</v>
      </c>
      <c r="N1033" s="10"/>
      <c r="O1033" s="107">
        <v>6</v>
      </c>
      <c r="P1033" s="838">
        <v>48986.1</v>
      </c>
      <c r="Q1033" s="10">
        <v>1</v>
      </c>
      <c r="R1033" s="107">
        <v>12</v>
      </c>
    </row>
    <row r="1034" spans="1:18" s="843" customFormat="1" ht="33.75" x14ac:dyDescent="0.25">
      <c r="A1034" s="107" t="s">
        <v>17149</v>
      </c>
      <c r="B1034" s="10" t="s">
        <v>19548</v>
      </c>
      <c r="C1034" s="269" t="s">
        <v>30118</v>
      </c>
      <c r="D1034" s="841" t="s">
        <v>17810</v>
      </c>
      <c r="E1034" s="837">
        <v>13500</v>
      </c>
      <c r="F1034" s="269" t="s">
        <v>17811</v>
      </c>
      <c r="G1034" s="841" t="s">
        <v>17812</v>
      </c>
      <c r="H1034" s="842" t="s">
        <v>17153</v>
      </c>
      <c r="I1034" s="842" t="s">
        <v>17154</v>
      </c>
      <c r="J1034" s="107"/>
      <c r="K1034" s="10"/>
      <c r="L1034" s="10" t="s">
        <v>17180</v>
      </c>
      <c r="M1034" s="838">
        <v>0</v>
      </c>
      <c r="N1034" s="10"/>
      <c r="O1034" s="107" t="s">
        <v>17813</v>
      </c>
      <c r="P1034" s="838">
        <v>80349.3</v>
      </c>
      <c r="Q1034" s="10">
        <v>1</v>
      </c>
      <c r="R1034" s="107">
        <v>12</v>
      </c>
    </row>
    <row r="1035" spans="1:18" s="843" customFormat="1" ht="33.75" x14ac:dyDescent="0.25">
      <c r="A1035" s="107" t="s">
        <v>17149</v>
      </c>
      <c r="B1035" s="10" t="s">
        <v>19548</v>
      </c>
      <c r="C1035" s="269" t="s">
        <v>30118</v>
      </c>
      <c r="D1035" s="841" t="s">
        <v>17176</v>
      </c>
      <c r="E1035" s="837">
        <v>12000</v>
      </c>
      <c r="F1035" s="269" t="s">
        <v>17814</v>
      </c>
      <c r="G1035" s="841" t="s">
        <v>17815</v>
      </c>
      <c r="H1035" s="842" t="s">
        <v>16700</v>
      </c>
      <c r="I1035" s="842" t="s">
        <v>17154</v>
      </c>
      <c r="J1035" s="107"/>
      <c r="K1035" s="10"/>
      <c r="L1035" s="10" t="s">
        <v>17155</v>
      </c>
      <c r="M1035" s="838">
        <v>13717.8</v>
      </c>
      <c r="N1035" s="10"/>
      <c r="O1035" s="107" t="s">
        <v>17816</v>
      </c>
      <c r="P1035" s="838">
        <v>69232.63</v>
      </c>
      <c r="Q1035" s="10">
        <v>0</v>
      </c>
      <c r="R1035" s="107">
        <v>0</v>
      </c>
    </row>
    <row r="1036" spans="1:18" s="843" customFormat="1" ht="33.75" x14ac:dyDescent="0.25">
      <c r="A1036" s="107" t="s">
        <v>17149</v>
      </c>
      <c r="B1036" s="10" t="s">
        <v>25078</v>
      </c>
      <c r="C1036" s="269" t="s">
        <v>30118</v>
      </c>
      <c r="D1036" s="841" t="s">
        <v>17214</v>
      </c>
      <c r="E1036" s="837">
        <v>2000</v>
      </c>
      <c r="F1036" s="269" t="s">
        <v>17817</v>
      </c>
      <c r="G1036" s="841" t="s">
        <v>17818</v>
      </c>
      <c r="H1036" s="842" t="s">
        <v>17190</v>
      </c>
      <c r="I1036" s="842" t="s">
        <v>17191</v>
      </c>
      <c r="J1036" s="107"/>
      <c r="K1036" s="10"/>
      <c r="L1036" s="10" t="s">
        <v>8942</v>
      </c>
      <c r="M1036" s="838">
        <v>22100</v>
      </c>
      <c r="N1036" s="10"/>
      <c r="O1036" s="107">
        <v>6</v>
      </c>
      <c r="P1036" s="838">
        <v>13146.67</v>
      </c>
      <c r="Q1036" s="10">
        <v>1</v>
      </c>
      <c r="R1036" s="107">
        <v>12</v>
      </c>
    </row>
    <row r="1037" spans="1:18" s="843" customFormat="1" ht="33.75" x14ac:dyDescent="0.25">
      <c r="A1037" s="107" t="s">
        <v>17149</v>
      </c>
      <c r="B1037" s="10" t="s">
        <v>19548</v>
      </c>
      <c r="C1037" s="269" t="s">
        <v>30118</v>
      </c>
      <c r="D1037" s="841" t="s">
        <v>17819</v>
      </c>
      <c r="E1037" s="837">
        <v>8000</v>
      </c>
      <c r="F1037" s="269" t="s">
        <v>17820</v>
      </c>
      <c r="G1037" s="841" t="s">
        <v>17821</v>
      </c>
      <c r="H1037" s="842" t="s">
        <v>17153</v>
      </c>
      <c r="I1037" s="842" t="s">
        <v>17154</v>
      </c>
      <c r="J1037" s="107"/>
      <c r="K1037" s="10"/>
      <c r="L1037" s="10" t="s">
        <v>17502</v>
      </c>
      <c r="M1037" s="838">
        <v>944.67</v>
      </c>
      <c r="N1037" s="10"/>
      <c r="O1037" s="107" t="s">
        <v>17180</v>
      </c>
      <c r="P1037" s="838">
        <v>0</v>
      </c>
      <c r="Q1037" s="10">
        <v>0</v>
      </c>
      <c r="R1037" s="107">
        <v>0</v>
      </c>
    </row>
    <row r="1038" spans="1:18" s="843" customFormat="1" ht="33.75" x14ac:dyDescent="0.25">
      <c r="A1038" s="107" t="s">
        <v>17149</v>
      </c>
      <c r="B1038" s="10" t="s">
        <v>19548</v>
      </c>
      <c r="C1038" s="269" t="s">
        <v>30118</v>
      </c>
      <c r="D1038" s="841" t="s">
        <v>17822</v>
      </c>
      <c r="E1038" s="837">
        <v>4000</v>
      </c>
      <c r="F1038" s="269" t="s">
        <v>17823</v>
      </c>
      <c r="G1038" s="841" t="s">
        <v>17824</v>
      </c>
      <c r="H1038" s="842" t="s">
        <v>17825</v>
      </c>
      <c r="I1038" s="842" t="s">
        <v>17160</v>
      </c>
      <c r="J1038" s="107"/>
      <c r="K1038" s="10"/>
      <c r="L1038" s="10" t="s">
        <v>8942</v>
      </c>
      <c r="M1038" s="838">
        <v>55213.599999999999</v>
      </c>
      <c r="N1038" s="10"/>
      <c r="O1038" s="107">
        <v>6</v>
      </c>
      <c r="P1038" s="838">
        <v>22324.010000000002</v>
      </c>
      <c r="Q1038" s="10">
        <v>1</v>
      </c>
      <c r="R1038" s="107">
        <v>12</v>
      </c>
    </row>
    <row r="1039" spans="1:18" s="843" customFormat="1" ht="33.75" x14ac:dyDescent="0.25">
      <c r="A1039" s="107" t="s">
        <v>17149</v>
      </c>
      <c r="B1039" s="10" t="s">
        <v>19548</v>
      </c>
      <c r="C1039" s="269" t="s">
        <v>30118</v>
      </c>
      <c r="D1039" s="841" t="s">
        <v>17826</v>
      </c>
      <c r="E1039" s="837">
        <v>13500</v>
      </c>
      <c r="F1039" s="269" t="s">
        <v>17827</v>
      </c>
      <c r="G1039" s="841" t="s">
        <v>17828</v>
      </c>
      <c r="H1039" s="842" t="s">
        <v>15834</v>
      </c>
      <c r="I1039" s="842" t="s">
        <v>17154</v>
      </c>
      <c r="J1039" s="107"/>
      <c r="K1039" s="10"/>
      <c r="L1039" s="10" t="s">
        <v>17813</v>
      </c>
      <c r="M1039" s="838">
        <v>84174.6</v>
      </c>
      <c r="N1039" s="10"/>
      <c r="O1039" s="107" t="s">
        <v>17180</v>
      </c>
      <c r="P1039" s="838">
        <v>0</v>
      </c>
      <c r="Q1039" s="10">
        <v>0</v>
      </c>
      <c r="R1039" s="107">
        <v>0</v>
      </c>
    </row>
    <row r="1040" spans="1:18" s="843" customFormat="1" ht="33.75" x14ac:dyDescent="0.25">
      <c r="A1040" s="107" t="s">
        <v>17149</v>
      </c>
      <c r="B1040" s="10" t="s">
        <v>19548</v>
      </c>
      <c r="C1040" s="269" t="s">
        <v>30118</v>
      </c>
      <c r="D1040" s="841" t="s">
        <v>17829</v>
      </c>
      <c r="E1040" s="837">
        <v>13500</v>
      </c>
      <c r="F1040" s="269" t="s">
        <v>17830</v>
      </c>
      <c r="G1040" s="841" t="s">
        <v>17831</v>
      </c>
      <c r="H1040" s="842" t="s">
        <v>15498</v>
      </c>
      <c r="I1040" s="842" t="s">
        <v>17154</v>
      </c>
      <c r="J1040" s="107"/>
      <c r="K1040" s="10"/>
      <c r="L1040" s="10" t="s">
        <v>8942</v>
      </c>
      <c r="M1040" s="838">
        <v>175301.93</v>
      </c>
      <c r="N1040" s="10"/>
      <c r="O1040" s="107" t="s">
        <v>17196</v>
      </c>
      <c r="P1040" s="838">
        <v>51850.5</v>
      </c>
      <c r="Q1040" s="10">
        <v>0</v>
      </c>
      <c r="R1040" s="107">
        <v>0</v>
      </c>
    </row>
    <row r="1041" spans="1:18" s="843" customFormat="1" ht="33.75" x14ac:dyDescent="0.25">
      <c r="A1041" s="107" t="s">
        <v>17149</v>
      </c>
      <c r="B1041" s="10" t="s">
        <v>19548</v>
      </c>
      <c r="C1041" s="269" t="s">
        <v>30118</v>
      </c>
      <c r="D1041" s="841" t="s">
        <v>17321</v>
      </c>
      <c r="E1041" s="837">
        <v>3500</v>
      </c>
      <c r="F1041" s="269" t="s">
        <v>17832</v>
      </c>
      <c r="G1041" s="841" t="s">
        <v>17833</v>
      </c>
      <c r="H1041" s="842" t="s">
        <v>17324</v>
      </c>
      <c r="I1041" s="842" t="s">
        <v>17154</v>
      </c>
      <c r="J1041" s="107"/>
      <c r="K1041" s="10"/>
      <c r="L1041" s="10" t="s">
        <v>8942</v>
      </c>
      <c r="M1041" s="838">
        <v>45213.599999999999</v>
      </c>
      <c r="N1041" s="10"/>
      <c r="O1041" s="107">
        <v>6</v>
      </c>
      <c r="P1041" s="838">
        <v>22265.969999999998</v>
      </c>
      <c r="Q1041" s="10">
        <v>1</v>
      </c>
      <c r="R1041" s="107">
        <v>12</v>
      </c>
    </row>
    <row r="1042" spans="1:18" s="843" customFormat="1" ht="33.75" x14ac:dyDescent="0.25">
      <c r="A1042" s="107" t="s">
        <v>17149</v>
      </c>
      <c r="B1042" s="10" t="s">
        <v>19548</v>
      </c>
      <c r="C1042" s="269" t="s">
        <v>30118</v>
      </c>
      <c r="D1042" s="841" t="s">
        <v>16903</v>
      </c>
      <c r="E1042" s="837">
        <v>1660.5</v>
      </c>
      <c r="F1042" s="269" t="s">
        <v>17834</v>
      </c>
      <c r="G1042" s="841" t="s">
        <v>17835</v>
      </c>
      <c r="H1042" s="842" t="s">
        <v>17190</v>
      </c>
      <c r="I1042" s="842" t="s">
        <v>17191</v>
      </c>
      <c r="J1042" s="107"/>
      <c r="K1042" s="10"/>
      <c r="L1042" s="10" t="s">
        <v>8942</v>
      </c>
      <c r="M1042" s="838">
        <v>12969.65</v>
      </c>
      <c r="N1042" s="10"/>
      <c r="O1042" s="107">
        <v>6</v>
      </c>
      <c r="P1042" s="838">
        <v>7239.8</v>
      </c>
      <c r="Q1042" s="10">
        <v>1</v>
      </c>
      <c r="R1042" s="107">
        <v>12</v>
      </c>
    </row>
    <row r="1043" spans="1:18" s="843" customFormat="1" ht="33.75" x14ac:dyDescent="0.25">
      <c r="A1043" s="107" t="s">
        <v>17149</v>
      </c>
      <c r="B1043" s="10" t="s">
        <v>25078</v>
      </c>
      <c r="C1043" s="269" t="s">
        <v>30118</v>
      </c>
      <c r="D1043" s="841" t="s">
        <v>17214</v>
      </c>
      <c r="E1043" s="837">
        <v>2000</v>
      </c>
      <c r="F1043" s="269" t="s">
        <v>17836</v>
      </c>
      <c r="G1043" s="841" t="s">
        <v>17837</v>
      </c>
      <c r="H1043" s="842" t="s">
        <v>17190</v>
      </c>
      <c r="I1043" s="842" t="s">
        <v>17191</v>
      </c>
      <c r="J1043" s="107"/>
      <c r="K1043" s="10"/>
      <c r="L1043" s="10" t="s">
        <v>8942</v>
      </c>
      <c r="M1043" s="838">
        <v>22100</v>
      </c>
      <c r="N1043" s="10"/>
      <c r="O1043" s="107">
        <v>6</v>
      </c>
      <c r="P1043" s="838">
        <v>13146.67</v>
      </c>
      <c r="Q1043" s="10">
        <v>1</v>
      </c>
      <c r="R1043" s="107">
        <v>12</v>
      </c>
    </row>
    <row r="1044" spans="1:18" s="843" customFormat="1" ht="33.75" x14ac:dyDescent="0.25">
      <c r="A1044" s="107" t="s">
        <v>17149</v>
      </c>
      <c r="B1044" s="10" t="s">
        <v>19548</v>
      </c>
      <c r="C1044" s="269" t="s">
        <v>30118</v>
      </c>
      <c r="D1044" s="841" t="s">
        <v>15418</v>
      </c>
      <c r="E1044" s="837">
        <v>1025</v>
      </c>
      <c r="F1044" s="269" t="s">
        <v>17838</v>
      </c>
      <c r="G1044" s="841" t="s">
        <v>17839</v>
      </c>
      <c r="H1044" s="842" t="s">
        <v>17840</v>
      </c>
      <c r="I1044" s="842" t="s">
        <v>17154</v>
      </c>
      <c r="J1044" s="107"/>
      <c r="K1044" s="10"/>
      <c r="L1044" s="10" t="s">
        <v>8942</v>
      </c>
      <c r="M1044" s="838">
        <v>2027.4</v>
      </c>
      <c r="N1044" s="10"/>
      <c r="O1044" s="107">
        <v>6</v>
      </c>
      <c r="P1044" s="838">
        <v>3261.6800000000003</v>
      </c>
      <c r="Q1044" s="10">
        <v>1</v>
      </c>
      <c r="R1044" s="107">
        <v>12</v>
      </c>
    </row>
    <row r="1045" spans="1:18" s="843" customFormat="1" ht="33.75" x14ac:dyDescent="0.25">
      <c r="A1045" s="107" t="s">
        <v>17149</v>
      </c>
      <c r="B1045" s="10" t="s">
        <v>19548</v>
      </c>
      <c r="C1045" s="269" t="s">
        <v>30118</v>
      </c>
      <c r="D1045" s="841" t="s">
        <v>16075</v>
      </c>
      <c r="E1045" s="837">
        <v>1025</v>
      </c>
      <c r="F1045" s="269" t="s">
        <v>17838</v>
      </c>
      <c r="G1045" s="841" t="s">
        <v>17839</v>
      </c>
      <c r="H1045" s="842" t="s">
        <v>17840</v>
      </c>
      <c r="I1045" s="842" t="s">
        <v>17255</v>
      </c>
      <c r="J1045" s="107"/>
      <c r="K1045" s="10"/>
      <c r="L1045" s="10" t="s">
        <v>8942</v>
      </c>
      <c r="M1045" s="838">
        <v>21422.93</v>
      </c>
      <c r="N1045" s="10"/>
      <c r="O1045" s="107">
        <v>6</v>
      </c>
      <c r="P1045" s="838">
        <v>10505.87</v>
      </c>
      <c r="Q1045" s="10">
        <v>1</v>
      </c>
      <c r="R1045" s="107">
        <v>12</v>
      </c>
    </row>
    <row r="1046" spans="1:18" s="843" customFormat="1" ht="33.75" x14ac:dyDescent="0.25">
      <c r="A1046" s="107" t="s">
        <v>17149</v>
      </c>
      <c r="B1046" s="10" t="s">
        <v>19548</v>
      </c>
      <c r="C1046" s="269" t="s">
        <v>30118</v>
      </c>
      <c r="D1046" s="841" t="s">
        <v>15678</v>
      </c>
      <c r="E1046" s="837">
        <v>1500</v>
      </c>
      <c r="F1046" s="269" t="s">
        <v>17841</v>
      </c>
      <c r="G1046" s="841" t="s">
        <v>17842</v>
      </c>
      <c r="H1046" s="842" t="s">
        <v>17190</v>
      </c>
      <c r="I1046" s="842" t="s">
        <v>17191</v>
      </c>
      <c r="J1046" s="107"/>
      <c r="K1046" s="10"/>
      <c r="L1046" s="10" t="s">
        <v>8942</v>
      </c>
      <c r="M1046" s="838">
        <v>20266.5</v>
      </c>
      <c r="N1046" s="10"/>
      <c r="O1046" s="107">
        <v>6</v>
      </c>
      <c r="P1046" s="838">
        <v>9864.0400000000009</v>
      </c>
      <c r="Q1046" s="10">
        <v>1</v>
      </c>
      <c r="R1046" s="107">
        <v>12</v>
      </c>
    </row>
    <row r="1047" spans="1:18" s="843" customFormat="1" ht="33.75" x14ac:dyDescent="0.25">
      <c r="A1047" s="107" t="s">
        <v>17149</v>
      </c>
      <c r="B1047" s="10" t="s">
        <v>19548</v>
      </c>
      <c r="C1047" s="269" t="s">
        <v>30118</v>
      </c>
      <c r="D1047" s="841" t="s">
        <v>17843</v>
      </c>
      <c r="E1047" s="837">
        <v>13500</v>
      </c>
      <c r="F1047" s="269" t="s">
        <v>17844</v>
      </c>
      <c r="G1047" s="841" t="s">
        <v>17845</v>
      </c>
      <c r="H1047" s="842" t="s">
        <v>15498</v>
      </c>
      <c r="I1047" s="842" t="s">
        <v>17154</v>
      </c>
      <c r="J1047" s="107"/>
      <c r="K1047" s="10"/>
      <c r="L1047" s="10" t="s">
        <v>17180</v>
      </c>
      <c r="M1047" s="838">
        <v>0</v>
      </c>
      <c r="N1047" s="10"/>
      <c r="O1047" s="107">
        <v>6</v>
      </c>
      <c r="P1047" s="838">
        <v>11386.3</v>
      </c>
      <c r="Q1047" s="10">
        <v>1</v>
      </c>
      <c r="R1047" s="107">
        <v>12</v>
      </c>
    </row>
    <row r="1048" spans="1:18" s="843" customFormat="1" ht="33.75" x14ac:dyDescent="0.25">
      <c r="A1048" s="107" t="s">
        <v>17149</v>
      </c>
      <c r="B1048" s="10" t="s">
        <v>19548</v>
      </c>
      <c r="C1048" s="269" t="s">
        <v>30118</v>
      </c>
      <c r="D1048" s="841" t="s">
        <v>17846</v>
      </c>
      <c r="E1048" s="837">
        <v>9000</v>
      </c>
      <c r="F1048" s="269" t="s">
        <v>17847</v>
      </c>
      <c r="G1048" s="841" t="s">
        <v>17848</v>
      </c>
      <c r="H1048" s="842" t="s">
        <v>17153</v>
      </c>
      <c r="I1048" s="842" t="s">
        <v>17154</v>
      </c>
      <c r="J1048" s="107"/>
      <c r="K1048" s="10"/>
      <c r="L1048" s="10" t="s">
        <v>8942</v>
      </c>
      <c r="M1048" s="838">
        <v>120074.20000000001</v>
      </c>
      <c r="N1048" s="10"/>
      <c r="O1048" s="107">
        <v>6</v>
      </c>
      <c r="P1048" s="838">
        <v>55350.530000000006</v>
      </c>
      <c r="Q1048" s="10">
        <v>1</v>
      </c>
      <c r="R1048" s="107">
        <v>12</v>
      </c>
    </row>
    <row r="1049" spans="1:18" s="843" customFormat="1" ht="33.75" x14ac:dyDescent="0.25">
      <c r="A1049" s="107" t="s">
        <v>17149</v>
      </c>
      <c r="B1049" s="10" t="s">
        <v>19548</v>
      </c>
      <c r="C1049" s="269" t="s">
        <v>30118</v>
      </c>
      <c r="D1049" s="841" t="s">
        <v>17849</v>
      </c>
      <c r="E1049" s="837">
        <v>8500</v>
      </c>
      <c r="F1049" s="269" t="s">
        <v>17850</v>
      </c>
      <c r="G1049" s="841" t="s">
        <v>17851</v>
      </c>
      <c r="H1049" s="842" t="s">
        <v>15834</v>
      </c>
      <c r="I1049" s="842" t="s">
        <v>17154</v>
      </c>
      <c r="J1049" s="107"/>
      <c r="K1049" s="10"/>
      <c r="L1049" s="10" t="s">
        <v>17227</v>
      </c>
      <c r="M1049" s="838">
        <v>121668.64</v>
      </c>
      <c r="N1049" s="10"/>
      <c r="O1049" s="107" t="s">
        <v>17180</v>
      </c>
      <c r="P1049" s="838">
        <v>0</v>
      </c>
      <c r="Q1049" s="10">
        <v>0</v>
      </c>
      <c r="R1049" s="107">
        <v>0</v>
      </c>
    </row>
    <row r="1050" spans="1:18" s="843" customFormat="1" ht="33.75" x14ac:dyDescent="0.25">
      <c r="A1050" s="107" t="s">
        <v>17149</v>
      </c>
      <c r="B1050" s="10" t="s">
        <v>19548</v>
      </c>
      <c r="C1050" s="269" t="s">
        <v>30118</v>
      </c>
      <c r="D1050" s="841" t="s">
        <v>17637</v>
      </c>
      <c r="E1050" s="837">
        <v>8500</v>
      </c>
      <c r="F1050" s="269" t="s">
        <v>17852</v>
      </c>
      <c r="G1050" s="841" t="s">
        <v>17853</v>
      </c>
      <c r="H1050" s="842" t="s">
        <v>15498</v>
      </c>
      <c r="I1050" s="842" t="s">
        <v>17154</v>
      </c>
      <c r="J1050" s="107"/>
      <c r="K1050" s="10"/>
      <c r="L1050" s="10" t="s">
        <v>8942</v>
      </c>
      <c r="M1050" s="838">
        <v>112534.49</v>
      </c>
      <c r="N1050" s="10"/>
      <c r="O1050" s="107" t="s">
        <v>17352</v>
      </c>
      <c r="P1050" s="838">
        <v>43602.07</v>
      </c>
      <c r="Q1050" s="10">
        <v>0</v>
      </c>
      <c r="R1050" s="107">
        <v>0</v>
      </c>
    </row>
    <row r="1051" spans="1:18" s="843" customFormat="1" ht="33.75" x14ac:dyDescent="0.25">
      <c r="A1051" s="107" t="s">
        <v>17149</v>
      </c>
      <c r="B1051" s="10" t="s">
        <v>19548</v>
      </c>
      <c r="C1051" s="269" t="s">
        <v>30118</v>
      </c>
      <c r="D1051" s="841" t="s">
        <v>17156</v>
      </c>
      <c r="E1051" s="837">
        <v>1500</v>
      </c>
      <c r="F1051" s="269" t="s">
        <v>17854</v>
      </c>
      <c r="G1051" s="841" t="s">
        <v>17855</v>
      </c>
      <c r="H1051" s="842" t="s">
        <v>17159</v>
      </c>
      <c r="I1051" s="842" t="s">
        <v>17160</v>
      </c>
      <c r="J1051" s="107"/>
      <c r="K1051" s="10"/>
      <c r="L1051" s="10" t="s">
        <v>8942</v>
      </c>
      <c r="M1051" s="838">
        <v>20375.5</v>
      </c>
      <c r="N1051" s="10"/>
      <c r="O1051" s="107">
        <v>6</v>
      </c>
      <c r="P1051" s="838">
        <v>9755.5</v>
      </c>
      <c r="Q1051" s="10">
        <v>1</v>
      </c>
      <c r="R1051" s="107">
        <v>12</v>
      </c>
    </row>
    <row r="1052" spans="1:18" s="843" customFormat="1" ht="33.75" x14ac:dyDescent="0.25">
      <c r="A1052" s="107" t="s">
        <v>17149</v>
      </c>
      <c r="B1052" s="10" t="s">
        <v>19548</v>
      </c>
      <c r="C1052" s="269" t="s">
        <v>30118</v>
      </c>
      <c r="D1052" s="841" t="s">
        <v>17856</v>
      </c>
      <c r="E1052" s="837">
        <v>3000</v>
      </c>
      <c r="F1052" s="269" t="s">
        <v>17857</v>
      </c>
      <c r="G1052" s="841" t="s">
        <v>17858</v>
      </c>
      <c r="H1052" s="842" t="s">
        <v>17859</v>
      </c>
      <c r="I1052" s="842" t="s">
        <v>17154</v>
      </c>
      <c r="J1052" s="107"/>
      <c r="K1052" s="10"/>
      <c r="L1052" s="10" t="s">
        <v>17340</v>
      </c>
      <c r="M1052" s="838">
        <v>25310.09</v>
      </c>
      <c r="N1052" s="10"/>
      <c r="O1052" s="107" t="s">
        <v>8511</v>
      </c>
      <c r="P1052" s="838">
        <v>5579.1</v>
      </c>
      <c r="Q1052" s="10">
        <v>0</v>
      </c>
      <c r="R1052" s="107">
        <v>0</v>
      </c>
    </row>
    <row r="1053" spans="1:18" s="843" customFormat="1" ht="33.75" x14ac:dyDescent="0.25">
      <c r="A1053" s="107" t="s">
        <v>17149</v>
      </c>
      <c r="B1053" s="10" t="s">
        <v>19548</v>
      </c>
      <c r="C1053" s="269" t="s">
        <v>30118</v>
      </c>
      <c r="D1053" s="841" t="s">
        <v>17156</v>
      </c>
      <c r="E1053" s="837">
        <v>1359</v>
      </c>
      <c r="F1053" s="269" t="s">
        <v>17860</v>
      </c>
      <c r="G1053" s="841" t="s">
        <v>17861</v>
      </c>
      <c r="H1053" s="842" t="s">
        <v>17159</v>
      </c>
      <c r="I1053" s="842" t="s">
        <v>17160</v>
      </c>
      <c r="J1053" s="107"/>
      <c r="K1053" s="10"/>
      <c r="L1053" s="10" t="s">
        <v>8942</v>
      </c>
      <c r="M1053" s="838">
        <v>18486.97</v>
      </c>
      <c r="N1053" s="10"/>
      <c r="O1053" s="107">
        <v>6</v>
      </c>
      <c r="P1053" s="838">
        <v>8937.24</v>
      </c>
      <c r="Q1053" s="10">
        <v>1</v>
      </c>
      <c r="R1053" s="107">
        <v>12</v>
      </c>
    </row>
    <row r="1054" spans="1:18" s="843" customFormat="1" ht="33.75" x14ac:dyDescent="0.25">
      <c r="A1054" s="107" t="s">
        <v>17149</v>
      </c>
      <c r="B1054" s="10" t="s">
        <v>25078</v>
      </c>
      <c r="C1054" s="269" t="s">
        <v>30118</v>
      </c>
      <c r="D1054" s="841" t="s">
        <v>17214</v>
      </c>
      <c r="E1054" s="837">
        <v>2000</v>
      </c>
      <c r="F1054" s="269" t="s">
        <v>17862</v>
      </c>
      <c r="G1054" s="841" t="s">
        <v>17863</v>
      </c>
      <c r="H1054" s="842" t="s">
        <v>17190</v>
      </c>
      <c r="I1054" s="842" t="s">
        <v>17191</v>
      </c>
      <c r="J1054" s="107"/>
      <c r="K1054" s="10"/>
      <c r="L1054" s="10" t="s">
        <v>8942</v>
      </c>
      <c r="M1054" s="838">
        <v>22100</v>
      </c>
      <c r="N1054" s="10"/>
      <c r="O1054" s="107">
        <v>6</v>
      </c>
      <c r="P1054" s="838">
        <v>13146.67</v>
      </c>
      <c r="Q1054" s="10">
        <v>1</v>
      </c>
      <c r="R1054" s="107">
        <v>12</v>
      </c>
    </row>
    <row r="1055" spans="1:18" s="843" customFormat="1" ht="33.75" x14ac:dyDescent="0.25">
      <c r="A1055" s="107" t="s">
        <v>17149</v>
      </c>
      <c r="B1055" s="10" t="s">
        <v>25078</v>
      </c>
      <c r="C1055" s="269" t="s">
        <v>30118</v>
      </c>
      <c r="D1055" s="841" t="s">
        <v>17214</v>
      </c>
      <c r="E1055" s="837">
        <v>2000</v>
      </c>
      <c r="F1055" s="269" t="s">
        <v>17864</v>
      </c>
      <c r="G1055" s="841" t="s">
        <v>17865</v>
      </c>
      <c r="H1055" s="842" t="s">
        <v>17190</v>
      </c>
      <c r="I1055" s="842" t="s">
        <v>17191</v>
      </c>
      <c r="J1055" s="107"/>
      <c r="K1055" s="10"/>
      <c r="L1055" s="10" t="s">
        <v>8942</v>
      </c>
      <c r="M1055" s="838">
        <v>22100</v>
      </c>
      <c r="N1055" s="10"/>
      <c r="O1055" s="107">
        <v>6</v>
      </c>
      <c r="P1055" s="838">
        <v>13146.67</v>
      </c>
      <c r="Q1055" s="10">
        <v>1</v>
      </c>
      <c r="R1055" s="107">
        <v>12</v>
      </c>
    </row>
    <row r="1056" spans="1:18" s="843" customFormat="1" ht="33.75" x14ac:dyDescent="0.25">
      <c r="A1056" s="107" t="s">
        <v>17149</v>
      </c>
      <c r="B1056" s="10" t="s">
        <v>19548</v>
      </c>
      <c r="C1056" s="269" t="s">
        <v>30118</v>
      </c>
      <c r="D1056" s="841" t="s">
        <v>17176</v>
      </c>
      <c r="E1056" s="837">
        <v>12000</v>
      </c>
      <c r="F1056" s="269" t="s">
        <v>17866</v>
      </c>
      <c r="G1056" s="841" t="s">
        <v>17867</v>
      </c>
      <c r="H1056" s="842" t="s">
        <v>15498</v>
      </c>
      <c r="I1056" s="842" t="s">
        <v>17154</v>
      </c>
      <c r="J1056" s="107"/>
      <c r="K1056" s="10"/>
      <c r="L1056" s="10" t="s">
        <v>17559</v>
      </c>
      <c r="M1056" s="838">
        <v>49004.53</v>
      </c>
      <c r="N1056" s="10"/>
      <c r="O1056" s="107" t="s">
        <v>17180</v>
      </c>
      <c r="P1056" s="838">
        <v>0</v>
      </c>
      <c r="Q1056" s="10">
        <v>0</v>
      </c>
      <c r="R1056" s="107">
        <v>0</v>
      </c>
    </row>
    <row r="1057" spans="1:18" s="843" customFormat="1" ht="33.75" x14ac:dyDescent="0.25">
      <c r="A1057" s="107" t="s">
        <v>17149</v>
      </c>
      <c r="B1057" s="10" t="s">
        <v>19548</v>
      </c>
      <c r="C1057" s="269" t="s">
        <v>30118</v>
      </c>
      <c r="D1057" s="841" t="s">
        <v>17321</v>
      </c>
      <c r="E1057" s="837">
        <v>3500</v>
      </c>
      <c r="F1057" s="269" t="s">
        <v>17868</v>
      </c>
      <c r="G1057" s="841" t="s">
        <v>17869</v>
      </c>
      <c r="H1057" s="842" t="s">
        <v>15834</v>
      </c>
      <c r="I1057" s="842" t="s">
        <v>17154</v>
      </c>
      <c r="J1057" s="107"/>
      <c r="K1057" s="10"/>
      <c r="L1057" s="10" t="s">
        <v>17180</v>
      </c>
      <c r="M1057" s="838">
        <v>3824.7400000000002</v>
      </c>
      <c r="N1057" s="10"/>
      <c r="O1057" s="107" t="s">
        <v>17180</v>
      </c>
      <c r="P1057" s="838">
        <v>0</v>
      </c>
      <c r="Q1057" s="10">
        <v>0</v>
      </c>
      <c r="R1057" s="107">
        <v>0</v>
      </c>
    </row>
    <row r="1058" spans="1:18" s="843" customFormat="1" ht="33.75" x14ac:dyDescent="0.25">
      <c r="A1058" s="107" t="s">
        <v>17149</v>
      </c>
      <c r="B1058" s="10" t="s">
        <v>19548</v>
      </c>
      <c r="C1058" s="269" t="s">
        <v>30118</v>
      </c>
      <c r="D1058" s="841" t="s">
        <v>15560</v>
      </c>
      <c r="E1058" s="837">
        <v>5500</v>
      </c>
      <c r="F1058" s="269" t="s">
        <v>17870</v>
      </c>
      <c r="G1058" s="841" t="s">
        <v>17871</v>
      </c>
      <c r="H1058" s="842" t="s">
        <v>16686</v>
      </c>
      <c r="I1058" s="842" t="s">
        <v>17154</v>
      </c>
      <c r="J1058" s="107"/>
      <c r="K1058" s="10"/>
      <c r="L1058" s="10" t="s">
        <v>8942</v>
      </c>
      <c r="M1058" s="838">
        <v>69213.600000000006</v>
      </c>
      <c r="N1058" s="10"/>
      <c r="O1058" s="107">
        <v>6</v>
      </c>
      <c r="P1058" s="838">
        <v>34119.5</v>
      </c>
      <c r="Q1058" s="10">
        <v>1</v>
      </c>
      <c r="R1058" s="107">
        <v>12</v>
      </c>
    </row>
    <row r="1059" spans="1:18" s="843" customFormat="1" ht="33.75" x14ac:dyDescent="0.25">
      <c r="A1059" s="107" t="s">
        <v>17149</v>
      </c>
      <c r="B1059" s="10" t="s">
        <v>19548</v>
      </c>
      <c r="C1059" s="269" t="s">
        <v>30118</v>
      </c>
      <c r="D1059" s="841" t="s">
        <v>17327</v>
      </c>
      <c r="E1059" s="837">
        <v>3300</v>
      </c>
      <c r="F1059" s="269" t="s">
        <v>17872</v>
      </c>
      <c r="G1059" s="841" t="s">
        <v>17873</v>
      </c>
      <c r="H1059" s="842" t="s">
        <v>17200</v>
      </c>
      <c r="I1059" s="842" t="s">
        <v>17154</v>
      </c>
      <c r="J1059" s="107"/>
      <c r="K1059" s="10"/>
      <c r="L1059" s="10" t="s">
        <v>8942</v>
      </c>
      <c r="M1059" s="838">
        <v>42108.800000000003</v>
      </c>
      <c r="N1059" s="10"/>
      <c r="O1059" s="107">
        <v>6</v>
      </c>
      <c r="P1059" s="838">
        <v>21019.88</v>
      </c>
      <c r="Q1059" s="10">
        <v>1</v>
      </c>
      <c r="R1059" s="107">
        <v>12</v>
      </c>
    </row>
    <row r="1060" spans="1:18" s="843" customFormat="1" ht="33.75" x14ac:dyDescent="0.25">
      <c r="A1060" s="107" t="s">
        <v>17149</v>
      </c>
      <c r="B1060" s="10" t="s">
        <v>19548</v>
      </c>
      <c r="C1060" s="269" t="s">
        <v>30118</v>
      </c>
      <c r="D1060" s="841" t="s">
        <v>17874</v>
      </c>
      <c r="E1060" s="837">
        <v>13500</v>
      </c>
      <c r="F1060" s="269" t="s">
        <v>17875</v>
      </c>
      <c r="G1060" s="841" t="s">
        <v>17876</v>
      </c>
      <c r="H1060" s="842" t="s">
        <v>16685</v>
      </c>
      <c r="I1060" s="842" t="s">
        <v>17154</v>
      </c>
      <c r="J1060" s="107"/>
      <c r="K1060" s="10"/>
      <c r="L1060" s="10" t="s">
        <v>17227</v>
      </c>
      <c r="M1060" s="838">
        <v>166751.93</v>
      </c>
      <c r="N1060" s="10"/>
      <c r="O1060" s="107" t="s">
        <v>17614</v>
      </c>
      <c r="P1060" s="838">
        <v>82599.3</v>
      </c>
      <c r="Q1060" s="10">
        <v>1</v>
      </c>
      <c r="R1060" s="107">
        <v>12</v>
      </c>
    </row>
    <row r="1061" spans="1:18" s="843" customFormat="1" ht="33.75" x14ac:dyDescent="0.25">
      <c r="A1061" s="107" t="s">
        <v>17149</v>
      </c>
      <c r="B1061" s="10" t="s">
        <v>19548</v>
      </c>
      <c r="C1061" s="269" t="s">
        <v>30118</v>
      </c>
      <c r="D1061" s="841" t="s">
        <v>15678</v>
      </c>
      <c r="E1061" s="837">
        <v>1500</v>
      </c>
      <c r="F1061" s="269" t="s">
        <v>17877</v>
      </c>
      <c r="G1061" s="841" t="s">
        <v>17878</v>
      </c>
      <c r="H1061" s="842" t="s">
        <v>17190</v>
      </c>
      <c r="I1061" s="842" t="s">
        <v>17191</v>
      </c>
      <c r="J1061" s="107"/>
      <c r="K1061" s="10"/>
      <c r="L1061" s="10" t="s">
        <v>17879</v>
      </c>
      <c r="M1061" s="838">
        <v>7906.13</v>
      </c>
      <c r="N1061" s="10"/>
      <c r="O1061" s="107" t="s">
        <v>17180</v>
      </c>
      <c r="P1061" s="838">
        <v>0</v>
      </c>
      <c r="Q1061" s="10">
        <v>0</v>
      </c>
      <c r="R1061" s="107">
        <v>0</v>
      </c>
    </row>
    <row r="1062" spans="1:18" s="843" customFormat="1" ht="33.75" x14ac:dyDescent="0.25">
      <c r="A1062" s="107" t="s">
        <v>17149</v>
      </c>
      <c r="B1062" s="10" t="s">
        <v>19548</v>
      </c>
      <c r="C1062" s="269" t="s">
        <v>30118</v>
      </c>
      <c r="D1062" s="841" t="s">
        <v>17260</v>
      </c>
      <c r="E1062" s="837">
        <v>4500</v>
      </c>
      <c r="F1062" s="269" t="s">
        <v>17880</v>
      </c>
      <c r="G1062" s="841" t="s">
        <v>17881</v>
      </c>
      <c r="H1062" s="842" t="s">
        <v>15834</v>
      </c>
      <c r="I1062" s="842" t="s">
        <v>17154</v>
      </c>
      <c r="J1062" s="107"/>
      <c r="K1062" s="10"/>
      <c r="L1062" s="10" t="s">
        <v>17180</v>
      </c>
      <c r="M1062" s="838">
        <v>0</v>
      </c>
      <c r="N1062" s="10"/>
      <c r="O1062" s="107" t="s">
        <v>17180</v>
      </c>
      <c r="P1062" s="838">
        <v>872</v>
      </c>
      <c r="Q1062" s="10">
        <v>0</v>
      </c>
      <c r="R1062" s="107">
        <v>0</v>
      </c>
    </row>
    <row r="1063" spans="1:18" s="843" customFormat="1" ht="33.75" x14ac:dyDescent="0.25">
      <c r="A1063" s="107" t="s">
        <v>17149</v>
      </c>
      <c r="B1063" s="10" t="s">
        <v>19548</v>
      </c>
      <c r="C1063" s="269" t="s">
        <v>30118</v>
      </c>
      <c r="D1063" s="841" t="s">
        <v>17272</v>
      </c>
      <c r="E1063" s="837">
        <v>11000</v>
      </c>
      <c r="F1063" s="269" t="s">
        <v>17882</v>
      </c>
      <c r="G1063" s="841" t="s">
        <v>17883</v>
      </c>
      <c r="H1063" s="842" t="s">
        <v>17169</v>
      </c>
      <c r="I1063" s="842" t="s">
        <v>17154</v>
      </c>
      <c r="J1063" s="107"/>
      <c r="K1063" s="10"/>
      <c r="L1063" s="10" t="s">
        <v>17375</v>
      </c>
      <c r="M1063" s="838">
        <v>25340.07</v>
      </c>
      <c r="N1063" s="10"/>
      <c r="O1063" s="107" t="s">
        <v>17625</v>
      </c>
      <c r="P1063" s="838">
        <v>67515.97</v>
      </c>
      <c r="Q1063" s="10">
        <v>1</v>
      </c>
      <c r="R1063" s="107">
        <v>12</v>
      </c>
    </row>
    <row r="1064" spans="1:18" s="843" customFormat="1" ht="33.75" x14ac:dyDescent="0.25">
      <c r="A1064" s="107" t="s">
        <v>17149</v>
      </c>
      <c r="B1064" s="10" t="s">
        <v>19548</v>
      </c>
      <c r="C1064" s="269" t="s">
        <v>30118</v>
      </c>
      <c r="D1064" s="841" t="s">
        <v>17884</v>
      </c>
      <c r="E1064" s="837">
        <v>4500</v>
      </c>
      <c r="F1064" s="269" t="s">
        <v>17885</v>
      </c>
      <c r="G1064" s="841" t="s">
        <v>17886</v>
      </c>
      <c r="H1064" s="842" t="s">
        <v>16731</v>
      </c>
      <c r="I1064" s="842" t="s">
        <v>17154</v>
      </c>
      <c r="J1064" s="107"/>
      <c r="K1064" s="10"/>
      <c r="L1064" s="10" t="s">
        <v>8942</v>
      </c>
      <c r="M1064" s="838">
        <v>61713.599999999999</v>
      </c>
      <c r="N1064" s="10"/>
      <c r="O1064" s="107">
        <v>6</v>
      </c>
      <c r="P1064" s="838">
        <v>28284.92</v>
      </c>
      <c r="Q1064" s="10">
        <v>1</v>
      </c>
      <c r="R1064" s="107">
        <v>12</v>
      </c>
    </row>
    <row r="1065" spans="1:18" s="843" customFormat="1" ht="33.75" x14ac:dyDescent="0.25">
      <c r="A1065" s="107" t="s">
        <v>17149</v>
      </c>
      <c r="B1065" s="10" t="s">
        <v>19548</v>
      </c>
      <c r="C1065" s="269" t="s">
        <v>30118</v>
      </c>
      <c r="D1065" s="841" t="s">
        <v>17156</v>
      </c>
      <c r="E1065" s="837">
        <v>1700</v>
      </c>
      <c r="F1065" s="269" t="s">
        <v>17887</v>
      </c>
      <c r="G1065" s="841" t="s">
        <v>17888</v>
      </c>
      <c r="H1065" s="842" t="s">
        <v>17159</v>
      </c>
      <c r="I1065" s="842" t="s">
        <v>17160</v>
      </c>
      <c r="J1065" s="107"/>
      <c r="K1065" s="10"/>
      <c r="L1065" s="10" t="s">
        <v>8942</v>
      </c>
      <c r="M1065" s="838">
        <v>19040</v>
      </c>
      <c r="N1065" s="10"/>
      <c r="O1065" s="107" t="s">
        <v>17180</v>
      </c>
      <c r="P1065" s="838">
        <v>0</v>
      </c>
      <c r="Q1065" s="10">
        <v>1</v>
      </c>
      <c r="R1065" s="107">
        <v>12</v>
      </c>
    </row>
    <row r="1066" spans="1:18" s="843" customFormat="1" ht="33.75" x14ac:dyDescent="0.25">
      <c r="A1066" s="107" t="s">
        <v>17149</v>
      </c>
      <c r="B1066" s="10" t="s">
        <v>19548</v>
      </c>
      <c r="C1066" s="269" t="s">
        <v>30118</v>
      </c>
      <c r="D1066" s="841" t="s">
        <v>17889</v>
      </c>
      <c r="E1066" s="837">
        <v>3100</v>
      </c>
      <c r="F1066" s="269" t="s">
        <v>17890</v>
      </c>
      <c r="G1066" s="841" t="s">
        <v>17891</v>
      </c>
      <c r="H1066" s="842" t="s">
        <v>17259</v>
      </c>
      <c r="I1066" s="842" t="s">
        <v>17154</v>
      </c>
      <c r="J1066" s="107"/>
      <c r="K1066" s="10"/>
      <c r="L1066" s="10" t="s">
        <v>8942</v>
      </c>
      <c r="M1066" s="838">
        <v>40413.599999999999</v>
      </c>
      <c r="N1066" s="10"/>
      <c r="O1066" s="107">
        <v>6</v>
      </c>
      <c r="P1066" s="838">
        <v>19852.63</v>
      </c>
      <c r="Q1066" s="10">
        <v>1</v>
      </c>
      <c r="R1066" s="107">
        <v>12</v>
      </c>
    </row>
    <row r="1067" spans="1:18" s="843" customFormat="1" ht="33.75" x14ac:dyDescent="0.25">
      <c r="A1067" s="107" t="s">
        <v>17149</v>
      </c>
      <c r="B1067" s="10" t="s">
        <v>25078</v>
      </c>
      <c r="C1067" s="269" t="s">
        <v>30118</v>
      </c>
      <c r="D1067" s="841" t="s">
        <v>17214</v>
      </c>
      <c r="E1067" s="837">
        <v>2000</v>
      </c>
      <c r="F1067" s="269" t="s">
        <v>17892</v>
      </c>
      <c r="G1067" s="841" t="s">
        <v>17893</v>
      </c>
      <c r="H1067" s="842" t="s">
        <v>17190</v>
      </c>
      <c r="I1067" s="842" t="s">
        <v>17191</v>
      </c>
      <c r="J1067" s="107"/>
      <c r="K1067" s="10"/>
      <c r="L1067" s="10" t="s">
        <v>8942</v>
      </c>
      <c r="M1067" s="838">
        <v>22100</v>
      </c>
      <c r="N1067" s="10"/>
      <c r="O1067" s="107">
        <v>6</v>
      </c>
      <c r="P1067" s="838">
        <v>3633.34</v>
      </c>
      <c r="Q1067" s="10">
        <v>1</v>
      </c>
      <c r="R1067" s="107">
        <v>12</v>
      </c>
    </row>
    <row r="1068" spans="1:18" s="843" customFormat="1" ht="33.75" x14ac:dyDescent="0.25">
      <c r="A1068" s="107" t="s">
        <v>17149</v>
      </c>
      <c r="B1068" s="10" t="s">
        <v>19548</v>
      </c>
      <c r="C1068" s="269" t="s">
        <v>30118</v>
      </c>
      <c r="D1068" s="841" t="s">
        <v>17894</v>
      </c>
      <c r="E1068" s="837">
        <v>4000</v>
      </c>
      <c r="F1068" s="269" t="s">
        <v>17895</v>
      </c>
      <c r="G1068" s="841" t="s">
        <v>17896</v>
      </c>
      <c r="H1068" s="842" t="s">
        <v>17153</v>
      </c>
      <c r="I1068" s="842" t="s">
        <v>17154</v>
      </c>
      <c r="J1068" s="107"/>
      <c r="K1068" s="10"/>
      <c r="L1068" s="10" t="s">
        <v>17340</v>
      </c>
      <c r="M1068" s="838">
        <v>33059.06</v>
      </c>
      <c r="N1068" s="10"/>
      <c r="O1068" s="107" t="s">
        <v>17180</v>
      </c>
      <c r="P1068" s="838">
        <v>2752.9700000000003</v>
      </c>
      <c r="Q1068" s="10">
        <v>0</v>
      </c>
      <c r="R1068" s="107">
        <v>0</v>
      </c>
    </row>
    <row r="1069" spans="1:18" s="843" customFormat="1" ht="33.75" x14ac:dyDescent="0.25">
      <c r="A1069" s="107" t="s">
        <v>17149</v>
      </c>
      <c r="B1069" s="10" t="s">
        <v>19548</v>
      </c>
      <c r="C1069" s="269" t="s">
        <v>30118</v>
      </c>
      <c r="D1069" s="841" t="s">
        <v>17156</v>
      </c>
      <c r="E1069" s="837">
        <v>1800</v>
      </c>
      <c r="F1069" s="269" t="s">
        <v>17897</v>
      </c>
      <c r="G1069" s="841" t="s">
        <v>17898</v>
      </c>
      <c r="H1069" s="842" t="s">
        <v>17159</v>
      </c>
      <c r="I1069" s="842" t="s">
        <v>17160</v>
      </c>
      <c r="J1069" s="107"/>
      <c r="K1069" s="10"/>
      <c r="L1069" s="10" t="s">
        <v>8942</v>
      </c>
      <c r="M1069" s="838">
        <v>24354</v>
      </c>
      <c r="N1069" s="10"/>
      <c r="O1069" s="107">
        <v>6</v>
      </c>
      <c r="P1069" s="838">
        <v>11641.2</v>
      </c>
      <c r="Q1069" s="10">
        <v>1</v>
      </c>
      <c r="R1069" s="107">
        <v>12</v>
      </c>
    </row>
    <row r="1070" spans="1:18" s="843" customFormat="1" ht="33.75" x14ac:dyDescent="0.25">
      <c r="A1070" s="107" t="s">
        <v>17149</v>
      </c>
      <c r="B1070" s="10" t="s">
        <v>19548</v>
      </c>
      <c r="C1070" s="269" t="s">
        <v>30118</v>
      </c>
      <c r="D1070" s="841" t="s">
        <v>17159</v>
      </c>
      <c r="E1070" s="837">
        <v>1845</v>
      </c>
      <c r="F1070" s="269" t="s">
        <v>17899</v>
      </c>
      <c r="G1070" s="841" t="s">
        <v>17900</v>
      </c>
      <c r="H1070" s="842" t="s">
        <v>17159</v>
      </c>
      <c r="I1070" s="842" t="s">
        <v>17160</v>
      </c>
      <c r="J1070" s="107"/>
      <c r="K1070" s="10"/>
      <c r="L1070" s="10" t="s">
        <v>8942</v>
      </c>
      <c r="M1070" s="838">
        <v>18285.150000000001</v>
      </c>
      <c r="N1070" s="10"/>
      <c r="O1070" s="107">
        <v>6</v>
      </c>
      <c r="P1070" s="838">
        <v>12133.34</v>
      </c>
      <c r="Q1070" s="10">
        <v>1</v>
      </c>
      <c r="R1070" s="107">
        <v>12</v>
      </c>
    </row>
    <row r="1071" spans="1:18" s="843" customFormat="1" ht="33.75" x14ac:dyDescent="0.25">
      <c r="A1071" s="107" t="s">
        <v>17149</v>
      </c>
      <c r="B1071" s="10" t="s">
        <v>19548</v>
      </c>
      <c r="C1071" s="269" t="s">
        <v>30118</v>
      </c>
      <c r="D1071" s="841" t="s">
        <v>17334</v>
      </c>
      <c r="E1071" s="837">
        <v>7000</v>
      </c>
      <c r="F1071" s="269" t="s">
        <v>17901</v>
      </c>
      <c r="G1071" s="841" t="s">
        <v>17902</v>
      </c>
      <c r="H1071" s="842" t="s">
        <v>17840</v>
      </c>
      <c r="I1071" s="842" t="s">
        <v>17154</v>
      </c>
      <c r="J1071" s="107"/>
      <c r="K1071" s="10"/>
      <c r="L1071" s="10" t="s">
        <v>17903</v>
      </c>
      <c r="M1071" s="838">
        <v>41965.5</v>
      </c>
      <c r="N1071" s="10"/>
      <c r="O1071" s="107" t="s">
        <v>17180</v>
      </c>
      <c r="P1071" s="838">
        <v>0</v>
      </c>
      <c r="Q1071" s="10">
        <v>0</v>
      </c>
      <c r="R1071" s="107">
        <v>0</v>
      </c>
    </row>
    <row r="1072" spans="1:18" s="843" customFormat="1" ht="33.75" x14ac:dyDescent="0.25">
      <c r="A1072" s="107" t="s">
        <v>17149</v>
      </c>
      <c r="B1072" s="10" t="s">
        <v>19548</v>
      </c>
      <c r="C1072" s="269" t="s">
        <v>30118</v>
      </c>
      <c r="D1072" s="841" t="s">
        <v>17904</v>
      </c>
      <c r="E1072" s="837">
        <v>12000</v>
      </c>
      <c r="F1072" s="269" t="s">
        <v>17905</v>
      </c>
      <c r="G1072" s="841" t="s">
        <v>17906</v>
      </c>
      <c r="H1072" s="842" t="s">
        <v>15498</v>
      </c>
      <c r="I1072" s="842" t="s">
        <v>17154</v>
      </c>
      <c r="J1072" s="107"/>
      <c r="K1072" s="10"/>
      <c r="L1072" s="10" t="s">
        <v>17907</v>
      </c>
      <c r="M1072" s="838">
        <v>127778</v>
      </c>
      <c r="N1072" s="10"/>
      <c r="O1072" s="107" t="s">
        <v>17180</v>
      </c>
      <c r="P1072" s="838">
        <v>0</v>
      </c>
      <c r="Q1072" s="10">
        <v>0</v>
      </c>
      <c r="R1072" s="107">
        <v>0</v>
      </c>
    </row>
    <row r="1073" spans="1:18" s="843" customFormat="1" ht="33.75" x14ac:dyDescent="0.25">
      <c r="A1073" s="107" t="s">
        <v>17149</v>
      </c>
      <c r="B1073" s="10" t="s">
        <v>19548</v>
      </c>
      <c r="C1073" s="269" t="s">
        <v>30118</v>
      </c>
      <c r="D1073" s="841" t="s">
        <v>17156</v>
      </c>
      <c r="E1073" s="837">
        <v>1200</v>
      </c>
      <c r="F1073" s="269" t="s">
        <v>17908</v>
      </c>
      <c r="G1073" s="841" t="s">
        <v>17909</v>
      </c>
      <c r="H1073" s="842" t="s">
        <v>17159</v>
      </c>
      <c r="I1073" s="842" t="s">
        <v>17160</v>
      </c>
      <c r="J1073" s="107"/>
      <c r="K1073" s="10"/>
      <c r="L1073" s="10" t="s">
        <v>8942</v>
      </c>
      <c r="M1073" s="838">
        <v>16506</v>
      </c>
      <c r="N1073" s="10"/>
      <c r="O1073" s="107">
        <v>6</v>
      </c>
      <c r="P1073" s="838">
        <v>7717.2</v>
      </c>
      <c r="Q1073" s="10">
        <v>1</v>
      </c>
      <c r="R1073" s="107">
        <v>12</v>
      </c>
    </row>
    <row r="1074" spans="1:18" s="843" customFormat="1" ht="33.75" x14ac:dyDescent="0.25">
      <c r="A1074" s="107" t="s">
        <v>17149</v>
      </c>
      <c r="B1074" s="10" t="s">
        <v>19548</v>
      </c>
      <c r="C1074" s="269" t="s">
        <v>30118</v>
      </c>
      <c r="D1074" s="841" t="s">
        <v>15605</v>
      </c>
      <c r="E1074" s="837">
        <v>3700</v>
      </c>
      <c r="F1074" s="269" t="s">
        <v>17910</v>
      </c>
      <c r="G1074" s="841" t="s">
        <v>17911</v>
      </c>
      <c r="H1074" s="842" t="s">
        <v>16685</v>
      </c>
      <c r="I1074" s="842" t="s">
        <v>17154</v>
      </c>
      <c r="J1074" s="107"/>
      <c r="K1074" s="10"/>
      <c r="L1074" s="10" t="s">
        <v>17192</v>
      </c>
      <c r="M1074" s="838">
        <v>29538.93</v>
      </c>
      <c r="N1074" s="10"/>
      <c r="O1074" s="107" t="s">
        <v>17180</v>
      </c>
      <c r="P1074" s="838">
        <v>2467.9700000000003</v>
      </c>
      <c r="Q1074" s="10">
        <v>0</v>
      </c>
      <c r="R1074" s="107">
        <v>0</v>
      </c>
    </row>
    <row r="1075" spans="1:18" s="843" customFormat="1" ht="33.75" x14ac:dyDescent="0.25">
      <c r="A1075" s="107" t="s">
        <v>17149</v>
      </c>
      <c r="B1075" s="10" t="s">
        <v>19548</v>
      </c>
      <c r="C1075" s="269" t="s">
        <v>30118</v>
      </c>
      <c r="D1075" s="841" t="s">
        <v>15482</v>
      </c>
      <c r="E1075" s="837">
        <v>1600</v>
      </c>
      <c r="F1075" s="269" t="s">
        <v>17912</v>
      </c>
      <c r="G1075" s="841" t="s">
        <v>17913</v>
      </c>
      <c r="H1075" s="842" t="s">
        <v>16683</v>
      </c>
      <c r="I1075" s="842" t="s">
        <v>17154</v>
      </c>
      <c r="J1075" s="107"/>
      <c r="K1075" s="10"/>
      <c r="L1075" s="10" t="s">
        <v>8942</v>
      </c>
      <c r="M1075" s="838">
        <v>21738</v>
      </c>
      <c r="N1075" s="10"/>
      <c r="O1075" s="107">
        <v>6</v>
      </c>
      <c r="P1075" s="838">
        <v>10522.13</v>
      </c>
      <c r="Q1075" s="10">
        <v>1</v>
      </c>
      <c r="R1075" s="107">
        <v>12</v>
      </c>
    </row>
    <row r="1076" spans="1:18" s="843" customFormat="1" ht="33.75" x14ac:dyDescent="0.25">
      <c r="A1076" s="107" t="s">
        <v>17149</v>
      </c>
      <c r="B1076" s="10" t="s">
        <v>19548</v>
      </c>
      <c r="C1076" s="269" t="s">
        <v>30118</v>
      </c>
      <c r="D1076" s="841" t="s">
        <v>17327</v>
      </c>
      <c r="E1076" s="837">
        <v>4500</v>
      </c>
      <c r="F1076" s="269" t="s">
        <v>17914</v>
      </c>
      <c r="G1076" s="841" t="s">
        <v>17915</v>
      </c>
      <c r="H1076" s="842" t="s">
        <v>17200</v>
      </c>
      <c r="I1076" s="842" t="s">
        <v>17154</v>
      </c>
      <c r="J1076" s="107"/>
      <c r="K1076" s="10"/>
      <c r="L1076" s="10" t="s">
        <v>17213</v>
      </c>
      <c r="M1076" s="838">
        <v>9135.6</v>
      </c>
      <c r="N1076" s="10"/>
      <c r="O1076" s="107" t="s">
        <v>9186</v>
      </c>
      <c r="P1076" s="838">
        <v>16106.9</v>
      </c>
      <c r="Q1076" s="10">
        <v>0</v>
      </c>
      <c r="R1076" s="107">
        <v>0</v>
      </c>
    </row>
    <row r="1077" spans="1:18" s="843" customFormat="1" ht="33.75" x14ac:dyDescent="0.25">
      <c r="A1077" s="107" t="s">
        <v>17149</v>
      </c>
      <c r="B1077" s="10" t="s">
        <v>19548</v>
      </c>
      <c r="C1077" s="269" t="s">
        <v>30118</v>
      </c>
      <c r="D1077" s="841" t="s">
        <v>15605</v>
      </c>
      <c r="E1077" s="837">
        <v>4500</v>
      </c>
      <c r="F1077" s="269" t="s">
        <v>17916</v>
      </c>
      <c r="G1077" s="841" t="s">
        <v>17917</v>
      </c>
      <c r="H1077" s="842" t="s">
        <v>16686</v>
      </c>
      <c r="I1077" s="842" t="s">
        <v>17154</v>
      </c>
      <c r="J1077" s="107"/>
      <c r="K1077" s="10"/>
      <c r="L1077" s="10" t="s">
        <v>17192</v>
      </c>
      <c r="M1077" s="838">
        <v>35550.1</v>
      </c>
      <c r="N1077" s="10"/>
      <c r="O1077" s="107" t="s">
        <v>9186</v>
      </c>
      <c r="P1077" s="838">
        <v>18176.7</v>
      </c>
      <c r="Q1077" s="10">
        <v>0</v>
      </c>
      <c r="R1077" s="107">
        <v>0</v>
      </c>
    </row>
    <row r="1078" spans="1:18" s="843" customFormat="1" ht="33.75" x14ac:dyDescent="0.25">
      <c r="A1078" s="107" t="s">
        <v>17149</v>
      </c>
      <c r="B1078" s="10" t="s">
        <v>19548</v>
      </c>
      <c r="C1078" s="269" t="s">
        <v>30118</v>
      </c>
      <c r="D1078" s="841" t="s">
        <v>17918</v>
      </c>
      <c r="E1078" s="837">
        <v>8500</v>
      </c>
      <c r="F1078" s="269" t="s">
        <v>17919</v>
      </c>
      <c r="G1078" s="841" t="s">
        <v>17920</v>
      </c>
      <c r="H1078" s="842" t="s">
        <v>15834</v>
      </c>
      <c r="I1078" s="842" t="s">
        <v>17154</v>
      </c>
      <c r="J1078" s="107"/>
      <c r="K1078" s="10"/>
      <c r="L1078" s="10" t="s">
        <v>17531</v>
      </c>
      <c r="M1078" s="838">
        <v>933.7</v>
      </c>
      <c r="N1078" s="10"/>
      <c r="O1078" s="107" t="s">
        <v>17180</v>
      </c>
      <c r="P1078" s="838">
        <v>0</v>
      </c>
      <c r="Q1078" s="10">
        <v>0</v>
      </c>
      <c r="R1078" s="107">
        <v>0</v>
      </c>
    </row>
    <row r="1079" spans="1:18" s="843" customFormat="1" ht="33.75" x14ac:dyDescent="0.25">
      <c r="A1079" s="107" t="s">
        <v>17149</v>
      </c>
      <c r="B1079" s="10" t="s">
        <v>19548</v>
      </c>
      <c r="C1079" s="269" t="s">
        <v>30118</v>
      </c>
      <c r="D1079" s="841" t="s">
        <v>17921</v>
      </c>
      <c r="E1079" s="837">
        <v>6500</v>
      </c>
      <c r="F1079" s="269" t="s">
        <v>17922</v>
      </c>
      <c r="G1079" s="841" t="s">
        <v>17923</v>
      </c>
      <c r="H1079" s="842" t="s">
        <v>17169</v>
      </c>
      <c r="I1079" s="842" t="s">
        <v>17154</v>
      </c>
      <c r="J1079" s="107"/>
      <c r="K1079" s="10"/>
      <c r="L1079" s="10" t="s">
        <v>8942</v>
      </c>
      <c r="M1079" s="838">
        <v>80447.11</v>
      </c>
      <c r="N1079" s="10"/>
      <c r="O1079" s="107">
        <v>6</v>
      </c>
      <c r="P1079" s="838">
        <v>40015.949999999997</v>
      </c>
      <c r="Q1079" s="10">
        <v>1</v>
      </c>
      <c r="R1079" s="107">
        <v>12</v>
      </c>
    </row>
    <row r="1080" spans="1:18" s="843" customFormat="1" ht="33.75" x14ac:dyDescent="0.25">
      <c r="A1080" s="107" t="s">
        <v>17149</v>
      </c>
      <c r="B1080" s="10" t="s">
        <v>25078</v>
      </c>
      <c r="C1080" s="269" t="s">
        <v>30118</v>
      </c>
      <c r="D1080" s="841" t="s">
        <v>17214</v>
      </c>
      <c r="E1080" s="837">
        <v>2000</v>
      </c>
      <c r="F1080" s="269" t="s">
        <v>17924</v>
      </c>
      <c r="G1080" s="841" t="s">
        <v>17925</v>
      </c>
      <c r="H1080" s="842" t="s">
        <v>17926</v>
      </c>
      <c r="I1080" s="842" t="s">
        <v>17160</v>
      </c>
      <c r="J1080" s="107"/>
      <c r="K1080" s="10"/>
      <c r="L1080" s="10" t="s">
        <v>8942</v>
      </c>
      <c r="M1080" s="838">
        <v>22100</v>
      </c>
      <c r="N1080" s="10"/>
      <c r="O1080" s="107">
        <v>6</v>
      </c>
      <c r="P1080" s="838">
        <v>13146.67</v>
      </c>
      <c r="Q1080" s="10">
        <v>1</v>
      </c>
      <c r="R1080" s="107">
        <v>12</v>
      </c>
    </row>
    <row r="1081" spans="1:18" s="843" customFormat="1" ht="33.75" x14ac:dyDescent="0.25">
      <c r="A1081" s="107" t="s">
        <v>17149</v>
      </c>
      <c r="B1081" s="10" t="s">
        <v>25078</v>
      </c>
      <c r="C1081" s="269" t="s">
        <v>30118</v>
      </c>
      <c r="D1081" s="841" t="s">
        <v>17214</v>
      </c>
      <c r="E1081" s="837">
        <v>2000</v>
      </c>
      <c r="F1081" s="269" t="s">
        <v>17927</v>
      </c>
      <c r="G1081" s="841" t="s">
        <v>17928</v>
      </c>
      <c r="H1081" s="842" t="s">
        <v>17190</v>
      </c>
      <c r="I1081" s="842" t="s">
        <v>17191</v>
      </c>
      <c r="J1081" s="107"/>
      <c r="K1081" s="10"/>
      <c r="L1081" s="10" t="s">
        <v>8942</v>
      </c>
      <c r="M1081" s="838">
        <v>22100</v>
      </c>
      <c r="N1081" s="10"/>
      <c r="O1081" s="107">
        <v>6</v>
      </c>
      <c r="P1081" s="838">
        <v>13146.67</v>
      </c>
      <c r="Q1081" s="10">
        <v>1</v>
      </c>
      <c r="R1081" s="107">
        <v>12</v>
      </c>
    </row>
    <row r="1082" spans="1:18" s="843" customFormat="1" ht="33.75" x14ac:dyDescent="0.25">
      <c r="A1082" s="107" t="s">
        <v>17149</v>
      </c>
      <c r="B1082" s="10" t="s">
        <v>19548</v>
      </c>
      <c r="C1082" s="269" t="s">
        <v>30118</v>
      </c>
      <c r="D1082" s="841" t="s">
        <v>17630</v>
      </c>
      <c r="E1082" s="837">
        <v>6000</v>
      </c>
      <c r="F1082" s="269" t="s">
        <v>17929</v>
      </c>
      <c r="G1082" s="841" t="s">
        <v>17930</v>
      </c>
      <c r="H1082" s="842" t="s">
        <v>16685</v>
      </c>
      <c r="I1082" s="842" t="s">
        <v>17154</v>
      </c>
      <c r="J1082" s="107"/>
      <c r="K1082" s="10"/>
      <c r="L1082" s="10" t="s">
        <v>8942</v>
      </c>
      <c r="M1082" s="838">
        <v>81213.600000000006</v>
      </c>
      <c r="N1082" s="10"/>
      <c r="O1082" s="107">
        <v>6</v>
      </c>
      <c r="P1082" s="838">
        <v>37349.300000000003</v>
      </c>
      <c r="Q1082" s="10">
        <v>1</v>
      </c>
      <c r="R1082" s="107">
        <v>12</v>
      </c>
    </row>
    <row r="1083" spans="1:18" s="843" customFormat="1" ht="33.75" x14ac:dyDescent="0.25">
      <c r="A1083" s="107" t="s">
        <v>17149</v>
      </c>
      <c r="B1083" s="10" t="s">
        <v>25078</v>
      </c>
      <c r="C1083" s="269" t="s">
        <v>30118</v>
      </c>
      <c r="D1083" s="841" t="s">
        <v>17931</v>
      </c>
      <c r="E1083" s="837">
        <v>3000</v>
      </c>
      <c r="F1083" s="269" t="s">
        <v>17932</v>
      </c>
      <c r="G1083" s="841" t="s">
        <v>17933</v>
      </c>
      <c r="H1083" s="842" t="s">
        <v>17934</v>
      </c>
      <c r="I1083" s="842" t="s">
        <v>17160</v>
      </c>
      <c r="J1083" s="107"/>
      <c r="K1083" s="10"/>
      <c r="L1083" s="10" t="s">
        <v>8942</v>
      </c>
      <c r="M1083" s="838">
        <v>29260.2</v>
      </c>
      <c r="N1083" s="10"/>
      <c r="O1083" s="107">
        <v>6</v>
      </c>
      <c r="P1083" s="838">
        <v>19217.8</v>
      </c>
      <c r="Q1083" s="10">
        <v>1</v>
      </c>
      <c r="R1083" s="107">
        <v>12</v>
      </c>
    </row>
    <row r="1084" spans="1:18" s="843" customFormat="1" ht="33.75" x14ac:dyDescent="0.25">
      <c r="A1084" s="107" t="s">
        <v>17149</v>
      </c>
      <c r="B1084" s="10" t="s">
        <v>19548</v>
      </c>
      <c r="C1084" s="269" t="s">
        <v>30118</v>
      </c>
      <c r="D1084" s="841" t="s">
        <v>17935</v>
      </c>
      <c r="E1084" s="837">
        <v>6000</v>
      </c>
      <c r="F1084" s="269" t="s">
        <v>17936</v>
      </c>
      <c r="G1084" s="841" t="s">
        <v>17937</v>
      </c>
      <c r="H1084" s="842" t="s">
        <v>16683</v>
      </c>
      <c r="I1084" s="842" t="s">
        <v>17154</v>
      </c>
      <c r="J1084" s="107"/>
      <c r="K1084" s="10"/>
      <c r="L1084" s="10" t="s">
        <v>8942</v>
      </c>
      <c r="M1084" s="838">
        <v>75197.350000000006</v>
      </c>
      <c r="N1084" s="10"/>
      <c r="O1084" s="107">
        <v>6</v>
      </c>
      <c r="P1084" s="838">
        <v>37349.300000000003</v>
      </c>
      <c r="Q1084" s="10">
        <v>1</v>
      </c>
      <c r="R1084" s="107">
        <v>12</v>
      </c>
    </row>
    <row r="1085" spans="1:18" s="843" customFormat="1" ht="33.75" x14ac:dyDescent="0.25">
      <c r="A1085" s="107" t="s">
        <v>17149</v>
      </c>
      <c r="B1085" s="10" t="s">
        <v>19548</v>
      </c>
      <c r="C1085" s="269" t="s">
        <v>30118</v>
      </c>
      <c r="D1085" s="841" t="s">
        <v>17938</v>
      </c>
      <c r="E1085" s="837">
        <v>15600</v>
      </c>
      <c r="F1085" s="269" t="s">
        <v>17939</v>
      </c>
      <c r="G1085" s="841" t="s">
        <v>17940</v>
      </c>
      <c r="H1085" s="842" t="s">
        <v>16685</v>
      </c>
      <c r="I1085" s="842" t="s">
        <v>17154</v>
      </c>
      <c r="J1085" s="107"/>
      <c r="K1085" s="10"/>
      <c r="L1085" s="10" t="s">
        <v>17777</v>
      </c>
      <c r="M1085" s="838">
        <v>41370.07</v>
      </c>
      <c r="N1085" s="10"/>
      <c r="O1085" s="107" t="s">
        <v>17941</v>
      </c>
      <c r="P1085" s="838">
        <v>95051.5</v>
      </c>
      <c r="Q1085" s="10">
        <v>1</v>
      </c>
      <c r="R1085" s="107">
        <v>12</v>
      </c>
    </row>
    <row r="1086" spans="1:18" s="843" customFormat="1" ht="33.75" x14ac:dyDescent="0.25">
      <c r="A1086" s="107" t="s">
        <v>17149</v>
      </c>
      <c r="B1086" s="10" t="s">
        <v>19548</v>
      </c>
      <c r="C1086" s="269" t="s">
        <v>30118</v>
      </c>
      <c r="D1086" s="841" t="s">
        <v>17942</v>
      </c>
      <c r="E1086" s="837">
        <v>13500</v>
      </c>
      <c r="F1086" s="269" t="s">
        <v>17943</v>
      </c>
      <c r="G1086" s="841" t="s">
        <v>16748</v>
      </c>
      <c r="H1086" s="842" t="s">
        <v>16700</v>
      </c>
      <c r="I1086" s="842" t="s">
        <v>17154</v>
      </c>
      <c r="J1086" s="107"/>
      <c r="K1086" s="10"/>
      <c r="L1086" s="10" t="s">
        <v>17180</v>
      </c>
      <c r="M1086" s="838">
        <v>0</v>
      </c>
      <c r="N1086" s="10"/>
      <c r="O1086" s="107" t="s">
        <v>17944</v>
      </c>
      <c r="P1086" s="838">
        <v>50695.199999999997</v>
      </c>
      <c r="Q1086" s="10">
        <v>0</v>
      </c>
      <c r="R1086" s="107">
        <v>0</v>
      </c>
    </row>
    <row r="1087" spans="1:18" s="843" customFormat="1" ht="33.75" x14ac:dyDescent="0.25">
      <c r="A1087" s="107" t="s">
        <v>17149</v>
      </c>
      <c r="B1087" s="10" t="s">
        <v>25078</v>
      </c>
      <c r="C1087" s="269" t="s">
        <v>30118</v>
      </c>
      <c r="D1087" s="841" t="s">
        <v>17214</v>
      </c>
      <c r="E1087" s="837">
        <v>2000</v>
      </c>
      <c r="F1087" s="269" t="s">
        <v>17945</v>
      </c>
      <c r="G1087" s="841" t="s">
        <v>17946</v>
      </c>
      <c r="H1087" s="842" t="s">
        <v>17190</v>
      </c>
      <c r="I1087" s="842" t="s">
        <v>17191</v>
      </c>
      <c r="J1087" s="107"/>
      <c r="K1087" s="10"/>
      <c r="L1087" s="10" t="s">
        <v>8942</v>
      </c>
      <c r="M1087" s="838">
        <v>22100</v>
      </c>
      <c r="N1087" s="10"/>
      <c r="O1087" s="107">
        <v>6</v>
      </c>
      <c r="P1087" s="838">
        <v>13146.67</v>
      </c>
      <c r="Q1087" s="10">
        <v>1</v>
      </c>
      <c r="R1087" s="107">
        <v>12</v>
      </c>
    </row>
    <row r="1088" spans="1:18" s="843" customFormat="1" ht="33.75" x14ac:dyDescent="0.25">
      <c r="A1088" s="107" t="s">
        <v>17149</v>
      </c>
      <c r="B1088" s="10" t="s">
        <v>19548</v>
      </c>
      <c r="C1088" s="269" t="s">
        <v>30118</v>
      </c>
      <c r="D1088" s="841" t="s">
        <v>15482</v>
      </c>
      <c r="E1088" s="837">
        <v>3600</v>
      </c>
      <c r="F1088" s="269" t="s">
        <v>17947</v>
      </c>
      <c r="G1088" s="841" t="s">
        <v>17948</v>
      </c>
      <c r="H1088" s="842" t="s">
        <v>17949</v>
      </c>
      <c r="I1088" s="842" t="s">
        <v>17160</v>
      </c>
      <c r="J1088" s="107"/>
      <c r="K1088" s="10"/>
      <c r="L1088" s="10" t="s">
        <v>8942</v>
      </c>
      <c r="M1088" s="838">
        <v>45453.599999999999</v>
      </c>
      <c r="N1088" s="10"/>
      <c r="O1088" s="107">
        <v>6</v>
      </c>
      <c r="P1088" s="838">
        <v>22869.05</v>
      </c>
      <c r="Q1088" s="10">
        <v>1</v>
      </c>
      <c r="R1088" s="107">
        <v>12</v>
      </c>
    </row>
    <row r="1089" spans="1:18" s="843" customFormat="1" ht="33.75" x14ac:dyDescent="0.25">
      <c r="A1089" s="107" t="s">
        <v>17149</v>
      </c>
      <c r="B1089" s="10" t="s">
        <v>19548</v>
      </c>
      <c r="C1089" s="269" t="s">
        <v>30118</v>
      </c>
      <c r="D1089" s="841" t="s">
        <v>17950</v>
      </c>
      <c r="E1089" s="837">
        <v>6000</v>
      </c>
      <c r="F1089" s="269" t="s">
        <v>17951</v>
      </c>
      <c r="G1089" s="841" t="s">
        <v>17952</v>
      </c>
      <c r="H1089" s="842" t="s">
        <v>16683</v>
      </c>
      <c r="I1089" s="842" t="s">
        <v>17154</v>
      </c>
      <c r="J1089" s="107"/>
      <c r="K1089" s="10"/>
      <c r="L1089" s="10" t="s">
        <v>8942</v>
      </c>
      <c r="M1089" s="838">
        <v>75213.600000000006</v>
      </c>
      <c r="N1089" s="10"/>
      <c r="O1089" s="107">
        <v>6</v>
      </c>
      <c r="P1089" s="838">
        <v>37349.300000000003</v>
      </c>
      <c r="Q1089" s="10">
        <v>1</v>
      </c>
      <c r="R1089" s="107">
        <v>12</v>
      </c>
    </row>
    <row r="1090" spans="1:18" s="843" customFormat="1" ht="33.75" x14ac:dyDescent="0.25">
      <c r="A1090" s="107" t="s">
        <v>17149</v>
      </c>
      <c r="B1090" s="10" t="s">
        <v>19548</v>
      </c>
      <c r="C1090" s="269" t="s">
        <v>30118</v>
      </c>
      <c r="D1090" s="841" t="s">
        <v>17260</v>
      </c>
      <c r="E1090" s="837">
        <v>6000</v>
      </c>
      <c r="F1090" s="269" t="s">
        <v>17953</v>
      </c>
      <c r="G1090" s="841" t="s">
        <v>17954</v>
      </c>
      <c r="H1090" s="842" t="s">
        <v>16700</v>
      </c>
      <c r="I1090" s="842" t="s">
        <v>17154</v>
      </c>
      <c r="J1090" s="107"/>
      <c r="K1090" s="10"/>
      <c r="L1090" s="10" t="s">
        <v>8942</v>
      </c>
      <c r="M1090" s="838">
        <v>81213.600000000006</v>
      </c>
      <c r="N1090" s="10"/>
      <c r="O1090" s="107">
        <v>6</v>
      </c>
      <c r="P1090" s="838">
        <v>37333.880000000005</v>
      </c>
      <c r="Q1090" s="10">
        <v>1</v>
      </c>
      <c r="R1090" s="107">
        <v>12</v>
      </c>
    </row>
    <row r="1091" spans="1:18" s="843" customFormat="1" ht="33.75" x14ac:dyDescent="0.25">
      <c r="A1091" s="107" t="s">
        <v>17149</v>
      </c>
      <c r="B1091" s="10" t="s">
        <v>19548</v>
      </c>
      <c r="C1091" s="269" t="s">
        <v>30118</v>
      </c>
      <c r="D1091" s="841" t="s">
        <v>17315</v>
      </c>
      <c r="E1091" s="837">
        <v>3100</v>
      </c>
      <c r="F1091" s="269" t="s">
        <v>17955</v>
      </c>
      <c r="G1091" s="841" t="s">
        <v>17956</v>
      </c>
      <c r="H1091" s="842" t="s">
        <v>15834</v>
      </c>
      <c r="I1091" s="842" t="s">
        <v>17154</v>
      </c>
      <c r="J1091" s="107"/>
      <c r="K1091" s="10"/>
      <c r="L1091" s="10" t="s">
        <v>8942</v>
      </c>
      <c r="M1091" s="838">
        <v>43513.599999999999</v>
      </c>
      <c r="N1091" s="10"/>
      <c r="O1091" s="107">
        <v>6</v>
      </c>
      <c r="P1091" s="838">
        <v>19852.63</v>
      </c>
      <c r="Q1091" s="10">
        <v>1</v>
      </c>
      <c r="R1091" s="107">
        <v>12</v>
      </c>
    </row>
    <row r="1092" spans="1:18" s="843" customFormat="1" ht="33.75" x14ac:dyDescent="0.25">
      <c r="A1092" s="107" t="s">
        <v>17149</v>
      </c>
      <c r="B1092" s="10" t="s">
        <v>25078</v>
      </c>
      <c r="C1092" s="269" t="s">
        <v>30118</v>
      </c>
      <c r="D1092" s="841" t="s">
        <v>17214</v>
      </c>
      <c r="E1092" s="837">
        <v>2000</v>
      </c>
      <c r="F1092" s="269" t="s">
        <v>17957</v>
      </c>
      <c r="G1092" s="841" t="s">
        <v>17958</v>
      </c>
      <c r="H1092" s="842" t="s">
        <v>17190</v>
      </c>
      <c r="I1092" s="842" t="s">
        <v>17191</v>
      </c>
      <c r="J1092" s="107"/>
      <c r="K1092" s="10"/>
      <c r="L1092" s="10" t="s">
        <v>8942</v>
      </c>
      <c r="M1092" s="838">
        <v>22100</v>
      </c>
      <c r="N1092" s="10"/>
      <c r="O1092" s="107">
        <v>6</v>
      </c>
      <c r="P1092" s="838">
        <v>13146.67</v>
      </c>
      <c r="Q1092" s="10">
        <v>1</v>
      </c>
      <c r="R1092" s="107">
        <v>12</v>
      </c>
    </row>
    <row r="1093" spans="1:18" s="843" customFormat="1" ht="33.75" x14ac:dyDescent="0.25">
      <c r="A1093" s="107" t="s">
        <v>17149</v>
      </c>
      <c r="B1093" s="10" t="s">
        <v>19548</v>
      </c>
      <c r="C1093" s="269" t="s">
        <v>30118</v>
      </c>
      <c r="D1093" s="841" t="s">
        <v>17959</v>
      </c>
      <c r="E1093" s="837">
        <v>3500</v>
      </c>
      <c r="F1093" s="269" t="s">
        <v>17960</v>
      </c>
      <c r="G1093" s="841" t="s">
        <v>17961</v>
      </c>
      <c r="H1093" s="842" t="s">
        <v>16709</v>
      </c>
      <c r="I1093" s="842" t="s">
        <v>17154</v>
      </c>
      <c r="J1093" s="107"/>
      <c r="K1093" s="10"/>
      <c r="L1093" s="10" t="s">
        <v>8942</v>
      </c>
      <c r="M1093" s="838">
        <v>45213.599999999999</v>
      </c>
      <c r="N1093" s="10"/>
      <c r="O1093" s="107">
        <v>6</v>
      </c>
      <c r="P1093" s="838">
        <v>22256.25</v>
      </c>
      <c r="Q1093" s="10">
        <v>1</v>
      </c>
      <c r="R1093" s="107">
        <v>12</v>
      </c>
    </row>
    <row r="1094" spans="1:18" s="843" customFormat="1" ht="33.75" x14ac:dyDescent="0.25">
      <c r="A1094" s="107" t="s">
        <v>17149</v>
      </c>
      <c r="B1094" s="10" t="s">
        <v>25078</v>
      </c>
      <c r="C1094" s="269" t="s">
        <v>30118</v>
      </c>
      <c r="D1094" s="841" t="s">
        <v>17214</v>
      </c>
      <c r="E1094" s="837">
        <v>2000</v>
      </c>
      <c r="F1094" s="269" t="s">
        <v>17962</v>
      </c>
      <c r="G1094" s="841" t="s">
        <v>17963</v>
      </c>
      <c r="H1094" s="842" t="s">
        <v>17190</v>
      </c>
      <c r="I1094" s="842" t="s">
        <v>17191</v>
      </c>
      <c r="J1094" s="107"/>
      <c r="K1094" s="10"/>
      <c r="L1094" s="10" t="s">
        <v>8942</v>
      </c>
      <c r="M1094" s="838">
        <v>22100</v>
      </c>
      <c r="N1094" s="10"/>
      <c r="O1094" s="107">
        <v>6</v>
      </c>
      <c r="P1094" s="838">
        <v>13146.67</v>
      </c>
      <c r="Q1094" s="10">
        <v>1</v>
      </c>
      <c r="R1094" s="107">
        <v>12</v>
      </c>
    </row>
    <row r="1095" spans="1:18" s="843" customFormat="1" ht="33.75" x14ac:dyDescent="0.25">
      <c r="A1095" s="107" t="s">
        <v>17149</v>
      </c>
      <c r="B1095" s="10" t="s">
        <v>19548</v>
      </c>
      <c r="C1095" s="269" t="s">
        <v>30118</v>
      </c>
      <c r="D1095" s="841" t="s">
        <v>17202</v>
      </c>
      <c r="E1095" s="837">
        <v>6000</v>
      </c>
      <c r="F1095" s="269" t="s">
        <v>17964</v>
      </c>
      <c r="G1095" s="841" t="s">
        <v>17965</v>
      </c>
      <c r="H1095" s="842" t="s">
        <v>15834</v>
      </c>
      <c r="I1095" s="842" t="s">
        <v>17154</v>
      </c>
      <c r="J1095" s="107"/>
      <c r="K1095" s="10"/>
      <c r="L1095" s="10" t="s">
        <v>17180</v>
      </c>
      <c r="M1095" s="838">
        <v>6401.13</v>
      </c>
      <c r="N1095" s="10"/>
      <c r="O1095" s="107" t="s">
        <v>17180</v>
      </c>
      <c r="P1095" s="838">
        <v>0</v>
      </c>
      <c r="Q1095" s="10">
        <v>0</v>
      </c>
      <c r="R1095" s="107">
        <v>0</v>
      </c>
    </row>
    <row r="1096" spans="1:18" s="843" customFormat="1" ht="33.75" x14ac:dyDescent="0.25">
      <c r="A1096" s="107" t="s">
        <v>17149</v>
      </c>
      <c r="B1096" s="10" t="s">
        <v>25078</v>
      </c>
      <c r="C1096" s="269" t="s">
        <v>30118</v>
      </c>
      <c r="D1096" s="841" t="s">
        <v>17214</v>
      </c>
      <c r="E1096" s="837">
        <v>2000</v>
      </c>
      <c r="F1096" s="269" t="s">
        <v>17966</v>
      </c>
      <c r="G1096" s="841" t="s">
        <v>17967</v>
      </c>
      <c r="H1096" s="842" t="s">
        <v>17320</v>
      </c>
      <c r="I1096" s="842" t="s">
        <v>17160</v>
      </c>
      <c r="J1096" s="107"/>
      <c r="K1096" s="10"/>
      <c r="L1096" s="10" t="s">
        <v>8942</v>
      </c>
      <c r="M1096" s="838">
        <v>22100</v>
      </c>
      <c r="N1096" s="10"/>
      <c r="O1096" s="107">
        <v>6</v>
      </c>
      <c r="P1096" s="838">
        <v>13146.67</v>
      </c>
      <c r="Q1096" s="10">
        <v>1</v>
      </c>
      <c r="R1096" s="107">
        <v>12</v>
      </c>
    </row>
    <row r="1097" spans="1:18" s="843" customFormat="1" ht="33.75" x14ac:dyDescent="0.25">
      <c r="A1097" s="107" t="s">
        <v>17149</v>
      </c>
      <c r="B1097" s="10" t="s">
        <v>25078</v>
      </c>
      <c r="C1097" s="269" t="s">
        <v>30118</v>
      </c>
      <c r="D1097" s="841" t="s">
        <v>17968</v>
      </c>
      <c r="E1097" s="837">
        <v>2000</v>
      </c>
      <c r="F1097" s="269" t="s">
        <v>17969</v>
      </c>
      <c r="G1097" s="841" t="s">
        <v>17970</v>
      </c>
      <c r="H1097" s="842" t="s">
        <v>17190</v>
      </c>
      <c r="I1097" s="842" t="s">
        <v>17191</v>
      </c>
      <c r="J1097" s="107"/>
      <c r="K1097" s="10"/>
      <c r="L1097" s="10" t="s">
        <v>8942</v>
      </c>
      <c r="M1097" s="838">
        <v>22100</v>
      </c>
      <c r="N1097" s="10"/>
      <c r="O1097" s="107">
        <v>6</v>
      </c>
      <c r="P1097" s="838">
        <v>13146.67</v>
      </c>
      <c r="Q1097" s="10">
        <v>1</v>
      </c>
      <c r="R1097" s="107">
        <v>12</v>
      </c>
    </row>
    <row r="1098" spans="1:18" s="843" customFormat="1" ht="33.75" x14ac:dyDescent="0.25">
      <c r="A1098" s="107" t="s">
        <v>17149</v>
      </c>
      <c r="B1098" s="10" t="s">
        <v>19548</v>
      </c>
      <c r="C1098" s="269" t="s">
        <v>30118</v>
      </c>
      <c r="D1098" s="841" t="s">
        <v>17971</v>
      </c>
      <c r="E1098" s="837">
        <v>6000</v>
      </c>
      <c r="F1098" s="269" t="s">
        <v>16955</v>
      </c>
      <c r="G1098" s="841" t="s">
        <v>16956</v>
      </c>
      <c r="H1098" s="842" t="s">
        <v>16686</v>
      </c>
      <c r="I1098" s="842" t="s">
        <v>17154</v>
      </c>
      <c r="J1098" s="107"/>
      <c r="K1098" s="10"/>
      <c r="L1098" s="10" t="s">
        <v>17736</v>
      </c>
      <c r="M1098" s="838">
        <v>13633.1</v>
      </c>
      <c r="N1098" s="10"/>
      <c r="O1098" s="107" t="s">
        <v>9034</v>
      </c>
      <c r="P1098" s="838">
        <v>28003.01</v>
      </c>
      <c r="Q1098" s="10">
        <v>0</v>
      </c>
      <c r="R1098" s="107">
        <v>0</v>
      </c>
    </row>
    <row r="1099" spans="1:18" s="843" customFormat="1" ht="33.75" x14ac:dyDescent="0.25">
      <c r="A1099" s="107" t="s">
        <v>17149</v>
      </c>
      <c r="B1099" s="10" t="s">
        <v>19548</v>
      </c>
      <c r="C1099" s="269" t="s">
        <v>30118</v>
      </c>
      <c r="D1099" s="841" t="s">
        <v>17200</v>
      </c>
      <c r="E1099" s="837">
        <v>7000</v>
      </c>
      <c r="F1099" s="269" t="s">
        <v>17972</v>
      </c>
      <c r="G1099" s="841" t="s">
        <v>17973</v>
      </c>
      <c r="H1099" s="842" t="s">
        <v>17200</v>
      </c>
      <c r="I1099" s="842" t="s">
        <v>17154</v>
      </c>
      <c r="J1099" s="107"/>
      <c r="K1099" s="10"/>
      <c r="L1099" s="10" t="s">
        <v>8942</v>
      </c>
      <c r="M1099" s="838">
        <v>86980.27</v>
      </c>
      <c r="N1099" s="10"/>
      <c r="O1099" s="107">
        <v>6</v>
      </c>
      <c r="P1099" s="838">
        <v>43149.3</v>
      </c>
      <c r="Q1099" s="10">
        <v>1</v>
      </c>
      <c r="R1099" s="107">
        <v>12</v>
      </c>
    </row>
    <row r="1100" spans="1:18" s="843" customFormat="1" ht="33.75" x14ac:dyDescent="0.25">
      <c r="A1100" s="107" t="s">
        <v>17149</v>
      </c>
      <c r="B1100" s="10" t="s">
        <v>19548</v>
      </c>
      <c r="C1100" s="269" t="s">
        <v>30118</v>
      </c>
      <c r="D1100" s="841" t="s">
        <v>17156</v>
      </c>
      <c r="E1100" s="837">
        <v>1750</v>
      </c>
      <c r="F1100" s="269" t="s">
        <v>17974</v>
      </c>
      <c r="G1100" s="841" t="s">
        <v>17975</v>
      </c>
      <c r="H1100" s="842" t="s">
        <v>17976</v>
      </c>
      <c r="I1100" s="842" t="s">
        <v>17255</v>
      </c>
      <c r="J1100" s="107"/>
      <c r="K1100" s="10"/>
      <c r="L1100" s="10" t="s">
        <v>8942</v>
      </c>
      <c r="M1100" s="838">
        <v>23636.42</v>
      </c>
      <c r="N1100" s="10"/>
      <c r="O1100" s="107">
        <v>6</v>
      </c>
      <c r="P1100" s="838">
        <v>11317.83</v>
      </c>
      <c r="Q1100" s="10">
        <v>1</v>
      </c>
      <c r="R1100" s="107">
        <v>12</v>
      </c>
    </row>
    <row r="1101" spans="1:18" s="843" customFormat="1" ht="33.75" x14ac:dyDescent="0.25">
      <c r="A1101" s="107" t="s">
        <v>17149</v>
      </c>
      <c r="B1101" s="10" t="s">
        <v>19548</v>
      </c>
      <c r="C1101" s="269" t="s">
        <v>30118</v>
      </c>
      <c r="D1101" s="841" t="s">
        <v>17977</v>
      </c>
      <c r="E1101" s="837">
        <v>2965.5</v>
      </c>
      <c r="F1101" s="269" t="s">
        <v>17978</v>
      </c>
      <c r="G1101" s="841" t="s">
        <v>17979</v>
      </c>
      <c r="H1101" s="842" t="s">
        <v>15834</v>
      </c>
      <c r="I1101" s="842" t="s">
        <v>17154</v>
      </c>
      <c r="J1101" s="107"/>
      <c r="K1101" s="10"/>
      <c r="L1101" s="10" t="s">
        <v>8942</v>
      </c>
      <c r="M1101" s="838">
        <v>38799.599999999999</v>
      </c>
      <c r="N1101" s="10"/>
      <c r="O1101" s="107">
        <v>6</v>
      </c>
      <c r="P1101" s="838">
        <v>19041.149999999998</v>
      </c>
      <c r="Q1101" s="10">
        <v>1</v>
      </c>
      <c r="R1101" s="107">
        <v>12</v>
      </c>
    </row>
    <row r="1102" spans="1:18" s="843" customFormat="1" ht="33.75" x14ac:dyDescent="0.25">
      <c r="A1102" s="107" t="s">
        <v>17149</v>
      </c>
      <c r="B1102" s="10" t="s">
        <v>19548</v>
      </c>
      <c r="C1102" s="269" t="s">
        <v>30118</v>
      </c>
      <c r="D1102" s="841" t="s">
        <v>17256</v>
      </c>
      <c r="E1102" s="837">
        <v>3300</v>
      </c>
      <c r="F1102" s="269" t="s">
        <v>17980</v>
      </c>
      <c r="G1102" s="841" t="s">
        <v>17981</v>
      </c>
      <c r="H1102" s="842" t="s">
        <v>16725</v>
      </c>
      <c r="I1102" s="842" t="s">
        <v>17154</v>
      </c>
      <c r="J1102" s="107"/>
      <c r="K1102" s="10"/>
      <c r="L1102" s="10" t="s">
        <v>8942</v>
      </c>
      <c r="M1102" s="838">
        <v>42813.599999999999</v>
      </c>
      <c r="N1102" s="10"/>
      <c r="O1102" s="107">
        <v>6</v>
      </c>
      <c r="P1102" s="838">
        <v>21059.3</v>
      </c>
      <c r="Q1102" s="10">
        <v>1</v>
      </c>
      <c r="R1102" s="107">
        <v>12</v>
      </c>
    </row>
    <row r="1103" spans="1:18" s="843" customFormat="1" ht="33.75" x14ac:dyDescent="0.25">
      <c r="A1103" s="107" t="s">
        <v>17149</v>
      </c>
      <c r="B1103" s="10" t="s">
        <v>25078</v>
      </c>
      <c r="C1103" s="269" t="s">
        <v>30118</v>
      </c>
      <c r="D1103" s="841" t="s">
        <v>17214</v>
      </c>
      <c r="E1103" s="837">
        <v>2000</v>
      </c>
      <c r="F1103" s="269" t="s">
        <v>17982</v>
      </c>
      <c r="G1103" s="841" t="s">
        <v>17983</v>
      </c>
      <c r="H1103" s="842" t="s">
        <v>17190</v>
      </c>
      <c r="I1103" s="842" t="s">
        <v>17191</v>
      </c>
      <c r="J1103" s="107"/>
      <c r="K1103" s="10"/>
      <c r="L1103" s="10" t="s">
        <v>8942</v>
      </c>
      <c r="M1103" s="838">
        <v>22100</v>
      </c>
      <c r="N1103" s="10"/>
      <c r="O1103" s="107">
        <v>6</v>
      </c>
      <c r="P1103" s="838">
        <v>13146.67</v>
      </c>
      <c r="Q1103" s="10">
        <v>1</v>
      </c>
      <c r="R1103" s="107">
        <v>12</v>
      </c>
    </row>
    <row r="1104" spans="1:18" s="843" customFormat="1" ht="33.75" x14ac:dyDescent="0.25">
      <c r="A1104" s="107" t="s">
        <v>17149</v>
      </c>
      <c r="B1104" s="10" t="s">
        <v>19548</v>
      </c>
      <c r="C1104" s="269" t="s">
        <v>30118</v>
      </c>
      <c r="D1104" s="841" t="s">
        <v>17732</v>
      </c>
      <c r="E1104" s="837">
        <v>8500</v>
      </c>
      <c r="F1104" s="269" t="s">
        <v>17984</v>
      </c>
      <c r="G1104" s="841" t="s">
        <v>17985</v>
      </c>
      <c r="H1104" s="842" t="s">
        <v>15834</v>
      </c>
      <c r="I1104" s="842" t="s">
        <v>17154</v>
      </c>
      <c r="J1104" s="107"/>
      <c r="K1104" s="10"/>
      <c r="L1104" s="10" t="s">
        <v>17180</v>
      </c>
      <c r="M1104" s="838">
        <v>0</v>
      </c>
      <c r="N1104" s="10"/>
      <c r="O1104" s="107">
        <v>6</v>
      </c>
      <c r="P1104" s="838">
        <v>28504.06</v>
      </c>
      <c r="Q1104" s="10">
        <v>1</v>
      </c>
      <c r="R1104" s="107">
        <v>12</v>
      </c>
    </row>
    <row r="1105" spans="1:18" s="843" customFormat="1" ht="33.75" x14ac:dyDescent="0.25">
      <c r="A1105" s="107" t="s">
        <v>17149</v>
      </c>
      <c r="B1105" s="10" t="s">
        <v>19548</v>
      </c>
      <c r="C1105" s="269" t="s">
        <v>30118</v>
      </c>
      <c r="D1105" s="841" t="s">
        <v>17986</v>
      </c>
      <c r="E1105" s="837">
        <v>11000</v>
      </c>
      <c r="F1105" s="269" t="s">
        <v>17987</v>
      </c>
      <c r="G1105" s="841" t="s">
        <v>17988</v>
      </c>
      <c r="H1105" s="842" t="s">
        <v>16725</v>
      </c>
      <c r="I1105" s="842" t="s">
        <v>17154</v>
      </c>
      <c r="J1105" s="107"/>
      <c r="K1105" s="10"/>
      <c r="L1105" s="10" t="s">
        <v>8942</v>
      </c>
      <c r="M1105" s="838">
        <v>143304.71</v>
      </c>
      <c r="N1105" s="10"/>
      <c r="O1105" s="107" t="s">
        <v>17348</v>
      </c>
      <c r="P1105" s="838">
        <v>16941.989999999998</v>
      </c>
      <c r="Q1105" s="10">
        <v>0</v>
      </c>
      <c r="R1105" s="107">
        <v>0</v>
      </c>
    </row>
    <row r="1106" spans="1:18" s="843" customFormat="1" ht="33.75" x14ac:dyDescent="0.25">
      <c r="A1106" s="107" t="s">
        <v>17149</v>
      </c>
      <c r="B1106" s="10" t="s">
        <v>19548</v>
      </c>
      <c r="C1106" s="269" t="s">
        <v>30118</v>
      </c>
      <c r="D1106" s="841" t="s">
        <v>17400</v>
      </c>
      <c r="E1106" s="837">
        <v>13500</v>
      </c>
      <c r="F1106" s="269" t="s">
        <v>17989</v>
      </c>
      <c r="G1106" s="841" t="s">
        <v>17990</v>
      </c>
      <c r="H1106" s="842" t="s">
        <v>15498</v>
      </c>
      <c r="I1106" s="842" t="s">
        <v>17154</v>
      </c>
      <c r="J1106" s="107"/>
      <c r="K1106" s="10"/>
      <c r="L1106" s="10" t="s">
        <v>17375</v>
      </c>
      <c r="M1106" s="838">
        <v>33643.4</v>
      </c>
      <c r="N1106" s="10"/>
      <c r="O1106" s="107" t="s">
        <v>17614</v>
      </c>
      <c r="P1106" s="838">
        <v>82599.3</v>
      </c>
      <c r="Q1106" s="10">
        <v>1</v>
      </c>
      <c r="R1106" s="107">
        <v>12</v>
      </c>
    </row>
    <row r="1107" spans="1:18" s="843" customFormat="1" ht="33.75" x14ac:dyDescent="0.25">
      <c r="A1107" s="107" t="s">
        <v>17149</v>
      </c>
      <c r="B1107" s="10" t="s">
        <v>19548</v>
      </c>
      <c r="C1107" s="269" t="s">
        <v>30118</v>
      </c>
      <c r="D1107" s="841" t="s">
        <v>17991</v>
      </c>
      <c r="E1107" s="837">
        <v>3600</v>
      </c>
      <c r="F1107" s="269" t="s">
        <v>17992</v>
      </c>
      <c r="G1107" s="841" t="s">
        <v>17993</v>
      </c>
      <c r="H1107" s="842" t="s">
        <v>15906</v>
      </c>
      <c r="I1107" s="842" t="s">
        <v>17726</v>
      </c>
      <c r="J1107" s="107"/>
      <c r="K1107" s="10"/>
      <c r="L1107" s="10" t="s">
        <v>9081</v>
      </c>
      <c r="M1107" s="838">
        <v>29411.7</v>
      </c>
      <c r="N1107" s="10"/>
      <c r="O1107" s="107" t="s">
        <v>17180</v>
      </c>
      <c r="P1107" s="838">
        <v>0</v>
      </c>
      <c r="Q1107" s="10">
        <v>0</v>
      </c>
      <c r="R1107" s="107">
        <v>0</v>
      </c>
    </row>
    <row r="1108" spans="1:18" s="843" customFormat="1" ht="33.75" x14ac:dyDescent="0.25">
      <c r="A1108" s="107" t="s">
        <v>17149</v>
      </c>
      <c r="B1108" s="10" t="s">
        <v>25078</v>
      </c>
      <c r="C1108" s="269" t="s">
        <v>30118</v>
      </c>
      <c r="D1108" s="841" t="s">
        <v>17214</v>
      </c>
      <c r="E1108" s="837">
        <v>2000</v>
      </c>
      <c r="F1108" s="269" t="s">
        <v>17994</v>
      </c>
      <c r="G1108" s="841" t="s">
        <v>17995</v>
      </c>
      <c r="H1108" s="842" t="s">
        <v>17190</v>
      </c>
      <c r="I1108" s="842" t="s">
        <v>17191</v>
      </c>
      <c r="J1108" s="107"/>
      <c r="K1108" s="10"/>
      <c r="L1108" s="10" t="s">
        <v>8942</v>
      </c>
      <c r="M1108" s="838">
        <v>22100</v>
      </c>
      <c r="N1108" s="10"/>
      <c r="O1108" s="107">
        <v>6</v>
      </c>
      <c r="P1108" s="838">
        <v>13146.67</v>
      </c>
      <c r="Q1108" s="10">
        <v>1</v>
      </c>
      <c r="R1108" s="107">
        <v>12</v>
      </c>
    </row>
    <row r="1109" spans="1:18" s="843" customFormat="1" ht="33.75" x14ac:dyDescent="0.25">
      <c r="A1109" s="107" t="s">
        <v>17149</v>
      </c>
      <c r="B1109" s="10" t="s">
        <v>19548</v>
      </c>
      <c r="C1109" s="269" t="s">
        <v>30118</v>
      </c>
      <c r="D1109" s="841" t="s">
        <v>17202</v>
      </c>
      <c r="E1109" s="837">
        <v>6000</v>
      </c>
      <c r="F1109" s="269" t="s">
        <v>17996</v>
      </c>
      <c r="G1109" s="841" t="s">
        <v>17997</v>
      </c>
      <c r="H1109" s="842" t="s">
        <v>15834</v>
      </c>
      <c r="I1109" s="842" t="s">
        <v>17154</v>
      </c>
      <c r="J1109" s="107"/>
      <c r="K1109" s="10"/>
      <c r="L1109" s="10" t="s">
        <v>17180</v>
      </c>
      <c r="M1109" s="838">
        <v>6401.13</v>
      </c>
      <c r="N1109" s="10"/>
      <c r="O1109" s="107" t="s">
        <v>17180</v>
      </c>
      <c r="P1109" s="838">
        <v>0</v>
      </c>
      <c r="Q1109" s="10">
        <v>0</v>
      </c>
      <c r="R1109" s="107">
        <v>0</v>
      </c>
    </row>
    <row r="1110" spans="1:18" s="843" customFormat="1" ht="33.75" x14ac:dyDescent="0.25">
      <c r="A1110" s="107" t="s">
        <v>17149</v>
      </c>
      <c r="B1110" s="10" t="s">
        <v>25078</v>
      </c>
      <c r="C1110" s="269" t="s">
        <v>30118</v>
      </c>
      <c r="D1110" s="841" t="s">
        <v>17214</v>
      </c>
      <c r="E1110" s="837">
        <v>2000</v>
      </c>
      <c r="F1110" s="269" t="s">
        <v>17998</v>
      </c>
      <c r="G1110" s="841" t="s">
        <v>17999</v>
      </c>
      <c r="H1110" s="842" t="s">
        <v>17190</v>
      </c>
      <c r="I1110" s="842" t="s">
        <v>17191</v>
      </c>
      <c r="J1110" s="107"/>
      <c r="K1110" s="10"/>
      <c r="L1110" s="10" t="s">
        <v>8942</v>
      </c>
      <c r="M1110" s="838">
        <v>22100</v>
      </c>
      <c r="N1110" s="10"/>
      <c r="O1110" s="107">
        <v>6</v>
      </c>
      <c r="P1110" s="838">
        <v>13146.67</v>
      </c>
      <c r="Q1110" s="10">
        <v>1</v>
      </c>
      <c r="R1110" s="107">
        <v>12</v>
      </c>
    </row>
    <row r="1111" spans="1:18" s="843" customFormat="1" ht="33.75" x14ac:dyDescent="0.25">
      <c r="A1111" s="107" t="s">
        <v>17149</v>
      </c>
      <c r="B1111" s="10" t="s">
        <v>25078</v>
      </c>
      <c r="C1111" s="269" t="s">
        <v>30118</v>
      </c>
      <c r="D1111" s="841" t="s">
        <v>18000</v>
      </c>
      <c r="E1111" s="837">
        <v>2000</v>
      </c>
      <c r="F1111" s="269" t="s">
        <v>18001</v>
      </c>
      <c r="G1111" s="841" t="s">
        <v>18002</v>
      </c>
      <c r="H1111" s="842" t="s">
        <v>18003</v>
      </c>
      <c r="I1111" s="842" t="s">
        <v>17160</v>
      </c>
      <c r="J1111" s="107"/>
      <c r="K1111" s="10"/>
      <c r="L1111" s="10" t="s">
        <v>8942</v>
      </c>
      <c r="M1111" s="838">
        <v>19920</v>
      </c>
      <c r="N1111" s="10"/>
      <c r="O1111" s="107">
        <v>6</v>
      </c>
      <c r="P1111" s="838">
        <v>13146.67</v>
      </c>
      <c r="Q1111" s="10">
        <v>1</v>
      </c>
      <c r="R1111" s="107">
        <v>12</v>
      </c>
    </row>
    <row r="1112" spans="1:18" s="843" customFormat="1" ht="33.75" x14ac:dyDescent="0.25">
      <c r="A1112" s="107" t="s">
        <v>17149</v>
      </c>
      <c r="B1112" s="10" t="s">
        <v>19548</v>
      </c>
      <c r="C1112" s="269" t="s">
        <v>30118</v>
      </c>
      <c r="D1112" s="841" t="s">
        <v>18004</v>
      </c>
      <c r="E1112" s="837">
        <v>8500</v>
      </c>
      <c r="F1112" s="269" t="s">
        <v>18005</v>
      </c>
      <c r="G1112" s="841" t="s">
        <v>18006</v>
      </c>
      <c r="H1112" s="842" t="s">
        <v>17324</v>
      </c>
      <c r="I1112" s="842" t="s">
        <v>17255</v>
      </c>
      <c r="J1112" s="107"/>
      <c r="K1112" s="10"/>
      <c r="L1112" s="10" t="s">
        <v>17196</v>
      </c>
      <c r="M1112" s="838">
        <v>41033.699999999997</v>
      </c>
      <c r="N1112" s="10"/>
      <c r="O1112" s="107" t="s">
        <v>17180</v>
      </c>
      <c r="P1112" s="838">
        <v>0</v>
      </c>
      <c r="Q1112" s="10">
        <v>0</v>
      </c>
      <c r="R1112" s="107">
        <v>0</v>
      </c>
    </row>
    <row r="1113" spans="1:18" s="843" customFormat="1" ht="33.75" x14ac:dyDescent="0.25">
      <c r="A1113" s="107" t="s">
        <v>17149</v>
      </c>
      <c r="B1113" s="10" t="s">
        <v>19548</v>
      </c>
      <c r="C1113" s="269" t="s">
        <v>30118</v>
      </c>
      <c r="D1113" s="841" t="s">
        <v>18007</v>
      </c>
      <c r="E1113" s="837">
        <v>8000</v>
      </c>
      <c r="F1113" s="269" t="s">
        <v>18008</v>
      </c>
      <c r="G1113" s="841" t="s">
        <v>18009</v>
      </c>
      <c r="H1113" s="842" t="s">
        <v>16700</v>
      </c>
      <c r="I1113" s="842" t="s">
        <v>17154</v>
      </c>
      <c r="J1113" s="107"/>
      <c r="K1113" s="10"/>
      <c r="L1113" s="10" t="s">
        <v>8942</v>
      </c>
      <c r="M1113" s="838">
        <v>99209.16</v>
      </c>
      <c r="N1113" s="10"/>
      <c r="O1113" s="107">
        <v>6</v>
      </c>
      <c r="P1113" s="838">
        <v>49415.97</v>
      </c>
      <c r="Q1113" s="10">
        <v>1</v>
      </c>
      <c r="R1113" s="107">
        <v>12</v>
      </c>
    </row>
    <row r="1114" spans="1:18" s="843" customFormat="1" ht="33.75" x14ac:dyDescent="0.25">
      <c r="A1114" s="107" t="s">
        <v>17149</v>
      </c>
      <c r="B1114" s="10" t="s">
        <v>25078</v>
      </c>
      <c r="C1114" s="269" t="s">
        <v>30118</v>
      </c>
      <c r="D1114" s="841" t="s">
        <v>18010</v>
      </c>
      <c r="E1114" s="837">
        <v>2200</v>
      </c>
      <c r="F1114" s="269" t="s">
        <v>18011</v>
      </c>
      <c r="G1114" s="841" t="s">
        <v>18012</v>
      </c>
      <c r="H1114" s="842" t="s">
        <v>17285</v>
      </c>
      <c r="I1114" s="842" t="s">
        <v>17160</v>
      </c>
      <c r="J1114" s="107"/>
      <c r="K1114" s="10"/>
      <c r="L1114" s="10" t="s">
        <v>8942</v>
      </c>
      <c r="M1114" s="838">
        <v>21882</v>
      </c>
      <c r="N1114" s="10"/>
      <c r="O1114" s="107">
        <v>6</v>
      </c>
      <c r="P1114" s="838">
        <v>14391.13</v>
      </c>
      <c r="Q1114" s="10">
        <v>1</v>
      </c>
      <c r="R1114" s="107">
        <v>12</v>
      </c>
    </row>
    <row r="1115" spans="1:18" s="843" customFormat="1" ht="33.75" x14ac:dyDescent="0.25">
      <c r="A1115" s="107" t="s">
        <v>17149</v>
      </c>
      <c r="B1115" s="10" t="s">
        <v>19548</v>
      </c>
      <c r="C1115" s="269" t="s">
        <v>30118</v>
      </c>
      <c r="D1115" s="841" t="s">
        <v>15482</v>
      </c>
      <c r="E1115" s="837">
        <v>3600</v>
      </c>
      <c r="F1115" s="269" t="s">
        <v>18013</v>
      </c>
      <c r="G1115" s="841" t="s">
        <v>18014</v>
      </c>
      <c r="H1115" s="842" t="s">
        <v>17797</v>
      </c>
      <c r="I1115" s="842" t="s">
        <v>17160</v>
      </c>
      <c r="J1115" s="107"/>
      <c r="K1115" s="10"/>
      <c r="L1115" s="10" t="s">
        <v>8942</v>
      </c>
      <c r="M1115" s="838">
        <v>46410.35</v>
      </c>
      <c r="N1115" s="10"/>
      <c r="O1115" s="107">
        <v>6</v>
      </c>
      <c r="P1115" s="838">
        <v>22854.799999999999</v>
      </c>
      <c r="Q1115" s="10">
        <v>1</v>
      </c>
      <c r="R1115" s="107">
        <v>12</v>
      </c>
    </row>
    <row r="1116" spans="1:18" s="843" customFormat="1" ht="33.75" x14ac:dyDescent="0.25">
      <c r="A1116" s="107" t="s">
        <v>17149</v>
      </c>
      <c r="B1116" s="10" t="s">
        <v>25078</v>
      </c>
      <c r="C1116" s="269" t="s">
        <v>30118</v>
      </c>
      <c r="D1116" s="841" t="s">
        <v>17285</v>
      </c>
      <c r="E1116" s="837">
        <v>2200</v>
      </c>
      <c r="F1116" s="269" t="s">
        <v>18015</v>
      </c>
      <c r="G1116" s="841" t="s">
        <v>18016</v>
      </c>
      <c r="H1116" s="842" t="s">
        <v>17285</v>
      </c>
      <c r="I1116" s="842" t="s">
        <v>17191</v>
      </c>
      <c r="J1116" s="107"/>
      <c r="K1116" s="10"/>
      <c r="L1116" s="10" t="s">
        <v>8942</v>
      </c>
      <c r="M1116" s="838">
        <v>21882</v>
      </c>
      <c r="N1116" s="10"/>
      <c r="O1116" s="107">
        <v>6</v>
      </c>
      <c r="P1116" s="838">
        <v>14391.13</v>
      </c>
      <c r="Q1116" s="10">
        <v>1</v>
      </c>
      <c r="R1116" s="107">
        <v>12</v>
      </c>
    </row>
    <row r="1117" spans="1:18" s="843" customFormat="1" ht="33.75" x14ac:dyDescent="0.25">
      <c r="A1117" s="107" t="s">
        <v>17149</v>
      </c>
      <c r="B1117" s="10" t="s">
        <v>19548</v>
      </c>
      <c r="C1117" s="269" t="s">
        <v>30118</v>
      </c>
      <c r="D1117" s="841" t="s">
        <v>17552</v>
      </c>
      <c r="E1117" s="837">
        <v>1025</v>
      </c>
      <c r="F1117" s="269" t="s">
        <v>18017</v>
      </c>
      <c r="G1117" s="841" t="s">
        <v>18018</v>
      </c>
      <c r="H1117" s="842" t="s">
        <v>18019</v>
      </c>
      <c r="I1117" s="842" t="s">
        <v>17154</v>
      </c>
      <c r="J1117" s="107"/>
      <c r="K1117" s="10"/>
      <c r="L1117" s="10" t="s">
        <v>9046</v>
      </c>
      <c r="M1117" s="838">
        <v>11750.7</v>
      </c>
      <c r="N1117" s="10"/>
      <c r="O1117" s="107">
        <v>6</v>
      </c>
      <c r="P1117" s="838">
        <v>6291.67</v>
      </c>
      <c r="Q1117" s="10">
        <v>1</v>
      </c>
      <c r="R1117" s="107">
        <v>12</v>
      </c>
    </row>
    <row r="1118" spans="1:18" s="843" customFormat="1" ht="33.75" x14ac:dyDescent="0.25">
      <c r="A1118" s="107" t="s">
        <v>17149</v>
      </c>
      <c r="B1118" s="10" t="s">
        <v>19548</v>
      </c>
      <c r="C1118" s="269" t="s">
        <v>30118</v>
      </c>
      <c r="D1118" s="841" t="s">
        <v>18020</v>
      </c>
      <c r="E1118" s="837">
        <v>1600</v>
      </c>
      <c r="F1118" s="269" t="s">
        <v>18021</v>
      </c>
      <c r="G1118" s="841" t="s">
        <v>18022</v>
      </c>
      <c r="H1118" s="842" t="s">
        <v>15906</v>
      </c>
      <c r="I1118" s="842" t="s">
        <v>17160</v>
      </c>
      <c r="J1118" s="107"/>
      <c r="K1118" s="10"/>
      <c r="L1118" s="10" t="s">
        <v>8942</v>
      </c>
      <c r="M1118" s="838">
        <v>21738</v>
      </c>
      <c r="N1118" s="10"/>
      <c r="O1118" s="107">
        <v>6</v>
      </c>
      <c r="P1118" s="838">
        <v>10522.13</v>
      </c>
      <c r="Q1118" s="10">
        <v>1</v>
      </c>
      <c r="R1118" s="107">
        <v>12</v>
      </c>
    </row>
    <row r="1119" spans="1:18" s="843" customFormat="1" ht="33.75" x14ac:dyDescent="0.25">
      <c r="A1119" s="107" t="s">
        <v>17149</v>
      </c>
      <c r="B1119" s="10" t="s">
        <v>19548</v>
      </c>
      <c r="C1119" s="269" t="s">
        <v>30118</v>
      </c>
      <c r="D1119" s="841" t="s">
        <v>17640</v>
      </c>
      <c r="E1119" s="837">
        <v>5000</v>
      </c>
      <c r="F1119" s="269" t="s">
        <v>18023</v>
      </c>
      <c r="G1119" s="841" t="s">
        <v>18024</v>
      </c>
      <c r="H1119" s="842" t="s">
        <v>17200</v>
      </c>
      <c r="I1119" s="842" t="s">
        <v>17154</v>
      </c>
      <c r="J1119" s="107"/>
      <c r="K1119" s="10"/>
      <c r="L1119" s="10" t="s">
        <v>17180</v>
      </c>
      <c r="M1119" s="838">
        <v>0</v>
      </c>
      <c r="N1119" s="10"/>
      <c r="O1119" s="107" t="s">
        <v>17180</v>
      </c>
      <c r="P1119" s="838">
        <v>878.06</v>
      </c>
      <c r="Q1119" s="10">
        <v>0</v>
      </c>
      <c r="R1119" s="107">
        <v>0</v>
      </c>
    </row>
    <row r="1120" spans="1:18" s="843" customFormat="1" ht="33.75" x14ac:dyDescent="0.25">
      <c r="A1120" s="107" t="s">
        <v>17149</v>
      </c>
      <c r="B1120" s="10" t="s">
        <v>19548</v>
      </c>
      <c r="C1120" s="269" t="s">
        <v>30118</v>
      </c>
      <c r="D1120" s="841" t="s">
        <v>17321</v>
      </c>
      <c r="E1120" s="837">
        <v>3500</v>
      </c>
      <c r="F1120" s="269" t="s">
        <v>18025</v>
      </c>
      <c r="G1120" s="841" t="s">
        <v>18026</v>
      </c>
      <c r="H1120" s="842" t="s">
        <v>17324</v>
      </c>
      <c r="I1120" s="842" t="s">
        <v>17154</v>
      </c>
      <c r="J1120" s="107"/>
      <c r="K1120" s="10"/>
      <c r="L1120" s="10" t="s">
        <v>8942</v>
      </c>
      <c r="M1120" s="838">
        <v>48480.27</v>
      </c>
      <c r="N1120" s="10"/>
      <c r="O1120" s="107">
        <v>6</v>
      </c>
      <c r="P1120" s="838">
        <v>22260.14</v>
      </c>
      <c r="Q1120" s="10">
        <v>1</v>
      </c>
      <c r="R1120" s="107">
        <v>12</v>
      </c>
    </row>
    <row r="1121" spans="1:18" s="843" customFormat="1" ht="33.75" x14ac:dyDescent="0.25">
      <c r="A1121" s="107" t="s">
        <v>17149</v>
      </c>
      <c r="B1121" s="10" t="s">
        <v>19548</v>
      </c>
      <c r="C1121" s="269" t="s">
        <v>30118</v>
      </c>
      <c r="D1121" s="841" t="s">
        <v>17159</v>
      </c>
      <c r="E1121" s="837">
        <v>3500</v>
      </c>
      <c r="F1121" s="269" t="s">
        <v>18027</v>
      </c>
      <c r="G1121" s="841" t="s">
        <v>18028</v>
      </c>
      <c r="H1121" s="842" t="s">
        <v>17159</v>
      </c>
      <c r="I1121" s="842" t="s">
        <v>17160</v>
      </c>
      <c r="J1121" s="107"/>
      <c r="K1121" s="10"/>
      <c r="L1121" s="10" t="s">
        <v>8942</v>
      </c>
      <c r="M1121" s="838">
        <v>48713.599999999999</v>
      </c>
      <c r="N1121" s="10"/>
      <c r="O1121" s="107">
        <v>6</v>
      </c>
      <c r="P1121" s="838">
        <v>22265.969999999998</v>
      </c>
      <c r="Q1121" s="10">
        <v>1</v>
      </c>
      <c r="R1121" s="107">
        <v>12</v>
      </c>
    </row>
    <row r="1122" spans="1:18" s="843" customFormat="1" ht="33.75" x14ac:dyDescent="0.25">
      <c r="A1122" s="107" t="s">
        <v>17149</v>
      </c>
      <c r="B1122" s="10" t="s">
        <v>25078</v>
      </c>
      <c r="C1122" s="269" t="s">
        <v>30118</v>
      </c>
      <c r="D1122" s="841" t="s">
        <v>17214</v>
      </c>
      <c r="E1122" s="837">
        <v>2000</v>
      </c>
      <c r="F1122" s="269" t="s">
        <v>18029</v>
      </c>
      <c r="G1122" s="841" t="s">
        <v>18030</v>
      </c>
      <c r="H1122" s="842" t="s">
        <v>17190</v>
      </c>
      <c r="I1122" s="842" t="s">
        <v>17191</v>
      </c>
      <c r="J1122" s="107"/>
      <c r="K1122" s="10"/>
      <c r="L1122" s="10" t="s">
        <v>8942</v>
      </c>
      <c r="M1122" s="838">
        <v>22100</v>
      </c>
      <c r="N1122" s="10"/>
      <c r="O1122" s="107">
        <v>6</v>
      </c>
      <c r="P1122" s="838">
        <v>13146.67</v>
      </c>
      <c r="Q1122" s="10">
        <v>1</v>
      </c>
      <c r="R1122" s="107">
        <v>12</v>
      </c>
    </row>
    <row r="1123" spans="1:18" s="843" customFormat="1" ht="33.75" x14ac:dyDescent="0.25">
      <c r="A1123" s="107" t="s">
        <v>17149</v>
      </c>
      <c r="B1123" s="10" t="s">
        <v>19548</v>
      </c>
      <c r="C1123" s="269" t="s">
        <v>30118</v>
      </c>
      <c r="D1123" s="841" t="s">
        <v>17445</v>
      </c>
      <c r="E1123" s="837">
        <v>5000</v>
      </c>
      <c r="F1123" s="269" t="s">
        <v>18031</v>
      </c>
      <c r="G1123" s="841" t="s">
        <v>18032</v>
      </c>
      <c r="H1123" s="842" t="s">
        <v>16686</v>
      </c>
      <c r="I1123" s="842" t="s">
        <v>17154</v>
      </c>
      <c r="J1123" s="107"/>
      <c r="K1123" s="10"/>
      <c r="L1123" s="10" t="s">
        <v>17180</v>
      </c>
      <c r="M1123" s="838">
        <v>166.53</v>
      </c>
      <c r="N1123" s="10"/>
      <c r="O1123" s="107" t="s">
        <v>17180</v>
      </c>
      <c r="P1123" s="838">
        <v>0</v>
      </c>
      <c r="Q1123" s="10">
        <v>0</v>
      </c>
      <c r="R1123" s="107">
        <v>0</v>
      </c>
    </row>
    <row r="1124" spans="1:18" s="843" customFormat="1" ht="33.75" x14ac:dyDescent="0.25">
      <c r="A1124" s="107" t="s">
        <v>17149</v>
      </c>
      <c r="B1124" s="10" t="s">
        <v>19548</v>
      </c>
      <c r="C1124" s="269" t="s">
        <v>30118</v>
      </c>
      <c r="D1124" s="841" t="s">
        <v>17321</v>
      </c>
      <c r="E1124" s="837">
        <v>3500</v>
      </c>
      <c r="F1124" s="269" t="s">
        <v>18033</v>
      </c>
      <c r="G1124" s="841" t="s">
        <v>18034</v>
      </c>
      <c r="H1124" s="842" t="s">
        <v>17324</v>
      </c>
      <c r="I1124" s="842" t="s">
        <v>17154</v>
      </c>
      <c r="J1124" s="107"/>
      <c r="K1124" s="10"/>
      <c r="L1124" s="10" t="s">
        <v>17180</v>
      </c>
      <c r="M1124" s="838">
        <v>3824.7400000000002</v>
      </c>
      <c r="N1124" s="10"/>
      <c r="O1124" s="107" t="s">
        <v>17180</v>
      </c>
      <c r="P1124" s="838">
        <v>0</v>
      </c>
      <c r="Q1124" s="10">
        <v>0</v>
      </c>
      <c r="R1124" s="107">
        <v>0</v>
      </c>
    </row>
    <row r="1125" spans="1:18" s="843" customFormat="1" ht="33.75" x14ac:dyDescent="0.25">
      <c r="A1125" s="107" t="s">
        <v>17149</v>
      </c>
      <c r="B1125" s="10" t="s">
        <v>19548</v>
      </c>
      <c r="C1125" s="269" t="s">
        <v>30118</v>
      </c>
      <c r="D1125" s="841" t="s">
        <v>18035</v>
      </c>
      <c r="E1125" s="837">
        <v>1845</v>
      </c>
      <c r="F1125" s="269" t="s">
        <v>18036</v>
      </c>
      <c r="G1125" s="841" t="s">
        <v>18037</v>
      </c>
      <c r="H1125" s="842" t="s">
        <v>17169</v>
      </c>
      <c r="I1125" s="842" t="s">
        <v>17154</v>
      </c>
      <c r="J1125" s="107"/>
      <c r="K1125" s="10"/>
      <c r="L1125" s="10" t="s">
        <v>8942</v>
      </c>
      <c r="M1125" s="838">
        <v>24808.53</v>
      </c>
      <c r="N1125" s="10"/>
      <c r="O1125" s="107">
        <v>6</v>
      </c>
      <c r="P1125" s="838">
        <v>12103.92</v>
      </c>
      <c r="Q1125" s="10">
        <v>1</v>
      </c>
      <c r="R1125" s="107">
        <v>12</v>
      </c>
    </row>
    <row r="1126" spans="1:18" s="843" customFormat="1" ht="33.75" x14ac:dyDescent="0.25">
      <c r="A1126" s="107" t="s">
        <v>17149</v>
      </c>
      <c r="B1126" s="10" t="s">
        <v>19548</v>
      </c>
      <c r="C1126" s="269" t="s">
        <v>30118</v>
      </c>
      <c r="D1126" s="841" t="s">
        <v>15482</v>
      </c>
      <c r="E1126" s="837">
        <v>3600</v>
      </c>
      <c r="F1126" s="269" t="s">
        <v>18038</v>
      </c>
      <c r="G1126" s="841" t="s">
        <v>18039</v>
      </c>
      <c r="H1126" s="842" t="s">
        <v>15906</v>
      </c>
      <c r="I1126" s="842" t="s">
        <v>17160</v>
      </c>
      <c r="J1126" s="107"/>
      <c r="K1126" s="10"/>
      <c r="L1126" s="10" t="s">
        <v>8942</v>
      </c>
      <c r="M1126" s="838">
        <v>46413.599999999999</v>
      </c>
      <c r="N1126" s="10"/>
      <c r="O1126" s="107">
        <v>6</v>
      </c>
      <c r="P1126" s="838">
        <v>22868.799999999999</v>
      </c>
      <c r="Q1126" s="10">
        <v>1</v>
      </c>
      <c r="R1126" s="107">
        <v>12</v>
      </c>
    </row>
    <row r="1127" spans="1:18" s="843" customFormat="1" ht="33.75" x14ac:dyDescent="0.25">
      <c r="A1127" s="107" t="s">
        <v>17149</v>
      </c>
      <c r="B1127" s="10" t="s">
        <v>19548</v>
      </c>
      <c r="C1127" s="269" t="s">
        <v>30118</v>
      </c>
      <c r="D1127" s="841" t="s">
        <v>17260</v>
      </c>
      <c r="E1127" s="837">
        <v>4000</v>
      </c>
      <c r="F1127" s="269" t="s">
        <v>18040</v>
      </c>
      <c r="G1127" s="841" t="s">
        <v>18041</v>
      </c>
      <c r="H1127" s="842" t="s">
        <v>17308</v>
      </c>
      <c r="I1127" s="842" t="s">
        <v>17154</v>
      </c>
      <c r="J1127" s="107"/>
      <c r="K1127" s="10"/>
      <c r="L1127" s="10" t="s">
        <v>17192</v>
      </c>
      <c r="M1127" s="838">
        <v>31911.26</v>
      </c>
      <c r="N1127" s="10"/>
      <c r="O1127" s="107" t="s">
        <v>8497</v>
      </c>
      <c r="P1127" s="838">
        <v>11734.84</v>
      </c>
      <c r="Q1127" s="10">
        <v>0</v>
      </c>
      <c r="R1127" s="107">
        <v>0</v>
      </c>
    </row>
    <row r="1128" spans="1:18" s="843" customFormat="1" ht="33.75" x14ac:dyDescent="0.25">
      <c r="A1128" s="107" t="s">
        <v>17149</v>
      </c>
      <c r="B1128" s="10" t="s">
        <v>19548</v>
      </c>
      <c r="C1128" s="269" t="s">
        <v>30118</v>
      </c>
      <c r="D1128" s="841" t="s">
        <v>18042</v>
      </c>
      <c r="E1128" s="837">
        <v>2700</v>
      </c>
      <c r="F1128" s="269" t="s">
        <v>18043</v>
      </c>
      <c r="G1128" s="841" t="s">
        <v>18044</v>
      </c>
      <c r="H1128" s="842" t="s">
        <v>18045</v>
      </c>
      <c r="I1128" s="842" t="s">
        <v>17726</v>
      </c>
      <c r="J1128" s="107"/>
      <c r="K1128" s="10"/>
      <c r="L1128" s="10" t="s">
        <v>8942</v>
      </c>
      <c r="M1128" s="838">
        <v>35603.29</v>
      </c>
      <c r="N1128" s="10"/>
      <c r="O1128" s="107">
        <v>6</v>
      </c>
      <c r="P1128" s="838">
        <v>17417.36</v>
      </c>
      <c r="Q1128" s="10">
        <v>1</v>
      </c>
      <c r="R1128" s="107">
        <v>12</v>
      </c>
    </row>
    <row r="1129" spans="1:18" s="843" customFormat="1" ht="33.75" x14ac:dyDescent="0.25">
      <c r="A1129" s="107" t="s">
        <v>17149</v>
      </c>
      <c r="B1129" s="10" t="s">
        <v>25078</v>
      </c>
      <c r="C1129" s="269" t="s">
        <v>30118</v>
      </c>
      <c r="D1129" s="841" t="s">
        <v>17432</v>
      </c>
      <c r="E1129" s="837">
        <v>2200</v>
      </c>
      <c r="F1129" s="269" t="s">
        <v>18046</v>
      </c>
      <c r="G1129" s="841" t="s">
        <v>18047</v>
      </c>
      <c r="H1129" s="842" t="s">
        <v>17285</v>
      </c>
      <c r="I1129" s="842" t="s">
        <v>17160</v>
      </c>
      <c r="J1129" s="107"/>
      <c r="K1129" s="10"/>
      <c r="L1129" s="10" t="s">
        <v>8942</v>
      </c>
      <c r="M1129" s="838">
        <v>21882</v>
      </c>
      <c r="N1129" s="10"/>
      <c r="O1129" s="107">
        <v>6</v>
      </c>
      <c r="P1129" s="838">
        <v>14391.13</v>
      </c>
      <c r="Q1129" s="10">
        <v>1</v>
      </c>
      <c r="R1129" s="107">
        <v>12</v>
      </c>
    </row>
    <row r="1130" spans="1:18" s="843" customFormat="1" ht="33.75" x14ac:dyDescent="0.25">
      <c r="A1130" s="107" t="s">
        <v>17149</v>
      </c>
      <c r="B1130" s="10" t="s">
        <v>19548</v>
      </c>
      <c r="C1130" s="269" t="s">
        <v>30118</v>
      </c>
      <c r="D1130" s="841" t="s">
        <v>17202</v>
      </c>
      <c r="E1130" s="837">
        <v>6000</v>
      </c>
      <c r="F1130" s="269" t="s">
        <v>18048</v>
      </c>
      <c r="G1130" s="841" t="s">
        <v>18049</v>
      </c>
      <c r="H1130" s="842" t="s">
        <v>15834</v>
      </c>
      <c r="I1130" s="842" t="s">
        <v>17154</v>
      </c>
      <c r="J1130" s="107"/>
      <c r="K1130" s="10"/>
      <c r="L1130" s="10" t="s">
        <v>8942</v>
      </c>
      <c r="M1130" s="838">
        <v>81166.100000000006</v>
      </c>
      <c r="N1130" s="10"/>
      <c r="O1130" s="107">
        <v>6</v>
      </c>
      <c r="P1130" s="838">
        <v>37127.630000000005</v>
      </c>
      <c r="Q1130" s="10">
        <v>1</v>
      </c>
      <c r="R1130" s="107">
        <v>12</v>
      </c>
    </row>
    <row r="1131" spans="1:18" s="843" customFormat="1" ht="33.75" x14ac:dyDescent="0.25">
      <c r="A1131" s="107" t="s">
        <v>17149</v>
      </c>
      <c r="B1131" s="10" t="s">
        <v>19548</v>
      </c>
      <c r="C1131" s="269" t="s">
        <v>30118</v>
      </c>
      <c r="D1131" s="841" t="s">
        <v>17176</v>
      </c>
      <c r="E1131" s="837">
        <v>12000</v>
      </c>
      <c r="F1131" s="269" t="s">
        <v>18050</v>
      </c>
      <c r="G1131" s="841" t="s">
        <v>18051</v>
      </c>
      <c r="H1131" s="842" t="s">
        <v>16693</v>
      </c>
      <c r="I1131" s="842" t="s">
        <v>17154</v>
      </c>
      <c r="J1131" s="107"/>
      <c r="K1131" s="10"/>
      <c r="L1131" s="10" t="s">
        <v>18052</v>
      </c>
      <c r="M1131" s="838">
        <v>90818.31</v>
      </c>
      <c r="N1131" s="10"/>
      <c r="O1131" s="107" t="s">
        <v>17180</v>
      </c>
      <c r="P1131" s="838">
        <v>0</v>
      </c>
      <c r="Q1131" s="10">
        <v>0</v>
      </c>
      <c r="R1131" s="107">
        <v>0</v>
      </c>
    </row>
    <row r="1132" spans="1:18" s="843" customFormat="1" ht="33.75" x14ac:dyDescent="0.25">
      <c r="A1132" s="107" t="s">
        <v>17149</v>
      </c>
      <c r="B1132" s="10" t="s">
        <v>19548</v>
      </c>
      <c r="C1132" s="269" t="s">
        <v>30118</v>
      </c>
      <c r="D1132" s="841" t="s">
        <v>15602</v>
      </c>
      <c r="E1132" s="837">
        <v>4500</v>
      </c>
      <c r="F1132" s="269" t="s">
        <v>18053</v>
      </c>
      <c r="G1132" s="841" t="s">
        <v>18054</v>
      </c>
      <c r="H1132" s="842" t="s">
        <v>18055</v>
      </c>
      <c r="I1132" s="842" t="s">
        <v>17255</v>
      </c>
      <c r="J1132" s="107"/>
      <c r="K1132" s="10"/>
      <c r="L1132" s="10" t="s">
        <v>17469</v>
      </c>
      <c r="M1132" s="838">
        <v>36492.400000000001</v>
      </c>
      <c r="N1132" s="10"/>
      <c r="O1132" s="107" t="s">
        <v>17944</v>
      </c>
      <c r="P1132" s="838">
        <v>20875.5</v>
      </c>
      <c r="Q1132" s="10">
        <v>0</v>
      </c>
      <c r="R1132" s="107">
        <v>0</v>
      </c>
    </row>
    <row r="1133" spans="1:18" s="843" customFormat="1" ht="33.75" x14ac:dyDescent="0.25">
      <c r="A1133" s="107" t="s">
        <v>17149</v>
      </c>
      <c r="B1133" s="10" t="s">
        <v>25078</v>
      </c>
      <c r="C1133" s="269" t="s">
        <v>30118</v>
      </c>
      <c r="D1133" s="841" t="s">
        <v>17214</v>
      </c>
      <c r="E1133" s="837">
        <v>2000</v>
      </c>
      <c r="F1133" s="269" t="s">
        <v>18056</v>
      </c>
      <c r="G1133" s="841" t="s">
        <v>18057</v>
      </c>
      <c r="H1133" s="842" t="s">
        <v>17190</v>
      </c>
      <c r="I1133" s="842" t="s">
        <v>17191</v>
      </c>
      <c r="J1133" s="107"/>
      <c r="K1133" s="10"/>
      <c r="L1133" s="10" t="s">
        <v>8942</v>
      </c>
      <c r="M1133" s="838">
        <v>22100</v>
      </c>
      <c r="N1133" s="10"/>
      <c r="O1133" s="107">
        <v>6</v>
      </c>
      <c r="P1133" s="838">
        <v>13146.67</v>
      </c>
      <c r="Q1133" s="10">
        <v>1</v>
      </c>
      <c r="R1133" s="107">
        <v>12</v>
      </c>
    </row>
    <row r="1134" spans="1:18" s="843" customFormat="1" ht="33.75" x14ac:dyDescent="0.25">
      <c r="A1134" s="107" t="s">
        <v>17149</v>
      </c>
      <c r="B1134" s="10" t="s">
        <v>19548</v>
      </c>
      <c r="C1134" s="269" t="s">
        <v>30118</v>
      </c>
      <c r="D1134" s="841" t="s">
        <v>17849</v>
      </c>
      <c r="E1134" s="837">
        <v>8500</v>
      </c>
      <c r="F1134" s="269" t="s">
        <v>18058</v>
      </c>
      <c r="G1134" s="841" t="s">
        <v>18059</v>
      </c>
      <c r="H1134" s="842" t="s">
        <v>15834</v>
      </c>
      <c r="I1134" s="842" t="s">
        <v>17154</v>
      </c>
      <c r="J1134" s="107"/>
      <c r="K1134" s="10"/>
      <c r="L1134" s="10" t="s">
        <v>17180</v>
      </c>
      <c r="M1134" s="838">
        <v>0</v>
      </c>
      <c r="N1134" s="10"/>
      <c r="O1134" s="107">
        <v>6</v>
      </c>
      <c r="P1134" s="838">
        <v>26992.6</v>
      </c>
      <c r="Q1134" s="10">
        <v>1</v>
      </c>
      <c r="R1134" s="107">
        <v>12</v>
      </c>
    </row>
    <row r="1135" spans="1:18" s="843" customFormat="1" ht="33.75" x14ac:dyDescent="0.25">
      <c r="A1135" s="107" t="s">
        <v>17149</v>
      </c>
      <c r="B1135" s="10" t="s">
        <v>19548</v>
      </c>
      <c r="C1135" s="269" t="s">
        <v>30118</v>
      </c>
      <c r="D1135" s="841" t="s">
        <v>18060</v>
      </c>
      <c r="E1135" s="837">
        <v>8500</v>
      </c>
      <c r="F1135" s="269" t="s">
        <v>18061</v>
      </c>
      <c r="G1135" s="841" t="s">
        <v>18062</v>
      </c>
      <c r="H1135" s="842" t="s">
        <v>17324</v>
      </c>
      <c r="I1135" s="842" t="s">
        <v>17255</v>
      </c>
      <c r="J1135" s="107"/>
      <c r="K1135" s="10"/>
      <c r="L1135" s="10" t="s">
        <v>18063</v>
      </c>
      <c r="M1135" s="838">
        <v>12902.27</v>
      </c>
      <c r="N1135" s="10"/>
      <c r="O1135" s="107" t="s">
        <v>18064</v>
      </c>
      <c r="P1135" s="838">
        <v>44774.83</v>
      </c>
      <c r="Q1135" s="10">
        <v>0</v>
      </c>
      <c r="R1135" s="107">
        <v>0</v>
      </c>
    </row>
    <row r="1136" spans="1:18" s="843" customFormat="1" ht="33.75" x14ac:dyDescent="0.25">
      <c r="A1136" s="107" t="s">
        <v>17149</v>
      </c>
      <c r="B1136" s="10" t="s">
        <v>19548</v>
      </c>
      <c r="C1136" s="269" t="s">
        <v>30118</v>
      </c>
      <c r="D1136" s="841" t="s">
        <v>17156</v>
      </c>
      <c r="E1136" s="837">
        <v>1845</v>
      </c>
      <c r="F1136" s="269" t="s">
        <v>18065</v>
      </c>
      <c r="G1136" s="841" t="s">
        <v>18066</v>
      </c>
      <c r="H1136" s="842" t="s">
        <v>17159</v>
      </c>
      <c r="I1136" s="842" t="s">
        <v>17160</v>
      </c>
      <c r="J1136" s="107"/>
      <c r="K1136" s="10"/>
      <c r="L1136" s="10" t="s">
        <v>8942</v>
      </c>
      <c r="M1136" s="838">
        <v>24942.6</v>
      </c>
      <c r="N1136" s="10"/>
      <c r="O1136" s="107">
        <v>6</v>
      </c>
      <c r="P1136" s="838">
        <v>12133.34</v>
      </c>
      <c r="Q1136" s="10">
        <v>1</v>
      </c>
      <c r="R1136" s="107">
        <v>12</v>
      </c>
    </row>
    <row r="1137" spans="1:18" s="843" customFormat="1" ht="33.75" x14ac:dyDescent="0.25">
      <c r="A1137" s="107" t="s">
        <v>17149</v>
      </c>
      <c r="B1137" s="10" t="s">
        <v>25078</v>
      </c>
      <c r="C1137" s="269" t="s">
        <v>30118</v>
      </c>
      <c r="D1137" s="841" t="s">
        <v>17214</v>
      </c>
      <c r="E1137" s="837">
        <v>2000</v>
      </c>
      <c r="F1137" s="269" t="s">
        <v>18067</v>
      </c>
      <c r="G1137" s="841" t="s">
        <v>18068</v>
      </c>
      <c r="H1137" s="842" t="s">
        <v>18069</v>
      </c>
      <c r="I1137" s="842" t="s">
        <v>17726</v>
      </c>
      <c r="J1137" s="107"/>
      <c r="K1137" s="10"/>
      <c r="L1137" s="10" t="s">
        <v>8942</v>
      </c>
      <c r="M1137" s="838">
        <v>22100</v>
      </c>
      <c r="N1137" s="10"/>
      <c r="O1137" s="107">
        <v>6</v>
      </c>
      <c r="P1137" s="838">
        <v>13146.67</v>
      </c>
      <c r="Q1137" s="10">
        <v>1</v>
      </c>
      <c r="R1137" s="107">
        <v>12</v>
      </c>
    </row>
    <row r="1138" spans="1:18" s="843" customFormat="1" ht="33.75" x14ac:dyDescent="0.25">
      <c r="A1138" s="107" t="s">
        <v>17149</v>
      </c>
      <c r="B1138" s="10" t="s">
        <v>19548</v>
      </c>
      <c r="C1138" s="269" t="s">
        <v>30118</v>
      </c>
      <c r="D1138" s="841" t="s">
        <v>17849</v>
      </c>
      <c r="E1138" s="837">
        <v>8500</v>
      </c>
      <c r="F1138" s="269" t="s">
        <v>18070</v>
      </c>
      <c r="G1138" s="841" t="s">
        <v>18071</v>
      </c>
      <c r="H1138" s="842" t="s">
        <v>15834</v>
      </c>
      <c r="I1138" s="842" t="s">
        <v>17154</v>
      </c>
      <c r="J1138" s="107"/>
      <c r="K1138" s="10"/>
      <c r="L1138" s="10" t="s">
        <v>17739</v>
      </c>
      <c r="M1138" s="838">
        <v>12902.27</v>
      </c>
      <c r="N1138" s="10"/>
      <c r="O1138" s="107" t="s">
        <v>9186</v>
      </c>
      <c r="P1138" s="838">
        <v>29416.98</v>
      </c>
      <c r="Q1138" s="10">
        <v>0</v>
      </c>
      <c r="R1138" s="107">
        <v>0</v>
      </c>
    </row>
    <row r="1139" spans="1:18" s="843" customFormat="1" ht="33.75" x14ac:dyDescent="0.25">
      <c r="A1139" s="107" t="s">
        <v>17149</v>
      </c>
      <c r="B1139" s="10" t="s">
        <v>19548</v>
      </c>
      <c r="C1139" s="269" t="s">
        <v>30118</v>
      </c>
      <c r="D1139" s="841" t="s">
        <v>17156</v>
      </c>
      <c r="E1139" s="837">
        <v>1600</v>
      </c>
      <c r="F1139" s="269" t="s">
        <v>18072</v>
      </c>
      <c r="G1139" s="841" t="s">
        <v>18073</v>
      </c>
      <c r="H1139" s="842" t="s">
        <v>17159</v>
      </c>
      <c r="I1139" s="842" t="s">
        <v>17726</v>
      </c>
      <c r="J1139" s="107"/>
      <c r="K1139" s="10"/>
      <c r="L1139" s="10" t="s">
        <v>8942</v>
      </c>
      <c r="M1139" s="838">
        <v>21738</v>
      </c>
      <c r="N1139" s="10"/>
      <c r="O1139" s="107">
        <v>6</v>
      </c>
      <c r="P1139" s="838">
        <v>6976</v>
      </c>
      <c r="Q1139" s="10">
        <v>1</v>
      </c>
      <c r="R1139" s="107">
        <v>12</v>
      </c>
    </row>
    <row r="1140" spans="1:18" s="843" customFormat="1" ht="33.75" x14ac:dyDescent="0.25">
      <c r="A1140" s="107" t="s">
        <v>17149</v>
      </c>
      <c r="B1140" s="10" t="s">
        <v>19548</v>
      </c>
      <c r="C1140" s="269" t="s">
        <v>30118</v>
      </c>
      <c r="D1140" s="841" t="s">
        <v>16903</v>
      </c>
      <c r="E1140" s="837">
        <v>2000</v>
      </c>
      <c r="F1140" s="269" t="s">
        <v>18074</v>
      </c>
      <c r="G1140" s="841" t="s">
        <v>18075</v>
      </c>
      <c r="H1140" s="842" t="s">
        <v>17461</v>
      </c>
      <c r="I1140" s="842" t="s">
        <v>17160</v>
      </c>
      <c r="J1140" s="107"/>
      <c r="K1140" s="10"/>
      <c r="L1140" s="10" t="s">
        <v>17381</v>
      </c>
      <c r="M1140" s="838">
        <v>16675.97</v>
      </c>
      <c r="N1140" s="10"/>
      <c r="O1140" s="107">
        <v>6</v>
      </c>
      <c r="P1140" s="838">
        <v>13152.67</v>
      </c>
      <c r="Q1140" s="10">
        <v>1</v>
      </c>
      <c r="R1140" s="107">
        <v>12</v>
      </c>
    </row>
    <row r="1141" spans="1:18" s="843" customFormat="1" ht="33.75" x14ac:dyDescent="0.25">
      <c r="A1141" s="107" t="s">
        <v>17149</v>
      </c>
      <c r="B1141" s="10" t="s">
        <v>19548</v>
      </c>
      <c r="C1141" s="269" t="s">
        <v>30118</v>
      </c>
      <c r="D1141" s="841" t="s">
        <v>18076</v>
      </c>
      <c r="E1141" s="837">
        <v>8500</v>
      </c>
      <c r="F1141" s="269" t="s">
        <v>18077</v>
      </c>
      <c r="G1141" s="841" t="s">
        <v>18078</v>
      </c>
      <c r="H1141" s="842" t="s">
        <v>16700</v>
      </c>
      <c r="I1141" s="842" t="s">
        <v>17154</v>
      </c>
      <c r="J1141" s="107"/>
      <c r="K1141" s="10"/>
      <c r="L1141" s="10" t="s">
        <v>18063</v>
      </c>
      <c r="M1141" s="838">
        <v>11768.93</v>
      </c>
      <c r="N1141" s="10"/>
      <c r="O1141" s="107" t="s">
        <v>17462</v>
      </c>
      <c r="P1141" s="838">
        <v>27428.68</v>
      </c>
      <c r="Q1141" s="10">
        <v>0</v>
      </c>
      <c r="R1141" s="107">
        <v>0</v>
      </c>
    </row>
    <row r="1142" spans="1:18" s="843" customFormat="1" ht="33.75" x14ac:dyDescent="0.25">
      <c r="A1142" s="107" t="s">
        <v>17149</v>
      </c>
      <c r="B1142" s="10" t="s">
        <v>19548</v>
      </c>
      <c r="C1142" s="269" t="s">
        <v>30118</v>
      </c>
      <c r="D1142" s="841" t="s">
        <v>17315</v>
      </c>
      <c r="E1142" s="837">
        <v>3300</v>
      </c>
      <c r="F1142" s="269" t="s">
        <v>18079</v>
      </c>
      <c r="G1142" s="841" t="s">
        <v>18080</v>
      </c>
      <c r="H1142" s="842" t="s">
        <v>17200</v>
      </c>
      <c r="I1142" s="842" t="s">
        <v>17154</v>
      </c>
      <c r="J1142" s="107"/>
      <c r="K1142" s="10"/>
      <c r="L1142" s="10" t="s">
        <v>8942</v>
      </c>
      <c r="M1142" s="838">
        <v>42813.599999999999</v>
      </c>
      <c r="N1142" s="10"/>
      <c r="O1142" s="107">
        <v>6</v>
      </c>
      <c r="P1142" s="838">
        <v>21059.3</v>
      </c>
      <c r="Q1142" s="10">
        <v>1</v>
      </c>
      <c r="R1142" s="107">
        <v>12</v>
      </c>
    </row>
    <row r="1143" spans="1:18" s="843" customFormat="1" ht="33.75" x14ac:dyDescent="0.25">
      <c r="A1143" s="107" t="s">
        <v>17149</v>
      </c>
      <c r="B1143" s="10" t="s">
        <v>19548</v>
      </c>
      <c r="C1143" s="269" t="s">
        <v>30118</v>
      </c>
      <c r="D1143" s="841" t="s">
        <v>18081</v>
      </c>
      <c r="E1143" s="837">
        <v>1500</v>
      </c>
      <c r="F1143" s="269" t="s">
        <v>18082</v>
      </c>
      <c r="G1143" s="841" t="s">
        <v>18083</v>
      </c>
      <c r="H1143" s="842" t="s">
        <v>18084</v>
      </c>
      <c r="I1143" s="842" t="s">
        <v>17154</v>
      </c>
      <c r="J1143" s="107"/>
      <c r="K1143" s="10"/>
      <c r="L1143" s="10" t="s">
        <v>8942</v>
      </c>
      <c r="M1143" s="838">
        <v>20430</v>
      </c>
      <c r="N1143" s="10"/>
      <c r="O1143" s="107">
        <v>6</v>
      </c>
      <c r="P1143" s="838">
        <v>9810</v>
      </c>
      <c r="Q1143" s="10">
        <v>1</v>
      </c>
      <c r="R1143" s="107">
        <v>12</v>
      </c>
    </row>
    <row r="1144" spans="1:18" s="843" customFormat="1" ht="33.75" x14ac:dyDescent="0.25">
      <c r="A1144" s="107" t="s">
        <v>17149</v>
      </c>
      <c r="B1144" s="10" t="s">
        <v>25078</v>
      </c>
      <c r="C1144" s="269" t="s">
        <v>30118</v>
      </c>
      <c r="D1144" s="841" t="s">
        <v>17214</v>
      </c>
      <c r="E1144" s="837">
        <v>2000</v>
      </c>
      <c r="F1144" s="269" t="s">
        <v>18085</v>
      </c>
      <c r="G1144" s="841" t="s">
        <v>18086</v>
      </c>
      <c r="H1144" s="842" t="s">
        <v>17190</v>
      </c>
      <c r="I1144" s="842" t="s">
        <v>17191</v>
      </c>
      <c r="J1144" s="107"/>
      <c r="K1144" s="10"/>
      <c r="L1144" s="10" t="s">
        <v>8942</v>
      </c>
      <c r="M1144" s="838">
        <v>22100</v>
      </c>
      <c r="N1144" s="10"/>
      <c r="O1144" s="107">
        <v>6</v>
      </c>
      <c r="P1144" s="838">
        <v>13146.67</v>
      </c>
      <c r="Q1144" s="10">
        <v>1</v>
      </c>
      <c r="R1144" s="107">
        <v>12</v>
      </c>
    </row>
    <row r="1145" spans="1:18" s="843" customFormat="1" ht="33.75" x14ac:dyDescent="0.25">
      <c r="A1145" s="107" t="s">
        <v>17149</v>
      </c>
      <c r="B1145" s="10" t="s">
        <v>19548</v>
      </c>
      <c r="C1145" s="269" t="s">
        <v>30118</v>
      </c>
      <c r="D1145" s="841" t="s">
        <v>18087</v>
      </c>
      <c r="E1145" s="837">
        <v>4500</v>
      </c>
      <c r="F1145" s="269" t="s">
        <v>18088</v>
      </c>
      <c r="G1145" s="841" t="s">
        <v>18089</v>
      </c>
      <c r="H1145" s="842" t="s">
        <v>15834</v>
      </c>
      <c r="I1145" s="842" t="s">
        <v>17154</v>
      </c>
      <c r="J1145" s="107"/>
      <c r="K1145" s="10"/>
      <c r="L1145" s="10" t="s">
        <v>8942</v>
      </c>
      <c r="M1145" s="838">
        <v>57157.35</v>
      </c>
      <c r="N1145" s="10"/>
      <c r="O1145" s="107">
        <v>6</v>
      </c>
      <c r="P1145" s="838">
        <v>28168.05</v>
      </c>
      <c r="Q1145" s="10">
        <v>1</v>
      </c>
      <c r="R1145" s="107">
        <v>12</v>
      </c>
    </row>
    <row r="1146" spans="1:18" s="843" customFormat="1" ht="33.75" x14ac:dyDescent="0.25">
      <c r="A1146" s="107" t="s">
        <v>17149</v>
      </c>
      <c r="B1146" s="10" t="s">
        <v>19548</v>
      </c>
      <c r="C1146" s="269" t="s">
        <v>30118</v>
      </c>
      <c r="D1146" s="841" t="s">
        <v>15644</v>
      </c>
      <c r="E1146" s="837">
        <v>1600</v>
      </c>
      <c r="F1146" s="269" t="s">
        <v>18090</v>
      </c>
      <c r="G1146" s="841" t="s">
        <v>18091</v>
      </c>
      <c r="H1146" s="842" t="s">
        <v>17461</v>
      </c>
      <c r="I1146" s="842" t="s">
        <v>17160</v>
      </c>
      <c r="J1146" s="107"/>
      <c r="K1146" s="10"/>
      <c r="L1146" s="10" t="s">
        <v>8942</v>
      </c>
      <c r="M1146" s="838">
        <v>21621.119999999999</v>
      </c>
      <c r="N1146" s="10"/>
      <c r="O1146" s="107">
        <v>6</v>
      </c>
      <c r="P1146" s="838">
        <v>10400.540000000001</v>
      </c>
      <c r="Q1146" s="10">
        <v>1</v>
      </c>
      <c r="R1146" s="107">
        <v>12</v>
      </c>
    </row>
    <row r="1147" spans="1:18" s="843" customFormat="1" ht="33.75" x14ac:dyDescent="0.25">
      <c r="A1147" s="107" t="s">
        <v>17149</v>
      </c>
      <c r="B1147" s="10" t="s">
        <v>25078</v>
      </c>
      <c r="C1147" s="269" t="s">
        <v>30118</v>
      </c>
      <c r="D1147" s="841" t="s">
        <v>17214</v>
      </c>
      <c r="E1147" s="837">
        <v>2000</v>
      </c>
      <c r="F1147" s="269" t="s">
        <v>18092</v>
      </c>
      <c r="G1147" s="841" t="s">
        <v>18093</v>
      </c>
      <c r="H1147" s="842" t="s">
        <v>18094</v>
      </c>
      <c r="I1147" s="842" t="s">
        <v>17160</v>
      </c>
      <c r="J1147" s="107"/>
      <c r="K1147" s="10"/>
      <c r="L1147" s="10" t="s">
        <v>8942</v>
      </c>
      <c r="M1147" s="838">
        <v>22100</v>
      </c>
      <c r="N1147" s="10"/>
      <c r="O1147" s="107">
        <v>6</v>
      </c>
      <c r="P1147" s="838">
        <v>13146.67</v>
      </c>
      <c r="Q1147" s="10">
        <v>1</v>
      </c>
      <c r="R1147" s="107">
        <v>12</v>
      </c>
    </row>
    <row r="1148" spans="1:18" s="843" customFormat="1" ht="33.75" x14ac:dyDescent="0.25">
      <c r="A1148" s="107" t="s">
        <v>17149</v>
      </c>
      <c r="B1148" s="10" t="s">
        <v>19548</v>
      </c>
      <c r="C1148" s="269" t="s">
        <v>30118</v>
      </c>
      <c r="D1148" s="841" t="s">
        <v>17977</v>
      </c>
      <c r="E1148" s="837">
        <v>3800</v>
      </c>
      <c r="F1148" s="269" t="s">
        <v>18095</v>
      </c>
      <c r="G1148" s="841" t="s">
        <v>18096</v>
      </c>
      <c r="H1148" s="842" t="s">
        <v>15834</v>
      </c>
      <c r="I1148" s="842" t="s">
        <v>17154</v>
      </c>
      <c r="J1148" s="107"/>
      <c r="K1148" s="10"/>
      <c r="L1148" s="10" t="s">
        <v>8942</v>
      </c>
      <c r="M1148" s="838">
        <v>48560.27</v>
      </c>
      <c r="N1148" s="10"/>
      <c r="O1148" s="107">
        <v>6</v>
      </c>
      <c r="P1148" s="838">
        <v>24075.969999999998</v>
      </c>
      <c r="Q1148" s="10">
        <v>1</v>
      </c>
      <c r="R1148" s="107">
        <v>12</v>
      </c>
    </row>
    <row r="1149" spans="1:18" s="843" customFormat="1" ht="33.75" x14ac:dyDescent="0.25">
      <c r="A1149" s="107" t="s">
        <v>17149</v>
      </c>
      <c r="B1149" s="10" t="s">
        <v>19548</v>
      </c>
      <c r="C1149" s="269" t="s">
        <v>30118</v>
      </c>
      <c r="D1149" s="841" t="s">
        <v>17156</v>
      </c>
      <c r="E1149" s="837">
        <v>1600</v>
      </c>
      <c r="F1149" s="269" t="s">
        <v>18097</v>
      </c>
      <c r="G1149" s="841" t="s">
        <v>18098</v>
      </c>
      <c r="H1149" s="842" t="s">
        <v>17159</v>
      </c>
      <c r="I1149" s="842" t="s">
        <v>17160</v>
      </c>
      <c r="J1149" s="107"/>
      <c r="K1149" s="10"/>
      <c r="L1149" s="10" t="s">
        <v>8942</v>
      </c>
      <c r="M1149" s="838">
        <v>21672.48</v>
      </c>
      <c r="N1149" s="10"/>
      <c r="O1149" s="107">
        <v>6</v>
      </c>
      <c r="P1149" s="838">
        <v>10522.13</v>
      </c>
      <c r="Q1149" s="10">
        <v>1</v>
      </c>
      <c r="R1149" s="107">
        <v>12</v>
      </c>
    </row>
    <row r="1150" spans="1:18" s="843" customFormat="1" ht="33.75" x14ac:dyDescent="0.25">
      <c r="A1150" s="107" t="s">
        <v>17149</v>
      </c>
      <c r="B1150" s="10" t="s">
        <v>19548</v>
      </c>
      <c r="C1150" s="269" t="s">
        <v>30118</v>
      </c>
      <c r="D1150" s="841" t="s">
        <v>18099</v>
      </c>
      <c r="E1150" s="837">
        <v>4000</v>
      </c>
      <c r="F1150" s="269" t="s">
        <v>18100</v>
      </c>
      <c r="G1150" s="841" t="s">
        <v>18101</v>
      </c>
      <c r="H1150" s="842" t="s">
        <v>17308</v>
      </c>
      <c r="I1150" s="842" t="s">
        <v>17154</v>
      </c>
      <c r="J1150" s="107"/>
      <c r="K1150" s="10"/>
      <c r="L1150" s="10" t="s">
        <v>17192</v>
      </c>
      <c r="M1150" s="838">
        <v>31813.93</v>
      </c>
      <c r="N1150" s="10"/>
      <c r="O1150" s="107" t="s">
        <v>17180</v>
      </c>
      <c r="P1150" s="838">
        <v>2652.9700000000003</v>
      </c>
      <c r="Q1150" s="10">
        <v>0</v>
      </c>
      <c r="R1150" s="107">
        <v>0</v>
      </c>
    </row>
    <row r="1151" spans="1:18" s="843" customFormat="1" ht="33.75" x14ac:dyDescent="0.25">
      <c r="A1151" s="107" t="s">
        <v>17149</v>
      </c>
      <c r="B1151" s="10" t="s">
        <v>19548</v>
      </c>
      <c r="C1151" s="269" t="s">
        <v>30118</v>
      </c>
      <c r="D1151" s="841" t="s">
        <v>17327</v>
      </c>
      <c r="E1151" s="837">
        <v>4000</v>
      </c>
      <c r="F1151" s="269" t="s">
        <v>18102</v>
      </c>
      <c r="G1151" s="841" t="s">
        <v>18103</v>
      </c>
      <c r="H1151" s="842" t="s">
        <v>17153</v>
      </c>
      <c r="I1151" s="842" t="s">
        <v>17154</v>
      </c>
      <c r="J1151" s="107"/>
      <c r="K1151" s="10"/>
      <c r="L1151" s="10" t="s">
        <v>17192</v>
      </c>
      <c r="M1151" s="838">
        <v>31959.269999999997</v>
      </c>
      <c r="N1151" s="10"/>
      <c r="O1151" s="107" t="s">
        <v>8497</v>
      </c>
      <c r="P1151" s="838">
        <v>11734.84</v>
      </c>
      <c r="Q1151" s="10">
        <v>0</v>
      </c>
      <c r="R1151" s="107">
        <v>0</v>
      </c>
    </row>
    <row r="1152" spans="1:18" s="843" customFormat="1" ht="33.75" x14ac:dyDescent="0.25">
      <c r="A1152" s="107" t="s">
        <v>17149</v>
      </c>
      <c r="B1152" s="10" t="s">
        <v>25078</v>
      </c>
      <c r="C1152" s="269" t="s">
        <v>30118</v>
      </c>
      <c r="D1152" s="841" t="s">
        <v>17214</v>
      </c>
      <c r="E1152" s="837">
        <v>2000</v>
      </c>
      <c r="F1152" s="269" t="s">
        <v>18104</v>
      </c>
      <c r="G1152" s="841" t="s">
        <v>18105</v>
      </c>
      <c r="H1152" s="842" t="s">
        <v>17190</v>
      </c>
      <c r="I1152" s="842" t="s">
        <v>17191</v>
      </c>
      <c r="J1152" s="107"/>
      <c r="K1152" s="10"/>
      <c r="L1152" s="10" t="s">
        <v>8942</v>
      </c>
      <c r="M1152" s="838">
        <v>22100</v>
      </c>
      <c r="N1152" s="10"/>
      <c r="O1152" s="107">
        <v>6</v>
      </c>
      <c r="P1152" s="838">
        <v>13146.67</v>
      </c>
      <c r="Q1152" s="10">
        <v>1</v>
      </c>
      <c r="R1152" s="107">
        <v>12</v>
      </c>
    </row>
    <row r="1153" spans="1:18" s="843" customFormat="1" ht="33.75" x14ac:dyDescent="0.25">
      <c r="A1153" s="107" t="s">
        <v>17149</v>
      </c>
      <c r="B1153" s="10" t="s">
        <v>19548</v>
      </c>
      <c r="C1153" s="269" t="s">
        <v>30118</v>
      </c>
      <c r="D1153" s="841" t="s">
        <v>17369</v>
      </c>
      <c r="E1153" s="837">
        <v>3000</v>
      </c>
      <c r="F1153" s="269" t="s">
        <v>18106</v>
      </c>
      <c r="G1153" s="841" t="s">
        <v>18107</v>
      </c>
      <c r="H1153" s="842" t="s">
        <v>17372</v>
      </c>
      <c r="I1153" s="842" t="s">
        <v>17160</v>
      </c>
      <c r="J1153" s="107"/>
      <c r="K1153" s="10"/>
      <c r="L1153" s="10" t="s">
        <v>8942</v>
      </c>
      <c r="M1153" s="838">
        <v>39213.599999999999</v>
      </c>
      <c r="N1153" s="10"/>
      <c r="O1153" s="107">
        <v>6</v>
      </c>
      <c r="P1153" s="838">
        <v>19248.669999999998</v>
      </c>
      <c r="Q1153" s="10">
        <v>1</v>
      </c>
      <c r="R1153" s="107">
        <v>12</v>
      </c>
    </row>
    <row r="1154" spans="1:18" s="843" customFormat="1" ht="33.75" x14ac:dyDescent="0.25">
      <c r="A1154" s="107" t="s">
        <v>17149</v>
      </c>
      <c r="B1154" s="10" t="s">
        <v>19548</v>
      </c>
      <c r="C1154" s="269" t="s">
        <v>30118</v>
      </c>
      <c r="D1154" s="841" t="s">
        <v>15482</v>
      </c>
      <c r="E1154" s="837">
        <v>4500</v>
      </c>
      <c r="F1154" s="269" t="s">
        <v>18108</v>
      </c>
      <c r="G1154" s="841" t="s">
        <v>18109</v>
      </c>
      <c r="H1154" s="842" t="s">
        <v>17169</v>
      </c>
      <c r="I1154" s="842" t="s">
        <v>17154</v>
      </c>
      <c r="J1154" s="107"/>
      <c r="K1154" s="10"/>
      <c r="L1154" s="10" t="s">
        <v>17180</v>
      </c>
      <c r="M1154" s="838">
        <v>0</v>
      </c>
      <c r="N1154" s="10"/>
      <c r="O1154" s="107" t="s">
        <v>17180</v>
      </c>
      <c r="P1154" s="838">
        <v>790.25</v>
      </c>
      <c r="Q1154" s="10">
        <v>0</v>
      </c>
      <c r="R1154" s="107">
        <v>0</v>
      </c>
    </row>
    <row r="1155" spans="1:18" s="843" customFormat="1" ht="33.75" x14ac:dyDescent="0.25">
      <c r="A1155" s="107" t="s">
        <v>17149</v>
      </c>
      <c r="B1155" s="10" t="s">
        <v>19548</v>
      </c>
      <c r="C1155" s="269" t="s">
        <v>30118</v>
      </c>
      <c r="D1155" s="841" t="s">
        <v>17321</v>
      </c>
      <c r="E1155" s="837">
        <v>3500</v>
      </c>
      <c r="F1155" s="269" t="s">
        <v>18110</v>
      </c>
      <c r="G1155" s="841" t="s">
        <v>18111</v>
      </c>
      <c r="H1155" s="842" t="s">
        <v>17159</v>
      </c>
      <c r="I1155" s="842" t="s">
        <v>17160</v>
      </c>
      <c r="J1155" s="107"/>
      <c r="K1155" s="10"/>
      <c r="L1155" s="10" t="s">
        <v>8942</v>
      </c>
      <c r="M1155" s="838">
        <v>48713.599999999999</v>
      </c>
      <c r="N1155" s="10"/>
      <c r="O1155" s="107">
        <v>6</v>
      </c>
      <c r="P1155" s="838">
        <v>22256</v>
      </c>
      <c r="Q1155" s="10">
        <v>1</v>
      </c>
      <c r="R1155" s="107">
        <v>12</v>
      </c>
    </row>
    <row r="1156" spans="1:18" s="843" customFormat="1" ht="33.75" x14ac:dyDescent="0.25">
      <c r="A1156" s="107" t="s">
        <v>17149</v>
      </c>
      <c r="B1156" s="10" t="s">
        <v>19548</v>
      </c>
      <c r="C1156" s="269" t="s">
        <v>30118</v>
      </c>
      <c r="D1156" s="841" t="s">
        <v>17156</v>
      </c>
      <c r="E1156" s="837">
        <v>1400</v>
      </c>
      <c r="F1156" s="269" t="s">
        <v>18112</v>
      </c>
      <c r="G1156" s="841" t="s">
        <v>18113</v>
      </c>
      <c r="H1156" s="842" t="s">
        <v>17680</v>
      </c>
      <c r="I1156" s="842" t="s">
        <v>17160</v>
      </c>
      <c r="J1156" s="107"/>
      <c r="K1156" s="10"/>
      <c r="L1156" s="10" t="s">
        <v>8942</v>
      </c>
      <c r="M1156" s="838">
        <v>15770</v>
      </c>
      <c r="N1156" s="10"/>
      <c r="O1156" s="107">
        <v>6</v>
      </c>
      <c r="P1156" s="838">
        <v>9206.8700000000008</v>
      </c>
      <c r="Q1156" s="10">
        <v>1</v>
      </c>
      <c r="R1156" s="107">
        <v>12</v>
      </c>
    </row>
    <row r="1157" spans="1:18" s="843" customFormat="1" ht="33.75" x14ac:dyDescent="0.25">
      <c r="A1157" s="107" t="s">
        <v>17149</v>
      </c>
      <c r="B1157" s="10" t="s">
        <v>19548</v>
      </c>
      <c r="C1157" s="269" t="s">
        <v>30118</v>
      </c>
      <c r="D1157" s="841" t="s">
        <v>15482</v>
      </c>
      <c r="E1157" s="837">
        <v>3000</v>
      </c>
      <c r="F1157" s="269" t="s">
        <v>18114</v>
      </c>
      <c r="G1157" s="841" t="s">
        <v>18115</v>
      </c>
      <c r="H1157" s="842" t="s">
        <v>17516</v>
      </c>
      <c r="I1157" s="842" t="s">
        <v>17154</v>
      </c>
      <c r="J1157" s="107"/>
      <c r="K1157" s="10"/>
      <c r="L1157" s="10" t="s">
        <v>8942</v>
      </c>
      <c r="M1157" s="838">
        <v>39213.599999999999</v>
      </c>
      <c r="N1157" s="10"/>
      <c r="O1157" s="107">
        <v>6</v>
      </c>
      <c r="P1157" s="838">
        <v>19149.3</v>
      </c>
      <c r="Q1157" s="10">
        <v>1</v>
      </c>
      <c r="R1157" s="107">
        <v>12</v>
      </c>
    </row>
    <row r="1158" spans="1:18" s="843" customFormat="1" ht="33.75" x14ac:dyDescent="0.25">
      <c r="A1158" s="107" t="s">
        <v>17149</v>
      </c>
      <c r="B1158" s="10" t="s">
        <v>19548</v>
      </c>
      <c r="C1158" s="269" t="s">
        <v>30118</v>
      </c>
      <c r="D1158" s="841" t="s">
        <v>18116</v>
      </c>
      <c r="E1158" s="837">
        <v>2700</v>
      </c>
      <c r="F1158" s="269" t="s">
        <v>18117</v>
      </c>
      <c r="G1158" s="841" t="s">
        <v>18118</v>
      </c>
      <c r="H1158" s="842" t="s">
        <v>16725</v>
      </c>
      <c r="I1158" s="842" t="s">
        <v>17154</v>
      </c>
      <c r="J1158" s="107"/>
      <c r="K1158" s="10"/>
      <c r="L1158" s="10" t="s">
        <v>8942</v>
      </c>
      <c r="M1158" s="838">
        <v>35523.599999999999</v>
      </c>
      <c r="N1158" s="10"/>
      <c r="O1158" s="107">
        <v>6</v>
      </c>
      <c r="P1158" s="838">
        <v>17425.420000000002</v>
      </c>
      <c r="Q1158" s="10">
        <v>1</v>
      </c>
      <c r="R1158" s="107">
        <v>12</v>
      </c>
    </row>
    <row r="1159" spans="1:18" s="843" customFormat="1" ht="33.75" x14ac:dyDescent="0.25">
      <c r="A1159" s="107" t="s">
        <v>17149</v>
      </c>
      <c r="B1159" s="10" t="s">
        <v>25078</v>
      </c>
      <c r="C1159" s="269" t="s">
        <v>30118</v>
      </c>
      <c r="D1159" s="841" t="s">
        <v>18119</v>
      </c>
      <c r="E1159" s="837">
        <v>3300</v>
      </c>
      <c r="F1159" s="269" t="s">
        <v>18120</v>
      </c>
      <c r="G1159" s="841" t="s">
        <v>18121</v>
      </c>
      <c r="H1159" s="842" t="s">
        <v>17629</v>
      </c>
      <c r="I1159" s="842" t="s">
        <v>17160</v>
      </c>
      <c r="J1159" s="107"/>
      <c r="K1159" s="10"/>
      <c r="L1159" s="10" t="s">
        <v>8942</v>
      </c>
      <c r="M1159" s="838">
        <v>35478</v>
      </c>
      <c r="N1159" s="10"/>
      <c r="O1159" s="107">
        <v>6</v>
      </c>
      <c r="P1159" s="838">
        <v>21027.8</v>
      </c>
      <c r="Q1159" s="10">
        <v>1</v>
      </c>
      <c r="R1159" s="107">
        <v>12</v>
      </c>
    </row>
    <row r="1160" spans="1:18" s="843" customFormat="1" ht="33.75" x14ac:dyDescent="0.25">
      <c r="A1160" s="107" t="s">
        <v>17149</v>
      </c>
      <c r="B1160" s="10" t="s">
        <v>19548</v>
      </c>
      <c r="C1160" s="269" t="s">
        <v>30118</v>
      </c>
      <c r="D1160" s="841" t="s">
        <v>15644</v>
      </c>
      <c r="E1160" s="837">
        <v>2450</v>
      </c>
      <c r="F1160" s="269" t="s">
        <v>18122</v>
      </c>
      <c r="G1160" s="841" t="s">
        <v>18123</v>
      </c>
      <c r="H1160" s="842" t="s">
        <v>15906</v>
      </c>
      <c r="I1160" s="842" t="s">
        <v>17160</v>
      </c>
      <c r="J1160" s="107"/>
      <c r="K1160" s="10"/>
      <c r="L1160" s="10" t="s">
        <v>18124</v>
      </c>
      <c r="M1160" s="838">
        <v>21300.019999999997</v>
      </c>
      <c r="N1160" s="10"/>
      <c r="O1160" s="107" t="s">
        <v>9186</v>
      </c>
      <c r="P1160" s="838">
        <v>10331.700000000001</v>
      </c>
      <c r="Q1160" s="10">
        <v>0</v>
      </c>
      <c r="R1160" s="107">
        <v>0</v>
      </c>
    </row>
    <row r="1161" spans="1:18" s="843" customFormat="1" ht="33.75" x14ac:dyDescent="0.25">
      <c r="A1161" s="107" t="s">
        <v>17149</v>
      </c>
      <c r="B1161" s="10" t="s">
        <v>19548</v>
      </c>
      <c r="C1161" s="269" t="s">
        <v>30118</v>
      </c>
      <c r="D1161" s="841" t="s">
        <v>18125</v>
      </c>
      <c r="E1161" s="837">
        <v>3500</v>
      </c>
      <c r="F1161" s="269" t="s">
        <v>18126</v>
      </c>
      <c r="G1161" s="841" t="s">
        <v>18127</v>
      </c>
      <c r="H1161" s="842" t="s">
        <v>17825</v>
      </c>
      <c r="I1161" s="842" t="s">
        <v>17160</v>
      </c>
      <c r="J1161" s="107"/>
      <c r="K1161" s="10"/>
      <c r="L1161" s="10" t="s">
        <v>8942</v>
      </c>
      <c r="M1161" s="838">
        <v>43336.36</v>
      </c>
      <c r="N1161" s="10"/>
      <c r="O1161" s="107">
        <v>6</v>
      </c>
      <c r="P1161" s="838">
        <v>22208.37</v>
      </c>
      <c r="Q1161" s="10">
        <v>1</v>
      </c>
      <c r="R1161" s="107">
        <v>12</v>
      </c>
    </row>
    <row r="1162" spans="1:18" s="843" customFormat="1" ht="33.75" x14ac:dyDescent="0.25">
      <c r="A1162" s="107" t="s">
        <v>17149</v>
      </c>
      <c r="B1162" s="10" t="s">
        <v>25078</v>
      </c>
      <c r="C1162" s="269" t="s">
        <v>30118</v>
      </c>
      <c r="D1162" s="841" t="s">
        <v>17214</v>
      </c>
      <c r="E1162" s="837">
        <v>2000</v>
      </c>
      <c r="F1162" s="269" t="s">
        <v>18128</v>
      </c>
      <c r="G1162" s="841" t="s">
        <v>18129</v>
      </c>
      <c r="H1162" s="842" t="s">
        <v>17190</v>
      </c>
      <c r="I1162" s="842" t="s">
        <v>17191</v>
      </c>
      <c r="J1162" s="107"/>
      <c r="K1162" s="10"/>
      <c r="L1162" s="10" t="s">
        <v>8942</v>
      </c>
      <c r="M1162" s="838">
        <v>20270.37</v>
      </c>
      <c r="N1162" s="10"/>
      <c r="O1162" s="107">
        <v>6</v>
      </c>
      <c r="P1162" s="838">
        <v>13146.67</v>
      </c>
      <c r="Q1162" s="10">
        <v>1</v>
      </c>
      <c r="R1162" s="107">
        <v>12</v>
      </c>
    </row>
    <row r="1163" spans="1:18" s="843" customFormat="1" ht="33.75" x14ac:dyDescent="0.25">
      <c r="A1163" s="107" t="s">
        <v>17149</v>
      </c>
      <c r="B1163" s="10" t="s">
        <v>19548</v>
      </c>
      <c r="C1163" s="269" t="s">
        <v>30118</v>
      </c>
      <c r="D1163" s="841" t="s">
        <v>18130</v>
      </c>
      <c r="E1163" s="837">
        <v>13500</v>
      </c>
      <c r="F1163" s="269" t="s">
        <v>18131</v>
      </c>
      <c r="G1163" s="841" t="s">
        <v>18132</v>
      </c>
      <c r="H1163" s="842" t="s">
        <v>16709</v>
      </c>
      <c r="I1163" s="842" t="s">
        <v>17154</v>
      </c>
      <c r="J1163" s="107"/>
      <c r="K1163" s="10"/>
      <c r="L1163" s="10" t="s">
        <v>18133</v>
      </c>
      <c r="M1163" s="838">
        <v>34021.199999999997</v>
      </c>
      <c r="N1163" s="10"/>
      <c r="O1163" s="107" t="s">
        <v>17180</v>
      </c>
      <c r="P1163" s="838">
        <v>0</v>
      </c>
      <c r="Q1163" s="10">
        <v>0</v>
      </c>
      <c r="R1163" s="107">
        <v>0</v>
      </c>
    </row>
    <row r="1164" spans="1:18" s="843" customFormat="1" ht="33.75" x14ac:dyDescent="0.25">
      <c r="A1164" s="107" t="s">
        <v>17149</v>
      </c>
      <c r="B1164" s="10" t="s">
        <v>19548</v>
      </c>
      <c r="C1164" s="269" t="s">
        <v>30118</v>
      </c>
      <c r="D1164" s="841" t="s">
        <v>17327</v>
      </c>
      <c r="E1164" s="837">
        <v>4500</v>
      </c>
      <c r="F1164" s="269" t="s">
        <v>18134</v>
      </c>
      <c r="G1164" s="841" t="s">
        <v>18135</v>
      </c>
      <c r="H1164" s="842" t="s">
        <v>17200</v>
      </c>
      <c r="I1164" s="842" t="s">
        <v>17154</v>
      </c>
      <c r="J1164" s="107"/>
      <c r="K1164" s="10"/>
      <c r="L1164" s="10" t="s">
        <v>17192</v>
      </c>
      <c r="M1164" s="838">
        <v>35550.1</v>
      </c>
      <c r="N1164" s="10"/>
      <c r="O1164" s="107" t="s">
        <v>9186</v>
      </c>
      <c r="P1164" s="838">
        <v>18176.7</v>
      </c>
      <c r="Q1164" s="10">
        <v>0</v>
      </c>
      <c r="R1164" s="107">
        <v>0</v>
      </c>
    </row>
    <row r="1165" spans="1:18" s="843" customFormat="1" ht="33.75" x14ac:dyDescent="0.25">
      <c r="A1165" s="107" t="s">
        <v>17149</v>
      </c>
      <c r="B1165" s="10" t="s">
        <v>25078</v>
      </c>
      <c r="C1165" s="269" t="s">
        <v>30118</v>
      </c>
      <c r="D1165" s="841" t="s">
        <v>17214</v>
      </c>
      <c r="E1165" s="837">
        <v>2000</v>
      </c>
      <c r="F1165" s="269" t="s">
        <v>18136</v>
      </c>
      <c r="G1165" s="841" t="s">
        <v>18137</v>
      </c>
      <c r="H1165" s="842" t="s">
        <v>18138</v>
      </c>
      <c r="I1165" s="842" t="s">
        <v>17160</v>
      </c>
      <c r="J1165" s="107"/>
      <c r="K1165" s="10"/>
      <c r="L1165" s="10" t="s">
        <v>8942</v>
      </c>
      <c r="M1165" s="838">
        <v>22100</v>
      </c>
      <c r="N1165" s="10"/>
      <c r="O1165" s="107">
        <v>6</v>
      </c>
      <c r="P1165" s="838">
        <v>13146.67</v>
      </c>
      <c r="Q1165" s="10">
        <v>1</v>
      </c>
      <c r="R1165" s="107">
        <v>12</v>
      </c>
    </row>
    <row r="1166" spans="1:18" s="843" customFormat="1" ht="33.75" x14ac:dyDescent="0.25">
      <c r="A1166" s="107" t="s">
        <v>17149</v>
      </c>
      <c r="B1166" s="10" t="s">
        <v>25078</v>
      </c>
      <c r="C1166" s="269" t="s">
        <v>30118</v>
      </c>
      <c r="D1166" s="841" t="s">
        <v>17214</v>
      </c>
      <c r="E1166" s="837">
        <v>2000</v>
      </c>
      <c r="F1166" s="269" t="s">
        <v>18139</v>
      </c>
      <c r="G1166" s="841" t="s">
        <v>18140</v>
      </c>
      <c r="H1166" s="842" t="s">
        <v>17190</v>
      </c>
      <c r="I1166" s="842" t="s">
        <v>17191</v>
      </c>
      <c r="J1166" s="107"/>
      <c r="K1166" s="10"/>
      <c r="L1166" s="10" t="s">
        <v>8942</v>
      </c>
      <c r="M1166" s="838">
        <v>22100</v>
      </c>
      <c r="N1166" s="10"/>
      <c r="O1166" s="107">
        <v>6</v>
      </c>
      <c r="P1166" s="838">
        <v>13146.67</v>
      </c>
      <c r="Q1166" s="10">
        <v>1</v>
      </c>
      <c r="R1166" s="107">
        <v>12</v>
      </c>
    </row>
    <row r="1167" spans="1:18" s="843" customFormat="1" ht="33.75" x14ac:dyDescent="0.25">
      <c r="A1167" s="107" t="s">
        <v>17149</v>
      </c>
      <c r="B1167" s="10" t="s">
        <v>19548</v>
      </c>
      <c r="C1167" s="269" t="s">
        <v>30118</v>
      </c>
      <c r="D1167" s="841" t="s">
        <v>18141</v>
      </c>
      <c r="E1167" s="837">
        <v>3500</v>
      </c>
      <c r="F1167" s="269" t="s">
        <v>18142</v>
      </c>
      <c r="G1167" s="841" t="s">
        <v>18143</v>
      </c>
      <c r="H1167" s="842" t="s">
        <v>17159</v>
      </c>
      <c r="I1167" s="842" t="s">
        <v>17160</v>
      </c>
      <c r="J1167" s="107"/>
      <c r="K1167" s="10"/>
      <c r="L1167" s="10" t="s">
        <v>8942</v>
      </c>
      <c r="M1167" s="838">
        <v>45082.35</v>
      </c>
      <c r="N1167" s="10"/>
      <c r="O1167" s="107">
        <v>6</v>
      </c>
      <c r="P1167" s="838">
        <v>22265.969999999998</v>
      </c>
      <c r="Q1167" s="10">
        <v>1</v>
      </c>
      <c r="R1167" s="107">
        <v>12</v>
      </c>
    </row>
    <row r="1168" spans="1:18" s="843" customFormat="1" ht="33.75" x14ac:dyDescent="0.25">
      <c r="A1168" s="107" t="s">
        <v>17149</v>
      </c>
      <c r="B1168" s="10" t="s">
        <v>19548</v>
      </c>
      <c r="C1168" s="269" t="s">
        <v>30118</v>
      </c>
      <c r="D1168" s="841" t="s">
        <v>18144</v>
      </c>
      <c r="E1168" s="837">
        <v>8500</v>
      </c>
      <c r="F1168" s="269" t="s">
        <v>18145</v>
      </c>
      <c r="G1168" s="841" t="s">
        <v>18146</v>
      </c>
      <c r="H1168" s="842" t="s">
        <v>18147</v>
      </c>
      <c r="I1168" s="842" t="s">
        <v>17154</v>
      </c>
      <c r="J1168" s="107"/>
      <c r="K1168" s="10"/>
      <c r="L1168" s="10" t="s">
        <v>9081</v>
      </c>
      <c r="M1168" s="838">
        <v>63772.65</v>
      </c>
      <c r="N1168" s="10"/>
      <c r="O1168" s="107">
        <v>6</v>
      </c>
      <c r="P1168" s="838">
        <v>52432.630000000005</v>
      </c>
      <c r="Q1168" s="10">
        <v>1</v>
      </c>
      <c r="R1168" s="107">
        <v>12</v>
      </c>
    </row>
    <row r="1169" spans="1:18" s="843" customFormat="1" ht="33.75" x14ac:dyDescent="0.25">
      <c r="A1169" s="107" t="s">
        <v>17149</v>
      </c>
      <c r="B1169" s="10" t="s">
        <v>19548</v>
      </c>
      <c r="C1169" s="269" t="s">
        <v>30118</v>
      </c>
      <c r="D1169" s="841" t="s">
        <v>17630</v>
      </c>
      <c r="E1169" s="837">
        <v>6000</v>
      </c>
      <c r="F1169" s="269" t="s">
        <v>18148</v>
      </c>
      <c r="G1169" s="841" t="s">
        <v>18149</v>
      </c>
      <c r="H1169" s="842" t="s">
        <v>16686</v>
      </c>
      <c r="I1169" s="842" t="s">
        <v>17154</v>
      </c>
      <c r="J1169" s="107"/>
      <c r="K1169" s="10"/>
      <c r="L1169" s="10" t="s">
        <v>8942</v>
      </c>
      <c r="M1169" s="838">
        <v>81011.930000000008</v>
      </c>
      <c r="N1169" s="10"/>
      <c r="O1169" s="107">
        <v>6</v>
      </c>
      <c r="P1169" s="838">
        <v>37342.630000000005</v>
      </c>
      <c r="Q1169" s="10">
        <v>1</v>
      </c>
      <c r="R1169" s="107">
        <v>12</v>
      </c>
    </row>
    <row r="1170" spans="1:18" s="843" customFormat="1" ht="33.75" x14ac:dyDescent="0.25">
      <c r="A1170" s="107" t="s">
        <v>17149</v>
      </c>
      <c r="B1170" s="10" t="s">
        <v>19548</v>
      </c>
      <c r="C1170" s="269" t="s">
        <v>30118</v>
      </c>
      <c r="D1170" s="841" t="s">
        <v>18150</v>
      </c>
      <c r="E1170" s="837">
        <v>11000</v>
      </c>
      <c r="F1170" s="269" t="s">
        <v>18151</v>
      </c>
      <c r="G1170" s="841" t="s">
        <v>18152</v>
      </c>
      <c r="H1170" s="842" t="s">
        <v>18153</v>
      </c>
      <c r="I1170" s="842" t="s">
        <v>17154</v>
      </c>
      <c r="J1170" s="107"/>
      <c r="K1170" s="10"/>
      <c r="L1170" s="10" t="s">
        <v>17363</v>
      </c>
      <c r="M1170" s="838">
        <v>18127.259999999998</v>
      </c>
      <c r="N1170" s="10"/>
      <c r="O1170" s="107" t="s">
        <v>17180</v>
      </c>
      <c r="P1170" s="838">
        <v>0</v>
      </c>
      <c r="Q1170" s="10">
        <v>0</v>
      </c>
      <c r="R1170" s="107">
        <v>0</v>
      </c>
    </row>
    <row r="1171" spans="1:18" s="843" customFormat="1" ht="33.75" x14ac:dyDescent="0.25">
      <c r="A1171" s="107" t="s">
        <v>17149</v>
      </c>
      <c r="B1171" s="10" t="s">
        <v>25078</v>
      </c>
      <c r="C1171" s="269" t="s">
        <v>30118</v>
      </c>
      <c r="D1171" s="841" t="s">
        <v>17214</v>
      </c>
      <c r="E1171" s="837">
        <v>2000</v>
      </c>
      <c r="F1171" s="269" t="s">
        <v>18154</v>
      </c>
      <c r="G1171" s="841" t="s">
        <v>18155</v>
      </c>
      <c r="H1171" s="842" t="s">
        <v>17190</v>
      </c>
      <c r="I1171" s="842" t="s">
        <v>17191</v>
      </c>
      <c r="J1171" s="107"/>
      <c r="K1171" s="10"/>
      <c r="L1171" s="10" t="s">
        <v>8942</v>
      </c>
      <c r="M1171" s="838">
        <v>22100</v>
      </c>
      <c r="N1171" s="10"/>
      <c r="O1171" s="107">
        <v>6</v>
      </c>
      <c r="P1171" s="838">
        <v>13146.67</v>
      </c>
      <c r="Q1171" s="10">
        <v>1</v>
      </c>
      <c r="R1171" s="107">
        <v>12</v>
      </c>
    </row>
    <row r="1172" spans="1:18" s="843" customFormat="1" ht="33.75" x14ac:dyDescent="0.25">
      <c r="A1172" s="107" t="s">
        <v>17149</v>
      </c>
      <c r="B1172" s="10" t="s">
        <v>19548</v>
      </c>
      <c r="C1172" s="269" t="s">
        <v>30118</v>
      </c>
      <c r="D1172" s="841" t="s">
        <v>17327</v>
      </c>
      <c r="E1172" s="837">
        <v>4500</v>
      </c>
      <c r="F1172" s="269" t="s">
        <v>18156</v>
      </c>
      <c r="G1172" s="841" t="s">
        <v>18157</v>
      </c>
      <c r="H1172" s="842" t="s">
        <v>15834</v>
      </c>
      <c r="I1172" s="842" t="s">
        <v>17154</v>
      </c>
      <c r="J1172" s="107"/>
      <c r="K1172" s="10"/>
      <c r="L1172" s="10" t="s">
        <v>17180</v>
      </c>
      <c r="M1172" s="838">
        <v>0</v>
      </c>
      <c r="N1172" s="10"/>
      <c r="O1172" s="107" t="s">
        <v>17180</v>
      </c>
      <c r="P1172" s="838">
        <v>790.25</v>
      </c>
      <c r="Q1172" s="10">
        <v>0</v>
      </c>
      <c r="R1172" s="107">
        <v>0</v>
      </c>
    </row>
    <row r="1173" spans="1:18" s="843" customFormat="1" ht="33.75" x14ac:dyDescent="0.25">
      <c r="A1173" s="107" t="s">
        <v>17149</v>
      </c>
      <c r="B1173" s="10" t="s">
        <v>19548</v>
      </c>
      <c r="C1173" s="269" t="s">
        <v>30118</v>
      </c>
      <c r="D1173" s="841" t="s">
        <v>17334</v>
      </c>
      <c r="E1173" s="837">
        <v>5000</v>
      </c>
      <c r="F1173" s="269" t="s">
        <v>18158</v>
      </c>
      <c r="G1173" s="841" t="s">
        <v>18159</v>
      </c>
      <c r="H1173" s="842" t="s">
        <v>16683</v>
      </c>
      <c r="I1173" s="842" t="s">
        <v>17154</v>
      </c>
      <c r="J1173" s="107"/>
      <c r="K1173" s="10"/>
      <c r="L1173" s="10" t="s">
        <v>8942</v>
      </c>
      <c r="M1173" s="838">
        <v>67880.260000000009</v>
      </c>
      <c r="N1173" s="10"/>
      <c r="O1173" s="107">
        <v>6</v>
      </c>
      <c r="P1173" s="838">
        <v>31315.969999999998</v>
      </c>
      <c r="Q1173" s="10">
        <v>1</v>
      </c>
      <c r="R1173" s="107">
        <v>12</v>
      </c>
    </row>
    <row r="1174" spans="1:18" s="843" customFormat="1" ht="33.75" x14ac:dyDescent="0.25">
      <c r="A1174" s="107" t="s">
        <v>17149</v>
      </c>
      <c r="B1174" s="10" t="s">
        <v>19548</v>
      </c>
      <c r="C1174" s="269" t="s">
        <v>30118</v>
      </c>
      <c r="D1174" s="841" t="s">
        <v>18160</v>
      </c>
      <c r="E1174" s="837">
        <v>8500</v>
      </c>
      <c r="F1174" s="269" t="s">
        <v>18161</v>
      </c>
      <c r="G1174" s="841" t="s">
        <v>18162</v>
      </c>
      <c r="H1174" s="842" t="s">
        <v>16725</v>
      </c>
      <c r="I1174" s="842" t="s">
        <v>17154</v>
      </c>
      <c r="J1174" s="107"/>
      <c r="K1174" s="10"/>
      <c r="L1174" s="10" t="s">
        <v>18163</v>
      </c>
      <c r="M1174" s="838">
        <v>32017.86</v>
      </c>
      <c r="N1174" s="10"/>
      <c r="O1174" s="107" t="s">
        <v>17278</v>
      </c>
      <c r="P1174" s="838">
        <v>29393.37</v>
      </c>
      <c r="Q1174" s="10">
        <v>0</v>
      </c>
      <c r="R1174" s="107">
        <v>0</v>
      </c>
    </row>
    <row r="1175" spans="1:18" s="843" customFormat="1" ht="33.75" x14ac:dyDescent="0.25">
      <c r="A1175" s="107" t="s">
        <v>17149</v>
      </c>
      <c r="B1175" s="10" t="s">
        <v>25078</v>
      </c>
      <c r="C1175" s="269" t="s">
        <v>30118</v>
      </c>
      <c r="D1175" s="841" t="s">
        <v>17214</v>
      </c>
      <c r="E1175" s="837">
        <v>2000</v>
      </c>
      <c r="F1175" s="269" t="s">
        <v>18164</v>
      </c>
      <c r="G1175" s="841" t="s">
        <v>18165</v>
      </c>
      <c r="H1175" s="842" t="s">
        <v>17190</v>
      </c>
      <c r="I1175" s="842" t="s">
        <v>17191</v>
      </c>
      <c r="J1175" s="107"/>
      <c r="K1175" s="10"/>
      <c r="L1175" s="10" t="s">
        <v>8942</v>
      </c>
      <c r="M1175" s="838">
        <v>22100</v>
      </c>
      <c r="N1175" s="10"/>
      <c r="O1175" s="107">
        <v>6</v>
      </c>
      <c r="P1175" s="838">
        <v>13146.67</v>
      </c>
      <c r="Q1175" s="10">
        <v>1</v>
      </c>
      <c r="R1175" s="107">
        <v>12</v>
      </c>
    </row>
    <row r="1176" spans="1:18" s="843" customFormat="1" ht="33.75" x14ac:dyDescent="0.25">
      <c r="A1176" s="107" t="s">
        <v>17149</v>
      </c>
      <c r="B1176" s="10" t="s">
        <v>25078</v>
      </c>
      <c r="C1176" s="269" t="s">
        <v>30118</v>
      </c>
      <c r="D1176" s="841" t="s">
        <v>17214</v>
      </c>
      <c r="E1176" s="837">
        <v>2000</v>
      </c>
      <c r="F1176" s="269" t="s">
        <v>18166</v>
      </c>
      <c r="G1176" s="841" t="s">
        <v>18167</v>
      </c>
      <c r="H1176" s="842" t="s">
        <v>17190</v>
      </c>
      <c r="I1176" s="842" t="s">
        <v>17191</v>
      </c>
      <c r="J1176" s="107"/>
      <c r="K1176" s="10"/>
      <c r="L1176" s="10" t="s">
        <v>8942</v>
      </c>
      <c r="M1176" s="838">
        <v>19920</v>
      </c>
      <c r="N1176" s="10"/>
      <c r="O1176" s="107">
        <v>6</v>
      </c>
      <c r="P1176" s="838">
        <v>13146.67</v>
      </c>
      <c r="Q1176" s="10">
        <v>1</v>
      </c>
      <c r="R1176" s="107">
        <v>12</v>
      </c>
    </row>
    <row r="1177" spans="1:18" s="843" customFormat="1" ht="33.75" x14ac:dyDescent="0.25">
      <c r="A1177" s="107" t="s">
        <v>17149</v>
      </c>
      <c r="B1177" s="10" t="s">
        <v>19548</v>
      </c>
      <c r="C1177" s="269" t="s">
        <v>30118</v>
      </c>
      <c r="D1177" s="841" t="s">
        <v>18168</v>
      </c>
      <c r="E1177" s="837">
        <v>8500</v>
      </c>
      <c r="F1177" s="269" t="s">
        <v>18169</v>
      </c>
      <c r="G1177" s="841" t="s">
        <v>18170</v>
      </c>
      <c r="H1177" s="842" t="s">
        <v>15834</v>
      </c>
      <c r="I1177" s="842" t="s">
        <v>17154</v>
      </c>
      <c r="J1177" s="107"/>
      <c r="K1177" s="10"/>
      <c r="L1177" s="10" t="s">
        <v>18171</v>
      </c>
      <c r="M1177" s="838">
        <v>87009.38</v>
      </c>
      <c r="N1177" s="10"/>
      <c r="O1177" s="107" t="s">
        <v>17348</v>
      </c>
      <c r="P1177" s="838">
        <v>13190.58</v>
      </c>
      <c r="Q1177" s="10">
        <v>0</v>
      </c>
      <c r="R1177" s="107">
        <v>0</v>
      </c>
    </row>
    <row r="1178" spans="1:18" s="843" customFormat="1" ht="33.75" x14ac:dyDescent="0.25">
      <c r="A1178" s="107" t="s">
        <v>17149</v>
      </c>
      <c r="B1178" s="10" t="s">
        <v>19548</v>
      </c>
      <c r="C1178" s="269" t="s">
        <v>30118</v>
      </c>
      <c r="D1178" s="841" t="s">
        <v>18172</v>
      </c>
      <c r="E1178" s="837">
        <v>13500</v>
      </c>
      <c r="F1178" s="269" t="s">
        <v>18173</v>
      </c>
      <c r="G1178" s="841" t="s">
        <v>18174</v>
      </c>
      <c r="H1178" s="842" t="s">
        <v>15498</v>
      </c>
      <c r="I1178" s="842" t="s">
        <v>17154</v>
      </c>
      <c r="J1178" s="107"/>
      <c r="K1178" s="10"/>
      <c r="L1178" s="10" t="s">
        <v>17469</v>
      </c>
      <c r="M1178" s="838">
        <v>113103</v>
      </c>
      <c r="N1178" s="10"/>
      <c r="O1178" s="107" t="s">
        <v>17180</v>
      </c>
      <c r="P1178" s="838">
        <v>0</v>
      </c>
      <c r="Q1178" s="10">
        <v>0</v>
      </c>
      <c r="R1178" s="107">
        <v>0</v>
      </c>
    </row>
    <row r="1179" spans="1:18" s="843" customFormat="1" ht="33.75" x14ac:dyDescent="0.25">
      <c r="A1179" s="107" t="s">
        <v>17149</v>
      </c>
      <c r="B1179" s="10" t="s">
        <v>25078</v>
      </c>
      <c r="C1179" s="269" t="s">
        <v>30118</v>
      </c>
      <c r="D1179" s="841" t="s">
        <v>18175</v>
      </c>
      <c r="E1179" s="837">
        <v>11000</v>
      </c>
      <c r="F1179" s="269" t="s">
        <v>18176</v>
      </c>
      <c r="G1179" s="841" t="s">
        <v>18177</v>
      </c>
      <c r="H1179" s="842" t="s">
        <v>17516</v>
      </c>
      <c r="I1179" s="842" t="s">
        <v>17154</v>
      </c>
      <c r="J1179" s="107"/>
      <c r="K1179" s="10"/>
      <c r="L1179" s="10" t="s">
        <v>17344</v>
      </c>
      <c r="M1179" s="838">
        <v>53430.66</v>
      </c>
      <c r="N1179" s="10"/>
      <c r="O1179" s="107" t="s">
        <v>17180</v>
      </c>
      <c r="P1179" s="838">
        <v>0</v>
      </c>
      <c r="Q1179" s="10">
        <v>0</v>
      </c>
      <c r="R1179" s="107">
        <v>0</v>
      </c>
    </row>
    <row r="1180" spans="1:18" s="843" customFormat="1" ht="33.75" x14ac:dyDescent="0.25">
      <c r="A1180" s="107" t="s">
        <v>17149</v>
      </c>
      <c r="B1180" s="10" t="s">
        <v>19548</v>
      </c>
      <c r="C1180" s="269" t="s">
        <v>30118</v>
      </c>
      <c r="D1180" s="841" t="s">
        <v>18178</v>
      </c>
      <c r="E1180" s="837">
        <v>13500</v>
      </c>
      <c r="F1180" s="269" t="s">
        <v>18179</v>
      </c>
      <c r="G1180" s="841" t="s">
        <v>18180</v>
      </c>
      <c r="H1180" s="842" t="s">
        <v>18147</v>
      </c>
      <c r="I1180" s="842" t="s">
        <v>17154</v>
      </c>
      <c r="J1180" s="107"/>
      <c r="K1180" s="10"/>
      <c r="L1180" s="10" t="s">
        <v>17462</v>
      </c>
      <c r="M1180" s="838">
        <v>44034.53</v>
      </c>
      <c r="N1180" s="10"/>
      <c r="O1180" s="107" t="s">
        <v>17180</v>
      </c>
      <c r="P1180" s="838">
        <v>0</v>
      </c>
      <c r="Q1180" s="10">
        <v>0</v>
      </c>
      <c r="R1180" s="107">
        <v>0</v>
      </c>
    </row>
    <row r="1181" spans="1:18" s="843" customFormat="1" ht="33.75" x14ac:dyDescent="0.25">
      <c r="A1181" s="107" t="s">
        <v>17149</v>
      </c>
      <c r="B1181" s="10" t="s">
        <v>19548</v>
      </c>
      <c r="C1181" s="269" t="s">
        <v>30118</v>
      </c>
      <c r="D1181" s="841" t="s">
        <v>17334</v>
      </c>
      <c r="E1181" s="837">
        <v>7000</v>
      </c>
      <c r="F1181" s="269" t="s">
        <v>18181</v>
      </c>
      <c r="G1181" s="841" t="s">
        <v>18182</v>
      </c>
      <c r="H1181" s="842" t="s">
        <v>17840</v>
      </c>
      <c r="I1181" s="842" t="s">
        <v>17154</v>
      </c>
      <c r="J1181" s="107"/>
      <c r="K1181" s="10"/>
      <c r="L1181" s="10" t="s">
        <v>8942</v>
      </c>
      <c r="M1181" s="838">
        <v>86492.46</v>
      </c>
      <c r="N1181" s="10"/>
      <c r="O1181" s="107">
        <v>6</v>
      </c>
      <c r="P1181" s="838">
        <v>42694.840000000004</v>
      </c>
      <c r="Q1181" s="10">
        <v>1</v>
      </c>
      <c r="R1181" s="107">
        <v>12</v>
      </c>
    </row>
    <row r="1182" spans="1:18" s="843" customFormat="1" ht="33.75" x14ac:dyDescent="0.25">
      <c r="A1182" s="107" t="s">
        <v>17149</v>
      </c>
      <c r="B1182" s="10" t="s">
        <v>25078</v>
      </c>
      <c r="C1182" s="269" t="s">
        <v>30118</v>
      </c>
      <c r="D1182" s="841" t="s">
        <v>17214</v>
      </c>
      <c r="E1182" s="837">
        <v>2000</v>
      </c>
      <c r="F1182" s="269" t="s">
        <v>18183</v>
      </c>
      <c r="G1182" s="841" t="s">
        <v>18184</v>
      </c>
      <c r="H1182" s="842" t="s">
        <v>18185</v>
      </c>
      <c r="I1182" s="842" t="s">
        <v>17154</v>
      </c>
      <c r="J1182" s="107"/>
      <c r="K1182" s="10"/>
      <c r="L1182" s="10" t="s">
        <v>8942</v>
      </c>
      <c r="M1182" s="838">
        <v>22100</v>
      </c>
      <c r="N1182" s="10"/>
      <c r="O1182" s="107">
        <v>6</v>
      </c>
      <c r="P1182" s="838">
        <v>13146.67</v>
      </c>
      <c r="Q1182" s="10">
        <v>1</v>
      </c>
      <c r="R1182" s="107">
        <v>12</v>
      </c>
    </row>
    <row r="1183" spans="1:18" s="843" customFormat="1" ht="33.75" x14ac:dyDescent="0.25">
      <c r="A1183" s="107" t="s">
        <v>17149</v>
      </c>
      <c r="B1183" s="10" t="s">
        <v>19548</v>
      </c>
      <c r="C1183" s="269" t="s">
        <v>30118</v>
      </c>
      <c r="D1183" s="841" t="s">
        <v>17260</v>
      </c>
      <c r="E1183" s="837">
        <v>3040.5</v>
      </c>
      <c r="F1183" s="269" t="s">
        <v>18186</v>
      </c>
      <c r="G1183" s="841" t="s">
        <v>18187</v>
      </c>
      <c r="H1183" s="842" t="s">
        <v>15834</v>
      </c>
      <c r="I1183" s="842" t="s">
        <v>17154</v>
      </c>
      <c r="J1183" s="107"/>
      <c r="K1183" s="10"/>
      <c r="L1183" s="10" t="s">
        <v>8942</v>
      </c>
      <c r="M1183" s="838">
        <v>3258.3</v>
      </c>
      <c r="N1183" s="10"/>
      <c r="O1183" s="107" t="s">
        <v>17180</v>
      </c>
      <c r="P1183" s="838">
        <v>0</v>
      </c>
      <c r="Q1183" s="10">
        <v>1</v>
      </c>
      <c r="R1183" s="107">
        <v>12</v>
      </c>
    </row>
    <row r="1184" spans="1:18" s="843" customFormat="1" ht="33.75" x14ac:dyDescent="0.25">
      <c r="A1184" s="107" t="s">
        <v>17149</v>
      </c>
      <c r="B1184" s="10" t="s">
        <v>19548</v>
      </c>
      <c r="C1184" s="269" t="s">
        <v>30118</v>
      </c>
      <c r="D1184" s="841" t="s">
        <v>15605</v>
      </c>
      <c r="E1184" s="837">
        <v>4000</v>
      </c>
      <c r="F1184" s="269" t="s">
        <v>18188</v>
      </c>
      <c r="G1184" s="841" t="s">
        <v>18189</v>
      </c>
      <c r="H1184" s="842" t="s">
        <v>16686</v>
      </c>
      <c r="I1184" s="842" t="s">
        <v>17154</v>
      </c>
      <c r="J1184" s="107"/>
      <c r="K1184" s="10"/>
      <c r="L1184" s="10" t="s">
        <v>17244</v>
      </c>
      <c r="M1184" s="838">
        <v>33075.730000000003</v>
      </c>
      <c r="N1184" s="10"/>
      <c r="O1184" s="107">
        <v>6</v>
      </c>
      <c r="P1184" s="838">
        <v>16446.89</v>
      </c>
      <c r="Q1184" s="10">
        <v>1</v>
      </c>
      <c r="R1184" s="107">
        <v>12</v>
      </c>
    </row>
    <row r="1185" spans="1:18" s="843" customFormat="1" ht="33.75" x14ac:dyDescent="0.25">
      <c r="A1185" s="107" t="s">
        <v>17149</v>
      </c>
      <c r="B1185" s="10" t="s">
        <v>19548</v>
      </c>
      <c r="C1185" s="269" t="s">
        <v>30118</v>
      </c>
      <c r="D1185" s="841" t="s">
        <v>17260</v>
      </c>
      <c r="E1185" s="837">
        <v>4000</v>
      </c>
      <c r="F1185" s="269" t="s">
        <v>18190</v>
      </c>
      <c r="G1185" s="841" t="s">
        <v>18191</v>
      </c>
      <c r="H1185" s="842" t="s">
        <v>15834</v>
      </c>
      <c r="I1185" s="842" t="s">
        <v>17154</v>
      </c>
      <c r="J1185" s="107"/>
      <c r="K1185" s="10"/>
      <c r="L1185" s="10" t="s">
        <v>17170</v>
      </c>
      <c r="M1185" s="838">
        <v>12166.73</v>
      </c>
      <c r="N1185" s="10"/>
      <c r="O1185" s="107" t="s">
        <v>9186</v>
      </c>
      <c r="P1185" s="838">
        <v>14697.73</v>
      </c>
      <c r="Q1185" s="10">
        <v>0</v>
      </c>
      <c r="R1185" s="107">
        <v>0</v>
      </c>
    </row>
    <row r="1186" spans="1:18" s="843" customFormat="1" ht="33.75" x14ac:dyDescent="0.25">
      <c r="A1186" s="107" t="s">
        <v>17149</v>
      </c>
      <c r="B1186" s="10" t="s">
        <v>25078</v>
      </c>
      <c r="C1186" s="269" t="s">
        <v>30118</v>
      </c>
      <c r="D1186" s="841" t="s">
        <v>18192</v>
      </c>
      <c r="E1186" s="837">
        <v>2300</v>
      </c>
      <c r="F1186" s="269" t="s">
        <v>18193</v>
      </c>
      <c r="G1186" s="841" t="s">
        <v>18194</v>
      </c>
      <c r="H1186" s="842" t="s">
        <v>18195</v>
      </c>
      <c r="I1186" s="842" t="s">
        <v>17160</v>
      </c>
      <c r="J1186" s="107"/>
      <c r="K1186" s="10"/>
      <c r="L1186" s="10" t="s">
        <v>8942</v>
      </c>
      <c r="M1186" s="838">
        <v>25370</v>
      </c>
      <c r="N1186" s="10"/>
      <c r="O1186" s="107">
        <v>6</v>
      </c>
      <c r="P1186" s="838">
        <v>14994.46</v>
      </c>
      <c r="Q1186" s="10">
        <v>1</v>
      </c>
      <c r="R1186" s="107">
        <v>12</v>
      </c>
    </row>
    <row r="1187" spans="1:18" s="843" customFormat="1" ht="33.75" x14ac:dyDescent="0.25">
      <c r="A1187" s="107" t="s">
        <v>17149</v>
      </c>
      <c r="B1187" s="10" t="s">
        <v>19548</v>
      </c>
      <c r="C1187" s="269" t="s">
        <v>30118</v>
      </c>
      <c r="D1187" s="841" t="s">
        <v>15482</v>
      </c>
      <c r="E1187" s="837">
        <v>1700</v>
      </c>
      <c r="F1187" s="269" t="s">
        <v>18196</v>
      </c>
      <c r="G1187" s="841" t="s">
        <v>18197</v>
      </c>
      <c r="H1187" s="842" t="s">
        <v>16683</v>
      </c>
      <c r="I1187" s="842" t="s">
        <v>17154</v>
      </c>
      <c r="J1187" s="107"/>
      <c r="K1187" s="10"/>
      <c r="L1187" s="10" t="s">
        <v>8942</v>
      </c>
      <c r="M1187" s="838">
        <v>23034.41</v>
      </c>
      <c r="N1187" s="10"/>
      <c r="O1187" s="107">
        <v>6</v>
      </c>
      <c r="P1187" s="838">
        <v>11179.77</v>
      </c>
      <c r="Q1187" s="10">
        <v>1</v>
      </c>
      <c r="R1187" s="107">
        <v>12</v>
      </c>
    </row>
    <row r="1188" spans="1:18" s="843" customFormat="1" ht="33.75" x14ac:dyDescent="0.25">
      <c r="A1188" s="107" t="s">
        <v>17149</v>
      </c>
      <c r="B1188" s="10" t="s">
        <v>19548</v>
      </c>
      <c r="C1188" s="269" t="s">
        <v>30118</v>
      </c>
      <c r="D1188" s="841" t="s">
        <v>15678</v>
      </c>
      <c r="E1188" s="837">
        <v>3000</v>
      </c>
      <c r="F1188" s="269" t="s">
        <v>18198</v>
      </c>
      <c r="G1188" s="841" t="s">
        <v>18199</v>
      </c>
      <c r="H1188" s="842" t="s">
        <v>17190</v>
      </c>
      <c r="I1188" s="842" t="s">
        <v>17191</v>
      </c>
      <c r="J1188" s="107"/>
      <c r="K1188" s="10"/>
      <c r="L1188" s="10" t="s">
        <v>8942</v>
      </c>
      <c r="M1188" s="838">
        <v>39164.22</v>
      </c>
      <c r="N1188" s="10"/>
      <c r="O1188" s="107">
        <v>6</v>
      </c>
      <c r="P1188" s="838">
        <v>19229.3</v>
      </c>
      <c r="Q1188" s="10">
        <v>1</v>
      </c>
      <c r="R1188" s="107">
        <v>12</v>
      </c>
    </row>
    <row r="1189" spans="1:18" s="843" customFormat="1" ht="33.75" x14ac:dyDescent="0.25">
      <c r="A1189" s="107" t="s">
        <v>17149</v>
      </c>
      <c r="B1189" s="10" t="s">
        <v>19548</v>
      </c>
      <c r="C1189" s="269" t="s">
        <v>30118</v>
      </c>
      <c r="D1189" s="841" t="s">
        <v>17384</v>
      </c>
      <c r="E1189" s="837">
        <v>7000</v>
      </c>
      <c r="F1189" s="269" t="s">
        <v>18200</v>
      </c>
      <c r="G1189" s="841" t="s">
        <v>18201</v>
      </c>
      <c r="H1189" s="842" t="s">
        <v>17200</v>
      </c>
      <c r="I1189" s="842" t="s">
        <v>17154</v>
      </c>
      <c r="J1189" s="107"/>
      <c r="K1189" s="10"/>
      <c r="L1189" s="10" t="s">
        <v>8942</v>
      </c>
      <c r="M1189" s="838">
        <v>87213.6</v>
      </c>
      <c r="N1189" s="10"/>
      <c r="O1189" s="107">
        <v>6</v>
      </c>
      <c r="P1189" s="838">
        <v>21590.400000000001</v>
      </c>
      <c r="Q1189" s="10">
        <v>1</v>
      </c>
      <c r="R1189" s="107">
        <v>12</v>
      </c>
    </row>
    <row r="1190" spans="1:18" s="843" customFormat="1" ht="33.75" x14ac:dyDescent="0.25">
      <c r="A1190" s="107" t="s">
        <v>17149</v>
      </c>
      <c r="B1190" s="10" t="s">
        <v>25078</v>
      </c>
      <c r="C1190" s="269" t="s">
        <v>30118</v>
      </c>
      <c r="D1190" s="841" t="s">
        <v>17214</v>
      </c>
      <c r="E1190" s="837">
        <v>2000</v>
      </c>
      <c r="F1190" s="269" t="s">
        <v>18202</v>
      </c>
      <c r="G1190" s="841" t="s">
        <v>18203</v>
      </c>
      <c r="H1190" s="842" t="s">
        <v>17190</v>
      </c>
      <c r="I1190" s="842" t="s">
        <v>17191</v>
      </c>
      <c r="J1190" s="107"/>
      <c r="K1190" s="10"/>
      <c r="L1190" s="10" t="s">
        <v>8942</v>
      </c>
      <c r="M1190" s="838">
        <v>22100</v>
      </c>
      <c r="N1190" s="10"/>
      <c r="O1190" s="107">
        <v>6</v>
      </c>
      <c r="P1190" s="838">
        <v>13146.67</v>
      </c>
      <c r="Q1190" s="10">
        <v>1</v>
      </c>
      <c r="R1190" s="107">
        <v>12</v>
      </c>
    </row>
    <row r="1191" spans="1:18" s="843" customFormat="1" ht="33.75" x14ac:dyDescent="0.25">
      <c r="A1191" s="107" t="s">
        <v>17149</v>
      </c>
      <c r="B1191" s="10" t="s">
        <v>19548</v>
      </c>
      <c r="C1191" s="269" t="s">
        <v>30118</v>
      </c>
      <c r="D1191" s="841" t="s">
        <v>17648</v>
      </c>
      <c r="E1191" s="837">
        <v>14500</v>
      </c>
      <c r="F1191" s="269" t="s">
        <v>18204</v>
      </c>
      <c r="G1191" s="841" t="s">
        <v>18205</v>
      </c>
      <c r="H1191" s="842" t="s">
        <v>15498</v>
      </c>
      <c r="I1191" s="842" t="s">
        <v>17154</v>
      </c>
      <c r="J1191" s="107"/>
      <c r="K1191" s="10"/>
      <c r="L1191" s="10" t="s">
        <v>17180</v>
      </c>
      <c r="M1191" s="838">
        <v>0</v>
      </c>
      <c r="N1191" s="10"/>
      <c r="O1191" s="107" t="s">
        <v>17363</v>
      </c>
      <c r="P1191" s="838">
        <v>7919.63</v>
      </c>
      <c r="Q1191" s="10">
        <v>1</v>
      </c>
      <c r="R1191" s="107">
        <v>12</v>
      </c>
    </row>
    <row r="1192" spans="1:18" s="843" customFormat="1" ht="33.75" x14ac:dyDescent="0.25">
      <c r="A1192" s="107" t="s">
        <v>17149</v>
      </c>
      <c r="B1192" s="10" t="s">
        <v>19548</v>
      </c>
      <c r="C1192" s="269" t="s">
        <v>30118</v>
      </c>
      <c r="D1192" s="841" t="s">
        <v>17781</v>
      </c>
      <c r="E1192" s="837">
        <v>3000</v>
      </c>
      <c r="F1192" s="269" t="s">
        <v>18206</v>
      </c>
      <c r="G1192" s="841" t="s">
        <v>18207</v>
      </c>
      <c r="H1192" s="842" t="s">
        <v>15834</v>
      </c>
      <c r="I1192" s="842" t="s">
        <v>17154</v>
      </c>
      <c r="J1192" s="107"/>
      <c r="K1192" s="10"/>
      <c r="L1192" s="10" t="s">
        <v>8942</v>
      </c>
      <c r="M1192" s="838">
        <v>45577.229999999996</v>
      </c>
      <c r="N1192" s="10"/>
      <c r="O1192" s="107">
        <v>6</v>
      </c>
      <c r="P1192" s="838">
        <v>19249.3</v>
      </c>
      <c r="Q1192" s="10">
        <v>1</v>
      </c>
      <c r="R1192" s="107">
        <v>12</v>
      </c>
    </row>
    <row r="1193" spans="1:18" s="843" customFormat="1" ht="33.75" x14ac:dyDescent="0.25">
      <c r="A1193" s="107" t="s">
        <v>17149</v>
      </c>
      <c r="B1193" s="10" t="s">
        <v>19548</v>
      </c>
      <c r="C1193" s="269" t="s">
        <v>30118</v>
      </c>
      <c r="D1193" s="841" t="s">
        <v>17445</v>
      </c>
      <c r="E1193" s="837">
        <v>5000</v>
      </c>
      <c r="F1193" s="269" t="s">
        <v>18208</v>
      </c>
      <c r="G1193" s="841" t="s">
        <v>18209</v>
      </c>
      <c r="H1193" s="842" t="s">
        <v>16686</v>
      </c>
      <c r="I1193" s="842" t="s">
        <v>17154</v>
      </c>
      <c r="J1193" s="107"/>
      <c r="K1193" s="10"/>
      <c r="L1193" s="10" t="s">
        <v>18210</v>
      </c>
      <c r="M1193" s="838">
        <v>6277.52</v>
      </c>
      <c r="N1193" s="10"/>
      <c r="O1193" s="107" t="s">
        <v>17180</v>
      </c>
      <c r="P1193" s="838">
        <v>0</v>
      </c>
      <c r="Q1193" s="10">
        <v>0</v>
      </c>
      <c r="R1193" s="107">
        <v>0</v>
      </c>
    </row>
    <row r="1194" spans="1:18" s="843" customFormat="1" ht="33.75" x14ac:dyDescent="0.25">
      <c r="A1194" s="107" t="s">
        <v>17149</v>
      </c>
      <c r="B1194" s="10" t="s">
        <v>19548</v>
      </c>
      <c r="C1194" s="269" t="s">
        <v>30118</v>
      </c>
      <c r="D1194" s="841" t="s">
        <v>18211</v>
      </c>
      <c r="E1194" s="837">
        <v>4500</v>
      </c>
      <c r="F1194" s="269" t="s">
        <v>18212</v>
      </c>
      <c r="G1194" s="841" t="s">
        <v>18213</v>
      </c>
      <c r="H1194" s="842" t="s">
        <v>18214</v>
      </c>
      <c r="I1194" s="842" t="s">
        <v>17726</v>
      </c>
      <c r="J1194" s="107"/>
      <c r="K1194" s="10"/>
      <c r="L1194" s="10" t="s">
        <v>8942</v>
      </c>
      <c r="M1194" s="838">
        <v>57213.599999999999</v>
      </c>
      <c r="N1194" s="10"/>
      <c r="O1194" s="107">
        <v>6</v>
      </c>
      <c r="P1194" s="838">
        <v>28252.16</v>
      </c>
      <c r="Q1194" s="10">
        <v>1</v>
      </c>
      <c r="R1194" s="107">
        <v>12</v>
      </c>
    </row>
    <row r="1195" spans="1:18" s="843" customFormat="1" ht="33.75" x14ac:dyDescent="0.25">
      <c r="A1195" s="107" t="s">
        <v>17149</v>
      </c>
      <c r="B1195" s="10" t="s">
        <v>19548</v>
      </c>
      <c r="C1195" s="269" t="s">
        <v>30118</v>
      </c>
      <c r="D1195" s="841" t="s">
        <v>15678</v>
      </c>
      <c r="E1195" s="837">
        <v>2214</v>
      </c>
      <c r="F1195" s="269" t="s">
        <v>18215</v>
      </c>
      <c r="G1195" s="841" t="s">
        <v>18216</v>
      </c>
      <c r="H1195" s="842" t="s">
        <v>17190</v>
      </c>
      <c r="I1195" s="842" t="s">
        <v>17191</v>
      </c>
      <c r="J1195" s="107"/>
      <c r="K1195" s="10"/>
      <c r="L1195" s="10" t="s">
        <v>17462</v>
      </c>
      <c r="M1195" s="838">
        <v>7185.12</v>
      </c>
      <c r="N1195" s="10"/>
      <c r="O1195" s="107" t="s">
        <v>9186</v>
      </c>
      <c r="P1195" s="838">
        <v>6613.15</v>
      </c>
      <c r="Q1195" s="10">
        <v>0</v>
      </c>
      <c r="R1195" s="107">
        <v>0</v>
      </c>
    </row>
    <row r="1196" spans="1:18" s="843" customFormat="1" ht="33.75" x14ac:dyDescent="0.25">
      <c r="A1196" s="107" t="s">
        <v>17149</v>
      </c>
      <c r="B1196" s="10" t="s">
        <v>25078</v>
      </c>
      <c r="C1196" s="269" t="s">
        <v>30118</v>
      </c>
      <c r="D1196" s="841" t="s">
        <v>17214</v>
      </c>
      <c r="E1196" s="837">
        <v>2000</v>
      </c>
      <c r="F1196" s="269" t="s">
        <v>18217</v>
      </c>
      <c r="G1196" s="841" t="s">
        <v>18218</v>
      </c>
      <c r="H1196" s="842" t="s">
        <v>17190</v>
      </c>
      <c r="I1196" s="842" t="s">
        <v>17191</v>
      </c>
      <c r="J1196" s="107"/>
      <c r="K1196" s="10"/>
      <c r="L1196" s="10" t="s">
        <v>8942</v>
      </c>
      <c r="M1196" s="838">
        <v>22100</v>
      </c>
      <c r="N1196" s="10"/>
      <c r="O1196" s="107">
        <v>6</v>
      </c>
      <c r="P1196" s="838">
        <v>13146.67</v>
      </c>
      <c r="Q1196" s="10">
        <v>1</v>
      </c>
      <c r="R1196" s="107">
        <v>12</v>
      </c>
    </row>
    <row r="1197" spans="1:18" s="843" customFormat="1" ht="33.75" x14ac:dyDescent="0.25">
      <c r="A1197" s="107" t="s">
        <v>17149</v>
      </c>
      <c r="B1197" s="10" t="s">
        <v>19548</v>
      </c>
      <c r="C1197" s="269" t="s">
        <v>30118</v>
      </c>
      <c r="D1197" s="841" t="s">
        <v>18219</v>
      </c>
      <c r="E1197" s="837">
        <v>11000</v>
      </c>
      <c r="F1197" s="269" t="s">
        <v>18220</v>
      </c>
      <c r="G1197" s="841" t="s">
        <v>18221</v>
      </c>
      <c r="H1197" s="842" t="s">
        <v>17153</v>
      </c>
      <c r="I1197" s="842" t="s">
        <v>17154</v>
      </c>
      <c r="J1197" s="107"/>
      <c r="K1197" s="10"/>
      <c r="L1197" s="10" t="s">
        <v>18222</v>
      </c>
      <c r="M1197" s="838">
        <v>22195.07</v>
      </c>
      <c r="N1197" s="10"/>
      <c r="O1197" s="107" t="s">
        <v>17180</v>
      </c>
      <c r="P1197" s="838">
        <v>0</v>
      </c>
      <c r="Q1197" s="10">
        <v>0</v>
      </c>
      <c r="R1197" s="107">
        <v>0</v>
      </c>
    </row>
    <row r="1198" spans="1:18" s="843" customFormat="1" ht="33.75" x14ac:dyDescent="0.25">
      <c r="A1198" s="107" t="s">
        <v>17149</v>
      </c>
      <c r="B1198" s="10" t="s">
        <v>19548</v>
      </c>
      <c r="C1198" s="269" t="s">
        <v>30118</v>
      </c>
      <c r="D1198" s="841" t="s">
        <v>17597</v>
      </c>
      <c r="E1198" s="837">
        <v>4500</v>
      </c>
      <c r="F1198" s="269" t="s">
        <v>18223</v>
      </c>
      <c r="G1198" s="841" t="s">
        <v>16745</v>
      </c>
      <c r="H1198" s="842" t="s">
        <v>17200</v>
      </c>
      <c r="I1198" s="842" t="s">
        <v>17154</v>
      </c>
      <c r="J1198" s="107"/>
      <c r="K1198" s="10"/>
      <c r="L1198" s="10" t="s">
        <v>18224</v>
      </c>
      <c r="M1198" s="838">
        <v>5898.3600000000006</v>
      </c>
      <c r="N1198" s="10"/>
      <c r="O1198" s="107" t="s">
        <v>9186</v>
      </c>
      <c r="P1198" s="838">
        <v>2016.5</v>
      </c>
      <c r="Q1198" s="10">
        <v>0</v>
      </c>
      <c r="R1198" s="107">
        <v>0</v>
      </c>
    </row>
    <row r="1199" spans="1:18" s="843" customFormat="1" ht="33.75" x14ac:dyDescent="0.25">
      <c r="A1199" s="107" t="s">
        <v>17149</v>
      </c>
      <c r="B1199" s="10" t="s">
        <v>19548</v>
      </c>
      <c r="C1199" s="269" t="s">
        <v>30118</v>
      </c>
      <c r="D1199" s="841" t="s">
        <v>18225</v>
      </c>
      <c r="E1199" s="837">
        <v>3300</v>
      </c>
      <c r="F1199" s="269" t="s">
        <v>18226</v>
      </c>
      <c r="G1199" s="841" t="s">
        <v>18227</v>
      </c>
      <c r="H1199" s="842" t="s">
        <v>15834</v>
      </c>
      <c r="I1199" s="842" t="s">
        <v>17154</v>
      </c>
      <c r="J1199" s="107"/>
      <c r="K1199" s="10"/>
      <c r="L1199" s="10" t="s">
        <v>8942</v>
      </c>
      <c r="M1199" s="838">
        <v>42813.599999999999</v>
      </c>
      <c r="N1199" s="10"/>
      <c r="O1199" s="107">
        <v>6</v>
      </c>
      <c r="P1199" s="838">
        <v>21059.3</v>
      </c>
      <c r="Q1199" s="10">
        <v>1</v>
      </c>
      <c r="R1199" s="107">
        <v>12</v>
      </c>
    </row>
    <row r="1200" spans="1:18" s="843" customFormat="1" ht="33.75" x14ac:dyDescent="0.25">
      <c r="A1200" s="107" t="s">
        <v>17149</v>
      </c>
      <c r="B1200" s="10" t="s">
        <v>19548</v>
      </c>
      <c r="C1200" s="269" t="s">
        <v>30118</v>
      </c>
      <c r="D1200" s="841" t="s">
        <v>17315</v>
      </c>
      <c r="E1200" s="837">
        <v>2500</v>
      </c>
      <c r="F1200" s="269" t="s">
        <v>18228</v>
      </c>
      <c r="G1200" s="841" t="s">
        <v>18229</v>
      </c>
      <c r="H1200" s="842" t="s">
        <v>15834</v>
      </c>
      <c r="I1200" s="842" t="s">
        <v>17154</v>
      </c>
      <c r="J1200" s="107"/>
      <c r="K1200" s="10"/>
      <c r="L1200" s="10" t="s">
        <v>8942</v>
      </c>
      <c r="M1200" s="838">
        <v>33213.599999999999</v>
      </c>
      <c r="N1200" s="10"/>
      <c r="O1200" s="107">
        <v>6</v>
      </c>
      <c r="P1200" s="838">
        <v>16149.3</v>
      </c>
      <c r="Q1200" s="10">
        <v>1</v>
      </c>
      <c r="R1200" s="107">
        <v>12</v>
      </c>
    </row>
    <row r="1201" spans="1:18" s="843" customFormat="1" ht="33.75" x14ac:dyDescent="0.25">
      <c r="A1201" s="107" t="s">
        <v>17149</v>
      </c>
      <c r="B1201" s="10" t="s">
        <v>25078</v>
      </c>
      <c r="C1201" s="269" t="s">
        <v>30118</v>
      </c>
      <c r="D1201" s="841" t="s">
        <v>17214</v>
      </c>
      <c r="E1201" s="837">
        <v>2000</v>
      </c>
      <c r="F1201" s="269" t="s">
        <v>18230</v>
      </c>
      <c r="G1201" s="841" t="s">
        <v>18231</v>
      </c>
      <c r="H1201" s="842" t="s">
        <v>17190</v>
      </c>
      <c r="I1201" s="842" t="s">
        <v>17191</v>
      </c>
      <c r="J1201" s="107"/>
      <c r="K1201" s="10"/>
      <c r="L1201" s="10" t="s">
        <v>8942</v>
      </c>
      <c r="M1201" s="838">
        <v>22100</v>
      </c>
      <c r="N1201" s="10"/>
      <c r="O1201" s="107">
        <v>6</v>
      </c>
      <c r="P1201" s="838">
        <v>13146.67</v>
      </c>
      <c r="Q1201" s="10">
        <v>1</v>
      </c>
      <c r="R1201" s="107">
        <v>12</v>
      </c>
    </row>
    <row r="1202" spans="1:18" s="843" customFormat="1" ht="33.75" x14ac:dyDescent="0.25">
      <c r="A1202" s="107" t="s">
        <v>17149</v>
      </c>
      <c r="B1202" s="10" t="s">
        <v>19548</v>
      </c>
      <c r="C1202" s="269" t="s">
        <v>30118</v>
      </c>
      <c r="D1202" s="841" t="s">
        <v>17321</v>
      </c>
      <c r="E1202" s="837">
        <v>3500</v>
      </c>
      <c r="F1202" s="269" t="s">
        <v>18232</v>
      </c>
      <c r="G1202" s="841" t="s">
        <v>18233</v>
      </c>
      <c r="H1202" s="842" t="s">
        <v>15834</v>
      </c>
      <c r="I1202" s="842" t="s">
        <v>17154</v>
      </c>
      <c r="J1202" s="107"/>
      <c r="K1202" s="10"/>
      <c r="L1202" s="10" t="s">
        <v>8942</v>
      </c>
      <c r="M1202" s="838">
        <v>48596.93</v>
      </c>
      <c r="N1202" s="10"/>
      <c r="O1202" s="107">
        <v>6</v>
      </c>
      <c r="P1202" s="838">
        <v>22032.639999999999</v>
      </c>
      <c r="Q1202" s="10">
        <v>1</v>
      </c>
      <c r="R1202" s="107">
        <v>12</v>
      </c>
    </row>
    <row r="1203" spans="1:18" s="843" customFormat="1" ht="33.75" x14ac:dyDescent="0.25">
      <c r="A1203" s="107" t="s">
        <v>17149</v>
      </c>
      <c r="B1203" s="10" t="s">
        <v>19548</v>
      </c>
      <c r="C1203" s="269" t="s">
        <v>30118</v>
      </c>
      <c r="D1203" s="841" t="s">
        <v>18234</v>
      </c>
      <c r="E1203" s="837">
        <v>2460</v>
      </c>
      <c r="F1203" s="269" t="s">
        <v>18235</v>
      </c>
      <c r="G1203" s="841" t="s">
        <v>18236</v>
      </c>
      <c r="H1203" s="842" t="s">
        <v>17320</v>
      </c>
      <c r="I1203" s="842" t="s">
        <v>17726</v>
      </c>
      <c r="J1203" s="107"/>
      <c r="K1203" s="10"/>
      <c r="L1203" s="10" t="s">
        <v>8942</v>
      </c>
      <c r="M1203" s="838">
        <v>32694.76</v>
      </c>
      <c r="N1203" s="10"/>
      <c r="O1203" s="107">
        <v>6</v>
      </c>
      <c r="P1203" s="838">
        <v>15977.289999999999</v>
      </c>
      <c r="Q1203" s="10">
        <v>1</v>
      </c>
      <c r="R1203" s="107">
        <v>12</v>
      </c>
    </row>
    <row r="1204" spans="1:18" s="843" customFormat="1" ht="33.75" x14ac:dyDescent="0.25">
      <c r="A1204" s="107" t="s">
        <v>17149</v>
      </c>
      <c r="B1204" s="10" t="s">
        <v>19548</v>
      </c>
      <c r="C1204" s="269" t="s">
        <v>30118</v>
      </c>
      <c r="D1204" s="841" t="s">
        <v>18237</v>
      </c>
      <c r="E1204" s="837">
        <v>6000</v>
      </c>
      <c r="F1204" s="269" t="s">
        <v>18238</v>
      </c>
      <c r="G1204" s="841" t="s">
        <v>18239</v>
      </c>
      <c r="H1204" s="842" t="s">
        <v>16686</v>
      </c>
      <c r="I1204" s="842" t="s">
        <v>17154</v>
      </c>
      <c r="J1204" s="107"/>
      <c r="K1204" s="10"/>
      <c r="L1204" s="10" t="s">
        <v>8942</v>
      </c>
      <c r="M1204" s="838">
        <v>75189.850000000006</v>
      </c>
      <c r="N1204" s="10"/>
      <c r="O1204" s="107">
        <v>6</v>
      </c>
      <c r="P1204" s="838">
        <v>37337.22</v>
      </c>
      <c r="Q1204" s="10">
        <v>1</v>
      </c>
      <c r="R1204" s="107">
        <v>12</v>
      </c>
    </row>
    <row r="1205" spans="1:18" s="843" customFormat="1" ht="33.75" x14ac:dyDescent="0.25">
      <c r="A1205" s="107" t="s">
        <v>17149</v>
      </c>
      <c r="B1205" s="10" t="s">
        <v>19548</v>
      </c>
      <c r="C1205" s="269" t="s">
        <v>30118</v>
      </c>
      <c r="D1205" s="841" t="s">
        <v>18240</v>
      </c>
      <c r="E1205" s="837">
        <v>8000</v>
      </c>
      <c r="F1205" s="269" t="s">
        <v>18241</v>
      </c>
      <c r="G1205" s="841" t="s">
        <v>18242</v>
      </c>
      <c r="H1205" s="842" t="s">
        <v>16725</v>
      </c>
      <c r="I1205" s="842" t="s">
        <v>17154</v>
      </c>
      <c r="J1205" s="107"/>
      <c r="K1205" s="10"/>
      <c r="L1205" s="10" t="s">
        <v>8942</v>
      </c>
      <c r="M1205" s="838">
        <v>99213.6</v>
      </c>
      <c r="N1205" s="10"/>
      <c r="O1205" s="107">
        <v>6</v>
      </c>
      <c r="P1205" s="838">
        <v>49262.080000000002</v>
      </c>
      <c r="Q1205" s="10">
        <v>1</v>
      </c>
      <c r="R1205" s="107">
        <v>12</v>
      </c>
    </row>
    <row r="1206" spans="1:18" s="843" customFormat="1" ht="33.75" x14ac:dyDescent="0.25">
      <c r="A1206" s="107" t="s">
        <v>17149</v>
      </c>
      <c r="B1206" s="10" t="s">
        <v>19548</v>
      </c>
      <c r="C1206" s="269" t="s">
        <v>30118</v>
      </c>
      <c r="D1206" s="841" t="s">
        <v>18243</v>
      </c>
      <c r="E1206" s="837">
        <v>3300</v>
      </c>
      <c r="F1206" s="269" t="s">
        <v>18244</v>
      </c>
      <c r="G1206" s="841" t="s">
        <v>18245</v>
      </c>
      <c r="H1206" s="842" t="s">
        <v>15834</v>
      </c>
      <c r="I1206" s="842" t="s">
        <v>17154</v>
      </c>
      <c r="J1206" s="107"/>
      <c r="K1206" s="10"/>
      <c r="L1206" s="10" t="s">
        <v>8942</v>
      </c>
      <c r="M1206" s="838">
        <v>42312.84</v>
      </c>
      <c r="N1206" s="10"/>
      <c r="O1206" s="107">
        <v>6</v>
      </c>
      <c r="P1206" s="838">
        <v>14331.35</v>
      </c>
      <c r="Q1206" s="10">
        <v>1</v>
      </c>
      <c r="R1206" s="107">
        <v>12</v>
      </c>
    </row>
    <row r="1207" spans="1:18" s="843" customFormat="1" ht="33.75" x14ac:dyDescent="0.25">
      <c r="A1207" s="107" t="s">
        <v>17149</v>
      </c>
      <c r="B1207" s="10" t="s">
        <v>19548</v>
      </c>
      <c r="C1207" s="269" t="s">
        <v>30118</v>
      </c>
      <c r="D1207" s="841" t="s">
        <v>18246</v>
      </c>
      <c r="E1207" s="837">
        <v>7500</v>
      </c>
      <c r="F1207" s="269" t="s">
        <v>18247</v>
      </c>
      <c r="G1207" s="841" t="s">
        <v>18248</v>
      </c>
      <c r="H1207" s="842" t="s">
        <v>16683</v>
      </c>
      <c r="I1207" s="842" t="s">
        <v>17154</v>
      </c>
      <c r="J1207" s="107"/>
      <c r="K1207" s="10"/>
      <c r="L1207" s="10" t="s">
        <v>8942</v>
      </c>
      <c r="M1207" s="838">
        <v>92732.84</v>
      </c>
      <c r="N1207" s="10"/>
      <c r="O1207" s="107">
        <v>6</v>
      </c>
      <c r="P1207" s="838">
        <v>46124.2</v>
      </c>
      <c r="Q1207" s="10">
        <v>1</v>
      </c>
      <c r="R1207" s="107">
        <v>12</v>
      </c>
    </row>
    <row r="1208" spans="1:18" s="843" customFormat="1" ht="33.75" x14ac:dyDescent="0.25">
      <c r="A1208" s="107" t="s">
        <v>17149</v>
      </c>
      <c r="B1208" s="10" t="s">
        <v>19548</v>
      </c>
      <c r="C1208" s="269" t="s">
        <v>30118</v>
      </c>
      <c r="D1208" s="841" t="s">
        <v>17156</v>
      </c>
      <c r="E1208" s="837">
        <v>1400</v>
      </c>
      <c r="F1208" s="269" t="s">
        <v>18249</v>
      </c>
      <c r="G1208" s="841" t="s">
        <v>18250</v>
      </c>
      <c r="H1208" s="842" t="s">
        <v>17159</v>
      </c>
      <c r="I1208" s="842" t="s">
        <v>17160</v>
      </c>
      <c r="J1208" s="107"/>
      <c r="K1208" s="10"/>
      <c r="L1208" s="10" t="s">
        <v>8942</v>
      </c>
      <c r="M1208" s="838">
        <v>19106.96</v>
      </c>
      <c r="N1208" s="10"/>
      <c r="O1208" s="107">
        <v>6</v>
      </c>
      <c r="P1208" s="838">
        <v>5453.76</v>
      </c>
      <c r="Q1208" s="10">
        <v>1</v>
      </c>
      <c r="R1208" s="107">
        <v>12</v>
      </c>
    </row>
    <row r="1209" spans="1:18" s="843" customFormat="1" ht="33.75" x14ac:dyDescent="0.25">
      <c r="A1209" s="107" t="s">
        <v>17149</v>
      </c>
      <c r="B1209" s="10" t="s">
        <v>19548</v>
      </c>
      <c r="C1209" s="269" t="s">
        <v>30118</v>
      </c>
      <c r="D1209" s="841" t="s">
        <v>17345</v>
      </c>
      <c r="E1209" s="837">
        <v>8500</v>
      </c>
      <c r="F1209" s="269" t="s">
        <v>18251</v>
      </c>
      <c r="G1209" s="841" t="s">
        <v>18252</v>
      </c>
      <c r="H1209" s="842" t="s">
        <v>15834</v>
      </c>
      <c r="I1209" s="842" t="s">
        <v>17154</v>
      </c>
      <c r="J1209" s="107"/>
      <c r="K1209" s="10"/>
      <c r="L1209" s="10" t="s">
        <v>18210</v>
      </c>
      <c r="M1209" s="838">
        <v>3334.4700000000003</v>
      </c>
      <c r="N1209" s="10"/>
      <c r="O1209" s="107" t="s">
        <v>17180</v>
      </c>
      <c r="P1209" s="838">
        <v>0</v>
      </c>
      <c r="Q1209" s="10">
        <v>0</v>
      </c>
      <c r="R1209" s="107">
        <v>0</v>
      </c>
    </row>
    <row r="1210" spans="1:18" s="843" customFormat="1" ht="33.75" x14ac:dyDescent="0.25">
      <c r="A1210" s="107" t="s">
        <v>17149</v>
      </c>
      <c r="B1210" s="10" t="s">
        <v>19548</v>
      </c>
      <c r="C1210" s="269" t="s">
        <v>30118</v>
      </c>
      <c r="D1210" s="841" t="s">
        <v>18253</v>
      </c>
      <c r="E1210" s="837">
        <v>11000</v>
      </c>
      <c r="F1210" s="269" t="s">
        <v>18254</v>
      </c>
      <c r="G1210" s="841" t="s">
        <v>18255</v>
      </c>
      <c r="H1210" s="842" t="s">
        <v>17200</v>
      </c>
      <c r="I1210" s="842" t="s">
        <v>17154</v>
      </c>
      <c r="J1210" s="107"/>
      <c r="K1210" s="10"/>
      <c r="L1210" s="10" t="s">
        <v>17213</v>
      </c>
      <c r="M1210" s="838">
        <v>22103.4</v>
      </c>
      <c r="N1210" s="10"/>
      <c r="O1210" s="107" t="s">
        <v>17180</v>
      </c>
      <c r="P1210" s="838">
        <v>0</v>
      </c>
      <c r="Q1210" s="10">
        <v>0</v>
      </c>
      <c r="R1210" s="107">
        <v>0</v>
      </c>
    </row>
    <row r="1211" spans="1:18" s="843" customFormat="1" ht="33.75" x14ac:dyDescent="0.25">
      <c r="A1211" s="107" t="s">
        <v>17149</v>
      </c>
      <c r="B1211" s="10" t="s">
        <v>19548</v>
      </c>
      <c r="C1211" s="269" t="s">
        <v>30118</v>
      </c>
      <c r="D1211" s="841" t="s">
        <v>15482</v>
      </c>
      <c r="E1211" s="837">
        <v>3600</v>
      </c>
      <c r="F1211" s="269" t="s">
        <v>18256</v>
      </c>
      <c r="G1211" s="841" t="s">
        <v>18257</v>
      </c>
      <c r="H1211" s="842" t="s">
        <v>15906</v>
      </c>
      <c r="I1211" s="842" t="s">
        <v>17160</v>
      </c>
      <c r="J1211" s="107"/>
      <c r="K1211" s="10"/>
      <c r="L1211" s="10" t="s">
        <v>8942</v>
      </c>
      <c r="M1211" s="838">
        <v>46331.35</v>
      </c>
      <c r="N1211" s="10"/>
      <c r="O1211" s="107">
        <v>6</v>
      </c>
      <c r="P1211" s="838">
        <v>22867.8</v>
      </c>
      <c r="Q1211" s="10">
        <v>1</v>
      </c>
      <c r="R1211" s="107">
        <v>12</v>
      </c>
    </row>
    <row r="1212" spans="1:18" s="843" customFormat="1" ht="33.75" x14ac:dyDescent="0.25">
      <c r="A1212" s="107" t="s">
        <v>17149</v>
      </c>
      <c r="B1212" s="10" t="s">
        <v>19548</v>
      </c>
      <c r="C1212" s="269" t="s">
        <v>30118</v>
      </c>
      <c r="D1212" s="841" t="s">
        <v>18258</v>
      </c>
      <c r="E1212" s="837">
        <v>11000</v>
      </c>
      <c r="F1212" s="269" t="s">
        <v>18259</v>
      </c>
      <c r="G1212" s="841" t="s">
        <v>5896</v>
      </c>
      <c r="H1212" s="842" t="s">
        <v>16685</v>
      </c>
      <c r="I1212" s="842" t="s">
        <v>17154</v>
      </c>
      <c r="J1212" s="107"/>
      <c r="K1212" s="10"/>
      <c r="L1212" s="10" t="s">
        <v>17180</v>
      </c>
      <c r="M1212" s="838">
        <v>0</v>
      </c>
      <c r="N1212" s="10"/>
      <c r="O1212" s="107" t="s">
        <v>9034</v>
      </c>
      <c r="P1212" s="838">
        <v>45111.869999999995</v>
      </c>
      <c r="Q1212" s="10">
        <v>1</v>
      </c>
      <c r="R1212" s="107">
        <v>12</v>
      </c>
    </row>
    <row r="1213" spans="1:18" s="843" customFormat="1" ht="33.75" x14ac:dyDescent="0.25">
      <c r="A1213" s="107" t="s">
        <v>17149</v>
      </c>
      <c r="B1213" s="10" t="s">
        <v>25078</v>
      </c>
      <c r="C1213" s="269" t="s">
        <v>30118</v>
      </c>
      <c r="D1213" s="841" t="s">
        <v>17214</v>
      </c>
      <c r="E1213" s="837">
        <v>2000</v>
      </c>
      <c r="F1213" s="269" t="s">
        <v>18260</v>
      </c>
      <c r="G1213" s="841" t="s">
        <v>18261</v>
      </c>
      <c r="H1213" s="842" t="s">
        <v>17190</v>
      </c>
      <c r="I1213" s="842" t="s">
        <v>17191</v>
      </c>
      <c r="J1213" s="107"/>
      <c r="K1213" s="10"/>
      <c r="L1213" s="10" t="s">
        <v>8942</v>
      </c>
      <c r="M1213" s="838">
        <v>22100</v>
      </c>
      <c r="N1213" s="10"/>
      <c r="O1213" s="107">
        <v>6</v>
      </c>
      <c r="P1213" s="838">
        <v>13146.67</v>
      </c>
      <c r="Q1213" s="10">
        <v>1</v>
      </c>
      <c r="R1213" s="107">
        <v>12</v>
      </c>
    </row>
    <row r="1214" spans="1:18" s="843" customFormat="1" ht="33.75" x14ac:dyDescent="0.25">
      <c r="A1214" s="107" t="s">
        <v>17149</v>
      </c>
      <c r="B1214" s="10" t="s">
        <v>19548</v>
      </c>
      <c r="C1214" s="269" t="s">
        <v>30118</v>
      </c>
      <c r="D1214" s="841" t="s">
        <v>18262</v>
      </c>
      <c r="E1214" s="837">
        <v>3500</v>
      </c>
      <c r="F1214" s="269" t="s">
        <v>18263</v>
      </c>
      <c r="G1214" s="841" t="s">
        <v>18264</v>
      </c>
      <c r="H1214" s="842" t="s">
        <v>17461</v>
      </c>
      <c r="I1214" s="842" t="s">
        <v>17160</v>
      </c>
      <c r="J1214" s="107"/>
      <c r="K1214" s="10"/>
      <c r="L1214" s="10" t="s">
        <v>8942</v>
      </c>
      <c r="M1214" s="838">
        <v>45213.599999999999</v>
      </c>
      <c r="N1214" s="10"/>
      <c r="O1214" s="107">
        <v>6</v>
      </c>
      <c r="P1214" s="838">
        <v>22265.969999999998</v>
      </c>
      <c r="Q1214" s="10">
        <v>1</v>
      </c>
      <c r="R1214" s="107">
        <v>12</v>
      </c>
    </row>
    <row r="1215" spans="1:18" s="843" customFormat="1" ht="33.75" x14ac:dyDescent="0.25">
      <c r="A1215" s="107" t="s">
        <v>17149</v>
      </c>
      <c r="B1215" s="10" t="s">
        <v>19548</v>
      </c>
      <c r="C1215" s="269" t="s">
        <v>30118</v>
      </c>
      <c r="D1215" s="841" t="s">
        <v>18265</v>
      </c>
      <c r="E1215" s="837">
        <v>15600</v>
      </c>
      <c r="F1215" s="269" t="s">
        <v>18266</v>
      </c>
      <c r="G1215" s="841" t="s">
        <v>18267</v>
      </c>
      <c r="H1215" s="842" t="s">
        <v>16493</v>
      </c>
      <c r="I1215" s="842" t="s">
        <v>17154</v>
      </c>
      <c r="J1215" s="107"/>
      <c r="K1215" s="10"/>
      <c r="L1215" s="10" t="s">
        <v>18268</v>
      </c>
      <c r="M1215" s="838">
        <v>162872.87</v>
      </c>
      <c r="N1215" s="10"/>
      <c r="O1215" s="107" t="s">
        <v>17180</v>
      </c>
      <c r="P1215" s="838">
        <v>0</v>
      </c>
      <c r="Q1215" s="10">
        <v>0</v>
      </c>
      <c r="R1215" s="107">
        <v>0</v>
      </c>
    </row>
    <row r="1216" spans="1:18" s="843" customFormat="1" ht="33.75" x14ac:dyDescent="0.25">
      <c r="A1216" s="107" t="s">
        <v>17149</v>
      </c>
      <c r="B1216" s="10" t="s">
        <v>25078</v>
      </c>
      <c r="C1216" s="269" t="s">
        <v>30118</v>
      </c>
      <c r="D1216" s="841" t="s">
        <v>17214</v>
      </c>
      <c r="E1216" s="837">
        <v>2000</v>
      </c>
      <c r="F1216" s="269" t="s">
        <v>18269</v>
      </c>
      <c r="G1216" s="841" t="s">
        <v>18270</v>
      </c>
      <c r="H1216" s="842" t="s">
        <v>17190</v>
      </c>
      <c r="I1216" s="842" t="s">
        <v>17191</v>
      </c>
      <c r="J1216" s="107"/>
      <c r="K1216" s="10"/>
      <c r="L1216" s="10" t="s">
        <v>8942</v>
      </c>
      <c r="M1216" s="838">
        <v>22100</v>
      </c>
      <c r="N1216" s="10"/>
      <c r="O1216" s="107">
        <v>6</v>
      </c>
      <c r="P1216" s="838">
        <v>13146.67</v>
      </c>
      <c r="Q1216" s="10">
        <v>1</v>
      </c>
      <c r="R1216" s="107">
        <v>12</v>
      </c>
    </row>
    <row r="1217" spans="1:18" s="843" customFormat="1" ht="33.75" x14ac:dyDescent="0.25">
      <c r="A1217" s="107" t="s">
        <v>17149</v>
      </c>
      <c r="B1217" s="10" t="s">
        <v>19548</v>
      </c>
      <c r="C1217" s="269" t="s">
        <v>30118</v>
      </c>
      <c r="D1217" s="841" t="s">
        <v>17829</v>
      </c>
      <c r="E1217" s="837">
        <v>13500</v>
      </c>
      <c r="F1217" s="269" t="s">
        <v>18271</v>
      </c>
      <c r="G1217" s="841" t="s">
        <v>18272</v>
      </c>
      <c r="H1217" s="842" t="s">
        <v>15498</v>
      </c>
      <c r="I1217" s="842" t="s">
        <v>17154</v>
      </c>
      <c r="J1217" s="107"/>
      <c r="K1217" s="10"/>
      <c r="L1217" s="10" t="s">
        <v>17180</v>
      </c>
      <c r="M1217" s="838">
        <v>0</v>
      </c>
      <c r="N1217" s="10"/>
      <c r="O1217" s="107" t="s">
        <v>17170</v>
      </c>
      <c r="P1217" s="838">
        <v>38808.9</v>
      </c>
      <c r="Q1217" s="10">
        <v>1</v>
      </c>
      <c r="R1217" s="107">
        <v>12</v>
      </c>
    </row>
    <row r="1218" spans="1:18" s="843" customFormat="1" ht="33.75" x14ac:dyDescent="0.25">
      <c r="A1218" s="107" t="s">
        <v>17149</v>
      </c>
      <c r="B1218" s="10" t="s">
        <v>19548</v>
      </c>
      <c r="C1218" s="269" t="s">
        <v>30118</v>
      </c>
      <c r="D1218" s="841" t="s">
        <v>17176</v>
      </c>
      <c r="E1218" s="837">
        <v>12000</v>
      </c>
      <c r="F1218" s="269" t="s">
        <v>18273</v>
      </c>
      <c r="G1218" s="841" t="s">
        <v>18274</v>
      </c>
      <c r="H1218" s="842" t="s">
        <v>17153</v>
      </c>
      <c r="I1218" s="842" t="s">
        <v>17154</v>
      </c>
      <c r="J1218" s="107"/>
      <c r="K1218" s="10"/>
      <c r="L1218" s="10" t="s">
        <v>18275</v>
      </c>
      <c r="M1218" s="838">
        <v>147213.6</v>
      </c>
      <c r="N1218" s="10"/>
      <c r="O1218" s="107" t="s">
        <v>17180</v>
      </c>
      <c r="P1218" s="838">
        <v>12152.97</v>
      </c>
      <c r="Q1218" s="10">
        <v>0</v>
      </c>
      <c r="R1218" s="107">
        <v>0</v>
      </c>
    </row>
    <row r="1219" spans="1:18" s="843" customFormat="1" ht="33.75" x14ac:dyDescent="0.25">
      <c r="A1219" s="107" t="s">
        <v>17149</v>
      </c>
      <c r="B1219" s="10" t="s">
        <v>19548</v>
      </c>
      <c r="C1219" s="269" t="s">
        <v>30118</v>
      </c>
      <c r="D1219" s="841" t="s">
        <v>17245</v>
      </c>
      <c r="E1219" s="837">
        <v>11000</v>
      </c>
      <c r="F1219" s="269" t="s">
        <v>18276</v>
      </c>
      <c r="G1219" s="841" t="s">
        <v>18277</v>
      </c>
      <c r="H1219" s="842" t="s">
        <v>15834</v>
      </c>
      <c r="I1219" s="842" t="s">
        <v>17154</v>
      </c>
      <c r="J1219" s="107"/>
      <c r="K1219" s="10"/>
      <c r="L1219" s="10" t="s">
        <v>8942</v>
      </c>
      <c r="M1219" s="838">
        <v>50242.400000000001</v>
      </c>
      <c r="N1219" s="10"/>
      <c r="O1219" s="107">
        <v>6</v>
      </c>
      <c r="P1219" s="838">
        <v>35641.969999999994</v>
      </c>
      <c r="Q1219" s="10">
        <v>1</v>
      </c>
      <c r="R1219" s="107">
        <v>12</v>
      </c>
    </row>
    <row r="1220" spans="1:18" s="843" customFormat="1" ht="33.75" x14ac:dyDescent="0.25">
      <c r="A1220" s="107" t="s">
        <v>17149</v>
      </c>
      <c r="B1220" s="10" t="s">
        <v>19548</v>
      </c>
      <c r="C1220" s="269" t="s">
        <v>30118</v>
      </c>
      <c r="D1220" s="841" t="s">
        <v>17597</v>
      </c>
      <c r="E1220" s="837">
        <v>4000</v>
      </c>
      <c r="F1220" s="269" t="s">
        <v>18278</v>
      </c>
      <c r="G1220" s="841" t="s">
        <v>18279</v>
      </c>
      <c r="H1220" s="842" t="s">
        <v>15834</v>
      </c>
      <c r="I1220" s="842" t="s">
        <v>17154</v>
      </c>
      <c r="J1220" s="107"/>
      <c r="K1220" s="10"/>
      <c r="L1220" s="10" t="s">
        <v>8942</v>
      </c>
      <c r="M1220" s="838">
        <v>55213.599999999999</v>
      </c>
      <c r="N1220" s="10"/>
      <c r="O1220" s="107">
        <v>6</v>
      </c>
      <c r="P1220" s="838">
        <v>12590.4</v>
      </c>
      <c r="Q1220" s="10">
        <v>1</v>
      </c>
      <c r="R1220" s="107">
        <v>12</v>
      </c>
    </row>
    <row r="1221" spans="1:18" s="843" customFormat="1" ht="33.75" x14ac:dyDescent="0.25">
      <c r="A1221" s="107" t="s">
        <v>17149</v>
      </c>
      <c r="B1221" s="10" t="s">
        <v>19548</v>
      </c>
      <c r="C1221" s="269" t="s">
        <v>30118</v>
      </c>
      <c r="D1221" s="841" t="s">
        <v>17545</v>
      </c>
      <c r="E1221" s="837">
        <v>11000</v>
      </c>
      <c r="F1221" s="269" t="s">
        <v>18280</v>
      </c>
      <c r="G1221" s="841" t="s">
        <v>18281</v>
      </c>
      <c r="H1221" s="842" t="s">
        <v>17169</v>
      </c>
      <c r="I1221" s="842" t="s">
        <v>17154</v>
      </c>
      <c r="J1221" s="107"/>
      <c r="K1221" s="10"/>
      <c r="L1221" s="10" t="s">
        <v>18282</v>
      </c>
      <c r="M1221" s="838">
        <v>117850.29000000001</v>
      </c>
      <c r="N1221" s="10"/>
      <c r="O1221" s="107" t="s">
        <v>17180</v>
      </c>
      <c r="P1221" s="838">
        <v>0</v>
      </c>
      <c r="Q1221" s="10">
        <v>0</v>
      </c>
      <c r="R1221" s="107">
        <v>0</v>
      </c>
    </row>
    <row r="1222" spans="1:18" s="843" customFormat="1" ht="33.75" x14ac:dyDescent="0.25">
      <c r="A1222" s="107" t="s">
        <v>17149</v>
      </c>
      <c r="B1222" s="10" t="s">
        <v>19548</v>
      </c>
      <c r="C1222" s="269" t="s">
        <v>30118</v>
      </c>
      <c r="D1222" s="841" t="s">
        <v>17156</v>
      </c>
      <c r="E1222" s="837">
        <v>1600</v>
      </c>
      <c r="F1222" s="269" t="s">
        <v>18283</v>
      </c>
      <c r="G1222" s="841" t="s">
        <v>18284</v>
      </c>
      <c r="H1222" s="842" t="s">
        <v>15834</v>
      </c>
      <c r="I1222" s="842" t="s">
        <v>17154</v>
      </c>
      <c r="J1222" s="107"/>
      <c r="K1222" s="10"/>
      <c r="L1222" s="10" t="s">
        <v>8942</v>
      </c>
      <c r="M1222" s="838">
        <v>21738</v>
      </c>
      <c r="N1222" s="10"/>
      <c r="O1222" s="107">
        <v>6</v>
      </c>
      <c r="P1222" s="838">
        <v>6976</v>
      </c>
      <c r="Q1222" s="10">
        <v>1</v>
      </c>
      <c r="R1222" s="107">
        <v>12</v>
      </c>
    </row>
    <row r="1223" spans="1:18" s="843" customFormat="1" ht="33.75" x14ac:dyDescent="0.25">
      <c r="A1223" s="107" t="s">
        <v>17149</v>
      </c>
      <c r="B1223" s="10" t="s">
        <v>19548</v>
      </c>
      <c r="C1223" s="269" t="s">
        <v>30118</v>
      </c>
      <c r="D1223" s="841" t="s">
        <v>18285</v>
      </c>
      <c r="E1223" s="837">
        <v>6000</v>
      </c>
      <c r="F1223" s="269" t="s">
        <v>18286</v>
      </c>
      <c r="G1223" s="841" t="s">
        <v>18287</v>
      </c>
      <c r="H1223" s="842" t="s">
        <v>15834</v>
      </c>
      <c r="I1223" s="842" t="s">
        <v>17154</v>
      </c>
      <c r="J1223" s="107"/>
      <c r="K1223" s="10"/>
      <c r="L1223" s="10" t="s">
        <v>8942</v>
      </c>
      <c r="M1223" s="838">
        <v>75213.600000000006</v>
      </c>
      <c r="N1223" s="10"/>
      <c r="O1223" s="107">
        <v>6</v>
      </c>
      <c r="P1223" s="838">
        <v>37349.300000000003</v>
      </c>
      <c r="Q1223" s="10">
        <v>1</v>
      </c>
      <c r="R1223" s="107">
        <v>12</v>
      </c>
    </row>
    <row r="1224" spans="1:18" s="843" customFormat="1" ht="33.75" x14ac:dyDescent="0.25">
      <c r="A1224" s="107" t="s">
        <v>17149</v>
      </c>
      <c r="B1224" s="10" t="s">
        <v>19548</v>
      </c>
      <c r="C1224" s="269" t="s">
        <v>30118</v>
      </c>
      <c r="D1224" s="841" t="s">
        <v>18288</v>
      </c>
      <c r="E1224" s="837">
        <v>1500</v>
      </c>
      <c r="F1224" s="269" t="s">
        <v>18289</v>
      </c>
      <c r="G1224" s="841" t="s">
        <v>18290</v>
      </c>
      <c r="H1224" s="842" t="s">
        <v>17190</v>
      </c>
      <c r="I1224" s="842" t="s">
        <v>17191</v>
      </c>
      <c r="J1224" s="107"/>
      <c r="K1224" s="10"/>
      <c r="L1224" s="10" t="s">
        <v>8942</v>
      </c>
      <c r="M1224" s="838">
        <v>3270</v>
      </c>
      <c r="N1224" s="10"/>
      <c r="O1224" s="107" t="s">
        <v>17180</v>
      </c>
      <c r="P1224" s="838">
        <v>0</v>
      </c>
      <c r="Q1224" s="10">
        <v>1</v>
      </c>
      <c r="R1224" s="107">
        <v>12</v>
      </c>
    </row>
    <row r="1225" spans="1:18" s="843" customFormat="1" ht="33.75" x14ac:dyDescent="0.25">
      <c r="A1225" s="107" t="s">
        <v>17149</v>
      </c>
      <c r="B1225" s="10" t="s">
        <v>19548</v>
      </c>
      <c r="C1225" s="269" t="s">
        <v>30118</v>
      </c>
      <c r="D1225" s="841" t="s">
        <v>17202</v>
      </c>
      <c r="E1225" s="837">
        <v>6000</v>
      </c>
      <c r="F1225" s="269" t="s">
        <v>18291</v>
      </c>
      <c r="G1225" s="841" t="s">
        <v>18292</v>
      </c>
      <c r="H1225" s="842" t="s">
        <v>16700</v>
      </c>
      <c r="I1225" s="842" t="s">
        <v>17154</v>
      </c>
      <c r="J1225" s="107"/>
      <c r="K1225" s="10"/>
      <c r="L1225" s="10" t="s">
        <v>8942</v>
      </c>
      <c r="M1225" s="838">
        <v>81198.600000000006</v>
      </c>
      <c r="N1225" s="10"/>
      <c r="O1225" s="107">
        <v>6</v>
      </c>
      <c r="P1225" s="838">
        <v>37336.800000000003</v>
      </c>
      <c r="Q1225" s="10">
        <v>1</v>
      </c>
      <c r="R1225" s="107">
        <v>12</v>
      </c>
    </row>
    <row r="1226" spans="1:18" s="843" customFormat="1" ht="33.75" x14ac:dyDescent="0.25">
      <c r="A1226" s="107" t="s">
        <v>17149</v>
      </c>
      <c r="B1226" s="10" t="s">
        <v>19548</v>
      </c>
      <c r="C1226" s="269" t="s">
        <v>30118</v>
      </c>
      <c r="D1226" s="841" t="s">
        <v>15418</v>
      </c>
      <c r="E1226" s="837">
        <v>2460</v>
      </c>
      <c r="F1226" s="269" t="s">
        <v>18293</v>
      </c>
      <c r="G1226" s="841" t="s">
        <v>18294</v>
      </c>
      <c r="H1226" s="842" t="s">
        <v>16686</v>
      </c>
      <c r="I1226" s="842" t="s">
        <v>17154</v>
      </c>
      <c r="J1226" s="107"/>
      <c r="K1226" s="10"/>
      <c r="L1226" s="10" t="s">
        <v>8942</v>
      </c>
      <c r="M1226" s="838">
        <v>27074.58</v>
      </c>
      <c r="N1226" s="10"/>
      <c r="O1226" s="107">
        <v>6</v>
      </c>
      <c r="P1226" s="838">
        <v>7970.4</v>
      </c>
      <c r="Q1226" s="10">
        <v>1</v>
      </c>
      <c r="R1226" s="107">
        <v>12</v>
      </c>
    </row>
    <row r="1227" spans="1:18" s="843" customFormat="1" ht="33.75" x14ac:dyDescent="0.25">
      <c r="A1227" s="107" t="s">
        <v>17149</v>
      </c>
      <c r="B1227" s="10" t="s">
        <v>19548</v>
      </c>
      <c r="C1227" s="269" t="s">
        <v>30118</v>
      </c>
      <c r="D1227" s="841" t="s">
        <v>18295</v>
      </c>
      <c r="E1227" s="837">
        <v>7000</v>
      </c>
      <c r="F1227" s="269" t="s">
        <v>18296</v>
      </c>
      <c r="G1227" s="841" t="s">
        <v>18297</v>
      </c>
      <c r="H1227" s="842" t="s">
        <v>17840</v>
      </c>
      <c r="I1227" s="842" t="s">
        <v>17154</v>
      </c>
      <c r="J1227" s="107"/>
      <c r="K1227" s="10"/>
      <c r="L1227" s="10" t="s">
        <v>8942</v>
      </c>
      <c r="M1227" s="838">
        <v>85976.209999999992</v>
      </c>
      <c r="N1227" s="10"/>
      <c r="O1227" s="107">
        <v>6</v>
      </c>
      <c r="P1227" s="838">
        <v>42690.990000000005</v>
      </c>
      <c r="Q1227" s="10">
        <v>1</v>
      </c>
      <c r="R1227" s="107">
        <v>12</v>
      </c>
    </row>
    <row r="1228" spans="1:18" s="843" customFormat="1" ht="33.75" x14ac:dyDescent="0.25">
      <c r="A1228" s="107" t="s">
        <v>17149</v>
      </c>
      <c r="B1228" s="10" t="s">
        <v>19548</v>
      </c>
      <c r="C1228" s="269" t="s">
        <v>30118</v>
      </c>
      <c r="D1228" s="841" t="s">
        <v>15678</v>
      </c>
      <c r="E1228" s="837">
        <v>1800</v>
      </c>
      <c r="F1228" s="269" t="s">
        <v>18298</v>
      </c>
      <c r="G1228" s="841" t="s">
        <v>18299</v>
      </c>
      <c r="H1228" s="842" t="s">
        <v>17190</v>
      </c>
      <c r="I1228" s="842" t="s">
        <v>17191</v>
      </c>
      <c r="J1228" s="107"/>
      <c r="K1228" s="10"/>
      <c r="L1228" s="10" t="s">
        <v>8942</v>
      </c>
      <c r="M1228" s="838">
        <v>24350.59</v>
      </c>
      <c r="N1228" s="10"/>
      <c r="O1228" s="107">
        <v>6</v>
      </c>
      <c r="P1228" s="838">
        <v>11837.4</v>
      </c>
      <c r="Q1228" s="10">
        <v>1</v>
      </c>
      <c r="R1228" s="107">
        <v>12</v>
      </c>
    </row>
    <row r="1229" spans="1:18" s="843" customFormat="1" ht="33.75" x14ac:dyDescent="0.25">
      <c r="A1229" s="107" t="s">
        <v>17149</v>
      </c>
      <c r="B1229" s="10" t="s">
        <v>19548</v>
      </c>
      <c r="C1229" s="269" t="s">
        <v>30118</v>
      </c>
      <c r="D1229" s="841" t="s">
        <v>17254</v>
      </c>
      <c r="E1229" s="837">
        <v>2565.5</v>
      </c>
      <c r="F1229" s="269" t="s">
        <v>18300</v>
      </c>
      <c r="G1229" s="841" t="s">
        <v>18301</v>
      </c>
      <c r="H1229" s="842" t="s">
        <v>17703</v>
      </c>
      <c r="I1229" s="842" t="s">
        <v>17191</v>
      </c>
      <c r="J1229" s="107"/>
      <c r="K1229" s="10"/>
      <c r="L1229" s="10" t="s">
        <v>17340</v>
      </c>
      <c r="M1229" s="838">
        <v>21933.79</v>
      </c>
      <c r="N1229" s="10"/>
      <c r="O1229" s="107" t="s">
        <v>9186</v>
      </c>
      <c r="P1229" s="838">
        <v>10760.77</v>
      </c>
      <c r="Q1229" s="10">
        <v>0</v>
      </c>
      <c r="R1229" s="107">
        <v>0</v>
      </c>
    </row>
    <row r="1230" spans="1:18" s="843" customFormat="1" ht="33.75" x14ac:dyDescent="0.25">
      <c r="A1230" s="107" t="s">
        <v>17149</v>
      </c>
      <c r="B1230" s="10" t="s">
        <v>25078</v>
      </c>
      <c r="C1230" s="269" t="s">
        <v>30118</v>
      </c>
      <c r="D1230" s="841" t="s">
        <v>18302</v>
      </c>
      <c r="E1230" s="837">
        <v>4500</v>
      </c>
      <c r="F1230" s="269" t="s">
        <v>18303</v>
      </c>
      <c r="G1230" s="841" t="s">
        <v>18304</v>
      </c>
      <c r="H1230" s="842" t="s">
        <v>15834</v>
      </c>
      <c r="I1230" s="842" t="s">
        <v>17154</v>
      </c>
      <c r="J1230" s="107"/>
      <c r="K1230" s="10"/>
      <c r="L1230" s="10" t="s">
        <v>8942</v>
      </c>
      <c r="M1230" s="838">
        <v>38042.400000000001</v>
      </c>
      <c r="N1230" s="10"/>
      <c r="O1230" s="107">
        <v>6</v>
      </c>
      <c r="P1230" s="838">
        <v>28267.8</v>
      </c>
      <c r="Q1230" s="10">
        <v>1</v>
      </c>
      <c r="R1230" s="107">
        <v>12</v>
      </c>
    </row>
    <row r="1231" spans="1:18" s="843" customFormat="1" ht="33.75" x14ac:dyDescent="0.25">
      <c r="A1231" s="107" t="s">
        <v>17149</v>
      </c>
      <c r="B1231" s="10" t="s">
        <v>19548</v>
      </c>
      <c r="C1231" s="269" t="s">
        <v>30118</v>
      </c>
      <c r="D1231" s="841" t="s">
        <v>18305</v>
      </c>
      <c r="E1231" s="837">
        <v>2265.5</v>
      </c>
      <c r="F1231" s="269" t="s">
        <v>18306</v>
      </c>
      <c r="G1231" s="841" t="s">
        <v>18307</v>
      </c>
      <c r="H1231" s="842" t="s">
        <v>17169</v>
      </c>
      <c r="I1231" s="842" t="s">
        <v>17154</v>
      </c>
      <c r="J1231" s="107"/>
      <c r="K1231" s="10"/>
      <c r="L1231" s="10" t="s">
        <v>8942</v>
      </c>
      <c r="M1231" s="838">
        <v>30149.61</v>
      </c>
      <c r="N1231" s="10"/>
      <c r="O1231" s="107">
        <v>6</v>
      </c>
      <c r="P1231" s="838">
        <v>14800.77</v>
      </c>
      <c r="Q1231" s="10">
        <v>1</v>
      </c>
      <c r="R1231" s="107">
        <v>12</v>
      </c>
    </row>
    <row r="1232" spans="1:18" s="843" customFormat="1" ht="33.75" x14ac:dyDescent="0.25">
      <c r="A1232" s="107" t="s">
        <v>17149</v>
      </c>
      <c r="B1232" s="10" t="s">
        <v>19548</v>
      </c>
      <c r="C1232" s="269" t="s">
        <v>30118</v>
      </c>
      <c r="D1232" s="841" t="s">
        <v>18308</v>
      </c>
      <c r="E1232" s="837">
        <v>11000</v>
      </c>
      <c r="F1232" s="269" t="s">
        <v>18309</v>
      </c>
      <c r="G1232" s="841" t="s">
        <v>18310</v>
      </c>
      <c r="H1232" s="842" t="s">
        <v>15834</v>
      </c>
      <c r="I1232" s="842" t="s">
        <v>17154</v>
      </c>
      <c r="J1232" s="107"/>
      <c r="K1232" s="10"/>
      <c r="L1232" s="10" t="s">
        <v>17180</v>
      </c>
      <c r="M1232" s="838">
        <v>0</v>
      </c>
      <c r="N1232" s="10"/>
      <c r="O1232" s="107" t="s">
        <v>17170</v>
      </c>
      <c r="P1232" s="838">
        <v>31358.9</v>
      </c>
      <c r="Q1232" s="10">
        <v>1</v>
      </c>
      <c r="R1232" s="107">
        <v>12</v>
      </c>
    </row>
    <row r="1233" spans="1:18" s="843" customFormat="1" ht="33.75" x14ac:dyDescent="0.25">
      <c r="A1233" s="107" t="s">
        <v>17149</v>
      </c>
      <c r="B1233" s="10" t="s">
        <v>19548</v>
      </c>
      <c r="C1233" s="269" t="s">
        <v>30118</v>
      </c>
      <c r="D1233" s="841" t="s">
        <v>18311</v>
      </c>
      <c r="E1233" s="837">
        <v>8000</v>
      </c>
      <c r="F1233" s="269" t="s">
        <v>18312</v>
      </c>
      <c r="G1233" s="841" t="s">
        <v>18313</v>
      </c>
      <c r="H1233" s="842" t="s">
        <v>16685</v>
      </c>
      <c r="I1233" s="842" t="s">
        <v>17154</v>
      </c>
      <c r="J1233" s="107"/>
      <c r="K1233" s="10"/>
      <c r="L1233" s="10" t="s">
        <v>8942</v>
      </c>
      <c r="M1233" s="838">
        <v>99213.6</v>
      </c>
      <c r="N1233" s="10"/>
      <c r="O1233" s="107">
        <v>6</v>
      </c>
      <c r="P1233" s="838">
        <v>49415.97</v>
      </c>
      <c r="Q1233" s="10">
        <v>1</v>
      </c>
      <c r="R1233" s="107">
        <v>12</v>
      </c>
    </row>
    <row r="1234" spans="1:18" s="843" customFormat="1" ht="33.75" x14ac:dyDescent="0.25">
      <c r="A1234" s="107" t="s">
        <v>17149</v>
      </c>
      <c r="B1234" s="10" t="s">
        <v>19548</v>
      </c>
      <c r="C1234" s="269" t="s">
        <v>30118</v>
      </c>
      <c r="D1234" s="841" t="s">
        <v>18314</v>
      </c>
      <c r="E1234" s="837">
        <v>8000</v>
      </c>
      <c r="F1234" s="269" t="s">
        <v>18315</v>
      </c>
      <c r="G1234" s="841" t="s">
        <v>18316</v>
      </c>
      <c r="H1234" s="842" t="s">
        <v>17308</v>
      </c>
      <c r="I1234" s="842" t="s">
        <v>17154</v>
      </c>
      <c r="J1234" s="107"/>
      <c r="K1234" s="10"/>
      <c r="L1234" s="10" t="s">
        <v>8942</v>
      </c>
      <c r="M1234" s="838">
        <v>107209.16</v>
      </c>
      <c r="N1234" s="10"/>
      <c r="O1234" s="107">
        <v>6</v>
      </c>
      <c r="P1234" s="838">
        <v>49414.86</v>
      </c>
      <c r="Q1234" s="10">
        <v>1</v>
      </c>
      <c r="R1234" s="107">
        <v>12</v>
      </c>
    </row>
    <row r="1235" spans="1:18" s="843" customFormat="1" ht="33.75" x14ac:dyDescent="0.25">
      <c r="A1235" s="107" t="s">
        <v>17149</v>
      </c>
      <c r="B1235" s="10" t="s">
        <v>19548</v>
      </c>
      <c r="C1235" s="269" t="s">
        <v>30118</v>
      </c>
      <c r="D1235" s="841" t="s">
        <v>17315</v>
      </c>
      <c r="E1235" s="837">
        <v>3300</v>
      </c>
      <c r="F1235" s="269" t="s">
        <v>18317</v>
      </c>
      <c r="G1235" s="841" t="s">
        <v>18318</v>
      </c>
      <c r="H1235" s="842" t="s">
        <v>15834</v>
      </c>
      <c r="I1235" s="842" t="s">
        <v>17154</v>
      </c>
      <c r="J1235" s="107"/>
      <c r="K1235" s="10"/>
      <c r="L1235" s="10" t="s">
        <v>8942</v>
      </c>
      <c r="M1235" s="838">
        <v>42593.599999999999</v>
      </c>
      <c r="N1235" s="10"/>
      <c r="O1235" s="107">
        <v>6</v>
      </c>
      <c r="P1235" s="838">
        <v>13756.7</v>
      </c>
      <c r="Q1235" s="10">
        <v>1</v>
      </c>
      <c r="R1235" s="107">
        <v>12</v>
      </c>
    </row>
    <row r="1236" spans="1:18" s="843" customFormat="1" ht="33.75" x14ac:dyDescent="0.25">
      <c r="A1236" s="107" t="s">
        <v>17149</v>
      </c>
      <c r="B1236" s="10" t="s">
        <v>19548</v>
      </c>
      <c r="C1236" s="269" t="s">
        <v>30118</v>
      </c>
      <c r="D1236" s="841" t="s">
        <v>17156</v>
      </c>
      <c r="E1236" s="837">
        <v>1800</v>
      </c>
      <c r="F1236" s="269" t="s">
        <v>18319</v>
      </c>
      <c r="G1236" s="841" t="s">
        <v>18320</v>
      </c>
      <c r="H1236" s="842" t="s">
        <v>17159</v>
      </c>
      <c r="I1236" s="842" t="s">
        <v>17160</v>
      </c>
      <c r="J1236" s="107"/>
      <c r="K1236" s="10"/>
      <c r="L1236" s="10" t="s">
        <v>17340</v>
      </c>
      <c r="M1236" s="838">
        <v>15572.8</v>
      </c>
      <c r="N1236" s="10"/>
      <c r="O1236" s="107" t="s">
        <v>8511</v>
      </c>
      <c r="P1236" s="838">
        <v>3384.45</v>
      </c>
      <c r="Q1236" s="10">
        <v>0</v>
      </c>
      <c r="R1236" s="107">
        <v>0</v>
      </c>
    </row>
    <row r="1237" spans="1:18" s="843" customFormat="1" ht="33.75" x14ac:dyDescent="0.25">
      <c r="A1237" s="107" t="s">
        <v>17149</v>
      </c>
      <c r="B1237" s="10" t="s">
        <v>19548</v>
      </c>
      <c r="C1237" s="269" t="s">
        <v>30118</v>
      </c>
      <c r="D1237" s="841" t="s">
        <v>17645</v>
      </c>
      <c r="E1237" s="837">
        <v>6000</v>
      </c>
      <c r="F1237" s="269" t="s">
        <v>18321</v>
      </c>
      <c r="G1237" s="841" t="s">
        <v>18322</v>
      </c>
      <c r="H1237" s="842" t="s">
        <v>15834</v>
      </c>
      <c r="I1237" s="842" t="s">
        <v>17154</v>
      </c>
      <c r="J1237" s="107"/>
      <c r="K1237" s="10"/>
      <c r="L1237" s="10" t="s">
        <v>8942</v>
      </c>
      <c r="M1237" s="838">
        <v>81213.600000000006</v>
      </c>
      <c r="N1237" s="10"/>
      <c r="O1237" s="107">
        <v>6</v>
      </c>
      <c r="P1237" s="838">
        <v>37349.300000000003</v>
      </c>
      <c r="Q1237" s="10">
        <v>1</v>
      </c>
      <c r="R1237" s="107">
        <v>12</v>
      </c>
    </row>
    <row r="1238" spans="1:18" s="843" customFormat="1" ht="33.75" x14ac:dyDescent="0.25">
      <c r="A1238" s="107" t="s">
        <v>17149</v>
      </c>
      <c r="B1238" s="10" t="s">
        <v>19548</v>
      </c>
      <c r="C1238" s="269" t="s">
        <v>30118</v>
      </c>
      <c r="D1238" s="841" t="s">
        <v>15482</v>
      </c>
      <c r="E1238" s="837">
        <v>3100</v>
      </c>
      <c r="F1238" s="269" t="s">
        <v>18323</v>
      </c>
      <c r="G1238" s="841" t="s">
        <v>18324</v>
      </c>
      <c r="H1238" s="842" t="s">
        <v>17516</v>
      </c>
      <c r="I1238" s="842" t="s">
        <v>17154</v>
      </c>
      <c r="J1238" s="107"/>
      <c r="K1238" s="10"/>
      <c r="L1238" s="10" t="s">
        <v>8942</v>
      </c>
      <c r="M1238" s="838">
        <v>40411.019999999997</v>
      </c>
      <c r="N1238" s="10"/>
      <c r="O1238" s="107">
        <v>6</v>
      </c>
      <c r="P1238" s="838">
        <v>19825.509999999998</v>
      </c>
      <c r="Q1238" s="10">
        <v>1</v>
      </c>
      <c r="R1238" s="107">
        <v>12</v>
      </c>
    </row>
    <row r="1239" spans="1:18" s="843" customFormat="1" ht="33.75" x14ac:dyDescent="0.25">
      <c r="A1239" s="107" t="s">
        <v>17149</v>
      </c>
      <c r="B1239" s="10" t="s">
        <v>19548</v>
      </c>
      <c r="C1239" s="269" t="s">
        <v>30118</v>
      </c>
      <c r="D1239" s="841" t="s">
        <v>15678</v>
      </c>
      <c r="E1239" s="837">
        <v>1800</v>
      </c>
      <c r="F1239" s="269" t="s">
        <v>18325</v>
      </c>
      <c r="G1239" s="841" t="s">
        <v>18326</v>
      </c>
      <c r="H1239" s="842" t="s">
        <v>17159</v>
      </c>
      <c r="I1239" s="842" t="s">
        <v>17160</v>
      </c>
      <c r="J1239" s="107"/>
      <c r="K1239" s="10"/>
      <c r="L1239" s="10" t="s">
        <v>8942</v>
      </c>
      <c r="M1239" s="838">
        <v>26209.8</v>
      </c>
      <c r="N1239" s="10"/>
      <c r="O1239" s="107">
        <v>6</v>
      </c>
      <c r="P1239" s="838">
        <v>11835.35</v>
      </c>
      <c r="Q1239" s="10">
        <v>1</v>
      </c>
      <c r="R1239" s="107">
        <v>12</v>
      </c>
    </row>
    <row r="1240" spans="1:18" s="843" customFormat="1" ht="33.75" x14ac:dyDescent="0.25">
      <c r="A1240" s="107" t="s">
        <v>17149</v>
      </c>
      <c r="B1240" s="10" t="s">
        <v>19548</v>
      </c>
      <c r="C1240" s="269" t="s">
        <v>30118</v>
      </c>
      <c r="D1240" s="841" t="s">
        <v>15498</v>
      </c>
      <c r="E1240" s="837">
        <v>8500</v>
      </c>
      <c r="F1240" s="269" t="s">
        <v>18327</v>
      </c>
      <c r="G1240" s="841" t="s">
        <v>18328</v>
      </c>
      <c r="H1240" s="842" t="s">
        <v>15498</v>
      </c>
      <c r="I1240" s="842" t="s">
        <v>17154</v>
      </c>
      <c r="J1240" s="107"/>
      <c r="K1240" s="10"/>
      <c r="L1240" s="10" t="s">
        <v>17180</v>
      </c>
      <c r="M1240" s="838">
        <v>8906.6899999999987</v>
      </c>
      <c r="N1240" s="10"/>
      <c r="O1240" s="107" t="s">
        <v>17180</v>
      </c>
      <c r="P1240" s="838">
        <v>0</v>
      </c>
      <c r="Q1240" s="10">
        <v>0</v>
      </c>
      <c r="R1240" s="107">
        <v>0</v>
      </c>
    </row>
    <row r="1241" spans="1:18" s="843" customFormat="1" ht="33.75" x14ac:dyDescent="0.25">
      <c r="A1241" s="107" t="s">
        <v>17149</v>
      </c>
      <c r="B1241" s="10" t="s">
        <v>19548</v>
      </c>
      <c r="C1241" s="269" t="s">
        <v>30118</v>
      </c>
      <c r="D1241" s="841" t="s">
        <v>18329</v>
      </c>
      <c r="E1241" s="837">
        <v>3733.33</v>
      </c>
      <c r="F1241" s="269" t="s">
        <v>18330</v>
      </c>
      <c r="G1241" s="841" t="s">
        <v>18331</v>
      </c>
      <c r="H1241" s="842" t="s">
        <v>18332</v>
      </c>
      <c r="I1241" s="842" t="s">
        <v>17154</v>
      </c>
      <c r="J1241" s="107"/>
      <c r="K1241" s="10"/>
      <c r="L1241" s="10" t="s">
        <v>8942</v>
      </c>
      <c r="M1241" s="838">
        <v>34039.9</v>
      </c>
      <c r="N1241" s="10"/>
      <c r="O1241" s="107">
        <v>6</v>
      </c>
      <c r="P1241" s="838">
        <v>12189.289999999999</v>
      </c>
      <c r="Q1241" s="10">
        <v>1</v>
      </c>
      <c r="R1241" s="107">
        <v>12</v>
      </c>
    </row>
    <row r="1242" spans="1:18" s="843" customFormat="1" ht="33.75" x14ac:dyDescent="0.25">
      <c r="A1242" s="107" t="s">
        <v>17149</v>
      </c>
      <c r="B1242" s="10" t="s">
        <v>19548</v>
      </c>
      <c r="C1242" s="269" t="s">
        <v>30118</v>
      </c>
      <c r="D1242" s="841" t="s">
        <v>17156</v>
      </c>
      <c r="E1242" s="837">
        <v>1600</v>
      </c>
      <c r="F1242" s="269" t="s">
        <v>18333</v>
      </c>
      <c r="G1242" s="841" t="s">
        <v>18334</v>
      </c>
      <c r="H1242" s="842" t="s">
        <v>17159</v>
      </c>
      <c r="I1242" s="842" t="s">
        <v>17160</v>
      </c>
      <c r="J1242" s="107"/>
      <c r="K1242" s="10"/>
      <c r="L1242" s="10" t="s">
        <v>8942</v>
      </c>
      <c r="M1242" s="838">
        <v>19075.57</v>
      </c>
      <c r="N1242" s="10"/>
      <c r="O1242" s="107">
        <v>6</v>
      </c>
      <c r="P1242" s="838">
        <v>10347.73</v>
      </c>
      <c r="Q1242" s="10">
        <v>1</v>
      </c>
      <c r="R1242" s="107">
        <v>12</v>
      </c>
    </row>
    <row r="1243" spans="1:18" s="843" customFormat="1" ht="33.75" x14ac:dyDescent="0.25">
      <c r="A1243" s="107" t="s">
        <v>17149</v>
      </c>
      <c r="B1243" s="10" t="s">
        <v>19548</v>
      </c>
      <c r="C1243" s="269" t="s">
        <v>30118</v>
      </c>
      <c r="D1243" s="841" t="s">
        <v>17360</v>
      </c>
      <c r="E1243" s="837">
        <v>11000</v>
      </c>
      <c r="F1243" s="269" t="s">
        <v>18335</v>
      </c>
      <c r="G1243" s="841" t="s">
        <v>18336</v>
      </c>
      <c r="H1243" s="842" t="s">
        <v>15834</v>
      </c>
      <c r="I1243" s="842" t="s">
        <v>17154</v>
      </c>
      <c r="J1243" s="107"/>
      <c r="K1243" s="10"/>
      <c r="L1243" s="10" t="s">
        <v>17180</v>
      </c>
      <c r="M1243" s="838">
        <v>0</v>
      </c>
      <c r="N1243" s="10"/>
      <c r="O1243" s="107" t="s">
        <v>18063</v>
      </c>
      <c r="P1243" s="838">
        <v>16505.93</v>
      </c>
      <c r="Q1243" s="10">
        <v>1</v>
      </c>
      <c r="R1243" s="107">
        <v>12</v>
      </c>
    </row>
    <row r="1244" spans="1:18" s="843" customFormat="1" ht="33.75" x14ac:dyDescent="0.25">
      <c r="A1244" s="107" t="s">
        <v>17149</v>
      </c>
      <c r="B1244" s="10" t="s">
        <v>25078</v>
      </c>
      <c r="C1244" s="269" t="s">
        <v>30118</v>
      </c>
      <c r="D1244" s="841" t="s">
        <v>17214</v>
      </c>
      <c r="E1244" s="837">
        <v>2000</v>
      </c>
      <c r="F1244" s="269" t="s">
        <v>18337</v>
      </c>
      <c r="G1244" s="841" t="s">
        <v>18338</v>
      </c>
      <c r="H1244" s="842" t="s">
        <v>17190</v>
      </c>
      <c r="I1244" s="842" t="s">
        <v>17191</v>
      </c>
      <c r="J1244" s="107"/>
      <c r="K1244" s="10"/>
      <c r="L1244" s="10" t="s">
        <v>8942</v>
      </c>
      <c r="M1244" s="838">
        <v>22100</v>
      </c>
      <c r="N1244" s="10"/>
      <c r="O1244" s="107">
        <v>6</v>
      </c>
      <c r="P1244" s="838">
        <v>13146.67</v>
      </c>
      <c r="Q1244" s="10">
        <v>1</v>
      </c>
      <c r="R1244" s="107">
        <v>12</v>
      </c>
    </row>
    <row r="1245" spans="1:18" s="843" customFormat="1" ht="33.75" x14ac:dyDescent="0.25">
      <c r="A1245" s="107" t="s">
        <v>17149</v>
      </c>
      <c r="B1245" s="10" t="s">
        <v>25078</v>
      </c>
      <c r="C1245" s="269" t="s">
        <v>30118</v>
      </c>
      <c r="D1245" s="841" t="s">
        <v>17214</v>
      </c>
      <c r="E1245" s="837">
        <v>2000</v>
      </c>
      <c r="F1245" s="269" t="s">
        <v>18339</v>
      </c>
      <c r="G1245" s="841" t="s">
        <v>18340</v>
      </c>
      <c r="H1245" s="842" t="s">
        <v>17190</v>
      </c>
      <c r="I1245" s="842" t="s">
        <v>17191</v>
      </c>
      <c r="J1245" s="107"/>
      <c r="K1245" s="10"/>
      <c r="L1245" s="10" t="s">
        <v>8942</v>
      </c>
      <c r="M1245" s="838">
        <v>22100</v>
      </c>
      <c r="N1245" s="10"/>
      <c r="O1245" s="107">
        <v>6</v>
      </c>
      <c r="P1245" s="838">
        <v>13146.67</v>
      </c>
      <c r="Q1245" s="10">
        <v>1</v>
      </c>
      <c r="R1245" s="107">
        <v>12</v>
      </c>
    </row>
    <row r="1246" spans="1:18" s="843" customFormat="1" ht="33.75" x14ac:dyDescent="0.25">
      <c r="A1246" s="107" t="s">
        <v>17149</v>
      </c>
      <c r="B1246" s="10" t="s">
        <v>19548</v>
      </c>
      <c r="C1246" s="269" t="s">
        <v>30118</v>
      </c>
      <c r="D1246" s="841" t="s">
        <v>17156</v>
      </c>
      <c r="E1246" s="837">
        <v>1400</v>
      </c>
      <c r="F1246" s="269" t="s">
        <v>18341</v>
      </c>
      <c r="G1246" s="841" t="s">
        <v>18342</v>
      </c>
      <c r="H1246" s="842" t="s">
        <v>17159</v>
      </c>
      <c r="I1246" s="842" t="s">
        <v>17160</v>
      </c>
      <c r="J1246" s="107"/>
      <c r="K1246" s="10"/>
      <c r="L1246" s="10" t="s">
        <v>8942</v>
      </c>
      <c r="M1246" s="838">
        <v>14934.37</v>
      </c>
      <c r="N1246" s="10"/>
      <c r="O1246" s="107">
        <v>6</v>
      </c>
      <c r="P1246" s="838">
        <v>9202.2099999999991</v>
      </c>
      <c r="Q1246" s="10">
        <v>1</v>
      </c>
      <c r="R1246" s="107">
        <v>12</v>
      </c>
    </row>
    <row r="1247" spans="1:18" s="843" customFormat="1" ht="33.75" x14ac:dyDescent="0.25">
      <c r="A1247" s="107" t="s">
        <v>17149</v>
      </c>
      <c r="B1247" s="10" t="s">
        <v>19548</v>
      </c>
      <c r="C1247" s="269" t="s">
        <v>30118</v>
      </c>
      <c r="D1247" s="841" t="s">
        <v>18343</v>
      </c>
      <c r="E1247" s="837">
        <v>1025</v>
      </c>
      <c r="F1247" s="269" t="s">
        <v>18344</v>
      </c>
      <c r="G1247" s="841" t="s">
        <v>18345</v>
      </c>
      <c r="H1247" s="842" t="s">
        <v>17461</v>
      </c>
      <c r="I1247" s="842" t="s">
        <v>17160</v>
      </c>
      <c r="J1247" s="107"/>
      <c r="K1247" s="10"/>
      <c r="L1247" s="10" t="s">
        <v>8942</v>
      </c>
      <c r="M1247" s="838">
        <v>13876.3</v>
      </c>
      <c r="N1247" s="10"/>
      <c r="O1247" s="107">
        <v>6</v>
      </c>
      <c r="P1247" s="838">
        <v>6631.75</v>
      </c>
      <c r="Q1247" s="10">
        <v>1</v>
      </c>
      <c r="R1247" s="107">
        <v>12</v>
      </c>
    </row>
    <row r="1248" spans="1:18" s="843" customFormat="1" ht="33.75" x14ac:dyDescent="0.25">
      <c r="A1248" s="107" t="s">
        <v>17149</v>
      </c>
      <c r="B1248" s="10" t="s">
        <v>19548</v>
      </c>
      <c r="C1248" s="269" t="s">
        <v>30118</v>
      </c>
      <c r="D1248" s="841" t="s">
        <v>18346</v>
      </c>
      <c r="E1248" s="837">
        <v>11000</v>
      </c>
      <c r="F1248" s="269" t="s">
        <v>18347</v>
      </c>
      <c r="G1248" s="841" t="s">
        <v>18348</v>
      </c>
      <c r="H1248" s="842" t="s">
        <v>15834</v>
      </c>
      <c r="I1248" s="842" t="s">
        <v>17154</v>
      </c>
      <c r="J1248" s="107"/>
      <c r="K1248" s="10"/>
      <c r="L1248" s="10" t="s">
        <v>8942</v>
      </c>
      <c r="M1248" s="838">
        <v>31820.07</v>
      </c>
      <c r="N1248" s="10"/>
      <c r="O1248" s="107">
        <v>6</v>
      </c>
      <c r="P1248" s="838">
        <v>69349.3</v>
      </c>
      <c r="Q1248" s="10">
        <v>1</v>
      </c>
      <c r="R1248" s="107">
        <v>12</v>
      </c>
    </row>
    <row r="1249" spans="1:18" s="843" customFormat="1" ht="33.75" x14ac:dyDescent="0.25">
      <c r="A1249" s="107" t="s">
        <v>17149</v>
      </c>
      <c r="B1249" s="10" t="s">
        <v>19548</v>
      </c>
      <c r="C1249" s="269" t="s">
        <v>30118</v>
      </c>
      <c r="D1249" s="841" t="s">
        <v>18349</v>
      </c>
      <c r="E1249" s="837">
        <v>11000</v>
      </c>
      <c r="F1249" s="269" t="s">
        <v>18350</v>
      </c>
      <c r="G1249" s="841" t="s">
        <v>18351</v>
      </c>
      <c r="H1249" s="842" t="s">
        <v>17153</v>
      </c>
      <c r="I1249" s="842" t="s">
        <v>17154</v>
      </c>
      <c r="J1249" s="107"/>
      <c r="K1249" s="10"/>
      <c r="L1249" s="10" t="s">
        <v>17213</v>
      </c>
      <c r="M1249" s="838">
        <v>22103.4</v>
      </c>
      <c r="N1249" s="10"/>
      <c r="O1249" s="107" t="s">
        <v>17180</v>
      </c>
      <c r="P1249" s="838">
        <v>0</v>
      </c>
      <c r="Q1249" s="10">
        <v>0</v>
      </c>
      <c r="R1249" s="107">
        <v>0</v>
      </c>
    </row>
    <row r="1250" spans="1:18" s="843" customFormat="1" ht="33.75" x14ac:dyDescent="0.25">
      <c r="A1250" s="107" t="s">
        <v>17149</v>
      </c>
      <c r="B1250" s="10" t="s">
        <v>19548</v>
      </c>
      <c r="C1250" s="269" t="s">
        <v>30118</v>
      </c>
      <c r="D1250" s="841" t="s">
        <v>17935</v>
      </c>
      <c r="E1250" s="837">
        <v>5500</v>
      </c>
      <c r="F1250" s="269" t="s">
        <v>18352</v>
      </c>
      <c r="G1250" s="841" t="s">
        <v>18353</v>
      </c>
      <c r="H1250" s="842" t="s">
        <v>16683</v>
      </c>
      <c r="I1250" s="842" t="s">
        <v>17154</v>
      </c>
      <c r="J1250" s="107"/>
      <c r="K1250" s="10"/>
      <c r="L1250" s="10" t="s">
        <v>8942</v>
      </c>
      <c r="M1250" s="838">
        <v>69213.600000000006</v>
      </c>
      <c r="N1250" s="10"/>
      <c r="O1250" s="107">
        <v>6</v>
      </c>
      <c r="P1250" s="838">
        <v>34332.629999999997</v>
      </c>
      <c r="Q1250" s="10">
        <v>1</v>
      </c>
      <c r="R1250" s="107">
        <v>12</v>
      </c>
    </row>
    <row r="1251" spans="1:18" s="843" customFormat="1" ht="33.75" x14ac:dyDescent="0.25">
      <c r="A1251" s="107" t="s">
        <v>17149</v>
      </c>
      <c r="B1251" s="10" t="s">
        <v>19548</v>
      </c>
      <c r="C1251" s="269" t="s">
        <v>30118</v>
      </c>
      <c r="D1251" s="841" t="s">
        <v>18060</v>
      </c>
      <c r="E1251" s="837">
        <v>8500</v>
      </c>
      <c r="F1251" s="269" t="s">
        <v>18354</v>
      </c>
      <c r="G1251" s="841" t="s">
        <v>18355</v>
      </c>
      <c r="H1251" s="842" t="s">
        <v>15834</v>
      </c>
      <c r="I1251" s="842" t="s">
        <v>17154</v>
      </c>
      <c r="J1251" s="107"/>
      <c r="K1251" s="10"/>
      <c r="L1251" s="10" t="s">
        <v>18282</v>
      </c>
      <c r="M1251" s="838">
        <v>103128.36</v>
      </c>
      <c r="N1251" s="10"/>
      <c r="O1251" s="107" t="s">
        <v>17180</v>
      </c>
      <c r="P1251" s="838">
        <v>0</v>
      </c>
      <c r="Q1251" s="10">
        <v>0</v>
      </c>
      <c r="R1251" s="107">
        <v>0</v>
      </c>
    </row>
    <row r="1252" spans="1:18" s="843" customFormat="1" ht="33.75" x14ac:dyDescent="0.25">
      <c r="A1252" s="107" t="s">
        <v>17149</v>
      </c>
      <c r="B1252" s="10" t="s">
        <v>19548</v>
      </c>
      <c r="C1252" s="269" t="s">
        <v>30118</v>
      </c>
      <c r="D1252" s="841" t="s">
        <v>18356</v>
      </c>
      <c r="E1252" s="837">
        <v>7000</v>
      </c>
      <c r="F1252" s="269" t="s">
        <v>18357</v>
      </c>
      <c r="G1252" s="841" t="s">
        <v>18358</v>
      </c>
      <c r="H1252" s="842" t="s">
        <v>18359</v>
      </c>
      <c r="I1252" s="842" t="s">
        <v>17154</v>
      </c>
      <c r="J1252" s="107"/>
      <c r="K1252" s="10"/>
      <c r="L1252" s="10" t="s">
        <v>17381</v>
      </c>
      <c r="M1252" s="838">
        <v>54175.73</v>
      </c>
      <c r="N1252" s="10"/>
      <c r="O1252" s="107">
        <v>6</v>
      </c>
      <c r="P1252" s="838">
        <v>43372.420000000006</v>
      </c>
      <c r="Q1252" s="10">
        <v>1</v>
      </c>
      <c r="R1252" s="107">
        <v>12</v>
      </c>
    </row>
    <row r="1253" spans="1:18" s="843" customFormat="1" ht="33.75" x14ac:dyDescent="0.25">
      <c r="A1253" s="107" t="s">
        <v>17149</v>
      </c>
      <c r="B1253" s="10" t="s">
        <v>19548</v>
      </c>
      <c r="C1253" s="269" t="s">
        <v>30118</v>
      </c>
      <c r="D1253" s="841" t="s">
        <v>17345</v>
      </c>
      <c r="E1253" s="837">
        <v>8500</v>
      </c>
      <c r="F1253" s="269" t="s">
        <v>18360</v>
      </c>
      <c r="G1253" s="841" t="s">
        <v>18361</v>
      </c>
      <c r="H1253" s="842" t="s">
        <v>15834</v>
      </c>
      <c r="I1253" s="842" t="s">
        <v>17154</v>
      </c>
      <c r="J1253" s="107"/>
      <c r="K1253" s="10"/>
      <c r="L1253" s="10" t="s">
        <v>17180</v>
      </c>
      <c r="M1253" s="838">
        <v>0</v>
      </c>
      <c r="N1253" s="10"/>
      <c r="O1253" s="107" t="s">
        <v>18063</v>
      </c>
      <c r="P1253" s="838">
        <v>13662.59</v>
      </c>
      <c r="Q1253" s="10">
        <v>0</v>
      </c>
      <c r="R1253" s="107">
        <v>0</v>
      </c>
    </row>
    <row r="1254" spans="1:18" s="843" customFormat="1" ht="33.75" x14ac:dyDescent="0.25">
      <c r="A1254" s="107" t="s">
        <v>17149</v>
      </c>
      <c r="B1254" s="10" t="s">
        <v>19548</v>
      </c>
      <c r="C1254" s="269" t="s">
        <v>30118</v>
      </c>
      <c r="D1254" s="841" t="s">
        <v>18362</v>
      </c>
      <c r="E1254" s="837">
        <v>4000</v>
      </c>
      <c r="F1254" s="269" t="s">
        <v>18363</v>
      </c>
      <c r="G1254" s="841" t="s">
        <v>18364</v>
      </c>
      <c r="H1254" s="842" t="s">
        <v>17516</v>
      </c>
      <c r="I1254" s="842" t="s">
        <v>17154</v>
      </c>
      <c r="J1254" s="107"/>
      <c r="K1254" s="10"/>
      <c r="L1254" s="10" t="s">
        <v>17192</v>
      </c>
      <c r="M1254" s="838">
        <v>63883.25</v>
      </c>
      <c r="N1254" s="10"/>
      <c r="O1254" s="107" t="s">
        <v>8526</v>
      </c>
      <c r="P1254" s="838">
        <v>25235.13</v>
      </c>
      <c r="Q1254" s="10">
        <v>1</v>
      </c>
      <c r="R1254" s="107">
        <v>12</v>
      </c>
    </row>
    <row r="1255" spans="1:18" s="843" customFormat="1" ht="33.75" x14ac:dyDescent="0.25">
      <c r="A1255" s="107" t="s">
        <v>17149</v>
      </c>
      <c r="B1255" s="10" t="s">
        <v>19548</v>
      </c>
      <c r="C1255" s="269" t="s">
        <v>30118</v>
      </c>
      <c r="D1255" s="841" t="s">
        <v>15482</v>
      </c>
      <c r="E1255" s="837">
        <v>2700</v>
      </c>
      <c r="F1255" s="269" t="s">
        <v>18365</v>
      </c>
      <c r="G1255" s="841" t="s">
        <v>18366</v>
      </c>
      <c r="H1255" s="842" t="s">
        <v>15906</v>
      </c>
      <c r="I1255" s="842" t="s">
        <v>17160</v>
      </c>
      <c r="J1255" s="107"/>
      <c r="K1255" s="10"/>
      <c r="L1255" s="10" t="s">
        <v>8942</v>
      </c>
      <c r="M1255" s="838">
        <v>35613.599999999999</v>
      </c>
      <c r="N1255" s="10"/>
      <c r="O1255" s="107">
        <v>6</v>
      </c>
      <c r="P1255" s="838">
        <v>17439.3</v>
      </c>
      <c r="Q1255" s="10">
        <v>1</v>
      </c>
      <c r="R1255" s="107">
        <v>12</v>
      </c>
    </row>
    <row r="1256" spans="1:18" s="843" customFormat="1" ht="33.75" x14ac:dyDescent="0.25">
      <c r="A1256" s="107" t="s">
        <v>17149</v>
      </c>
      <c r="B1256" s="10" t="s">
        <v>19548</v>
      </c>
      <c r="C1256" s="269" t="s">
        <v>30118</v>
      </c>
      <c r="D1256" s="841" t="s">
        <v>15482</v>
      </c>
      <c r="E1256" s="837">
        <v>4500</v>
      </c>
      <c r="F1256" s="269" t="s">
        <v>18367</v>
      </c>
      <c r="G1256" s="841" t="s">
        <v>18368</v>
      </c>
      <c r="H1256" s="842" t="s">
        <v>17366</v>
      </c>
      <c r="I1256" s="842" t="s">
        <v>17160</v>
      </c>
      <c r="J1256" s="107"/>
      <c r="K1256" s="10"/>
      <c r="L1256" s="10" t="s">
        <v>17180</v>
      </c>
      <c r="M1256" s="838">
        <v>4817.8</v>
      </c>
      <c r="N1256" s="10"/>
      <c r="O1256" s="107" t="s">
        <v>17180</v>
      </c>
      <c r="P1256" s="838">
        <v>0</v>
      </c>
      <c r="Q1256" s="10">
        <v>0</v>
      </c>
      <c r="R1256" s="107">
        <v>0</v>
      </c>
    </row>
    <row r="1257" spans="1:18" s="843" customFormat="1" ht="33.75" x14ac:dyDescent="0.25">
      <c r="A1257" s="107" t="s">
        <v>17149</v>
      </c>
      <c r="B1257" s="10" t="s">
        <v>19548</v>
      </c>
      <c r="C1257" s="269" t="s">
        <v>30118</v>
      </c>
      <c r="D1257" s="841" t="s">
        <v>18369</v>
      </c>
      <c r="E1257" s="837">
        <v>8000</v>
      </c>
      <c r="F1257" s="269" t="s">
        <v>18370</v>
      </c>
      <c r="G1257" s="841" t="s">
        <v>18371</v>
      </c>
      <c r="H1257" s="842" t="s">
        <v>15834</v>
      </c>
      <c r="I1257" s="842" t="s">
        <v>17154</v>
      </c>
      <c r="J1257" s="107"/>
      <c r="K1257" s="10"/>
      <c r="L1257" s="10" t="s">
        <v>8942</v>
      </c>
      <c r="M1257" s="838">
        <v>107213.6</v>
      </c>
      <c r="N1257" s="10"/>
      <c r="O1257" s="107">
        <v>6</v>
      </c>
      <c r="P1257" s="838">
        <v>49415.97</v>
      </c>
      <c r="Q1257" s="10">
        <v>1</v>
      </c>
      <c r="R1257" s="107">
        <v>12</v>
      </c>
    </row>
    <row r="1258" spans="1:18" s="843" customFormat="1" ht="33.75" x14ac:dyDescent="0.25">
      <c r="A1258" s="107" t="s">
        <v>17149</v>
      </c>
      <c r="B1258" s="10" t="s">
        <v>19548</v>
      </c>
      <c r="C1258" s="269" t="s">
        <v>30118</v>
      </c>
      <c r="D1258" s="841" t="s">
        <v>17645</v>
      </c>
      <c r="E1258" s="837">
        <v>6000</v>
      </c>
      <c r="F1258" s="269" t="s">
        <v>18372</v>
      </c>
      <c r="G1258" s="841" t="s">
        <v>18373</v>
      </c>
      <c r="H1258" s="842" t="s">
        <v>17259</v>
      </c>
      <c r="I1258" s="842" t="s">
        <v>17154</v>
      </c>
      <c r="J1258" s="107"/>
      <c r="K1258" s="10"/>
      <c r="L1258" s="10" t="s">
        <v>8942</v>
      </c>
      <c r="M1258" s="838">
        <v>81213.600000000006</v>
      </c>
      <c r="N1258" s="10"/>
      <c r="O1258" s="107">
        <v>6</v>
      </c>
      <c r="P1258" s="838">
        <v>37349.300000000003</v>
      </c>
      <c r="Q1258" s="10">
        <v>1</v>
      </c>
      <c r="R1258" s="107">
        <v>12</v>
      </c>
    </row>
    <row r="1259" spans="1:18" s="843" customFormat="1" ht="33.75" x14ac:dyDescent="0.25">
      <c r="A1259" s="107" t="s">
        <v>17149</v>
      </c>
      <c r="B1259" s="10" t="s">
        <v>19548</v>
      </c>
      <c r="C1259" s="269" t="s">
        <v>30118</v>
      </c>
      <c r="D1259" s="841" t="s">
        <v>18374</v>
      </c>
      <c r="E1259" s="837">
        <v>6500</v>
      </c>
      <c r="F1259" s="269" t="s">
        <v>18375</v>
      </c>
      <c r="G1259" s="841" t="s">
        <v>18376</v>
      </c>
      <c r="H1259" s="842" t="s">
        <v>16683</v>
      </c>
      <c r="I1259" s="842" t="s">
        <v>17154</v>
      </c>
      <c r="J1259" s="107"/>
      <c r="K1259" s="10"/>
      <c r="L1259" s="10" t="s">
        <v>8942</v>
      </c>
      <c r="M1259" s="838">
        <v>81170.720000000001</v>
      </c>
      <c r="N1259" s="10"/>
      <c r="O1259" s="107">
        <v>6</v>
      </c>
      <c r="P1259" s="838">
        <v>40320.380000000005</v>
      </c>
      <c r="Q1259" s="10">
        <v>1</v>
      </c>
      <c r="R1259" s="107">
        <v>12</v>
      </c>
    </row>
    <row r="1260" spans="1:18" s="843" customFormat="1" ht="33.75" x14ac:dyDescent="0.25">
      <c r="A1260" s="107" t="s">
        <v>17149</v>
      </c>
      <c r="B1260" s="10" t="s">
        <v>19548</v>
      </c>
      <c r="C1260" s="269" t="s">
        <v>30118</v>
      </c>
      <c r="D1260" s="841" t="s">
        <v>17156</v>
      </c>
      <c r="E1260" s="837">
        <v>1600</v>
      </c>
      <c r="F1260" s="269" t="s">
        <v>18377</v>
      </c>
      <c r="G1260" s="841" t="s">
        <v>18378</v>
      </c>
      <c r="H1260" s="842" t="s">
        <v>17159</v>
      </c>
      <c r="I1260" s="842" t="s">
        <v>17160</v>
      </c>
      <c r="J1260" s="107"/>
      <c r="K1260" s="10"/>
      <c r="L1260" s="10" t="s">
        <v>8942</v>
      </c>
      <c r="M1260" s="838">
        <v>17950</v>
      </c>
      <c r="N1260" s="10"/>
      <c r="O1260" s="107">
        <v>6</v>
      </c>
      <c r="P1260" s="838">
        <v>3458.07</v>
      </c>
      <c r="Q1260" s="10">
        <v>1</v>
      </c>
      <c r="R1260" s="107">
        <v>12</v>
      </c>
    </row>
    <row r="1261" spans="1:18" s="843" customFormat="1" ht="33.75" x14ac:dyDescent="0.25">
      <c r="A1261" s="107" t="s">
        <v>17149</v>
      </c>
      <c r="B1261" s="10" t="s">
        <v>25078</v>
      </c>
      <c r="C1261" s="269" t="s">
        <v>30118</v>
      </c>
      <c r="D1261" s="841" t="s">
        <v>18379</v>
      </c>
      <c r="E1261" s="837">
        <v>2500</v>
      </c>
      <c r="F1261" s="269" t="s">
        <v>18380</v>
      </c>
      <c r="G1261" s="841" t="s">
        <v>18381</v>
      </c>
      <c r="H1261" s="842" t="s">
        <v>18382</v>
      </c>
      <c r="I1261" s="842" t="s">
        <v>17160</v>
      </c>
      <c r="J1261" s="107"/>
      <c r="K1261" s="10"/>
      <c r="L1261" s="10" t="s">
        <v>8942</v>
      </c>
      <c r="M1261" s="838">
        <v>24760.2</v>
      </c>
      <c r="N1261" s="10"/>
      <c r="O1261" s="107">
        <v>6</v>
      </c>
      <c r="P1261" s="838">
        <v>16201.13</v>
      </c>
      <c r="Q1261" s="10">
        <v>1</v>
      </c>
      <c r="R1261" s="107">
        <v>12</v>
      </c>
    </row>
    <row r="1262" spans="1:18" s="843" customFormat="1" ht="33.75" x14ac:dyDescent="0.25">
      <c r="A1262" s="107" t="s">
        <v>17149</v>
      </c>
      <c r="B1262" s="10" t="s">
        <v>19548</v>
      </c>
      <c r="C1262" s="269" t="s">
        <v>30118</v>
      </c>
      <c r="D1262" s="841" t="s">
        <v>18383</v>
      </c>
      <c r="E1262" s="837">
        <v>1750.5</v>
      </c>
      <c r="F1262" s="269" t="s">
        <v>18384</v>
      </c>
      <c r="G1262" s="841" t="s">
        <v>18385</v>
      </c>
      <c r="H1262" s="842" t="s">
        <v>17159</v>
      </c>
      <c r="I1262" s="842" t="s">
        <v>17160</v>
      </c>
      <c r="J1262" s="107"/>
      <c r="K1262" s="10"/>
      <c r="L1262" s="10" t="s">
        <v>8942</v>
      </c>
      <c r="M1262" s="838">
        <v>23705.93</v>
      </c>
      <c r="N1262" s="10"/>
      <c r="O1262" s="107">
        <v>6</v>
      </c>
      <c r="P1262" s="838">
        <v>11511.9</v>
      </c>
      <c r="Q1262" s="10">
        <v>1</v>
      </c>
      <c r="R1262" s="107">
        <v>12</v>
      </c>
    </row>
    <row r="1263" spans="1:18" s="843" customFormat="1" ht="33.75" x14ac:dyDescent="0.25">
      <c r="A1263" s="107" t="s">
        <v>17149</v>
      </c>
      <c r="B1263" s="10" t="s">
        <v>19548</v>
      </c>
      <c r="C1263" s="269" t="s">
        <v>30118</v>
      </c>
      <c r="D1263" s="841" t="s">
        <v>18386</v>
      </c>
      <c r="E1263" s="837">
        <v>2500</v>
      </c>
      <c r="F1263" s="269" t="s">
        <v>18387</v>
      </c>
      <c r="G1263" s="841" t="s">
        <v>18388</v>
      </c>
      <c r="H1263" s="842" t="s">
        <v>17190</v>
      </c>
      <c r="I1263" s="842" t="s">
        <v>17191</v>
      </c>
      <c r="J1263" s="107"/>
      <c r="K1263" s="10"/>
      <c r="L1263" s="10" t="s">
        <v>17180</v>
      </c>
      <c r="M1263" s="838">
        <v>2794.19</v>
      </c>
      <c r="N1263" s="10"/>
      <c r="O1263" s="107" t="s">
        <v>17180</v>
      </c>
      <c r="P1263" s="838">
        <v>0</v>
      </c>
      <c r="Q1263" s="10">
        <v>0</v>
      </c>
      <c r="R1263" s="107">
        <v>0</v>
      </c>
    </row>
    <row r="1264" spans="1:18" s="843" customFormat="1" ht="33.75" x14ac:dyDescent="0.25">
      <c r="A1264" s="107" t="s">
        <v>17149</v>
      </c>
      <c r="B1264" s="10" t="s">
        <v>19548</v>
      </c>
      <c r="C1264" s="269" t="s">
        <v>30118</v>
      </c>
      <c r="D1264" s="841" t="s">
        <v>17156</v>
      </c>
      <c r="E1264" s="837">
        <v>1500</v>
      </c>
      <c r="F1264" s="269" t="s">
        <v>18389</v>
      </c>
      <c r="G1264" s="841" t="s">
        <v>18390</v>
      </c>
      <c r="H1264" s="842" t="s">
        <v>17159</v>
      </c>
      <c r="I1264" s="842" t="s">
        <v>17160</v>
      </c>
      <c r="J1264" s="107"/>
      <c r="K1264" s="10"/>
      <c r="L1264" s="10" t="s">
        <v>8942</v>
      </c>
      <c r="M1264" s="838">
        <v>20375.5</v>
      </c>
      <c r="N1264" s="10"/>
      <c r="O1264" s="107">
        <v>6</v>
      </c>
      <c r="P1264" s="838">
        <v>9805.57</v>
      </c>
      <c r="Q1264" s="10">
        <v>1</v>
      </c>
      <c r="R1264" s="107">
        <v>12</v>
      </c>
    </row>
    <row r="1265" spans="1:18" s="843" customFormat="1" ht="33.75" x14ac:dyDescent="0.25">
      <c r="A1265" s="107" t="s">
        <v>17149</v>
      </c>
      <c r="B1265" s="10" t="s">
        <v>19548</v>
      </c>
      <c r="C1265" s="269" t="s">
        <v>30118</v>
      </c>
      <c r="D1265" s="841" t="s">
        <v>18391</v>
      </c>
      <c r="E1265" s="837">
        <v>12000</v>
      </c>
      <c r="F1265" s="269" t="s">
        <v>18392</v>
      </c>
      <c r="G1265" s="841" t="s">
        <v>18393</v>
      </c>
      <c r="H1265" s="842" t="s">
        <v>18147</v>
      </c>
      <c r="I1265" s="842" t="s">
        <v>17154</v>
      </c>
      <c r="J1265" s="107"/>
      <c r="K1265" s="10"/>
      <c r="L1265" s="10" t="s">
        <v>9041</v>
      </c>
      <c r="M1265" s="838">
        <v>173279.97</v>
      </c>
      <c r="N1265" s="10"/>
      <c r="O1265" s="107" t="s">
        <v>17180</v>
      </c>
      <c r="P1265" s="838">
        <v>0</v>
      </c>
      <c r="Q1265" s="10">
        <v>0</v>
      </c>
      <c r="R1265" s="107">
        <v>0</v>
      </c>
    </row>
    <row r="1266" spans="1:18" s="843" customFormat="1" ht="33.75" x14ac:dyDescent="0.25">
      <c r="A1266" s="107" t="s">
        <v>17149</v>
      </c>
      <c r="B1266" s="10" t="s">
        <v>19548</v>
      </c>
      <c r="C1266" s="269" t="s">
        <v>30118</v>
      </c>
      <c r="D1266" s="841" t="s">
        <v>17918</v>
      </c>
      <c r="E1266" s="837">
        <v>8500</v>
      </c>
      <c r="F1266" s="269" t="s">
        <v>18394</v>
      </c>
      <c r="G1266" s="841" t="s">
        <v>18395</v>
      </c>
      <c r="H1266" s="842" t="s">
        <v>17200</v>
      </c>
      <c r="I1266" s="842" t="s">
        <v>17154</v>
      </c>
      <c r="J1266" s="107"/>
      <c r="K1266" s="10"/>
      <c r="L1266" s="10" t="s">
        <v>18396</v>
      </c>
      <c r="M1266" s="838">
        <v>116081.32999999999</v>
      </c>
      <c r="N1266" s="10"/>
      <c r="O1266" s="107" t="s">
        <v>17180</v>
      </c>
      <c r="P1266" s="838">
        <v>0</v>
      </c>
      <c r="Q1266" s="10">
        <v>0</v>
      </c>
      <c r="R1266" s="107">
        <v>0</v>
      </c>
    </row>
    <row r="1267" spans="1:18" s="843" customFormat="1" ht="33.75" x14ac:dyDescent="0.25">
      <c r="A1267" s="107" t="s">
        <v>17149</v>
      </c>
      <c r="B1267" s="10" t="s">
        <v>19548</v>
      </c>
      <c r="C1267" s="269" t="s">
        <v>30118</v>
      </c>
      <c r="D1267" s="841" t="s">
        <v>18397</v>
      </c>
      <c r="E1267" s="837">
        <v>6000</v>
      </c>
      <c r="F1267" s="269" t="s">
        <v>18398</v>
      </c>
      <c r="G1267" s="841" t="s">
        <v>18399</v>
      </c>
      <c r="H1267" s="842" t="s">
        <v>17200</v>
      </c>
      <c r="I1267" s="842" t="s">
        <v>17154</v>
      </c>
      <c r="J1267" s="107"/>
      <c r="K1267" s="10"/>
      <c r="L1267" s="10" t="s">
        <v>8942</v>
      </c>
      <c r="M1267" s="838">
        <v>81213.600000000006</v>
      </c>
      <c r="N1267" s="10"/>
      <c r="O1267" s="107">
        <v>6</v>
      </c>
      <c r="P1267" s="838">
        <v>37338.89</v>
      </c>
      <c r="Q1267" s="10">
        <v>1</v>
      </c>
      <c r="R1267" s="107">
        <v>12</v>
      </c>
    </row>
    <row r="1268" spans="1:18" s="843" customFormat="1" ht="33.75" x14ac:dyDescent="0.25">
      <c r="A1268" s="107" t="s">
        <v>17149</v>
      </c>
      <c r="B1268" s="10" t="s">
        <v>19548</v>
      </c>
      <c r="C1268" s="269" t="s">
        <v>30118</v>
      </c>
      <c r="D1268" s="841" t="s">
        <v>18343</v>
      </c>
      <c r="E1268" s="837">
        <v>1025</v>
      </c>
      <c r="F1268" s="269" t="s">
        <v>18400</v>
      </c>
      <c r="G1268" s="841" t="s">
        <v>18401</v>
      </c>
      <c r="H1268" s="842" t="s">
        <v>17226</v>
      </c>
      <c r="I1268" s="842" t="s">
        <v>17154</v>
      </c>
      <c r="J1268" s="107"/>
      <c r="K1268" s="10"/>
      <c r="L1268" s="10" t="s">
        <v>8942</v>
      </c>
      <c r="M1268" s="838">
        <v>13808.25</v>
      </c>
      <c r="N1268" s="10"/>
      <c r="O1268" s="107">
        <v>6</v>
      </c>
      <c r="P1268" s="838">
        <v>6516.57</v>
      </c>
      <c r="Q1268" s="10">
        <v>1</v>
      </c>
      <c r="R1268" s="107">
        <v>12</v>
      </c>
    </row>
    <row r="1269" spans="1:18" s="843" customFormat="1" ht="33.75" x14ac:dyDescent="0.25">
      <c r="A1269" s="107" t="s">
        <v>17149</v>
      </c>
      <c r="B1269" s="10" t="s">
        <v>19548</v>
      </c>
      <c r="C1269" s="269" t="s">
        <v>30118</v>
      </c>
      <c r="D1269" s="841" t="s">
        <v>15774</v>
      </c>
      <c r="E1269" s="837">
        <v>1230</v>
      </c>
      <c r="F1269" s="269" t="s">
        <v>18402</v>
      </c>
      <c r="G1269" s="841" t="s">
        <v>18403</v>
      </c>
      <c r="H1269" s="842" t="s">
        <v>16686</v>
      </c>
      <c r="I1269" s="842" t="s">
        <v>17154</v>
      </c>
      <c r="J1269" s="107"/>
      <c r="K1269" s="10"/>
      <c r="L1269" s="10" t="s">
        <v>18404</v>
      </c>
      <c r="M1269" s="838">
        <v>10903.77</v>
      </c>
      <c r="N1269" s="10"/>
      <c r="O1269" s="107" t="s">
        <v>17180</v>
      </c>
      <c r="P1269" s="838">
        <v>0</v>
      </c>
      <c r="Q1269" s="10">
        <v>0</v>
      </c>
      <c r="R1269" s="107">
        <v>0</v>
      </c>
    </row>
    <row r="1270" spans="1:18" s="843" customFormat="1" ht="33.75" x14ac:dyDescent="0.25">
      <c r="A1270" s="107" t="s">
        <v>17149</v>
      </c>
      <c r="B1270" s="10" t="s">
        <v>19548</v>
      </c>
      <c r="C1270" s="269" t="s">
        <v>30118</v>
      </c>
      <c r="D1270" s="841" t="s">
        <v>17156</v>
      </c>
      <c r="E1270" s="837">
        <v>1600</v>
      </c>
      <c r="F1270" s="269" t="s">
        <v>18405</v>
      </c>
      <c r="G1270" s="841" t="s">
        <v>18406</v>
      </c>
      <c r="H1270" s="842" t="s">
        <v>18407</v>
      </c>
      <c r="I1270" s="842" t="s">
        <v>17544</v>
      </c>
      <c r="J1270" s="107"/>
      <c r="K1270" s="10"/>
      <c r="L1270" s="10" t="s">
        <v>8942</v>
      </c>
      <c r="M1270" s="838">
        <v>17891.87</v>
      </c>
      <c r="N1270" s="10"/>
      <c r="O1270" s="107">
        <v>6</v>
      </c>
      <c r="P1270" s="838">
        <v>6743.46</v>
      </c>
      <c r="Q1270" s="10">
        <v>1</v>
      </c>
      <c r="R1270" s="107">
        <v>12</v>
      </c>
    </row>
    <row r="1271" spans="1:18" s="843" customFormat="1" ht="33.75" x14ac:dyDescent="0.25">
      <c r="A1271" s="107" t="s">
        <v>17149</v>
      </c>
      <c r="B1271" s="10" t="s">
        <v>19548</v>
      </c>
      <c r="C1271" s="269" t="s">
        <v>30118</v>
      </c>
      <c r="D1271" s="841" t="s">
        <v>17334</v>
      </c>
      <c r="E1271" s="837">
        <v>5000</v>
      </c>
      <c r="F1271" s="269" t="s">
        <v>18408</v>
      </c>
      <c r="G1271" s="841" t="s">
        <v>18409</v>
      </c>
      <c r="H1271" s="842" t="s">
        <v>17840</v>
      </c>
      <c r="I1271" s="842" t="s">
        <v>17154</v>
      </c>
      <c r="J1271" s="107"/>
      <c r="K1271" s="10"/>
      <c r="L1271" s="10" t="s">
        <v>8942</v>
      </c>
      <c r="M1271" s="838">
        <v>68177.14</v>
      </c>
      <c r="N1271" s="10"/>
      <c r="O1271" s="107">
        <v>6</v>
      </c>
      <c r="P1271" s="838">
        <v>31298.959999999999</v>
      </c>
      <c r="Q1271" s="10">
        <v>1</v>
      </c>
      <c r="R1271" s="107">
        <v>12</v>
      </c>
    </row>
    <row r="1272" spans="1:18" s="843" customFormat="1" ht="33.75" x14ac:dyDescent="0.25">
      <c r="A1272" s="107" t="s">
        <v>17149</v>
      </c>
      <c r="B1272" s="10" t="s">
        <v>19548</v>
      </c>
      <c r="C1272" s="269" t="s">
        <v>30118</v>
      </c>
      <c r="D1272" s="841" t="s">
        <v>17156</v>
      </c>
      <c r="E1272" s="837">
        <v>1800</v>
      </c>
      <c r="F1272" s="269" t="s">
        <v>18410</v>
      </c>
      <c r="G1272" s="841" t="s">
        <v>18411</v>
      </c>
      <c r="H1272" s="842" t="s">
        <v>18412</v>
      </c>
      <c r="I1272" s="842" t="s">
        <v>17160</v>
      </c>
      <c r="J1272" s="107"/>
      <c r="K1272" s="10"/>
      <c r="L1272" s="10" t="s">
        <v>8942</v>
      </c>
      <c r="M1272" s="838">
        <v>24354</v>
      </c>
      <c r="N1272" s="10"/>
      <c r="O1272" s="107">
        <v>6</v>
      </c>
      <c r="P1272" s="838">
        <v>11835.77</v>
      </c>
      <c r="Q1272" s="10">
        <v>1</v>
      </c>
      <c r="R1272" s="107">
        <v>12</v>
      </c>
    </row>
    <row r="1273" spans="1:18" s="843" customFormat="1" ht="33.75" x14ac:dyDescent="0.25">
      <c r="A1273" s="107" t="s">
        <v>17149</v>
      </c>
      <c r="B1273" s="10" t="s">
        <v>19548</v>
      </c>
      <c r="C1273" s="269" t="s">
        <v>30118</v>
      </c>
      <c r="D1273" s="841" t="s">
        <v>18413</v>
      </c>
      <c r="E1273" s="837">
        <v>4500</v>
      </c>
      <c r="F1273" s="269" t="s">
        <v>18414</v>
      </c>
      <c r="G1273" s="841" t="s">
        <v>18415</v>
      </c>
      <c r="H1273" s="842" t="s">
        <v>16709</v>
      </c>
      <c r="I1273" s="842" t="s">
        <v>17154</v>
      </c>
      <c r="J1273" s="107"/>
      <c r="K1273" s="10"/>
      <c r="L1273" s="10" t="s">
        <v>8942</v>
      </c>
      <c r="M1273" s="838">
        <v>57171.72</v>
      </c>
      <c r="N1273" s="10"/>
      <c r="O1273" s="107">
        <v>6</v>
      </c>
      <c r="P1273" s="838">
        <v>28277.73</v>
      </c>
      <c r="Q1273" s="10">
        <v>1</v>
      </c>
      <c r="R1273" s="107">
        <v>12</v>
      </c>
    </row>
    <row r="1274" spans="1:18" s="843" customFormat="1" ht="33.75" x14ac:dyDescent="0.25">
      <c r="A1274" s="107" t="s">
        <v>17149</v>
      </c>
      <c r="B1274" s="10" t="s">
        <v>19548</v>
      </c>
      <c r="C1274" s="269" t="s">
        <v>30118</v>
      </c>
      <c r="D1274" s="841" t="s">
        <v>17334</v>
      </c>
      <c r="E1274" s="837">
        <v>4500</v>
      </c>
      <c r="F1274" s="269" t="s">
        <v>18416</v>
      </c>
      <c r="G1274" s="841" t="s">
        <v>18417</v>
      </c>
      <c r="H1274" s="842" t="s">
        <v>16686</v>
      </c>
      <c r="I1274" s="842" t="s">
        <v>17154</v>
      </c>
      <c r="J1274" s="107"/>
      <c r="K1274" s="10"/>
      <c r="L1274" s="10" t="s">
        <v>17192</v>
      </c>
      <c r="M1274" s="838">
        <v>35550.1</v>
      </c>
      <c r="N1274" s="10"/>
      <c r="O1274" s="107" t="s">
        <v>9186</v>
      </c>
      <c r="P1274" s="838">
        <v>18176.7</v>
      </c>
      <c r="Q1274" s="10">
        <v>0</v>
      </c>
      <c r="R1274" s="107">
        <v>0</v>
      </c>
    </row>
    <row r="1275" spans="1:18" s="843" customFormat="1" ht="33.75" x14ac:dyDescent="0.25">
      <c r="A1275" s="107" t="s">
        <v>17149</v>
      </c>
      <c r="B1275" s="10" t="s">
        <v>25078</v>
      </c>
      <c r="C1275" s="269" t="s">
        <v>30118</v>
      </c>
      <c r="D1275" s="841" t="s">
        <v>18418</v>
      </c>
      <c r="E1275" s="837">
        <v>2400</v>
      </c>
      <c r="F1275" s="269" t="s">
        <v>18419</v>
      </c>
      <c r="G1275" s="841" t="s">
        <v>18420</v>
      </c>
      <c r="H1275" s="842" t="s">
        <v>17461</v>
      </c>
      <c r="I1275" s="842" t="s">
        <v>17160</v>
      </c>
      <c r="J1275" s="107"/>
      <c r="K1275" s="10"/>
      <c r="L1275" s="10" t="s">
        <v>17739</v>
      </c>
      <c r="M1275" s="838">
        <v>5232</v>
      </c>
      <c r="N1275" s="10"/>
      <c r="O1275" s="107" t="s">
        <v>17180</v>
      </c>
      <c r="P1275" s="838">
        <v>0</v>
      </c>
      <c r="Q1275" s="10">
        <v>0</v>
      </c>
      <c r="R1275" s="107">
        <v>0</v>
      </c>
    </row>
    <row r="1276" spans="1:18" s="843" customFormat="1" ht="33.75" x14ac:dyDescent="0.25">
      <c r="A1276" s="107" t="s">
        <v>17149</v>
      </c>
      <c r="B1276" s="10" t="s">
        <v>19548</v>
      </c>
      <c r="C1276" s="269" t="s">
        <v>30118</v>
      </c>
      <c r="D1276" s="841" t="s">
        <v>17826</v>
      </c>
      <c r="E1276" s="837">
        <v>13500</v>
      </c>
      <c r="F1276" s="269" t="s">
        <v>18421</v>
      </c>
      <c r="G1276" s="841" t="s">
        <v>18422</v>
      </c>
      <c r="H1276" s="842" t="s">
        <v>16685</v>
      </c>
      <c r="I1276" s="842" t="s">
        <v>17154</v>
      </c>
      <c r="J1276" s="107"/>
      <c r="K1276" s="10"/>
      <c r="L1276" s="10" t="s">
        <v>18133</v>
      </c>
      <c r="M1276" s="838">
        <v>33496.199999999997</v>
      </c>
      <c r="N1276" s="10"/>
      <c r="O1276" s="107" t="s">
        <v>17180</v>
      </c>
      <c r="P1276" s="838">
        <v>0</v>
      </c>
      <c r="Q1276" s="10">
        <v>0</v>
      </c>
      <c r="R1276" s="107">
        <v>0</v>
      </c>
    </row>
    <row r="1277" spans="1:18" s="843" customFormat="1" ht="33.75" x14ac:dyDescent="0.25">
      <c r="A1277" s="107" t="s">
        <v>17149</v>
      </c>
      <c r="B1277" s="10" t="s">
        <v>19548</v>
      </c>
      <c r="C1277" s="269" t="s">
        <v>30118</v>
      </c>
      <c r="D1277" s="841" t="s">
        <v>18423</v>
      </c>
      <c r="E1277" s="837">
        <v>3800</v>
      </c>
      <c r="F1277" s="269" t="s">
        <v>18424</v>
      </c>
      <c r="G1277" s="841" t="s">
        <v>18425</v>
      </c>
      <c r="H1277" s="842" t="s">
        <v>17461</v>
      </c>
      <c r="I1277" s="842" t="s">
        <v>17160</v>
      </c>
      <c r="J1277" s="107"/>
      <c r="K1277" s="10"/>
      <c r="L1277" s="10" t="s">
        <v>8942</v>
      </c>
      <c r="M1277" s="838">
        <v>48813.599999999999</v>
      </c>
      <c r="N1277" s="10"/>
      <c r="O1277" s="107">
        <v>6</v>
      </c>
      <c r="P1277" s="838">
        <v>24072.01</v>
      </c>
      <c r="Q1277" s="10">
        <v>1</v>
      </c>
      <c r="R1277" s="107">
        <v>12</v>
      </c>
    </row>
    <row r="1278" spans="1:18" s="843" customFormat="1" ht="33.75" x14ac:dyDescent="0.25">
      <c r="A1278" s="107" t="s">
        <v>17149</v>
      </c>
      <c r="B1278" s="10" t="s">
        <v>19548</v>
      </c>
      <c r="C1278" s="269" t="s">
        <v>30118</v>
      </c>
      <c r="D1278" s="841" t="s">
        <v>17552</v>
      </c>
      <c r="E1278" s="837">
        <v>1400</v>
      </c>
      <c r="F1278" s="269" t="s">
        <v>18426</v>
      </c>
      <c r="G1278" s="841" t="s">
        <v>18427</v>
      </c>
      <c r="H1278" s="842" t="s">
        <v>17190</v>
      </c>
      <c r="I1278" s="842" t="s">
        <v>17191</v>
      </c>
      <c r="J1278" s="107"/>
      <c r="K1278" s="10"/>
      <c r="L1278" s="10" t="s">
        <v>8942</v>
      </c>
      <c r="M1278" s="838">
        <v>19122</v>
      </c>
      <c r="N1278" s="10"/>
      <c r="O1278" s="107">
        <v>6</v>
      </c>
      <c r="P1278" s="838">
        <v>9206.8700000000008</v>
      </c>
      <c r="Q1278" s="10">
        <v>1</v>
      </c>
      <c r="R1278" s="107">
        <v>12</v>
      </c>
    </row>
    <row r="1279" spans="1:18" s="843" customFormat="1" ht="33.75" x14ac:dyDescent="0.25">
      <c r="A1279" s="107" t="s">
        <v>17149</v>
      </c>
      <c r="B1279" s="10" t="s">
        <v>19548</v>
      </c>
      <c r="C1279" s="269" t="s">
        <v>30118</v>
      </c>
      <c r="D1279" s="841" t="s">
        <v>18428</v>
      </c>
      <c r="E1279" s="837">
        <v>8000</v>
      </c>
      <c r="F1279" s="269" t="s">
        <v>18429</v>
      </c>
      <c r="G1279" s="841" t="s">
        <v>18430</v>
      </c>
      <c r="H1279" s="842" t="s">
        <v>17259</v>
      </c>
      <c r="I1279" s="842" t="s">
        <v>17154</v>
      </c>
      <c r="J1279" s="107"/>
      <c r="K1279" s="10"/>
      <c r="L1279" s="10" t="s">
        <v>17180</v>
      </c>
      <c r="M1279" s="838">
        <v>9328.91</v>
      </c>
      <c r="N1279" s="10"/>
      <c r="O1279" s="107" t="s">
        <v>17180</v>
      </c>
      <c r="P1279" s="838">
        <v>0</v>
      </c>
      <c r="Q1279" s="10">
        <v>0</v>
      </c>
      <c r="R1279" s="107">
        <v>0</v>
      </c>
    </row>
    <row r="1280" spans="1:18" s="843" customFormat="1" ht="33.75" x14ac:dyDescent="0.25">
      <c r="A1280" s="107" t="s">
        <v>17149</v>
      </c>
      <c r="B1280" s="10" t="s">
        <v>19548</v>
      </c>
      <c r="C1280" s="269" t="s">
        <v>30118</v>
      </c>
      <c r="D1280" s="841" t="s">
        <v>17942</v>
      </c>
      <c r="E1280" s="837">
        <v>13500</v>
      </c>
      <c r="F1280" s="269" t="s">
        <v>18431</v>
      </c>
      <c r="G1280" s="841" t="s">
        <v>18432</v>
      </c>
      <c r="H1280" s="842" t="s">
        <v>15834</v>
      </c>
      <c r="I1280" s="842" t="s">
        <v>17154</v>
      </c>
      <c r="J1280" s="107"/>
      <c r="K1280" s="10"/>
      <c r="L1280" s="10" t="s">
        <v>17180</v>
      </c>
      <c r="M1280" s="838">
        <v>0</v>
      </c>
      <c r="N1280" s="10"/>
      <c r="O1280" s="107" t="s">
        <v>8511</v>
      </c>
      <c r="P1280" s="838">
        <v>15648.3</v>
      </c>
      <c r="Q1280" s="10">
        <v>1</v>
      </c>
      <c r="R1280" s="107">
        <v>12</v>
      </c>
    </row>
    <row r="1281" spans="1:18" s="843" customFormat="1" ht="33.75" x14ac:dyDescent="0.25">
      <c r="A1281" s="107" t="s">
        <v>17149</v>
      </c>
      <c r="B1281" s="10" t="s">
        <v>19548</v>
      </c>
      <c r="C1281" s="269" t="s">
        <v>30118</v>
      </c>
      <c r="D1281" s="841" t="s">
        <v>15482</v>
      </c>
      <c r="E1281" s="837">
        <v>1025</v>
      </c>
      <c r="F1281" s="269" t="s">
        <v>18433</v>
      </c>
      <c r="G1281" s="841" t="s">
        <v>18434</v>
      </c>
      <c r="H1281" s="842" t="s">
        <v>17949</v>
      </c>
      <c r="I1281" s="842" t="s">
        <v>17160</v>
      </c>
      <c r="J1281" s="107"/>
      <c r="K1281" s="10"/>
      <c r="L1281" s="10" t="s">
        <v>8942</v>
      </c>
      <c r="M1281" s="838">
        <v>10234</v>
      </c>
      <c r="N1281" s="10"/>
      <c r="O1281" s="107">
        <v>6</v>
      </c>
      <c r="P1281" s="838">
        <v>1810.4</v>
      </c>
      <c r="Q1281" s="10">
        <v>1</v>
      </c>
      <c r="R1281" s="107">
        <v>12</v>
      </c>
    </row>
    <row r="1282" spans="1:18" s="843" customFormat="1" ht="33.75" x14ac:dyDescent="0.25">
      <c r="A1282" s="107" t="s">
        <v>17149</v>
      </c>
      <c r="B1282" s="10" t="s">
        <v>19548</v>
      </c>
      <c r="C1282" s="269" t="s">
        <v>30118</v>
      </c>
      <c r="D1282" s="841" t="s">
        <v>17256</v>
      </c>
      <c r="E1282" s="837">
        <v>3650</v>
      </c>
      <c r="F1282" s="269" t="s">
        <v>18435</v>
      </c>
      <c r="G1282" s="841" t="s">
        <v>18436</v>
      </c>
      <c r="H1282" s="842" t="s">
        <v>15834</v>
      </c>
      <c r="I1282" s="842" t="s">
        <v>17154</v>
      </c>
      <c r="J1282" s="107"/>
      <c r="K1282" s="10"/>
      <c r="L1282" s="10" t="s">
        <v>8942</v>
      </c>
      <c r="M1282" s="838">
        <v>47013.599999999999</v>
      </c>
      <c r="N1282" s="10"/>
      <c r="O1282" s="107">
        <v>6</v>
      </c>
      <c r="P1282" s="838">
        <v>23170.969999999998</v>
      </c>
      <c r="Q1282" s="10">
        <v>1</v>
      </c>
      <c r="R1282" s="107">
        <v>12</v>
      </c>
    </row>
    <row r="1283" spans="1:18" s="843" customFormat="1" ht="33.75" x14ac:dyDescent="0.25">
      <c r="A1283" s="107" t="s">
        <v>17149</v>
      </c>
      <c r="B1283" s="10" t="s">
        <v>19548</v>
      </c>
      <c r="C1283" s="269" t="s">
        <v>30118</v>
      </c>
      <c r="D1283" s="841" t="s">
        <v>18437</v>
      </c>
      <c r="E1283" s="837">
        <v>7500</v>
      </c>
      <c r="F1283" s="269" t="s">
        <v>18438</v>
      </c>
      <c r="G1283" s="841" t="s">
        <v>18439</v>
      </c>
      <c r="H1283" s="842" t="s">
        <v>18147</v>
      </c>
      <c r="I1283" s="842" t="s">
        <v>17154</v>
      </c>
      <c r="J1283" s="107"/>
      <c r="K1283" s="10"/>
      <c r="L1283" s="10" t="s">
        <v>8942</v>
      </c>
      <c r="M1283" s="838">
        <v>93213.6</v>
      </c>
      <c r="N1283" s="10"/>
      <c r="O1283" s="107">
        <v>6</v>
      </c>
      <c r="P1283" s="838">
        <v>46399.3</v>
      </c>
      <c r="Q1283" s="10">
        <v>1</v>
      </c>
      <c r="R1283" s="107">
        <v>12</v>
      </c>
    </row>
    <row r="1284" spans="1:18" s="843" customFormat="1" ht="33.75" x14ac:dyDescent="0.25">
      <c r="A1284" s="107" t="s">
        <v>17149</v>
      </c>
      <c r="B1284" s="10" t="s">
        <v>19548</v>
      </c>
      <c r="C1284" s="269" t="s">
        <v>30118</v>
      </c>
      <c r="D1284" s="841" t="s">
        <v>15482</v>
      </c>
      <c r="E1284" s="837">
        <v>1750</v>
      </c>
      <c r="F1284" s="269" t="s">
        <v>18440</v>
      </c>
      <c r="G1284" s="841" t="s">
        <v>18441</v>
      </c>
      <c r="H1284" s="842" t="s">
        <v>16691</v>
      </c>
      <c r="I1284" s="842" t="s">
        <v>17255</v>
      </c>
      <c r="J1284" s="107"/>
      <c r="K1284" s="10"/>
      <c r="L1284" s="10" t="s">
        <v>8942</v>
      </c>
      <c r="M1284" s="838">
        <v>9737.8700000000008</v>
      </c>
      <c r="N1284" s="10"/>
      <c r="O1284" s="107">
        <v>6</v>
      </c>
      <c r="P1284" s="838">
        <v>7630</v>
      </c>
      <c r="Q1284" s="10">
        <v>1</v>
      </c>
      <c r="R1284" s="107">
        <v>12</v>
      </c>
    </row>
    <row r="1285" spans="1:18" s="843" customFormat="1" ht="33.75" x14ac:dyDescent="0.25">
      <c r="A1285" s="107" t="s">
        <v>17149</v>
      </c>
      <c r="B1285" s="10" t="s">
        <v>19548</v>
      </c>
      <c r="C1285" s="269" t="s">
        <v>30118</v>
      </c>
      <c r="D1285" s="841" t="s">
        <v>17448</v>
      </c>
      <c r="E1285" s="837">
        <v>4000</v>
      </c>
      <c r="F1285" s="269" t="s">
        <v>18442</v>
      </c>
      <c r="G1285" s="841" t="s">
        <v>18443</v>
      </c>
      <c r="H1285" s="842" t="s">
        <v>18444</v>
      </c>
      <c r="I1285" s="842" t="s">
        <v>17255</v>
      </c>
      <c r="J1285" s="107"/>
      <c r="K1285" s="10"/>
      <c r="L1285" s="10" t="s">
        <v>17180</v>
      </c>
      <c r="M1285" s="838">
        <v>0</v>
      </c>
      <c r="N1285" s="10"/>
      <c r="O1285" s="107" t="s">
        <v>17180</v>
      </c>
      <c r="P1285" s="838">
        <v>702.44</v>
      </c>
      <c r="Q1285" s="10">
        <v>0</v>
      </c>
      <c r="R1285" s="107">
        <v>0</v>
      </c>
    </row>
    <row r="1286" spans="1:18" s="843" customFormat="1" ht="33.75" x14ac:dyDescent="0.25">
      <c r="A1286" s="107" t="s">
        <v>17149</v>
      </c>
      <c r="B1286" s="10" t="s">
        <v>19548</v>
      </c>
      <c r="C1286" s="269" t="s">
        <v>30118</v>
      </c>
      <c r="D1286" s="841" t="s">
        <v>17648</v>
      </c>
      <c r="E1286" s="837">
        <v>14500</v>
      </c>
      <c r="F1286" s="269" t="s">
        <v>18445</v>
      </c>
      <c r="G1286" s="841" t="s">
        <v>18446</v>
      </c>
      <c r="H1286" s="842" t="s">
        <v>16686</v>
      </c>
      <c r="I1286" s="842" t="s">
        <v>17154</v>
      </c>
      <c r="J1286" s="107"/>
      <c r="K1286" s="10"/>
      <c r="L1286" s="10" t="s">
        <v>17180</v>
      </c>
      <c r="M1286" s="838">
        <v>0</v>
      </c>
      <c r="N1286" s="10"/>
      <c r="O1286" s="107" t="s">
        <v>17689</v>
      </c>
      <c r="P1286" s="838">
        <v>34029.730000000003</v>
      </c>
      <c r="Q1286" s="10">
        <v>1</v>
      </c>
      <c r="R1286" s="107">
        <v>12</v>
      </c>
    </row>
    <row r="1287" spans="1:18" s="843" customFormat="1" ht="33.75" x14ac:dyDescent="0.25">
      <c r="A1287" s="107" t="s">
        <v>17149</v>
      </c>
      <c r="B1287" s="10" t="s">
        <v>19548</v>
      </c>
      <c r="C1287" s="269" t="s">
        <v>30118</v>
      </c>
      <c r="D1287" s="841" t="s">
        <v>18447</v>
      </c>
      <c r="E1287" s="837">
        <v>1980</v>
      </c>
      <c r="F1287" s="269" t="s">
        <v>18448</v>
      </c>
      <c r="G1287" s="841" t="s">
        <v>18449</v>
      </c>
      <c r="H1287" s="842" t="s">
        <v>17190</v>
      </c>
      <c r="I1287" s="842" t="s">
        <v>17191</v>
      </c>
      <c r="J1287" s="107"/>
      <c r="K1287" s="10"/>
      <c r="L1287" s="10" t="s">
        <v>8942</v>
      </c>
      <c r="M1287" s="838">
        <v>26708.400000000001</v>
      </c>
      <c r="N1287" s="10"/>
      <c r="O1287" s="107">
        <v>6</v>
      </c>
      <c r="P1287" s="838">
        <v>13021.14</v>
      </c>
      <c r="Q1287" s="10">
        <v>1</v>
      </c>
      <c r="R1287" s="107">
        <v>12</v>
      </c>
    </row>
    <row r="1288" spans="1:18" s="843" customFormat="1" ht="33.75" x14ac:dyDescent="0.25">
      <c r="A1288" s="107" t="s">
        <v>17149</v>
      </c>
      <c r="B1288" s="10" t="s">
        <v>25078</v>
      </c>
      <c r="C1288" s="269" t="s">
        <v>30118</v>
      </c>
      <c r="D1288" s="841" t="s">
        <v>17214</v>
      </c>
      <c r="E1288" s="837">
        <v>2000</v>
      </c>
      <c r="F1288" s="269" t="s">
        <v>18450</v>
      </c>
      <c r="G1288" s="841" t="s">
        <v>18451</v>
      </c>
      <c r="H1288" s="842" t="s">
        <v>17159</v>
      </c>
      <c r="I1288" s="842" t="s">
        <v>17160</v>
      </c>
      <c r="J1288" s="107"/>
      <c r="K1288" s="10"/>
      <c r="L1288" s="10" t="s">
        <v>8942</v>
      </c>
      <c r="M1288" s="838">
        <v>22100</v>
      </c>
      <c r="N1288" s="10"/>
      <c r="O1288" s="107">
        <v>6</v>
      </c>
      <c r="P1288" s="838">
        <v>13146.67</v>
      </c>
      <c r="Q1288" s="10">
        <v>1</v>
      </c>
      <c r="R1288" s="107">
        <v>12</v>
      </c>
    </row>
    <row r="1289" spans="1:18" s="843" customFormat="1" ht="33.75" x14ac:dyDescent="0.25">
      <c r="A1289" s="107" t="s">
        <v>17149</v>
      </c>
      <c r="B1289" s="10" t="s">
        <v>19548</v>
      </c>
      <c r="C1289" s="269" t="s">
        <v>30118</v>
      </c>
      <c r="D1289" s="841" t="s">
        <v>15678</v>
      </c>
      <c r="E1289" s="837">
        <v>1600</v>
      </c>
      <c r="F1289" s="269" t="s">
        <v>18452</v>
      </c>
      <c r="G1289" s="841" t="s">
        <v>18453</v>
      </c>
      <c r="H1289" s="842" t="s">
        <v>15678</v>
      </c>
      <c r="I1289" s="842" t="s">
        <v>17191</v>
      </c>
      <c r="J1289" s="107"/>
      <c r="K1289" s="10"/>
      <c r="L1289" s="10" t="s">
        <v>8942</v>
      </c>
      <c r="M1289" s="838">
        <v>21738</v>
      </c>
      <c r="N1289" s="10"/>
      <c r="O1289" s="107">
        <v>6</v>
      </c>
      <c r="P1289" s="838">
        <v>6917.87</v>
      </c>
      <c r="Q1289" s="10">
        <v>1</v>
      </c>
      <c r="R1289" s="107">
        <v>12</v>
      </c>
    </row>
    <row r="1290" spans="1:18" s="843" customFormat="1" ht="33.75" x14ac:dyDescent="0.25">
      <c r="A1290" s="107" t="s">
        <v>17149</v>
      </c>
      <c r="B1290" s="10" t="s">
        <v>25078</v>
      </c>
      <c r="C1290" s="269" t="s">
        <v>30118</v>
      </c>
      <c r="D1290" s="841" t="s">
        <v>18382</v>
      </c>
      <c r="E1290" s="837">
        <v>2500</v>
      </c>
      <c r="F1290" s="269" t="s">
        <v>18454</v>
      </c>
      <c r="G1290" s="841" t="s">
        <v>18455</v>
      </c>
      <c r="H1290" s="842" t="s">
        <v>17285</v>
      </c>
      <c r="I1290" s="842" t="s">
        <v>17160</v>
      </c>
      <c r="J1290" s="107"/>
      <c r="K1290" s="10"/>
      <c r="L1290" s="10" t="s">
        <v>8942</v>
      </c>
      <c r="M1290" s="838">
        <v>27478</v>
      </c>
      <c r="N1290" s="10"/>
      <c r="O1290" s="107">
        <v>6</v>
      </c>
      <c r="P1290" s="838">
        <v>16201.13</v>
      </c>
      <c r="Q1290" s="10">
        <v>1</v>
      </c>
      <c r="R1290" s="107">
        <v>12</v>
      </c>
    </row>
    <row r="1291" spans="1:18" s="843" customFormat="1" ht="33.75" x14ac:dyDescent="0.25">
      <c r="A1291" s="107" t="s">
        <v>17149</v>
      </c>
      <c r="B1291" s="10" t="s">
        <v>19548</v>
      </c>
      <c r="C1291" s="269" t="s">
        <v>30118</v>
      </c>
      <c r="D1291" s="841" t="s">
        <v>17202</v>
      </c>
      <c r="E1291" s="837">
        <v>6000</v>
      </c>
      <c r="F1291" s="269" t="s">
        <v>18456</v>
      </c>
      <c r="G1291" s="841" t="s">
        <v>18457</v>
      </c>
      <c r="H1291" s="842" t="s">
        <v>15834</v>
      </c>
      <c r="I1291" s="842" t="s">
        <v>17154</v>
      </c>
      <c r="J1291" s="107"/>
      <c r="K1291" s="10"/>
      <c r="L1291" s="10" t="s">
        <v>8942</v>
      </c>
      <c r="M1291" s="838">
        <v>80532.350000000006</v>
      </c>
      <c r="N1291" s="10"/>
      <c r="O1291" s="107">
        <v>6</v>
      </c>
      <c r="P1291" s="838">
        <v>36549.300000000003</v>
      </c>
      <c r="Q1291" s="10">
        <v>1</v>
      </c>
      <c r="R1291" s="107">
        <v>12</v>
      </c>
    </row>
    <row r="1292" spans="1:18" s="843" customFormat="1" ht="33.75" x14ac:dyDescent="0.25">
      <c r="A1292" s="107" t="s">
        <v>17149</v>
      </c>
      <c r="B1292" s="10" t="s">
        <v>19548</v>
      </c>
      <c r="C1292" s="269" t="s">
        <v>30118</v>
      </c>
      <c r="D1292" s="841" t="s">
        <v>18130</v>
      </c>
      <c r="E1292" s="837">
        <v>13500</v>
      </c>
      <c r="F1292" s="269" t="s">
        <v>18458</v>
      </c>
      <c r="G1292" s="841" t="s">
        <v>18459</v>
      </c>
      <c r="H1292" s="842" t="s">
        <v>16685</v>
      </c>
      <c r="I1292" s="842" t="s">
        <v>17154</v>
      </c>
      <c r="J1292" s="107"/>
      <c r="K1292" s="10"/>
      <c r="L1292" s="10" t="s">
        <v>17651</v>
      </c>
      <c r="M1292" s="838">
        <v>31853.4</v>
      </c>
      <c r="N1292" s="10"/>
      <c r="O1292" s="107" t="s">
        <v>17614</v>
      </c>
      <c r="P1292" s="838">
        <v>83665.97</v>
      </c>
      <c r="Q1292" s="10">
        <v>1</v>
      </c>
      <c r="R1292" s="107">
        <v>12</v>
      </c>
    </row>
    <row r="1293" spans="1:18" s="843" customFormat="1" ht="33.75" x14ac:dyDescent="0.25">
      <c r="A1293" s="107" t="s">
        <v>17149</v>
      </c>
      <c r="B1293" s="10" t="s">
        <v>19548</v>
      </c>
      <c r="C1293" s="269" t="s">
        <v>30118</v>
      </c>
      <c r="D1293" s="841" t="s">
        <v>17630</v>
      </c>
      <c r="E1293" s="837">
        <v>6000</v>
      </c>
      <c r="F1293" s="269" t="s">
        <v>18460</v>
      </c>
      <c r="G1293" s="841" t="s">
        <v>18461</v>
      </c>
      <c r="H1293" s="842" t="s">
        <v>16686</v>
      </c>
      <c r="I1293" s="842" t="s">
        <v>17154</v>
      </c>
      <c r="J1293" s="107"/>
      <c r="K1293" s="10"/>
      <c r="L1293" s="10" t="s">
        <v>8942</v>
      </c>
      <c r="M1293" s="838">
        <v>81184.430000000008</v>
      </c>
      <c r="N1293" s="10"/>
      <c r="O1293" s="107">
        <v>6</v>
      </c>
      <c r="P1293" s="838">
        <v>37349.300000000003</v>
      </c>
      <c r="Q1293" s="10">
        <v>1</v>
      </c>
      <c r="R1293" s="107">
        <v>12</v>
      </c>
    </row>
    <row r="1294" spans="1:18" s="843" customFormat="1" ht="33.75" x14ac:dyDescent="0.25">
      <c r="A1294" s="107" t="s">
        <v>17149</v>
      </c>
      <c r="B1294" s="10" t="s">
        <v>25078</v>
      </c>
      <c r="C1294" s="269" t="s">
        <v>30118</v>
      </c>
      <c r="D1294" s="841" t="s">
        <v>18462</v>
      </c>
      <c r="E1294" s="837">
        <v>3000</v>
      </c>
      <c r="F1294" s="269" t="s">
        <v>18463</v>
      </c>
      <c r="G1294" s="841" t="s">
        <v>18464</v>
      </c>
      <c r="H1294" s="842" t="s">
        <v>17680</v>
      </c>
      <c r="I1294" s="842" t="s">
        <v>17160</v>
      </c>
      <c r="J1294" s="107"/>
      <c r="K1294" s="10"/>
      <c r="L1294" s="10" t="s">
        <v>8942</v>
      </c>
      <c r="M1294" s="838">
        <v>29253.530000000002</v>
      </c>
      <c r="N1294" s="10"/>
      <c r="O1294" s="107">
        <v>6</v>
      </c>
      <c r="P1294" s="838">
        <v>19217.8</v>
      </c>
      <c r="Q1294" s="10">
        <v>1</v>
      </c>
      <c r="R1294" s="107">
        <v>12</v>
      </c>
    </row>
    <row r="1295" spans="1:18" s="843" customFormat="1" ht="33.75" x14ac:dyDescent="0.25">
      <c r="A1295" s="107" t="s">
        <v>17149</v>
      </c>
      <c r="B1295" s="10" t="s">
        <v>25078</v>
      </c>
      <c r="C1295" s="269" t="s">
        <v>30118</v>
      </c>
      <c r="D1295" s="841" t="s">
        <v>17285</v>
      </c>
      <c r="E1295" s="837">
        <v>2200</v>
      </c>
      <c r="F1295" s="269" t="s">
        <v>18465</v>
      </c>
      <c r="G1295" s="841" t="s">
        <v>18466</v>
      </c>
      <c r="H1295" s="842" t="s">
        <v>18467</v>
      </c>
      <c r="I1295" s="842" t="s">
        <v>17160</v>
      </c>
      <c r="J1295" s="107"/>
      <c r="K1295" s="10"/>
      <c r="L1295" s="10" t="s">
        <v>8942</v>
      </c>
      <c r="M1295" s="838">
        <v>21882</v>
      </c>
      <c r="N1295" s="10"/>
      <c r="O1295" s="107">
        <v>6</v>
      </c>
      <c r="P1295" s="838">
        <v>14391.13</v>
      </c>
      <c r="Q1295" s="10">
        <v>1</v>
      </c>
      <c r="R1295" s="107">
        <v>12</v>
      </c>
    </row>
    <row r="1296" spans="1:18" s="843" customFormat="1" ht="33.75" x14ac:dyDescent="0.25">
      <c r="A1296" s="107" t="s">
        <v>17149</v>
      </c>
      <c r="B1296" s="10" t="s">
        <v>19548</v>
      </c>
      <c r="C1296" s="269" t="s">
        <v>30118</v>
      </c>
      <c r="D1296" s="841" t="s">
        <v>17630</v>
      </c>
      <c r="E1296" s="837">
        <v>4500</v>
      </c>
      <c r="F1296" s="269" t="s">
        <v>18468</v>
      </c>
      <c r="G1296" s="841" t="s">
        <v>18469</v>
      </c>
      <c r="H1296" s="842" t="s">
        <v>17169</v>
      </c>
      <c r="I1296" s="842" t="s">
        <v>17154</v>
      </c>
      <c r="J1296" s="107"/>
      <c r="K1296" s="10"/>
      <c r="L1296" s="10" t="s">
        <v>17192</v>
      </c>
      <c r="M1296" s="838">
        <v>41951.23</v>
      </c>
      <c r="N1296" s="10"/>
      <c r="O1296" s="107" t="s">
        <v>9186</v>
      </c>
      <c r="P1296" s="838">
        <v>18167.95</v>
      </c>
      <c r="Q1296" s="10">
        <v>0</v>
      </c>
      <c r="R1296" s="107">
        <v>0</v>
      </c>
    </row>
    <row r="1297" spans="1:18" s="843" customFormat="1" ht="33.75" x14ac:dyDescent="0.25">
      <c r="A1297" s="107" t="s">
        <v>17149</v>
      </c>
      <c r="B1297" s="10" t="s">
        <v>19548</v>
      </c>
      <c r="C1297" s="269" t="s">
        <v>30118</v>
      </c>
      <c r="D1297" s="841" t="s">
        <v>18470</v>
      </c>
      <c r="E1297" s="837">
        <v>8500</v>
      </c>
      <c r="F1297" s="269" t="s">
        <v>18471</v>
      </c>
      <c r="G1297" s="841" t="s">
        <v>18472</v>
      </c>
      <c r="H1297" s="842" t="s">
        <v>15834</v>
      </c>
      <c r="I1297" s="842" t="s">
        <v>17154</v>
      </c>
      <c r="J1297" s="107"/>
      <c r="K1297" s="10"/>
      <c r="L1297" s="10" t="s">
        <v>18473</v>
      </c>
      <c r="M1297" s="838">
        <v>103255.53</v>
      </c>
      <c r="N1297" s="10"/>
      <c r="O1297" s="107" t="s">
        <v>17180</v>
      </c>
      <c r="P1297" s="838">
        <v>0</v>
      </c>
      <c r="Q1297" s="10">
        <v>0</v>
      </c>
      <c r="R1297" s="107">
        <v>0</v>
      </c>
    </row>
    <row r="1298" spans="1:18" s="843" customFormat="1" ht="33.75" x14ac:dyDescent="0.25">
      <c r="A1298" s="107" t="s">
        <v>17149</v>
      </c>
      <c r="B1298" s="10" t="s">
        <v>19548</v>
      </c>
      <c r="C1298" s="269" t="s">
        <v>30118</v>
      </c>
      <c r="D1298" s="841" t="s">
        <v>18474</v>
      </c>
      <c r="E1298" s="837">
        <v>1025</v>
      </c>
      <c r="F1298" s="269" t="s">
        <v>18475</v>
      </c>
      <c r="G1298" s="841" t="s">
        <v>18476</v>
      </c>
      <c r="H1298" s="842" t="s">
        <v>17190</v>
      </c>
      <c r="I1298" s="842" t="s">
        <v>17191</v>
      </c>
      <c r="J1298" s="107"/>
      <c r="K1298" s="10"/>
      <c r="L1298" s="10" t="s">
        <v>8942</v>
      </c>
      <c r="M1298" s="838">
        <v>13817.33</v>
      </c>
      <c r="N1298" s="10"/>
      <c r="O1298" s="107">
        <v>6</v>
      </c>
      <c r="P1298" s="838">
        <v>6631.75</v>
      </c>
      <c r="Q1298" s="10">
        <v>1</v>
      </c>
      <c r="R1298" s="107">
        <v>12</v>
      </c>
    </row>
    <row r="1299" spans="1:18" s="843" customFormat="1" ht="33.75" x14ac:dyDescent="0.25">
      <c r="A1299" s="107" t="s">
        <v>17149</v>
      </c>
      <c r="B1299" s="10" t="s">
        <v>19548</v>
      </c>
      <c r="C1299" s="269" t="s">
        <v>30118</v>
      </c>
      <c r="D1299" s="841" t="s">
        <v>18477</v>
      </c>
      <c r="E1299" s="837">
        <v>5000</v>
      </c>
      <c r="F1299" s="269" t="s">
        <v>18478</v>
      </c>
      <c r="G1299" s="841" t="s">
        <v>18479</v>
      </c>
      <c r="H1299" s="842" t="s">
        <v>18480</v>
      </c>
      <c r="I1299" s="842" t="s">
        <v>17255</v>
      </c>
      <c r="J1299" s="107"/>
      <c r="K1299" s="10"/>
      <c r="L1299" s="10" t="s">
        <v>8942</v>
      </c>
      <c r="M1299" s="838">
        <v>62515.689999999995</v>
      </c>
      <c r="N1299" s="10"/>
      <c r="O1299" s="107">
        <v>6</v>
      </c>
      <c r="P1299" s="838">
        <v>30769.09</v>
      </c>
      <c r="Q1299" s="10">
        <v>1</v>
      </c>
      <c r="R1299" s="107">
        <v>12</v>
      </c>
    </row>
    <row r="1300" spans="1:18" s="843" customFormat="1" ht="33.75" x14ac:dyDescent="0.25">
      <c r="A1300" s="107" t="s">
        <v>17149</v>
      </c>
      <c r="B1300" s="10" t="s">
        <v>19548</v>
      </c>
      <c r="C1300" s="269" t="s">
        <v>30118</v>
      </c>
      <c r="D1300" s="841" t="s">
        <v>17230</v>
      </c>
      <c r="E1300" s="837">
        <v>8500</v>
      </c>
      <c r="F1300" s="269" t="s">
        <v>18481</v>
      </c>
      <c r="G1300" s="841" t="s">
        <v>18482</v>
      </c>
      <c r="H1300" s="842" t="s">
        <v>15834</v>
      </c>
      <c r="I1300" s="842" t="s">
        <v>17154</v>
      </c>
      <c r="J1300" s="107"/>
      <c r="K1300" s="10"/>
      <c r="L1300" s="10" t="s">
        <v>18396</v>
      </c>
      <c r="M1300" s="838">
        <v>116529.93999999999</v>
      </c>
      <c r="N1300" s="10"/>
      <c r="O1300" s="107" t="s">
        <v>17180</v>
      </c>
      <c r="P1300" s="838">
        <v>0</v>
      </c>
      <c r="Q1300" s="10">
        <v>0</v>
      </c>
      <c r="R1300" s="107">
        <v>0</v>
      </c>
    </row>
    <row r="1301" spans="1:18" s="843" customFormat="1" ht="33.75" x14ac:dyDescent="0.25">
      <c r="A1301" s="107" t="s">
        <v>17149</v>
      </c>
      <c r="B1301" s="10" t="s">
        <v>19548</v>
      </c>
      <c r="C1301" s="269" t="s">
        <v>30118</v>
      </c>
      <c r="D1301" s="841" t="s">
        <v>18483</v>
      </c>
      <c r="E1301" s="837">
        <v>3000</v>
      </c>
      <c r="F1301" s="269" t="s">
        <v>18484</v>
      </c>
      <c r="G1301" s="841" t="s">
        <v>18485</v>
      </c>
      <c r="H1301" s="842" t="s">
        <v>17461</v>
      </c>
      <c r="I1301" s="842" t="s">
        <v>17160</v>
      </c>
      <c r="J1301" s="107"/>
      <c r="K1301" s="10"/>
      <c r="L1301" s="10" t="s">
        <v>17180</v>
      </c>
      <c r="M1301" s="838">
        <v>0</v>
      </c>
      <c r="N1301" s="10"/>
      <c r="O1301" s="107">
        <v>6</v>
      </c>
      <c r="P1301" s="838">
        <v>19221.18</v>
      </c>
      <c r="Q1301" s="10">
        <v>1</v>
      </c>
      <c r="R1301" s="107">
        <v>12</v>
      </c>
    </row>
    <row r="1302" spans="1:18" s="843" customFormat="1" ht="33.75" x14ac:dyDescent="0.25">
      <c r="A1302" s="107" t="s">
        <v>17149</v>
      </c>
      <c r="B1302" s="10" t="s">
        <v>19548</v>
      </c>
      <c r="C1302" s="269" t="s">
        <v>30118</v>
      </c>
      <c r="D1302" s="841" t="s">
        <v>15644</v>
      </c>
      <c r="E1302" s="837">
        <v>1500</v>
      </c>
      <c r="F1302" s="269" t="s">
        <v>18486</v>
      </c>
      <c r="G1302" s="841" t="s">
        <v>18487</v>
      </c>
      <c r="H1302" s="842" t="s">
        <v>17366</v>
      </c>
      <c r="I1302" s="842" t="s">
        <v>17160</v>
      </c>
      <c r="J1302" s="107"/>
      <c r="K1302" s="10"/>
      <c r="L1302" s="10" t="s">
        <v>8942</v>
      </c>
      <c r="M1302" s="838">
        <v>20430</v>
      </c>
      <c r="N1302" s="10"/>
      <c r="O1302" s="107">
        <v>6</v>
      </c>
      <c r="P1302" s="838">
        <v>9864.5</v>
      </c>
      <c r="Q1302" s="10">
        <v>1</v>
      </c>
      <c r="R1302" s="107">
        <v>12</v>
      </c>
    </row>
    <row r="1303" spans="1:18" s="843" customFormat="1" ht="33.75" x14ac:dyDescent="0.25">
      <c r="A1303" s="107" t="s">
        <v>17149</v>
      </c>
      <c r="B1303" s="10" t="s">
        <v>19548</v>
      </c>
      <c r="C1303" s="269" t="s">
        <v>30118</v>
      </c>
      <c r="D1303" s="841" t="s">
        <v>17334</v>
      </c>
      <c r="E1303" s="837">
        <v>4500</v>
      </c>
      <c r="F1303" s="269" t="s">
        <v>18488</v>
      </c>
      <c r="G1303" s="841" t="s">
        <v>18489</v>
      </c>
      <c r="H1303" s="842" t="s">
        <v>16685</v>
      </c>
      <c r="I1303" s="842" t="s">
        <v>17154</v>
      </c>
      <c r="J1303" s="107"/>
      <c r="K1303" s="10"/>
      <c r="L1303" s="10" t="s">
        <v>18224</v>
      </c>
      <c r="M1303" s="838">
        <v>9070.91</v>
      </c>
      <c r="N1303" s="10"/>
      <c r="O1303" s="107" t="s">
        <v>9186</v>
      </c>
      <c r="P1303" s="838">
        <v>16105.02</v>
      </c>
      <c r="Q1303" s="10">
        <v>0</v>
      </c>
      <c r="R1303" s="107">
        <v>0</v>
      </c>
    </row>
    <row r="1304" spans="1:18" s="843" customFormat="1" ht="33.75" x14ac:dyDescent="0.25">
      <c r="A1304" s="107" t="s">
        <v>17149</v>
      </c>
      <c r="B1304" s="10" t="s">
        <v>19548</v>
      </c>
      <c r="C1304" s="269" t="s">
        <v>30118</v>
      </c>
      <c r="D1304" s="841" t="s">
        <v>17760</v>
      </c>
      <c r="E1304" s="837">
        <v>5000</v>
      </c>
      <c r="F1304" s="269" t="s">
        <v>18490</v>
      </c>
      <c r="G1304" s="841" t="s">
        <v>18491</v>
      </c>
      <c r="H1304" s="842" t="s">
        <v>15834</v>
      </c>
      <c r="I1304" s="842" t="s">
        <v>17154</v>
      </c>
      <c r="J1304" s="107"/>
      <c r="K1304" s="10"/>
      <c r="L1304" s="10" t="s">
        <v>8942</v>
      </c>
      <c r="M1304" s="838">
        <v>68213.600000000006</v>
      </c>
      <c r="N1304" s="10"/>
      <c r="O1304" s="107">
        <v>6</v>
      </c>
      <c r="P1304" s="838">
        <v>31315.969999999998</v>
      </c>
      <c r="Q1304" s="10">
        <v>1</v>
      </c>
      <c r="R1304" s="107">
        <v>12</v>
      </c>
    </row>
    <row r="1305" spans="1:18" s="843" customFormat="1" ht="33.75" x14ac:dyDescent="0.25">
      <c r="A1305" s="107" t="s">
        <v>17149</v>
      </c>
      <c r="B1305" s="10" t="s">
        <v>19548</v>
      </c>
      <c r="C1305" s="269" t="s">
        <v>30118</v>
      </c>
      <c r="D1305" s="841" t="s">
        <v>15605</v>
      </c>
      <c r="E1305" s="837">
        <v>3750</v>
      </c>
      <c r="F1305" s="269" t="s">
        <v>18492</v>
      </c>
      <c r="G1305" s="841" t="s">
        <v>18493</v>
      </c>
      <c r="H1305" s="842" t="s">
        <v>17169</v>
      </c>
      <c r="I1305" s="842" t="s">
        <v>17154</v>
      </c>
      <c r="J1305" s="107"/>
      <c r="K1305" s="10"/>
      <c r="L1305" s="10" t="s">
        <v>17340</v>
      </c>
      <c r="M1305" s="838">
        <v>31142.400000000001</v>
      </c>
      <c r="N1305" s="10"/>
      <c r="O1305" s="107" t="s">
        <v>9186</v>
      </c>
      <c r="P1305" s="838">
        <v>15370.45</v>
      </c>
      <c r="Q1305" s="10">
        <v>0</v>
      </c>
      <c r="R1305" s="107">
        <v>0</v>
      </c>
    </row>
    <row r="1306" spans="1:18" s="843" customFormat="1" ht="33.75" x14ac:dyDescent="0.25">
      <c r="A1306" s="107" t="s">
        <v>17149</v>
      </c>
      <c r="B1306" s="10" t="s">
        <v>19548</v>
      </c>
      <c r="C1306" s="269" t="s">
        <v>30118</v>
      </c>
      <c r="D1306" s="841" t="s">
        <v>18494</v>
      </c>
      <c r="E1306" s="837">
        <v>2000</v>
      </c>
      <c r="F1306" s="269" t="s">
        <v>18495</v>
      </c>
      <c r="G1306" s="841" t="s">
        <v>18496</v>
      </c>
      <c r="H1306" s="842" t="s">
        <v>17190</v>
      </c>
      <c r="I1306" s="842" t="s">
        <v>17191</v>
      </c>
      <c r="J1306" s="107"/>
      <c r="K1306" s="10"/>
      <c r="L1306" s="10" t="s">
        <v>8942</v>
      </c>
      <c r="M1306" s="838">
        <v>26970</v>
      </c>
      <c r="N1306" s="10"/>
      <c r="O1306" s="107">
        <v>6</v>
      </c>
      <c r="P1306" s="838">
        <v>13152.67</v>
      </c>
      <c r="Q1306" s="10">
        <v>1</v>
      </c>
      <c r="R1306" s="107">
        <v>12</v>
      </c>
    </row>
    <row r="1307" spans="1:18" s="843" customFormat="1" ht="33.75" x14ac:dyDescent="0.25">
      <c r="A1307" s="107" t="s">
        <v>17149</v>
      </c>
      <c r="B1307" s="10" t="s">
        <v>19548</v>
      </c>
      <c r="C1307" s="269" t="s">
        <v>30118</v>
      </c>
      <c r="D1307" s="841" t="s">
        <v>17156</v>
      </c>
      <c r="E1307" s="837">
        <v>1800</v>
      </c>
      <c r="F1307" s="269" t="s">
        <v>18497</v>
      </c>
      <c r="G1307" s="841" t="s">
        <v>18498</v>
      </c>
      <c r="H1307" s="842" t="s">
        <v>17159</v>
      </c>
      <c r="I1307" s="842" t="s">
        <v>17160</v>
      </c>
      <c r="J1307" s="107"/>
      <c r="K1307" s="10"/>
      <c r="L1307" s="10" t="s">
        <v>8942</v>
      </c>
      <c r="M1307" s="838">
        <v>24223.200000000001</v>
      </c>
      <c r="N1307" s="10"/>
      <c r="O1307" s="107">
        <v>6</v>
      </c>
      <c r="P1307" s="838">
        <v>11837.4</v>
      </c>
      <c r="Q1307" s="10">
        <v>1</v>
      </c>
      <c r="R1307" s="107">
        <v>12</v>
      </c>
    </row>
    <row r="1308" spans="1:18" s="843" customFormat="1" ht="33.75" x14ac:dyDescent="0.25">
      <c r="A1308" s="107" t="s">
        <v>17149</v>
      </c>
      <c r="B1308" s="10" t="s">
        <v>19548</v>
      </c>
      <c r="C1308" s="269" t="s">
        <v>30118</v>
      </c>
      <c r="D1308" s="841" t="s">
        <v>18499</v>
      </c>
      <c r="E1308" s="837">
        <v>5000</v>
      </c>
      <c r="F1308" s="269" t="s">
        <v>18500</v>
      </c>
      <c r="G1308" s="841" t="s">
        <v>18501</v>
      </c>
      <c r="H1308" s="842" t="s">
        <v>16707</v>
      </c>
      <c r="I1308" s="842" t="s">
        <v>17154</v>
      </c>
      <c r="J1308" s="107"/>
      <c r="K1308" s="10"/>
      <c r="L1308" s="10" t="s">
        <v>8942</v>
      </c>
      <c r="M1308" s="838">
        <v>63186.17</v>
      </c>
      <c r="N1308" s="10"/>
      <c r="O1308" s="107">
        <v>6</v>
      </c>
      <c r="P1308" s="838">
        <v>31271.52</v>
      </c>
      <c r="Q1308" s="10">
        <v>1</v>
      </c>
      <c r="R1308" s="107">
        <v>12</v>
      </c>
    </row>
    <row r="1309" spans="1:18" s="843" customFormat="1" ht="33.75" x14ac:dyDescent="0.25">
      <c r="A1309" s="107" t="s">
        <v>17149</v>
      </c>
      <c r="B1309" s="10" t="s">
        <v>19548</v>
      </c>
      <c r="C1309" s="269" t="s">
        <v>30118</v>
      </c>
      <c r="D1309" s="841" t="s">
        <v>17260</v>
      </c>
      <c r="E1309" s="837">
        <v>6000</v>
      </c>
      <c r="F1309" s="269" t="s">
        <v>18502</v>
      </c>
      <c r="G1309" s="841" t="s">
        <v>18503</v>
      </c>
      <c r="H1309" s="842" t="s">
        <v>15834</v>
      </c>
      <c r="I1309" s="842" t="s">
        <v>17154</v>
      </c>
      <c r="J1309" s="107"/>
      <c r="K1309" s="10"/>
      <c r="L1309" s="10" t="s">
        <v>17180</v>
      </c>
      <c r="M1309" s="838">
        <v>7051.13</v>
      </c>
      <c r="N1309" s="10"/>
      <c r="O1309" s="107" t="s">
        <v>17180</v>
      </c>
      <c r="P1309" s="838">
        <v>0</v>
      </c>
      <c r="Q1309" s="10">
        <v>0</v>
      </c>
      <c r="R1309" s="107">
        <v>0</v>
      </c>
    </row>
    <row r="1310" spans="1:18" s="843" customFormat="1" ht="33.75" x14ac:dyDescent="0.25">
      <c r="A1310" s="107" t="s">
        <v>17149</v>
      </c>
      <c r="B1310" s="10" t="s">
        <v>19548</v>
      </c>
      <c r="C1310" s="269" t="s">
        <v>30118</v>
      </c>
      <c r="D1310" s="841" t="s">
        <v>17176</v>
      </c>
      <c r="E1310" s="837">
        <v>12000</v>
      </c>
      <c r="F1310" s="269" t="s">
        <v>18504</v>
      </c>
      <c r="G1310" s="841" t="s">
        <v>18505</v>
      </c>
      <c r="H1310" s="842" t="s">
        <v>16686</v>
      </c>
      <c r="I1310" s="842" t="s">
        <v>17154</v>
      </c>
      <c r="J1310" s="107"/>
      <c r="K1310" s="10"/>
      <c r="L1310" s="10" t="s">
        <v>17180</v>
      </c>
      <c r="M1310" s="838">
        <v>0</v>
      </c>
      <c r="N1310" s="10"/>
      <c r="O1310" s="107" t="s">
        <v>18506</v>
      </c>
      <c r="P1310" s="838">
        <v>8294.2999999999993</v>
      </c>
      <c r="Q1310" s="10">
        <v>0</v>
      </c>
      <c r="R1310" s="107">
        <v>0</v>
      </c>
    </row>
    <row r="1311" spans="1:18" s="843" customFormat="1" ht="33.75" x14ac:dyDescent="0.25">
      <c r="A1311" s="107" t="s">
        <v>17149</v>
      </c>
      <c r="B1311" s="10" t="s">
        <v>19548</v>
      </c>
      <c r="C1311" s="269" t="s">
        <v>30118</v>
      </c>
      <c r="D1311" s="841" t="s">
        <v>18507</v>
      </c>
      <c r="E1311" s="837">
        <v>11000</v>
      </c>
      <c r="F1311" s="269" t="s">
        <v>18508</v>
      </c>
      <c r="G1311" s="841" t="s">
        <v>18509</v>
      </c>
      <c r="H1311" s="842" t="s">
        <v>18510</v>
      </c>
      <c r="I1311" s="842" t="s">
        <v>17154</v>
      </c>
      <c r="J1311" s="107"/>
      <c r="K1311" s="10"/>
      <c r="L1311" s="10" t="s">
        <v>17777</v>
      </c>
      <c r="M1311" s="838">
        <v>41662.869999999995</v>
      </c>
      <c r="N1311" s="10"/>
      <c r="O1311" s="107" t="s">
        <v>17180</v>
      </c>
      <c r="P1311" s="838">
        <v>0</v>
      </c>
      <c r="Q1311" s="10">
        <v>0</v>
      </c>
      <c r="R1311" s="107">
        <v>0</v>
      </c>
    </row>
    <row r="1312" spans="1:18" s="843" customFormat="1" ht="33.75" x14ac:dyDescent="0.25">
      <c r="A1312" s="107" t="s">
        <v>17149</v>
      </c>
      <c r="B1312" s="10" t="s">
        <v>19548</v>
      </c>
      <c r="C1312" s="269" t="s">
        <v>30118</v>
      </c>
      <c r="D1312" s="841" t="s">
        <v>18160</v>
      </c>
      <c r="E1312" s="837">
        <v>8500</v>
      </c>
      <c r="F1312" s="269" t="s">
        <v>18511</v>
      </c>
      <c r="G1312" s="841" t="s">
        <v>18512</v>
      </c>
      <c r="H1312" s="842" t="s">
        <v>16685</v>
      </c>
      <c r="I1312" s="842" t="s">
        <v>17154</v>
      </c>
      <c r="J1312" s="107"/>
      <c r="K1312" s="10"/>
      <c r="L1312" s="10" t="s">
        <v>17180</v>
      </c>
      <c r="M1312" s="838">
        <v>0</v>
      </c>
      <c r="N1312" s="10"/>
      <c r="O1312" s="107">
        <v>6</v>
      </c>
      <c r="P1312" s="838">
        <v>23225.56</v>
      </c>
      <c r="Q1312" s="10">
        <v>1</v>
      </c>
      <c r="R1312" s="107">
        <v>12</v>
      </c>
    </row>
    <row r="1313" spans="1:18" s="843" customFormat="1" ht="33.75" x14ac:dyDescent="0.25">
      <c r="A1313" s="107" t="s">
        <v>17149</v>
      </c>
      <c r="B1313" s="10" t="s">
        <v>19548</v>
      </c>
      <c r="C1313" s="269" t="s">
        <v>30118</v>
      </c>
      <c r="D1313" s="841" t="s">
        <v>17156</v>
      </c>
      <c r="E1313" s="837">
        <v>1400</v>
      </c>
      <c r="F1313" s="269" t="s">
        <v>18513</v>
      </c>
      <c r="G1313" s="841" t="s">
        <v>18514</v>
      </c>
      <c r="H1313" s="842" t="s">
        <v>17159</v>
      </c>
      <c r="I1313" s="842" t="s">
        <v>17160</v>
      </c>
      <c r="J1313" s="107"/>
      <c r="K1313" s="10"/>
      <c r="L1313" s="10" t="s">
        <v>8942</v>
      </c>
      <c r="M1313" s="838">
        <v>19122</v>
      </c>
      <c r="N1313" s="10"/>
      <c r="O1313" s="107">
        <v>6</v>
      </c>
      <c r="P1313" s="838">
        <v>9205.07</v>
      </c>
      <c r="Q1313" s="10">
        <v>1</v>
      </c>
      <c r="R1313" s="107">
        <v>12</v>
      </c>
    </row>
    <row r="1314" spans="1:18" s="843" customFormat="1" ht="33.75" x14ac:dyDescent="0.25">
      <c r="A1314" s="107" t="s">
        <v>17149</v>
      </c>
      <c r="B1314" s="10" t="s">
        <v>19548</v>
      </c>
      <c r="C1314" s="269" t="s">
        <v>30118</v>
      </c>
      <c r="D1314" s="841" t="s">
        <v>17176</v>
      </c>
      <c r="E1314" s="837">
        <v>12000</v>
      </c>
      <c r="F1314" s="269" t="s">
        <v>18515</v>
      </c>
      <c r="G1314" s="841" t="s">
        <v>18516</v>
      </c>
      <c r="H1314" s="842" t="s">
        <v>15834</v>
      </c>
      <c r="I1314" s="842" t="s">
        <v>17154</v>
      </c>
      <c r="J1314" s="107"/>
      <c r="K1314" s="10"/>
      <c r="L1314" s="10" t="s">
        <v>8942</v>
      </c>
      <c r="M1314" s="838">
        <v>20602.269999999997</v>
      </c>
      <c r="N1314" s="10"/>
      <c r="O1314" s="107">
        <v>6</v>
      </c>
      <c r="P1314" s="838">
        <v>84149.3</v>
      </c>
      <c r="Q1314" s="10">
        <v>1</v>
      </c>
      <c r="R1314" s="107">
        <v>12</v>
      </c>
    </row>
    <row r="1315" spans="1:18" s="843" customFormat="1" ht="33.75" x14ac:dyDescent="0.25">
      <c r="A1315" s="107" t="s">
        <v>17149</v>
      </c>
      <c r="B1315" s="10" t="s">
        <v>19548</v>
      </c>
      <c r="C1315" s="269" t="s">
        <v>30118</v>
      </c>
      <c r="D1315" s="841" t="s">
        <v>15678</v>
      </c>
      <c r="E1315" s="837">
        <v>1900</v>
      </c>
      <c r="F1315" s="269" t="s">
        <v>18517</v>
      </c>
      <c r="G1315" s="841" t="s">
        <v>18518</v>
      </c>
      <c r="H1315" s="842" t="s">
        <v>15678</v>
      </c>
      <c r="I1315" s="842" t="s">
        <v>17160</v>
      </c>
      <c r="J1315" s="107"/>
      <c r="K1315" s="10"/>
      <c r="L1315" s="10" t="s">
        <v>8942</v>
      </c>
      <c r="M1315" s="838">
        <v>11624.230000000001</v>
      </c>
      <c r="N1315" s="10"/>
      <c r="O1315" s="107">
        <v>6</v>
      </c>
      <c r="P1315" s="838">
        <v>4908.1099999999997</v>
      </c>
      <c r="Q1315" s="10">
        <v>1</v>
      </c>
      <c r="R1315" s="107">
        <v>12</v>
      </c>
    </row>
    <row r="1316" spans="1:18" s="843" customFormat="1" ht="33.75" x14ac:dyDescent="0.25">
      <c r="A1316" s="107" t="s">
        <v>17149</v>
      </c>
      <c r="B1316" s="10" t="s">
        <v>19548</v>
      </c>
      <c r="C1316" s="269" t="s">
        <v>30118</v>
      </c>
      <c r="D1316" s="841" t="s">
        <v>17706</v>
      </c>
      <c r="E1316" s="837">
        <v>11000</v>
      </c>
      <c r="F1316" s="269" t="s">
        <v>18519</v>
      </c>
      <c r="G1316" s="841" t="s">
        <v>18520</v>
      </c>
      <c r="H1316" s="842" t="s">
        <v>16718</v>
      </c>
      <c r="I1316" s="842" t="s">
        <v>17154</v>
      </c>
      <c r="J1316" s="107"/>
      <c r="K1316" s="10"/>
      <c r="L1316" s="10" t="s">
        <v>18404</v>
      </c>
      <c r="M1316" s="838">
        <v>86868.53</v>
      </c>
      <c r="N1316" s="10"/>
      <c r="O1316" s="107" t="s">
        <v>17180</v>
      </c>
      <c r="P1316" s="838">
        <v>0</v>
      </c>
      <c r="Q1316" s="10">
        <v>0</v>
      </c>
      <c r="R1316" s="107">
        <v>0</v>
      </c>
    </row>
    <row r="1317" spans="1:18" s="843" customFormat="1" ht="33.75" x14ac:dyDescent="0.25">
      <c r="A1317" s="107" t="s">
        <v>17149</v>
      </c>
      <c r="B1317" s="10" t="s">
        <v>19548</v>
      </c>
      <c r="C1317" s="269" t="s">
        <v>30118</v>
      </c>
      <c r="D1317" s="841" t="s">
        <v>18258</v>
      </c>
      <c r="E1317" s="837">
        <v>11000</v>
      </c>
      <c r="F1317" s="269" t="s">
        <v>18521</v>
      </c>
      <c r="G1317" s="841" t="s">
        <v>18522</v>
      </c>
      <c r="H1317" s="842" t="s">
        <v>16685</v>
      </c>
      <c r="I1317" s="842" t="s">
        <v>17154</v>
      </c>
      <c r="J1317" s="107"/>
      <c r="K1317" s="10"/>
      <c r="L1317" s="10" t="s">
        <v>18163</v>
      </c>
      <c r="M1317" s="838">
        <v>41101.199999999997</v>
      </c>
      <c r="N1317" s="10"/>
      <c r="O1317" s="107" t="s">
        <v>17511</v>
      </c>
      <c r="P1317" s="838">
        <v>11217.8</v>
      </c>
      <c r="Q1317" s="10">
        <v>0</v>
      </c>
      <c r="R1317" s="107">
        <v>0</v>
      </c>
    </row>
    <row r="1318" spans="1:18" s="843" customFormat="1" ht="33.75" x14ac:dyDescent="0.25">
      <c r="A1318" s="107" t="s">
        <v>17149</v>
      </c>
      <c r="B1318" s="10" t="s">
        <v>25078</v>
      </c>
      <c r="C1318" s="269" t="s">
        <v>30118</v>
      </c>
      <c r="D1318" s="841" t="s">
        <v>17214</v>
      </c>
      <c r="E1318" s="837">
        <v>2000</v>
      </c>
      <c r="F1318" s="269" t="s">
        <v>18523</v>
      </c>
      <c r="G1318" s="841" t="s">
        <v>18524</v>
      </c>
      <c r="H1318" s="842" t="s">
        <v>17190</v>
      </c>
      <c r="I1318" s="842" t="s">
        <v>17191</v>
      </c>
      <c r="J1318" s="107"/>
      <c r="K1318" s="10"/>
      <c r="L1318" s="10" t="s">
        <v>8942</v>
      </c>
      <c r="M1318" s="838">
        <v>22100</v>
      </c>
      <c r="N1318" s="10"/>
      <c r="O1318" s="107">
        <v>6</v>
      </c>
      <c r="P1318" s="838">
        <v>13146.67</v>
      </c>
      <c r="Q1318" s="10">
        <v>1</v>
      </c>
      <c r="R1318" s="107">
        <v>12</v>
      </c>
    </row>
    <row r="1319" spans="1:18" s="843" customFormat="1" ht="33.75" x14ac:dyDescent="0.25">
      <c r="A1319" s="107" t="s">
        <v>17149</v>
      </c>
      <c r="B1319" s="10" t="s">
        <v>19548</v>
      </c>
      <c r="C1319" s="269" t="s">
        <v>30118</v>
      </c>
      <c r="D1319" s="841" t="s">
        <v>17369</v>
      </c>
      <c r="E1319" s="837">
        <v>3000</v>
      </c>
      <c r="F1319" s="269" t="s">
        <v>18525</v>
      </c>
      <c r="G1319" s="841" t="s">
        <v>18526</v>
      </c>
      <c r="H1319" s="842" t="s">
        <v>17190</v>
      </c>
      <c r="I1319" s="842" t="s">
        <v>17191</v>
      </c>
      <c r="J1319" s="107"/>
      <c r="K1319" s="10"/>
      <c r="L1319" s="10" t="s">
        <v>17244</v>
      </c>
      <c r="M1319" s="838">
        <v>25322.6</v>
      </c>
      <c r="N1319" s="10"/>
      <c r="O1319" s="107">
        <v>6</v>
      </c>
      <c r="P1319" s="838">
        <v>19249.3</v>
      </c>
      <c r="Q1319" s="10">
        <v>1</v>
      </c>
      <c r="R1319" s="107">
        <v>12</v>
      </c>
    </row>
    <row r="1320" spans="1:18" s="843" customFormat="1" ht="33.75" x14ac:dyDescent="0.25">
      <c r="A1320" s="107" t="s">
        <v>17149</v>
      </c>
      <c r="B1320" s="10" t="s">
        <v>19548</v>
      </c>
      <c r="C1320" s="269" t="s">
        <v>30118</v>
      </c>
      <c r="D1320" s="841" t="s">
        <v>18527</v>
      </c>
      <c r="E1320" s="837">
        <v>1107.07</v>
      </c>
      <c r="F1320" s="269" t="s">
        <v>18528</v>
      </c>
      <c r="G1320" s="841" t="s">
        <v>18529</v>
      </c>
      <c r="H1320" s="842" t="s">
        <v>17190</v>
      </c>
      <c r="I1320" s="842" t="s">
        <v>17191</v>
      </c>
      <c r="J1320" s="107"/>
      <c r="K1320" s="10"/>
      <c r="L1320" s="10" t="s">
        <v>8942</v>
      </c>
      <c r="M1320" s="838">
        <v>15290.52</v>
      </c>
      <c r="N1320" s="10"/>
      <c r="O1320" s="107">
        <v>6</v>
      </c>
      <c r="P1320" s="838">
        <v>7280.48</v>
      </c>
      <c r="Q1320" s="10">
        <v>1</v>
      </c>
      <c r="R1320" s="107">
        <v>12</v>
      </c>
    </row>
    <row r="1321" spans="1:18" s="843" customFormat="1" ht="33.75" x14ac:dyDescent="0.25">
      <c r="A1321" s="107" t="s">
        <v>17149</v>
      </c>
      <c r="B1321" s="10" t="s">
        <v>19548</v>
      </c>
      <c r="C1321" s="269" t="s">
        <v>30118</v>
      </c>
      <c r="D1321" s="841" t="s">
        <v>17390</v>
      </c>
      <c r="E1321" s="837">
        <v>2500</v>
      </c>
      <c r="F1321" s="269" t="s">
        <v>18530</v>
      </c>
      <c r="G1321" s="841" t="s">
        <v>18531</v>
      </c>
      <c r="H1321" s="842" t="s">
        <v>18532</v>
      </c>
      <c r="I1321" s="842" t="s">
        <v>17544</v>
      </c>
      <c r="J1321" s="107"/>
      <c r="K1321" s="10"/>
      <c r="L1321" s="10" t="s">
        <v>8942</v>
      </c>
      <c r="M1321" s="838">
        <v>35708.39</v>
      </c>
      <c r="N1321" s="10"/>
      <c r="O1321" s="107">
        <v>6</v>
      </c>
      <c r="P1321" s="838">
        <v>16232.46</v>
      </c>
      <c r="Q1321" s="10">
        <v>1</v>
      </c>
      <c r="R1321" s="107">
        <v>12</v>
      </c>
    </row>
    <row r="1322" spans="1:18" s="843" customFormat="1" ht="33.75" x14ac:dyDescent="0.25">
      <c r="A1322" s="107" t="s">
        <v>17149</v>
      </c>
      <c r="B1322" s="10" t="s">
        <v>19548</v>
      </c>
      <c r="C1322" s="269" t="s">
        <v>30118</v>
      </c>
      <c r="D1322" s="841" t="s">
        <v>17874</v>
      </c>
      <c r="E1322" s="837">
        <v>13500</v>
      </c>
      <c r="F1322" s="269" t="s">
        <v>18533</v>
      </c>
      <c r="G1322" s="841" t="s">
        <v>18534</v>
      </c>
      <c r="H1322" s="842" t="s">
        <v>16685</v>
      </c>
      <c r="I1322" s="842" t="s">
        <v>17154</v>
      </c>
      <c r="J1322" s="107"/>
      <c r="K1322" s="10"/>
      <c r="L1322" s="10" t="s">
        <v>17363</v>
      </c>
      <c r="M1322" s="838">
        <v>14348.1</v>
      </c>
      <c r="N1322" s="10"/>
      <c r="O1322" s="107" t="s">
        <v>17180</v>
      </c>
      <c r="P1322" s="838">
        <v>0</v>
      </c>
      <c r="Q1322" s="10">
        <v>0</v>
      </c>
      <c r="R1322" s="107">
        <v>0</v>
      </c>
    </row>
    <row r="1323" spans="1:18" s="843" customFormat="1" ht="33.75" x14ac:dyDescent="0.25">
      <c r="A1323" s="107" t="s">
        <v>17149</v>
      </c>
      <c r="B1323" s="10" t="s">
        <v>19548</v>
      </c>
      <c r="C1323" s="269" t="s">
        <v>30118</v>
      </c>
      <c r="D1323" s="841" t="s">
        <v>17681</v>
      </c>
      <c r="E1323" s="837">
        <v>4000</v>
      </c>
      <c r="F1323" s="269" t="s">
        <v>18535</v>
      </c>
      <c r="G1323" s="841" t="s">
        <v>18536</v>
      </c>
      <c r="H1323" s="842" t="s">
        <v>17840</v>
      </c>
      <c r="I1323" s="842" t="s">
        <v>17154</v>
      </c>
      <c r="J1323" s="107"/>
      <c r="K1323" s="10"/>
      <c r="L1323" s="10" t="s">
        <v>18124</v>
      </c>
      <c r="M1323" s="838">
        <v>33825.449999999997</v>
      </c>
      <c r="N1323" s="10"/>
      <c r="O1323" s="107" t="s">
        <v>18063</v>
      </c>
      <c r="P1323" s="838">
        <v>8784.99</v>
      </c>
      <c r="Q1323" s="10">
        <v>0</v>
      </c>
      <c r="R1323" s="107">
        <v>0</v>
      </c>
    </row>
    <row r="1324" spans="1:18" s="843" customFormat="1" ht="33.75" x14ac:dyDescent="0.25">
      <c r="A1324" s="107" t="s">
        <v>17149</v>
      </c>
      <c r="B1324" s="10" t="s">
        <v>19548</v>
      </c>
      <c r="C1324" s="269" t="s">
        <v>30118</v>
      </c>
      <c r="D1324" s="841" t="s">
        <v>17156</v>
      </c>
      <c r="E1324" s="837">
        <v>1600</v>
      </c>
      <c r="F1324" s="269" t="s">
        <v>18537</v>
      </c>
      <c r="G1324" s="841" t="s">
        <v>18538</v>
      </c>
      <c r="H1324" s="842" t="s">
        <v>16700</v>
      </c>
      <c r="I1324" s="842" t="s">
        <v>17154</v>
      </c>
      <c r="J1324" s="107"/>
      <c r="K1324" s="10"/>
      <c r="L1324" s="10" t="s">
        <v>8942</v>
      </c>
      <c r="M1324" s="838">
        <v>21738</v>
      </c>
      <c r="N1324" s="10"/>
      <c r="O1324" s="107">
        <v>6</v>
      </c>
      <c r="P1324" s="838">
        <v>10522.009999999998</v>
      </c>
      <c r="Q1324" s="10">
        <v>1</v>
      </c>
      <c r="R1324" s="107">
        <v>12</v>
      </c>
    </row>
    <row r="1325" spans="1:18" s="843" customFormat="1" ht="33.75" x14ac:dyDescent="0.25">
      <c r="A1325" s="107" t="s">
        <v>17149</v>
      </c>
      <c r="B1325" s="10" t="s">
        <v>19548</v>
      </c>
      <c r="C1325" s="269" t="s">
        <v>30118</v>
      </c>
      <c r="D1325" s="841" t="s">
        <v>17760</v>
      </c>
      <c r="E1325" s="837">
        <v>5000</v>
      </c>
      <c r="F1325" s="269" t="s">
        <v>18539</v>
      </c>
      <c r="G1325" s="841" t="s">
        <v>18540</v>
      </c>
      <c r="H1325" s="842" t="s">
        <v>16700</v>
      </c>
      <c r="I1325" s="842" t="s">
        <v>17154</v>
      </c>
      <c r="J1325" s="107"/>
      <c r="K1325" s="10"/>
      <c r="L1325" s="10" t="s">
        <v>17180</v>
      </c>
      <c r="M1325" s="838">
        <v>5328.91</v>
      </c>
      <c r="N1325" s="10"/>
      <c r="O1325" s="107" t="s">
        <v>17180</v>
      </c>
      <c r="P1325" s="838">
        <v>0</v>
      </c>
      <c r="Q1325" s="10">
        <v>0</v>
      </c>
      <c r="R1325" s="107">
        <v>0</v>
      </c>
    </row>
    <row r="1326" spans="1:18" s="843" customFormat="1" ht="33.75" x14ac:dyDescent="0.25">
      <c r="A1326" s="107" t="s">
        <v>17149</v>
      </c>
      <c r="B1326" s="10" t="s">
        <v>19548</v>
      </c>
      <c r="C1326" s="269" t="s">
        <v>30118</v>
      </c>
      <c r="D1326" s="841" t="s">
        <v>18541</v>
      </c>
      <c r="E1326" s="837">
        <v>8500</v>
      </c>
      <c r="F1326" s="269" t="s">
        <v>18542</v>
      </c>
      <c r="G1326" s="841" t="s">
        <v>18543</v>
      </c>
      <c r="H1326" s="842" t="s">
        <v>15834</v>
      </c>
      <c r="I1326" s="842" t="s">
        <v>17154</v>
      </c>
      <c r="J1326" s="107"/>
      <c r="K1326" s="10"/>
      <c r="L1326" s="10" t="s">
        <v>18063</v>
      </c>
      <c r="M1326" s="838">
        <v>12902.27</v>
      </c>
      <c r="N1326" s="10"/>
      <c r="O1326" s="107" t="s">
        <v>17462</v>
      </c>
      <c r="P1326" s="838">
        <v>27531.620000000003</v>
      </c>
      <c r="Q1326" s="10">
        <v>0</v>
      </c>
      <c r="R1326" s="107">
        <v>0</v>
      </c>
    </row>
    <row r="1327" spans="1:18" s="843" customFormat="1" ht="33.75" x14ac:dyDescent="0.25">
      <c r="A1327" s="107" t="s">
        <v>17149</v>
      </c>
      <c r="B1327" s="10" t="s">
        <v>25078</v>
      </c>
      <c r="C1327" s="269" t="s">
        <v>30118</v>
      </c>
      <c r="D1327" s="841" t="s">
        <v>17214</v>
      </c>
      <c r="E1327" s="837">
        <v>2000</v>
      </c>
      <c r="F1327" s="269" t="s">
        <v>18544</v>
      </c>
      <c r="G1327" s="841" t="s">
        <v>18545</v>
      </c>
      <c r="H1327" s="842" t="s">
        <v>17190</v>
      </c>
      <c r="I1327" s="842" t="s">
        <v>17191</v>
      </c>
      <c r="J1327" s="107"/>
      <c r="K1327" s="10"/>
      <c r="L1327" s="10" t="s">
        <v>8942</v>
      </c>
      <c r="M1327" s="838">
        <v>22100</v>
      </c>
      <c r="N1327" s="10"/>
      <c r="O1327" s="107">
        <v>6</v>
      </c>
      <c r="P1327" s="838">
        <v>13146.67</v>
      </c>
      <c r="Q1327" s="10">
        <v>1</v>
      </c>
      <c r="R1327" s="107">
        <v>12</v>
      </c>
    </row>
    <row r="1328" spans="1:18" s="843" customFormat="1" ht="33.75" x14ac:dyDescent="0.25">
      <c r="A1328" s="107" t="s">
        <v>17149</v>
      </c>
      <c r="B1328" s="10" t="s">
        <v>19548</v>
      </c>
      <c r="C1328" s="269" t="s">
        <v>30118</v>
      </c>
      <c r="D1328" s="841" t="s">
        <v>18546</v>
      </c>
      <c r="E1328" s="837">
        <v>7500</v>
      </c>
      <c r="F1328" s="269" t="s">
        <v>18547</v>
      </c>
      <c r="G1328" s="841" t="s">
        <v>18548</v>
      </c>
      <c r="H1328" s="842" t="s">
        <v>16683</v>
      </c>
      <c r="I1328" s="842" t="s">
        <v>17154</v>
      </c>
      <c r="J1328" s="107"/>
      <c r="K1328" s="10"/>
      <c r="L1328" s="10" t="s">
        <v>17462</v>
      </c>
      <c r="M1328" s="838">
        <v>34691.21</v>
      </c>
      <c r="N1328" s="10"/>
      <c r="O1328" s="107" t="s">
        <v>8497</v>
      </c>
      <c r="P1328" s="838">
        <v>18521.650000000001</v>
      </c>
      <c r="Q1328" s="10">
        <v>0</v>
      </c>
      <c r="R1328" s="107">
        <v>0</v>
      </c>
    </row>
    <row r="1329" spans="1:18" s="843" customFormat="1" ht="33.75" x14ac:dyDescent="0.25">
      <c r="A1329" s="107" t="s">
        <v>17149</v>
      </c>
      <c r="B1329" s="10" t="s">
        <v>19548</v>
      </c>
      <c r="C1329" s="269" t="s">
        <v>30118</v>
      </c>
      <c r="D1329" s="841" t="s">
        <v>18549</v>
      </c>
      <c r="E1329" s="837">
        <v>3500</v>
      </c>
      <c r="F1329" s="269" t="s">
        <v>18550</v>
      </c>
      <c r="G1329" s="841" t="s">
        <v>18551</v>
      </c>
      <c r="H1329" s="842" t="s">
        <v>18552</v>
      </c>
      <c r="I1329" s="842" t="s">
        <v>17160</v>
      </c>
      <c r="J1329" s="107"/>
      <c r="K1329" s="10"/>
      <c r="L1329" s="10" t="s">
        <v>8942</v>
      </c>
      <c r="M1329" s="838">
        <v>45160.61</v>
      </c>
      <c r="N1329" s="10"/>
      <c r="O1329" s="107">
        <v>6</v>
      </c>
      <c r="P1329" s="838">
        <v>22153.18</v>
      </c>
      <c r="Q1329" s="10">
        <v>1</v>
      </c>
      <c r="R1329" s="107">
        <v>12</v>
      </c>
    </row>
    <row r="1330" spans="1:18" s="843" customFormat="1" ht="33.75" x14ac:dyDescent="0.25">
      <c r="A1330" s="107" t="s">
        <v>17149</v>
      </c>
      <c r="B1330" s="10" t="s">
        <v>19548</v>
      </c>
      <c r="C1330" s="269" t="s">
        <v>30118</v>
      </c>
      <c r="D1330" s="841" t="s">
        <v>15605</v>
      </c>
      <c r="E1330" s="837">
        <v>7000</v>
      </c>
      <c r="F1330" s="269" t="s">
        <v>18553</v>
      </c>
      <c r="G1330" s="841" t="s">
        <v>18554</v>
      </c>
      <c r="H1330" s="842" t="s">
        <v>16686</v>
      </c>
      <c r="I1330" s="842" t="s">
        <v>17154</v>
      </c>
      <c r="J1330" s="107"/>
      <c r="K1330" s="10"/>
      <c r="L1330" s="10" t="s">
        <v>18224</v>
      </c>
      <c r="M1330" s="838">
        <v>13968.93</v>
      </c>
      <c r="N1330" s="10"/>
      <c r="O1330" s="107" t="s">
        <v>8497</v>
      </c>
      <c r="P1330" s="838">
        <v>16884.84</v>
      </c>
      <c r="Q1330" s="10">
        <v>0</v>
      </c>
      <c r="R1330" s="107">
        <v>0</v>
      </c>
    </row>
    <row r="1331" spans="1:18" s="843" customFormat="1" ht="33.75" x14ac:dyDescent="0.25">
      <c r="A1331" s="107" t="s">
        <v>17149</v>
      </c>
      <c r="B1331" s="10" t="s">
        <v>19548</v>
      </c>
      <c r="C1331" s="269" t="s">
        <v>30118</v>
      </c>
      <c r="D1331" s="841" t="s">
        <v>18258</v>
      </c>
      <c r="E1331" s="837">
        <v>11000</v>
      </c>
      <c r="F1331" s="269" t="s">
        <v>18555</v>
      </c>
      <c r="G1331" s="841" t="s">
        <v>18556</v>
      </c>
      <c r="H1331" s="842" t="s">
        <v>16685</v>
      </c>
      <c r="I1331" s="842" t="s">
        <v>17154</v>
      </c>
      <c r="J1331" s="107"/>
      <c r="K1331" s="10"/>
      <c r="L1331" s="10" t="s">
        <v>17180</v>
      </c>
      <c r="M1331" s="838">
        <v>0</v>
      </c>
      <c r="N1331" s="10"/>
      <c r="O1331" s="107" t="s">
        <v>17233</v>
      </c>
      <c r="P1331" s="838">
        <v>17253.329999999998</v>
      </c>
      <c r="Q1331" s="10">
        <v>0</v>
      </c>
      <c r="R1331" s="107">
        <v>0</v>
      </c>
    </row>
    <row r="1332" spans="1:18" s="843" customFormat="1" ht="33.75" x14ac:dyDescent="0.25">
      <c r="A1332" s="107" t="s">
        <v>17149</v>
      </c>
      <c r="B1332" s="10" t="s">
        <v>19548</v>
      </c>
      <c r="C1332" s="269" t="s">
        <v>30118</v>
      </c>
      <c r="D1332" s="841" t="s">
        <v>18557</v>
      </c>
      <c r="E1332" s="837">
        <v>11000</v>
      </c>
      <c r="F1332" s="269" t="s">
        <v>18558</v>
      </c>
      <c r="G1332" s="841" t="s">
        <v>18559</v>
      </c>
      <c r="H1332" s="842" t="s">
        <v>16685</v>
      </c>
      <c r="I1332" s="842" t="s">
        <v>17154</v>
      </c>
      <c r="J1332" s="107"/>
      <c r="K1332" s="10"/>
      <c r="L1332" s="10" t="s">
        <v>8942</v>
      </c>
      <c r="M1332" s="838">
        <v>195524.15</v>
      </c>
      <c r="N1332" s="10"/>
      <c r="O1332" s="107">
        <v>6</v>
      </c>
      <c r="P1332" s="838">
        <v>67515.97</v>
      </c>
      <c r="Q1332" s="10">
        <v>1</v>
      </c>
      <c r="R1332" s="107">
        <v>12</v>
      </c>
    </row>
    <row r="1333" spans="1:18" s="843" customFormat="1" ht="33.75" x14ac:dyDescent="0.25">
      <c r="A1333" s="107" t="s">
        <v>17149</v>
      </c>
      <c r="B1333" s="10" t="s">
        <v>19548</v>
      </c>
      <c r="C1333" s="269" t="s">
        <v>30118</v>
      </c>
      <c r="D1333" s="841" t="s">
        <v>18560</v>
      </c>
      <c r="E1333" s="837">
        <v>11000</v>
      </c>
      <c r="F1333" s="269" t="s">
        <v>18561</v>
      </c>
      <c r="G1333" s="841" t="s">
        <v>18562</v>
      </c>
      <c r="H1333" s="842" t="s">
        <v>17200</v>
      </c>
      <c r="I1333" s="842" t="s">
        <v>17154</v>
      </c>
      <c r="J1333" s="107"/>
      <c r="K1333" s="10"/>
      <c r="L1333" s="10" t="s">
        <v>8942</v>
      </c>
      <c r="M1333" s="838">
        <v>159162.32</v>
      </c>
      <c r="N1333" s="10"/>
      <c r="O1333" s="107" t="s">
        <v>17462</v>
      </c>
      <c r="P1333" s="838">
        <v>34696.339999999997</v>
      </c>
      <c r="Q1333" s="10">
        <v>0</v>
      </c>
      <c r="R1333" s="107">
        <v>0</v>
      </c>
    </row>
    <row r="1334" spans="1:18" s="843" customFormat="1" ht="33.75" x14ac:dyDescent="0.25">
      <c r="A1334" s="107" t="s">
        <v>17149</v>
      </c>
      <c r="B1334" s="10" t="s">
        <v>19548</v>
      </c>
      <c r="C1334" s="269" t="s">
        <v>30118</v>
      </c>
      <c r="D1334" s="841" t="s">
        <v>18563</v>
      </c>
      <c r="E1334" s="837">
        <v>7000</v>
      </c>
      <c r="F1334" s="269" t="s">
        <v>18564</v>
      </c>
      <c r="G1334" s="841" t="s">
        <v>18565</v>
      </c>
      <c r="H1334" s="842" t="s">
        <v>16725</v>
      </c>
      <c r="I1334" s="842" t="s">
        <v>17154</v>
      </c>
      <c r="J1334" s="107"/>
      <c r="K1334" s="10"/>
      <c r="L1334" s="10" t="s">
        <v>8942</v>
      </c>
      <c r="M1334" s="838">
        <v>94213.6</v>
      </c>
      <c r="N1334" s="10"/>
      <c r="O1334" s="107">
        <v>6</v>
      </c>
      <c r="P1334" s="838">
        <v>43382.630000000005</v>
      </c>
      <c r="Q1334" s="10">
        <v>1</v>
      </c>
      <c r="R1334" s="107">
        <v>12</v>
      </c>
    </row>
    <row r="1335" spans="1:18" s="843" customFormat="1" ht="33.75" x14ac:dyDescent="0.25">
      <c r="A1335" s="107" t="s">
        <v>17149</v>
      </c>
      <c r="B1335" s="10" t="s">
        <v>19548</v>
      </c>
      <c r="C1335" s="269" t="s">
        <v>30118</v>
      </c>
      <c r="D1335" s="841" t="s">
        <v>17648</v>
      </c>
      <c r="E1335" s="837">
        <v>14500</v>
      </c>
      <c r="F1335" s="269" t="s">
        <v>18566</v>
      </c>
      <c r="G1335" s="841" t="s">
        <v>18567</v>
      </c>
      <c r="H1335" s="842" t="s">
        <v>16686</v>
      </c>
      <c r="I1335" s="842" t="s">
        <v>17154</v>
      </c>
      <c r="J1335" s="107"/>
      <c r="K1335" s="10"/>
      <c r="L1335" s="10" t="s">
        <v>17180</v>
      </c>
      <c r="M1335" s="838">
        <v>0</v>
      </c>
      <c r="N1335" s="10"/>
      <c r="O1335" s="107" t="s">
        <v>18210</v>
      </c>
      <c r="P1335" s="838">
        <v>5019.63</v>
      </c>
      <c r="Q1335" s="10">
        <v>0</v>
      </c>
      <c r="R1335" s="107">
        <v>0</v>
      </c>
    </row>
    <row r="1336" spans="1:18" s="843" customFormat="1" ht="33.75" x14ac:dyDescent="0.25">
      <c r="A1336" s="107" t="s">
        <v>17149</v>
      </c>
      <c r="B1336" s="10" t="s">
        <v>25078</v>
      </c>
      <c r="C1336" s="269" t="s">
        <v>30118</v>
      </c>
      <c r="D1336" s="841" t="s">
        <v>17214</v>
      </c>
      <c r="E1336" s="837">
        <v>2000</v>
      </c>
      <c r="F1336" s="269" t="s">
        <v>18568</v>
      </c>
      <c r="G1336" s="841" t="s">
        <v>18569</v>
      </c>
      <c r="H1336" s="842" t="s">
        <v>17190</v>
      </c>
      <c r="I1336" s="842" t="s">
        <v>17191</v>
      </c>
      <c r="J1336" s="107"/>
      <c r="K1336" s="10"/>
      <c r="L1336" s="10" t="s">
        <v>8942</v>
      </c>
      <c r="M1336" s="838">
        <v>22100</v>
      </c>
      <c r="N1336" s="10"/>
      <c r="O1336" s="107">
        <v>6</v>
      </c>
      <c r="P1336" s="838">
        <v>13146.67</v>
      </c>
      <c r="Q1336" s="10">
        <v>1</v>
      </c>
      <c r="R1336" s="107">
        <v>12</v>
      </c>
    </row>
    <row r="1337" spans="1:18" s="843" customFormat="1" ht="33.75" x14ac:dyDescent="0.25">
      <c r="A1337" s="107" t="s">
        <v>17149</v>
      </c>
      <c r="B1337" s="10" t="s">
        <v>19548</v>
      </c>
      <c r="C1337" s="269" t="s">
        <v>30118</v>
      </c>
      <c r="D1337" s="841" t="s">
        <v>17245</v>
      </c>
      <c r="E1337" s="837">
        <v>11000</v>
      </c>
      <c r="F1337" s="269" t="s">
        <v>18570</v>
      </c>
      <c r="G1337" s="841" t="s">
        <v>18571</v>
      </c>
      <c r="H1337" s="842" t="s">
        <v>16700</v>
      </c>
      <c r="I1337" s="842" t="s">
        <v>17154</v>
      </c>
      <c r="J1337" s="107"/>
      <c r="K1337" s="10"/>
      <c r="L1337" s="10" t="s">
        <v>17180</v>
      </c>
      <c r="M1337" s="838">
        <v>0</v>
      </c>
      <c r="N1337" s="10"/>
      <c r="O1337" s="107" t="s">
        <v>9186</v>
      </c>
      <c r="P1337" s="838">
        <v>35956.9</v>
      </c>
      <c r="Q1337" s="10">
        <v>0</v>
      </c>
      <c r="R1337" s="107">
        <v>0</v>
      </c>
    </row>
    <row r="1338" spans="1:18" s="843" customFormat="1" ht="33.75" x14ac:dyDescent="0.25">
      <c r="A1338" s="107" t="s">
        <v>17149</v>
      </c>
      <c r="B1338" s="10" t="s">
        <v>19548</v>
      </c>
      <c r="C1338" s="269" t="s">
        <v>30118</v>
      </c>
      <c r="D1338" s="841" t="s">
        <v>17378</v>
      </c>
      <c r="E1338" s="837">
        <v>8500</v>
      </c>
      <c r="F1338" s="269" t="s">
        <v>18572</v>
      </c>
      <c r="G1338" s="841" t="s">
        <v>18573</v>
      </c>
      <c r="H1338" s="842" t="s">
        <v>15834</v>
      </c>
      <c r="I1338" s="842" t="s">
        <v>17154</v>
      </c>
      <c r="J1338" s="107"/>
      <c r="K1338" s="10"/>
      <c r="L1338" s="10" t="s">
        <v>18063</v>
      </c>
      <c r="M1338" s="838">
        <v>12902.27</v>
      </c>
      <c r="N1338" s="10"/>
      <c r="O1338" s="107">
        <v>6</v>
      </c>
      <c r="P1338" s="838">
        <v>52432.630000000005</v>
      </c>
      <c r="Q1338" s="10">
        <v>1</v>
      </c>
      <c r="R1338" s="107">
        <v>12</v>
      </c>
    </row>
    <row r="1339" spans="1:18" s="843" customFormat="1" ht="33.75" x14ac:dyDescent="0.25">
      <c r="A1339" s="107" t="s">
        <v>17149</v>
      </c>
      <c r="B1339" s="10" t="s">
        <v>19548</v>
      </c>
      <c r="C1339" s="269" t="s">
        <v>30118</v>
      </c>
      <c r="D1339" s="841" t="s">
        <v>16493</v>
      </c>
      <c r="E1339" s="837">
        <v>8000</v>
      </c>
      <c r="F1339" s="269" t="s">
        <v>18574</v>
      </c>
      <c r="G1339" s="841" t="s">
        <v>18575</v>
      </c>
      <c r="H1339" s="842" t="s">
        <v>16493</v>
      </c>
      <c r="I1339" s="842" t="s">
        <v>17154</v>
      </c>
      <c r="J1339" s="107"/>
      <c r="K1339" s="10"/>
      <c r="L1339" s="10" t="s">
        <v>8942</v>
      </c>
      <c r="M1339" s="838">
        <v>99160.82</v>
      </c>
      <c r="N1339" s="10"/>
      <c r="O1339" s="107">
        <v>6</v>
      </c>
      <c r="P1339" s="838">
        <v>49415.97</v>
      </c>
      <c r="Q1339" s="10">
        <v>1</v>
      </c>
      <c r="R1339" s="107">
        <v>12</v>
      </c>
    </row>
    <row r="1340" spans="1:18" s="843" customFormat="1" ht="33.75" x14ac:dyDescent="0.25">
      <c r="A1340" s="107" t="s">
        <v>17149</v>
      </c>
      <c r="B1340" s="10" t="s">
        <v>19548</v>
      </c>
      <c r="C1340" s="269" t="s">
        <v>30118</v>
      </c>
      <c r="D1340" s="841" t="s">
        <v>17810</v>
      </c>
      <c r="E1340" s="837">
        <v>13500</v>
      </c>
      <c r="F1340" s="269" t="s">
        <v>18576</v>
      </c>
      <c r="G1340" s="841" t="s">
        <v>18577</v>
      </c>
      <c r="H1340" s="842" t="s">
        <v>17200</v>
      </c>
      <c r="I1340" s="842" t="s">
        <v>17154</v>
      </c>
      <c r="J1340" s="107"/>
      <c r="K1340" s="10"/>
      <c r="L1340" s="10" t="s">
        <v>17591</v>
      </c>
      <c r="M1340" s="838">
        <v>132248.01</v>
      </c>
      <c r="N1340" s="10"/>
      <c r="O1340" s="107" t="s">
        <v>17709</v>
      </c>
      <c r="P1340" s="838">
        <v>7416.6</v>
      </c>
      <c r="Q1340" s="10">
        <v>0</v>
      </c>
      <c r="R1340" s="107">
        <v>0</v>
      </c>
    </row>
    <row r="1341" spans="1:18" s="843" customFormat="1" ht="33.75" x14ac:dyDescent="0.25">
      <c r="A1341" s="107" t="s">
        <v>17149</v>
      </c>
      <c r="B1341" s="10" t="s">
        <v>19548</v>
      </c>
      <c r="C1341" s="269" t="s">
        <v>30118</v>
      </c>
      <c r="D1341" s="841" t="s">
        <v>17445</v>
      </c>
      <c r="E1341" s="837">
        <v>5000</v>
      </c>
      <c r="F1341" s="269" t="s">
        <v>18578</v>
      </c>
      <c r="G1341" s="841" t="s">
        <v>18579</v>
      </c>
      <c r="H1341" s="842" t="s">
        <v>17169</v>
      </c>
      <c r="I1341" s="842" t="s">
        <v>17154</v>
      </c>
      <c r="J1341" s="107"/>
      <c r="K1341" s="10"/>
      <c r="L1341" s="10" t="s">
        <v>17651</v>
      </c>
      <c r="M1341" s="838">
        <v>18964.230000000003</v>
      </c>
      <c r="N1341" s="10"/>
      <c r="O1341" s="107" t="s">
        <v>17180</v>
      </c>
      <c r="P1341" s="838">
        <v>0</v>
      </c>
      <c r="Q1341" s="10">
        <v>0</v>
      </c>
      <c r="R1341" s="107">
        <v>0</v>
      </c>
    </row>
    <row r="1342" spans="1:18" s="843" customFormat="1" ht="33.75" x14ac:dyDescent="0.25">
      <c r="A1342" s="107" t="s">
        <v>17149</v>
      </c>
      <c r="B1342" s="10" t="s">
        <v>25078</v>
      </c>
      <c r="C1342" s="269" t="s">
        <v>30118</v>
      </c>
      <c r="D1342" s="841" t="s">
        <v>17214</v>
      </c>
      <c r="E1342" s="837">
        <v>2000</v>
      </c>
      <c r="F1342" s="269" t="s">
        <v>18580</v>
      </c>
      <c r="G1342" s="841" t="s">
        <v>18581</v>
      </c>
      <c r="H1342" s="842" t="s">
        <v>17190</v>
      </c>
      <c r="I1342" s="842" t="s">
        <v>17191</v>
      </c>
      <c r="J1342" s="107"/>
      <c r="K1342" s="10"/>
      <c r="L1342" s="10" t="s">
        <v>8942</v>
      </c>
      <c r="M1342" s="838">
        <v>22100</v>
      </c>
      <c r="N1342" s="10"/>
      <c r="O1342" s="107">
        <v>6</v>
      </c>
      <c r="P1342" s="838">
        <v>13146.67</v>
      </c>
      <c r="Q1342" s="10">
        <v>1</v>
      </c>
      <c r="R1342" s="107">
        <v>12</v>
      </c>
    </row>
    <row r="1343" spans="1:18" s="843" customFormat="1" ht="33.75" x14ac:dyDescent="0.25">
      <c r="A1343" s="107" t="s">
        <v>17149</v>
      </c>
      <c r="B1343" s="10" t="s">
        <v>19548</v>
      </c>
      <c r="C1343" s="269" t="s">
        <v>30118</v>
      </c>
      <c r="D1343" s="841" t="s">
        <v>17942</v>
      </c>
      <c r="E1343" s="837">
        <v>13500</v>
      </c>
      <c r="F1343" s="269" t="s">
        <v>18582</v>
      </c>
      <c r="G1343" s="841" t="s">
        <v>18583</v>
      </c>
      <c r="H1343" s="842" t="s">
        <v>16700</v>
      </c>
      <c r="I1343" s="842" t="s">
        <v>17154</v>
      </c>
      <c r="J1343" s="107"/>
      <c r="K1343" s="10"/>
      <c r="L1343" s="10" t="s">
        <v>18584</v>
      </c>
      <c r="M1343" s="838">
        <v>10117.799999999999</v>
      </c>
      <c r="N1343" s="10"/>
      <c r="O1343" s="107" t="s">
        <v>17689</v>
      </c>
      <c r="P1343" s="838">
        <v>19415.400000000001</v>
      </c>
      <c r="Q1343" s="10">
        <v>0</v>
      </c>
      <c r="R1343" s="107">
        <v>0</v>
      </c>
    </row>
    <row r="1344" spans="1:18" s="843" customFormat="1" ht="33.75" x14ac:dyDescent="0.25">
      <c r="A1344" s="107" t="s">
        <v>17149</v>
      </c>
      <c r="B1344" s="10" t="s">
        <v>19548</v>
      </c>
      <c r="C1344" s="269" t="s">
        <v>30118</v>
      </c>
      <c r="D1344" s="841" t="s">
        <v>17297</v>
      </c>
      <c r="E1344" s="837">
        <v>8500</v>
      </c>
      <c r="F1344" s="269" t="s">
        <v>18585</v>
      </c>
      <c r="G1344" s="841" t="s">
        <v>18586</v>
      </c>
      <c r="H1344" s="842" t="s">
        <v>15834</v>
      </c>
      <c r="I1344" s="842" t="s">
        <v>17154</v>
      </c>
      <c r="J1344" s="107"/>
      <c r="K1344" s="10"/>
      <c r="L1344" s="10" t="s">
        <v>18171</v>
      </c>
      <c r="M1344" s="838">
        <v>89158</v>
      </c>
      <c r="N1344" s="10"/>
      <c r="O1344" s="107" t="s">
        <v>17502</v>
      </c>
      <c r="P1344" s="838">
        <v>13515.82</v>
      </c>
      <c r="Q1344" s="10">
        <v>0</v>
      </c>
      <c r="R1344" s="107">
        <v>0</v>
      </c>
    </row>
    <row r="1345" spans="1:18" s="843" customFormat="1" ht="33.75" x14ac:dyDescent="0.25">
      <c r="A1345" s="107" t="s">
        <v>17149</v>
      </c>
      <c r="B1345" s="10" t="s">
        <v>19548</v>
      </c>
      <c r="C1345" s="269" t="s">
        <v>30118</v>
      </c>
      <c r="D1345" s="841" t="s">
        <v>18587</v>
      </c>
      <c r="E1345" s="837">
        <v>3800</v>
      </c>
      <c r="F1345" s="269" t="s">
        <v>18588</v>
      </c>
      <c r="G1345" s="841" t="s">
        <v>18589</v>
      </c>
      <c r="H1345" s="842" t="s">
        <v>17153</v>
      </c>
      <c r="I1345" s="842" t="s">
        <v>17154</v>
      </c>
      <c r="J1345" s="107"/>
      <c r="K1345" s="10"/>
      <c r="L1345" s="10" t="s">
        <v>17340</v>
      </c>
      <c r="M1345" s="838">
        <v>31529.07</v>
      </c>
      <c r="N1345" s="10"/>
      <c r="O1345" s="107" t="s">
        <v>9186</v>
      </c>
      <c r="P1345" s="838">
        <v>15565.03</v>
      </c>
      <c r="Q1345" s="10">
        <v>0</v>
      </c>
      <c r="R1345" s="107">
        <v>0</v>
      </c>
    </row>
    <row r="1346" spans="1:18" s="843" customFormat="1" ht="33.75" x14ac:dyDescent="0.25">
      <c r="A1346" s="107" t="s">
        <v>17149</v>
      </c>
      <c r="B1346" s="10" t="s">
        <v>19548</v>
      </c>
      <c r="C1346" s="269" t="s">
        <v>30118</v>
      </c>
      <c r="D1346" s="841" t="s">
        <v>17445</v>
      </c>
      <c r="E1346" s="837">
        <v>5000</v>
      </c>
      <c r="F1346" s="269" t="s">
        <v>18590</v>
      </c>
      <c r="G1346" s="841" t="s">
        <v>18591</v>
      </c>
      <c r="H1346" s="842" t="s">
        <v>16696</v>
      </c>
      <c r="I1346" s="842" t="s">
        <v>17154</v>
      </c>
      <c r="J1346" s="107"/>
      <c r="K1346" s="10"/>
      <c r="L1346" s="10" t="s">
        <v>8942</v>
      </c>
      <c r="M1346" s="838">
        <v>68046.930000000008</v>
      </c>
      <c r="N1346" s="10"/>
      <c r="O1346" s="107">
        <v>6</v>
      </c>
      <c r="P1346" s="838">
        <v>31149.3</v>
      </c>
      <c r="Q1346" s="10">
        <v>1</v>
      </c>
      <c r="R1346" s="107">
        <v>12</v>
      </c>
    </row>
    <row r="1347" spans="1:18" s="843" customFormat="1" ht="33.75" x14ac:dyDescent="0.25">
      <c r="A1347" s="107" t="s">
        <v>17149</v>
      </c>
      <c r="B1347" s="10" t="s">
        <v>19548</v>
      </c>
      <c r="C1347" s="269" t="s">
        <v>30118</v>
      </c>
      <c r="D1347" s="841" t="s">
        <v>18592</v>
      </c>
      <c r="E1347" s="837">
        <v>7000</v>
      </c>
      <c r="F1347" s="269" t="s">
        <v>18593</v>
      </c>
      <c r="G1347" s="841" t="s">
        <v>18594</v>
      </c>
      <c r="H1347" s="842" t="s">
        <v>15834</v>
      </c>
      <c r="I1347" s="842" t="s">
        <v>17154</v>
      </c>
      <c r="J1347" s="107"/>
      <c r="K1347" s="10"/>
      <c r="L1347" s="10" t="s">
        <v>8942</v>
      </c>
      <c r="M1347" s="838">
        <v>87213.6</v>
      </c>
      <c r="N1347" s="10"/>
      <c r="O1347" s="107">
        <v>6</v>
      </c>
      <c r="P1347" s="838">
        <v>43366.58</v>
      </c>
      <c r="Q1347" s="10">
        <v>1</v>
      </c>
      <c r="R1347" s="107">
        <v>12</v>
      </c>
    </row>
    <row r="1348" spans="1:18" s="843" customFormat="1" ht="33.75" x14ac:dyDescent="0.25">
      <c r="A1348" s="107" t="s">
        <v>17149</v>
      </c>
      <c r="B1348" s="10" t="s">
        <v>19548</v>
      </c>
      <c r="C1348" s="269" t="s">
        <v>30118</v>
      </c>
      <c r="D1348" s="841" t="s">
        <v>17156</v>
      </c>
      <c r="E1348" s="837">
        <v>1200</v>
      </c>
      <c r="F1348" s="269" t="s">
        <v>18595</v>
      </c>
      <c r="G1348" s="841" t="s">
        <v>18596</v>
      </c>
      <c r="H1348" s="842" t="s">
        <v>17159</v>
      </c>
      <c r="I1348" s="842" t="s">
        <v>17160</v>
      </c>
      <c r="J1348" s="107"/>
      <c r="K1348" s="10"/>
      <c r="L1348" s="10" t="s">
        <v>8942</v>
      </c>
      <c r="M1348" s="838">
        <v>16506</v>
      </c>
      <c r="N1348" s="10"/>
      <c r="O1348" s="107">
        <v>6</v>
      </c>
      <c r="P1348" s="838">
        <v>7848</v>
      </c>
      <c r="Q1348" s="10">
        <v>1</v>
      </c>
      <c r="R1348" s="107">
        <v>12</v>
      </c>
    </row>
    <row r="1349" spans="1:18" s="843" customFormat="1" ht="33.75" x14ac:dyDescent="0.25">
      <c r="A1349" s="107" t="s">
        <v>17149</v>
      </c>
      <c r="B1349" s="10" t="s">
        <v>19548</v>
      </c>
      <c r="C1349" s="269" t="s">
        <v>30118</v>
      </c>
      <c r="D1349" s="841" t="s">
        <v>17156</v>
      </c>
      <c r="E1349" s="837">
        <v>1700</v>
      </c>
      <c r="F1349" s="269" t="s">
        <v>18597</v>
      </c>
      <c r="G1349" s="841" t="s">
        <v>18598</v>
      </c>
      <c r="H1349" s="842" t="s">
        <v>17159</v>
      </c>
      <c r="I1349" s="842" t="s">
        <v>17160</v>
      </c>
      <c r="J1349" s="107"/>
      <c r="K1349" s="10"/>
      <c r="L1349" s="10" t="s">
        <v>8942</v>
      </c>
      <c r="M1349" s="838">
        <v>19040</v>
      </c>
      <c r="N1349" s="10"/>
      <c r="O1349" s="107">
        <v>6</v>
      </c>
      <c r="P1349" s="838">
        <v>11101.03</v>
      </c>
      <c r="Q1349" s="10">
        <v>1</v>
      </c>
      <c r="R1349" s="107">
        <v>12</v>
      </c>
    </row>
    <row r="1350" spans="1:18" s="843" customFormat="1" ht="33.75" x14ac:dyDescent="0.25">
      <c r="A1350" s="107" t="s">
        <v>17149</v>
      </c>
      <c r="B1350" s="10" t="s">
        <v>19548</v>
      </c>
      <c r="C1350" s="269" t="s">
        <v>30118</v>
      </c>
      <c r="D1350" s="841" t="s">
        <v>17588</v>
      </c>
      <c r="E1350" s="837">
        <v>8500</v>
      </c>
      <c r="F1350" s="269" t="s">
        <v>18599</v>
      </c>
      <c r="G1350" s="841" t="s">
        <v>18600</v>
      </c>
      <c r="H1350" s="842" t="s">
        <v>15834</v>
      </c>
      <c r="I1350" s="842" t="s">
        <v>17154</v>
      </c>
      <c r="J1350" s="107"/>
      <c r="K1350" s="10"/>
      <c r="L1350" s="10" t="s">
        <v>17739</v>
      </c>
      <c r="M1350" s="838">
        <v>12902.27</v>
      </c>
      <c r="N1350" s="10"/>
      <c r="O1350" s="107" t="s">
        <v>17816</v>
      </c>
      <c r="P1350" s="838">
        <v>44688.58</v>
      </c>
      <c r="Q1350" s="10">
        <v>0</v>
      </c>
      <c r="R1350" s="107">
        <v>0</v>
      </c>
    </row>
    <row r="1351" spans="1:18" s="843" customFormat="1" ht="33.75" x14ac:dyDescent="0.25">
      <c r="A1351" s="107" t="s">
        <v>17149</v>
      </c>
      <c r="B1351" s="10" t="s">
        <v>19548</v>
      </c>
      <c r="C1351" s="269" t="s">
        <v>30118</v>
      </c>
      <c r="D1351" s="841" t="s">
        <v>17630</v>
      </c>
      <c r="E1351" s="837">
        <v>6000</v>
      </c>
      <c r="F1351" s="269" t="s">
        <v>18601</v>
      </c>
      <c r="G1351" s="841" t="s">
        <v>18602</v>
      </c>
      <c r="H1351" s="842" t="s">
        <v>17169</v>
      </c>
      <c r="I1351" s="842" t="s">
        <v>17154</v>
      </c>
      <c r="J1351" s="107"/>
      <c r="K1351" s="10"/>
      <c r="L1351" s="10" t="s">
        <v>8942</v>
      </c>
      <c r="M1351" s="838">
        <v>78703.05</v>
      </c>
      <c r="N1351" s="10"/>
      <c r="O1351" s="107">
        <v>6</v>
      </c>
      <c r="P1351" s="838">
        <v>37324.300000000003</v>
      </c>
      <c r="Q1351" s="10">
        <v>1</v>
      </c>
      <c r="R1351" s="107">
        <v>12</v>
      </c>
    </row>
    <row r="1352" spans="1:18" s="843" customFormat="1" ht="33.75" x14ac:dyDescent="0.25">
      <c r="A1352" s="107" t="s">
        <v>17149</v>
      </c>
      <c r="B1352" s="10" t="s">
        <v>25078</v>
      </c>
      <c r="C1352" s="269" t="s">
        <v>30118</v>
      </c>
      <c r="D1352" s="841" t="s">
        <v>17214</v>
      </c>
      <c r="E1352" s="837">
        <v>2000</v>
      </c>
      <c r="F1352" s="269" t="s">
        <v>18603</v>
      </c>
      <c r="G1352" s="841" t="s">
        <v>18604</v>
      </c>
      <c r="H1352" s="842" t="s">
        <v>17190</v>
      </c>
      <c r="I1352" s="842" t="s">
        <v>17191</v>
      </c>
      <c r="J1352" s="107"/>
      <c r="K1352" s="10"/>
      <c r="L1352" s="10" t="s">
        <v>8942</v>
      </c>
      <c r="M1352" s="838">
        <v>19920</v>
      </c>
      <c r="N1352" s="10"/>
      <c r="O1352" s="107">
        <v>6</v>
      </c>
      <c r="P1352" s="838">
        <v>13146.67</v>
      </c>
      <c r="Q1352" s="10">
        <v>1</v>
      </c>
      <c r="R1352" s="107">
        <v>12</v>
      </c>
    </row>
    <row r="1353" spans="1:18" s="843" customFormat="1" ht="33.75" x14ac:dyDescent="0.25">
      <c r="A1353" s="107" t="s">
        <v>17149</v>
      </c>
      <c r="B1353" s="10" t="s">
        <v>19548</v>
      </c>
      <c r="C1353" s="269" t="s">
        <v>30118</v>
      </c>
      <c r="D1353" s="841" t="s">
        <v>15418</v>
      </c>
      <c r="E1353" s="837">
        <v>2300</v>
      </c>
      <c r="F1353" s="269" t="s">
        <v>18605</v>
      </c>
      <c r="G1353" s="841" t="s">
        <v>18606</v>
      </c>
      <c r="H1353" s="842" t="s">
        <v>17190</v>
      </c>
      <c r="I1353" s="842" t="s">
        <v>17191</v>
      </c>
      <c r="J1353" s="107"/>
      <c r="K1353" s="10"/>
      <c r="L1353" s="10" t="s">
        <v>8942</v>
      </c>
      <c r="M1353" s="838">
        <v>30684</v>
      </c>
      <c r="N1353" s="10"/>
      <c r="O1353" s="107">
        <v>6</v>
      </c>
      <c r="P1353" s="838">
        <v>14852.1</v>
      </c>
      <c r="Q1353" s="10">
        <v>1</v>
      </c>
      <c r="R1353" s="107">
        <v>12</v>
      </c>
    </row>
    <row r="1354" spans="1:18" s="843" customFormat="1" ht="33.75" x14ac:dyDescent="0.25">
      <c r="A1354" s="107" t="s">
        <v>17149</v>
      </c>
      <c r="B1354" s="10" t="s">
        <v>19548</v>
      </c>
      <c r="C1354" s="269" t="s">
        <v>30118</v>
      </c>
      <c r="D1354" s="841" t="s">
        <v>18607</v>
      </c>
      <c r="E1354" s="837">
        <v>3000</v>
      </c>
      <c r="F1354" s="269" t="s">
        <v>18608</v>
      </c>
      <c r="G1354" s="841" t="s">
        <v>18609</v>
      </c>
      <c r="H1354" s="842" t="s">
        <v>18610</v>
      </c>
      <c r="I1354" s="842" t="s">
        <v>17160</v>
      </c>
      <c r="J1354" s="107"/>
      <c r="K1354" s="10"/>
      <c r="L1354" s="10" t="s">
        <v>8942</v>
      </c>
      <c r="M1354" s="838">
        <v>39213.599999999999</v>
      </c>
      <c r="N1354" s="10"/>
      <c r="O1354" s="107">
        <v>6</v>
      </c>
      <c r="P1354" s="838">
        <v>19249.3</v>
      </c>
      <c r="Q1354" s="10">
        <v>1</v>
      </c>
      <c r="R1354" s="107">
        <v>12</v>
      </c>
    </row>
    <row r="1355" spans="1:18" s="843" customFormat="1" ht="33.75" x14ac:dyDescent="0.25">
      <c r="A1355" s="107" t="s">
        <v>17149</v>
      </c>
      <c r="B1355" s="10" t="s">
        <v>19548</v>
      </c>
      <c r="C1355" s="269" t="s">
        <v>30118</v>
      </c>
      <c r="D1355" s="841" t="s">
        <v>16903</v>
      </c>
      <c r="E1355" s="837">
        <v>1025</v>
      </c>
      <c r="F1355" s="269" t="s">
        <v>18611</v>
      </c>
      <c r="G1355" s="841" t="s">
        <v>18612</v>
      </c>
      <c r="H1355" s="842" t="s">
        <v>17190</v>
      </c>
      <c r="I1355" s="842" t="s">
        <v>17191</v>
      </c>
      <c r="J1355" s="107"/>
      <c r="K1355" s="10"/>
      <c r="L1355" s="10" t="s">
        <v>8942</v>
      </c>
      <c r="M1355" s="838">
        <v>12974.4</v>
      </c>
      <c r="N1355" s="10"/>
      <c r="O1355" s="107">
        <v>6</v>
      </c>
      <c r="P1355" s="838">
        <v>6326.55</v>
      </c>
      <c r="Q1355" s="10">
        <v>1</v>
      </c>
      <c r="R1355" s="107">
        <v>12</v>
      </c>
    </row>
    <row r="1356" spans="1:18" s="843" customFormat="1" ht="33.75" x14ac:dyDescent="0.25">
      <c r="A1356" s="107" t="s">
        <v>17149</v>
      </c>
      <c r="B1356" s="10" t="s">
        <v>19548</v>
      </c>
      <c r="C1356" s="269" t="s">
        <v>30118</v>
      </c>
      <c r="D1356" s="841" t="s">
        <v>15605</v>
      </c>
      <c r="E1356" s="837">
        <v>2265.5</v>
      </c>
      <c r="F1356" s="269" t="s">
        <v>18613</v>
      </c>
      <c r="G1356" s="841" t="s">
        <v>18614</v>
      </c>
      <c r="H1356" s="842" t="s">
        <v>16683</v>
      </c>
      <c r="I1356" s="842" t="s">
        <v>17154</v>
      </c>
      <c r="J1356" s="107"/>
      <c r="K1356" s="10"/>
      <c r="L1356" s="10" t="s">
        <v>8942</v>
      </c>
      <c r="M1356" s="838">
        <v>30232.799999999999</v>
      </c>
      <c r="N1356" s="10"/>
      <c r="O1356" s="107">
        <v>6</v>
      </c>
      <c r="P1356" s="838">
        <v>14803.92</v>
      </c>
      <c r="Q1356" s="10">
        <v>1</v>
      </c>
      <c r="R1356" s="107">
        <v>12</v>
      </c>
    </row>
    <row r="1357" spans="1:18" s="843" customFormat="1" ht="33.75" x14ac:dyDescent="0.25">
      <c r="A1357" s="107" t="s">
        <v>17149</v>
      </c>
      <c r="B1357" s="10" t="s">
        <v>25078</v>
      </c>
      <c r="C1357" s="269" t="s">
        <v>30118</v>
      </c>
      <c r="D1357" s="841" t="s">
        <v>17214</v>
      </c>
      <c r="E1357" s="837">
        <v>2000</v>
      </c>
      <c r="F1357" s="269" t="s">
        <v>18615</v>
      </c>
      <c r="G1357" s="841" t="s">
        <v>18616</v>
      </c>
      <c r="H1357" s="842" t="s">
        <v>17190</v>
      </c>
      <c r="I1357" s="842" t="s">
        <v>17191</v>
      </c>
      <c r="J1357" s="107"/>
      <c r="K1357" s="10"/>
      <c r="L1357" s="10" t="s">
        <v>8942</v>
      </c>
      <c r="M1357" s="838">
        <v>19920</v>
      </c>
      <c r="N1357" s="10"/>
      <c r="O1357" s="107">
        <v>6</v>
      </c>
      <c r="P1357" s="838">
        <v>13146.67</v>
      </c>
      <c r="Q1357" s="10">
        <v>1</v>
      </c>
      <c r="R1357" s="107">
        <v>12</v>
      </c>
    </row>
    <row r="1358" spans="1:18" s="843" customFormat="1" ht="33.75" x14ac:dyDescent="0.25">
      <c r="A1358" s="107" t="s">
        <v>17149</v>
      </c>
      <c r="B1358" s="10" t="s">
        <v>19548</v>
      </c>
      <c r="C1358" s="269" t="s">
        <v>30118</v>
      </c>
      <c r="D1358" s="841" t="s">
        <v>16903</v>
      </c>
      <c r="E1358" s="837">
        <v>2350</v>
      </c>
      <c r="F1358" s="269" t="s">
        <v>18617</v>
      </c>
      <c r="G1358" s="841" t="s">
        <v>18618</v>
      </c>
      <c r="H1358" s="842" t="s">
        <v>18619</v>
      </c>
      <c r="I1358" s="842" t="s">
        <v>17749</v>
      </c>
      <c r="J1358" s="107"/>
      <c r="K1358" s="10"/>
      <c r="L1358" s="10" t="s">
        <v>8942</v>
      </c>
      <c r="M1358" s="838">
        <v>31330.2</v>
      </c>
      <c r="N1358" s="10"/>
      <c r="O1358" s="107">
        <v>6</v>
      </c>
      <c r="P1358" s="838">
        <v>15314.039999999999</v>
      </c>
      <c r="Q1358" s="10">
        <v>1</v>
      </c>
      <c r="R1358" s="107">
        <v>12</v>
      </c>
    </row>
    <row r="1359" spans="1:18" s="843" customFormat="1" ht="33.75" x14ac:dyDescent="0.25">
      <c r="A1359" s="107" t="s">
        <v>17149</v>
      </c>
      <c r="B1359" s="10" t="s">
        <v>19548</v>
      </c>
      <c r="C1359" s="269" t="s">
        <v>30118</v>
      </c>
      <c r="D1359" s="841" t="s">
        <v>17156</v>
      </c>
      <c r="E1359" s="837">
        <v>1600</v>
      </c>
      <c r="F1359" s="269" t="s">
        <v>18620</v>
      </c>
      <c r="G1359" s="841" t="s">
        <v>18621</v>
      </c>
      <c r="H1359" s="842" t="s">
        <v>17159</v>
      </c>
      <c r="I1359" s="842" t="s">
        <v>17160</v>
      </c>
      <c r="J1359" s="107"/>
      <c r="K1359" s="10"/>
      <c r="L1359" s="10" t="s">
        <v>8942</v>
      </c>
      <c r="M1359" s="838">
        <v>21556.33</v>
      </c>
      <c r="N1359" s="10"/>
      <c r="O1359" s="107">
        <v>6</v>
      </c>
      <c r="P1359" s="838">
        <v>10398.6</v>
      </c>
      <c r="Q1359" s="10">
        <v>1</v>
      </c>
      <c r="R1359" s="107">
        <v>12</v>
      </c>
    </row>
    <row r="1360" spans="1:18" s="843" customFormat="1" ht="33.75" x14ac:dyDescent="0.25">
      <c r="A1360" s="107" t="s">
        <v>17149</v>
      </c>
      <c r="B1360" s="10" t="s">
        <v>19548</v>
      </c>
      <c r="C1360" s="269" t="s">
        <v>30118</v>
      </c>
      <c r="D1360" s="841" t="s">
        <v>18622</v>
      </c>
      <c r="E1360" s="837">
        <v>1025</v>
      </c>
      <c r="F1360" s="269" t="s">
        <v>18623</v>
      </c>
      <c r="G1360" s="841" t="s">
        <v>18624</v>
      </c>
      <c r="H1360" s="842" t="s">
        <v>17190</v>
      </c>
      <c r="I1360" s="842" t="s">
        <v>17191</v>
      </c>
      <c r="J1360" s="107"/>
      <c r="K1360" s="10"/>
      <c r="L1360" s="10" t="s">
        <v>8942</v>
      </c>
      <c r="M1360" s="838">
        <v>12298.6</v>
      </c>
      <c r="N1360" s="10"/>
      <c r="O1360" s="107">
        <v>6</v>
      </c>
      <c r="P1360" s="838">
        <v>6326.55</v>
      </c>
      <c r="Q1360" s="10">
        <v>1</v>
      </c>
      <c r="R1360" s="107">
        <v>12</v>
      </c>
    </row>
    <row r="1361" spans="1:18" s="843" customFormat="1" ht="33.75" x14ac:dyDescent="0.25">
      <c r="A1361" s="107" t="s">
        <v>17149</v>
      </c>
      <c r="B1361" s="10" t="s">
        <v>19548</v>
      </c>
      <c r="C1361" s="269" t="s">
        <v>30118</v>
      </c>
      <c r="D1361" s="841" t="s">
        <v>18625</v>
      </c>
      <c r="E1361" s="837">
        <v>8500</v>
      </c>
      <c r="F1361" s="269" t="s">
        <v>18626</v>
      </c>
      <c r="G1361" s="841" t="s">
        <v>18627</v>
      </c>
      <c r="H1361" s="842" t="s">
        <v>15834</v>
      </c>
      <c r="I1361" s="842" t="s">
        <v>17154</v>
      </c>
      <c r="J1361" s="107"/>
      <c r="K1361" s="10"/>
      <c r="L1361" s="10" t="s">
        <v>17375</v>
      </c>
      <c r="M1361" s="838">
        <v>28165.65</v>
      </c>
      <c r="N1361" s="10"/>
      <c r="O1361" s="107" t="s">
        <v>17180</v>
      </c>
      <c r="P1361" s="838">
        <v>0</v>
      </c>
      <c r="Q1361" s="10">
        <v>0</v>
      </c>
      <c r="R1361" s="107">
        <v>0</v>
      </c>
    </row>
    <row r="1362" spans="1:18" s="843" customFormat="1" ht="33.75" x14ac:dyDescent="0.25">
      <c r="A1362" s="107" t="s">
        <v>17149</v>
      </c>
      <c r="B1362" s="10" t="s">
        <v>19548</v>
      </c>
      <c r="C1362" s="269" t="s">
        <v>30118</v>
      </c>
      <c r="D1362" s="841" t="s">
        <v>17156</v>
      </c>
      <c r="E1362" s="837">
        <v>1600</v>
      </c>
      <c r="F1362" s="269" t="s">
        <v>18628</v>
      </c>
      <c r="G1362" s="841" t="s">
        <v>18629</v>
      </c>
      <c r="H1362" s="842" t="s">
        <v>17159</v>
      </c>
      <c r="I1362" s="842" t="s">
        <v>17160</v>
      </c>
      <c r="J1362" s="107"/>
      <c r="K1362" s="10"/>
      <c r="L1362" s="10" t="s">
        <v>8942</v>
      </c>
      <c r="M1362" s="838">
        <v>21721.039999999997</v>
      </c>
      <c r="N1362" s="10"/>
      <c r="O1362" s="107">
        <v>6</v>
      </c>
      <c r="P1362" s="838">
        <v>10522.13</v>
      </c>
      <c r="Q1362" s="10">
        <v>1</v>
      </c>
      <c r="R1362" s="107">
        <v>12</v>
      </c>
    </row>
    <row r="1363" spans="1:18" s="843" customFormat="1" ht="33.75" x14ac:dyDescent="0.25">
      <c r="A1363" s="107" t="s">
        <v>17149</v>
      </c>
      <c r="B1363" s="10" t="s">
        <v>25078</v>
      </c>
      <c r="C1363" s="269" t="s">
        <v>30118</v>
      </c>
      <c r="D1363" s="841" t="s">
        <v>17214</v>
      </c>
      <c r="E1363" s="837">
        <v>2000</v>
      </c>
      <c r="F1363" s="269" t="s">
        <v>18630</v>
      </c>
      <c r="G1363" s="841" t="s">
        <v>18631</v>
      </c>
      <c r="H1363" s="842" t="s">
        <v>17190</v>
      </c>
      <c r="I1363" s="842" t="s">
        <v>17191</v>
      </c>
      <c r="J1363" s="107"/>
      <c r="K1363" s="10"/>
      <c r="L1363" s="10" t="s">
        <v>8942</v>
      </c>
      <c r="M1363" s="838">
        <v>19920</v>
      </c>
      <c r="N1363" s="10"/>
      <c r="O1363" s="107">
        <v>6</v>
      </c>
      <c r="P1363" s="838">
        <v>13146.67</v>
      </c>
      <c r="Q1363" s="10">
        <v>1</v>
      </c>
      <c r="R1363" s="107">
        <v>12</v>
      </c>
    </row>
    <row r="1364" spans="1:18" s="843" customFormat="1" ht="33.75" x14ac:dyDescent="0.25">
      <c r="A1364" s="107" t="s">
        <v>17149</v>
      </c>
      <c r="B1364" s="10" t="s">
        <v>25078</v>
      </c>
      <c r="C1364" s="269" t="s">
        <v>30118</v>
      </c>
      <c r="D1364" s="841" t="s">
        <v>17214</v>
      </c>
      <c r="E1364" s="837">
        <v>2000</v>
      </c>
      <c r="F1364" s="269" t="s">
        <v>18632</v>
      </c>
      <c r="G1364" s="841" t="s">
        <v>18633</v>
      </c>
      <c r="H1364" s="842" t="s">
        <v>17190</v>
      </c>
      <c r="I1364" s="842" t="s">
        <v>17191</v>
      </c>
      <c r="J1364" s="107"/>
      <c r="K1364" s="10"/>
      <c r="L1364" s="10" t="s">
        <v>8942</v>
      </c>
      <c r="M1364" s="838">
        <v>19920</v>
      </c>
      <c r="N1364" s="10"/>
      <c r="O1364" s="107">
        <v>6</v>
      </c>
      <c r="P1364" s="838">
        <v>13146.67</v>
      </c>
      <c r="Q1364" s="10">
        <v>1</v>
      </c>
      <c r="R1364" s="107">
        <v>12</v>
      </c>
    </row>
    <row r="1365" spans="1:18" s="843" customFormat="1" ht="33.75" x14ac:dyDescent="0.25">
      <c r="A1365" s="107" t="s">
        <v>17149</v>
      </c>
      <c r="B1365" s="10" t="s">
        <v>19548</v>
      </c>
      <c r="C1365" s="269" t="s">
        <v>30118</v>
      </c>
      <c r="D1365" s="841" t="s">
        <v>17260</v>
      </c>
      <c r="E1365" s="837">
        <v>3800</v>
      </c>
      <c r="F1365" s="269" t="s">
        <v>18634</v>
      </c>
      <c r="G1365" s="841" t="s">
        <v>18635</v>
      </c>
      <c r="H1365" s="842" t="s">
        <v>18359</v>
      </c>
      <c r="I1365" s="842" t="s">
        <v>17154</v>
      </c>
      <c r="J1365" s="107"/>
      <c r="K1365" s="10"/>
      <c r="L1365" s="10" t="s">
        <v>17340</v>
      </c>
      <c r="M1365" s="838">
        <v>31529.07</v>
      </c>
      <c r="N1365" s="10"/>
      <c r="O1365" s="107" t="s">
        <v>9186</v>
      </c>
      <c r="P1365" s="838">
        <v>15517.53</v>
      </c>
      <c r="Q1365" s="10">
        <v>0</v>
      </c>
      <c r="R1365" s="107">
        <v>0</v>
      </c>
    </row>
    <row r="1366" spans="1:18" s="843" customFormat="1" ht="33.75" x14ac:dyDescent="0.25">
      <c r="A1366" s="107" t="s">
        <v>17149</v>
      </c>
      <c r="B1366" s="10" t="s">
        <v>19548</v>
      </c>
      <c r="C1366" s="269" t="s">
        <v>30118</v>
      </c>
      <c r="D1366" s="841" t="s">
        <v>18636</v>
      </c>
      <c r="E1366" s="837">
        <v>3500</v>
      </c>
      <c r="F1366" s="269" t="s">
        <v>18637</v>
      </c>
      <c r="G1366" s="841" t="s">
        <v>18638</v>
      </c>
      <c r="H1366" s="842" t="s">
        <v>17461</v>
      </c>
      <c r="I1366" s="842" t="s">
        <v>17160</v>
      </c>
      <c r="J1366" s="107"/>
      <c r="K1366" s="10"/>
      <c r="L1366" s="10" t="s">
        <v>8942</v>
      </c>
      <c r="M1366" s="838">
        <v>45213.36</v>
      </c>
      <c r="N1366" s="10"/>
      <c r="O1366" s="107">
        <v>6</v>
      </c>
      <c r="P1366" s="838">
        <v>22265.969999999998</v>
      </c>
      <c r="Q1366" s="10">
        <v>1</v>
      </c>
      <c r="R1366" s="107">
        <v>12</v>
      </c>
    </row>
    <row r="1367" spans="1:18" s="843" customFormat="1" ht="33.75" x14ac:dyDescent="0.25">
      <c r="A1367" s="107" t="s">
        <v>17149</v>
      </c>
      <c r="B1367" s="10" t="s">
        <v>19548</v>
      </c>
      <c r="C1367" s="269" t="s">
        <v>30118</v>
      </c>
      <c r="D1367" s="841" t="s">
        <v>18639</v>
      </c>
      <c r="E1367" s="837">
        <v>5000</v>
      </c>
      <c r="F1367" s="269" t="s">
        <v>18640</v>
      </c>
      <c r="G1367" s="841" t="s">
        <v>18641</v>
      </c>
      <c r="H1367" s="842" t="s">
        <v>18069</v>
      </c>
      <c r="I1367" s="842" t="s">
        <v>18642</v>
      </c>
      <c r="J1367" s="107"/>
      <c r="K1367" s="10"/>
      <c r="L1367" s="10" t="s">
        <v>8942</v>
      </c>
      <c r="M1367" s="838">
        <v>63213.599999999999</v>
      </c>
      <c r="N1367" s="10"/>
      <c r="O1367" s="107">
        <v>6</v>
      </c>
      <c r="P1367" s="838">
        <v>31315.969999999998</v>
      </c>
      <c r="Q1367" s="10">
        <v>1</v>
      </c>
      <c r="R1367" s="107">
        <v>12</v>
      </c>
    </row>
    <row r="1368" spans="1:18" s="843" customFormat="1" ht="33.75" x14ac:dyDescent="0.25">
      <c r="A1368" s="107" t="s">
        <v>17149</v>
      </c>
      <c r="B1368" s="10" t="s">
        <v>19548</v>
      </c>
      <c r="C1368" s="269" t="s">
        <v>30118</v>
      </c>
      <c r="D1368" s="841" t="s">
        <v>18643</v>
      </c>
      <c r="E1368" s="837">
        <v>7000</v>
      </c>
      <c r="F1368" s="269" t="s">
        <v>18644</v>
      </c>
      <c r="G1368" s="841" t="s">
        <v>18645</v>
      </c>
      <c r="H1368" s="842" t="s">
        <v>15834</v>
      </c>
      <c r="I1368" s="842" t="s">
        <v>17154</v>
      </c>
      <c r="J1368" s="107"/>
      <c r="K1368" s="10"/>
      <c r="L1368" s="10" t="s">
        <v>8942</v>
      </c>
      <c r="M1368" s="838">
        <v>87213.6</v>
      </c>
      <c r="N1368" s="10"/>
      <c r="O1368" s="107">
        <v>6</v>
      </c>
      <c r="P1368" s="838">
        <v>43334.51</v>
      </c>
      <c r="Q1368" s="10">
        <v>1</v>
      </c>
      <c r="R1368" s="107">
        <v>12</v>
      </c>
    </row>
    <row r="1369" spans="1:18" s="843" customFormat="1" ht="33.75" x14ac:dyDescent="0.25">
      <c r="A1369" s="107" t="s">
        <v>17149</v>
      </c>
      <c r="B1369" s="10" t="s">
        <v>25078</v>
      </c>
      <c r="C1369" s="269" t="s">
        <v>30118</v>
      </c>
      <c r="D1369" s="841" t="s">
        <v>18646</v>
      </c>
      <c r="E1369" s="837">
        <v>3800</v>
      </c>
      <c r="F1369" s="269" t="s">
        <v>18647</v>
      </c>
      <c r="G1369" s="841" t="s">
        <v>18648</v>
      </c>
      <c r="H1369" s="842" t="s">
        <v>18649</v>
      </c>
      <c r="I1369" s="842" t="s">
        <v>17255</v>
      </c>
      <c r="J1369" s="107"/>
      <c r="K1369" s="10"/>
      <c r="L1369" s="10" t="s">
        <v>8942</v>
      </c>
      <c r="M1369" s="838">
        <v>32038.390000000003</v>
      </c>
      <c r="N1369" s="10"/>
      <c r="O1369" s="107">
        <v>6</v>
      </c>
      <c r="P1369" s="838">
        <v>24044.47</v>
      </c>
      <c r="Q1369" s="10">
        <v>1</v>
      </c>
      <c r="R1369" s="107">
        <v>12</v>
      </c>
    </row>
    <row r="1370" spans="1:18" s="843" customFormat="1" ht="33.75" x14ac:dyDescent="0.25">
      <c r="A1370" s="107" t="s">
        <v>17149</v>
      </c>
      <c r="B1370" s="10" t="s">
        <v>19548</v>
      </c>
      <c r="C1370" s="269" t="s">
        <v>30118</v>
      </c>
      <c r="D1370" s="841" t="s">
        <v>18650</v>
      </c>
      <c r="E1370" s="837">
        <v>5000</v>
      </c>
      <c r="F1370" s="269" t="s">
        <v>18651</v>
      </c>
      <c r="G1370" s="841" t="s">
        <v>18652</v>
      </c>
      <c r="H1370" s="842" t="s">
        <v>18653</v>
      </c>
      <c r="I1370" s="842" t="s">
        <v>18654</v>
      </c>
      <c r="J1370" s="107"/>
      <c r="K1370" s="10"/>
      <c r="L1370" s="10" t="s">
        <v>8942</v>
      </c>
      <c r="M1370" s="838">
        <v>63213.599999999999</v>
      </c>
      <c r="N1370" s="10"/>
      <c r="O1370" s="107">
        <v>6</v>
      </c>
      <c r="P1370" s="838">
        <v>31315.969999999998</v>
      </c>
      <c r="Q1370" s="10">
        <v>1</v>
      </c>
      <c r="R1370" s="107">
        <v>12</v>
      </c>
    </row>
    <row r="1371" spans="1:18" s="843" customFormat="1" ht="33.75" x14ac:dyDescent="0.25">
      <c r="A1371" s="107" t="s">
        <v>17149</v>
      </c>
      <c r="B1371" s="10" t="s">
        <v>19548</v>
      </c>
      <c r="C1371" s="269" t="s">
        <v>30118</v>
      </c>
      <c r="D1371" s="841" t="s">
        <v>18076</v>
      </c>
      <c r="E1371" s="837">
        <v>8500</v>
      </c>
      <c r="F1371" s="269" t="s">
        <v>18655</v>
      </c>
      <c r="G1371" s="841" t="s">
        <v>18656</v>
      </c>
      <c r="H1371" s="842" t="s">
        <v>15834</v>
      </c>
      <c r="I1371" s="842" t="s">
        <v>17154</v>
      </c>
      <c r="J1371" s="107"/>
      <c r="K1371" s="10"/>
      <c r="L1371" s="10" t="s">
        <v>17180</v>
      </c>
      <c r="M1371" s="838">
        <v>0</v>
      </c>
      <c r="N1371" s="10"/>
      <c r="O1371" s="107">
        <v>6</v>
      </c>
      <c r="P1371" s="838">
        <v>28504.06</v>
      </c>
      <c r="Q1371" s="10">
        <v>1</v>
      </c>
      <c r="R1371" s="107">
        <v>12</v>
      </c>
    </row>
    <row r="1372" spans="1:18" s="843" customFormat="1" ht="33.75" x14ac:dyDescent="0.25">
      <c r="A1372" s="107" t="s">
        <v>17149</v>
      </c>
      <c r="B1372" s="10" t="s">
        <v>19548</v>
      </c>
      <c r="C1372" s="269" t="s">
        <v>30118</v>
      </c>
      <c r="D1372" s="841" t="s">
        <v>18076</v>
      </c>
      <c r="E1372" s="837">
        <v>8500</v>
      </c>
      <c r="F1372" s="269" t="s">
        <v>18655</v>
      </c>
      <c r="G1372" s="841" t="s">
        <v>18656</v>
      </c>
      <c r="H1372" s="842" t="s">
        <v>15834</v>
      </c>
      <c r="I1372" s="842" t="s">
        <v>17154</v>
      </c>
      <c r="J1372" s="107"/>
      <c r="K1372" s="10"/>
      <c r="L1372" s="10" t="s">
        <v>18657</v>
      </c>
      <c r="M1372" s="838">
        <v>124297.98999999999</v>
      </c>
      <c r="N1372" s="10"/>
      <c r="O1372" s="107" t="s">
        <v>17180</v>
      </c>
      <c r="P1372" s="838">
        <v>0</v>
      </c>
      <c r="Q1372" s="10">
        <v>0</v>
      </c>
      <c r="R1372" s="107">
        <v>0</v>
      </c>
    </row>
    <row r="1373" spans="1:18" s="843" customFormat="1" ht="33.75" x14ac:dyDescent="0.25">
      <c r="A1373" s="107" t="s">
        <v>17149</v>
      </c>
      <c r="B1373" s="10" t="s">
        <v>19548</v>
      </c>
      <c r="C1373" s="269" t="s">
        <v>30118</v>
      </c>
      <c r="D1373" s="841" t="s">
        <v>18658</v>
      </c>
      <c r="E1373" s="837">
        <v>6500</v>
      </c>
      <c r="F1373" s="269" t="s">
        <v>18659</v>
      </c>
      <c r="G1373" s="841" t="s">
        <v>18660</v>
      </c>
      <c r="H1373" s="842" t="s">
        <v>17169</v>
      </c>
      <c r="I1373" s="842" t="s">
        <v>17154</v>
      </c>
      <c r="J1373" s="107"/>
      <c r="K1373" s="10"/>
      <c r="L1373" s="10" t="s">
        <v>8942</v>
      </c>
      <c r="M1373" s="838">
        <v>81198.700000000012</v>
      </c>
      <c r="N1373" s="10"/>
      <c r="O1373" s="107">
        <v>6</v>
      </c>
      <c r="P1373" s="838">
        <v>40355.15</v>
      </c>
      <c r="Q1373" s="10">
        <v>1</v>
      </c>
      <c r="R1373" s="107">
        <v>12</v>
      </c>
    </row>
    <row r="1374" spans="1:18" s="843" customFormat="1" ht="33.75" x14ac:dyDescent="0.25">
      <c r="A1374" s="107" t="s">
        <v>17149</v>
      </c>
      <c r="B1374" s="10" t="s">
        <v>19548</v>
      </c>
      <c r="C1374" s="269" t="s">
        <v>30118</v>
      </c>
      <c r="D1374" s="841" t="s">
        <v>17977</v>
      </c>
      <c r="E1374" s="837">
        <v>5000</v>
      </c>
      <c r="F1374" s="269" t="s">
        <v>18661</v>
      </c>
      <c r="G1374" s="841" t="s">
        <v>18662</v>
      </c>
      <c r="H1374" s="842" t="s">
        <v>16700</v>
      </c>
      <c r="I1374" s="842" t="s">
        <v>17154</v>
      </c>
      <c r="J1374" s="107"/>
      <c r="K1374" s="10"/>
      <c r="L1374" s="10" t="s">
        <v>8942</v>
      </c>
      <c r="M1374" s="838">
        <v>62278.869999999995</v>
      </c>
      <c r="N1374" s="10"/>
      <c r="O1374" s="107">
        <v>6</v>
      </c>
      <c r="P1374" s="838">
        <v>31076.73</v>
      </c>
      <c r="Q1374" s="10">
        <v>1</v>
      </c>
      <c r="R1374" s="107">
        <v>12</v>
      </c>
    </row>
    <row r="1375" spans="1:18" s="843" customFormat="1" ht="33.75" x14ac:dyDescent="0.25">
      <c r="A1375" s="107" t="s">
        <v>17149</v>
      </c>
      <c r="B1375" s="10" t="s">
        <v>19548</v>
      </c>
      <c r="C1375" s="269" t="s">
        <v>30118</v>
      </c>
      <c r="D1375" s="841" t="s">
        <v>18663</v>
      </c>
      <c r="E1375" s="837">
        <v>11000</v>
      </c>
      <c r="F1375" s="269" t="s">
        <v>18664</v>
      </c>
      <c r="G1375" s="841" t="s">
        <v>18665</v>
      </c>
      <c r="H1375" s="842" t="s">
        <v>15834</v>
      </c>
      <c r="I1375" s="842" t="s">
        <v>17154</v>
      </c>
      <c r="J1375" s="107"/>
      <c r="K1375" s="10"/>
      <c r="L1375" s="10" t="s">
        <v>8942</v>
      </c>
      <c r="M1375" s="838">
        <v>146699.49000000002</v>
      </c>
      <c r="N1375" s="10"/>
      <c r="O1375" s="107" t="s">
        <v>17709</v>
      </c>
      <c r="P1375" s="838">
        <v>6098.1900000000005</v>
      </c>
      <c r="Q1375" s="10">
        <v>0</v>
      </c>
      <c r="R1375" s="107">
        <v>0</v>
      </c>
    </row>
    <row r="1376" spans="1:18" s="843" customFormat="1" ht="33.75" x14ac:dyDescent="0.25">
      <c r="A1376" s="107" t="s">
        <v>17149</v>
      </c>
      <c r="B1376" s="10" t="s">
        <v>19548</v>
      </c>
      <c r="C1376" s="269" t="s">
        <v>30118</v>
      </c>
      <c r="D1376" s="841" t="s">
        <v>17360</v>
      </c>
      <c r="E1376" s="837">
        <v>11000</v>
      </c>
      <c r="F1376" s="269" t="s">
        <v>18666</v>
      </c>
      <c r="G1376" s="841" t="s">
        <v>16732</v>
      </c>
      <c r="H1376" s="842" t="s">
        <v>17200</v>
      </c>
      <c r="I1376" s="842" t="s">
        <v>17154</v>
      </c>
      <c r="J1376" s="107"/>
      <c r="K1376" s="10"/>
      <c r="L1376" s="10" t="s">
        <v>18396</v>
      </c>
      <c r="M1376" s="838">
        <v>128668.59000000001</v>
      </c>
      <c r="N1376" s="10"/>
      <c r="O1376" s="107" t="s">
        <v>17180</v>
      </c>
      <c r="P1376" s="838">
        <v>0</v>
      </c>
      <c r="Q1376" s="10">
        <v>0</v>
      </c>
      <c r="R1376" s="107">
        <v>0</v>
      </c>
    </row>
    <row r="1377" spans="1:18" s="843" customFormat="1" ht="33.75" x14ac:dyDescent="0.25">
      <c r="A1377" s="107" t="s">
        <v>17149</v>
      </c>
      <c r="B1377" s="10" t="s">
        <v>19548</v>
      </c>
      <c r="C1377" s="269" t="s">
        <v>30118</v>
      </c>
      <c r="D1377" s="841" t="s">
        <v>18667</v>
      </c>
      <c r="E1377" s="837">
        <v>8000</v>
      </c>
      <c r="F1377" s="269" t="s">
        <v>18668</v>
      </c>
      <c r="G1377" s="841" t="s">
        <v>18669</v>
      </c>
      <c r="H1377" s="842" t="s">
        <v>15834</v>
      </c>
      <c r="I1377" s="842" t="s">
        <v>17154</v>
      </c>
      <c r="J1377" s="107"/>
      <c r="K1377" s="10"/>
      <c r="L1377" s="10" t="s">
        <v>8942</v>
      </c>
      <c r="M1377" s="838">
        <v>107213.6</v>
      </c>
      <c r="N1377" s="10"/>
      <c r="O1377" s="107">
        <v>6</v>
      </c>
      <c r="P1377" s="838">
        <v>24857.07</v>
      </c>
      <c r="Q1377" s="10">
        <v>1</v>
      </c>
      <c r="R1377" s="107">
        <v>12</v>
      </c>
    </row>
    <row r="1378" spans="1:18" s="843" customFormat="1" ht="33.75" x14ac:dyDescent="0.25">
      <c r="A1378" s="107" t="s">
        <v>17149</v>
      </c>
      <c r="B1378" s="10" t="s">
        <v>19548</v>
      </c>
      <c r="C1378" s="269" t="s">
        <v>30118</v>
      </c>
      <c r="D1378" s="841" t="s">
        <v>15678</v>
      </c>
      <c r="E1378" s="837">
        <v>1025</v>
      </c>
      <c r="F1378" s="269" t="s">
        <v>18670</v>
      </c>
      <c r="G1378" s="841" t="s">
        <v>18671</v>
      </c>
      <c r="H1378" s="842" t="s">
        <v>17190</v>
      </c>
      <c r="I1378" s="842" t="s">
        <v>17191</v>
      </c>
      <c r="J1378" s="107"/>
      <c r="K1378" s="10"/>
      <c r="L1378" s="10" t="s">
        <v>8942</v>
      </c>
      <c r="M1378" s="838">
        <v>12974.4</v>
      </c>
      <c r="N1378" s="10"/>
      <c r="O1378" s="107">
        <v>6</v>
      </c>
      <c r="P1378" s="838">
        <v>6096.97</v>
      </c>
      <c r="Q1378" s="10">
        <v>1</v>
      </c>
      <c r="R1378" s="107">
        <v>12</v>
      </c>
    </row>
    <row r="1379" spans="1:18" s="843" customFormat="1" ht="33.75" x14ac:dyDescent="0.25">
      <c r="A1379" s="107" t="s">
        <v>17149</v>
      </c>
      <c r="B1379" s="10" t="s">
        <v>25078</v>
      </c>
      <c r="C1379" s="269" t="s">
        <v>30118</v>
      </c>
      <c r="D1379" s="841" t="s">
        <v>17214</v>
      </c>
      <c r="E1379" s="837">
        <v>2000</v>
      </c>
      <c r="F1379" s="269" t="s">
        <v>18672</v>
      </c>
      <c r="G1379" s="841" t="s">
        <v>18673</v>
      </c>
      <c r="H1379" s="842" t="s">
        <v>17190</v>
      </c>
      <c r="I1379" s="842" t="s">
        <v>17191</v>
      </c>
      <c r="J1379" s="107"/>
      <c r="K1379" s="10"/>
      <c r="L1379" s="10" t="s">
        <v>8942</v>
      </c>
      <c r="M1379" s="838">
        <v>19920</v>
      </c>
      <c r="N1379" s="10"/>
      <c r="O1379" s="107">
        <v>6</v>
      </c>
      <c r="P1379" s="838">
        <v>13146.67</v>
      </c>
      <c r="Q1379" s="10">
        <v>1</v>
      </c>
      <c r="R1379" s="107">
        <v>12</v>
      </c>
    </row>
    <row r="1380" spans="1:18" s="843" customFormat="1" ht="33.75" x14ac:dyDescent="0.25">
      <c r="A1380" s="107" t="s">
        <v>17149</v>
      </c>
      <c r="B1380" s="10" t="s">
        <v>19548</v>
      </c>
      <c r="C1380" s="269" t="s">
        <v>30118</v>
      </c>
      <c r="D1380" s="841" t="s">
        <v>17156</v>
      </c>
      <c r="E1380" s="837">
        <v>1600</v>
      </c>
      <c r="F1380" s="269" t="s">
        <v>18674</v>
      </c>
      <c r="G1380" s="841" t="s">
        <v>18675</v>
      </c>
      <c r="H1380" s="842" t="s">
        <v>18676</v>
      </c>
      <c r="I1380" s="842" t="s">
        <v>17726</v>
      </c>
      <c r="J1380" s="107"/>
      <c r="K1380" s="10"/>
      <c r="L1380" s="10" t="s">
        <v>8942</v>
      </c>
      <c r="M1380" s="838">
        <v>19694</v>
      </c>
      <c r="N1380" s="10"/>
      <c r="O1380" s="107">
        <v>6</v>
      </c>
      <c r="P1380" s="838">
        <v>10289.59</v>
      </c>
      <c r="Q1380" s="10">
        <v>1</v>
      </c>
      <c r="R1380" s="107">
        <v>12</v>
      </c>
    </row>
    <row r="1381" spans="1:18" s="843" customFormat="1" ht="33.75" x14ac:dyDescent="0.25">
      <c r="A1381" s="107" t="s">
        <v>17149</v>
      </c>
      <c r="B1381" s="10" t="s">
        <v>19548</v>
      </c>
      <c r="C1381" s="269" t="s">
        <v>30118</v>
      </c>
      <c r="D1381" s="841" t="s">
        <v>18677</v>
      </c>
      <c r="E1381" s="837">
        <v>11000</v>
      </c>
      <c r="F1381" s="269" t="s">
        <v>18678</v>
      </c>
      <c r="G1381" s="841" t="s">
        <v>16741</v>
      </c>
      <c r="H1381" s="842" t="s">
        <v>16700</v>
      </c>
      <c r="I1381" s="842" t="s">
        <v>17154</v>
      </c>
      <c r="J1381" s="107"/>
      <c r="K1381" s="10"/>
      <c r="L1381" s="10" t="s">
        <v>18506</v>
      </c>
      <c r="M1381" s="838">
        <v>9235.6</v>
      </c>
      <c r="N1381" s="10"/>
      <c r="O1381" s="107" t="s">
        <v>17180</v>
      </c>
      <c r="P1381" s="838">
        <v>0</v>
      </c>
      <c r="Q1381" s="10">
        <v>0</v>
      </c>
      <c r="R1381" s="107">
        <v>0</v>
      </c>
    </row>
    <row r="1382" spans="1:18" s="843" customFormat="1" ht="33.75" x14ac:dyDescent="0.25">
      <c r="A1382" s="107" t="s">
        <v>17149</v>
      </c>
      <c r="B1382" s="10" t="s">
        <v>19548</v>
      </c>
      <c r="C1382" s="269" t="s">
        <v>30118</v>
      </c>
      <c r="D1382" s="841" t="s">
        <v>17369</v>
      </c>
      <c r="E1382" s="837">
        <v>3000</v>
      </c>
      <c r="F1382" s="269" t="s">
        <v>18679</v>
      </c>
      <c r="G1382" s="841" t="s">
        <v>18680</v>
      </c>
      <c r="H1382" s="842" t="s">
        <v>17190</v>
      </c>
      <c r="I1382" s="842" t="s">
        <v>17191</v>
      </c>
      <c r="J1382" s="107"/>
      <c r="K1382" s="10"/>
      <c r="L1382" s="10" t="s">
        <v>17689</v>
      </c>
      <c r="M1382" s="838">
        <v>7120.75</v>
      </c>
      <c r="N1382" s="10"/>
      <c r="O1382" s="107" t="s">
        <v>8497</v>
      </c>
      <c r="P1382" s="838">
        <v>7525.22</v>
      </c>
      <c r="Q1382" s="10">
        <v>0</v>
      </c>
      <c r="R1382" s="107">
        <v>0</v>
      </c>
    </row>
    <row r="1383" spans="1:18" s="843" customFormat="1" ht="33.75" x14ac:dyDescent="0.25">
      <c r="A1383" s="107" t="s">
        <v>17149</v>
      </c>
      <c r="B1383" s="10" t="s">
        <v>19548</v>
      </c>
      <c r="C1383" s="269" t="s">
        <v>30118</v>
      </c>
      <c r="D1383" s="841" t="s">
        <v>15678</v>
      </c>
      <c r="E1383" s="837">
        <v>1800</v>
      </c>
      <c r="F1383" s="269" t="s">
        <v>18681</v>
      </c>
      <c r="G1383" s="841" t="s">
        <v>18682</v>
      </c>
      <c r="H1383" s="842" t="s">
        <v>17190</v>
      </c>
      <c r="I1383" s="842" t="s">
        <v>17191</v>
      </c>
      <c r="J1383" s="107"/>
      <c r="K1383" s="10"/>
      <c r="L1383" s="10" t="s">
        <v>17469</v>
      </c>
      <c r="M1383" s="838">
        <v>15311.2</v>
      </c>
      <c r="N1383" s="10"/>
      <c r="O1383" s="107" t="s">
        <v>8497</v>
      </c>
      <c r="P1383" s="838">
        <v>5488.15</v>
      </c>
      <c r="Q1383" s="10">
        <v>0</v>
      </c>
      <c r="R1383" s="107">
        <v>0</v>
      </c>
    </row>
    <row r="1384" spans="1:18" s="843" customFormat="1" ht="33.75" x14ac:dyDescent="0.25">
      <c r="A1384" s="107" t="s">
        <v>17149</v>
      </c>
      <c r="B1384" s="10" t="s">
        <v>19548</v>
      </c>
      <c r="C1384" s="269" t="s">
        <v>30118</v>
      </c>
      <c r="D1384" s="841" t="s">
        <v>18683</v>
      </c>
      <c r="E1384" s="837">
        <v>8500</v>
      </c>
      <c r="F1384" s="269" t="s">
        <v>18684</v>
      </c>
      <c r="G1384" s="841" t="s">
        <v>18685</v>
      </c>
      <c r="H1384" s="842" t="s">
        <v>17200</v>
      </c>
      <c r="I1384" s="842" t="s">
        <v>17154</v>
      </c>
      <c r="J1384" s="107"/>
      <c r="K1384" s="10"/>
      <c r="L1384" s="10" t="s">
        <v>18224</v>
      </c>
      <c r="M1384" s="838">
        <v>16018.93</v>
      </c>
      <c r="N1384" s="10"/>
      <c r="O1384" s="107">
        <v>6</v>
      </c>
      <c r="P1384" s="838">
        <v>52432.630000000005</v>
      </c>
      <c r="Q1384" s="10">
        <v>1</v>
      </c>
      <c r="R1384" s="107">
        <v>12</v>
      </c>
    </row>
    <row r="1385" spans="1:18" s="843" customFormat="1" ht="33.75" x14ac:dyDescent="0.25">
      <c r="A1385" s="107" t="s">
        <v>17149</v>
      </c>
      <c r="B1385" s="10" t="s">
        <v>19548</v>
      </c>
      <c r="C1385" s="269" t="s">
        <v>30118</v>
      </c>
      <c r="D1385" s="841" t="s">
        <v>17156</v>
      </c>
      <c r="E1385" s="837">
        <v>1400</v>
      </c>
      <c r="F1385" s="269" t="s">
        <v>18686</v>
      </c>
      <c r="G1385" s="841" t="s">
        <v>18687</v>
      </c>
      <c r="H1385" s="842" t="s">
        <v>17159</v>
      </c>
      <c r="I1385" s="842" t="s">
        <v>17160</v>
      </c>
      <c r="J1385" s="107"/>
      <c r="K1385" s="10"/>
      <c r="L1385" s="10" t="s">
        <v>8942</v>
      </c>
      <c r="M1385" s="838">
        <v>17596</v>
      </c>
      <c r="N1385" s="10"/>
      <c r="O1385" s="107">
        <v>6</v>
      </c>
      <c r="P1385" s="838">
        <v>5455.03</v>
      </c>
      <c r="Q1385" s="10">
        <v>1</v>
      </c>
      <c r="R1385" s="107">
        <v>12</v>
      </c>
    </row>
    <row r="1386" spans="1:18" s="843" customFormat="1" ht="33.75" x14ac:dyDescent="0.25">
      <c r="A1386" s="107" t="s">
        <v>17149</v>
      </c>
      <c r="B1386" s="10" t="s">
        <v>19548</v>
      </c>
      <c r="C1386" s="269" t="s">
        <v>30118</v>
      </c>
      <c r="D1386" s="841" t="s">
        <v>17156</v>
      </c>
      <c r="E1386" s="837">
        <v>1400</v>
      </c>
      <c r="F1386" s="269" t="s">
        <v>18688</v>
      </c>
      <c r="G1386" s="841" t="s">
        <v>18689</v>
      </c>
      <c r="H1386" s="842" t="s">
        <v>17159</v>
      </c>
      <c r="I1386" s="842" t="s">
        <v>17160</v>
      </c>
      <c r="J1386" s="107"/>
      <c r="K1386" s="10"/>
      <c r="L1386" s="10" t="s">
        <v>8942</v>
      </c>
      <c r="M1386" s="838">
        <v>14981.03</v>
      </c>
      <c r="N1386" s="10"/>
      <c r="O1386" s="107">
        <v>6</v>
      </c>
      <c r="P1386" s="838">
        <v>9206.8700000000008</v>
      </c>
      <c r="Q1386" s="10">
        <v>1</v>
      </c>
      <c r="R1386" s="107">
        <v>12</v>
      </c>
    </row>
    <row r="1387" spans="1:18" s="843" customFormat="1" ht="33.75" x14ac:dyDescent="0.25">
      <c r="A1387" s="107" t="s">
        <v>17149</v>
      </c>
      <c r="B1387" s="10" t="s">
        <v>19548</v>
      </c>
      <c r="C1387" s="269" t="s">
        <v>30118</v>
      </c>
      <c r="D1387" s="841" t="s">
        <v>18172</v>
      </c>
      <c r="E1387" s="837">
        <v>13500</v>
      </c>
      <c r="F1387" s="269" t="s">
        <v>18690</v>
      </c>
      <c r="G1387" s="841" t="s">
        <v>18691</v>
      </c>
      <c r="H1387" s="842" t="s">
        <v>15498</v>
      </c>
      <c r="I1387" s="842" t="s">
        <v>17154</v>
      </c>
      <c r="J1387" s="107"/>
      <c r="K1387" s="10"/>
      <c r="L1387" s="10" t="s">
        <v>17179</v>
      </c>
      <c r="M1387" s="838">
        <v>36210.6</v>
      </c>
      <c r="N1387" s="10"/>
      <c r="O1387" s="107" t="s">
        <v>17180</v>
      </c>
      <c r="P1387" s="838">
        <v>0</v>
      </c>
      <c r="Q1387" s="10">
        <v>0</v>
      </c>
      <c r="R1387" s="107">
        <v>0</v>
      </c>
    </row>
    <row r="1388" spans="1:18" s="843" customFormat="1" ht="33.75" x14ac:dyDescent="0.25">
      <c r="A1388" s="107" t="s">
        <v>17149</v>
      </c>
      <c r="B1388" s="10" t="s">
        <v>19548</v>
      </c>
      <c r="C1388" s="269" t="s">
        <v>30118</v>
      </c>
      <c r="D1388" s="841" t="s">
        <v>15420</v>
      </c>
      <c r="E1388" s="837">
        <v>3200</v>
      </c>
      <c r="F1388" s="269" t="s">
        <v>18692</v>
      </c>
      <c r="G1388" s="841" t="s">
        <v>18693</v>
      </c>
      <c r="H1388" s="842" t="s">
        <v>16733</v>
      </c>
      <c r="I1388" s="842" t="s">
        <v>17154</v>
      </c>
      <c r="J1388" s="107"/>
      <c r="K1388" s="10"/>
      <c r="L1388" s="10" t="s">
        <v>8942</v>
      </c>
      <c r="M1388" s="838">
        <v>41613.599999999999</v>
      </c>
      <c r="N1388" s="10"/>
      <c r="O1388" s="107">
        <v>6</v>
      </c>
      <c r="P1388" s="838">
        <v>20455.969999999998</v>
      </c>
      <c r="Q1388" s="10">
        <v>1</v>
      </c>
      <c r="R1388" s="107">
        <v>12</v>
      </c>
    </row>
    <row r="1389" spans="1:18" s="843" customFormat="1" ht="33.75" x14ac:dyDescent="0.25">
      <c r="A1389" s="107" t="s">
        <v>17149</v>
      </c>
      <c r="B1389" s="10" t="s">
        <v>19548</v>
      </c>
      <c r="C1389" s="269" t="s">
        <v>30118</v>
      </c>
      <c r="D1389" s="841" t="s">
        <v>18253</v>
      </c>
      <c r="E1389" s="837">
        <v>11000</v>
      </c>
      <c r="F1389" s="269" t="s">
        <v>18694</v>
      </c>
      <c r="G1389" s="841" t="s">
        <v>18695</v>
      </c>
      <c r="H1389" s="842" t="s">
        <v>17153</v>
      </c>
      <c r="I1389" s="842" t="s">
        <v>17154</v>
      </c>
      <c r="J1389" s="107"/>
      <c r="K1389" s="10"/>
      <c r="L1389" s="10" t="s">
        <v>17213</v>
      </c>
      <c r="M1389" s="838">
        <v>20602.269999999997</v>
      </c>
      <c r="N1389" s="10"/>
      <c r="O1389" s="107" t="s">
        <v>18696</v>
      </c>
      <c r="P1389" s="838">
        <v>67515.97</v>
      </c>
      <c r="Q1389" s="10">
        <v>1</v>
      </c>
      <c r="R1389" s="107">
        <v>12</v>
      </c>
    </row>
    <row r="1390" spans="1:18" s="843" customFormat="1" ht="33.75" x14ac:dyDescent="0.25">
      <c r="A1390" s="107" t="s">
        <v>17149</v>
      </c>
      <c r="B1390" s="10" t="s">
        <v>19548</v>
      </c>
      <c r="C1390" s="269" t="s">
        <v>30118</v>
      </c>
      <c r="D1390" s="841" t="s">
        <v>18697</v>
      </c>
      <c r="E1390" s="837">
        <v>6500</v>
      </c>
      <c r="F1390" s="269" t="s">
        <v>18698</v>
      </c>
      <c r="G1390" s="841" t="s">
        <v>18699</v>
      </c>
      <c r="H1390" s="842" t="s">
        <v>16379</v>
      </c>
      <c r="I1390" s="842" t="s">
        <v>17154</v>
      </c>
      <c r="J1390" s="107"/>
      <c r="K1390" s="10"/>
      <c r="L1390" s="10" t="s">
        <v>8942</v>
      </c>
      <c r="M1390" s="838">
        <v>81213.600000000006</v>
      </c>
      <c r="N1390" s="10"/>
      <c r="O1390" s="107">
        <v>6</v>
      </c>
      <c r="P1390" s="838">
        <v>40365.97</v>
      </c>
      <c r="Q1390" s="10">
        <v>1</v>
      </c>
      <c r="R1390" s="107">
        <v>12</v>
      </c>
    </row>
    <row r="1391" spans="1:18" s="843" customFormat="1" ht="33.75" x14ac:dyDescent="0.25">
      <c r="A1391" s="107" t="s">
        <v>17149</v>
      </c>
      <c r="B1391" s="10" t="s">
        <v>19548</v>
      </c>
      <c r="C1391" s="269" t="s">
        <v>30118</v>
      </c>
      <c r="D1391" s="841" t="s">
        <v>15605</v>
      </c>
      <c r="E1391" s="837">
        <v>4500</v>
      </c>
      <c r="F1391" s="269" t="s">
        <v>18700</v>
      </c>
      <c r="G1391" s="841" t="s">
        <v>18701</v>
      </c>
      <c r="H1391" s="842" t="s">
        <v>16686</v>
      </c>
      <c r="I1391" s="842" t="s">
        <v>17154</v>
      </c>
      <c r="J1391" s="107"/>
      <c r="K1391" s="10"/>
      <c r="L1391" s="10" t="s">
        <v>17244</v>
      </c>
      <c r="M1391" s="838">
        <v>43343.53</v>
      </c>
      <c r="N1391" s="10"/>
      <c r="O1391" s="107">
        <v>6</v>
      </c>
      <c r="P1391" s="838">
        <v>28299.3</v>
      </c>
      <c r="Q1391" s="10">
        <v>1</v>
      </c>
      <c r="R1391" s="107">
        <v>12</v>
      </c>
    </row>
    <row r="1392" spans="1:18" s="843" customFormat="1" ht="33.75" x14ac:dyDescent="0.25">
      <c r="A1392" s="107" t="s">
        <v>17149</v>
      </c>
      <c r="B1392" s="10" t="s">
        <v>19548</v>
      </c>
      <c r="C1392" s="269" t="s">
        <v>30118</v>
      </c>
      <c r="D1392" s="841" t="s">
        <v>17411</v>
      </c>
      <c r="E1392" s="837">
        <v>11000</v>
      </c>
      <c r="F1392" s="269" t="s">
        <v>18702</v>
      </c>
      <c r="G1392" s="841" t="s">
        <v>18703</v>
      </c>
      <c r="H1392" s="842" t="s">
        <v>16686</v>
      </c>
      <c r="I1392" s="842" t="s">
        <v>17154</v>
      </c>
      <c r="J1392" s="107"/>
      <c r="K1392" s="10"/>
      <c r="L1392" s="10" t="s">
        <v>8942</v>
      </c>
      <c r="M1392" s="838">
        <v>155832.49000000002</v>
      </c>
      <c r="N1392" s="10"/>
      <c r="O1392" s="107" t="s">
        <v>8511</v>
      </c>
      <c r="P1392" s="838">
        <v>16132.25</v>
      </c>
      <c r="Q1392" s="10">
        <v>0</v>
      </c>
      <c r="R1392" s="107">
        <v>0</v>
      </c>
    </row>
    <row r="1393" spans="1:18" s="843" customFormat="1" ht="33.75" x14ac:dyDescent="0.25">
      <c r="A1393" s="107" t="s">
        <v>17149</v>
      </c>
      <c r="B1393" s="10" t="s">
        <v>19548</v>
      </c>
      <c r="C1393" s="269" t="s">
        <v>30118</v>
      </c>
      <c r="D1393" s="841" t="s">
        <v>17156</v>
      </c>
      <c r="E1393" s="837">
        <v>1500</v>
      </c>
      <c r="F1393" s="269" t="s">
        <v>18704</v>
      </c>
      <c r="G1393" s="841" t="s">
        <v>18705</v>
      </c>
      <c r="H1393" s="842" t="s">
        <v>17159</v>
      </c>
      <c r="I1393" s="842" t="s">
        <v>17160</v>
      </c>
      <c r="J1393" s="107"/>
      <c r="K1393" s="10"/>
      <c r="L1393" s="10" t="s">
        <v>8942</v>
      </c>
      <c r="M1393" s="838">
        <v>14163.7</v>
      </c>
      <c r="N1393" s="10"/>
      <c r="O1393" s="107">
        <v>6</v>
      </c>
      <c r="P1393" s="838">
        <v>9113.2000000000007</v>
      </c>
      <c r="Q1393" s="10">
        <v>1</v>
      </c>
      <c r="R1393" s="107">
        <v>12</v>
      </c>
    </row>
    <row r="1394" spans="1:18" s="843" customFormat="1" ht="33.75" x14ac:dyDescent="0.25">
      <c r="A1394" s="107" t="s">
        <v>17149</v>
      </c>
      <c r="B1394" s="10" t="s">
        <v>19548</v>
      </c>
      <c r="C1394" s="269" t="s">
        <v>30118</v>
      </c>
      <c r="D1394" s="841" t="s">
        <v>17193</v>
      </c>
      <c r="E1394" s="837">
        <v>8500</v>
      </c>
      <c r="F1394" s="269" t="s">
        <v>18706</v>
      </c>
      <c r="G1394" s="841" t="s">
        <v>18707</v>
      </c>
      <c r="H1394" s="842" t="s">
        <v>15834</v>
      </c>
      <c r="I1394" s="842" t="s">
        <v>17154</v>
      </c>
      <c r="J1394" s="107"/>
      <c r="K1394" s="10"/>
      <c r="L1394" s="10" t="s">
        <v>8942</v>
      </c>
      <c r="M1394" s="838">
        <v>112213.04000000001</v>
      </c>
      <c r="N1394" s="10"/>
      <c r="O1394" s="107" t="s">
        <v>8511</v>
      </c>
      <c r="P1394" s="838">
        <v>12576.689999999999</v>
      </c>
      <c r="Q1394" s="10">
        <v>0</v>
      </c>
      <c r="R1394" s="107">
        <v>0</v>
      </c>
    </row>
    <row r="1395" spans="1:18" s="843" customFormat="1" ht="33.75" x14ac:dyDescent="0.25">
      <c r="A1395" s="107" t="s">
        <v>17149</v>
      </c>
      <c r="B1395" s="10" t="s">
        <v>25078</v>
      </c>
      <c r="C1395" s="269" t="s">
        <v>30118</v>
      </c>
      <c r="D1395" s="841" t="s">
        <v>18708</v>
      </c>
      <c r="E1395" s="837">
        <v>3600</v>
      </c>
      <c r="F1395" s="269" t="s">
        <v>18709</v>
      </c>
      <c r="G1395" s="841" t="s">
        <v>18710</v>
      </c>
      <c r="H1395" s="842" t="s">
        <v>18711</v>
      </c>
      <c r="I1395" s="842" t="s">
        <v>17726</v>
      </c>
      <c r="J1395" s="107"/>
      <c r="K1395" s="10"/>
      <c r="L1395" s="10" t="s">
        <v>8942</v>
      </c>
      <c r="M1395" s="838">
        <v>38478</v>
      </c>
      <c r="N1395" s="10"/>
      <c r="O1395" s="107">
        <v>6</v>
      </c>
      <c r="P1395" s="838">
        <v>22837.8</v>
      </c>
      <c r="Q1395" s="10">
        <v>1</v>
      </c>
      <c r="R1395" s="107">
        <v>12</v>
      </c>
    </row>
    <row r="1396" spans="1:18" s="843" customFormat="1" ht="33.75" x14ac:dyDescent="0.25">
      <c r="A1396" s="107" t="s">
        <v>17149</v>
      </c>
      <c r="B1396" s="10" t="s">
        <v>25078</v>
      </c>
      <c r="C1396" s="269" t="s">
        <v>30118</v>
      </c>
      <c r="D1396" s="841" t="s">
        <v>18712</v>
      </c>
      <c r="E1396" s="837">
        <v>2200</v>
      </c>
      <c r="F1396" s="269" t="s">
        <v>18713</v>
      </c>
      <c r="G1396" s="841" t="s">
        <v>18714</v>
      </c>
      <c r="H1396" s="842" t="s">
        <v>18195</v>
      </c>
      <c r="I1396" s="842" t="s">
        <v>17160</v>
      </c>
      <c r="J1396" s="107"/>
      <c r="K1396" s="10"/>
      <c r="L1396" s="10" t="s">
        <v>8942</v>
      </c>
      <c r="M1396" s="838">
        <v>21882</v>
      </c>
      <c r="N1396" s="10"/>
      <c r="O1396" s="107">
        <v>6</v>
      </c>
      <c r="P1396" s="838">
        <v>14391.13</v>
      </c>
      <c r="Q1396" s="10">
        <v>1</v>
      </c>
      <c r="R1396" s="107">
        <v>12</v>
      </c>
    </row>
    <row r="1397" spans="1:18" s="843" customFormat="1" ht="33.75" x14ac:dyDescent="0.25">
      <c r="A1397" s="107" t="s">
        <v>17149</v>
      </c>
      <c r="B1397" s="10" t="s">
        <v>19548</v>
      </c>
      <c r="C1397" s="269" t="s">
        <v>30118</v>
      </c>
      <c r="D1397" s="841" t="s">
        <v>17428</v>
      </c>
      <c r="E1397" s="837">
        <v>8500</v>
      </c>
      <c r="F1397" s="269" t="s">
        <v>18715</v>
      </c>
      <c r="G1397" s="841" t="s">
        <v>18716</v>
      </c>
      <c r="H1397" s="842" t="s">
        <v>15834</v>
      </c>
      <c r="I1397" s="842" t="s">
        <v>17154</v>
      </c>
      <c r="J1397" s="107"/>
      <c r="K1397" s="10"/>
      <c r="L1397" s="10" t="s">
        <v>18506</v>
      </c>
      <c r="M1397" s="838">
        <v>5968.16</v>
      </c>
      <c r="N1397" s="10"/>
      <c r="O1397" s="107" t="s">
        <v>17180</v>
      </c>
      <c r="P1397" s="838">
        <v>0</v>
      </c>
      <c r="Q1397" s="10">
        <v>0</v>
      </c>
      <c r="R1397" s="107">
        <v>0</v>
      </c>
    </row>
    <row r="1398" spans="1:18" s="843" customFormat="1" ht="33.75" x14ac:dyDescent="0.25">
      <c r="A1398" s="107" t="s">
        <v>17149</v>
      </c>
      <c r="B1398" s="10" t="s">
        <v>19548</v>
      </c>
      <c r="C1398" s="269" t="s">
        <v>30118</v>
      </c>
      <c r="D1398" s="841" t="s">
        <v>17193</v>
      </c>
      <c r="E1398" s="837">
        <v>8500</v>
      </c>
      <c r="F1398" s="269" t="s">
        <v>18717</v>
      </c>
      <c r="G1398" s="841" t="s">
        <v>18718</v>
      </c>
      <c r="H1398" s="842" t="s">
        <v>16685</v>
      </c>
      <c r="I1398" s="842" t="s">
        <v>17154</v>
      </c>
      <c r="J1398" s="107"/>
      <c r="K1398" s="10"/>
      <c r="L1398" s="10" t="s">
        <v>17180</v>
      </c>
      <c r="M1398" s="838">
        <v>0</v>
      </c>
      <c r="N1398" s="10"/>
      <c r="O1398" s="107" t="s">
        <v>17170</v>
      </c>
      <c r="P1398" s="838">
        <v>24358.9</v>
      </c>
      <c r="Q1398" s="10">
        <v>1</v>
      </c>
      <c r="R1398" s="107">
        <v>12</v>
      </c>
    </row>
    <row r="1399" spans="1:18" s="843" customFormat="1" ht="33.75" x14ac:dyDescent="0.25">
      <c r="A1399" s="107" t="s">
        <v>17149</v>
      </c>
      <c r="B1399" s="10" t="s">
        <v>19548</v>
      </c>
      <c r="C1399" s="269" t="s">
        <v>30118</v>
      </c>
      <c r="D1399" s="841" t="s">
        <v>18719</v>
      </c>
      <c r="E1399" s="837">
        <v>3300</v>
      </c>
      <c r="F1399" s="269" t="s">
        <v>18720</v>
      </c>
      <c r="G1399" s="841" t="s">
        <v>18721</v>
      </c>
      <c r="H1399" s="842" t="s">
        <v>17200</v>
      </c>
      <c r="I1399" s="842" t="s">
        <v>17154</v>
      </c>
      <c r="J1399" s="107"/>
      <c r="K1399" s="10"/>
      <c r="L1399" s="10" t="s">
        <v>8942</v>
      </c>
      <c r="M1399" s="838">
        <v>42703.6</v>
      </c>
      <c r="N1399" s="10"/>
      <c r="O1399" s="107">
        <v>6</v>
      </c>
      <c r="P1399" s="838">
        <v>20949.3</v>
      </c>
      <c r="Q1399" s="10">
        <v>1</v>
      </c>
      <c r="R1399" s="107">
        <v>12</v>
      </c>
    </row>
    <row r="1400" spans="1:18" s="843" customFormat="1" ht="33.75" x14ac:dyDescent="0.25">
      <c r="A1400" s="107" t="s">
        <v>17149</v>
      </c>
      <c r="B1400" s="10" t="s">
        <v>19548</v>
      </c>
      <c r="C1400" s="269" t="s">
        <v>30118</v>
      </c>
      <c r="D1400" s="841" t="s">
        <v>17334</v>
      </c>
      <c r="E1400" s="837">
        <v>4500</v>
      </c>
      <c r="F1400" s="269" t="s">
        <v>18722</v>
      </c>
      <c r="G1400" s="841" t="s">
        <v>18723</v>
      </c>
      <c r="H1400" s="842" t="s">
        <v>17169</v>
      </c>
      <c r="I1400" s="842" t="s">
        <v>17154</v>
      </c>
      <c r="J1400" s="107"/>
      <c r="K1400" s="10"/>
      <c r="L1400" s="10" t="s">
        <v>17192</v>
      </c>
      <c r="M1400" s="838">
        <v>35540.720000000001</v>
      </c>
      <c r="N1400" s="10"/>
      <c r="O1400" s="107" t="s">
        <v>9186</v>
      </c>
      <c r="P1400" s="838">
        <v>18176.7</v>
      </c>
      <c r="Q1400" s="10">
        <v>0</v>
      </c>
      <c r="R1400" s="107">
        <v>0</v>
      </c>
    </row>
    <row r="1401" spans="1:18" s="843" customFormat="1" ht="33.75" x14ac:dyDescent="0.25">
      <c r="A1401" s="107" t="s">
        <v>17149</v>
      </c>
      <c r="B1401" s="10" t="s">
        <v>19548</v>
      </c>
      <c r="C1401" s="269" t="s">
        <v>30118</v>
      </c>
      <c r="D1401" s="841" t="s">
        <v>15678</v>
      </c>
      <c r="E1401" s="837">
        <v>2500</v>
      </c>
      <c r="F1401" s="269" t="s">
        <v>18724</v>
      </c>
      <c r="G1401" s="841" t="s">
        <v>18725</v>
      </c>
      <c r="H1401" s="842" t="s">
        <v>17461</v>
      </c>
      <c r="I1401" s="842" t="s">
        <v>17160</v>
      </c>
      <c r="J1401" s="107"/>
      <c r="K1401" s="10"/>
      <c r="L1401" s="10" t="s">
        <v>8942</v>
      </c>
      <c r="M1401" s="838">
        <v>33213.599999999999</v>
      </c>
      <c r="N1401" s="10"/>
      <c r="O1401" s="107">
        <v>6</v>
      </c>
      <c r="P1401" s="838">
        <v>16232.63</v>
      </c>
      <c r="Q1401" s="10">
        <v>1</v>
      </c>
      <c r="R1401" s="107">
        <v>12</v>
      </c>
    </row>
    <row r="1402" spans="1:18" s="843" customFormat="1" ht="33.75" x14ac:dyDescent="0.25">
      <c r="A1402" s="107" t="s">
        <v>17149</v>
      </c>
      <c r="B1402" s="10" t="s">
        <v>19548</v>
      </c>
      <c r="C1402" s="269" t="s">
        <v>30118</v>
      </c>
      <c r="D1402" s="841" t="s">
        <v>17918</v>
      </c>
      <c r="E1402" s="837">
        <v>8500</v>
      </c>
      <c r="F1402" s="269" t="s">
        <v>18726</v>
      </c>
      <c r="G1402" s="841" t="s">
        <v>18727</v>
      </c>
      <c r="H1402" s="842" t="s">
        <v>15834</v>
      </c>
      <c r="I1402" s="842" t="s">
        <v>17154</v>
      </c>
      <c r="J1402" s="107"/>
      <c r="K1402" s="10"/>
      <c r="L1402" s="10" t="s">
        <v>17502</v>
      </c>
      <c r="M1402" s="838">
        <v>10879.63</v>
      </c>
      <c r="N1402" s="10"/>
      <c r="O1402" s="107">
        <v>6</v>
      </c>
      <c r="P1402" s="838">
        <v>52432.630000000005</v>
      </c>
      <c r="Q1402" s="10">
        <v>1</v>
      </c>
      <c r="R1402" s="107">
        <v>12</v>
      </c>
    </row>
    <row r="1403" spans="1:18" s="843" customFormat="1" ht="33.75" x14ac:dyDescent="0.25">
      <c r="A1403" s="107" t="s">
        <v>17149</v>
      </c>
      <c r="B1403" s="10" t="s">
        <v>19548</v>
      </c>
      <c r="C1403" s="269" t="s">
        <v>30118</v>
      </c>
      <c r="D1403" s="841" t="s">
        <v>17202</v>
      </c>
      <c r="E1403" s="837">
        <v>6000</v>
      </c>
      <c r="F1403" s="269" t="s">
        <v>18728</v>
      </c>
      <c r="G1403" s="841" t="s">
        <v>18729</v>
      </c>
      <c r="H1403" s="842" t="s">
        <v>15834</v>
      </c>
      <c r="I1403" s="842" t="s">
        <v>17154</v>
      </c>
      <c r="J1403" s="107"/>
      <c r="K1403" s="10"/>
      <c r="L1403" s="10" t="s">
        <v>8942</v>
      </c>
      <c r="M1403" s="838">
        <v>75200.260000000009</v>
      </c>
      <c r="N1403" s="10"/>
      <c r="O1403" s="107">
        <v>6</v>
      </c>
      <c r="P1403" s="838">
        <v>37349.300000000003</v>
      </c>
      <c r="Q1403" s="10">
        <v>1</v>
      </c>
      <c r="R1403" s="107">
        <v>12</v>
      </c>
    </row>
    <row r="1404" spans="1:18" s="843" customFormat="1" ht="33.75" x14ac:dyDescent="0.25">
      <c r="A1404" s="107" t="s">
        <v>17149</v>
      </c>
      <c r="B1404" s="10" t="s">
        <v>19548</v>
      </c>
      <c r="C1404" s="269" t="s">
        <v>30118</v>
      </c>
      <c r="D1404" s="841" t="s">
        <v>18730</v>
      </c>
      <c r="E1404" s="837">
        <v>4500</v>
      </c>
      <c r="F1404" s="269" t="s">
        <v>18731</v>
      </c>
      <c r="G1404" s="841" t="s">
        <v>18732</v>
      </c>
      <c r="H1404" s="842" t="s">
        <v>17200</v>
      </c>
      <c r="I1404" s="842" t="s">
        <v>17154</v>
      </c>
      <c r="J1404" s="107"/>
      <c r="K1404" s="10"/>
      <c r="L1404" s="10" t="s">
        <v>18224</v>
      </c>
      <c r="M1404" s="838">
        <v>9135.6</v>
      </c>
      <c r="N1404" s="10"/>
      <c r="O1404" s="107" t="s">
        <v>8511</v>
      </c>
      <c r="P1404" s="838">
        <v>5916.8</v>
      </c>
      <c r="Q1404" s="10">
        <v>0</v>
      </c>
      <c r="R1404" s="107">
        <v>0</v>
      </c>
    </row>
    <row r="1405" spans="1:18" s="843" customFormat="1" ht="33.75" x14ac:dyDescent="0.25">
      <c r="A1405" s="107" t="s">
        <v>17149</v>
      </c>
      <c r="B1405" s="10" t="s">
        <v>25078</v>
      </c>
      <c r="C1405" s="269" t="s">
        <v>30118</v>
      </c>
      <c r="D1405" s="841" t="s">
        <v>18192</v>
      </c>
      <c r="E1405" s="837">
        <v>2800</v>
      </c>
      <c r="F1405" s="269" t="s">
        <v>18733</v>
      </c>
      <c r="G1405" s="841" t="s">
        <v>18734</v>
      </c>
      <c r="H1405" s="842" t="s">
        <v>17629</v>
      </c>
      <c r="I1405" s="842" t="s">
        <v>17160</v>
      </c>
      <c r="J1405" s="107"/>
      <c r="K1405" s="10"/>
      <c r="L1405" s="10" t="s">
        <v>8942</v>
      </c>
      <c r="M1405" s="838">
        <v>27460.2</v>
      </c>
      <c r="N1405" s="10"/>
      <c r="O1405" s="107">
        <v>6</v>
      </c>
      <c r="P1405" s="838">
        <v>18011.13</v>
      </c>
      <c r="Q1405" s="10">
        <v>1</v>
      </c>
      <c r="R1405" s="107">
        <v>12</v>
      </c>
    </row>
    <row r="1406" spans="1:18" s="843" customFormat="1" ht="33.75" x14ac:dyDescent="0.25">
      <c r="A1406" s="107" t="s">
        <v>17149</v>
      </c>
      <c r="B1406" s="10" t="s">
        <v>19548</v>
      </c>
      <c r="C1406" s="269" t="s">
        <v>30118</v>
      </c>
      <c r="D1406" s="841" t="s">
        <v>17454</v>
      </c>
      <c r="E1406" s="837">
        <v>11000</v>
      </c>
      <c r="F1406" s="269" t="s">
        <v>18735</v>
      </c>
      <c r="G1406" s="841" t="s">
        <v>18736</v>
      </c>
      <c r="H1406" s="842" t="s">
        <v>17259</v>
      </c>
      <c r="I1406" s="842" t="s">
        <v>17154</v>
      </c>
      <c r="J1406" s="107"/>
      <c r="K1406" s="10"/>
      <c r="L1406" s="10" t="s">
        <v>18473</v>
      </c>
      <c r="M1406" s="838">
        <v>132984.69</v>
      </c>
      <c r="N1406" s="10"/>
      <c r="O1406" s="107" t="s">
        <v>17180</v>
      </c>
      <c r="P1406" s="838">
        <v>0</v>
      </c>
      <c r="Q1406" s="10">
        <v>0</v>
      </c>
      <c r="R1406" s="107">
        <v>0</v>
      </c>
    </row>
    <row r="1407" spans="1:18" s="843" customFormat="1" ht="33.75" x14ac:dyDescent="0.25">
      <c r="A1407" s="107" t="s">
        <v>17149</v>
      </c>
      <c r="B1407" s="10" t="s">
        <v>19548</v>
      </c>
      <c r="C1407" s="269" t="s">
        <v>30118</v>
      </c>
      <c r="D1407" s="841" t="s">
        <v>18168</v>
      </c>
      <c r="E1407" s="837">
        <v>8500</v>
      </c>
      <c r="F1407" s="269" t="s">
        <v>18737</v>
      </c>
      <c r="G1407" s="841" t="s">
        <v>18738</v>
      </c>
      <c r="H1407" s="842" t="s">
        <v>15834</v>
      </c>
      <c r="I1407" s="842" t="s">
        <v>17154</v>
      </c>
      <c r="J1407" s="107"/>
      <c r="K1407" s="10"/>
      <c r="L1407" s="10" t="s">
        <v>17180</v>
      </c>
      <c r="M1407" s="838">
        <v>0</v>
      </c>
      <c r="N1407" s="10"/>
      <c r="O1407" s="107">
        <v>6</v>
      </c>
      <c r="P1407" s="838">
        <v>42864.83</v>
      </c>
      <c r="Q1407" s="10">
        <v>1</v>
      </c>
      <c r="R1407" s="107">
        <v>12</v>
      </c>
    </row>
    <row r="1408" spans="1:18" s="843" customFormat="1" ht="33.75" x14ac:dyDescent="0.25">
      <c r="A1408" s="107" t="s">
        <v>17149</v>
      </c>
      <c r="B1408" s="10" t="s">
        <v>19548</v>
      </c>
      <c r="C1408" s="269" t="s">
        <v>30118</v>
      </c>
      <c r="D1408" s="841" t="s">
        <v>17588</v>
      </c>
      <c r="E1408" s="837">
        <v>8500</v>
      </c>
      <c r="F1408" s="269" t="s">
        <v>18739</v>
      </c>
      <c r="G1408" s="841" t="s">
        <v>18740</v>
      </c>
      <c r="H1408" s="842" t="s">
        <v>15834</v>
      </c>
      <c r="I1408" s="842" t="s">
        <v>17154</v>
      </c>
      <c r="J1408" s="107"/>
      <c r="K1408" s="10"/>
      <c r="L1408" s="10" t="s">
        <v>17180</v>
      </c>
      <c r="M1408" s="838">
        <v>0</v>
      </c>
      <c r="N1408" s="10"/>
      <c r="O1408" s="107" t="s">
        <v>17179</v>
      </c>
      <c r="P1408" s="838">
        <v>7836.3</v>
      </c>
      <c r="Q1408" s="10">
        <v>0</v>
      </c>
      <c r="R1408" s="107">
        <v>0</v>
      </c>
    </row>
    <row r="1409" spans="1:18" s="843" customFormat="1" ht="33.75" x14ac:dyDescent="0.25">
      <c r="A1409" s="107" t="s">
        <v>17149</v>
      </c>
      <c r="B1409" s="10" t="s">
        <v>19548</v>
      </c>
      <c r="C1409" s="269" t="s">
        <v>30118</v>
      </c>
      <c r="D1409" s="841" t="s">
        <v>18494</v>
      </c>
      <c r="E1409" s="837">
        <v>2000</v>
      </c>
      <c r="F1409" s="269" t="s">
        <v>18741</v>
      </c>
      <c r="G1409" s="841" t="s">
        <v>18742</v>
      </c>
      <c r="H1409" s="842" t="s">
        <v>18743</v>
      </c>
      <c r="I1409" s="842" t="s">
        <v>17160</v>
      </c>
      <c r="J1409" s="107"/>
      <c r="K1409" s="10"/>
      <c r="L1409" s="10" t="s">
        <v>8942</v>
      </c>
      <c r="M1409" s="838">
        <v>26968.33</v>
      </c>
      <c r="N1409" s="10"/>
      <c r="O1409" s="107">
        <v>6</v>
      </c>
      <c r="P1409" s="838">
        <v>13150.85</v>
      </c>
      <c r="Q1409" s="10">
        <v>1</v>
      </c>
      <c r="R1409" s="107">
        <v>12</v>
      </c>
    </row>
    <row r="1410" spans="1:18" s="843" customFormat="1" ht="33.75" x14ac:dyDescent="0.25">
      <c r="A1410" s="107" t="s">
        <v>17149</v>
      </c>
      <c r="B1410" s="10" t="s">
        <v>19548</v>
      </c>
      <c r="C1410" s="269" t="s">
        <v>30118</v>
      </c>
      <c r="D1410" s="841" t="s">
        <v>17302</v>
      </c>
      <c r="E1410" s="837">
        <v>1500</v>
      </c>
      <c r="F1410" s="269" t="s">
        <v>18744</v>
      </c>
      <c r="G1410" s="841" t="s">
        <v>18745</v>
      </c>
      <c r="H1410" s="842" t="s">
        <v>17372</v>
      </c>
      <c r="I1410" s="842" t="s">
        <v>17160</v>
      </c>
      <c r="J1410" s="107"/>
      <c r="K1410" s="10"/>
      <c r="L1410" s="10" t="s">
        <v>8942</v>
      </c>
      <c r="M1410" s="838">
        <v>20430</v>
      </c>
      <c r="N1410" s="10"/>
      <c r="O1410" s="107">
        <v>6</v>
      </c>
      <c r="P1410" s="838">
        <v>9864.5</v>
      </c>
      <c r="Q1410" s="10">
        <v>1</v>
      </c>
      <c r="R1410" s="107">
        <v>12</v>
      </c>
    </row>
    <row r="1411" spans="1:18" s="843" customFormat="1" ht="33.75" x14ac:dyDescent="0.25">
      <c r="A1411" s="107" t="s">
        <v>17149</v>
      </c>
      <c r="B1411" s="10" t="s">
        <v>19548</v>
      </c>
      <c r="C1411" s="269" t="s">
        <v>30118</v>
      </c>
      <c r="D1411" s="841" t="s">
        <v>18746</v>
      </c>
      <c r="E1411" s="837">
        <v>3300</v>
      </c>
      <c r="F1411" s="269" t="s">
        <v>18747</v>
      </c>
      <c r="G1411" s="841" t="s">
        <v>18748</v>
      </c>
      <c r="H1411" s="842" t="s">
        <v>16725</v>
      </c>
      <c r="I1411" s="842" t="s">
        <v>17154</v>
      </c>
      <c r="J1411" s="107"/>
      <c r="K1411" s="10"/>
      <c r="L1411" s="10" t="s">
        <v>8942</v>
      </c>
      <c r="M1411" s="838">
        <v>42577.56</v>
      </c>
      <c r="N1411" s="10"/>
      <c r="O1411" s="107">
        <v>6</v>
      </c>
      <c r="P1411" s="838">
        <v>20946.78</v>
      </c>
      <c r="Q1411" s="10">
        <v>1</v>
      </c>
      <c r="R1411" s="107">
        <v>12</v>
      </c>
    </row>
    <row r="1412" spans="1:18" s="843" customFormat="1" ht="33.75" x14ac:dyDescent="0.25">
      <c r="A1412" s="107" t="s">
        <v>17149</v>
      </c>
      <c r="B1412" s="10" t="s">
        <v>19548</v>
      </c>
      <c r="C1412" s="269" t="s">
        <v>30118</v>
      </c>
      <c r="D1412" s="841" t="s">
        <v>15678</v>
      </c>
      <c r="E1412" s="837">
        <v>1500</v>
      </c>
      <c r="F1412" s="269" t="s">
        <v>18749</v>
      </c>
      <c r="G1412" s="841" t="s">
        <v>18750</v>
      </c>
      <c r="H1412" s="842" t="s">
        <v>17190</v>
      </c>
      <c r="I1412" s="842" t="s">
        <v>17191</v>
      </c>
      <c r="J1412" s="107"/>
      <c r="K1412" s="10"/>
      <c r="L1412" s="10" t="s">
        <v>17340</v>
      </c>
      <c r="M1412" s="838">
        <v>13204.09</v>
      </c>
      <c r="N1412" s="10"/>
      <c r="O1412" s="107" t="s">
        <v>17180</v>
      </c>
      <c r="P1412" s="838">
        <v>1062.75</v>
      </c>
      <c r="Q1412" s="10">
        <v>0</v>
      </c>
      <c r="R1412" s="107">
        <v>0</v>
      </c>
    </row>
    <row r="1413" spans="1:18" s="843" customFormat="1" ht="33.75" x14ac:dyDescent="0.25">
      <c r="A1413" s="107" t="s">
        <v>17149</v>
      </c>
      <c r="B1413" s="10" t="s">
        <v>25078</v>
      </c>
      <c r="C1413" s="269" t="s">
        <v>30118</v>
      </c>
      <c r="D1413" s="841" t="s">
        <v>18751</v>
      </c>
      <c r="E1413" s="837">
        <v>3000</v>
      </c>
      <c r="F1413" s="269" t="s">
        <v>18752</v>
      </c>
      <c r="G1413" s="841" t="s">
        <v>18753</v>
      </c>
      <c r="H1413" s="842" t="s">
        <v>17159</v>
      </c>
      <c r="I1413" s="842" t="s">
        <v>17160</v>
      </c>
      <c r="J1413" s="107"/>
      <c r="K1413" s="10"/>
      <c r="L1413" s="10" t="s">
        <v>8942</v>
      </c>
      <c r="M1413" s="838">
        <v>29260.2</v>
      </c>
      <c r="N1413" s="10"/>
      <c r="O1413" s="107">
        <v>6</v>
      </c>
      <c r="P1413" s="838">
        <v>19217.8</v>
      </c>
      <c r="Q1413" s="10">
        <v>1</v>
      </c>
      <c r="R1413" s="107">
        <v>12</v>
      </c>
    </row>
    <row r="1414" spans="1:18" s="843" customFormat="1" ht="33.75" x14ac:dyDescent="0.25">
      <c r="A1414" s="107" t="s">
        <v>17149</v>
      </c>
      <c r="B1414" s="10" t="s">
        <v>25078</v>
      </c>
      <c r="C1414" s="269" t="s">
        <v>30118</v>
      </c>
      <c r="D1414" s="841" t="s">
        <v>17214</v>
      </c>
      <c r="E1414" s="837">
        <v>2000</v>
      </c>
      <c r="F1414" s="269" t="s">
        <v>18754</v>
      </c>
      <c r="G1414" s="841" t="s">
        <v>18755</v>
      </c>
      <c r="H1414" s="842" t="s">
        <v>17190</v>
      </c>
      <c r="I1414" s="842" t="s">
        <v>17191</v>
      </c>
      <c r="J1414" s="107"/>
      <c r="K1414" s="10"/>
      <c r="L1414" s="10" t="s">
        <v>8942</v>
      </c>
      <c r="M1414" s="838">
        <v>19920</v>
      </c>
      <c r="N1414" s="10"/>
      <c r="O1414" s="107">
        <v>6</v>
      </c>
      <c r="P1414" s="838">
        <v>13146.67</v>
      </c>
      <c r="Q1414" s="10">
        <v>1</v>
      </c>
      <c r="R1414" s="107">
        <v>12</v>
      </c>
    </row>
    <row r="1415" spans="1:18" s="843" customFormat="1" ht="33.75" x14ac:dyDescent="0.25">
      <c r="A1415" s="107" t="s">
        <v>17149</v>
      </c>
      <c r="B1415" s="10" t="s">
        <v>19548</v>
      </c>
      <c r="C1415" s="269" t="s">
        <v>30118</v>
      </c>
      <c r="D1415" s="841" t="s">
        <v>18756</v>
      </c>
      <c r="E1415" s="837">
        <v>3040.5</v>
      </c>
      <c r="F1415" s="269" t="s">
        <v>18757</v>
      </c>
      <c r="G1415" s="841" t="s">
        <v>18758</v>
      </c>
      <c r="H1415" s="842" t="s">
        <v>15834</v>
      </c>
      <c r="I1415" s="842" t="s">
        <v>17154</v>
      </c>
      <c r="J1415" s="107"/>
      <c r="K1415" s="10"/>
      <c r="L1415" s="10" t="s">
        <v>8942</v>
      </c>
      <c r="M1415" s="838">
        <v>39699.599999999999</v>
      </c>
      <c r="N1415" s="10"/>
      <c r="O1415" s="107">
        <v>6</v>
      </c>
      <c r="P1415" s="838">
        <v>19493.649999999998</v>
      </c>
      <c r="Q1415" s="10">
        <v>1</v>
      </c>
      <c r="R1415" s="107">
        <v>12</v>
      </c>
    </row>
    <row r="1416" spans="1:18" s="843" customFormat="1" ht="33.75" x14ac:dyDescent="0.25">
      <c r="A1416" s="107" t="s">
        <v>17149</v>
      </c>
      <c r="B1416" s="10" t="s">
        <v>19548</v>
      </c>
      <c r="C1416" s="269" t="s">
        <v>30118</v>
      </c>
      <c r="D1416" s="841" t="s">
        <v>17260</v>
      </c>
      <c r="E1416" s="837">
        <v>6000</v>
      </c>
      <c r="F1416" s="269" t="s">
        <v>18759</v>
      </c>
      <c r="G1416" s="841" t="s">
        <v>18760</v>
      </c>
      <c r="H1416" s="842" t="s">
        <v>16684</v>
      </c>
      <c r="I1416" s="842" t="s">
        <v>17154</v>
      </c>
      <c r="J1416" s="107"/>
      <c r="K1416" s="10"/>
      <c r="L1416" s="10" t="s">
        <v>8942</v>
      </c>
      <c r="M1416" s="838">
        <v>81213.600000000006</v>
      </c>
      <c r="N1416" s="10"/>
      <c r="O1416" s="107">
        <v>6</v>
      </c>
      <c r="P1416" s="838">
        <v>37349.300000000003</v>
      </c>
      <c r="Q1416" s="10">
        <v>1</v>
      </c>
      <c r="R1416" s="107">
        <v>12</v>
      </c>
    </row>
    <row r="1417" spans="1:18" s="843" customFormat="1" ht="33.75" x14ac:dyDescent="0.25">
      <c r="A1417" s="107" t="s">
        <v>17149</v>
      </c>
      <c r="B1417" s="10" t="s">
        <v>19548</v>
      </c>
      <c r="C1417" s="269" t="s">
        <v>30118</v>
      </c>
      <c r="D1417" s="841" t="s">
        <v>15498</v>
      </c>
      <c r="E1417" s="837">
        <v>7500</v>
      </c>
      <c r="F1417" s="269" t="s">
        <v>18761</v>
      </c>
      <c r="G1417" s="841" t="s">
        <v>18762</v>
      </c>
      <c r="H1417" s="842" t="s">
        <v>15498</v>
      </c>
      <c r="I1417" s="842" t="s">
        <v>17154</v>
      </c>
      <c r="J1417" s="107"/>
      <c r="K1417" s="10"/>
      <c r="L1417" s="10" t="s">
        <v>18124</v>
      </c>
      <c r="M1417" s="838">
        <v>61642.400000000001</v>
      </c>
      <c r="N1417" s="10"/>
      <c r="O1417" s="107" t="s">
        <v>18163</v>
      </c>
      <c r="P1417" s="838">
        <v>30623.05</v>
      </c>
      <c r="Q1417" s="10">
        <v>0</v>
      </c>
      <c r="R1417" s="107">
        <v>0</v>
      </c>
    </row>
    <row r="1418" spans="1:18" s="843" customFormat="1" ht="33.75" x14ac:dyDescent="0.25">
      <c r="A1418" s="107" t="s">
        <v>17149</v>
      </c>
      <c r="B1418" s="10" t="s">
        <v>19548</v>
      </c>
      <c r="C1418" s="269" t="s">
        <v>30118</v>
      </c>
      <c r="D1418" s="841" t="s">
        <v>17156</v>
      </c>
      <c r="E1418" s="837">
        <v>1660.5</v>
      </c>
      <c r="F1418" s="269" t="s">
        <v>18763</v>
      </c>
      <c r="G1418" s="841" t="s">
        <v>18764</v>
      </c>
      <c r="H1418" s="842" t="s">
        <v>17159</v>
      </c>
      <c r="I1418" s="842" t="s">
        <v>17160</v>
      </c>
      <c r="J1418" s="107"/>
      <c r="K1418" s="10"/>
      <c r="L1418" s="10" t="s">
        <v>8942</v>
      </c>
      <c r="M1418" s="838">
        <v>22529.4</v>
      </c>
      <c r="N1418" s="10"/>
      <c r="O1418" s="107">
        <v>6</v>
      </c>
      <c r="P1418" s="838">
        <v>10920.03</v>
      </c>
      <c r="Q1418" s="10">
        <v>1</v>
      </c>
      <c r="R1418" s="107">
        <v>12</v>
      </c>
    </row>
    <row r="1419" spans="1:18" s="843" customFormat="1" ht="33.75" x14ac:dyDescent="0.25">
      <c r="A1419" s="107" t="s">
        <v>17149</v>
      </c>
      <c r="B1419" s="10" t="s">
        <v>19548</v>
      </c>
      <c r="C1419" s="269" t="s">
        <v>30118</v>
      </c>
      <c r="D1419" s="841" t="s">
        <v>18765</v>
      </c>
      <c r="E1419" s="837">
        <v>5000</v>
      </c>
      <c r="F1419" s="269" t="s">
        <v>18766</v>
      </c>
      <c r="G1419" s="841" t="s">
        <v>18767</v>
      </c>
      <c r="H1419" s="842" t="s">
        <v>16709</v>
      </c>
      <c r="I1419" s="842" t="s">
        <v>17154</v>
      </c>
      <c r="J1419" s="107"/>
      <c r="K1419" s="10"/>
      <c r="L1419" s="10" t="s">
        <v>8942</v>
      </c>
      <c r="M1419" s="838">
        <v>62672.979999999996</v>
      </c>
      <c r="N1419" s="10"/>
      <c r="O1419" s="107">
        <v>6</v>
      </c>
      <c r="P1419" s="838">
        <v>31007.64</v>
      </c>
      <c r="Q1419" s="10">
        <v>1</v>
      </c>
      <c r="R1419" s="107">
        <v>12</v>
      </c>
    </row>
    <row r="1420" spans="1:18" s="843" customFormat="1" ht="33.75" x14ac:dyDescent="0.25">
      <c r="A1420" s="107" t="s">
        <v>17149</v>
      </c>
      <c r="B1420" s="10" t="s">
        <v>19548</v>
      </c>
      <c r="C1420" s="269" t="s">
        <v>30118</v>
      </c>
      <c r="D1420" s="841" t="s">
        <v>18081</v>
      </c>
      <c r="E1420" s="837">
        <v>1600</v>
      </c>
      <c r="F1420" s="269" t="s">
        <v>18768</v>
      </c>
      <c r="G1420" s="841" t="s">
        <v>18769</v>
      </c>
      <c r="H1420" s="842" t="s">
        <v>15906</v>
      </c>
      <c r="I1420" s="842" t="s">
        <v>17160</v>
      </c>
      <c r="J1420" s="107"/>
      <c r="K1420" s="10"/>
      <c r="L1420" s="10" t="s">
        <v>8942</v>
      </c>
      <c r="M1420" s="838">
        <v>17770.14</v>
      </c>
      <c r="N1420" s="10"/>
      <c r="O1420" s="107">
        <v>6</v>
      </c>
      <c r="P1420" s="838">
        <f>1744+1613.2</f>
        <v>3357.2</v>
      </c>
      <c r="Q1420" s="10">
        <v>1</v>
      </c>
      <c r="R1420" s="107">
        <v>12</v>
      </c>
    </row>
    <row r="1421" spans="1:18" s="843" customFormat="1" ht="33.75" x14ac:dyDescent="0.25">
      <c r="A1421" s="107" t="s">
        <v>17149</v>
      </c>
      <c r="B1421" s="10" t="s">
        <v>19548</v>
      </c>
      <c r="C1421" s="269" t="s">
        <v>30118</v>
      </c>
      <c r="D1421" s="841" t="s">
        <v>17176</v>
      </c>
      <c r="E1421" s="837">
        <v>12000</v>
      </c>
      <c r="F1421" s="269" t="s">
        <v>18770</v>
      </c>
      <c r="G1421" s="841" t="s">
        <v>18771</v>
      </c>
      <c r="H1421" s="842" t="s">
        <v>16685</v>
      </c>
      <c r="I1421" s="842" t="s">
        <v>17154</v>
      </c>
      <c r="J1421" s="107"/>
      <c r="K1421" s="10"/>
      <c r="L1421" s="10" t="s">
        <v>17879</v>
      </c>
      <c r="M1421" s="838">
        <v>59206.8</v>
      </c>
      <c r="N1421" s="10"/>
      <c r="O1421" s="107" t="s">
        <v>17180</v>
      </c>
      <c r="P1421" s="838">
        <v>0</v>
      </c>
      <c r="Q1421" s="10">
        <v>0</v>
      </c>
      <c r="R1421" s="107">
        <v>0</v>
      </c>
    </row>
    <row r="1422" spans="1:18" s="843" customFormat="1" ht="33.75" x14ac:dyDescent="0.25">
      <c r="A1422" s="107" t="s">
        <v>17149</v>
      </c>
      <c r="B1422" s="10" t="s">
        <v>19548</v>
      </c>
      <c r="C1422" s="269" t="s">
        <v>30118</v>
      </c>
      <c r="D1422" s="841" t="s">
        <v>15605</v>
      </c>
      <c r="E1422" s="837">
        <v>3000</v>
      </c>
      <c r="F1422" s="269" t="s">
        <v>18772</v>
      </c>
      <c r="G1422" s="841" t="s">
        <v>18773</v>
      </c>
      <c r="H1422" s="842" t="s">
        <v>16686</v>
      </c>
      <c r="I1422" s="842" t="s">
        <v>17154</v>
      </c>
      <c r="J1422" s="107"/>
      <c r="K1422" s="10"/>
      <c r="L1422" s="10" t="s">
        <v>17340</v>
      </c>
      <c r="M1422" s="838">
        <v>31673.73</v>
      </c>
      <c r="N1422" s="10"/>
      <c r="O1422" s="107" t="s">
        <v>9186</v>
      </c>
      <c r="P1422" s="838">
        <v>12322.12</v>
      </c>
      <c r="Q1422" s="10">
        <v>0</v>
      </c>
      <c r="R1422" s="107">
        <v>0</v>
      </c>
    </row>
    <row r="1423" spans="1:18" s="843" customFormat="1" ht="33.75" x14ac:dyDescent="0.25">
      <c r="A1423" s="107" t="s">
        <v>17149</v>
      </c>
      <c r="B1423" s="10" t="s">
        <v>19548</v>
      </c>
      <c r="C1423" s="269" t="s">
        <v>30118</v>
      </c>
      <c r="D1423" s="841" t="s">
        <v>15605</v>
      </c>
      <c r="E1423" s="837">
        <v>4500</v>
      </c>
      <c r="F1423" s="269" t="s">
        <v>18774</v>
      </c>
      <c r="G1423" s="841" t="s">
        <v>18775</v>
      </c>
      <c r="H1423" s="842" t="s">
        <v>18776</v>
      </c>
      <c r="I1423" s="842" t="s">
        <v>17154</v>
      </c>
      <c r="J1423" s="107"/>
      <c r="K1423" s="10"/>
      <c r="L1423" s="10" t="s">
        <v>17192</v>
      </c>
      <c r="M1423" s="838">
        <v>35548.53</v>
      </c>
      <c r="N1423" s="10"/>
      <c r="O1423" s="107" t="s">
        <v>17180</v>
      </c>
      <c r="P1423" s="838">
        <v>2961.3</v>
      </c>
      <c r="Q1423" s="10">
        <v>0</v>
      </c>
      <c r="R1423" s="107">
        <v>0</v>
      </c>
    </row>
    <row r="1424" spans="1:18" s="843" customFormat="1" ht="33.75" x14ac:dyDescent="0.25">
      <c r="A1424" s="107" t="s">
        <v>17149</v>
      </c>
      <c r="B1424" s="10" t="s">
        <v>19548</v>
      </c>
      <c r="C1424" s="269" t="s">
        <v>30118</v>
      </c>
      <c r="D1424" s="841" t="s">
        <v>17552</v>
      </c>
      <c r="E1424" s="837">
        <v>1025</v>
      </c>
      <c r="F1424" s="269" t="s">
        <v>18777</v>
      </c>
      <c r="G1424" s="841" t="s">
        <v>18778</v>
      </c>
      <c r="H1424" s="842" t="s">
        <v>17190</v>
      </c>
      <c r="I1424" s="842" t="s">
        <v>17191</v>
      </c>
      <c r="J1424" s="107"/>
      <c r="K1424" s="10"/>
      <c r="L1424" s="10" t="s">
        <v>8942</v>
      </c>
      <c r="M1424" s="838">
        <v>13890</v>
      </c>
      <c r="N1424" s="10"/>
      <c r="O1424" s="107">
        <v>6</v>
      </c>
      <c r="P1424" s="838">
        <v>6631.75</v>
      </c>
      <c r="Q1424" s="10">
        <v>1</v>
      </c>
      <c r="R1424" s="107">
        <v>12</v>
      </c>
    </row>
    <row r="1425" spans="1:18" s="843" customFormat="1" ht="33.75" x14ac:dyDescent="0.25">
      <c r="A1425" s="107" t="s">
        <v>18779</v>
      </c>
      <c r="B1425" s="10" t="s">
        <v>19548</v>
      </c>
      <c r="C1425" s="269" t="s">
        <v>30118</v>
      </c>
      <c r="D1425" s="841" t="s">
        <v>18780</v>
      </c>
      <c r="E1425" s="837">
        <v>4000</v>
      </c>
      <c r="F1425" s="269">
        <v>42863491</v>
      </c>
      <c r="G1425" s="841" t="s">
        <v>18781</v>
      </c>
      <c r="H1425" s="842" t="s">
        <v>18782</v>
      </c>
      <c r="I1425" s="842" t="s">
        <v>17154</v>
      </c>
      <c r="J1425" s="107" t="s">
        <v>18783</v>
      </c>
      <c r="K1425" s="10"/>
      <c r="L1425" s="10">
        <v>12</v>
      </c>
      <c r="M1425" s="838">
        <f>+L1425*E1425</f>
        <v>48000</v>
      </c>
      <c r="N1425" s="10"/>
      <c r="O1425" s="107">
        <v>6</v>
      </c>
      <c r="P1425" s="838">
        <f t="shared" ref="P1425:P1427" si="0">+O1425*E1425</f>
        <v>24000</v>
      </c>
      <c r="Q1425" s="10"/>
      <c r="R1425" s="107">
        <v>6</v>
      </c>
    </row>
    <row r="1426" spans="1:18" s="843" customFormat="1" ht="33.75" x14ac:dyDescent="0.25">
      <c r="A1426" s="107" t="s">
        <v>18779</v>
      </c>
      <c r="B1426" s="10" t="s">
        <v>19548</v>
      </c>
      <c r="C1426" s="269" t="s">
        <v>30118</v>
      </c>
      <c r="D1426" s="841" t="s">
        <v>18784</v>
      </c>
      <c r="E1426" s="837">
        <v>5000</v>
      </c>
      <c r="F1426" s="269">
        <v>72733787</v>
      </c>
      <c r="G1426" s="841" t="s">
        <v>18785</v>
      </c>
      <c r="H1426" s="842" t="s">
        <v>18782</v>
      </c>
      <c r="I1426" s="842" t="s">
        <v>17154</v>
      </c>
      <c r="J1426" s="107" t="s">
        <v>18783</v>
      </c>
      <c r="K1426" s="10"/>
      <c r="L1426" s="10">
        <v>12</v>
      </c>
      <c r="M1426" s="838">
        <f t="shared" ref="M1426:M1490" si="1">+L1426*E1426</f>
        <v>60000</v>
      </c>
      <c r="N1426" s="10"/>
      <c r="O1426" s="107">
        <v>6</v>
      </c>
      <c r="P1426" s="838">
        <f t="shared" si="0"/>
        <v>30000</v>
      </c>
      <c r="Q1426" s="10"/>
      <c r="R1426" s="107">
        <v>6</v>
      </c>
    </row>
    <row r="1427" spans="1:18" s="843" customFormat="1" ht="33.75" x14ac:dyDescent="0.25">
      <c r="A1427" s="107" t="s">
        <v>18779</v>
      </c>
      <c r="B1427" s="10" t="s">
        <v>19548</v>
      </c>
      <c r="C1427" s="269" t="s">
        <v>30118</v>
      </c>
      <c r="D1427" s="841" t="s">
        <v>18786</v>
      </c>
      <c r="E1427" s="837">
        <v>5000</v>
      </c>
      <c r="F1427" s="269">
        <v>44280358</v>
      </c>
      <c r="G1427" s="841" t="s">
        <v>18787</v>
      </c>
      <c r="H1427" s="842" t="s">
        <v>18788</v>
      </c>
      <c r="I1427" s="842" t="s">
        <v>17154</v>
      </c>
      <c r="J1427" s="107" t="s">
        <v>18783</v>
      </c>
      <c r="K1427" s="10"/>
      <c r="L1427" s="10">
        <v>12</v>
      </c>
      <c r="M1427" s="838">
        <f t="shared" si="1"/>
        <v>60000</v>
      </c>
      <c r="N1427" s="10"/>
      <c r="O1427" s="107">
        <v>6</v>
      </c>
      <c r="P1427" s="838">
        <f t="shared" si="0"/>
        <v>30000</v>
      </c>
      <c r="Q1427" s="10"/>
      <c r="R1427" s="107">
        <v>6</v>
      </c>
    </row>
    <row r="1428" spans="1:18" s="843" customFormat="1" ht="33.75" x14ac:dyDescent="0.25">
      <c r="A1428" s="107" t="s">
        <v>18779</v>
      </c>
      <c r="B1428" s="10" t="s">
        <v>19548</v>
      </c>
      <c r="C1428" s="269" t="s">
        <v>30118</v>
      </c>
      <c r="D1428" s="841" t="s">
        <v>18789</v>
      </c>
      <c r="E1428" s="837">
        <v>2500</v>
      </c>
      <c r="F1428" s="269">
        <v>47184917</v>
      </c>
      <c r="G1428" s="841" t="s">
        <v>18790</v>
      </c>
      <c r="H1428" s="842" t="s">
        <v>18791</v>
      </c>
      <c r="I1428" s="842" t="s">
        <v>18792</v>
      </c>
      <c r="J1428" s="107" t="s">
        <v>18793</v>
      </c>
      <c r="K1428" s="10"/>
      <c r="L1428" s="10">
        <v>3</v>
      </c>
      <c r="M1428" s="838">
        <f t="shared" si="1"/>
        <v>7500</v>
      </c>
      <c r="N1428" s="10">
        <v>1</v>
      </c>
      <c r="O1428" s="107">
        <v>2</v>
      </c>
      <c r="P1428" s="838">
        <f>+O1428*E1428</f>
        <v>5000</v>
      </c>
      <c r="Q1428" s="10">
        <v>1</v>
      </c>
      <c r="R1428" s="107">
        <v>2</v>
      </c>
    </row>
    <row r="1429" spans="1:18" s="843" customFormat="1" ht="33.75" x14ac:dyDescent="0.25">
      <c r="A1429" s="107" t="s">
        <v>18779</v>
      </c>
      <c r="B1429" s="10" t="s">
        <v>19548</v>
      </c>
      <c r="C1429" s="269" t="s">
        <v>30118</v>
      </c>
      <c r="D1429" s="841" t="s">
        <v>18794</v>
      </c>
      <c r="E1429" s="837">
        <v>3000</v>
      </c>
      <c r="F1429" s="269">
        <v>40867308</v>
      </c>
      <c r="G1429" s="841" t="s">
        <v>18795</v>
      </c>
      <c r="H1429" s="842" t="s">
        <v>15509</v>
      </c>
      <c r="I1429" s="842" t="s">
        <v>18796</v>
      </c>
      <c r="J1429" s="107" t="s">
        <v>18797</v>
      </c>
      <c r="K1429" s="10"/>
      <c r="L1429" s="10">
        <v>12</v>
      </c>
      <c r="M1429" s="838">
        <f t="shared" si="1"/>
        <v>36000</v>
      </c>
      <c r="N1429" s="10"/>
      <c r="O1429" s="107">
        <v>6</v>
      </c>
      <c r="P1429" s="838">
        <f t="shared" ref="P1429:P1493" si="2">+O1429*E1429</f>
        <v>18000</v>
      </c>
      <c r="Q1429" s="10"/>
      <c r="R1429" s="107">
        <v>6</v>
      </c>
    </row>
    <row r="1430" spans="1:18" s="843" customFormat="1" ht="33.75" x14ac:dyDescent="0.25">
      <c r="A1430" s="107" t="s">
        <v>18779</v>
      </c>
      <c r="B1430" s="10" t="s">
        <v>19548</v>
      </c>
      <c r="C1430" s="269" t="s">
        <v>30118</v>
      </c>
      <c r="D1430" s="841" t="s">
        <v>18798</v>
      </c>
      <c r="E1430" s="837">
        <v>9000</v>
      </c>
      <c r="F1430" s="269">
        <v>41024214</v>
      </c>
      <c r="G1430" s="841" t="s">
        <v>18799</v>
      </c>
      <c r="H1430" s="842" t="s">
        <v>15437</v>
      </c>
      <c r="I1430" s="842" t="s">
        <v>17154</v>
      </c>
      <c r="J1430" s="107" t="s">
        <v>18783</v>
      </c>
      <c r="K1430" s="10"/>
      <c r="L1430" s="10">
        <v>12</v>
      </c>
      <c r="M1430" s="838">
        <f t="shared" si="1"/>
        <v>108000</v>
      </c>
      <c r="N1430" s="10"/>
      <c r="O1430" s="107">
        <v>6</v>
      </c>
      <c r="P1430" s="838">
        <f t="shared" si="2"/>
        <v>54000</v>
      </c>
      <c r="Q1430" s="10"/>
      <c r="R1430" s="107">
        <v>6</v>
      </c>
    </row>
    <row r="1431" spans="1:18" s="843" customFormat="1" ht="33.75" x14ac:dyDescent="0.25">
      <c r="A1431" s="107" t="s">
        <v>18779</v>
      </c>
      <c r="B1431" s="10" t="s">
        <v>19548</v>
      </c>
      <c r="C1431" s="269" t="s">
        <v>30118</v>
      </c>
      <c r="D1431" s="841" t="s">
        <v>18800</v>
      </c>
      <c r="E1431" s="837">
        <v>7000</v>
      </c>
      <c r="F1431" s="269">
        <v>45319925</v>
      </c>
      <c r="G1431" s="841" t="s">
        <v>18801</v>
      </c>
      <c r="H1431" s="842" t="s">
        <v>15412</v>
      </c>
      <c r="I1431" s="842" t="s">
        <v>17154</v>
      </c>
      <c r="J1431" s="107" t="s">
        <v>18783</v>
      </c>
      <c r="K1431" s="10"/>
      <c r="L1431" s="10">
        <v>12</v>
      </c>
      <c r="M1431" s="838">
        <f t="shared" si="1"/>
        <v>84000</v>
      </c>
      <c r="N1431" s="10"/>
      <c r="O1431" s="107">
        <v>6</v>
      </c>
      <c r="P1431" s="838">
        <f t="shared" si="2"/>
        <v>42000</v>
      </c>
      <c r="Q1431" s="10"/>
      <c r="R1431" s="107">
        <v>6</v>
      </c>
    </row>
    <row r="1432" spans="1:18" s="843" customFormat="1" ht="33.75" x14ac:dyDescent="0.25">
      <c r="A1432" s="107" t="s">
        <v>18779</v>
      </c>
      <c r="B1432" s="10" t="s">
        <v>19548</v>
      </c>
      <c r="C1432" s="269" t="s">
        <v>30118</v>
      </c>
      <c r="D1432" s="841" t="s">
        <v>18802</v>
      </c>
      <c r="E1432" s="837">
        <v>13000</v>
      </c>
      <c r="F1432" s="269" t="s">
        <v>18803</v>
      </c>
      <c r="G1432" s="841" t="s">
        <v>18804</v>
      </c>
      <c r="H1432" s="842" t="s">
        <v>16685</v>
      </c>
      <c r="I1432" s="842" t="s">
        <v>17154</v>
      </c>
      <c r="J1432" s="107" t="s">
        <v>18783</v>
      </c>
      <c r="K1432" s="10"/>
      <c r="L1432" s="10"/>
      <c r="M1432" s="838">
        <f t="shared" si="1"/>
        <v>0</v>
      </c>
      <c r="N1432" s="10">
        <v>1</v>
      </c>
      <c r="O1432" s="107">
        <v>1</v>
      </c>
      <c r="P1432" s="838">
        <f t="shared" si="2"/>
        <v>13000</v>
      </c>
      <c r="Q1432" s="10">
        <v>1</v>
      </c>
      <c r="R1432" s="107">
        <v>1</v>
      </c>
    </row>
    <row r="1433" spans="1:18" s="843" customFormat="1" ht="33.75" x14ac:dyDescent="0.25">
      <c r="A1433" s="107" t="s">
        <v>18779</v>
      </c>
      <c r="B1433" s="10" t="s">
        <v>19548</v>
      </c>
      <c r="C1433" s="269" t="s">
        <v>30118</v>
      </c>
      <c r="D1433" s="841" t="s">
        <v>18805</v>
      </c>
      <c r="E1433" s="837">
        <v>8000</v>
      </c>
      <c r="F1433" s="269">
        <v>40003259</v>
      </c>
      <c r="G1433" s="841" t="s">
        <v>18806</v>
      </c>
      <c r="H1433" s="842" t="s">
        <v>18807</v>
      </c>
      <c r="I1433" s="842" t="s">
        <v>15409</v>
      </c>
      <c r="J1433" s="107" t="s">
        <v>18783</v>
      </c>
      <c r="K1433" s="10"/>
      <c r="L1433" s="10">
        <v>12</v>
      </c>
      <c r="M1433" s="838">
        <f t="shared" si="1"/>
        <v>96000</v>
      </c>
      <c r="N1433" s="10"/>
      <c r="O1433" s="107">
        <v>6</v>
      </c>
      <c r="P1433" s="838">
        <f t="shared" si="2"/>
        <v>48000</v>
      </c>
      <c r="Q1433" s="10"/>
      <c r="R1433" s="107">
        <v>6</v>
      </c>
    </row>
    <row r="1434" spans="1:18" s="843" customFormat="1" ht="33.75" x14ac:dyDescent="0.25">
      <c r="A1434" s="107" t="s">
        <v>18779</v>
      </c>
      <c r="B1434" s="10" t="s">
        <v>19548</v>
      </c>
      <c r="C1434" s="269" t="s">
        <v>30118</v>
      </c>
      <c r="D1434" s="841" t="s">
        <v>18802</v>
      </c>
      <c r="E1434" s="837">
        <v>13000</v>
      </c>
      <c r="F1434" s="269" t="s">
        <v>18808</v>
      </c>
      <c r="G1434" s="841" t="s">
        <v>18809</v>
      </c>
      <c r="H1434" s="842" t="s">
        <v>15498</v>
      </c>
      <c r="I1434" s="842" t="s">
        <v>17154</v>
      </c>
      <c r="J1434" s="107" t="s">
        <v>18783</v>
      </c>
      <c r="K1434" s="10"/>
      <c r="L1434" s="10"/>
      <c r="M1434" s="838">
        <f t="shared" si="1"/>
        <v>0</v>
      </c>
      <c r="N1434" s="10">
        <v>1</v>
      </c>
      <c r="O1434" s="107">
        <v>2</v>
      </c>
      <c r="P1434" s="838">
        <f t="shared" si="2"/>
        <v>26000</v>
      </c>
      <c r="Q1434" s="10">
        <v>1</v>
      </c>
      <c r="R1434" s="107">
        <v>2</v>
      </c>
    </row>
    <row r="1435" spans="1:18" s="843" customFormat="1" ht="33.75" x14ac:dyDescent="0.25">
      <c r="A1435" s="107" t="s">
        <v>18779</v>
      </c>
      <c r="B1435" s="10" t="s">
        <v>19548</v>
      </c>
      <c r="C1435" s="269" t="s">
        <v>30118</v>
      </c>
      <c r="D1435" s="841" t="s">
        <v>18810</v>
      </c>
      <c r="E1435" s="837">
        <v>3000</v>
      </c>
      <c r="F1435" s="269">
        <v>40269907</v>
      </c>
      <c r="G1435" s="841" t="s">
        <v>18811</v>
      </c>
      <c r="H1435" s="842" t="s">
        <v>18812</v>
      </c>
      <c r="I1435" s="842" t="s">
        <v>15409</v>
      </c>
      <c r="J1435" s="107" t="s">
        <v>18783</v>
      </c>
      <c r="K1435" s="10">
        <v>2</v>
      </c>
      <c r="L1435" s="10">
        <v>3</v>
      </c>
      <c r="M1435" s="838">
        <f t="shared" si="1"/>
        <v>9000</v>
      </c>
      <c r="N1435" s="10"/>
      <c r="O1435" s="107">
        <v>2</v>
      </c>
      <c r="P1435" s="838">
        <f t="shared" si="2"/>
        <v>6000</v>
      </c>
      <c r="Q1435" s="10"/>
      <c r="R1435" s="107">
        <v>2</v>
      </c>
    </row>
    <row r="1436" spans="1:18" s="843" customFormat="1" ht="33.75" x14ac:dyDescent="0.25">
      <c r="A1436" s="107" t="s">
        <v>18779</v>
      </c>
      <c r="B1436" s="10" t="s">
        <v>19548</v>
      </c>
      <c r="C1436" s="269" t="s">
        <v>30118</v>
      </c>
      <c r="D1436" s="841" t="s">
        <v>18802</v>
      </c>
      <c r="E1436" s="837">
        <v>13000</v>
      </c>
      <c r="F1436" s="269">
        <v>18186463</v>
      </c>
      <c r="G1436" s="841" t="s">
        <v>18813</v>
      </c>
      <c r="H1436" s="842" t="s">
        <v>18814</v>
      </c>
      <c r="I1436" s="842" t="s">
        <v>17154</v>
      </c>
      <c r="J1436" s="107" t="s">
        <v>18783</v>
      </c>
      <c r="K1436" s="10">
        <v>1</v>
      </c>
      <c r="L1436" s="10">
        <v>12</v>
      </c>
      <c r="M1436" s="838">
        <f t="shared" si="1"/>
        <v>156000</v>
      </c>
      <c r="N1436" s="10"/>
      <c r="O1436" s="107">
        <v>4</v>
      </c>
      <c r="P1436" s="838">
        <f t="shared" si="2"/>
        <v>52000</v>
      </c>
      <c r="Q1436" s="10"/>
      <c r="R1436" s="107">
        <v>4</v>
      </c>
    </row>
    <row r="1437" spans="1:18" s="843" customFormat="1" ht="33.75" x14ac:dyDescent="0.25">
      <c r="A1437" s="107" t="s">
        <v>18779</v>
      </c>
      <c r="B1437" s="10" t="s">
        <v>19548</v>
      </c>
      <c r="C1437" s="269" t="s">
        <v>30118</v>
      </c>
      <c r="D1437" s="841" t="s">
        <v>18815</v>
      </c>
      <c r="E1437" s="837">
        <v>3000</v>
      </c>
      <c r="F1437" s="269">
        <v>73884513</v>
      </c>
      <c r="G1437" s="841" t="s">
        <v>18816</v>
      </c>
      <c r="H1437" s="842" t="s">
        <v>15437</v>
      </c>
      <c r="I1437" s="842" t="s">
        <v>15409</v>
      </c>
      <c r="J1437" s="107" t="s">
        <v>18783</v>
      </c>
      <c r="K1437" s="10"/>
      <c r="L1437" s="10">
        <v>12</v>
      </c>
      <c r="M1437" s="838">
        <f t="shared" si="1"/>
        <v>36000</v>
      </c>
      <c r="N1437" s="10"/>
      <c r="O1437" s="107">
        <v>6</v>
      </c>
      <c r="P1437" s="838">
        <f t="shared" si="2"/>
        <v>18000</v>
      </c>
      <c r="Q1437" s="10"/>
      <c r="R1437" s="107">
        <v>6</v>
      </c>
    </row>
    <row r="1438" spans="1:18" s="843" customFormat="1" ht="33.75" x14ac:dyDescent="0.25">
      <c r="A1438" s="107" t="s">
        <v>18779</v>
      </c>
      <c r="B1438" s="10" t="s">
        <v>19548</v>
      </c>
      <c r="C1438" s="269" t="s">
        <v>30118</v>
      </c>
      <c r="D1438" s="841" t="s">
        <v>18817</v>
      </c>
      <c r="E1438" s="837">
        <v>7000</v>
      </c>
      <c r="F1438" s="269">
        <v>71141496</v>
      </c>
      <c r="G1438" s="841" t="s">
        <v>18818</v>
      </c>
      <c r="H1438" s="842" t="s">
        <v>18791</v>
      </c>
      <c r="I1438" s="842" t="s">
        <v>17154</v>
      </c>
      <c r="J1438" s="107" t="s">
        <v>18783</v>
      </c>
      <c r="K1438" s="10">
        <v>2</v>
      </c>
      <c r="L1438" s="10">
        <v>3</v>
      </c>
      <c r="M1438" s="838">
        <f t="shared" si="1"/>
        <v>21000</v>
      </c>
      <c r="N1438" s="10"/>
      <c r="O1438" s="107">
        <v>1</v>
      </c>
      <c r="P1438" s="838">
        <f t="shared" si="2"/>
        <v>7000</v>
      </c>
      <c r="Q1438" s="10"/>
      <c r="R1438" s="107">
        <v>1</v>
      </c>
    </row>
    <row r="1439" spans="1:18" s="843" customFormat="1" ht="33.75" x14ac:dyDescent="0.25">
      <c r="A1439" s="107" t="s">
        <v>18779</v>
      </c>
      <c r="B1439" s="10" t="s">
        <v>19548</v>
      </c>
      <c r="C1439" s="269" t="s">
        <v>30118</v>
      </c>
      <c r="D1439" s="841" t="s">
        <v>18819</v>
      </c>
      <c r="E1439" s="837">
        <v>7000</v>
      </c>
      <c r="F1439" s="269">
        <v>44869330</v>
      </c>
      <c r="G1439" s="841" t="s">
        <v>18820</v>
      </c>
      <c r="H1439" s="842" t="s">
        <v>18821</v>
      </c>
      <c r="I1439" s="842" t="s">
        <v>17154</v>
      </c>
      <c r="J1439" s="107" t="s">
        <v>18783</v>
      </c>
      <c r="K1439" s="10">
        <v>1</v>
      </c>
      <c r="L1439" s="10">
        <v>8</v>
      </c>
      <c r="M1439" s="838">
        <f t="shared" si="1"/>
        <v>56000</v>
      </c>
      <c r="N1439" s="10"/>
      <c r="O1439" s="107">
        <v>6</v>
      </c>
      <c r="P1439" s="838">
        <f t="shared" si="2"/>
        <v>42000</v>
      </c>
      <c r="Q1439" s="10"/>
      <c r="R1439" s="107">
        <v>6</v>
      </c>
    </row>
    <row r="1440" spans="1:18" s="843" customFormat="1" ht="33.75" x14ac:dyDescent="0.25">
      <c r="A1440" s="107" t="s">
        <v>18779</v>
      </c>
      <c r="B1440" s="10" t="s">
        <v>19548</v>
      </c>
      <c r="C1440" s="269" t="s">
        <v>30118</v>
      </c>
      <c r="D1440" s="841" t="s">
        <v>18802</v>
      </c>
      <c r="E1440" s="837">
        <v>13000</v>
      </c>
      <c r="F1440" s="269" t="s">
        <v>18822</v>
      </c>
      <c r="G1440" s="841" t="s">
        <v>18823</v>
      </c>
      <c r="H1440" s="842" t="s">
        <v>18824</v>
      </c>
      <c r="I1440" s="842" t="s">
        <v>17154</v>
      </c>
      <c r="J1440" s="107" t="s">
        <v>18783</v>
      </c>
      <c r="K1440" s="10"/>
      <c r="L1440" s="10"/>
      <c r="M1440" s="838">
        <f t="shared" si="1"/>
        <v>0</v>
      </c>
      <c r="N1440" s="10">
        <v>1</v>
      </c>
      <c r="O1440" s="107">
        <v>4</v>
      </c>
      <c r="P1440" s="838">
        <f t="shared" si="2"/>
        <v>52000</v>
      </c>
      <c r="Q1440" s="10">
        <v>1</v>
      </c>
      <c r="R1440" s="107">
        <v>4</v>
      </c>
    </row>
    <row r="1441" spans="1:18" s="843" customFormat="1" ht="33.75" x14ac:dyDescent="0.25">
      <c r="A1441" s="107" t="s">
        <v>18779</v>
      </c>
      <c r="B1441" s="10" t="s">
        <v>19548</v>
      </c>
      <c r="C1441" s="269" t="s">
        <v>30118</v>
      </c>
      <c r="D1441" s="841" t="s">
        <v>18825</v>
      </c>
      <c r="E1441" s="837">
        <v>6000</v>
      </c>
      <c r="F1441" s="269">
        <v>40349602</v>
      </c>
      <c r="G1441" s="841" t="s">
        <v>18826</v>
      </c>
      <c r="H1441" s="842" t="s">
        <v>18782</v>
      </c>
      <c r="I1441" s="842" t="s">
        <v>17154</v>
      </c>
      <c r="J1441" s="107" t="s">
        <v>18783</v>
      </c>
      <c r="K1441" s="10"/>
      <c r="L1441" s="10">
        <v>12</v>
      </c>
      <c r="M1441" s="838">
        <f t="shared" si="1"/>
        <v>72000</v>
      </c>
      <c r="N1441" s="10"/>
      <c r="O1441" s="107">
        <v>2</v>
      </c>
      <c r="P1441" s="838">
        <f t="shared" si="2"/>
        <v>12000</v>
      </c>
      <c r="Q1441" s="10"/>
      <c r="R1441" s="107">
        <v>2</v>
      </c>
    </row>
    <row r="1442" spans="1:18" s="843" customFormat="1" ht="33.75" x14ac:dyDescent="0.25">
      <c r="A1442" s="107" t="s">
        <v>18779</v>
      </c>
      <c r="B1442" s="10" t="s">
        <v>19548</v>
      </c>
      <c r="C1442" s="269" t="s">
        <v>30118</v>
      </c>
      <c r="D1442" s="841" t="s">
        <v>18802</v>
      </c>
      <c r="E1442" s="837">
        <v>13000</v>
      </c>
      <c r="F1442" s="269" t="s">
        <v>18827</v>
      </c>
      <c r="G1442" s="841" t="s">
        <v>18828</v>
      </c>
      <c r="H1442" s="842" t="s">
        <v>18829</v>
      </c>
      <c r="I1442" s="842" t="s">
        <v>17154</v>
      </c>
      <c r="J1442" s="107" t="s">
        <v>18783</v>
      </c>
      <c r="K1442" s="10"/>
      <c r="L1442" s="10"/>
      <c r="M1442" s="838">
        <f t="shared" si="1"/>
        <v>0</v>
      </c>
      <c r="N1442" s="10">
        <v>1</v>
      </c>
      <c r="O1442" s="107">
        <v>1</v>
      </c>
      <c r="P1442" s="838">
        <f t="shared" si="2"/>
        <v>13000</v>
      </c>
      <c r="Q1442" s="10">
        <v>1</v>
      </c>
      <c r="R1442" s="107">
        <v>1</v>
      </c>
    </row>
    <row r="1443" spans="1:18" s="843" customFormat="1" ht="33.75" x14ac:dyDescent="0.25">
      <c r="A1443" s="107" t="s">
        <v>18779</v>
      </c>
      <c r="B1443" s="10" t="s">
        <v>19548</v>
      </c>
      <c r="C1443" s="269" t="s">
        <v>30118</v>
      </c>
      <c r="D1443" s="841" t="s">
        <v>18830</v>
      </c>
      <c r="E1443" s="837">
        <v>4000</v>
      </c>
      <c r="F1443" s="269">
        <v>16408735</v>
      </c>
      <c r="G1443" s="841" t="s">
        <v>18831</v>
      </c>
      <c r="H1443" s="842" t="s">
        <v>18782</v>
      </c>
      <c r="I1443" s="842" t="s">
        <v>17154</v>
      </c>
      <c r="J1443" s="107" t="s">
        <v>18783</v>
      </c>
      <c r="K1443" s="10"/>
      <c r="L1443" s="10">
        <v>12</v>
      </c>
      <c r="M1443" s="838">
        <f t="shared" si="1"/>
        <v>48000</v>
      </c>
      <c r="N1443" s="10"/>
      <c r="O1443" s="107">
        <v>6</v>
      </c>
      <c r="P1443" s="838">
        <f t="shared" si="2"/>
        <v>24000</v>
      </c>
      <c r="Q1443" s="10"/>
      <c r="R1443" s="107">
        <v>6</v>
      </c>
    </row>
    <row r="1444" spans="1:18" s="843" customFormat="1" ht="33.75" x14ac:dyDescent="0.25">
      <c r="A1444" s="107" t="s">
        <v>18779</v>
      </c>
      <c r="B1444" s="10" t="s">
        <v>19548</v>
      </c>
      <c r="C1444" s="269" t="s">
        <v>30118</v>
      </c>
      <c r="D1444" s="841" t="s">
        <v>18832</v>
      </c>
      <c r="E1444" s="837">
        <v>4000</v>
      </c>
      <c r="F1444" s="269">
        <v>44740640</v>
      </c>
      <c r="G1444" s="841" t="s">
        <v>18833</v>
      </c>
      <c r="H1444" s="842" t="s">
        <v>18834</v>
      </c>
      <c r="I1444" s="842" t="s">
        <v>17154</v>
      </c>
      <c r="J1444" s="107" t="s">
        <v>18783</v>
      </c>
      <c r="K1444" s="10">
        <v>2</v>
      </c>
      <c r="L1444" s="10">
        <v>8</v>
      </c>
      <c r="M1444" s="838">
        <f t="shared" si="1"/>
        <v>32000</v>
      </c>
      <c r="N1444" s="10"/>
      <c r="O1444" s="107">
        <v>1</v>
      </c>
      <c r="P1444" s="838">
        <f t="shared" si="2"/>
        <v>4000</v>
      </c>
      <c r="Q1444" s="10"/>
      <c r="R1444" s="107">
        <v>1</v>
      </c>
    </row>
    <row r="1445" spans="1:18" s="843" customFormat="1" ht="33.75" x14ac:dyDescent="0.25">
      <c r="A1445" s="107" t="s">
        <v>18779</v>
      </c>
      <c r="B1445" s="10" t="s">
        <v>19548</v>
      </c>
      <c r="C1445" s="269" t="s">
        <v>30118</v>
      </c>
      <c r="D1445" s="841" t="s">
        <v>18835</v>
      </c>
      <c r="E1445" s="837">
        <v>3000</v>
      </c>
      <c r="F1445" s="269">
        <v>73332271</v>
      </c>
      <c r="G1445" s="841" t="s">
        <v>18836</v>
      </c>
      <c r="H1445" s="842" t="s">
        <v>18837</v>
      </c>
      <c r="I1445" s="842" t="s">
        <v>17154</v>
      </c>
      <c r="J1445" s="107" t="s">
        <v>18783</v>
      </c>
      <c r="K1445" s="10"/>
      <c r="L1445" s="10">
        <v>12</v>
      </c>
      <c r="M1445" s="838">
        <f t="shared" si="1"/>
        <v>36000</v>
      </c>
      <c r="N1445" s="10"/>
      <c r="O1445" s="107">
        <v>6</v>
      </c>
      <c r="P1445" s="838">
        <f t="shared" si="2"/>
        <v>18000</v>
      </c>
      <c r="Q1445" s="10"/>
      <c r="R1445" s="107">
        <v>6</v>
      </c>
    </row>
    <row r="1446" spans="1:18" s="843" customFormat="1" ht="33.75" x14ac:dyDescent="0.25">
      <c r="A1446" s="107" t="s">
        <v>18779</v>
      </c>
      <c r="B1446" s="10" t="s">
        <v>19548</v>
      </c>
      <c r="C1446" s="269" t="s">
        <v>30118</v>
      </c>
      <c r="D1446" s="841" t="s">
        <v>18838</v>
      </c>
      <c r="E1446" s="837">
        <v>9000</v>
      </c>
      <c r="F1446" s="269">
        <v>25665964</v>
      </c>
      <c r="G1446" s="841" t="s">
        <v>18839</v>
      </c>
      <c r="H1446" s="842" t="s">
        <v>16695</v>
      </c>
      <c r="I1446" s="842" t="s">
        <v>15409</v>
      </c>
      <c r="J1446" s="107" t="s">
        <v>18783</v>
      </c>
      <c r="K1446" s="10"/>
      <c r="L1446" s="10">
        <v>12</v>
      </c>
      <c r="M1446" s="838">
        <f t="shared" si="1"/>
        <v>108000</v>
      </c>
      <c r="N1446" s="10"/>
      <c r="O1446" s="107">
        <v>6</v>
      </c>
      <c r="P1446" s="838">
        <f t="shared" si="2"/>
        <v>54000</v>
      </c>
      <c r="Q1446" s="10"/>
      <c r="R1446" s="107">
        <v>6</v>
      </c>
    </row>
    <row r="1447" spans="1:18" s="843" customFormat="1" ht="33.75" x14ac:dyDescent="0.25">
      <c r="A1447" s="107" t="s">
        <v>18779</v>
      </c>
      <c r="B1447" s="10" t="s">
        <v>19548</v>
      </c>
      <c r="C1447" s="269" t="s">
        <v>30118</v>
      </c>
      <c r="D1447" s="841" t="s">
        <v>18840</v>
      </c>
      <c r="E1447" s="837">
        <v>7000</v>
      </c>
      <c r="F1447" s="269">
        <v>42006545</v>
      </c>
      <c r="G1447" s="841" t="s">
        <v>18841</v>
      </c>
      <c r="H1447" s="842" t="s">
        <v>18782</v>
      </c>
      <c r="I1447" s="842" t="s">
        <v>17154</v>
      </c>
      <c r="J1447" s="107" t="s">
        <v>18783</v>
      </c>
      <c r="K1447" s="10">
        <v>1</v>
      </c>
      <c r="L1447" s="10">
        <v>10</v>
      </c>
      <c r="M1447" s="838">
        <f t="shared" si="1"/>
        <v>70000</v>
      </c>
      <c r="N1447" s="10"/>
      <c r="O1447" s="107">
        <v>6</v>
      </c>
      <c r="P1447" s="838">
        <f t="shared" si="2"/>
        <v>42000</v>
      </c>
      <c r="Q1447" s="10"/>
      <c r="R1447" s="107">
        <v>6</v>
      </c>
    </row>
    <row r="1448" spans="1:18" s="843" customFormat="1" ht="33.75" x14ac:dyDescent="0.25">
      <c r="A1448" s="107" t="s">
        <v>18779</v>
      </c>
      <c r="B1448" s="10" t="s">
        <v>19548</v>
      </c>
      <c r="C1448" s="269" t="s">
        <v>30118</v>
      </c>
      <c r="D1448" s="841" t="s">
        <v>18842</v>
      </c>
      <c r="E1448" s="837">
        <v>5000</v>
      </c>
      <c r="F1448" s="269">
        <v>29687080</v>
      </c>
      <c r="G1448" s="841" t="s">
        <v>18843</v>
      </c>
      <c r="H1448" s="842" t="s">
        <v>18829</v>
      </c>
      <c r="I1448" s="842" t="s">
        <v>17154</v>
      </c>
      <c r="J1448" s="107" t="s">
        <v>18783</v>
      </c>
      <c r="K1448" s="10"/>
      <c r="L1448" s="10">
        <v>12</v>
      </c>
      <c r="M1448" s="838">
        <f t="shared" si="1"/>
        <v>60000</v>
      </c>
      <c r="N1448" s="10"/>
      <c r="O1448" s="107">
        <v>6</v>
      </c>
      <c r="P1448" s="838">
        <f t="shared" si="2"/>
        <v>30000</v>
      </c>
      <c r="Q1448" s="10"/>
      <c r="R1448" s="107">
        <v>6</v>
      </c>
    </row>
    <row r="1449" spans="1:18" s="843" customFormat="1" ht="33.75" x14ac:dyDescent="0.25">
      <c r="A1449" s="107" t="s">
        <v>18779</v>
      </c>
      <c r="B1449" s="10" t="s">
        <v>19548</v>
      </c>
      <c r="C1449" s="269" t="s">
        <v>30118</v>
      </c>
      <c r="D1449" s="841" t="s">
        <v>18844</v>
      </c>
      <c r="E1449" s="837">
        <v>3000</v>
      </c>
      <c r="F1449" s="269">
        <v>44600484</v>
      </c>
      <c r="G1449" s="841" t="s">
        <v>18845</v>
      </c>
      <c r="H1449" s="842" t="s">
        <v>15437</v>
      </c>
      <c r="I1449" s="842" t="s">
        <v>17154</v>
      </c>
      <c r="J1449" s="107" t="s">
        <v>18783</v>
      </c>
      <c r="K1449" s="10"/>
      <c r="L1449" s="10">
        <v>12</v>
      </c>
      <c r="M1449" s="838">
        <f t="shared" si="1"/>
        <v>36000</v>
      </c>
      <c r="N1449" s="10"/>
      <c r="O1449" s="107">
        <v>6</v>
      </c>
      <c r="P1449" s="838">
        <f t="shared" si="2"/>
        <v>18000</v>
      </c>
      <c r="Q1449" s="10"/>
      <c r="R1449" s="107">
        <v>6</v>
      </c>
    </row>
    <row r="1450" spans="1:18" s="843" customFormat="1" ht="33.75" x14ac:dyDescent="0.25">
      <c r="A1450" s="107" t="s">
        <v>18779</v>
      </c>
      <c r="B1450" s="10" t="s">
        <v>19548</v>
      </c>
      <c r="C1450" s="269" t="s">
        <v>30118</v>
      </c>
      <c r="D1450" s="841" t="s">
        <v>18846</v>
      </c>
      <c r="E1450" s="837">
        <v>7000</v>
      </c>
      <c r="F1450" s="269">
        <v>45617475</v>
      </c>
      <c r="G1450" s="841" t="s">
        <v>18847</v>
      </c>
      <c r="H1450" s="842" t="s">
        <v>16695</v>
      </c>
      <c r="I1450" s="842" t="s">
        <v>17154</v>
      </c>
      <c r="J1450" s="107" t="s">
        <v>18783</v>
      </c>
      <c r="K1450" s="10"/>
      <c r="L1450" s="10">
        <v>12</v>
      </c>
      <c r="M1450" s="838">
        <f t="shared" si="1"/>
        <v>84000</v>
      </c>
      <c r="N1450" s="10"/>
      <c r="O1450" s="107">
        <v>6</v>
      </c>
      <c r="P1450" s="838">
        <f t="shared" si="2"/>
        <v>42000</v>
      </c>
      <c r="Q1450" s="10"/>
      <c r="R1450" s="107">
        <v>6</v>
      </c>
    </row>
    <row r="1451" spans="1:18" s="843" customFormat="1" ht="33.75" x14ac:dyDescent="0.25">
      <c r="A1451" s="107" t="s">
        <v>18779</v>
      </c>
      <c r="B1451" s="10" t="s">
        <v>19548</v>
      </c>
      <c r="C1451" s="269" t="s">
        <v>30118</v>
      </c>
      <c r="D1451" s="841" t="s">
        <v>18848</v>
      </c>
      <c r="E1451" s="837">
        <v>4000</v>
      </c>
      <c r="F1451" s="269">
        <v>70092463</v>
      </c>
      <c r="G1451" s="841" t="s">
        <v>18849</v>
      </c>
      <c r="H1451" s="842" t="s">
        <v>18782</v>
      </c>
      <c r="I1451" s="842" t="s">
        <v>15409</v>
      </c>
      <c r="J1451" s="107" t="s">
        <v>18783</v>
      </c>
      <c r="K1451" s="10">
        <v>3</v>
      </c>
      <c r="L1451" s="10">
        <v>8</v>
      </c>
      <c r="M1451" s="838">
        <f t="shared" si="1"/>
        <v>32000</v>
      </c>
      <c r="N1451" s="10">
        <v>3</v>
      </c>
      <c r="O1451" s="107">
        <v>6</v>
      </c>
      <c r="P1451" s="838">
        <f t="shared" si="2"/>
        <v>24000</v>
      </c>
      <c r="Q1451" s="10">
        <v>3</v>
      </c>
      <c r="R1451" s="107">
        <v>6</v>
      </c>
    </row>
    <row r="1452" spans="1:18" s="843" customFormat="1" ht="33.75" x14ac:dyDescent="0.25">
      <c r="A1452" s="107" t="s">
        <v>18779</v>
      </c>
      <c r="B1452" s="10" t="s">
        <v>19548</v>
      </c>
      <c r="C1452" s="269" t="s">
        <v>30118</v>
      </c>
      <c r="D1452" s="841" t="s">
        <v>18850</v>
      </c>
      <c r="E1452" s="837">
        <v>4000</v>
      </c>
      <c r="F1452" s="269">
        <v>76242534</v>
      </c>
      <c r="G1452" s="841" t="s">
        <v>18851</v>
      </c>
      <c r="H1452" s="842" t="s">
        <v>18782</v>
      </c>
      <c r="I1452" s="842" t="s">
        <v>17154</v>
      </c>
      <c r="J1452" s="107" t="s">
        <v>18783</v>
      </c>
      <c r="K1452" s="10"/>
      <c r="L1452" s="10">
        <v>12</v>
      </c>
      <c r="M1452" s="838">
        <f t="shared" si="1"/>
        <v>48000</v>
      </c>
      <c r="N1452" s="10"/>
      <c r="O1452" s="107">
        <v>6</v>
      </c>
      <c r="P1452" s="838">
        <f t="shared" si="2"/>
        <v>24000</v>
      </c>
      <c r="Q1452" s="10"/>
      <c r="R1452" s="107">
        <v>6</v>
      </c>
    </row>
    <row r="1453" spans="1:18" s="843" customFormat="1" ht="33.75" x14ac:dyDescent="0.25">
      <c r="A1453" s="107" t="s">
        <v>18779</v>
      </c>
      <c r="B1453" s="10" t="s">
        <v>19548</v>
      </c>
      <c r="C1453" s="269" t="s">
        <v>30118</v>
      </c>
      <c r="D1453" s="841" t="s">
        <v>18852</v>
      </c>
      <c r="E1453" s="837">
        <v>6000</v>
      </c>
      <c r="F1453" s="269">
        <v>10012840</v>
      </c>
      <c r="G1453" s="841" t="s">
        <v>18853</v>
      </c>
      <c r="H1453" s="842" t="s">
        <v>18814</v>
      </c>
      <c r="I1453" s="842" t="s">
        <v>17154</v>
      </c>
      <c r="J1453" s="107" t="s">
        <v>18783</v>
      </c>
      <c r="K1453" s="10"/>
      <c r="L1453" s="10">
        <v>12</v>
      </c>
      <c r="M1453" s="838">
        <f t="shared" si="1"/>
        <v>72000</v>
      </c>
      <c r="N1453" s="10"/>
      <c r="O1453" s="107">
        <v>6</v>
      </c>
      <c r="P1453" s="838">
        <f t="shared" si="2"/>
        <v>36000</v>
      </c>
      <c r="Q1453" s="10"/>
      <c r="R1453" s="107">
        <v>6</v>
      </c>
    </row>
    <row r="1454" spans="1:18" s="843" customFormat="1" ht="33.75" x14ac:dyDescent="0.25">
      <c r="A1454" s="107" t="s">
        <v>18779</v>
      </c>
      <c r="B1454" s="10" t="s">
        <v>19548</v>
      </c>
      <c r="C1454" s="269" t="s">
        <v>30118</v>
      </c>
      <c r="D1454" s="841" t="s">
        <v>18854</v>
      </c>
      <c r="E1454" s="837">
        <v>3000</v>
      </c>
      <c r="F1454" s="269" t="s">
        <v>18855</v>
      </c>
      <c r="G1454" s="841" t="s">
        <v>18856</v>
      </c>
      <c r="H1454" s="842" t="s">
        <v>15437</v>
      </c>
      <c r="I1454" s="842" t="s">
        <v>17154</v>
      </c>
      <c r="J1454" s="107" t="s">
        <v>18783</v>
      </c>
      <c r="K1454" s="10"/>
      <c r="L1454" s="10">
        <v>12</v>
      </c>
      <c r="M1454" s="838">
        <f t="shared" si="1"/>
        <v>36000</v>
      </c>
      <c r="N1454" s="10"/>
      <c r="O1454" s="107">
        <v>6</v>
      </c>
      <c r="P1454" s="838">
        <f t="shared" si="2"/>
        <v>18000</v>
      </c>
      <c r="Q1454" s="10"/>
      <c r="R1454" s="107">
        <v>6</v>
      </c>
    </row>
    <row r="1455" spans="1:18" s="843" customFormat="1" ht="33.75" x14ac:dyDescent="0.25">
      <c r="A1455" s="107" t="s">
        <v>18779</v>
      </c>
      <c r="B1455" s="10" t="s">
        <v>19548</v>
      </c>
      <c r="C1455" s="269" t="s">
        <v>30118</v>
      </c>
      <c r="D1455" s="841" t="s">
        <v>18830</v>
      </c>
      <c r="E1455" s="837">
        <v>4000</v>
      </c>
      <c r="F1455" s="269">
        <v>43589784</v>
      </c>
      <c r="G1455" s="841" t="s">
        <v>18857</v>
      </c>
      <c r="H1455" s="842" t="s">
        <v>18858</v>
      </c>
      <c r="I1455" s="842" t="s">
        <v>17154</v>
      </c>
      <c r="J1455" s="107" t="s">
        <v>18783</v>
      </c>
      <c r="K1455" s="10"/>
      <c r="L1455" s="10">
        <v>12</v>
      </c>
      <c r="M1455" s="838">
        <f t="shared" si="1"/>
        <v>48000</v>
      </c>
      <c r="N1455" s="10"/>
      <c r="O1455" s="107">
        <v>6</v>
      </c>
      <c r="P1455" s="838">
        <f t="shared" si="2"/>
        <v>24000</v>
      </c>
      <c r="Q1455" s="10"/>
      <c r="R1455" s="107">
        <v>6</v>
      </c>
    </row>
    <row r="1456" spans="1:18" s="843" customFormat="1" ht="33.75" x14ac:dyDescent="0.25">
      <c r="A1456" s="107" t="s">
        <v>18779</v>
      </c>
      <c r="B1456" s="10" t="s">
        <v>19548</v>
      </c>
      <c r="C1456" s="269" t="s">
        <v>30118</v>
      </c>
      <c r="D1456" s="841" t="s">
        <v>18802</v>
      </c>
      <c r="E1456" s="837">
        <v>13000</v>
      </c>
      <c r="F1456" s="269">
        <v>20080842</v>
      </c>
      <c r="G1456" s="841" t="s">
        <v>17613</v>
      </c>
      <c r="H1456" s="842" t="s">
        <v>18859</v>
      </c>
      <c r="I1456" s="842" t="s">
        <v>18860</v>
      </c>
      <c r="J1456" s="107" t="s">
        <v>18783</v>
      </c>
      <c r="K1456" s="10"/>
      <c r="L1456" s="10"/>
      <c r="M1456" s="838">
        <f t="shared" si="1"/>
        <v>0</v>
      </c>
      <c r="N1456" s="10">
        <v>1</v>
      </c>
      <c r="O1456" s="107">
        <v>1</v>
      </c>
      <c r="P1456" s="838">
        <f t="shared" si="2"/>
        <v>13000</v>
      </c>
      <c r="Q1456" s="10">
        <v>1</v>
      </c>
      <c r="R1456" s="107">
        <v>1</v>
      </c>
    </row>
    <row r="1457" spans="1:18" s="843" customFormat="1" ht="33.75" x14ac:dyDescent="0.25">
      <c r="A1457" s="107" t="s">
        <v>18779</v>
      </c>
      <c r="B1457" s="10" t="s">
        <v>19548</v>
      </c>
      <c r="C1457" s="269" t="s">
        <v>30118</v>
      </c>
      <c r="D1457" s="841" t="s">
        <v>18861</v>
      </c>
      <c r="E1457" s="837">
        <v>5000</v>
      </c>
      <c r="F1457" s="269" t="s">
        <v>18862</v>
      </c>
      <c r="G1457" s="841" t="s">
        <v>18863</v>
      </c>
      <c r="H1457" s="842" t="s">
        <v>15799</v>
      </c>
      <c r="I1457" s="842" t="s">
        <v>15409</v>
      </c>
      <c r="J1457" s="107" t="s">
        <v>18783</v>
      </c>
      <c r="K1457" s="10"/>
      <c r="L1457" s="10">
        <v>12</v>
      </c>
      <c r="M1457" s="838">
        <f t="shared" si="1"/>
        <v>60000</v>
      </c>
      <c r="N1457" s="10"/>
      <c r="O1457" s="107">
        <v>6</v>
      </c>
      <c r="P1457" s="838">
        <f t="shared" si="2"/>
        <v>30000</v>
      </c>
      <c r="Q1457" s="10"/>
      <c r="R1457" s="107">
        <v>6</v>
      </c>
    </row>
    <row r="1458" spans="1:18" s="843" customFormat="1" ht="33.75" x14ac:dyDescent="0.25">
      <c r="A1458" s="107" t="s">
        <v>18779</v>
      </c>
      <c r="B1458" s="10" t="s">
        <v>19548</v>
      </c>
      <c r="C1458" s="269" t="s">
        <v>30118</v>
      </c>
      <c r="D1458" s="841" t="s">
        <v>18864</v>
      </c>
      <c r="E1458" s="837">
        <v>7000</v>
      </c>
      <c r="F1458" s="269">
        <v>44505376</v>
      </c>
      <c r="G1458" s="841" t="s">
        <v>18865</v>
      </c>
      <c r="H1458" s="842" t="s">
        <v>18866</v>
      </c>
      <c r="I1458" s="842" t="s">
        <v>17154</v>
      </c>
      <c r="J1458" s="107" t="s">
        <v>18783</v>
      </c>
      <c r="K1458" s="10">
        <v>2</v>
      </c>
      <c r="L1458" s="10">
        <v>3</v>
      </c>
      <c r="M1458" s="838">
        <f t="shared" si="1"/>
        <v>21000</v>
      </c>
      <c r="N1458" s="10"/>
      <c r="O1458" s="107">
        <v>2</v>
      </c>
      <c r="P1458" s="838">
        <f t="shared" si="2"/>
        <v>14000</v>
      </c>
      <c r="Q1458" s="10"/>
      <c r="R1458" s="107">
        <v>2</v>
      </c>
    </row>
    <row r="1459" spans="1:18" s="843" customFormat="1" ht="33.75" x14ac:dyDescent="0.25">
      <c r="A1459" s="107" t="s">
        <v>18779</v>
      </c>
      <c r="B1459" s="10" t="s">
        <v>19548</v>
      </c>
      <c r="C1459" s="269" t="s">
        <v>30118</v>
      </c>
      <c r="D1459" s="841" t="s">
        <v>18867</v>
      </c>
      <c r="E1459" s="837">
        <v>6000</v>
      </c>
      <c r="F1459" s="269" t="s">
        <v>18868</v>
      </c>
      <c r="G1459" s="841" t="s">
        <v>18869</v>
      </c>
      <c r="H1459" s="842" t="s">
        <v>18870</v>
      </c>
      <c r="I1459" s="842" t="s">
        <v>17154</v>
      </c>
      <c r="J1459" s="107" t="s">
        <v>18783</v>
      </c>
      <c r="K1459" s="10"/>
      <c r="L1459" s="10">
        <v>12</v>
      </c>
      <c r="M1459" s="838">
        <f t="shared" si="1"/>
        <v>72000</v>
      </c>
      <c r="N1459" s="10"/>
      <c r="O1459" s="107">
        <v>6</v>
      </c>
      <c r="P1459" s="838">
        <f t="shared" si="2"/>
        <v>36000</v>
      </c>
      <c r="Q1459" s="10"/>
      <c r="R1459" s="107">
        <v>6</v>
      </c>
    </row>
    <row r="1460" spans="1:18" s="843" customFormat="1" ht="33.75" x14ac:dyDescent="0.25">
      <c r="A1460" s="107" t="s">
        <v>18779</v>
      </c>
      <c r="B1460" s="10" t="s">
        <v>19548</v>
      </c>
      <c r="C1460" s="269" t="s">
        <v>30118</v>
      </c>
      <c r="D1460" s="841" t="s">
        <v>18871</v>
      </c>
      <c r="E1460" s="837">
        <v>4650</v>
      </c>
      <c r="F1460" s="269">
        <v>47910900</v>
      </c>
      <c r="G1460" s="841" t="s">
        <v>18872</v>
      </c>
      <c r="H1460" s="842" t="s">
        <v>18834</v>
      </c>
      <c r="I1460" s="842" t="s">
        <v>17154</v>
      </c>
      <c r="J1460" s="107" t="s">
        <v>18783</v>
      </c>
      <c r="K1460" s="10"/>
      <c r="L1460" s="10">
        <v>12</v>
      </c>
      <c r="M1460" s="838">
        <f t="shared" si="1"/>
        <v>55800</v>
      </c>
      <c r="N1460" s="10"/>
      <c r="O1460" s="107">
        <v>6</v>
      </c>
      <c r="P1460" s="838">
        <f t="shared" si="2"/>
        <v>27900</v>
      </c>
      <c r="Q1460" s="10"/>
      <c r="R1460" s="107">
        <v>6</v>
      </c>
    </row>
    <row r="1461" spans="1:18" s="843" customFormat="1" ht="33.75" x14ac:dyDescent="0.25">
      <c r="A1461" s="107" t="s">
        <v>18779</v>
      </c>
      <c r="B1461" s="10" t="s">
        <v>19548</v>
      </c>
      <c r="C1461" s="269" t="s">
        <v>30118</v>
      </c>
      <c r="D1461" s="841" t="s">
        <v>18873</v>
      </c>
      <c r="E1461" s="837">
        <v>4000</v>
      </c>
      <c r="F1461" s="269">
        <v>43808100</v>
      </c>
      <c r="G1461" s="841" t="s">
        <v>18874</v>
      </c>
      <c r="H1461" s="842" t="s">
        <v>18875</v>
      </c>
      <c r="I1461" s="842" t="s">
        <v>17154</v>
      </c>
      <c r="J1461" s="107" t="s">
        <v>18783</v>
      </c>
      <c r="K1461" s="10"/>
      <c r="L1461" s="10">
        <v>12</v>
      </c>
      <c r="M1461" s="838">
        <f t="shared" si="1"/>
        <v>48000</v>
      </c>
      <c r="N1461" s="10"/>
      <c r="O1461" s="107">
        <v>6</v>
      </c>
      <c r="P1461" s="838">
        <f t="shared" si="2"/>
        <v>24000</v>
      </c>
      <c r="Q1461" s="10"/>
      <c r="R1461" s="107">
        <v>6</v>
      </c>
    </row>
    <row r="1462" spans="1:18" s="843" customFormat="1" ht="33.75" x14ac:dyDescent="0.25">
      <c r="A1462" s="107" t="s">
        <v>18779</v>
      </c>
      <c r="B1462" s="10" t="s">
        <v>19548</v>
      </c>
      <c r="C1462" s="269" t="s">
        <v>30118</v>
      </c>
      <c r="D1462" s="841" t="s">
        <v>18802</v>
      </c>
      <c r="E1462" s="837">
        <v>13000</v>
      </c>
      <c r="F1462" s="269">
        <v>10258486</v>
      </c>
      <c r="G1462" s="841" t="s">
        <v>18876</v>
      </c>
      <c r="H1462" s="842" t="s">
        <v>15834</v>
      </c>
      <c r="I1462" s="842" t="s">
        <v>17154</v>
      </c>
      <c r="J1462" s="107" t="s">
        <v>18783</v>
      </c>
      <c r="K1462" s="10"/>
      <c r="L1462" s="10"/>
      <c r="M1462" s="838">
        <f t="shared" si="1"/>
        <v>0</v>
      </c>
      <c r="N1462" s="10">
        <v>1</v>
      </c>
      <c r="O1462" s="107">
        <v>1</v>
      </c>
      <c r="P1462" s="838">
        <f t="shared" si="2"/>
        <v>13000</v>
      </c>
      <c r="Q1462" s="10">
        <v>1</v>
      </c>
      <c r="R1462" s="107">
        <v>1</v>
      </c>
    </row>
    <row r="1463" spans="1:18" s="843" customFormat="1" ht="33.75" x14ac:dyDescent="0.25">
      <c r="A1463" s="107" t="s">
        <v>18779</v>
      </c>
      <c r="B1463" s="10" t="s">
        <v>19548</v>
      </c>
      <c r="C1463" s="269" t="s">
        <v>30118</v>
      </c>
      <c r="D1463" s="841" t="s">
        <v>18802</v>
      </c>
      <c r="E1463" s="837">
        <v>13000</v>
      </c>
      <c r="F1463" s="269">
        <v>31045043</v>
      </c>
      <c r="G1463" s="841" t="s">
        <v>16735</v>
      </c>
      <c r="H1463" s="842" t="s">
        <v>18859</v>
      </c>
      <c r="I1463" s="842" t="s">
        <v>17154</v>
      </c>
      <c r="J1463" s="107" t="s">
        <v>18783</v>
      </c>
      <c r="K1463" s="10"/>
      <c r="L1463" s="10"/>
      <c r="M1463" s="838">
        <f t="shared" si="1"/>
        <v>0</v>
      </c>
      <c r="N1463" s="10">
        <v>1</v>
      </c>
      <c r="O1463" s="107">
        <v>3</v>
      </c>
      <c r="P1463" s="838">
        <f t="shared" si="2"/>
        <v>39000</v>
      </c>
      <c r="Q1463" s="10">
        <v>1</v>
      </c>
      <c r="R1463" s="107">
        <v>3</v>
      </c>
    </row>
    <row r="1464" spans="1:18" s="843" customFormat="1" ht="33.75" x14ac:dyDescent="0.25">
      <c r="A1464" s="107" t="s">
        <v>18779</v>
      </c>
      <c r="B1464" s="10" t="s">
        <v>19548</v>
      </c>
      <c r="C1464" s="269" t="s">
        <v>30118</v>
      </c>
      <c r="D1464" s="841" t="s">
        <v>18877</v>
      </c>
      <c r="E1464" s="837">
        <v>4000</v>
      </c>
      <c r="F1464" s="269">
        <v>20003525</v>
      </c>
      <c r="G1464" s="841" t="s">
        <v>18878</v>
      </c>
      <c r="H1464" s="842" t="s">
        <v>18875</v>
      </c>
      <c r="I1464" s="842" t="s">
        <v>15409</v>
      </c>
      <c r="J1464" s="107" t="s">
        <v>18783</v>
      </c>
      <c r="K1464" s="10"/>
      <c r="L1464" s="10">
        <v>12</v>
      </c>
      <c r="M1464" s="838">
        <f t="shared" si="1"/>
        <v>48000</v>
      </c>
      <c r="N1464" s="10"/>
      <c r="O1464" s="107">
        <v>6</v>
      </c>
      <c r="P1464" s="838">
        <f t="shared" si="2"/>
        <v>24000</v>
      </c>
      <c r="Q1464" s="10"/>
      <c r="R1464" s="107">
        <v>6</v>
      </c>
    </row>
    <row r="1465" spans="1:18" s="843" customFormat="1" ht="33.75" x14ac:dyDescent="0.25">
      <c r="A1465" s="107" t="s">
        <v>18779</v>
      </c>
      <c r="B1465" s="10" t="s">
        <v>19548</v>
      </c>
      <c r="C1465" s="269" t="s">
        <v>30118</v>
      </c>
      <c r="D1465" s="841" t="s">
        <v>18879</v>
      </c>
      <c r="E1465" s="837">
        <v>8000</v>
      </c>
      <c r="F1465" s="269">
        <v>27167743</v>
      </c>
      <c r="G1465" s="841" t="s">
        <v>18880</v>
      </c>
      <c r="H1465" s="842" t="s">
        <v>18782</v>
      </c>
      <c r="I1465" s="842" t="s">
        <v>17154</v>
      </c>
      <c r="J1465" s="107" t="s">
        <v>18783</v>
      </c>
      <c r="K1465" s="10">
        <v>3</v>
      </c>
      <c r="L1465" s="10">
        <v>8</v>
      </c>
      <c r="M1465" s="838">
        <f t="shared" si="1"/>
        <v>64000</v>
      </c>
      <c r="N1465" s="10">
        <v>4</v>
      </c>
      <c r="O1465" s="107">
        <v>6</v>
      </c>
      <c r="P1465" s="838">
        <f t="shared" si="2"/>
        <v>48000</v>
      </c>
      <c r="Q1465" s="10">
        <v>4</v>
      </c>
      <c r="R1465" s="107">
        <v>6</v>
      </c>
    </row>
    <row r="1466" spans="1:18" s="843" customFormat="1" ht="33.75" x14ac:dyDescent="0.25">
      <c r="A1466" s="107" t="s">
        <v>18779</v>
      </c>
      <c r="B1466" s="10" t="s">
        <v>19548</v>
      </c>
      <c r="C1466" s="269" t="s">
        <v>30118</v>
      </c>
      <c r="D1466" s="841" t="s">
        <v>18881</v>
      </c>
      <c r="E1466" s="837">
        <v>4000</v>
      </c>
      <c r="F1466" s="269">
        <v>46874426</v>
      </c>
      <c r="G1466" s="841" t="s">
        <v>18882</v>
      </c>
      <c r="H1466" s="842" t="s">
        <v>18883</v>
      </c>
      <c r="I1466" s="842" t="s">
        <v>17154</v>
      </c>
      <c r="J1466" s="107" t="s">
        <v>18783</v>
      </c>
      <c r="K1466" s="10"/>
      <c r="L1466" s="10">
        <v>12</v>
      </c>
      <c r="M1466" s="838">
        <f t="shared" si="1"/>
        <v>48000</v>
      </c>
      <c r="N1466" s="10"/>
      <c r="O1466" s="107">
        <v>6</v>
      </c>
      <c r="P1466" s="838">
        <f t="shared" si="2"/>
        <v>24000</v>
      </c>
      <c r="Q1466" s="10"/>
      <c r="R1466" s="107">
        <v>6</v>
      </c>
    </row>
    <row r="1467" spans="1:18" s="843" customFormat="1" ht="33.75" x14ac:dyDescent="0.25">
      <c r="A1467" s="107" t="s">
        <v>18779</v>
      </c>
      <c r="B1467" s="10" t="s">
        <v>19548</v>
      </c>
      <c r="C1467" s="269" t="s">
        <v>30118</v>
      </c>
      <c r="D1467" s="841" t="s">
        <v>18884</v>
      </c>
      <c r="E1467" s="837">
        <v>7000</v>
      </c>
      <c r="F1467" s="269">
        <v>40914955</v>
      </c>
      <c r="G1467" s="841" t="s">
        <v>18885</v>
      </c>
      <c r="H1467" s="842" t="s">
        <v>18886</v>
      </c>
      <c r="I1467" s="842" t="s">
        <v>17154</v>
      </c>
      <c r="J1467" s="107" t="s">
        <v>18783</v>
      </c>
      <c r="K1467" s="10"/>
      <c r="L1467" s="10">
        <v>12</v>
      </c>
      <c r="M1467" s="838">
        <f t="shared" si="1"/>
        <v>84000</v>
      </c>
      <c r="N1467" s="10"/>
      <c r="O1467" s="107">
        <v>6</v>
      </c>
      <c r="P1467" s="838">
        <f t="shared" si="2"/>
        <v>42000</v>
      </c>
      <c r="Q1467" s="10"/>
      <c r="R1467" s="107">
        <v>6</v>
      </c>
    </row>
    <row r="1468" spans="1:18" s="843" customFormat="1" ht="33.75" x14ac:dyDescent="0.25">
      <c r="A1468" s="107" t="s">
        <v>18779</v>
      </c>
      <c r="B1468" s="10" t="s">
        <v>19548</v>
      </c>
      <c r="C1468" s="269" t="s">
        <v>30118</v>
      </c>
      <c r="D1468" s="841" t="s">
        <v>15745</v>
      </c>
      <c r="E1468" s="837">
        <v>11000</v>
      </c>
      <c r="F1468" s="269">
        <v>16125388</v>
      </c>
      <c r="G1468" s="841" t="s">
        <v>5909</v>
      </c>
      <c r="H1468" s="842" t="s">
        <v>15498</v>
      </c>
      <c r="I1468" s="842" t="s">
        <v>17154</v>
      </c>
      <c r="J1468" s="107" t="s">
        <v>18783</v>
      </c>
      <c r="K1468" s="10"/>
      <c r="L1468" s="10"/>
      <c r="M1468" s="838">
        <f t="shared" si="1"/>
        <v>0</v>
      </c>
      <c r="N1468" s="10">
        <v>1</v>
      </c>
      <c r="O1468" s="107">
        <v>2</v>
      </c>
      <c r="P1468" s="838">
        <f t="shared" si="2"/>
        <v>22000</v>
      </c>
      <c r="Q1468" s="10">
        <v>1</v>
      </c>
      <c r="R1468" s="107">
        <v>2</v>
      </c>
    </row>
    <row r="1469" spans="1:18" s="843" customFormat="1" ht="33.75" x14ac:dyDescent="0.25">
      <c r="A1469" s="107" t="s">
        <v>18779</v>
      </c>
      <c r="B1469" s="10" t="s">
        <v>19548</v>
      </c>
      <c r="C1469" s="269" t="s">
        <v>30118</v>
      </c>
      <c r="D1469" s="841" t="s">
        <v>18887</v>
      </c>
      <c r="E1469" s="837">
        <v>3000</v>
      </c>
      <c r="F1469" s="269">
        <v>16001836</v>
      </c>
      <c r="G1469" s="841" t="s">
        <v>18888</v>
      </c>
      <c r="H1469" s="842" t="s">
        <v>15455</v>
      </c>
      <c r="I1469" s="842" t="s">
        <v>16764</v>
      </c>
      <c r="J1469" s="107" t="s">
        <v>18783</v>
      </c>
      <c r="K1469" s="10"/>
      <c r="L1469" s="10">
        <v>12</v>
      </c>
      <c r="M1469" s="838">
        <f t="shared" si="1"/>
        <v>36000</v>
      </c>
      <c r="N1469" s="10"/>
      <c r="O1469" s="107">
        <v>6</v>
      </c>
      <c r="P1469" s="838">
        <f t="shared" si="2"/>
        <v>18000</v>
      </c>
      <c r="Q1469" s="10"/>
      <c r="R1469" s="107">
        <v>6</v>
      </c>
    </row>
    <row r="1470" spans="1:18" s="843" customFormat="1" ht="33.75" x14ac:dyDescent="0.25">
      <c r="A1470" s="107" t="s">
        <v>18779</v>
      </c>
      <c r="B1470" s="10" t="s">
        <v>19548</v>
      </c>
      <c r="C1470" s="269" t="s">
        <v>30118</v>
      </c>
      <c r="D1470" s="841" t="s">
        <v>18802</v>
      </c>
      <c r="E1470" s="837">
        <v>13000</v>
      </c>
      <c r="F1470" s="269">
        <v>15747947</v>
      </c>
      <c r="G1470" s="841" t="s">
        <v>16744</v>
      </c>
      <c r="H1470" s="842" t="s">
        <v>18889</v>
      </c>
      <c r="I1470" s="842" t="s">
        <v>17154</v>
      </c>
      <c r="J1470" s="107" t="s">
        <v>18783</v>
      </c>
      <c r="K1470" s="10"/>
      <c r="L1470" s="10"/>
      <c r="M1470" s="838">
        <f t="shared" si="1"/>
        <v>0</v>
      </c>
      <c r="N1470" s="10">
        <v>1</v>
      </c>
      <c r="O1470" s="107">
        <v>1</v>
      </c>
      <c r="P1470" s="838">
        <f t="shared" si="2"/>
        <v>13000</v>
      </c>
      <c r="Q1470" s="10">
        <v>1</v>
      </c>
      <c r="R1470" s="107">
        <v>1</v>
      </c>
    </row>
    <row r="1471" spans="1:18" s="843" customFormat="1" ht="33.75" x14ac:dyDescent="0.25">
      <c r="A1471" s="107" t="s">
        <v>18779</v>
      </c>
      <c r="B1471" s="10" t="s">
        <v>19548</v>
      </c>
      <c r="C1471" s="269" t="s">
        <v>30118</v>
      </c>
      <c r="D1471" s="841" t="s">
        <v>18890</v>
      </c>
      <c r="E1471" s="837">
        <v>4500</v>
      </c>
      <c r="F1471" s="269">
        <v>20096060</v>
      </c>
      <c r="G1471" s="841" t="s">
        <v>18891</v>
      </c>
      <c r="H1471" s="842" t="s">
        <v>18892</v>
      </c>
      <c r="I1471" s="842" t="s">
        <v>17154</v>
      </c>
      <c r="J1471" s="107" t="s">
        <v>18783</v>
      </c>
      <c r="K1471" s="10"/>
      <c r="L1471" s="10">
        <v>12</v>
      </c>
      <c r="M1471" s="838">
        <f t="shared" si="1"/>
        <v>54000</v>
      </c>
      <c r="N1471" s="10"/>
      <c r="O1471" s="107">
        <v>6</v>
      </c>
      <c r="P1471" s="838">
        <f t="shared" si="2"/>
        <v>27000</v>
      </c>
      <c r="Q1471" s="10"/>
      <c r="R1471" s="107">
        <v>6</v>
      </c>
    </row>
    <row r="1472" spans="1:18" s="843" customFormat="1" ht="33.75" x14ac:dyDescent="0.25">
      <c r="A1472" s="107" t="s">
        <v>18779</v>
      </c>
      <c r="B1472" s="10" t="s">
        <v>19548</v>
      </c>
      <c r="C1472" s="269" t="s">
        <v>30118</v>
      </c>
      <c r="D1472" s="841" t="s">
        <v>18893</v>
      </c>
      <c r="E1472" s="837">
        <v>6000</v>
      </c>
      <c r="F1472" s="269">
        <v>42113763</v>
      </c>
      <c r="G1472" s="841" t="s">
        <v>18894</v>
      </c>
      <c r="H1472" s="842" t="s">
        <v>15446</v>
      </c>
      <c r="I1472" s="842" t="s">
        <v>17154</v>
      </c>
      <c r="J1472" s="107" t="s">
        <v>18783</v>
      </c>
      <c r="K1472" s="10"/>
      <c r="L1472" s="10">
        <v>12</v>
      </c>
      <c r="M1472" s="838">
        <f t="shared" si="1"/>
        <v>72000</v>
      </c>
      <c r="N1472" s="10"/>
      <c r="O1472" s="107"/>
      <c r="P1472" s="838">
        <f t="shared" si="2"/>
        <v>0</v>
      </c>
      <c r="Q1472" s="10"/>
      <c r="R1472" s="107"/>
    </row>
    <row r="1473" spans="1:18" s="843" customFormat="1" ht="33.75" x14ac:dyDescent="0.25">
      <c r="A1473" s="107" t="s">
        <v>18779</v>
      </c>
      <c r="B1473" s="10" t="s">
        <v>19548</v>
      </c>
      <c r="C1473" s="269" t="s">
        <v>30118</v>
      </c>
      <c r="D1473" s="841" t="s">
        <v>18893</v>
      </c>
      <c r="E1473" s="837">
        <v>13000</v>
      </c>
      <c r="F1473" s="269">
        <v>42113763</v>
      </c>
      <c r="G1473" s="841" t="s">
        <v>18894</v>
      </c>
      <c r="H1473" s="842" t="s">
        <v>15446</v>
      </c>
      <c r="I1473" s="842" t="s">
        <v>17154</v>
      </c>
      <c r="J1473" s="107" t="s">
        <v>18783</v>
      </c>
      <c r="K1473" s="10"/>
      <c r="L1473" s="10">
        <v>12</v>
      </c>
      <c r="M1473" s="838">
        <f t="shared" si="1"/>
        <v>156000</v>
      </c>
      <c r="N1473" s="10">
        <v>1</v>
      </c>
      <c r="O1473" s="107">
        <v>2</v>
      </c>
      <c r="P1473" s="838">
        <f t="shared" si="2"/>
        <v>26000</v>
      </c>
      <c r="Q1473" s="10">
        <v>1</v>
      </c>
      <c r="R1473" s="107">
        <v>2</v>
      </c>
    </row>
    <row r="1474" spans="1:18" s="843" customFormat="1" ht="33.75" x14ac:dyDescent="0.25">
      <c r="A1474" s="107" t="s">
        <v>18779</v>
      </c>
      <c r="B1474" s="10" t="s">
        <v>19548</v>
      </c>
      <c r="C1474" s="269" t="s">
        <v>30118</v>
      </c>
      <c r="D1474" s="841" t="s">
        <v>18881</v>
      </c>
      <c r="E1474" s="837">
        <v>4000</v>
      </c>
      <c r="F1474" s="269" t="s">
        <v>18895</v>
      </c>
      <c r="G1474" s="841" t="s">
        <v>18896</v>
      </c>
      <c r="H1474" s="842" t="s">
        <v>18897</v>
      </c>
      <c r="I1474" s="842" t="s">
        <v>17154</v>
      </c>
      <c r="J1474" s="107" t="s">
        <v>18783</v>
      </c>
      <c r="K1474" s="10"/>
      <c r="L1474" s="10">
        <v>12</v>
      </c>
      <c r="M1474" s="838">
        <f t="shared" si="1"/>
        <v>48000</v>
      </c>
      <c r="N1474" s="10"/>
      <c r="O1474" s="107">
        <v>6</v>
      </c>
      <c r="P1474" s="838">
        <f t="shared" si="2"/>
        <v>24000</v>
      </c>
      <c r="Q1474" s="10"/>
      <c r="R1474" s="107">
        <v>6</v>
      </c>
    </row>
    <row r="1475" spans="1:18" s="843" customFormat="1" ht="33.75" x14ac:dyDescent="0.25">
      <c r="A1475" s="107" t="s">
        <v>18779</v>
      </c>
      <c r="B1475" s="10" t="s">
        <v>19548</v>
      </c>
      <c r="C1475" s="269" t="s">
        <v>30118</v>
      </c>
      <c r="D1475" s="841" t="s">
        <v>18898</v>
      </c>
      <c r="E1475" s="837">
        <v>9000</v>
      </c>
      <c r="F1475" s="269">
        <v>16686967</v>
      </c>
      <c r="G1475" s="841" t="s">
        <v>18899</v>
      </c>
      <c r="H1475" s="842" t="s">
        <v>16695</v>
      </c>
      <c r="I1475" s="842" t="s">
        <v>17154</v>
      </c>
      <c r="J1475" s="107" t="s">
        <v>18783</v>
      </c>
      <c r="K1475" s="10"/>
      <c r="L1475" s="10">
        <v>12</v>
      </c>
      <c r="M1475" s="838">
        <f t="shared" si="1"/>
        <v>108000</v>
      </c>
      <c r="N1475" s="10"/>
      <c r="O1475" s="107">
        <v>6</v>
      </c>
      <c r="P1475" s="838">
        <f t="shared" si="2"/>
        <v>54000</v>
      </c>
      <c r="Q1475" s="10"/>
      <c r="R1475" s="107">
        <v>6</v>
      </c>
    </row>
    <row r="1476" spans="1:18" s="843" customFormat="1" ht="33.75" x14ac:dyDescent="0.25">
      <c r="A1476" s="107" t="s">
        <v>18779</v>
      </c>
      <c r="B1476" s="10" t="s">
        <v>19548</v>
      </c>
      <c r="C1476" s="269" t="s">
        <v>30118</v>
      </c>
      <c r="D1476" s="841" t="s">
        <v>18900</v>
      </c>
      <c r="E1476" s="837">
        <v>3000</v>
      </c>
      <c r="F1476" s="269" t="s">
        <v>18901</v>
      </c>
      <c r="G1476" s="841" t="s">
        <v>18902</v>
      </c>
      <c r="H1476" s="842" t="s">
        <v>15437</v>
      </c>
      <c r="I1476" s="842" t="s">
        <v>17154</v>
      </c>
      <c r="J1476" s="107" t="s">
        <v>18783</v>
      </c>
      <c r="K1476" s="10"/>
      <c r="L1476" s="10">
        <v>12</v>
      </c>
      <c r="M1476" s="838">
        <f t="shared" si="1"/>
        <v>36000</v>
      </c>
      <c r="N1476" s="10"/>
      <c r="O1476" s="107">
        <v>6</v>
      </c>
      <c r="P1476" s="838">
        <f t="shared" si="2"/>
        <v>18000</v>
      </c>
      <c r="Q1476" s="10"/>
      <c r="R1476" s="107">
        <v>6</v>
      </c>
    </row>
    <row r="1477" spans="1:18" s="843" customFormat="1" ht="33.75" x14ac:dyDescent="0.25">
      <c r="A1477" s="107" t="s">
        <v>18779</v>
      </c>
      <c r="B1477" s="10" t="s">
        <v>19548</v>
      </c>
      <c r="C1477" s="269" t="s">
        <v>30118</v>
      </c>
      <c r="D1477" s="841" t="s">
        <v>18903</v>
      </c>
      <c r="E1477" s="837">
        <v>9000</v>
      </c>
      <c r="F1477" s="269">
        <v>43384926</v>
      </c>
      <c r="G1477" s="841" t="s">
        <v>18904</v>
      </c>
      <c r="H1477" s="842" t="s">
        <v>15446</v>
      </c>
      <c r="I1477" s="842" t="s">
        <v>17154</v>
      </c>
      <c r="J1477" s="107" t="s">
        <v>18783</v>
      </c>
      <c r="K1477" s="10"/>
      <c r="L1477" s="10">
        <v>12</v>
      </c>
      <c r="M1477" s="838">
        <f t="shared" si="1"/>
        <v>108000</v>
      </c>
      <c r="N1477" s="10"/>
      <c r="O1477" s="107">
        <v>3</v>
      </c>
      <c r="P1477" s="838">
        <f t="shared" si="2"/>
        <v>27000</v>
      </c>
      <c r="Q1477" s="10"/>
      <c r="R1477" s="107">
        <v>3</v>
      </c>
    </row>
    <row r="1478" spans="1:18" s="843" customFormat="1" ht="33.75" x14ac:dyDescent="0.25">
      <c r="A1478" s="107" t="s">
        <v>18779</v>
      </c>
      <c r="B1478" s="10" t="s">
        <v>19548</v>
      </c>
      <c r="C1478" s="269" t="s">
        <v>30118</v>
      </c>
      <c r="D1478" s="841" t="s">
        <v>18905</v>
      </c>
      <c r="E1478" s="837">
        <v>4000</v>
      </c>
      <c r="F1478" s="269" t="s">
        <v>18906</v>
      </c>
      <c r="G1478" s="841" t="s">
        <v>18907</v>
      </c>
      <c r="H1478" s="842" t="s">
        <v>18866</v>
      </c>
      <c r="I1478" s="842" t="s">
        <v>17154</v>
      </c>
      <c r="J1478" s="107" t="s">
        <v>18783</v>
      </c>
      <c r="K1478" s="10">
        <v>2</v>
      </c>
      <c r="L1478" s="10">
        <v>3</v>
      </c>
      <c r="M1478" s="838">
        <f t="shared" si="1"/>
        <v>12000</v>
      </c>
      <c r="N1478" s="10"/>
      <c r="O1478" s="107">
        <v>2</v>
      </c>
      <c r="P1478" s="838">
        <f t="shared" si="2"/>
        <v>8000</v>
      </c>
      <c r="Q1478" s="10"/>
      <c r="R1478" s="107">
        <v>2</v>
      </c>
    </row>
    <row r="1479" spans="1:18" s="843" customFormat="1" ht="33.75" x14ac:dyDescent="0.25">
      <c r="A1479" s="107" t="s">
        <v>18779</v>
      </c>
      <c r="B1479" s="10" t="s">
        <v>19548</v>
      </c>
      <c r="C1479" s="269" t="s">
        <v>30118</v>
      </c>
      <c r="D1479" s="841" t="s">
        <v>18784</v>
      </c>
      <c r="E1479" s="837">
        <v>5000</v>
      </c>
      <c r="F1479" s="269" t="s">
        <v>18908</v>
      </c>
      <c r="G1479" s="841" t="s">
        <v>18909</v>
      </c>
      <c r="H1479" s="842" t="s">
        <v>15446</v>
      </c>
      <c r="I1479" s="842" t="s">
        <v>17154</v>
      </c>
      <c r="J1479" s="107" t="s">
        <v>18783</v>
      </c>
      <c r="K1479" s="10"/>
      <c r="L1479" s="10">
        <v>12</v>
      </c>
      <c r="M1479" s="838">
        <f t="shared" si="1"/>
        <v>60000</v>
      </c>
      <c r="N1479" s="10"/>
      <c r="O1479" s="107">
        <v>6</v>
      </c>
      <c r="P1479" s="838">
        <f t="shared" si="2"/>
        <v>30000</v>
      </c>
      <c r="Q1479" s="10"/>
      <c r="R1479" s="107">
        <v>6</v>
      </c>
    </row>
    <row r="1480" spans="1:18" s="843" customFormat="1" ht="33.75" x14ac:dyDescent="0.25">
      <c r="A1480" s="107" t="s">
        <v>18779</v>
      </c>
      <c r="B1480" s="10" t="s">
        <v>19548</v>
      </c>
      <c r="C1480" s="269" t="s">
        <v>30118</v>
      </c>
      <c r="D1480" s="841" t="s">
        <v>18910</v>
      </c>
      <c r="E1480" s="837">
        <v>3000</v>
      </c>
      <c r="F1480" s="269">
        <v>72006009</v>
      </c>
      <c r="G1480" s="841" t="s">
        <v>18911</v>
      </c>
      <c r="H1480" s="842" t="s">
        <v>18912</v>
      </c>
      <c r="I1480" s="842" t="s">
        <v>16764</v>
      </c>
      <c r="J1480" s="107" t="s">
        <v>18797</v>
      </c>
      <c r="K1480" s="10"/>
      <c r="L1480" s="10">
        <v>12</v>
      </c>
      <c r="M1480" s="838">
        <f t="shared" si="1"/>
        <v>36000</v>
      </c>
      <c r="N1480" s="10"/>
      <c r="O1480" s="107">
        <v>6</v>
      </c>
      <c r="P1480" s="838">
        <f t="shared" si="2"/>
        <v>18000</v>
      </c>
      <c r="Q1480" s="10"/>
      <c r="R1480" s="107">
        <v>6</v>
      </c>
    </row>
    <row r="1481" spans="1:18" s="843" customFormat="1" ht="33.75" x14ac:dyDescent="0.25">
      <c r="A1481" s="107" t="s">
        <v>18779</v>
      </c>
      <c r="B1481" s="10" t="s">
        <v>19548</v>
      </c>
      <c r="C1481" s="269" t="s">
        <v>30118</v>
      </c>
      <c r="D1481" s="841" t="s">
        <v>18913</v>
      </c>
      <c r="E1481" s="837">
        <v>3000</v>
      </c>
      <c r="F1481" s="269">
        <v>40472982</v>
      </c>
      <c r="G1481" s="841" t="s">
        <v>18914</v>
      </c>
      <c r="H1481" s="842" t="s">
        <v>18782</v>
      </c>
      <c r="I1481" s="842" t="s">
        <v>15409</v>
      </c>
      <c r="J1481" s="107" t="s">
        <v>18783</v>
      </c>
      <c r="K1481" s="10"/>
      <c r="L1481" s="10">
        <v>12</v>
      </c>
      <c r="M1481" s="838">
        <f t="shared" si="1"/>
        <v>36000</v>
      </c>
      <c r="N1481" s="10"/>
      <c r="O1481" s="107">
        <v>6</v>
      </c>
      <c r="P1481" s="838">
        <f t="shared" si="2"/>
        <v>18000</v>
      </c>
      <c r="Q1481" s="10"/>
      <c r="R1481" s="107">
        <v>6</v>
      </c>
    </row>
    <row r="1482" spans="1:18" s="843" customFormat="1" ht="33.75" x14ac:dyDescent="0.25">
      <c r="A1482" s="107" t="s">
        <v>18779</v>
      </c>
      <c r="B1482" s="10" t="s">
        <v>19548</v>
      </c>
      <c r="C1482" s="269" t="s">
        <v>30118</v>
      </c>
      <c r="D1482" s="841" t="s">
        <v>18915</v>
      </c>
      <c r="E1482" s="837">
        <v>3000</v>
      </c>
      <c r="F1482" s="269">
        <v>43727441</v>
      </c>
      <c r="G1482" s="841" t="s">
        <v>18916</v>
      </c>
      <c r="H1482" s="842" t="s">
        <v>15437</v>
      </c>
      <c r="I1482" s="842" t="s">
        <v>17154</v>
      </c>
      <c r="J1482" s="107" t="s">
        <v>18783</v>
      </c>
      <c r="K1482" s="10"/>
      <c r="L1482" s="10">
        <v>12</v>
      </c>
      <c r="M1482" s="838">
        <f t="shared" si="1"/>
        <v>36000</v>
      </c>
      <c r="N1482" s="10"/>
      <c r="O1482" s="107">
        <v>6</v>
      </c>
      <c r="P1482" s="838">
        <f t="shared" si="2"/>
        <v>18000</v>
      </c>
      <c r="Q1482" s="10"/>
      <c r="R1482" s="107">
        <v>6</v>
      </c>
    </row>
    <row r="1483" spans="1:18" s="843" customFormat="1" ht="33.75" x14ac:dyDescent="0.25">
      <c r="A1483" s="107" t="s">
        <v>18779</v>
      </c>
      <c r="B1483" s="10" t="s">
        <v>19548</v>
      </c>
      <c r="C1483" s="269" t="s">
        <v>30118</v>
      </c>
      <c r="D1483" s="841" t="s">
        <v>18917</v>
      </c>
      <c r="E1483" s="837">
        <v>3000</v>
      </c>
      <c r="F1483" s="269">
        <v>43110152</v>
      </c>
      <c r="G1483" s="841" t="s">
        <v>18918</v>
      </c>
      <c r="H1483" s="842" t="s">
        <v>18919</v>
      </c>
      <c r="I1483" s="842" t="s">
        <v>16764</v>
      </c>
      <c r="J1483" s="107" t="s">
        <v>18797</v>
      </c>
      <c r="K1483" s="10"/>
      <c r="L1483" s="10">
        <v>12</v>
      </c>
      <c r="M1483" s="838">
        <f t="shared" si="1"/>
        <v>36000</v>
      </c>
      <c r="N1483" s="10"/>
      <c r="O1483" s="107">
        <v>6</v>
      </c>
      <c r="P1483" s="838">
        <f t="shared" si="2"/>
        <v>18000</v>
      </c>
      <c r="Q1483" s="10"/>
      <c r="R1483" s="107">
        <v>6</v>
      </c>
    </row>
    <row r="1484" spans="1:18" s="843" customFormat="1" ht="33.75" x14ac:dyDescent="0.25">
      <c r="A1484" s="107" t="s">
        <v>18779</v>
      </c>
      <c r="B1484" s="10" t="s">
        <v>19548</v>
      </c>
      <c r="C1484" s="269" t="s">
        <v>30118</v>
      </c>
      <c r="D1484" s="841" t="s">
        <v>18920</v>
      </c>
      <c r="E1484" s="837">
        <v>9000</v>
      </c>
      <c r="F1484" s="269" t="s">
        <v>18921</v>
      </c>
      <c r="G1484" s="841" t="s">
        <v>18922</v>
      </c>
      <c r="H1484" s="842" t="s">
        <v>18923</v>
      </c>
      <c r="I1484" s="842" t="s">
        <v>17154</v>
      </c>
      <c r="J1484" s="107" t="s">
        <v>18783</v>
      </c>
      <c r="K1484" s="10"/>
      <c r="L1484" s="10">
        <v>12</v>
      </c>
      <c r="M1484" s="838">
        <f t="shared" si="1"/>
        <v>108000</v>
      </c>
      <c r="N1484" s="10"/>
      <c r="O1484" s="107">
        <v>6</v>
      </c>
      <c r="P1484" s="838">
        <f t="shared" si="2"/>
        <v>54000</v>
      </c>
      <c r="Q1484" s="10"/>
      <c r="R1484" s="107">
        <v>6</v>
      </c>
    </row>
    <row r="1485" spans="1:18" s="843" customFormat="1" ht="33.75" x14ac:dyDescent="0.25">
      <c r="A1485" s="107" t="s">
        <v>18779</v>
      </c>
      <c r="B1485" s="10" t="s">
        <v>19548</v>
      </c>
      <c r="C1485" s="269" t="s">
        <v>30118</v>
      </c>
      <c r="D1485" s="841" t="s">
        <v>18784</v>
      </c>
      <c r="E1485" s="837">
        <v>5000</v>
      </c>
      <c r="F1485" s="269" t="s">
        <v>18924</v>
      </c>
      <c r="G1485" s="841" t="s">
        <v>18925</v>
      </c>
      <c r="H1485" s="842" t="s">
        <v>18926</v>
      </c>
      <c r="I1485" s="842" t="s">
        <v>15409</v>
      </c>
      <c r="J1485" s="107" t="s">
        <v>18783</v>
      </c>
      <c r="K1485" s="10"/>
      <c r="L1485" s="10">
        <v>12</v>
      </c>
      <c r="M1485" s="838">
        <f t="shared" si="1"/>
        <v>60000</v>
      </c>
      <c r="N1485" s="10"/>
      <c r="O1485" s="107">
        <v>6</v>
      </c>
      <c r="P1485" s="838">
        <f t="shared" si="2"/>
        <v>30000</v>
      </c>
      <c r="Q1485" s="10"/>
      <c r="R1485" s="107">
        <v>6</v>
      </c>
    </row>
    <row r="1486" spans="1:18" s="843" customFormat="1" ht="33.75" x14ac:dyDescent="0.25">
      <c r="A1486" s="107" t="s">
        <v>18779</v>
      </c>
      <c r="B1486" s="10" t="s">
        <v>19548</v>
      </c>
      <c r="C1486" s="269" t="s">
        <v>30118</v>
      </c>
      <c r="D1486" s="841" t="s">
        <v>18854</v>
      </c>
      <c r="E1486" s="837">
        <v>3000</v>
      </c>
      <c r="F1486" s="269">
        <v>33672659</v>
      </c>
      <c r="G1486" s="841" t="s">
        <v>18927</v>
      </c>
      <c r="H1486" s="842" t="s">
        <v>15455</v>
      </c>
      <c r="I1486" s="842" t="s">
        <v>16764</v>
      </c>
      <c r="J1486" s="107" t="s">
        <v>18797</v>
      </c>
      <c r="K1486" s="10"/>
      <c r="L1486" s="10">
        <v>12</v>
      </c>
      <c r="M1486" s="838">
        <f t="shared" si="1"/>
        <v>36000</v>
      </c>
      <c r="N1486" s="10"/>
      <c r="O1486" s="107">
        <v>6</v>
      </c>
      <c r="P1486" s="838">
        <f t="shared" si="2"/>
        <v>18000</v>
      </c>
      <c r="Q1486" s="10"/>
      <c r="R1486" s="107">
        <v>6</v>
      </c>
    </row>
    <row r="1487" spans="1:18" s="843" customFormat="1" ht="33.75" x14ac:dyDescent="0.25">
      <c r="A1487" s="107" t="s">
        <v>18779</v>
      </c>
      <c r="B1487" s="10" t="s">
        <v>19548</v>
      </c>
      <c r="C1487" s="269" t="s">
        <v>30118</v>
      </c>
      <c r="D1487" s="841" t="s">
        <v>18928</v>
      </c>
      <c r="E1487" s="837">
        <v>6000</v>
      </c>
      <c r="F1487" s="269">
        <v>45869491</v>
      </c>
      <c r="G1487" s="841" t="s">
        <v>18929</v>
      </c>
      <c r="H1487" s="842" t="s">
        <v>18782</v>
      </c>
      <c r="I1487" s="842" t="s">
        <v>17154</v>
      </c>
      <c r="J1487" s="107" t="s">
        <v>18783</v>
      </c>
      <c r="K1487" s="10"/>
      <c r="L1487" s="10">
        <v>12</v>
      </c>
      <c r="M1487" s="838">
        <f t="shared" si="1"/>
        <v>72000</v>
      </c>
      <c r="N1487" s="10"/>
      <c r="O1487" s="107">
        <v>6</v>
      </c>
      <c r="P1487" s="838">
        <f t="shared" si="2"/>
        <v>36000</v>
      </c>
      <c r="Q1487" s="10"/>
      <c r="R1487" s="107">
        <v>6</v>
      </c>
    </row>
    <row r="1488" spans="1:18" s="843" customFormat="1" ht="33.75" x14ac:dyDescent="0.25">
      <c r="A1488" s="107" t="s">
        <v>18779</v>
      </c>
      <c r="B1488" s="10" t="s">
        <v>19548</v>
      </c>
      <c r="C1488" s="269" t="s">
        <v>30118</v>
      </c>
      <c r="D1488" s="841" t="s">
        <v>18930</v>
      </c>
      <c r="E1488" s="837">
        <v>4800</v>
      </c>
      <c r="F1488" s="269">
        <v>47501871</v>
      </c>
      <c r="G1488" s="841" t="s">
        <v>18931</v>
      </c>
      <c r="H1488" s="842" t="s">
        <v>16695</v>
      </c>
      <c r="I1488" s="842" t="s">
        <v>17154</v>
      </c>
      <c r="J1488" s="107" t="s">
        <v>18783</v>
      </c>
      <c r="K1488" s="10"/>
      <c r="L1488" s="10">
        <v>12</v>
      </c>
      <c r="M1488" s="838">
        <f t="shared" si="1"/>
        <v>57600</v>
      </c>
      <c r="N1488" s="10"/>
      <c r="O1488" s="107">
        <v>6</v>
      </c>
      <c r="P1488" s="838">
        <f t="shared" si="2"/>
        <v>28800</v>
      </c>
      <c r="Q1488" s="10"/>
      <c r="R1488" s="107">
        <v>6</v>
      </c>
    </row>
    <row r="1489" spans="1:18" s="843" customFormat="1" ht="33.75" x14ac:dyDescent="0.25">
      <c r="A1489" s="107" t="s">
        <v>18779</v>
      </c>
      <c r="B1489" s="10" t="s">
        <v>19548</v>
      </c>
      <c r="C1489" s="269" t="s">
        <v>30118</v>
      </c>
      <c r="D1489" s="841" t="s">
        <v>18932</v>
      </c>
      <c r="E1489" s="837">
        <v>6000</v>
      </c>
      <c r="F1489" s="269">
        <v>42557559</v>
      </c>
      <c r="G1489" s="841" t="s">
        <v>18933</v>
      </c>
      <c r="H1489" s="842" t="s">
        <v>18897</v>
      </c>
      <c r="I1489" s="842" t="s">
        <v>17154</v>
      </c>
      <c r="J1489" s="107" t="s">
        <v>18783</v>
      </c>
      <c r="K1489" s="10">
        <v>3</v>
      </c>
      <c r="L1489" s="10">
        <v>8</v>
      </c>
      <c r="M1489" s="838">
        <f t="shared" si="1"/>
        <v>48000</v>
      </c>
      <c r="N1489" s="10">
        <v>3</v>
      </c>
      <c r="O1489" s="107">
        <v>6</v>
      </c>
      <c r="P1489" s="838">
        <f t="shared" si="2"/>
        <v>36000</v>
      </c>
      <c r="Q1489" s="10">
        <v>3</v>
      </c>
      <c r="R1489" s="107">
        <v>6</v>
      </c>
    </row>
    <row r="1490" spans="1:18" s="843" customFormat="1" ht="33.75" x14ac:dyDescent="0.25">
      <c r="A1490" s="107" t="s">
        <v>18779</v>
      </c>
      <c r="B1490" s="10" t="s">
        <v>19548</v>
      </c>
      <c r="C1490" s="269" t="s">
        <v>30118</v>
      </c>
      <c r="D1490" s="841" t="s">
        <v>18802</v>
      </c>
      <c r="E1490" s="837">
        <v>13000</v>
      </c>
      <c r="F1490" s="269">
        <v>10300745</v>
      </c>
      <c r="G1490" s="841" t="s">
        <v>18934</v>
      </c>
      <c r="H1490" s="842" t="s">
        <v>18859</v>
      </c>
      <c r="I1490" s="842" t="s">
        <v>17154</v>
      </c>
      <c r="J1490" s="107" t="s">
        <v>18783</v>
      </c>
      <c r="K1490" s="10"/>
      <c r="L1490" s="10"/>
      <c r="M1490" s="838">
        <f t="shared" si="1"/>
        <v>0</v>
      </c>
      <c r="N1490" s="10">
        <v>1</v>
      </c>
      <c r="O1490" s="107">
        <v>4</v>
      </c>
      <c r="P1490" s="838">
        <f t="shared" si="2"/>
        <v>52000</v>
      </c>
      <c r="Q1490" s="10">
        <v>1</v>
      </c>
      <c r="R1490" s="107">
        <v>4</v>
      </c>
    </row>
    <row r="1491" spans="1:18" s="843" customFormat="1" ht="33.75" x14ac:dyDescent="0.25">
      <c r="A1491" s="107" t="s">
        <v>18779</v>
      </c>
      <c r="B1491" s="10" t="s">
        <v>19548</v>
      </c>
      <c r="C1491" s="269" t="s">
        <v>30118</v>
      </c>
      <c r="D1491" s="841" t="s">
        <v>18935</v>
      </c>
      <c r="E1491" s="837">
        <v>5000</v>
      </c>
      <c r="F1491" s="269">
        <v>47946012</v>
      </c>
      <c r="G1491" s="841" t="s">
        <v>18936</v>
      </c>
      <c r="H1491" s="842" t="s">
        <v>18937</v>
      </c>
      <c r="I1491" s="842" t="s">
        <v>17154</v>
      </c>
      <c r="J1491" s="107" t="s">
        <v>18783</v>
      </c>
      <c r="K1491" s="10">
        <v>2</v>
      </c>
      <c r="L1491" s="10">
        <v>3</v>
      </c>
      <c r="M1491" s="838">
        <f t="shared" ref="M1491:M1555" si="3">+L1491*E1491</f>
        <v>15000</v>
      </c>
      <c r="N1491" s="10"/>
      <c r="O1491" s="107">
        <v>2</v>
      </c>
      <c r="P1491" s="838">
        <f t="shared" si="2"/>
        <v>10000</v>
      </c>
      <c r="Q1491" s="10"/>
      <c r="R1491" s="107">
        <v>2</v>
      </c>
    </row>
    <row r="1492" spans="1:18" s="843" customFormat="1" ht="33.75" x14ac:dyDescent="0.25">
      <c r="A1492" s="107" t="s">
        <v>18779</v>
      </c>
      <c r="B1492" s="10" t="s">
        <v>19548</v>
      </c>
      <c r="C1492" s="269" t="s">
        <v>30118</v>
      </c>
      <c r="D1492" s="841" t="s">
        <v>18905</v>
      </c>
      <c r="E1492" s="837">
        <v>4000</v>
      </c>
      <c r="F1492" s="269">
        <v>47197597</v>
      </c>
      <c r="G1492" s="841" t="s">
        <v>18938</v>
      </c>
      <c r="H1492" s="842" t="s">
        <v>18939</v>
      </c>
      <c r="I1492" s="842" t="s">
        <v>17154</v>
      </c>
      <c r="J1492" s="107" t="s">
        <v>18783</v>
      </c>
      <c r="K1492" s="10">
        <v>2</v>
      </c>
      <c r="L1492" s="10">
        <v>3</v>
      </c>
      <c r="M1492" s="838">
        <f t="shared" si="3"/>
        <v>12000</v>
      </c>
      <c r="N1492" s="10"/>
      <c r="O1492" s="107">
        <v>2</v>
      </c>
      <c r="P1492" s="838">
        <f t="shared" si="2"/>
        <v>8000</v>
      </c>
      <c r="Q1492" s="10"/>
      <c r="R1492" s="107">
        <v>2</v>
      </c>
    </row>
    <row r="1493" spans="1:18" s="843" customFormat="1" ht="33.75" x14ac:dyDescent="0.25">
      <c r="A1493" s="107" t="s">
        <v>18779</v>
      </c>
      <c r="B1493" s="10" t="s">
        <v>19548</v>
      </c>
      <c r="C1493" s="269" t="s">
        <v>30118</v>
      </c>
      <c r="D1493" s="841" t="s">
        <v>18940</v>
      </c>
      <c r="E1493" s="837">
        <v>4000</v>
      </c>
      <c r="F1493" s="269">
        <v>73375805</v>
      </c>
      <c r="G1493" s="841" t="s">
        <v>18941</v>
      </c>
      <c r="H1493" s="842" t="s">
        <v>18782</v>
      </c>
      <c r="I1493" s="842" t="s">
        <v>17154</v>
      </c>
      <c r="J1493" s="107" t="s">
        <v>18783</v>
      </c>
      <c r="K1493" s="10"/>
      <c r="L1493" s="10">
        <v>12</v>
      </c>
      <c r="M1493" s="838">
        <f t="shared" si="3"/>
        <v>48000</v>
      </c>
      <c r="N1493" s="10"/>
      <c r="O1493" s="107">
        <v>6</v>
      </c>
      <c r="P1493" s="838">
        <f t="shared" si="2"/>
        <v>24000</v>
      </c>
      <c r="Q1493" s="10"/>
      <c r="R1493" s="107">
        <v>6</v>
      </c>
    </row>
    <row r="1494" spans="1:18" s="843" customFormat="1" ht="33.75" x14ac:dyDescent="0.25">
      <c r="A1494" s="107" t="s">
        <v>18779</v>
      </c>
      <c r="B1494" s="10" t="s">
        <v>19548</v>
      </c>
      <c r="C1494" s="269" t="s">
        <v>30118</v>
      </c>
      <c r="D1494" s="841" t="s">
        <v>18942</v>
      </c>
      <c r="E1494" s="837">
        <v>7000</v>
      </c>
      <c r="F1494" s="269">
        <v>43639328</v>
      </c>
      <c r="G1494" s="841" t="s">
        <v>18943</v>
      </c>
      <c r="H1494" s="842" t="s">
        <v>16696</v>
      </c>
      <c r="I1494" s="842" t="s">
        <v>15409</v>
      </c>
      <c r="J1494" s="107" t="s">
        <v>18783</v>
      </c>
      <c r="K1494" s="10"/>
      <c r="L1494" s="10">
        <v>12</v>
      </c>
      <c r="M1494" s="838">
        <f t="shared" si="3"/>
        <v>84000</v>
      </c>
      <c r="N1494" s="10"/>
      <c r="O1494" s="107">
        <v>6</v>
      </c>
      <c r="P1494" s="838">
        <f t="shared" ref="P1494:P1557" si="4">+O1494*E1494</f>
        <v>42000</v>
      </c>
      <c r="Q1494" s="10"/>
      <c r="R1494" s="107">
        <v>6</v>
      </c>
    </row>
    <row r="1495" spans="1:18" s="843" customFormat="1" ht="33.75" x14ac:dyDescent="0.25">
      <c r="A1495" s="107" t="s">
        <v>18779</v>
      </c>
      <c r="B1495" s="10" t="s">
        <v>19548</v>
      </c>
      <c r="C1495" s="269" t="s">
        <v>30118</v>
      </c>
      <c r="D1495" s="841" t="s">
        <v>18802</v>
      </c>
      <c r="E1495" s="837">
        <v>13000</v>
      </c>
      <c r="F1495" s="269">
        <v>10192019</v>
      </c>
      <c r="G1495" s="841" t="s">
        <v>16704</v>
      </c>
      <c r="H1495" s="842" t="s">
        <v>16685</v>
      </c>
      <c r="I1495" s="842" t="s">
        <v>17154</v>
      </c>
      <c r="J1495" s="107" t="s">
        <v>18783</v>
      </c>
      <c r="K1495" s="10"/>
      <c r="L1495" s="10"/>
      <c r="M1495" s="838">
        <f t="shared" si="3"/>
        <v>0</v>
      </c>
      <c r="N1495" s="10">
        <v>1</v>
      </c>
      <c r="O1495" s="107">
        <v>3</v>
      </c>
      <c r="P1495" s="838">
        <f t="shared" si="4"/>
        <v>39000</v>
      </c>
      <c r="Q1495" s="10">
        <v>1</v>
      </c>
      <c r="R1495" s="107">
        <v>3</v>
      </c>
    </row>
    <row r="1496" spans="1:18" s="843" customFormat="1" ht="33.75" x14ac:dyDescent="0.25">
      <c r="A1496" s="107" t="s">
        <v>18779</v>
      </c>
      <c r="B1496" s="10" t="s">
        <v>19548</v>
      </c>
      <c r="C1496" s="269" t="s">
        <v>30118</v>
      </c>
      <c r="D1496" s="841" t="s">
        <v>18944</v>
      </c>
      <c r="E1496" s="837">
        <v>4000</v>
      </c>
      <c r="F1496" s="269">
        <v>45204152</v>
      </c>
      <c r="G1496" s="841" t="s">
        <v>18945</v>
      </c>
      <c r="H1496" s="842" t="s">
        <v>18782</v>
      </c>
      <c r="I1496" s="842" t="s">
        <v>15409</v>
      </c>
      <c r="J1496" s="107" t="s">
        <v>18783</v>
      </c>
      <c r="K1496" s="10">
        <v>3</v>
      </c>
      <c r="L1496" s="10">
        <v>8</v>
      </c>
      <c r="M1496" s="838">
        <f t="shared" si="3"/>
        <v>32000</v>
      </c>
      <c r="N1496" s="10"/>
      <c r="O1496" s="107">
        <v>3</v>
      </c>
      <c r="P1496" s="838">
        <f t="shared" si="4"/>
        <v>12000</v>
      </c>
      <c r="Q1496" s="10"/>
      <c r="R1496" s="107">
        <v>3</v>
      </c>
    </row>
    <row r="1497" spans="1:18" s="843" customFormat="1" ht="33.75" x14ac:dyDescent="0.25">
      <c r="A1497" s="107" t="s">
        <v>18779</v>
      </c>
      <c r="B1497" s="10" t="s">
        <v>19548</v>
      </c>
      <c r="C1497" s="269" t="s">
        <v>30118</v>
      </c>
      <c r="D1497" s="841" t="s">
        <v>18877</v>
      </c>
      <c r="E1497" s="837">
        <v>4000</v>
      </c>
      <c r="F1497" s="269">
        <v>40738103</v>
      </c>
      <c r="G1497" s="841" t="s">
        <v>18946</v>
      </c>
      <c r="H1497" s="842" t="s">
        <v>18875</v>
      </c>
      <c r="I1497" s="842" t="s">
        <v>17154</v>
      </c>
      <c r="J1497" s="107" t="s">
        <v>18783</v>
      </c>
      <c r="K1497" s="10"/>
      <c r="L1497" s="10">
        <v>12</v>
      </c>
      <c r="M1497" s="838">
        <f t="shared" si="3"/>
        <v>48000</v>
      </c>
      <c r="N1497" s="10"/>
      <c r="O1497" s="107">
        <v>6</v>
      </c>
      <c r="P1497" s="838">
        <f t="shared" si="4"/>
        <v>24000</v>
      </c>
      <c r="Q1497" s="10"/>
      <c r="R1497" s="107">
        <v>6</v>
      </c>
    </row>
    <row r="1498" spans="1:18" s="843" customFormat="1" ht="33.75" x14ac:dyDescent="0.25">
      <c r="A1498" s="107" t="s">
        <v>18779</v>
      </c>
      <c r="B1498" s="10" t="s">
        <v>19548</v>
      </c>
      <c r="C1498" s="269" t="s">
        <v>30118</v>
      </c>
      <c r="D1498" s="841" t="s">
        <v>18947</v>
      </c>
      <c r="E1498" s="837">
        <v>8000</v>
      </c>
      <c r="F1498" s="269">
        <v>40645754</v>
      </c>
      <c r="G1498" s="841" t="s">
        <v>18948</v>
      </c>
      <c r="H1498" s="842" t="s">
        <v>18949</v>
      </c>
      <c r="I1498" s="842" t="s">
        <v>17154</v>
      </c>
      <c r="J1498" s="107" t="s">
        <v>18783</v>
      </c>
      <c r="K1498" s="10"/>
      <c r="L1498" s="10">
        <v>12</v>
      </c>
      <c r="M1498" s="838">
        <f t="shared" si="3"/>
        <v>96000</v>
      </c>
      <c r="N1498" s="10"/>
      <c r="O1498" s="107">
        <v>6</v>
      </c>
      <c r="P1498" s="838">
        <f t="shared" si="4"/>
        <v>48000</v>
      </c>
      <c r="Q1498" s="10"/>
      <c r="R1498" s="107">
        <v>6</v>
      </c>
    </row>
    <row r="1499" spans="1:18" s="843" customFormat="1" ht="33.75" x14ac:dyDescent="0.25">
      <c r="A1499" s="107" t="s">
        <v>18779</v>
      </c>
      <c r="B1499" s="10" t="s">
        <v>19548</v>
      </c>
      <c r="C1499" s="269" t="s">
        <v>30118</v>
      </c>
      <c r="D1499" s="841" t="s">
        <v>18802</v>
      </c>
      <c r="E1499" s="837">
        <v>13000</v>
      </c>
      <c r="F1499" s="269" t="s">
        <v>18950</v>
      </c>
      <c r="G1499" s="841" t="s">
        <v>18951</v>
      </c>
      <c r="H1499" s="842" t="s">
        <v>18824</v>
      </c>
      <c r="I1499" s="842" t="s">
        <v>17154</v>
      </c>
      <c r="J1499" s="107" t="s">
        <v>18783</v>
      </c>
      <c r="K1499" s="10"/>
      <c r="L1499" s="10"/>
      <c r="M1499" s="838">
        <f t="shared" si="3"/>
        <v>0</v>
      </c>
      <c r="N1499" s="10">
        <v>1</v>
      </c>
      <c r="O1499" s="107">
        <v>2</v>
      </c>
      <c r="P1499" s="838">
        <f t="shared" si="4"/>
        <v>26000</v>
      </c>
      <c r="Q1499" s="10">
        <v>1</v>
      </c>
      <c r="R1499" s="107">
        <v>2</v>
      </c>
    </row>
    <row r="1500" spans="1:18" s="843" customFormat="1" ht="33.75" x14ac:dyDescent="0.25">
      <c r="A1500" s="107" t="s">
        <v>18779</v>
      </c>
      <c r="B1500" s="10" t="s">
        <v>19548</v>
      </c>
      <c r="C1500" s="269" t="s">
        <v>30118</v>
      </c>
      <c r="D1500" s="841" t="s">
        <v>18952</v>
      </c>
      <c r="E1500" s="837">
        <v>7000</v>
      </c>
      <c r="F1500" s="269">
        <v>42116845</v>
      </c>
      <c r="G1500" s="841" t="s">
        <v>18953</v>
      </c>
      <c r="H1500" s="842" t="s">
        <v>15437</v>
      </c>
      <c r="I1500" s="842" t="s">
        <v>17154</v>
      </c>
      <c r="J1500" s="107" t="s">
        <v>18783</v>
      </c>
      <c r="K1500" s="10"/>
      <c r="L1500" s="10">
        <v>12</v>
      </c>
      <c r="M1500" s="838">
        <f t="shared" si="3"/>
        <v>84000</v>
      </c>
      <c r="N1500" s="10"/>
      <c r="O1500" s="107">
        <v>6</v>
      </c>
      <c r="P1500" s="838">
        <f t="shared" si="4"/>
        <v>42000</v>
      </c>
      <c r="Q1500" s="10"/>
      <c r="R1500" s="107">
        <v>6</v>
      </c>
    </row>
    <row r="1501" spans="1:18" s="843" customFormat="1" ht="33.75" x14ac:dyDescent="0.25">
      <c r="A1501" s="107" t="s">
        <v>18779</v>
      </c>
      <c r="B1501" s="10" t="s">
        <v>19548</v>
      </c>
      <c r="C1501" s="269" t="s">
        <v>30118</v>
      </c>
      <c r="D1501" s="841" t="s">
        <v>18954</v>
      </c>
      <c r="E1501" s="837">
        <v>15000</v>
      </c>
      <c r="F1501" s="269" t="s">
        <v>18955</v>
      </c>
      <c r="G1501" s="841" t="s">
        <v>18956</v>
      </c>
      <c r="H1501" s="842" t="s">
        <v>16685</v>
      </c>
      <c r="I1501" s="842" t="s">
        <v>17154</v>
      </c>
      <c r="J1501" s="107" t="s">
        <v>18783</v>
      </c>
      <c r="K1501" s="10">
        <v>1</v>
      </c>
      <c r="L1501" s="10">
        <v>1</v>
      </c>
      <c r="M1501" s="838">
        <f t="shared" si="3"/>
        <v>15000</v>
      </c>
      <c r="N1501" s="10"/>
      <c r="O1501" s="107"/>
      <c r="P1501" s="838">
        <f t="shared" si="4"/>
        <v>0</v>
      </c>
      <c r="Q1501" s="10"/>
      <c r="R1501" s="107"/>
    </row>
    <row r="1502" spans="1:18" s="843" customFormat="1" ht="33.75" x14ac:dyDescent="0.25">
      <c r="A1502" s="107" t="s">
        <v>18779</v>
      </c>
      <c r="B1502" s="10" t="s">
        <v>19548</v>
      </c>
      <c r="C1502" s="269" t="s">
        <v>30118</v>
      </c>
      <c r="D1502" s="841" t="s">
        <v>18957</v>
      </c>
      <c r="E1502" s="837">
        <v>5000</v>
      </c>
      <c r="F1502" s="269">
        <v>43497837</v>
      </c>
      <c r="G1502" s="841" t="s">
        <v>18958</v>
      </c>
      <c r="H1502" s="842" t="s">
        <v>16695</v>
      </c>
      <c r="I1502" s="842" t="s">
        <v>15409</v>
      </c>
      <c r="J1502" s="107" t="s">
        <v>18783</v>
      </c>
      <c r="K1502" s="10"/>
      <c r="L1502" s="10">
        <v>12</v>
      </c>
      <c r="M1502" s="838">
        <f t="shared" si="3"/>
        <v>60000</v>
      </c>
      <c r="N1502" s="10"/>
      <c r="O1502" s="107">
        <v>6</v>
      </c>
      <c r="P1502" s="838">
        <f t="shared" si="4"/>
        <v>30000</v>
      </c>
      <c r="Q1502" s="10"/>
      <c r="R1502" s="107">
        <v>6</v>
      </c>
    </row>
    <row r="1503" spans="1:18" s="843" customFormat="1" ht="33.75" x14ac:dyDescent="0.25">
      <c r="A1503" s="107" t="s">
        <v>18779</v>
      </c>
      <c r="B1503" s="10" t="s">
        <v>19548</v>
      </c>
      <c r="C1503" s="269" t="s">
        <v>30118</v>
      </c>
      <c r="D1503" s="841" t="s">
        <v>18959</v>
      </c>
      <c r="E1503" s="837">
        <v>4000</v>
      </c>
      <c r="F1503" s="269">
        <v>46674671</v>
      </c>
      <c r="G1503" s="841" t="s">
        <v>18960</v>
      </c>
      <c r="H1503" s="842" t="s">
        <v>18961</v>
      </c>
      <c r="I1503" s="842" t="s">
        <v>17154</v>
      </c>
      <c r="J1503" s="107" t="s">
        <v>18783</v>
      </c>
      <c r="K1503" s="10"/>
      <c r="L1503" s="10">
        <v>12</v>
      </c>
      <c r="M1503" s="838">
        <f t="shared" si="3"/>
        <v>48000</v>
      </c>
      <c r="N1503" s="10"/>
      <c r="O1503" s="107">
        <v>6</v>
      </c>
      <c r="P1503" s="838">
        <f t="shared" si="4"/>
        <v>24000</v>
      </c>
      <c r="Q1503" s="10"/>
      <c r="R1503" s="107">
        <v>6</v>
      </c>
    </row>
    <row r="1504" spans="1:18" s="843" customFormat="1" ht="33.75" x14ac:dyDescent="0.25">
      <c r="A1504" s="107" t="s">
        <v>18779</v>
      </c>
      <c r="B1504" s="10" t="s">
        <v>19548</v>
      </c>
      <c r="C1504" s="269" t="s">
        <v>30118</v>
      </c>
      <c r="D1504" s="841" t="s">
        <v>18962</v>
      </c>
      <c r="E1504" s="837">
        <v>4000</v>
      </c>
      <c r="F1504" s="269">
        <v>41449827</v>
      </c>
      <c r="G1504" s="841" t="s">
        <v>18963</v>
      </c>
      <c r="H1504" s="842" t="s">
        <v>18892</v>
      </c>
      <c r="I1504" s="842" t="s">
        <v>17154</v>
      </c>
      <c r="J1504" s="107" t="s">
        <v>18783</v>
      </c>
      <c r="K1504" s="10"/>
      <c r="L1504" s="10">
        <v>12</v>
      </c>
      <c r="M1504" s="838">
        <f t="shared" si="3"/>
        <v>48000</v>
      </c>
      <c r="N1504" s="10"/>
      <c r="O1504" s="107">
        <v>6</v>
      </c>
      <c r="P1504" s="838">
        <f t="shared" si="4"/>
        <v>24000</v>
      </c>
      <c r="Q1504" s="10"/>
      <c r="R1504" s="107">
        <v>6</v>
      </c>
    </row>
    <row r="1505" spans="1:18" s="843" customFormat="1" ht="33.75" x14ac:dyDescent="0.25">
      <c r="A1505" s="107" t="s">
        <v>18779</v>
      </c>
      <c r="B1505" s="10" t="s">
        <v>19548</v>
      </c>
      <c r="C1505" s="269" t="s">
        <v>30118</v>
      </c>
      <c r="D1505" s="841" t="s">
        <v>18964</v>
      </c>
      <c r="E1505" s="837">
        <v>7000</v>
      </c>
      <c r="F1505" s="269">
        <v>42771030</v>
      </c>
      <c r="G1505" s="841" t="s">
        <v>18965</v>
      </c>
      <c r="H1505" s="842" t="s">
        <v>18966</v>
      </c>
      <c r="I1505" s="842" t="s">
        <v>17154</v>
      </c>
      <c r="J1505" s="107" t="s">
        <v>18783</v>
      </c>
      <c r="K1505" s="10"/>
      <c r="L1505" s="10">
        <v>12</v>
      </c>
      <c r="M1505" s="838">
        <f t="shared" si="3"/>
        <v>84000</v>
      </c>
      <c r="N1505" s="10"/>
      <c r="O1505" s="107">
        <v>6</v>
      </c>
      <c r="P1505" s="838">
        <f t="shared" si="4"/>
        <v>42000</v>
      </c>
      <c r="Q1505" s="10"/>
      <c r="R1505" s="107">
        <v>6</v>
      </c>
    </row>
    <row r="1506" spans="1:18" s="843" customFormat="1" ht="33.75" x14ac:dyDescent="0.25">
      <c r="A1506" s="107" t="s">
        <v>18779</v>
      </c>
      <c r="B1506" s="10" t="s">
        <v>19548</v>
      </c>
      <c r="C1506" s="269" t="s">
        <v>30118</v>
      </c>
      <c r="D1506" s="841" t="s">
        <v>18802</v>
      </c>
      <c r="E1506" s="837">
        <v>13000</v>
      </c>
      <c r="F1506" s="269">
        <v>25792649</v>
      </c>
      <c r="G1506" s="841" t="s">
        <v>18967</v>
      </c>
      <c r="H1506" s="842" t="s">
        <v>16695</v>
      </c>
      <c r="I1506" s="842" t="s">
        <v>17154</v>
      </c>
      <c r="J1506" s="107" t="s">
        <v>18783</v>
      </c>
      <c r="K1506" s="10"/>
      <c r="L1506" s="10">
        <v>12</v>
      </c>
      <c r="M1506" s="838">
        <f t="shared" si="3"/>
        <v>156000</v>
      </c>
      <c r="N1506" s="10"/>
      <c r="O1506" s="107">
        <v>4</v>
      </c>
      <c r="P1506" s="838">
        <f t="shared" si="4"/>
        <v>52000</v>
      </c>
      <c r="Q1506" s="10"/>
      <c r="R1506" s="107">
        <v>4</v>
      </c>
    </row>
    <row r="1507" spans="1:18" s="843" customFormat="1" ht="33.75" x14ac:dyDescent="0.25">
      <c r="A1507" s="107" t="s">
        <v>18779</v>
      </c>
      <c r="B1507" s="10" t="s">
        <v>19548</v>
      </c>
      <c r="C1507" s="269" t="s">
        <v>30118</v>
      </c>
      <c r="D1507" s="841" t="s">
        <v>18968</v>
      </c>
      <c r="E1507" s="837">
        <v>13000</v>
      </c>
      <c r="F1507" s="269">
        <v>16535047</v>
      </c>
      <c r="G1507" s="841" t="s">
        <v>18969</v>
      </c>
      <c r="H1507" s="842" t="s">
        <v>16700</v>
      </c>
      <c r="I1507" s="842" t="s">
        <v>17154</v>
      </c>
      <c r="J1507" s="107" t="s">
        <v>18783</v>
      </c>
      <c r="K1507" s="10"/>
      <c r="L1507" s="10"/>
      <c r="M1507" s="838">
        <f t="shared" si="3"/>
        <v>0</v>
      </c>
      <c r="N1507" s="10">
        <v>1</v>
      </c>
      <c r="O1507" s="107">
        <v>1</v>
      </c>
      <c r="P1507" s="838">
        <f t="shared" si="4"/>
        <v>13000</v>
      </c>
      <c r="Q1507" s="10">
        <v>1</v>
      </c>
      <c r="R1507" s="107">
        <v>1</v>
      </c>
    </row>
    <row r="1508" spans="1:18" s="843" customFormat="1" ht="33.75" x14ac:dyDescent="0.25">
      <c r="A1508" s="107" t="s">
        <v>18779</v>
      </c>
      <c r="B1508" s="10" t="s">
        <v>19548</v>
      </c>
      <c r="C1508" s="269" t="s">
        <v>30118</v>
      </c>
      <c r="D1508" s="841" t="s">
        <v>18970</v>
      </c>
      <c r="E1508" s="837">
        <v>6000</v>
      </c>
      <c r="F1508" s="269">
        <v>43122222</v>
      </c>
      <c r="G1508" s="841" t="s">
        <v>18971</v>
      </c>
      <c r="H1508" s="842" t="s">
        <v>18972</v>
      </c>
      <c r="I1508" s="842" t="s">
        <v>17154</v>
      </c>
      <c r="J1508" s="107" t="s">
        <v>18783</v>
      </c>
      <c r="K1508" s="10"/>
      <c r="L1508" s="10">
        <v>12</v>
      </c>
      <c r="M1508" s="838">
        <f t="shared" si="3"/>
        <v>72000</v>
      </c>
      <c r="N1508" s="10"/>
      <c r="O1508" s="107">
        <v>6</v>
      </c>
      <c r="P1508" s="838">
        <f t="shared" si="4"/>
        <v>36000</v>
      </c>
      <c r="Q1508" s="10"/>
      <c r="R1508" s="107">
        <v>6</v>
      </c>
    </row>
    <row r="1509" spans="1:18" s="843" customFormat="1" ht="33.75" x14ac:dyDescent="0.25">
      <c r="A1509" s="107" t="s">
        <v>18779</v>
      </c>
      <c r="B1509" s="10" t="s">
        <v>19548</v>
      </c>
      <c r="C1509" s="269" t="s">
        <v>30118</v>
      </c>
      <c r="D1509" s="841" t="s">
        <v>18973</v>
      </c>
      <c r="E1509" s="837">
        <v>4000</v>
      </c>
      <c r="F1509" s="269">
        <v>29604320</v>
      </c>
      <c r="G1509" s="841" t="s">
        <v>18974</v>
      </c>
      <c r="H1509" s="842" t="s">
        <v>18972</v>
      </c>
      <c r="I1509" s="842" t="s">
        <v>17154</v>
      </c>
      <c r="J1509" s="107" t="s">
        <v>18783</v>
      </c>
      <c r="K1509" s="10"/>
      <c r="L1509" s="10">
        <v>12</v>
      </c>
      <c r="M1509" s="838">
        <f t="shared" si="3"/>
        <v>48000</v>
      </c>
      <c r="N1509" s="10"/>
      <c r="O1509" s="107">
        <v>6</v>
      </c>
      <c r="P1509" s="838">
        <f t="shared" si="4"/>
        <v>24000</v>
      </c>
      <c r="Q1509" s="10"/>
      <c r="R1509" s="107">
        <v>6</v>
      </c>
    </row>
    <row r="1510" spans="1:18" s="843" customFormat="1" ht="33.75" x14ac:dyDescent="0.25">
      <c r="A1510" s="107" t="s">
        <v>18779</v>
      </c>
      <c r="B1510" s="10" t="s">
        <v>19548</v>
      </c>
      <c r="C1510" s="269" t="s">
        <v>30118</v>
      </c>
      <c r="D1510" s="841" t="s">
        <v>18798</v>
      </c>
      <c r="E1510" s="837">
        <v>9000</v>
      </c>
      <c r="F1510" s="269">
        <v>10556920</v>
      </c>
      <c r="G1510" s="841" t="s">
        <v>18975</v>
      </c>
      <c r="H1510" s="842" t="s">
        <v>16053</v>
      </c>
      <c r="I1510" s="842" t="s">
        <v>17154</v>
      </c>
      <c r="J1510" s="107" t="s">
        <v>18783</v>
      </c>
      <c r="K1510" s="10"/>
      <c r="L1510" s="10">
        <v>12</v>
      </c>
      <c r="M1510" s="838">
        <f t="shared" si="3"/>
        <v>108000</v>
      </c>
      <c r="N1510" s="10"/>
      <c r="O1510" s="107">
        <v>6</v>
      </c>
      <c r="P1510" s="838">
        <f t="shared" si="4"/>
        <v>54000</v>
      </c>
      <c r="Q1510" s="10"/>
      <c r="R1510" s="107">
        <v>6</v>
      </c>
    </row>
    <row r="1511" spans="1:18" s="843" customFormat="1" ht="33.75" x14ac:dyDescent="0.25">
      <c r="A1511" s="107" t="s">
        <v>18779</v>
      </c>
      <c r="B1511" s="10" t="s">
        <v>19548</v>
      </c>
      <c r="C1511" s="269" t="s">
        <v>30118</v>
      </c>
      <c r="D1511" s="841" t="s">
        <v>18976</v>
      </c>
      <c r="E1511" s="837">
        <v>5000</v>
      </c>
      <c r="F1511" s="269">
        <v>42012671</v>
      </c>
      <c r="G1511" s="841" t="s">
        <v>18977</v>
      </c>
      <c r="H1511" s="842" t="s">
        <v>18972</v>
      </c>
      <c r="I1511" s="842" t="s">
        <v>17154</v>
      </c>
      <c r="J1511" s="107" t="s">
        <v>18783</v>
      </c>
      <c r="K1511" s="10"/>
      <c r="L1511" s="10">
        <v>12</v>
      </c>
      <c r="M1511" s="838">
        <f t="shared" si="3"/>
        <v>60000</v>
      </c>
      <c r="N1511" s="10"/>
      <c r="O1511" s="107">
        <v>6</v>
      </c>
      <c r="P1511" s="838">
        <f t="shared" si="4"/>
        <v>30000</v>
      </c>
      <c r="Q1511" s="10"/>
      <c r="R1511" s="107">
        <v>6</v>
      </c>
    </row>
    <row r="1512" spans="1:18" s="843" customFormat="1" ht="33.75" x14ac:dyDescent="0.25">
      <c r="A1512" s="107" t="s">
        <v>18779</v>
      </c>
      <c r="B1512" s="10" t="s">
        <v>19548</v>
      </c>
      <c r="C1512" s="269" t="s">
        <v>30118</v>
      </c>
      <c r="D1512" s="841" t="s">
        <v>18978</v>
      </c>
      <c r="E1512" s="837">
        <v>7000</v>
      </c>
      <c r="F1512" s="269">
        <v>42816452</v>
      </c>
      <c r="G1512" s="841" t="s">
        <v>18979</v>
      </c>
      <c r="H1512" s="842" t="s">
        <v>15452</v>
      </c>
      <c r="I1512" s="842" t="s">
        <v>17154</v>
      </c>
      <c r="J1512" s="107" t="s">
        <v>18783</v>
      </c>
      <c r="K1512" s="10"/>
      <c r="L1512" s="10">
        <v>12</v>
      </c>
      <c r="M1512" s="838">
        <f t="shared" si="3"/>
        <v>84000</v>
      </c>
      <c r="N1512" s="10"/>
      <c r="O1512" s="107">
        <v>6</v>
      </c>
      <c r="P1512" s="838">
        <f t="shared" si="4"/>
        <v>42000</v>
      </c>
      <c r="Q1512" s="10"/>
      <c r="R1512" s="107">
        <v>6</v>
      </c>
    </row>
    <row r="1513" spans="1:18" s="843" customFormat="1" ht="33.75" x14ac:dyDescent="0.25">
      <c r="A1513" s="107" t="s">
        <v>18779</v>
      </c>
      <c r="B1513" s="10" t="s">
        <v>19548</v>
      </c>
      <c r="C1513" s="269" t="s">
        <v>30118</v>
      </c>
      <c r="D1513" s="841" t="s">
        <v>18887</v>
      </c>
      <c r="E1513" s="837">
        <v>3000</v>
      </c>
      <c r="F1513" s="269">
        <v>45841121</v>
      </c>
      <c r="G1513" s="841" t="s">
        <v>18980</v>
      </c>
      <c r="H1513" s="842" t="s">
        <v>15644</v>
      </c>
      <c r="I1513" s="842" t="s">
        <v>16764</v>
      </c>
      <c r="J1513" s="107" t="s">
        <v>18797</v>
      </c>
      <c r="K1513" s="10"/>
      <c r="L1513" s="10">
        <v>12</v>
      </c>
      <c r="M1513" s="838">
        <f t="shared" si="3"/>
        <v>36000</v>
      </c>
      <c r="N1513" s="10"/>
      <c r="O1513" s="107">
        <v>6</v>
      </c>
      <c r="P1513" s="838">
        <f t="shared" si="4"/>
        <v>18000</v>
      </c>
      <c r="Q1513" s="10"/>
      <c r="R1513" s="107">
        <v>6</v>
      </c>
    </row>
    <row r="1514" spans="1:18" s="843" customFormat="1" ht="33.75" x14ac:dyDescent="0.25">
      <c r="A1514" s="107" t="s">
        <v>18779</v>
      </c>
      <c r="B1514" s="10" t="s">
        <v>19548</v>
      </c>
      <c r="C1514" s="269" t="s">
        <v>30118</v>
      </c>
      <c r="D1514" s="841" t="s">
        <v>18981</v>
      </c>
      <c r="E1514" s="837">
        <v>4000</v>
      </c>
      <c r="F1514" s="269">
        <v>45478007</v>
      </c>
      <c r="G1514" s="841" t="s">
        <v>18982</v>
      </c>
      <c r="H1514" s="842" t="s">
        <v>18972</v>
      </c>
      <c r="I1514" s="842" t="s">
        <v>17154</v>
      </c>
      <c r="J1514" s="107" t="s">
        <v>18783</v>
      </c>
      <c r="K1514" s="10">
        <v>3</v>
      </c>
      <c r="L1514" s="10">
        <v>8</v>
      </c>
      <c r="M1514" s="838">
        <f t="shared" si="3"/>
        <v>32000</v>
      </c>
      <c r="N1514" s="10">
        <v>3</v>
      </c>
      <c r="O1514" s="107">
        <v>6</v>
      </c>
      <c r="P1514" s="838">
        <f t="shared" si="4"/>
        <v>24000</v>
      </c>
      <c r="Q1514" s="10">
        <v>3</v>
      </c>
      <c r="R1514" s="107">
        <v>6</v>
      </c>
    </row>
    <row r="1515" spans="1:18" s="843" customFormat="1" ht="33.75" x14ac:dyDescent="0.25">
      <c r="A1515" s="107" t="s">
        <v>18779</v>
      </c>
      <c r="B1515" s="10" t="s">
        <v>19548</v>
      </c>
      <c r="C1515" s="269" t="s">
        <v>30118</v>
      </c>
      <c r="D1515" s="841" t="s">
        <v>18983</v>
      </c>
      <c r="E1515" s="837">
        <v>3000</v>
      </c>
      <c r="F1515" s="269">
        <v>48094691</v>
      </c>
      <c r="G1515" s="841" t="s">
        <v>18984</v>
      </c>
      <c r="H1515" s="842" t="s">
        <v>18972</v>
      </c>
      <c r="I1515" s="842" t="s">
        <v>15409</v>
      </c>
      <c r="J1515" s="107" t="s">
        <v>18783</v>
      </c>
      <c r="K1515" s="10"/>
      <c r="L1515" s="10">
        <v>12</v>
      </c>
      <c r="M1515" s="838">
        <f t="shared" si="3"/>
        <v>36000</v>
      </c>
      <c r="N1515" s="10"/>
      <c r="O1515" s="107">
        <v>6</v>
      </c>
      <c r="P1515" s="838">
        <f t="shared" si="4"/>
        <v>18000</v>
      </c>
      <c r="Q1515" s="10"/>
      <c r="R1515" s="107">
        <v>6</v>
      </c>
    </row>
    <row r="1516" spans="1:18" s="843" customFormat="1" ht="33.75" x14ac:dyDescent="0.25">
      <c r="A1516" s="107" t="s">
        <v>18779</v>
      </c>
      <c r="B1516" s="10" t="s">
        <v>19548</v>
      </c>
      <c r="C1516" s="269" t="s">
        <v>30118</v>
      </c>
      <c r="D1516" s="841" t="s">
        <v>18985</v>
      </c>
      <c r="E1516" s="837">
        <v>4000</v>
      </c>
      <c r="F1516" s="269">
        <v>47011722</v>
      </c>
      <c r="G1516" s="841" t="s">
        <v>18986</v>
      </c>
      <c r="H1516" s="842" t="s">
        <v>18972</v>
      </c>
      <c r="I1516" s="842" t="s">
        <v>17154</v>
      </c>
      <c r="J1516" s="107" t="s">
        <v>18783</v>
      </c>
      <c r="K1516" s="10"/>
      <c r="L1516" s="10">
        <v>12</v>
      </c>
      <c r="M1516" s="838">
        <f t="shared" si="3"/>
        <v>48000</v>
      </c>
      <c r="N1516" s="10"/>
      <c r="O1516" s="107">
        <v>6</v>
      </c>
      <c r="P1516" s="838">
        <f t="shared" si="4"/>
        <v>24000</v>
      </c>
      <c r="Q1516" s="10"/>
      <c r="R1516" s="107">
        <v>6</v>
      </c>
    </row>
    <row r="1517" spans="1:18" s="843" customFormat="1" ht="33.75" x14ac:dyDescent="0.25">
      <c r="A1517" s="107" t="s">
        <v>18779</v>
      </c>
      <c r="B1517" s="10" t="s">
        <v>19548</v>
      </c>
      <c r="C1517" s="269" t="s">
        <v>30118</v>
      </c>
      <c r="D1517" s="841" t="s">
        <v>18987</v>
      </c>
      <c r="E1517" s="837">
        <v>5000</v>
      </c>
      <c r="F1517" s="269">
        <v>23953249</v>
      </c>
      <c r="G1517" s="841" t="s">
        <v>18988</v>
      </c>
      <c r="H1517" s="842" t="s">
        <v>18814</v>
      </c>
      <c r="I1517" s="842" t="s">
        <v>17154</v>
      </c>
      <c r="J1517" s="107" t="s">
        <v>18783</v>
      </c>
      <c r="K1517" s="10"/>
      <c r="L1517" s="10">
        <v>12</v>
      </c>
      <c r="M1517" s="838">
        <f t="shared" si="3"/>
        <v>60000</v>
      </c>
      <c r="N1517" s="10"/>
      <c r="O1517" s="107">
        <v>6</v>
      </c>
      <c r="P1517" s="838">
        <f t="shared" si="4"/>
        <v>30000</v>
      </c>
      <c r="Q1517" s="10"/>
      <c r="R1517" s="107">
        <v>6</v>
      </c>
    </row>
    <row r="1518" spans="1:18" s="843" customFormat="1" ht="33.75" x14ac:dyDescent="0.25">
      <c r="A1518" s="107" t="s">
        <v>18779</v>
      </c>
      <c r="B1518" s="10" t="s">
        <v>19548</v>
      </c>
      <c r="C1518" s="269" t="s">
        <v>30118</v>
      </c>
      <c r="D1518" s="841" t="s">
        <v>18800</v>
      </c>
      <c r="E1518" s="837">
        <v>7000</v>
      </c>
      <c r="F1518" s="269">
        <v>41523211</v>
      </c>
      <c r="G1518" s="841" t="s">
        <v>18989</v>
      </c>
      <c r="H1518" s="842" t="s">
        <v>18990</v>
      </c>
      <c r="I1518" s="842" t="s">
        <v>17154</v>
      </c>
      <c r="J1518" s="107" t="s">
        <v>18783</v>
      </c>
      <c r="K1518" s="10"/>
      <c r="L1518" s="10">
        <v>12</v>
      </c>
      <c r="M1518" s="838">
        <f t="shared" si="3"/>
        <v>84000</v>
      </c>
      <c r="N1518" s="10"/>
      <c r="O1518" s="107">
        <v>6</v>
      </c>
      <c r="P1518" s="838">
        <f t="shared" si="4"/>
        <v>42000</v>
      </c>
      <c r="Q1518" s="10"/>
      <c r="R1518" s="107">
        <v>6</v>
      </c>
    </row>
    <row r="1519" spans="1:18" s="843" customFormat="1" ht="33.75" x14ac:dyDescent="0.25">
      <c r="A1519" s="107" t="s">
        <v>18779</v>
      </c>
      <c r="B1519" s="10" t="s">
        <v>19548</v>
      </c>
      <c r="C1519" s="269" t="s">
        <v>30118</v>
      </c>
      <c r="D1519" s="841" t="s">
        <v>18991</v>
      </c>
      <c r="E1519" s="837">
        <v>3000</v>
      </c>
      <c r="F1519" s="269">
        <v>45128451</v>
      </c>
      <c r="G1519" s="841" t="s">
        <v>18992</v>
      </c>
      <c r="H1519" s="842" t="s">
        <v>16695</v>
      </c>
      <c r="I1519" s="842" t="s">
        <v>17154</v>
      </c>
      <c r="J1519" s="107" t="s">
        <v>18783</v>
      </c>
      <c r="K1519" s="10"/>
      <c r="L1519" s="10">
        <v>12</v>
      </c>
      <c r="M1519" s="838">
        <f t="shared" si="3"/>
        <v>36000</v>
      </c>
      <c r="N1519" s="10"/>
      <c r="O1519" s="107">
        <v>6</v>
      </c>
      <c r="P1519" s="838">
        <f t="shared" si="4"/>
        <v>18000</v>
      </c>
      <c r="Q1519" s="10"/>
      <c r="R1519" s="107">
        <v>6</v>
      </c>
    </row>
    <row r="1520" spans="1:18" s="843" customFormat="1" ht="33.75" x14ac:dyDescent="0.25">
      <c r="A1520" s="107" t="s">
        <v>18779</v>
      </c>
      <c r="B1520" s="10" t="s">
        <v>19548</v>
      </c>
      <c r="C1520" s="269" t="s">
        <v>30118</v>
      </c>
      <c r="D1520" s="841" t="s">
        <v>18993</v>
      </c>
      <c r="E1520" s="837">
        <v>8000</v>
      </c>
      <c r="F1520" s="269" t="s">
        <v>18994</v>
      </c>
      <c r="G1520" s="841" t="s">
        <v>18995</v>
      </c>
      <c r="H1520" s="842" t="s">
        <v>18814</v>
      </c>
      <c r="I1520" s="842" t="s">
        <v>17154</v>
      </c>
      <c r="J1520" s="107" t="s">
        <v>18783</v>
      </c>
      <c r="K1520" s="10"/>
      <c r="L1520" s="10">
        <v>12</v>
      </c>
      <c r="M1520" s="838">
        <f t="shared" si="3"/>
        <v>96000</v>
      </c>
      <c r="N1520" s="10"/>
      <c r="O1520" s="107">
        <v>6</v>
      </c>
      <c r="P1520" s="838">
        <f t="shared" si="4"/>
        <v>48000</v>
      </c>
      <c r="Q1520" s="10"/>
      <c r="R1520" s="107">
        <v>6</v>
      </c>
    </row>
    <row r="1521" spans="1:18" s="843" customFormat="1" ht="33.75" x14ac:dyDescent="0.25">
      <c r="A1521" s="107" t="s">
        <v>18779</v>
      </c>
      <c r="B1521" s="10" t="s">
        <v>19548</v>
      </c>
      <c r="C1521" s="269" t="s">
        <v>30118</v>
      </c>
      <c r="D1521" s="841" t="s">
        <v>18996</v>
      </c>
      <c r="E1521" s="837">
        <v>6000</v>
      </c>
      <c r="F1521" s="269" t="s">
        <v>18997</v>
      </c>
      <c r="G1521" s="841" t="s">
        <v>18998</v>
      </c>
      <c r="H1521" s="842" t="s">
        <v>18829</v>
      </c>
      <c r="I1521" s="842" t="s">
        <v>17154</v>
      </c>
      <c r="J1521" s="107" t="s">
        <v>18783</v>
      </c>
      <c r="K1521" s="10"/>
      <c r="L1521" s="10">
        <v>12</v>
      </c>
      <c r="M1521" s="838">
        <f t="shared" si="3"/>
        <v>72000</v>
      </c>
      <c r="N1521" s="10"/>
      <c r="O1521" s="107">
        <v>6</v>
      </c>
      <c r="P1521" s="838">
        <f t="shared" si="4"/>
        <v>36000</v>
      </c>
      <c r="Q1521" s="10"/>
      <c r="R1521" s="107">
        <v>6</v>
      </c>
    </row>
    <row r="1522" spans="1:18" s="843" customFormat="1" ht="33.75" x14ac:dyDescent="0.25">
      <c r="A1522" s="107" t="s">
        <v>18779</v>
      </c>
      <c r="B1522" s="10" t="s">
        <v>19548</v>
      </c>
      <c r="C1522" s="269" t="s">
        <v>30118</v>
      </c>
      <c r="D1522" s="841" t="s">
        <v>18789</v>
      </c>
      <c r="E1522" s="837">
        <v>2500</v>
      </c>
      <c r="F1522" s="269">
        <v>42229355</v>
      </c>
      <c r="G1522" s="841" t="s">
        <v>18999</v>
      </c>
      <c r="H1522" s="842" t="s">
        <v>19000</v>
      </c>
      <c r="I1522" s="842" t="s">
        <v>18792</v>
      </c>
      <c r="J1522" s="107" t="s">
        <v>18797</v>
      </c>
      <c r="K1522" s="10">
        <v>2</v>
      </c>
      <c r="L1522" s="10">
        <v>3</v>
      </c>
      <c r="M1522" s="838">
        <f t="shared" si="3"/>
        <v>7500</v>
      </c>
      <c r="N1522" s="10"/>
      <c r="O1522" s="107">
        <v>2</v>
      </c>
      <c r="P1522" s="838">
        <f t="shared" si="4"/>
        <v>5000</v>
      </c>
      <c r="Q1522" s="10"/>
      <c r="R1522" s="107">
        <v>2</v>
      </c>
    </row>
    <row r="1523" spans="1:18" s="843" customFormat="1" ht="33.75" x14ac:dyDescent="0.25">
      <c r="A1523" s="107" t="s">
        <v>18779</v>
      </c>
      <c r="B1523" s="10" t="s">
        <v>19548</v>
      </c>
      <c r="C1523" s="269" t="s">
        <v>30118</v>
      </c>
      <c r="D1523" s="841" t="s">
        <v>18800</v>
      </c>
      <c r="E1523" s="837">
        <v>7000</v>
      </c>
      <c r="F1523" s="269">
        <v>10146976</v>
      </c>
      <c r="G1523" s="841" t="s">
        <v>19001</v>
      </c>
      <c r="H1523" s="842" t="s">
        <v>18972</v>
      </c>
      <c r="I1523" s="842" t="s">
        <v>17154</v>
      </c>
      <c r="J1523" s="107" t="s">
        <v>18783</v>
      </c>
      <c r="K1523" s="10"/>
      <c r="L1523" s="10">
        <v>12</v>
      </c>
      <c r="M1523" s="838">
        <f t="shared" si="3"/>
        <v>84000</v>
      </c>
      <c r="N1523" s="10"/>
      <c r="O1523" s="107">
        <v>6</v>
      </c>
      <c r="P1523" s="838">
        <f t="shared" si="4"/>
        <v>42000</v>
      </c>
      <c r="Q1523" s="10"/>
      <c r="R1523" s="107">
        <v>6</v>
      </c>
    </row>
    <row r="1524" spans="1:18" s="843" customFormat="1" ht="33.75" x14ac:dyDescent="0.25">
      <c r="A1524" s="107" t="s">
        <v>18779</v>
      </c>
      <c r="B1524" s="10" t="s">
        <v>19548</v>
      </c>
      <c r="C1524" s="269" t="s">
        <v>30118</v>
      </c>
      <c r="D1524" s="841" t="s">
        <v>18832</v>
      </c>
      <c r="E1524" s="837">
        <v>4000</v>
      </c>
      <c r="F1524" s="269" t="s">
        <v>19002</v>
      </c>
      <c r="G1524" s="841" t="s">
        <v>19003</v>
      </c>
      <c r="H1524" s="842" t="s">
        <v>19004</v>
      </c>
      <c r="I1524" s="842" t="s">
        <v>15409</v>
      </c>
      <c r="J1524" s="107" t="s">
        <v>18783</v>
      </c>
      <c r="K1524" s="10"/>
      <c r="L1524" s="10">
        <v>12</v>
      </c>
      <c r="M1524" s="838">
        <f t="shared" si="3"/>
        <v>48000</v>
      </c>
      <c r="N1524" s="10"/>
      <c r="O1524" s="107">
        <v>6</v>
      </c>
      <c r="P1524" s="838">
        <f t="shared" si="4"/>
        <v>24000</v>
      </c>
      <c r="Q1524" s="10"/>
      <c r="R1524" s="107">
        <v>6</v>
      </c>
    </row>
    <row r="1525" spans="1:18" s="843" customFormat="1" ht="33.75" x14ac:dyDescent="0.25">
      <c r="A1525" s="107" t="s">
        <v>18779</v>
      </c>
      <c r="B1525" s="10" t="s">
        <v>19548</v>
      </c>
      <c r="C1525" s="269" t="s">
        <v>30118</v>
      </c>
      <c r="D1525" s="841" t="s">
        <v>18802</v>
      </c>
      <c r="E1525" s="837">
        <v>9000</v>
      </c>
      <c r="F1525" s="269" t="s">
        <v>19005</v>
      </c>
      <c r="G1525" s="841" t="s">
        <v>19006</v>
      </c>
      <c r="H1525" s="842" t="s">
        <v>16695</v>
      </c>
      <c r="I1525" s="842" t="s">
        <v>17154</v>
      </c>
      <c r="J1525" s="107" t="s">
        <v>18783</v>
      </c>
      <c r="K1525" s="10"/>
      <c r="L1525" s="10">
        <v>12</v>
      </c>
      <c r="M1525" s="838">
        <f t="shared" si="3"/>
        <v>108000</v>
      </c>
      <c r="N1525" s="10"/>
      <c r="O1525" s="107"/>
      <c r="P1525" s="838">
        <f t="shared" si="4"/>
        <v>0</v>
      </c>
      <c r="Q1525" s="10"/>
      <c r="R1525" s="107"/>
    </row>
    <row r="1526" spans="1:18" s="843" customFormat="1" ht="33.75" x14ac:dyDescent="0.25">
      <c r="A1526" s="107" t="s">
        <v>18779</v>
      </c>
      <c r="B1526" s="10" t="s">
        <v>19548</v>
      </c>
      <c r="C1526" s="269" t="s">
        <v>30118</v>
      </c>
      <c r="D1526" s="841" t="s">
        <v>18802</v>
      </c>
      <c r="E1526" s="837">
        <v>13000</v>
      </c>
      <c r="F1526" s="269" t="s">
        <v>19005</v>
      </c>
      <c r="G1526" s="841" t="s">
        <v>19006</v>
      </c>
      <c r="H1526" s="842" t="s">
        <v>16695</v>
      </c>
      <c r="I1526" s="842" t="s">
        <v>17154</v>
      </c>
      <c r="J1526" s="107" t="s">
        <v>18783</v>
      </c>
      <c r="K1526" s="10"/>
      <c r="L1526" s="10"/>
      <c r="M1526" s="838">
        <f t="shared" si="3"/>
        <v>0</v>
      </c>
      <c r="N1526" s="10"/>
      <c r="O1526" s="107">
        <v>6</v>
      </c>
      <c r="P1526" s="838">
        <f t="shared" si="4"/>
        <v>78000</v>
      </c>
      <c r="Q1526" s="10"/>
      <c r="R1526" s="107">
        <v>6</v>
      </c>
    </row>
    <row r="1527" spans="1:18" s="843" customFormat="1" ht="33.75" x14ac:dyDescent="0.25">
      <c r="A1527" s="107" t="s">
        <v>18779</v>
      </c>
      <c r="B1527" s="10" t="s">
        <v>19548</v>
      </c>
      <c r="C1527" s="269" t="s">
        <v>30118</v>
      </c>
      <c r="D1527" s="841" t="s">
        <v>19007</v>
      </c>
      <c r="E1527" s="837">
        <v>5000</v>
      </c>
      <c r="F1527" s="269" t="s">
        <v>19008</v>
      </c>
      <c r="G1527" s="841" t="s">
        <v>19009</v>
      </c>
      <c r="H1527" s="842" t="s">
        <v>16695</v>
      </c>
      <c r="I1527" s="842" t="s">
        <v>15409</v>
      </c>
      <c r="J1527" s="107" t="s">
        <v>18783</v>
      </c>
      <c r="K1527" s="10"/>
      <c r="L1527" s="10">
        <v>12</v>
      </c>
      <c r="M1527" s="838">
        <f t="shared" si="3"/>
        <v>60000</v>
      </c>
      <c r="N1527" s="10"/>
      <c r="O1527" s="107">
        <v>6</v>
      </c>
      <c r="P1527" s="838">
        <f t="shared" si="4"/>
        <v>30000</v>
      </c>
      <c r="Q1527" s="10"/>
      <c r="R1527" s="107">
        <v>6</v>
      </c>
    </row>
    <row r="1528" spans="1:18" s="843" customFormat="1" ht="33.75" x14ac:dyDescent="0.25">
      <c r="A1528" s="107" t="s">
        <v>18779</v>
      </c>
      <c r="B1528" s="10" t="s">
        <v>19548</v>
      </c>
      <c r="C1528" s="269" t="s">
        <v>30118</v>
      </c>
      <c r="D1528" s="841" t="s">
        <v>19010</v>
      </c>
      <c r="E1528" s="837">
        <v>5000</v>
      </c>
      <c r="F1528" s="269">
        <v>41593693</v>
      </c>
      <c r="G1528" s="841" t="s">
        <v>19011</v>
      </c>
      <c r="H1528" s="842" t="s">
        <v>18814</v>
      </c>
      <c r="I1528" s="842" t="s">
        <v>17154</v>
      </c>
      <c r="J1528" s="107" t="s">
        <v>18783</v>
      </c>
      <c r="K1528" s="10"/>
      <c r="L1528" s="10">
        <v>12</v>
      </c>
      <c r="M1528" s="838">
        <f t="shared" si="3"/>
        <v>60000</v>
      </c>
      <c r="N1528" s="10"/>
      <c r="O1528" s="107">
        <v>6</v>
      </c>
      <c r="P1528" s="838">
        <f t="shared" si="4"/>
        <v>30000</v>
      </c>
      <c r="Q1528" s="10"/>
      <c r="R1528" s="107">
        <v>6</v>
      </c>
    </row>
    <row r="1529" spans="1:18" s="843" customFormat="1" ht="33.75" x14ac:dyDescent="0.25">
      <c r="A1529" s="107" t="s">
        <v>18779</v>
      </c>
      <c r="B1529" s="10" t="s">
        <v>19548</v>
      </c>
      <c r="C1529" s="269" t="s">
        <v>30118</v>
      </c>
      <c r="D1529" s="841" t="s">
        <v>18802</v>
      </c>
      <c r="E1529" s="837">
        <v>13000</v>
      </c>
      <c r="F1529" s="269" t="s">
        <v>19012</v>
      </c>
      <c r="G1529" s="841" t="s">
        <v>19013</v>
      </c>
      <c r="H1529" s="842" t="s">
        <v>15498</v>
      </c>
      <c r="I1529" s="842" t="s">
        <v>17154</v>
      </c>
      <c r="J1529" s="107" t="s">
        <v>18783</v>
      </c>
      <c r="K1529" s="10">
        <v>1</v>
      </c>
      <c r="L1529" s="10">
        <v>12</v>
      </c>
      <c r="M1529" s="838">
        <f t="shared" si="3"/>
        <v>156000</v>
      </c>
      <c r="N1529" s="10">
        <v>1</v>
      </c>
      <c r="O1529" s="107">
        <v>1</v>
      </c>
      <c r="P1529" s="838">
        <f t="shared" si="4"/>
        <v>13000</v>
      </c>
      <c r="Q1529" s="10">
        <v>1</v>
      </c>
      <c r="R1529" s="107">
        <v>1</v>
      </c>
    </row>
    <row r="1530" spans="1:18" s="843" customFormat="1" ht="33.75" x14ac:dyDescent="0.25">
      <c r="A1530" s="107" t="s">
        <v>18779</v>
      </c>
      <c r="B1530" s="10" t="s">
        <v>19548</v>
      </c>
      <c r="C1530" s="269" t="s">
        <v>30118</v>
      </c>
      <c r="D1530" s="841" t="s">
        <v>19014</v>
      </c>
      <c r="E1530" s="837">
        <v>9000</v>
      </c>
      <c r="F1530" s="269" t="s">
        <v>19015</v>
      </c>
      <c r="G1530" s="841" t="s">
        <v>19016</v>
      </c>
      <c r="H1530" s="842" t="s">
        <v>18972</v>
      </c>
      <c r="I1530" s="842" t="s">
        <v>17154</v>
      </c>
      <c r="J1530" s="107" t="s">
        <v>18783</v>
      </c>
      <c r="K1530" s="10"/>
      <c r="L1530" s="10">
        <v>12</v>
      </c>
      <c r="M1530" s="838">
        <f t="shared" si="3"/>
        <v>108000</v>
      </c>
      <c r="N1530" s="10"/>
      <c r="O1530" s="107">
        <v>6</v>
      </c>
      <c r="P1530" s="838">
        <f t="shared" si="4"/>
        <v>54000</v>
      </c>
      <c r="Q1530" s="10"/>
      <c r="R1530" s="107">
        <v>6</v>
      </c>
    </row>
    <row r="1531" spans="1:18" s="843" customFormat="1" ht="33.75" x14ac:dyDescent="0.25">
      <c r="A1531" s="107" t="s">
        <v>18779</v>
      </c>
      <c r="B1531" s="10" t="s">
        <v>19548</v>
      </c>
      <c r="C1531" s="269" t="s">
        <v>30118</v>
      </c>
      <c r="D1531" s="841" t="s">
        <v>19017</v>
      </c>
      <c r="E1531" s="837">
        <v>6000</v>
      </c>
      <c r="F1531" s="269">
        <v>42341392</v>
      </c>
      <c r="G1531" s="841" t="s">
        <v>19018</v>
      </c>
      <c r="H1531" s="842" t="s">
        <v>18972</v>
      </c>
      <c r="I1531" s="842" t="s">
        <v>17154</v>
      </c>
      <c r="J1531" s="107" t="s">
        <v>18783</v>
      </c>
      <c r="K1531" s="10"/>
      <c r="L1531" s="10">
        <v>12</v>
      </c>
      <c r="M1531" s="838">
        <f t="shared" si="3"/>
        <v>72000</v>
      </c>
      <c r="N1531" s="10"/>
      <c r="O1531" s="107">
        <v>6</v>
      </c>
      <c r="P1531" s="838">
        <f t="shared" si="4"/>
        <v>36000</v>
      </c>
      <c r="Q1531" s="10"/>
      <c r="R1531" s="107">
        <v>6</v>
      </c>
    </row>
    <row r="1532" spans="1:18" s="843" customFormat="1" ht="33.75" x14ac:dyDescent="0.25">
      <c r="A1532" s="107" t="s">
        <v>18779</v>
      </c>
      <c r="B1532" s="10" t="s">
        <v>19548</v>
      </c>
      <c r="C1532" s="269" t="s">
        <v>30118</v>
      </c>
      <c r="D1532" s="841" t="s">
        <v>18802</v>
      </c>
      <c r="E1532" s="837">
        <v>13000</v>
      </c>
      <c r="F1532" s="269" t="s">
        <v>19019</v>
      </c>
      <c r="G1532" s="841" t="s">
        <v>16381</v>
      </c>
      <c r="H1532" s="842" t="s">
        <v>18972</v>
      </c>
      <c r="I1532" s="842" t="s">
        <v>17154</v>
      </c>
      <c r="J1532" s="107" t="s">
        <v>18783</v>
      </c>
      <c r="K1532" s="10"/>
      <c r="L1532" s="10">
        <v>12</v>
      </c>
      <c r="M1532" s="838">
        <f t="shared" si="3"/>
        <v>156000</v>
      </c>
      <c r="N1532" s="10"/>
      <c r="O1532" s="107">
        <v>4</v>
      </c>
      <c r="P1532" s="838">
        <f t="shared" si="4"/>
        <v>52000</v>
      </c>
      <c r="Q1532" s="10"/>
      <c r="R1532" s="107">
        <v>4</v>
      </c>
    </row>
    <row r="1533" spans="1:18" s="843" customFormat="1" ht="33.75" x14ac:dyDescent="0.25">
      <c r="A1533" s="107" t="s">
        <v>18779</v>
      </c>
      <c r="B1533" s="10" t="s">
        <v>19548</v>
      </c>
      <c r="C1533" s="269" t="s">
        <v>30118</v>
      </c>
      <c r="D1533" s="841" t="s">
        <v>19014</v>
      </c>
      <c r="E1533" s="837">
        <v>9000</v>
      </c>
      <c r="F1533" s="269">
        <v>28309679</v>
      </c>
      <c r="G1533" s="841" t="s">
        <v>19020</v>
      </c>
      <c r="H1533" s="842" t="s">
        <v>18892</v>
      </c>
      <c r="I1533" s="842" t="s">
        <v>17154</v>
      </c>
      <c r="J1533" s="107" t="s">
        <v>18783</v>
      </c>
      <c r="K1533" s="10"/>
      <c r="L1533" s="10">
        <v>12</v>
      </c>
      <c r="M1533" s="838">
        <f t="shared" si="3"/>
        <v>108000</v>
      </c>
      <c r="N1533" s="10"/>
      <c r="O1533" s="107">
        <v>6</v>
      </c>
      <c r="P1533" s="838">
        <f t="shared" si="4"/>
        <v>54000</v>
      </c>
      <c r="Q1533" s="10"/>
      <c r="R1533" s="107">
        <v>6</v>
      </c>
    </row>
    <row r="1534" spans="1:18" s="843" customFormat="1" ht="33.75" x14ac:dyDescent="0.25">
      <c r="A1534" s="107" t="s">
        <v>18779</v>
      </c>
      <c r="B1534" s="10" t="s">
        <v>19548</v>
      </c>
      <c r="C1534" s="269" t="s">
        <v>30118</v>
      </c>
      <c r="D1534" s="841" t="s">
        <v>19021</v>
      </c>
      <c r="E1534" s="837">
        <v>4000</v>
      </c>
      <c r="F1534" s="269">
        <v>43110080</v>
      </c>
      <c r="G1534" s="841" t="s">
        <v>19022</v>
      </c>
      <c r="H1534" s="842" t="s">
        <v>18972</v>
      </c>
      <c r="I1534" s="842" t="s">
        <v>17154</v>
      </c>
      <c r="J1534" s="107" t="s">
        <v>18783</v>
      </c>
      <c r="K1534" s="10"/>
      <c r="L1534" s="10">
        <v>12</v>
      </c>
      <c r="M1534" s="838">
        <f t="shared" si="3"/>
        <v>48000</v>
      </c>
      <c r="N1534" s="10"/>
      <c r="O1534" s="107">
        <v>6</v>
      </c>
      <c r="P1534" s="838">
        <f t="shared" si="4"/>
        <v>24000</v>
      </c>
      <c r="Q1534" s="10"/>
      <c r="R1534" s="107">
        <v>6</v>
      </c>
    </row>
    <row r="1535" spans="1:18" s="843" customFormat="1" ht="33.75" x14ac:dyDescent="0.25">
      <c r="A1535" s="107" t="s">
        <v>18779</v>
      </c>
      <c r="B1535" s="10" t="s">
        <v>19548</v>
      </c>
      <c r="C1535" s="269" t="s">
        <v>30118</v>
      </c>
      <c r="D1535" s="841" t="s">
        <v>19023</v>
      </c>
      <c r="E1535" s="837">
        <v>4000</v>
      </c>
      <c r="F1535" s="269">
        <v>44717382</v>
      </c>
      <c r="G1535" s="841" t="s">
        <v>19024</v>
      </c>
      <c r="H1535" s="842" t="s">
        <v>19025</v>
      </c>
      <c r="I1535" s="842" t="s">
        <v>15409</v>
      </c>
      <c r="J1535" s="107" t="s">
        <v>18783</v>
      </c>
      <c r="K1535" s="10"/>
      <c r="L1535" s="10">
        <v>12</v>
      </c>
      <c r="M1535" s="838">
        <f t="shared" si="3"/>
        <v>48000</v>
      </c>
      <c r="N1535" s="10"/>
      <c r="O1535" s="107">
        <v>6</v>
      </c>
      <c r="P1535" s="838">
        <f t="shared" si="4"/>
        <v>24000</v>
      </c>
      <c r="Q1535" s="10"/>
      <c r="R1535" s="107">
        <v>6</v>
      </c>
    </row>
    <row r="1536" spans="1:18" s="843" customFormat="1" ht="33.75" x14ac:dyDescent="0.25">
      <c r="A1536" s="107" t="s">
        <v>18779</v>
      </c>
      <c r="B1536" s="10" t="s">
        <v>19548</v>
      </c>
      <c r="C1536" s="269" t="s">
        <v>30118</v>
      </c>
      <c r="D1536" s="841" t="s">
        <v>19026</v>
      </c>
      <c r="E1536" s="837">
        <v>3000</v>
      </c>
      <c r="F1536" s="269">
        <v>43653482</v>
      </c>
      <c r="G1536" s="841" t="s">
        <v>19027</v>
      </c>
      <c r="H1536" s="842" t="s">
        <v>19028</v>
      </c>
      <c r="I1536" s="842" t="s">
        <v>17154</v>
      </c>
      <c r="J1536" s="107" t="s">
        <v>18783</v>
      </c>
      <c r="K1536" s="10"/>
      <c r="L1536" s="10">
        <v>12</v>
      </c>
      <c r="M1536" s="838">
        <f t="shared" si="3"/>
        <v>36000</v>
      </c>
      <c r="N1536" s="10"/>
      <c r="O1536" s="107">
        <v>6</v>
      </c>
      <c r="P1536" s="838">
        <f t="shared" si="4"/>
        <v>18000</v>
      </c>
      <c r="Q1536" s="10"/>
      <c r="R1536" s="107">
        <v>6</v>
      </c>
    </row>
    <row r="1537" spans="1:18" s="843" customFormat="1" ht="33.75" x14ac:dyDescent="0.25">
      <c r="A1537" s="107" t="s">
        <v>18779</v>
      </c>
      <c r="B1537" s="10" t="s">
        <v>19548</v>
      </c>
      <c r="C1537" s="269" t="s">
        <v>30118</v>
      </c>
      <c r="D1537" s="841" t="s">
        <v>19029</v>
      </c>
      <c r="E1537" s="837">
        <v>4000</v>
      </c>
      <c r="F1537" s="269" t="s">
        <v>19030</v>
      </c>
      <c r="G1537" s="841" t="s">
        <v>19031</v>
      </c>
      <c r="H1537" s="842" t="s">
        <v>19004</v>
      </c>
      <c r="I1537" s="842" t="s">
        <v>17154</v>
      </c>
      <c r="J1537" s="107" t="s">
        <v>18783</v>
      </c>
      <c r="K1537" s="10"/>
      <c r="L1537" s="10">
        <v>12</v>
      </c>
      <c r="M1537" s="838">
        <f t="shared" si="3"/>
        <v>48000</v>
      </c>
      <c r="N1537" s="10"/>
      <c r="O1537" s="107">
        <v>6</v>
      </c>
      <c r="P1537" s="838">
        <f t="shared" si="4"/>
        <v>24000</v>
      </c>
      <c r="Q1537" s="10"/>
      <c r="R1537" s="107">
        <v>6</v>
      </c>
    </row>
    <row r="1538" spans="1:18" s="843" customFormat="1" ht="33.75" x14ac:dyDescent="0.25">
      <c r="A1538" s="107" t="s">
        <v>18779</v>
      </c>
      <c r="B1538" s="10" t="s">
        <v>19548</v>
      </c>
      <c r="C1538" s="269" t="s">
        <v>30118</v>
      </c>
      <c r="D1538" s="841" t="s">
        <v>19032</v>
      </c>
      <c r="E1538" s="837">
        <v>3000</v>
      </c>
      <c r="F1538" s="269">
        <v>74251900</v>
      </c>
      <c r="G1538" s="841" t="s">
        <v>19033</v>
      </c>
      <c r="H1538" s="842" t="s">
        <v>18972</v>
      </c>
      <c r="I1538" s="842" t="s">
        <v>17154</v>
      </c>
      <c r="J1538" s="107" t="s">
        <v>18783</v>
      </c>
      <c r="K1538" s="10"/>
      <c r="L1538" s="10">
        <v>12</v>
      </c>
      <c r="M1538" s="838">
        <f t="shared" si="3"/>
        <v>36000</v>
      </c>
      <c r="N1538" s="10"/>
      <c r="O1538" s="107">
        <v>6</v>
      </c>
      <c r="P1538" s="838">
        <f t="shared" si="4"/>
        <v>18000</v>
      </c>
      <c r="Q1538" s="10"/>
      <c r="R1538" s="107">
        <v>6</v>
      </c>
    </row>
    <row r="1539" spans="1:18" s="843" customFormat="1" ht="33.75" x14ac:dyDescent="0.25">
      <c r="A1539" s="107" t="s">
        <v>18779</v>
      </c>
      <c r="B1539" s="10" t="s">
        <v>19548</v>
      </c>
      <c r="C1539" s="269" t="s">
        <v>30118</v>
      </c>
      <c r="D1539" s="841" t="s">
        <v>19034</v>
      </c>
      <c r="E1539" s="837">
        <v>9000</v>
      </c>
      <c r="F1539" s="269">
        <v>32125431</v>
      </c>
      <c r="G1539" s="841" t="s">
        <v>19035</v>
      </c>
      <c r="H1539" s="842" t="s">
        <v>15437</v>
      </c>
      <c r="I1539" s="842" t="s">
        <v>17154</v>
      </c>
      <c r="J1539" s="107" t="s">
        <v>18783</v>
      </c>
      <c r="K1539" s="10">
        <v>3</v>
      </c>
      <c r="L1539" s="10">
        <v>8</v>
      </c>
      <c r="M1539" s="838">
        <f t="shared" si="3"/>
        <v>72000</v>
      </c>
      <c r="N1539" s="10">
        <v>1</v>
      </c>
      <c r="O1539" s="107">
        <v>4</v>
      </c>
      <c r="P1539" s="838">
        <f t="shared" si="4"/>
        <v>36000</v>
      </c>
      <c r="Q1539" s="10">
        <v>1</v>
      </c>
      <c r="R1539" s="107">
        <v>4</v>
      </c>
    </row>
    <row r="1540" spans="1:18" s="843" customFormat="1" ht="33.75" x14ac:dyDescent="0.25">
      <c r="A1540" s="107" t="s">
        <v>18779</v>
      </c>
      <c r="B1540" s="10" t="s">
        <v>19548</v>
      </c>
      <c r="C1540" s="269" t="s">
        <v>30118</v>
      </c>
      <c r="D1540" s="841" t="s">
        <v>18802</v>
      </c>
      <c r="E1540" s="837">
        <v>13000</v>
      </c>
      <c r="F1540" s="269">
        <v>10281813</v>
      </c>
      <c r="G1540" s="841" t="s">
        <v>19036</v>
      </c>
      <c r="H1540" s="842" t="s">
        <v>15446</v>
      </c>
      <c r="I1540" s="842" t="s">
        <v>17154</v>
      </c>
      <c r="J1540" s="107" t="s">
        <v>18783</v>
      </c>
      <c r="K1540" s="10"/>
      <c r="L1540" s="10"/>
      <c r="M1540" s="838">
        <f t="shared" si="3"/>
        <v>0</v>
      </c>
      <c r="N1540" s="10">
        <v>2</v>
      </c>
      <c r="O1540" s="107">
        <v>3</v>
      </c>
      <c r="P1540" s="838">
        <f t="shared" si="4"/>
        <v>39000</v>
      </c>
      <c r="Q1540" s="10">
        <v>2</v>
      </c>
      <c r="R1540" s="107">
        <v>3</v>
      </c>
    </row>
    <row r="1541" spans="1:18" s="843" customFormat="1" ht="33.75" x14ac:dyDescent="0.25">
      <c r="A1541" s="107" t="s">
        <v>18779</v>
      </c>
      <c r="B1541" s="10" t="s">
        <v>19548</v>
      </c>
      <c r="C1541" s="269" t="s">
        <v>30118</v>
      </c>
      <c r="D1541" s="841" t="s">
        <v>19037</v>
      </c>
      <c r="E1541" s="837">
        <v>3000</v>
      </c>
      <c r="F1541" s="269">
        <v>71613057</v>
      </c>
      <c r="G1541" s="841" t="s">
        <v>19038</v>
      </c>
      <c r="H1541" s="842" t="s">
        <v>15437</v>
      </c>
      <c r="I1541" s="842" t="s">
        <v>19039</v>
      </c>
      <c r="J1541" s="107" t="s">
        <v>18783</v>
      </c>
      <c r="K1541" s="10"/>
      <c r="L1541" s="10">
        <v>12</v>
      </c>
      <c r="M1541" s="838">
        <f t="shared" si="3"/>
        <v>36000</v>
      </c>
      <c r="N1541" s="10"/>
      <c r="O1541" s="107">
        <v>6</v>
      </c>
      <c r="P1541" s="838">
        <f t="shared" si="4"/>
        <v>18000</v>
      </c>
      <c r="Q1541" s="10"/>
      <c r="R1541" s="107">
        <v>6</v>
      </c>
    </row>
    <row r="1542" spans="1:18" s="843" customFormat="1" ht="33.75" x14ac:dyDescent="0.25">
      <c r="A1542" s="107" t="s">
        <v>18779</v>
      </c>
      <c r="B1542" s="10" t="s">
        <v>19548</v>
      </c>
      <c r="C1542" s="269" t="s">
        <v>30118</v>
      </c>
      <c r="D1542" s="841" t="s">
        <v>19040</v>
      </c>
      <c r="E1542" s="837">
        <v>4000</v>
      </c>
      <c r="F1542" s="269">
        <v>40191277</v>
      </c>
      <c r="G1542" s="841" t="s">
        <v>19041</v>
      </c>
      <c r="H1542" s="842" t="s">
        <v>18972</v>
      </c>
      <c r="I1542" s="842" t="s">
        <v>17154</v>
      </c>
      <c r="J1542" s="107" t="s">
        <v>18783</v>
      </c>
      <c r="K1542" s="10"/>
      <c r="L1542" s="10">
        <v>12</v>
      </c>
      <c r="M1542" s="838">
        <f t="shared" si="3"/>
        <v>48000</v>
      </c>
      <c r="N1542" s="10"/>
      <c r="O1542" s="107">
        <v>6</v>
      </c>
      <c r="P1542" s="838">
        <f t="shared" si="4"/>
        <v>24000</v>
      </c>
      <c r="Q1542" s="10"/>
      <c r="R1542" s="107">
        <v>6</v>
      </c>
    </row>
    <row r="1543" spans="1:18" s="843" customFormat="1" ht="33.75" x14ac:dyDescent="0.25">
      <c r="A1543" s="107" t="s">
        <v>18779</v>
      </c>
      <c r="B1543" s="10" t="s">
        <v>19548</v>
      </c>
      <c r="C1543" s="269" t="s">
        <v>30118</v>
      </c>
      <c r="D1543" s="841" t="s">
        <v>19042</v>
      </c>
      <c r="E1543" s="837">
        <v>5000</v>
      </c>
      <c r="F1543" s="269">
        <v>16521151</v>
      </c>
      <c r="G1543" s="841" t="s">
        <v>19043</v>
      </c>
      <c r="H1543" s="842" t="s">
        <v>18972</v>
      </c>
      <c r="I1543" s="842" t="s">
        <v>17154</v>
      </c>
      <c r="J1543" s="107" t="s">
        <v>18783</v>
      </c>
      <c r="K1543" s="10"/>
      <c r="L1543" s="10">
        <v>12</v>
      </c>
      <c r="M1543" s="838">
        <f t="shared" si="3"/>
        <v>60000</v>
      </c>
      <c r="N1543" s="10"/>
      <c r="O1543" s="107">
        <v>6</v>
      </c>
      <c r="P1543" s="838">
        <f t="shared" si="4"/>
        <v>30000</v>
      </c>
      <c r="Q1543" s="10"/>
      <c r="R1543" s="107">
        <v>6</v>
      </c>
    </row>
    <row r="1544" spans="1:18" s="843" customFormat="1" ht="33.75" x14ac:dyDescent="0.25">
      <c r="A1544" s="107" t="s">
        <v>18779</v>
      </c>
      <c r="B1544" s="10" t="s">
        <v>19548</v>
      </c>
      <c r="C1544" s="269" t="s">
        <v>30118</v>
      </c>
      <c r="D1544" s="841" t="s">
        <v>19014</v>
      </c>
      <c r="E1544" s="837">
        <v>9000</v>
      </c>
      <c r="F1544" s="269" t="s">
        <v>19044</v>
      </c>
      <c r="G1544" s="841" t="s">
        <v>19045</v>
      </c>
      <c r="H1544" s="842" t="s">
        <v>18892</v>
      </c>
      <c r="I1544" s="842" t="s">
        <v>17154</v>
      </c>
      <c r="J1544" s="107" t="s">
        <v>18783</v>
      </c>
      <c r="K1544" s="10"/>
      <c r="L1544" s="10">
        <v>12</v>
      </c>
      <c r="M1544" s="838">
        <f t="shared" si="3"/>
        <v>108000</v>
      </c>
      <c r="N1544" s="10"/>
      <c r="O1544" s="107">
        <v>6</v>
      </c>
      <c r="P1544" s="838">
        <f t="shared" si="4"/>
        <v>54000</v>
      </c>
      <c r="Q1544" s="10"/>
      <c r="R1544" s="107">
        <v>6</v>
      </c>
    </row>
    <row r="1545" spans="1:18" s="843" customFormat="1" ht="33.75" x14ac:dyDescent="0.25">
      <c r="A1545" s="107" t="s">
        <v>18779</v>
      </c>
      <c r="B1545" s="10" t="s">
        <v>19548</v>
      </c>
      <c r="C1545" s="269" t="s">
        <v>30118</v>
      </c>
      <c r="D1545" s="841" t="s">
        <v>19046</v>
      </c>
      <c r="E1545" s="837">
        <v>7000</v>
      </c>
      <c r="F1545" s="269">
        <v>41128737</v>
      </c>
      <c r="G1545" s="841" t="s">
        <v>19047</v>
      </c>
      <c r="H1545" s="842" t="s">
        <v>18972</v>
      </c>
      <c r="I1545" s="842" t="s">
        <v>17154</v>
      </c>
      <c r="J1545" s="107" t="s">
        <v>18783</v>
      </c>
      <c r="K1545" s="10"/>
      <c r="L1545" s="10">
        <v>12</v>
      </c>
      <c r="M1545" s="838">
        <f t="shared" si="3"/>
        <v>84000</v>
      </c>
      <c r="N1545" s="10"/>
      <c r="O1545" s="107">
        <v>6</v>
      </c>
      <c r="P1545" s="838">
        <f t="shared" si="4"/>
        <v>42000</v>
      </c>
      <c r="Q1545" s="10"/>
      <c r="R1545" s="107">
        <v>6</v>
      </c>
    </row>
    <row r="1546" spans="1:18" s="843" customFormat="1" ht="33.75" x14ac:dyDescent="0.25">
      <c r="A1546" s="107" t="s">
        <v>18779</v>
      </c>
      <c r="B1546" s="10" t="s">
        <v>19548</v>
      </c>
      <c r="C1546" s="269" t="s">
        <v>30118</v>
      </c>
      <c r="D1546" s="841" t="s">
        <v>19048</v>
      </c>
      <c r="E1546" s="837">
        <v>9000</v>
      </c>
      <c r="F1546" s="269" t="s">
        <v>19049</v>
      </c>
      <c r="G1546" s="841" t="s">
        <v>19050</v>
      </c>
      <c r="H1546" s="842" t="s">
        <v>18866</v>
      </c>
      <c r="I1546" s="842" t="s">
        <v>17154</v>
      </c>
      <c r="J1546" s="107" t="s">
        <v>18783</v>
      </c>
      <c r="K1546" s="10">
        <v>2</v>
      </c>
      <c r="L1546" s="10">
        <v>3</v>
      </c>
      <c r="M1546" s="838">
        <f t="shared" si="3"/>
        <v>27000</v>
      </c>
      <c r="N1546" s="10"/>
      <c r="O1546" s="107">
        <v>2</v>
      </c>
      <c r="P1546" s="838">
        <f t="shared" si="4"/>
        <v>18000</v>
      </c>
      <c r="Q1546" s="10"/>
      <c r="R1546" s="107">
        <v>2</v>
      </c>
    </row>
    <row r="1547" spans="1:18" s="843" customFormat="1" ht="33.75" x14ac:dyDescent="0.25">
      <c r="A1547" s="107" t="s">
        <v>18779</v>
      </c>
      <c r="B1547" s="10" t="s">
        <v>19548</v>
      </c>
      <c r="C1547" s="269" t="s">
        <v>30118</v>
      </c>
      <c r="D1547" s="841" t="s">
        <v>19051</v>
      </c>
      <c r="E1547" s="837">
        <v>8000</v>
      </c>
      <c r="F1547" s="269">
        <v>29627004</v>
      </c>
      <c r="G1547" s="841" t="s">
        <v>19052</v>
      </c>
      <c r="H1547" s="842" t="s">
        <v>18829</v>
      </c>
      <c r="I1547" s="842" t="s">
        <v>17154</v>
      </c>
      <c r="J1547" s="107" t="s">
        <v>18783</v>
      </c>
      <c r="K1547" s="10"/>
      <c r="L1547" s="10">
        <v>10</v>
      </c>
      <c r="M1547" s="838">
        <f t="shared" si="3"/>
        <v>80000</v>
      </c>
      <c r="N1547" s="10"/>
      <c r="O1547" s="107">
        <v>6</v>
      </c>
      <c r="P1547" s="838">
        <f t="shared" si="4"/>
        <v>48000</v>
      </c>
      <c r="Q1547" s="10"/>
      <c r="R1547" s="107">
        <v>6</v>
      </c>
    </row>
    <row r="1548" spans="1:18" s="843" customFormat="1" ht="33.75" x14ac:dyDescent="0.25">
      <c r="A1548" s="107" t="s">
        <v>18779</v>
      </c>
      <c r="B1548" s="10" t="s">
        <v>19548</v>
      </c>
      <c r="C1548" s="269" t="s">
        <v>30118</v>
      </c>
      <c r="D1548" s="841" t="s">
        <v>19053</v>
      </c>
      <c r="E1548" s="837">
        <v>7000</v>
      </c>
      <c r="F1548" s="269" t="s">
        <v>19054</v>
      </c>
      <c r="G1548" s="841" t="s">
        <v>19055</v>
      </c>
      <c r="H1548" s="842" t="s">
        <v>15437</v>
      </c>
      <c r="I1548" s="842" t="s">
        <v>17154</v>
      </c>
      <c r="J1548" s="107" t="s">
        <v>18783</v>
      </c>
      <c r="K1548" s="10"/>
      <c r="L1548" s="10">
        <v>12</v>
      </c>
      <c r="M1548" s="838">
        <f t="shared" si="3"/>
        <v>84000</v>
      </c>
      <c r="N1548" s="10"/>
      <c r="O1548" s="107">
        <v>6</v>
      </c>
      <c r="P1548" s="838">
        <f t="shared" si="4"/>
        <v>42000</v>
      </c>
      <c r="Q1548" s="10"/>
      <c r="R1548" s="107">
        <v>6</v>
      </c>
    </row>
    <row r="1549" spans="1:18" s="843" customFormat="1" ht="33.75" x14ac:dyDescent="0.25">
      <c r="A1549" s="107" t="s">
        <v>18779</v>
      </c>
      <c r="B1549" s="10" t="s">
        <v>19548</v>
      </c>
      <c r="C1549" s="269" t="s">
        <v>30118</v>
      </c>
      <c r="D1549" s="841" t="s">
        <v>19056</v>
      </c>
      <c r="E1549" s="837">
        <v>6000</v>
      </c>
      <c r="F1549" s="269" t="s">
        <v>19057</v>
      </c>
      <c r="G1549" s="841" t="s">
        <v>19058</v>
      </c>
      <c r="H1549" s="842" t="s">
        <v>19059</v>
      </c>
      <c r="I1549" s="842" t="s">
        <v>15409</v>
      </c>
      <c r="J1549" s="107" t="s">
        <v>18783</v>
      </c>
      <c r="K1549" s="10"/>
      <c r="L1549" s="10">
        <v>12</v>
      </c>
      <c r="M1549" s="838">
        <f t="shared" si="3"/>
        <v>72000</v>
      </c>
      <c r="N1549" s="10"/>
      <c r="O1549" s="107">
        <v>6</v>
      </c>
      <c r="P1549" s="838">
        <f t="shared" si="4"/>
        <v>36000</v>
      </c>
      <c r="Q1549" s="10"/>
      <c r="R1549" s="107">
        <v>6</v>
      </c>
    </row>
    <row r="1550" spans="1:18" s="843" customFormat="1" ht="33.75" x14ac:dyDescent="0.25">
      <c r="A1550" s="107" t="s">
        <v>18779</v>
      </c>
      <c r="B1550" s="10" t="s">
        <v>19548</v>
      </c>
      <c r="C1550" s="269" t="s">
        <v>30118</v>
      </c>
      <c r="D1550" s="841" t="s">
        <v>19060</v>
      </c>
      <c r="E1550" s="837">
        <v>9000</v>
      </c>
      <c r="F1550" s="269">
        <v>23928170</v>
      </c>
      <c r="G1550" s="841" t="s">
        <v>19061</v>
      </c>
      <c r="H1550" s="842" t="s">
        <v>18814</v>
      </c>
      <c r="I1550" s="842" t="s">
        <v>17154</v>
      </c>
      <c r="J1550" s="107" t="s">
        <v>18783</v>
      </c>
      <c r="K1550" s="10"/>
      <c r="L1550" s="10">
        <v>12</v>
      </c>
      <c r="M1550" s="838">
        <f t="shared" si="3"/>
        <v>108000</v>
      </c>
      <c r="N1550" s="10"/>
      <c r="O1550" s="107">
        <v>6</v>
      </c>
      <c r="P1550" s="838">
        <f t="shared" si="4"/>
        <v>54000</v>
      </c>
      <c r="Q1550" s="10"/>
      <c r="R1550" s="107">
        <v>6</v>
      </c>
    </row>
    <row r="1551" spans="1:18" s="843" customFormat="1" ht="33.75" x14ac:dyDescent="0.25">
      <c r="A1551" s="107" t="s">
        <v>18779</v>
      </c>
      <c r="B1551" s="10" t="s">
        <v>19548</v>
      </c>
      <c r="C1551" s="269" t="s">
        <v>30118</v>
      </c>
      <c r="D1551" s="841" t="s">
        <v>19062</v>
      </c>
      <c r="E1551" s="837">
        <v>4000</v>
      </c>
      <c r="F1551" s="269" t="s">
        <v>19063</v>
      </c>
      <c r="G1551" s="841" t="s">
        <v>19064</v>
      </c>
      <c r="H1551" s="842" t="s">
        <v>19065</v>
      </c>
      <c r="I1551" s="842" t="s">
        <v>15409</v>
      </c>
      <c r="J1551" s="107" t="s">
        <v>18783</v>
      </c>
      <c r="K1551" s="10"/>
      <c r="L1551" s="10">
        <v>12</v>
      </c>
      <c r="M1551" s="838">
        <f t="shared" si="3"/>
        <v>48000</v>
      </c>
      <c r="N1551" s="10"/>
      <c r="O1551" s="107">
        <v>6</v>
      </c>
      <c r="P1551" s="838">
        <f t="shared" si="4"/>
        <v>24000</v>
      </c>
      <c r="Q1551" s="10"/>
      <c r="R1551" s="107">
        <v>6</v>
      </c>
    </row>
    <row r="1552" spans="1:18" s="843" customFormat="1" ht="33.75" x14ac:dyDescent="0.25">
      <c r="A1552" s="107" t="s">
        <v>18779</v>
      </c>
      <c r="B1552" s="10" t="s">
        <v>19548</v>
      </c>
      <c r="C1552" s="269" t="s">
        <v>30118</v>
      </c>
      <c r="D1552" s="841" t="s">
        <v>18800</v>
      </c>
      <c r="E1552" s="837">
        <v>7000</v>
      </c>
      <c r="F1552" s="269">
        <v>40163207</v>
      </c>
      <c r="G1552" s="841" t="s">
        <v>19066</v>
      </c>
      <c r="H1552" s="842" t="s">
        <v>16053</v>
      </c>
      <c r="I1552" s="842" t="s">
        <v>17154</v>
      </c>
      <c r="J1552" s="107" t="s">
        <v>18783</v>
      </c>
      <c r="K1552" s="10"/>
      <c r="L1552" s="10">
        <v>12</v>
      </c>
      <c r="M1552" s="838">
        <f t="shared" si="3"/>
        <v>84000</v>
      </c>
      <c r="N1552" s="10"/>
      <c r="O1552" s="107">
        <v>6</v>
      </c>
      <c r="P1552" s="838">
        <f t="shared" si="4"/>
        <v>42000</v>
      </c>
      <c r="Q1552" s="10"/>
      <c r="R1552" s="107">
        <v>6</v>
      </c>
    </row>
    <row r="1553" spans="1:18" s="843" customFormat="1" ht="33.75" x14ac:dyDescent="0.25">
      <c r="A1553" s="107" t="s">
        <v>18779</v>
      </c>
      <c r="B1553" s="10" t="s">
        <v>19548</v>
      </c>
      <c r="C1553" s="269" t="s">
        <v>30118</v>
      </c>
      <c r="D1553" s="841" t="s">
        <v>18800</v>
      </c>
      <c r="E1553" s="837">
        <v>7000</v>
      </c>
      <c r="F1553" s="269">
        <v>41457851</v>
      </c>
      <c r="G1553" s="841" t="s">
        <v>19067</v>
      </c>
      <c r="H1553" s="842" t="s">
        <v>19068</v>
      </c>
      <c r="I1553" s="842" t="s">
        <v>15409</v>
      </c>
      <c r="J1553" s="107" t="s">
        <v>18783</v>
      </c>
      <c r="K1553" s="10"/>
      <c r="L1553" s="10">
        <v>12</v>
      </c>
      <c r="M1553" s="838">
        <f t="shared" si="3"/>
        <v>84000</v>
      </c>
      <c r="N1553" s="10"/>
      <c r="O1553" s="107">
        <v>6</v>
      </c>
      <c r="P1553" s="838">
        <f t="shared" si="4"/>
        <v>42000</v>
      </c>
      <c r="Q1553" s="10"/>
      <c r="R1553" s="107">
        <v>6</v>
      </c>
    </row>
    <row r="1554" spans="1:18" s="843" customFormat="1" ht="33.75" x14ac:dyDescent="0.25">
      <c r="A1554" s="107" t="s">
        <v>18779</v>
      </c>
      <c r="B1554" s="10" t="s">
        <v>19548</v>
      </c>
      <c r="C1554" s="269" t="s">
        <v>30118</v>
      </c>
      <c r="D1554" s="841" t="s">
        <v>18798</v>
      </c>
      <c r="E1554" s="837">
        <v>9000</v>
      </c>
      <c r="F1554" s="269">
        <v>44032884</v>
      </c>
      <c r="G1554" s="841" t="s">
        <v>19069</v>
      </c>
      <c r="H1554" s="842" t="s">
        <v>15446</v>
      </c>
      <c r="I1554" s="842" t="s">
        <v>17154</v>
      </c>
      <c r="J1554" s="107" t="s">
        <v>18783</v>
      </c>
      <c r="K1554" s="10"/>
      <c r="L1554" s="10">
        <v>12</v>
      </c>
      <c r="M1554" s="838">
        <f t="shared" si="3"/>
        <v>108000</v>
      </c>
      <c r="N1554" s="10"/>
      <c r="O1554" s="107">
        <v>6</v>
      </c>
      <c r="P1554" s="838">
        <f t="shared" si="4"/>
        <v>54000</v>
      </c>
      <c r="Q1554" s="10"/>
      <c r="R1554" s="107">
        <v>6</v>
      </c>
    </row>
    <row r="1555" spans="1:18" s="843" customFormat="1" ht="33.75" x14ac:dyDescent="0.25">
      <c r="A1555" s="107" t="s">
        <v>18779</v>
      </c>
      <c r="B1555" s="10" t="s">
        <v>19548</v>
      </c>
      <c r="C1555" s="269" t="s">
        <v>30118</v>
      </c>
      <c r="D1555" s="841" t="s">
        <v>18964</v>
      </c>
      <c r="E1555" s="837">
        <v>7000</v>
      </c>
      <c r="F1555" s="269">
        <v>44752036</v>
      </c>
      <c r="G1555" s="841" t="s">
        <v>19070</v>
      </c>
      <c r="H1555" s="842" t="s">
        <v>18821</v>
      </c>
      <c r="I1555" s="842" t="s">
        <v>17154</v>
      </c>
      <c r="J1555" s="107" t="s">
        <v>18783</v>
      </c>
      <c r="K1555" s="10"/>
      <c r="L1555" s="10">
        <v>12</v>
      </c>
      <c r="M1555" s="838">
        <f t="shared" si="3"/>
        <v>84000</v>
      </c>
      <c r="N1555" s="10"/>
      <c r="O1555" s="107">
        <v>6</v>
      </c>
      <c r="P1555" s="838">
        <f t="shared" si="4"/>
        <v>42000</v>
      </c>
      <c r="Q1555" s="10"/>
      <c r="R1555" s="107">
        <v>6</v>
      </c>
    </row>
    <row r="1556" spans="1:18" s="843" customFormat="1" ht="33.75" x14ac:dyDescent="0.25">
      <c r="A1556" s="107" t="s">
        <v>18779</v>
      </c>
      <c r="B1556" s="10" t="s">
        <v>19548</v>
      </c>
      <c r="C1556" s="269" t="s">
        <v>30118</v>
      </c>
      <c r="D1556" s="841" t="s">
        <v>18968</v>
      </c>
      <c r="E1556" s="837">
        <v>13000</v>
      </c>
      <c r="F1556" s="269" t="s">
        <v>19071</v>
      </c>
      <c r="G1556" s="841" t="s">
        <v>19072</v>
      </c>
      <c r="H1556" s="842" t="s">
        <v>16700</v>
      </c>
      <c r="I1556" s="842" t="s">
        <v>17154</v>
      </c>
      <c r="J1556" s="107" t="s">
        <v>18783</v>
      </c>
      <c r="K1556" s="10"/>
      <c r="L1556" s="10"/>
      <c r="M1556" s="838">
        <f t="shared" ref="M1556:M1563" si="5">+L1556*E1556</f>
        <v>0</v>
      </c>
      <c r="N1556" s="10">
        <v>1</v>
      </c>
      <c r="O1556" s="107">
        <v>5</v>
      </c>
      <c r="P1556" s="838">
        <f t="shared" si="4"/>
        <v>65000</v>
      </c>
      <c r="Q1556" s="10">
        <v>1</v>
      </c>
      <c r="R1556" s="107">
        <v>5</v>
      </c>
    </row>
    <row r="1557" spans="1:18" s="843" customFormat="1" ht="33.75" x14ac:dyDescent="0.25">
      <c r="A1557" s="107" t="s">
        <v>18779</v>
      </c>
      <c r="B1557" s="10" t="s">
        <v>19548</v>
      </c>
      <c r="C1557" s="269" t="s">
        <v>30118</v>
      </c>
      <c r="D1557" s="841" t="s">
        <v>19073</v>
      </c>
      <c r="E1557" s="837">
        <v>3000</v>
      </c>
      <c r="F1557" s="269" t="s">
        <v>19074</v>
      </c>
      <c r="G1557" s="841" t="s">
        <v>19075</v>
      </c>
      <c r="H1557" s="842" t="s">
        <v>19076</v>
      </c>
      <c r="I1557" s="842" t="s">
        <v>16764</v>
      </c>
      <c r="J1557" s="107" t="s">
        <v>18797</v>
      </c>
      <c r="K1557" s="10"/>
      <c r="L1557" s="10">
        <v>12</v>
      </c>
      <c r="M1557" s="838">
        <f t="shared" si="5"/>
        <v>36000</v>
      </c>
      <c r="N1557" s="10"/>
      <c r="O1557" s="107">
        <v>6</v>
      </c>
      <c r="P1557" s="838">
        <f t="shared" si="4"/>
        <v>18000</v>
      </c>
      <c r="Q1557" s="10"/>
      <c r="R1557" s="107">
        <v>6</v>
      </c>
    </row>
    <row r="1558" spans="1:18" s="843" customFormat="1" ht="33.75" x14ac:dyDescent="0.25">
      <c r="A1558" s="107" t="s">
        <v>18779</v>
      </c>
      <c r="B1558" s="10" t="s">
        <v>19548</v>
      </c>
      <c r="C1558" s="269" t="s">
        <v>30118</v>
      </c>
      <c r="D1558" s="841" t="s">
        <v>18802</v>
      </c>
      <c r="E1558" s="837">
        <v>13000</v>
      </c>
      <c r="F1558" s="269" t="s">
        <v>19077</v>
      </c>
      <c r="G1558" s="841" t="s">
        <v>19078</v>
      </c>
      <c r="H1558" s="842" t="s">
        <v>16695</v>
      </c>
      <c r="I1558" s="842" t="s">
        <v>17154</v>
      </c>
      <c r="J1558" s="107" t="s">
        <v>18783</v>
      </c>
      <c r="K1558" s="10"/>
      <c r="L1558" s="10"/>
      <c r="M1558" s="838">
        <f t="shared" si="5"/>
        <v>0</v>
      </c>
      <c r="N1558" s="10">
        <v>1</v>
      </c>
      <c r="O1558" s="107">
        <v>2</v>
      </c>
      <c r="P1558" s="838">
        <f t="shared" ref="P1558:P1563" si="6">+O1558*E1558</f>
        <v>26000</v>
      </c>
      <c r="Q1558" s="10">
        <v>1</v>
      </c>
      <c r="R1558" s="107">
        <v>2</v>
      </c>
    </row>
    <row r="1559" spans="1:18" s="843" customFormat="1" ht="33.75" x14ac:dyDescent="0.25">
      <c r="A1559" s="107" t="s">
        <v>18779</v>
      </c>
      <c r="B1559" s="10" t="s">
        <v>19548</v>
      </c>
      <c r="C1559" s="269" t="s">
        <v>30118</v>
      </c>
      <c r="D1559" s="841" t="s">
        <v>19079</v>
      </c>
      <c r="E1559" s="837">
        <v>4000</v>
      </c>
      <c r="F1559" s="269">
        <v>45009617</v>
      </c>
      <c r="G1559" s="841" t="s">
        <v>19080</v>
      </c>
      <c r="H1559" s="842" t="s">
        <v>18897</v>
      </c>
      <c r="I1559" s="842" t="s">
        <v>17154</v>
      </c>
      <c r="J1559" s="107" t="s">
        <v>18783</v>
      </c>
      <c r="K1559" s="10"/>
      <c r="L1559" s="10">
        <v>12</v>
      </c>
      <c r="M1559" s="838">
        <f t="shared" si="5"/>
        <v>48000</v>
      </c>
      <c r="N1559" s="10"/>
      <c r="O1559" s="107">
        <v>6</v>
      </c>
      <c r="P1559" s="838">
        <f t="shared" si="6"/>
        <v>24000</v>
      </c>
      <c r="Q1559" s="10"/>
      <c r="R1559" s="107">
        <v>6</v>
      </c>
    </row>
    <row r="1560" spans="1:18" s="843" customFormat="1" ht="33.75" x14ac:dyDescent="0.25">
      <c r="A1560" s="107" t="s">
        <v>18779</v>
      </c>
      <c r="B1560" s="10" t="s">
        <v>19548</v>
      </c>
      <c r="C1560" s="269" t="s">
        <v>30118</v>
      </c>
      <c r="D1560" s="841" t="s">
        <v>18854</v>
      </c>
      <c r="E1560" s="837">
        <v>3000</v>
      </c>
      <c r="F1560" s="269" t="s">
        <v>19081</v>
      </c>
      <c r="G1560" s="841" t="s">
        <v>19082</v>
      </c>
      <c r="H1560" s="842" t="s">
        <v>15455</v>
      </c>
      <c r="I1560" s="842" t="s">
        <v>16764</v>
      </c>
      <c r="J1560" s="107" t="s">
        <v>18797</v>
      </c>
      <c r="K1560" s="10"/>
      <c r="L1560" s="10">
        <v>12</v>
      </c>
      <c r="M1560" s="838">
        <f t="shared" si="5"/>
        <v>36000</v>
      </c>
      <c r="N1560" s="10"/>
      <c r="O1560" s="107">
        <v>6</v>
      </c>
      <c r="P1560" s="838">
        <f t="shared" si="6"/>
        <v>18000</v>
      </c>
      <c r="Q1560" s="10"/>
      <c r="R1560" s="107">
        <v>6</v>
      </c>
    </row>
    <row r="1561" spans="1:18" s="843" customFormat="1" ht="33.75" x14ac:dyDescent="0.25">
      <c r="A1561" s="107" t="s">
        <v>18779</v>
      </c>
      <c r="B1561" s="10" t="s">
        <v>19548</v>
      </c>
      <c r="C1561" s="269" t="s">
        <v>30118</v>
      </c>
      <c r="D1561" s="841" t="s">
        <v>19083</v>
      </c>
      <c r="E1561" s="837">
        <v>5000</v>
      </c>
      <c r="F1561" s="269">
        <v>10020494</v>
      </c>
      <c r="G1561" s="841" t="s">
        <v>19084</v>
      </c>
      <c r="H1561" s="842" t="s">
        <v>18782</v>
      </c>
      <c r="I1561" s="842" t="s">
        <v>17154</v>
      </c>
      <c r="J1561" s="107" t="s">
        <v>18783</v>
      </c>
      <c r="K1561" s="10"/>
      <c r="L1561" s="10">
        <v>12</v>
      </c>
      <c r="M1561" s="838">
        <f t="shared" si="5"/>
        <v>60000</v>
      </c>
      <c r="N1561" s="10"/>
      <c r="O1561" s="107">
        <v>6</v>
      </c>
      <c r="P1561" s="838">
        <f t="shared" si="6"/>
        <v>30000</v>
      </c>
      <c r="Q1561" s="10"/>
      <c r="R1561" s="107">
        <v>6</v>
      </c>
    </row>
    <row r="1562" spans="1:18" s="843" customFormat="1" ht="33.75" x14ac:dyDescent="0.25">
      <c r="A1562" s="107" t="s">
        <v>18779</v>
      </c>
      <c r="B1562" s="10" t="s">
        <v>19548</v>
      </c>
      <c r="C1562" s="269" t="s">
        <v>30118</v>
      </c>
      <c r="D1562" s="841" t="s">
        <v>19085</v>
      </c>
      <c r="E1562" s="837">
        <v>8000</v>
      </c>
      <c r="F1562" s="269" t="s">
        <v>19086</v>
      </c>
      <c r="G1562" s="841" t="s">
        <v>19087</v>
      </c>
      <c r="H1562" s="842" t="s">
        <v>18972</v>
      </c>
      <c r="I1562" s="842" t="s">
        <v>17154</v>
      </c>
      <c r="J1562" s="107" t="s">
        <v>18783</v>
      </c>
      <c r="K1562" s="10">
        <v>3</v>
      </c>
      <c r="L1562" s="10">
        <v>8</v>
      </c>
      <c r="M1562" s="838">
        <f t="shared" si="5"/>
        <v>64000</v>
      </c>
      <c r="N1562" s="10"/>
      <c r="O1562" s="107">
        <v>2</v>
      </c>
      <c r="P1562" s="838">
        <f t="shared" si="6"/>
        <v>16000</v>
      </c>
      <c r="Q1562" s="10"/>
      <c r="R1562" s="107">
        <v>2</v>
      </c>
    </row>
    <row r="1563" spans="1:18" s="843" customFormat="1" ht="33.75" x14ac:dyDescent="0.25">
      <c r="A1563" s="107" t="s">
        <v>18779</v>
      </c>
      <c r="B1563" s="10" t="s">
        <v>19548</v>
      </c>
      <c r="C1563" s="269" t="s">
        <v>30118</v>
      </c>
      <c r="D1563" s="841" t="s">
        <v>19088</v>
      </c>
      <c r="E1563" s="837">
        <v>7000</v>
      </c>
      <c r="F1563" s="269">
        <v>45051854</v>
      </c>
      <c r="G1563" s="841" t="s">
        <v>19089</v>
      </c>
      <c r="H1563" s="842" t="s">
        <v>18972</v>
      </c>
      <c r="I1563" s="842" t="s">
        <v>17154</v>
      </c>
      <c r="J1563" s="107" t="s">
        <v>18783</v>
      </c>
      <c r="K1563" s="10">
        <v>3</v>
      </c>
      <c r="L1563" s="10">
        <v>8</v>
      </c>
      <c r="M1563" s="838">
        <f t="shared" si="5"/>
        <v>56000</v>
      </c>
      <c r="N1563" s="10">
        <v>3</v>
      </c>
      <c r="O1563" s="107">
        <v>6</v>
      </c>
      <c r="P1563" s="838">
        <f t="shared" si="6"/>
        <v>42000</v>
      </c>
      <c r="Q1563" s="10">
        <v>3</v>
      </c>
      <c r="R1563" s="107">
        <v>6</v>
      </c>
    </row>
    <row r="1564" spans="1:18" s="843" customFormat="1" ht="22.5" x14ac:dyDescent="0.25">
      <c r="A1564" s="107" t="s">
        <v>19102</v>
      </c>
      <c r="B1564" s="10" t="s">
        <v>19548</v>
      </c>
      <c r="C1564" s="269" t="s">
        <v>114</v>
      </c>
      <c r="D1564" s="841" t="s">
        <v>19103</v>
      </c>
      <c r="E1564" s="837">
        <v>1800</v>
      </c>
      <c r="F1564" s="269">
        <v>47275295</v>
      </c>
      <c r="G1564" s="841" t="s">
        <v>19104</v>
      </c>
      <c r="H1564" s="842" t="s">
        <v>15810</v>
      </c>
      <c r="I1564" s="842"/>
      <c r="J1564" s="107" t="s">
        <v>15810</v>
      </c>
      <c r="K1564" s="10">
        <v>1</v>
      </c>
      <c r="L1564" s="10">
        <v>1</v>
      </c>
      <c r="M1564" s="838">
        <v>3600</v>
      </c>
      <c r="N1564" s="10"/>
      <c r="O1564" s="107"/>
      <c r="P1564" s="838"/>
      <c r="Q1564" s="10"/>
      <c r="R1564" s="107"/>
    </row>
    <row r="1565" spans="1:18" s="843" customFormat="1" ht="56.25" x14ac:dyDescent="0.25">
      <c r="A1565" s="107" t="s">
        <v>19102</v>
      </c>
      <c r="B1565" s="10" t="s">
        <v>19548</v>
      </c>
      <c r="C1565" s="269" t="s">
        <v>114</v>
      </c>
      <c r="D1565" s="841" t="s">
        <v>19105</v>
      </c>
      <c r="E1565" s="837">
        <v>4000</v>
      </c>
      <c r="F1565" s="269">
        <v>26605252</v>
      </c>
      <c r="G1565" s="841" t="s">
        <v>19106</v>
      </c>
      <c r="H1565" s="842" t="s">
        <v>19107</v>
      </c>
      <c r="I1565" s="842"/>
      <c r="J1565" s="107" t="s">
        <v>19107</v>
      </c>
      <c r="K1565" s="10">
        <v>1</v>
      </c>
      <c r="L1565" s="10">
        <v>3</v>
      </c>
      <c r="M1565" s="838">
        <v>12000</v>
      </c>
      <c r="N1565" s="10"/>
      <c r="O1565" s="107"/>
      <c r="P1565" s="838"/>
      <c r="Q1565" s="10"/>
      <c r="R1565" s="107"/>
    </row>
    <row r="1566" spans="1:18" s="843" customFormat="1" ht="45" x14ac:dyDescent="0.25">
      <c r="A1566" s="107" t="s">
        <v>19102</v>
      </c>
      <c r="B1566" s="10" t="s">
        <v>19548</v>
      </c>
      <c r="C1566" s="269" t="s">
        <v>114</v>
      </c>
      <c r="D1566" s="841" t="s">
        <v>19108</v>
      </c>
      <c r="E1566" s="837">
        <v>3500</v>
      </c>
      <c r="F1566" s="269">
        <v>44118508</v>
      </c>
      <c r="G1566" s="841" t="s">
        <v>19109</v>
      </c>
      <c r="H1566" s="842" t="s">
        <v>19107</v>
      </c>
      <c r="I1566" s="842"/>
      <c r="J1566" s="107" t="s">
        <v>19107</v>
      </c>
      <c r="K1566" s="10">
        <v>1</v>
      </c>
      <c r="L1566" s="10">
        <v>6</v>
      </c>
      <c r="M1566" s="838">
        <v>21000</v>
      </c>
      <c r="N1566" s="10"/>
      <c r="O1566" s="107"/>
      <c r="P1566" s="838"/>
      <c r="Q1566" s="10"/>
      <c r="R1566" s="107"/>
    </row>
    <row r="1567" spans="1:18" s="843" customFormat="1" ht="22.5" x14ac:dyDescent="0.25">
      <c r="A1567" s="107" t="s">
        <v>19102</v>
      </c>
      <c r="B1567" s="10" t="s">
        <v>19548</v>
      </c>
      <c r="C1567" s="269" t="s">
        <v>114</v>
      </c>
      <c r="D1567" s="841" t="s">
        <v>19110</v>
      </c>
      <c r="E1567" s="837">
        <v>3000</v>
      </c>
      <c r="F1567" s="269">
        <v>41965213</v>
      </c>
      <c r="G1567" s="841" t="s">
        <v>19111</v>
      </c>
      <c r="H1567" s="842" t="s">
        <v>19107</v>
      </c>
      <c r="I1567" s="842"/>
      <c r="J1567" s="107" t="s">
        <v>19107</v>
      </c>
      <c r="K1567" s="10">
        <v>1</v>
      </c>
      <c r="L1567" s="10">
        <v>8</v>
      </c>
      <c r="M1567" s="838">
        <v>24000</v>
      </c>
      <c r="N1567" s="10"/>
      <c r="O1567" s="107"/>
      <c r="P1567" s="838"/>
      <c r="Q1567" s="10"/>
      <c r="R1567" s="107"/>
    </row>
    <row r="1568" spans="1:18" s="843" customFormat="1" ht="22.5" x14ac:dyDescent="0.25">
      <c r="A1568" s="107" t="s">
        <v>19102</v>
      </c>
      <c r="B1568" s="10" t="s">
        <v>19548</v>
      </c>
      <c r="C1568" s="269" t="s">
        <v>114</v>
      </c>
      <c r="D1568" s="841" t="s">
        <v>19112</v>
      </c>
      <c r="E1568" s="837">
        <v>1500</v>
      </c>
      <c r="F1568" s="269">
        <v>76818205</v>
      </c>
      <c r="G1568" s="841" t="s">
        <v>19113</v>
      </c>
      <c r="H1568" s="842" t="s">
        <v>15810</v>
      </c>
      <c r="I1568" s="842"/>
      <c r="J1568" s="107" t="s">
        <v>15810</v>
      </c>
      <c r="K1568" s="10">
        <v>1</v>
      </c>
      <c r="L1568" s="10">
        <v>6</v>
      </c>
      <c r="M1568" s="838">
        <v>9000</v>
      </c>
      <c r="N1568" s="10"/>
      <c r="O1568" s="107"/>
      <c r="P1568" s="838"/>
      <c r="Q1568" s="10"/>
      <c r="R1568" s="107"/>
    </row>
    <row r="1569" spans="1:18" s="843" customFormat="1" ht="45" x14ac:dyDescent="0.25">
      <c r="A1569" s="107" t="s">
        <v>19102</v>
      </c>
      <c r="B1569" s="10" t="s">
        <v>19548</v>
      </c>
      <c r="C1569" s="269" t="s">
        <v>114</v>
      </c>
      <c r="D1569" s="841" t="s">
        <v>19114</v>
      </c>
      <c r="E1569" s="837">
        <v>6000</v>
      </c>
      <c r="F1569" s="269">
        <v>16618913</v>
      </c>
      <c r="G1569" s="841" t="s">
        <v>19115</v>
      </c>
      <c r="H1569" s="842" t="s">
        <v>15552</v>
      </c>
      <c r="I1569" s="842"/>
      <c r="J1569" s="107" t="s">
        <v>17200</v>
      </c>
      <c r="K1569" s="10">
        <v>1</v>
      </c>
      <c r="L1569" s="10">
        <v>1</v>
      </c>
      <c r="M1569" s="838">
        <v>6000</v>
      </c>
      <c r="N1569" s="10"/>
      <c r="O1569" s="107"/>
      <c r="P1569" s="838"/>
      <c r="Q1569" s="10"/>
      <c r="R1569" s="107"/>
    </row>
    <row r="1570" spans="1:18" s="843" customFormat="1" ht="22.5" x14ac:dyDescent="0.25">
      <c r="A1570" s="107" t="s">
        <v>19102</v>
      </c>
      <c r="B1570" s="10" t="s">
        <v>19548</v>
      </c>
      <c r="C1570" s="269" t="s">
        <v>114</v>
      </c>
      <c r="D1570" s="841" t="s">
        <v>19116</v>
      </c>
      <c r="E1570" s="837">
        <v>2000</v>
      </c>
      <c r="F1570" s="269">
        <v>71908796</v>
      </c>
      <c r="G1570" s="841" t="s">
        <v>19117</v>
      </c>
      <c r="H1570" s="842" t="s">
        <v>19107</v>
      </c>
      <c r="I1570" s="842"/>
      <c r="J1570" s="107" t="s">
        <v>19107</v>
      </c>
      <c r="K1570" s="10">
        <v>3</v>
      </c>
      <c r="L1570" s="10">
        <v>5</v>
      </c>
      <c r="M1570" s="838">
        <v>10000</v>
      </c>
      <c r="N1570" s="10"/>
      <c r="O1570" s="107"/>
      <c r="P1570" s="838"/>
      <c r="Q1570" s="10"/>
      <c r="R1570" s="107"/>
    </row>
    <row r="1571" spans="1:18" s="843" customFormat="1" ht="22.5" x14ac:dyDescent="0.25">
      <c r="A1571" s="107" t="s">
        <v>19102</v>
      </c>
      <c r="B1571" s="10" t="s">
        <v>19548</v>
      </c>
      <c r="C1571" s="269" t="s">
        <v>114</v>
      </c>
      <c r="D1571" s="841" t="s">
        <v>19118</v>
      </c>
      <c r="E1571" s="837">
        <v>1800</v>
      </c>
      <c r="F1571" s="269">
        <v>75333140</v>
      </c>
      <c r="G1571" s="841" t="s">
        <v>19119</v>
      </c>
      <c r="H1571" s="842" t="s">
        <v>15810</v>
      </c>
      <c r="I1571" s="842"/>
      <c r="J1571" s="107" t="s">
        <v>15810</v>
      </c>
      <c r="K1571" s="10">
        <v>1</v>
      </c>
      <c r="L1571" s="10">
        <v>2</v>
      </c>
      <c r="M1571" s="838">
        <v>7200</v>
      </c>
      <c r="N1571" s="10"/>
      <c r="O1571" s="107"/>
      <c r="P1571" s="838"/>
      <c r="Q1571" s="10"/>
      <c r="R1571" s="107"/>
    </row>
    <row r="1572" spans="1:18" s="843" customFormat="1" ht="22.5" x14ac:dyDescent="0.25">
      <c r="A1572" s="107" t="s">
        <v>19102</v>
      </c>
      <c r="B1572" s="10" t="s">
        <v>19548</v>
      </c>
      <c r="C1572" s="269" t="s">
        <v>114</v>
      </c>
      <c r="D1572" s="841" t="s">
        <v>19120</v>
      </c>
      <c r="E1572" s="837">
        <v>2500</v>
      </c>
      <c r="F1572" s="269">
        <v>46733399</v>
      </c>
      <c r="G1572" s="841" t="s">
        <v>19121</v>
      </c>
      <c r="H1572" s="842" t="s">
        <v>19107</v>
      </c>
      <c r="I1572" s="842"/>
      <c r="J1572" s="107" t="s">
        <v>19107</v>
      </c>
      <c r="K1572" s="10">
        <v>2</v>
      </c>
      <c r="L1572" s="10">
        <v>3</v>
      </c>
      <c r="M1572" s="838">
        <v>10000</v>
      </c>
      <c r="N1572" s="10"/>
      <c r="O1572" s="107"/>
      <c r="P1572" s="838"/>
      <c r="Q1572" s="10"/>
      <c r="R1572" s="107"/>
    </row>
    <row r="1573" spans="1:18" s="843" customFormat="1" ht="22.5" x14ac:dyDescent="0.25">
      <c r="A1573" s="107" t="s">
        <v>19102</v>
      </c>
      <c r="B1573" s="10" t="s">
        <v>19548</v>
      </c>
      <c r="C1573" s="269" t="s">
        <v>114</v>
      </c>
      <c r="D1573" s="841" t="s">
        <v>19122</v>
      </c>
      <c r="E1573" s="837">
        <v>2500</v>
      </c>
      <c r="F1573" s="269">
        <v>45917542</v>
      </c>
      <c r="G1573" s="841" t="s">
        <v>19123</v>
      </c>
      <c r="H1573" s="842" t="s">
        <v>19124</v>
      </c>
      <c r="I1573" s="842"/>
      <c r="J1573" s="107" t="s">
        <v>19124</v>
      </c>
      <c r="K1573" s="10">
        <v>2</v>
      </c>
      <c r="L1573" s="10">
        <v>4</v>
      </c>
      <c r="M1573" s="838">
        <v>7500</v>
      </c>
      <c r="N1573" s="10"/>
      <c r="O1573" s="107"/>
      <c r="P1573" s="838"/>
      <c r="Q1573" s="10"/>
      <c r="R1573" s="107"/>
    </row>
    <row r="1574" spans="1:18" s="843" customFormat="1" ht="22.5" x14ac:dyDescent="0.25">
      <c r="A1574" s="107" t="s">
        <v>19102</v>
      </c>
      <c r="B1574" s="10" t="s">
        <v>19548</v>
      </c>
      <c r="C1574" s="269" t="s">
        <v>114</v>
      </c>
      <c r="D1574" s="841" t="s">
        <v>19125</v>
      </c>
      <c r="E1574" s="837">
        <v>1800</v>
      </c>
      <c r="F1574" s="269">
        <v>75023084</v>
      </c>
      <c r="G1574" s="841" t="s">
        <v>19126</v>
      </c>
      <c r="H1574" s="842" t="s">
        <v>19127</v>
      </c>
      <c r="I1574" s="842"/>
      <c r="J1574" s="107" t="s">
        <v>19127</v>
      </c>
      <c r="K1574" s="10">
        <v>4</v>
      </c>
      <c r="L1574" s="10">
        <v>4</v>
      </c>
      <c r="M1574" s="838">
        <v>7200</v>
      </c>
      <c r="N1574" s="10"/>
      <c r="O1574" s="107"/>
      <c r="P1574" s="838"/>
      <c r="Q1574" s="10"/>
      <c r="R1574" s="107"/>
    </row>
    <row r="1575" spans="1:18" s="843" customFormat="1" ht="22.5" x14ac:dyDescent="0.25">
      <c r="A1575" s="107" t="s">
        <v>19102</v>
      </c>
      <c r="B1575" s="10" t="s">
        <v>19548</v>
      </c>
      <c r="C1575" s="269" t="s">
        <v>114</v>
      </c>
      <c r="D1575" s="841" t="s">
        <v>19128</v>
      </c>
      <c r="E1575" s="837">
        <v>3000</v>
      </c>
      <c r="F1575" s="269">
        <v>40745276</v>
      </c>
      <c r="G1575" s="841" t="s">
        <v>19129</v>
      </c>
      <c r="H1575" s="842" t="s">
        <v>15810</v>
      </c>
      <c r="I1575" s="842"/>
      <c r="J1575" s="107" t="s">
        <v>17390</v>
      </c>
      <c r="K1575" s="10">
        <v>2</v>
      </c>
      <c r="L1575" s="10">
        <v>2</v>
      </c>
      <c r="M1575" s="838">
        <v>6000</v>
      </c>
      <c r="N1575" s="10"/>
      <c r="O1575" s="107"/>
      <c r="P1575" s="838"/>
      <c r="Q1575" s="10"/>
      <c r="R1575" s="107"/>
    </row>
    <row r="1576" spans="1:18" s="843" customFormat="1" ht="22.5" x14ac:dyDescent="0.25">
      <c r="A1576" s="107" t="s">
        <v>19102</v>
      </c>
      <c r="B1576" s="10" t="s">
        <v>19548</v>
      </c>
      <c r="C1576" s="269" t="s">
        <v>114</v>
      </c>
      <c r="D1576" s="841" t="s">
        <v>19130</v>
      </c>
      <c r="E1576" s="837">
        <v>2500</v>
      </c>
      <c r="F1576" s="269">
        <v>73756647</v>
      </c>
      <c r="G1576" s="841" t="s">
        <v>19131</v>
      </c>
      <c r="H1576" s="842" t="s">
        <v>19132</v>
      </c>
      <c r="I1576" s="842"/>
      <c r="J1576" s="107" t="s">
        <v>19132</v>
      </c>
      <c r="K1576" s="10">
        <v>6</v>
      </c>
      <c r="L1576" s="10">
        <v>12</v>
      </c>
      <c r="M1576" s="838">
        <v>30000</v>
      </c>
      <c r="N1576" s="10"/>
      <c r="O1576" s="107"/>
      <c r="P1576" s="838"/>
      <c r="Q1576" s="10"/>
      <c r="R1576" s="107"/>
    </row>
    <row r="1577" spans="1:18" s="843" customFormat="1" ht="22.5" x14ac:dyDescent="0.25">
      <c r="A1577" s="107" t="s">
        <v>19102</v>
      </c>
      <c r="B1577" s="10" t="s">
        <v>19548</v>
      </c>
      <c r="C1577" s="269" t="s">
        <v>114</v>
      </c>
      <c r="D1577" s="841" t="s">
        <v>19133</v>
      </c>
      <c r="E1577" s="837">
        <v>2500</v>
      </c>
      <c r="F1577" s="269">
        <v>10482495121</v>
      </c>
      <c r="G1577" s="841" t="s">
        <v>19134</v>
      </c>
      <c r="H1577" s="842" t="s">
        <v>19124</v>
      </c>
      <c r="I1577" s="842"/>
      <c r="J1577" s="107" t="s">
        <v>19124</v>
      </c>
      <c r="K1577" s="10">
        <v>3</v>
      </c>
      <c r="L1577" s="10">
        <v>8</v>
      </c>
      <c r="M1577" s="838">
        <v>20000</v>
      </c>
      <c r="N1577" s="10"/>
      <c r="O1577" s="107"/>
      <c r="P1577" s="838"/>
      <c r="Q1577" s="10"/>
      <c r="R1577" s="107"/>
    </row>
    <row r="1578" spans="1:18" s="843" customFormat="1" ht="22.5" x14ac:dyDescent="0.25">
      <c r="A1578" s="107" t="s">
        <v>19102</v>
      </c>
      <c r="B1578" s="10" t="s">
        <v>19548</v>
      </c>
      <c r="C1578" s="269" t="s">
        <v>114</v>
      </c>
      <c r="D1578" s="841" t="s">
        <v>19135</v>
      </c>
      <c r="E1578" s="837">
        <v>1000</v>
      </c>
      <c r="F1578" s="269">
        <v>10338129730</v>
      </c>
      <c r="G1578" s="841" t="s">
        <v>19136</v>
      </c>
      <c r="H1578" s="842" t="s">
        <v>15585</v>
      </c>
      <c r="I1578" s="842"/>
      <c r="J1578" s="107" t="s">
        <v>15585</v>
      </c>
      <c r="K1578" s="10">
        <v>3</v>
      </c>
      <c r="L1578" s="10">
        <v>6</v>
      </c>
      <c r="M1578" s="838">
        <v>6000</v>
      </c>
      <c r="N1578" s="10"/>
      <c r="O1578" s="107"/>
      <c r="P1578" s="838"/>
      <c r="Q1578" s="10"/>
      <c r="R1578" s="107"/>
    </row>
    <row r="1579" spans="1:18" s="843" customFormat="1" ht="33.75" x14ac:dyDescent="0.25">
      <c r="A1579" s="107" t="s">
        <v>19102</v>
      </c>
      <c r="B1579" s="10" t="s">
        <v>19548</v>
      </c>
      <c r="C1579" s="269" t="s">
        <v>114</v>
      </c>
      <c r="D1579" s="841" t="s">
        <v>19137</v>
      </c>
      <c r="E1579" s="837">
        <v>4000</v>
      </c>
      <c r="F1579" s="269">
        <v>10417787645</v>
      </c>
      <c r="G1579" s="841" t="s">
        <v>19138</v>
      </c>
      <c r="H1579" s="842" t="s">
        <v>19107</v>
      </c>
      <c r="I1579" s="842"/>
      <c r="J1579" s="107" t="s">
        <v>19107</v>
      </c>
      <c r="K1579" s="10">
        <v>4</v>
      </c>
      <c r="L1579" s="10">
        <v>10</v>
      </c>
      <c r="M1579" s="838">
        <v>40000</v>
      </c>
      <c r="N1579" s="10"/>
      <c r="O1579" s="107"/>
      <c r="P1579" s="838"/>
      <c r="Q1579" s="10"/>
      <c r="R1579" s="107"/>
    </row>
    <row r="1580" spans="1:18" s="843" customFormat="1" ht="33.75" x14ac:dyDescent="0.25">
      <c r="A1580" s="107" t="s">
        <v>19102</v>
      </c>
      <c r="B1580" s="10" t="s">
        <v>19548</v>
      </c>
      <c r="C1580" s="269" t="s">
        <v>114</v>
      </c>
      <c r="D1580" s="841" t="s">
        <v>19139</v>
      </c>
      <c r="E1580" s="837">
        <v>2000</v>
      </c>
      <c r="F1580" s="269">
        <v>10468892044</v>
      </c>
      <c r="G1580" s="841" t="s">
        <v>19140</v>
      </c>
      <c r="H1580" s="842" t="s">
        <v>15906</v>
      </c>
      <c r="I1580" s="842"/>
      <c r="J1580" s="107" t="s">
        <v>15906</v>
      </c>
      <c r="K1580" s="10">
        <v>1</v>
      </c>
      <c r="L1580" s="10">
        <v>1</v>
      </c>
      <c r="M1580" s="838">
        <v>2000</v>
      </c>
      <c r="N1580" s="10"/>
      <c r="O1580" s="107"/>
      <c r="P1580" s="838"/>
      <c r="Q1580" s="10"/>
      <c r="R1580" s="107"/>
    </row>
    <row r="1581" spans="1:18" s="843" customFormat="1" ht="22.5" x14ac:dyDescent="0.25">
      <c r="A1581" s="107" t="s">
        <v>19102</v>
      </c>
      <c r="B1581" s="10" t="s">
        <v>19548</v>
      </c>
      <c r="C1581" s="269" t="s">
        <v>114</v>
      </c>
      <c r="D1581" s="841" t="s">
        <v>19141</v>
      </c>
      <c r="E1581" s="837">
        <v>1800</v>
      </c>
      <c r="F1581" s="269">
        <v>46387149</v>
      </c>
      <c r="G1581" s="841" t="s">
        <v>19142</v>
      </c>
      <c r="H1581" s="842" t="s">
        <v>17390</v>
      </c>
      <c r="I1581" s="842"/>
      <c r="J1581" s="107" t="s">
        <v>17390</v>
      </c>
      <c r="K1581" s="10">
        <v>2</v>
      </c>
      <c r="L1581" s="10">
        <v>5.5</v>
      </c>
      <c r="M1581" s="838">
        <v>9000</v>
      </c>
      <c r="N1581" s="10"/>
      <c r="O1581" s="107"/>
      <c r="P1581" s="838"/>
      <c r="Q1581" s="10"/>
      <c r="R1581" s="107"/>
    </row>
    <row r="1582" spans="1:18" s="843" customFormat="1" ht="22.5" x14ac:dyDescent="0.25">
      <c r="A1582" s="107" t="s">
        <v>19102</v>
      </c>
      <c r="B1582" s="10" t="s">
        <v>19548</v>
      </c>
      <c r="C1582" s="269" t="s">
        <v>114</v>
      </c>
      <c r="D1582" s="841" t="s">
        <v>19143</v>
      </c>
      <c r="E1582" s="837">
        <v>5000</v>
      </c>
      <c r="F1582" s="269">
        <v>27714710</v>
      </c>
      <c r="G1582" s="841" t="s">
        <v>19144</v>
      </c>
      <c r="H1582" s="842" t="s">
        <v>16685</v>
      </c>
      <c r="I1582" s="842"/>
      <c r="J1582" s="107" t="s">
        <v>16685</v>
      </c>
      <c r="K1582" s="10">
        <v>1</v>
      </c>
      <c r="L1582" s="10">
        <v>2</v>
      </c>
      <c r="M1582" s="838">
        <v>10000</v>
      </c>
      <c r="N1582" s="10"/>
      <c r="O1582" s="107"/>
      <c r="P1582" s="838"/>
      <c r="Q1582" s="10"/>
      <c r="R1582" s="107"/>
    </row>
    <row r="1583" spans="1:18" s="843" customFormat="1" ht="22.5" x14ac:dyDescent="0.25">
      <c r="A1583" s="107" t="s">
        <v>19102</v>
      </c>
      <c r="B1583" s="10" t="s">
        <v>19548</v>
      </c>
      <c r="C1583" s="269" t="s">
        <v>114</v>
      </c>
      <c r="D1583" s="841" t="s">
        <v>19145</v>
      </c>
      <c r="E1583" s="837">
        <v>1800</v>
      </c>
      <c r="F1583" s="269">
        <v>41373213</v>
      </c>
      <c r="G1583" s="841" t="s">
        <v>19146</v>
      </c>
      <c r="H1583" s="842" t="s">
        <v>19147</v>
      </c>
      <c r="I1583" s="842"/>
      <c r="J1583" s="107" t="s">
        <v>19147</v>
      </c>
      <c r="K1583" s="10">
        <v>1</v>
      </c>
      <c r="L1583" s="10">
        <v>3</v>
      </c>
      <c r="M1583" s="838">
        <v>5400</v>
      </c>
      <c r="N1583" s="10"/>
      <c r="O1583" s="107"/>
      <c r="P1583" s="838"/>
      <c r="Q1583" s="10"/>
      <c r="R1583" s="107"/>
    </row>
    <row r="1584" spans="1:18" s="843" customFormat="1" ht="22.5" x14ac:dyDescent="0.25">
      <c r="A1584" s="107" t="s">
        <v>19102</v>
      </c>
      <c r="B1584" s="10" t="s">
        <v>19548</v>
      </c>
      <c r="C1584" s="269" t="s">
        <v>114</v>
      </c>
      <c r="D1584" s="841" t="s">
        <v>19148</v>
      </c>
      <c r="E1584" s="837">
        <v>2800</v>
      </c>
      <c r="F1584" s="269">
        <v>47220988</v>
      </c>
      <c r="G1584" s="841" t="s">
        <v>19149</v>
      </c>
      <c r="H1584" s="842" t="s">
        <v>19150</v>
      </c>
      <c r="I1584" s="842"/>
      <c r="J1584" s="107" t="s">
        <v>19150</v>
      </c>
      <c r="K1584" s="10">
        <v>3</v>
      </c>
      <c r="L1584" s="10">
        <v>6</v>
      </c>
      <c r="M1584" s="838">
        <v>16800</v>
      </c>
      <c r="N1584" s="10"/>
      <c r="O1584" s="107"/>
      <c r="P1584" s="838"/>
      <c r="Q1584" s="10"/>
      <c r="R1584" s="107"/>
    </row>
    <row r="1585" spans="1:18" s="843" customFormat="1" ht="22.5" x14ac:dyDescent="0.25">
      <c r="A1585" s="107" t="s">
        <v>19102</v>
      </c>
      <c r="B1585" s="10" t="s">
        <v>19548</v>
      </c>
      <c r="C1585" s="269" t="s">
        <v>114</v>
      </c>
      <c r="D1585" s="841" t="s">
        <v>19151</v>
      </c>
      <c r="E1585" s="837">
        <v>2500</v>
      </c>
      <c r="F1585" s="269">
        <v>76791796</v>
      </c>
      <c r="G1585" s="841" t="s">
        <v>19152</v>
      </c>
      <c r="H1585" s="842" t="s">
        <v>19153</v>
      </c>
      <c r="I1585" s="842"/>
      <c r="J1585" s="107" t="s">
        <v>19153</v>
      </c>
      <c r="K1585" s="10">
        <v>3</v>
      </c>
      <c r="L1585" s="10">
        <v>7</v>
      </c>
      <c r="M1585" s="838">
        <v>17500</v>
      </c>
      <c r="N1585" s="10"/>
      <c r="O1585" s="107"/>
      <c r="P1585" s="838"/>
      <c r="Q1585" s="10"/>
      <c r="R1585" s="107"/>
    </row>
    <row r="1586" spans="1:18" s="843" customFormat="1" ht="22.5" x14ac:dyDescent="0.25">
      <c r="A1586" s="107" t="s">
        <v>19102</v>
      </c>
      <c r="B1586" s="10" t="s">
        <v>19548</v>
      </c>
      <c r="C1586" s="269" t="s">
        <v>114</v>
      </c>
      <c r="D1586" s="841" t="s">
        <v>19154</v>
      </c>
      <c r="E1586" s="837">
        <v>2200</v>
      </c>
      <c r="F1586" s="269">
        <v>27732606</v>
      </c>
      <c r="G1586" s="841" t="s">
        <v>19155</v>
      </c>
      <c r="H1586" s="842" t="s">
        <v>15678</v>
      </c>
      <c r="I1586" s="842"/>
      <c r="J1586" s="107" t="s">
        <v>15678</v>
      </c>
      <c r="K1586" s="10">
        <v>2</v>
      </c>
      <c r="L1586" s="10">
        <v>6</v>
      </c>
      <c r="M1586" s="838">
        <v>13200</v>
      </c>
      <c r="N1586" s="10"/>
      <c r="O1586" s="107"/>
      <c r="P1586" s="838"/>
      <c r="Q1586" s="10"/>
      <c r="R1586" s="107"/>
    </row>
    <row r="1587" spans="1:18" s="843" customFormat="1" ht="22.5" x14ac:dyDescent="0.25">
      <c r="A1587" s="107" t="s">
        <v>19102</v>
      </c>
      <c r="B1587" s="10" t="s">
        <v>19548</v>
      </c>
      <c r="C1587" s="269" t="s">
        <v>114</v>
      </c>
      <c r="D1587" s="841" t="s">
        <v>19156</v>
      </c>
      <c r="E1587" s="837">
        <v>6000</v>
      </c>
      <c r="F1587" s="269">
        <v>41066069</v>
      </c>
      <c r="G1587" s="841" t="s">
        <v>19157</v>
      </c>
      <c r="H1587" s="842" t="s">
        <v>16684</v>
      </c>
      <c r="I1587" s="842"/>
      <c r="J1587" s="107" t="s">
        <v>16684</v>
      </c>
      <c r="K1587" s="10">
        <v>1</v>
      </c>
      <c r="L1587" s="10">
        <v>2</v>
      </c>
      <c r="M1587" s="838">
        <v>12000</v>
      </c>
      <c r="N1587" s="10"/>
      <c r="O1587" s="107"/>
      <c r="P1587" s="838"/>
      <c r="Q1587" s="10"/>
      <c r="R1587" s="107"/>
    </row>
    <row r="1588" spans="1:18" s="843" customFormat="1" ht="22.5" x14ac:dyDescent="0.25">
      <c r="A1588" s="107" t="s">
        <v>19102</v>
      </c>
      <c r="B1588" s="10" t="s">
        <v>19548</v>
      </c>
      <c r="C1588" s="269" t="s">
        <v>114</v>
      </c>
      <c r="D1588" s="841" t="s">
        <v>19158</v>
      </c>
      <c r="E1588" s="837">
        <v>4500</v>
      </c>
      <c r="F1588" s="269">
        <v>70691372</v>
      </c>
      <c r="G1588" s="841" t="s">
        <v>19159</v>
      </c>
      <c r="H1588" s="842" t="s">
        <v>19107</v>
      </c>
      <c r="I1588" s="842"/>
      <c r="J1588" s="107" t="s">
        <v>19107</v>
      </c>
      <c r="K1588" s="10">
        <v>1</v>
      </c>
      <c r="L1588" s="10">
        <v>6</v>
      </c>
      <c r="M1588" s="838">
        <v>27000</v>
      </c>
      <c r="N1588" s="10"/>
      <c r="O1588" s="107"/>
      <c r="P1588" s="838"/>
      <c r="Q1588" s="10"/>
      <c r="R1588" s="107"/>
    </row>
    <row r="1589" spans="1:18" s="843" customFormat="1" ht="45" x14ac:dyDescent="0.25">
      <c r="A1589" s="107" t="s">
        <v>19102</v>
      </c>
      <c r="B1589" s="10" t="s">
        <v>19548</v>
      </c>
      <c r="C1589" s="269" t="s">
        <v>114</v>
      </c>
      <c r="D1589" s="841" t="s">
        <v>19160</v>
      </c>
      <c r="E1589" s="837">
        <v>6000</v>
      </c>
      <c r="F1589" s="269">
        <v>47177347</v>
      </c>
      <c r="G1589" s="841" t="s">
        <v>19161</v>
      </c>
      <c r="H1589" s="842" t="s">
        <v>19107</v>
      </c>
      <c r="I1589" s="842"/>
      <c r="J1589" s="107" t="s">
        <v>19107</v>
      </c>
      <c r="K1589" s="10">
        <v>1</v>
      </c>
      <c r="L1589" s="10">
        <v>3</v>
      </c>
      <c r="M1589" s="838">
        <v>18000</v>
      </c>
      <c r="N1589" s="10"/>
      <c r="O1589" s="107"/>
      <c r="P1589" s="838"/>
      <c r="Q1589" s="10"/>
      <c r="R1589" s="107"/>
    </row>
    <row r="1590" spans="1:18" s="843" customFormat="1" ht="45" x14ac:dyDescent="0.25">
      <c r="A1590" s="107" t="s">
        <v>19102</v>
      </c>
      <c r="B1590" s="10" t="s">
        <v>19548</v>
      </c>
      <c r="C1590" s="269" t="s">
        <v>114</v>
      </c>
      <c r="D1590" s="841" t="s">
        <v>19162</v>
      </c>
      <c r="E1590" s="837">
        <v>6000</v>
      </c>
      <c r="F1590" s="269">
        <v>42038049</v>
      </c>
      <c r="G1590" s="841" t="s">
        <v>19163</v>
      </c>
      <c r="H1590" s="842" t="s">
        <v>16685</v>
      </c>
      <c r="I1590" s="842"/>
      <c r="J1590" s="107" t="s">
        <v>16685</v>
      </c>
      <c r="K1590" s="10">
        <v>1</v>
      </c>
      <c r="L1590" s="10">
        <v>1.3</v>
      </c>
      <c r="M1590" s="838">
        <v>6000</v>
      </c>
      <c r="N1590" s="10"/>
      <c r="O1590" s="107"/>
      <c r="P1590" s="838"/>
      <c r="Q1590" s="10"/>
      <c r="R1590" s="107"/>
    </row>
    <row r="1591" spans="1:18" s="843" customFormat="1" ht="22.5" x14ac:dyDescent="0.25">
      <c r="A1591" s="107" t="s">
        <v>19102</v>
      </c>
      <c r="B1591" s="10" t="s">
        <v>19548</v>
      </c>
      <c r="C1591" s="269" t="s">
        <v>114</v>
      </c>
      <c r="D1591" s="841" t="s">
        <v>19164</v>
      </c>
      <c r="E1591" s="837">
        <v>10000</v>
      </c>
      <c r="F1591" s="269">
        <v>41496564</v>
      </c>
      <c r="G1591" s="841" t="s">
        <v>19165</v>
      </c>
      <c r="H1591" s="842" t="s">
        <v>15834</v>
      </c>
      <c r="I1591" s="842"/>
      <c r="J1591" s="107" t="s">
        <v>15834</v>
      </c>
      <c r="K1591" s="10">
        <v>1</v>
      </c>
      <c r="L1591" s="10">
        <v>0.5</v>
      </c>
      <c r="M1591" s="838">
        <v>10000</v>
      </c>
      <c r="N1591" s="10"/>
      <c r="O1591" s="107"/>
      <c r="P1591" s="838"/>
      <c r="Q1591" s="10"/>
      <c r="R1591" s="107"/>
    </row>
    <row r="1592" spans="1:18" s="843" customFormat="1" ht="22.5" x14ac:dyDescent="0.25">
      <c r="A1592" s="107" t="s">
        <v>19102</v>
      </c>
      <c r="B1592" s="10" t="s">
        <v>19548</v>
      </c>
      <c r="C1592" s="269" t="s">
        <v>114</v>
      </c>
      <c r="D1592" s="841" t="s">
        <v>19166</v>
      </c>
      <c r="E1592" s="837">
        <v>2000</v>
      </c>
      <c r="F1592" s="269">
        <v>73859428</v>
      </c>
      <c r="G1592" s="841" t="s">
        <v>19167</v>
      </c>
      <c r="H1592" s="842" t="s">
        <v>15906</v>
      </c>
      <c r="I1592" s="842"/>
      <c r="J1592" s="107" t="s">
        <v>15906</v>
      </c>
      <c r="K1592" s="10">
        <v>1</v>
      </c>
      <c r="L1592" s="10">
        <v>2</v>
      </c>
      <c r="M1592" s="838">
        <v>4000</v>
      </c>
      <c r="N1592" s="10"/>
      <c r="O1592" s="107"/>
      <c r="P1592" s="838"/>
      <c r="Q1592" s="10"/>
      <c r="R1592" s="107"/>
    </row>
    <row r="1593" spans="1:18" s="843" customFormat="1" ht="33.75" x14ac:dyDescent="0.25">
      <c r="A1593" s="107" t="s">
        <v>19102</v>
      </c>
      <c r="B1593" s="10" t="s">
        <v>19548</v>
      </c>
      <c r="C1593" s="269" t="s">
        <v>114</v>
      </c>
      <c r="D1593" s="841" t="s">
        <v>19168</v>
      </c>
      <c r="E1593" s="837">
        <v>3000</v>
      </c>
      <c r="F1593" s="269">
        <v>47369350</v>
      </c>
      <c r="G1593" s="841" t="s">
        <v>19169</v>
      </c>
      <c r="H1593" s="842" t="s">
        <v>19170</v>
      </c>
      <c r="I1593" s="842"/>
      <c r="J1593" s="107" t="s">
        <v>19170</v>
      </c>
      <c r="K1593" s="10">
        <v>2</v>
      </c>
      <c r="L1593" s="10">
        <v>5</v>
      </c>
      <c r="M1593" s="838">
        <v>15000</v>
      </c>
      <c r="N1593" s="10"/>
      <c r="O1593" s="107"/>
      <c r="P1593" s="838"/>
      <c r="Q1593" s="10"/>
      <c r="R1593" s="107"/>
    </row>
    <row r="1594" spans="1:18" s="843" customFormat="1" ht="22.5" x14ac:dyDescent="0.25">
      <c r="A1594" s="107" t="s">
        <v>19102</v>
      </c>
      <c r="B1594" s="10" t="s">
        <v>19548</v>
      </c>
      <c r="C1594" s="269" t="s">
        <v>114</v>
      </c>
      <c r="D1594" s="841" t="s">
        <v>19133</v>
      </c>
      <c r="E1594" s="837">
        <v>2500</v>
      </c>
      <c r="F1594" s="269">
        <v>40413335</v>
      </c>
      <c r="G1594" s="841" t="s">
        <v>19171</v>
      </c>
      <c r="H1594" s="842" t="s">
        <v>19107</v>
      </c>
      <c r="I1594" s="842"/>
      <c r="J1594" s="107" t="s">
        <v>19107</v>
      </c>
      <c r="K1594" s="10">
        <v>1</v>
      </c>
      <c r="L1594" s="10">
        <v>2</v>
      </c>
      <c r="M1594" s="838">
        <v>5000</v>
      </c>
      <c r="N1594" s="10"/>
      <c r="O1594" s="107"/>
      <c r="P1594" s="838"/>
      <c r="Q1594" s="10"/>
      <c r="R1594" s="107"/>
    </row>
    <row r="1595" spans="1:18" s="843" customFormat="1" ht="33.75" x14ac:dyDescent="0.25">
      <c r="A1595" s="107" t="s">
        <v>19102</v>
      </c>
      <c r="B1595" s="10" t="s">
        <v>19548</v>
      </c>
      <c r="C1595" s="269" t="s">
        <v>114</v>
      </c>
      <c r="D1595" s="841" t="s">
        <v>19172</v>
      </c>
      <c r="E1595" s="837">
        <v>6500</v>
      </c>
      <c r="F1595" s="269">
        <v>40545446</v>
      </c>
      <c r="G1595" s="841" t="s">
        <v>19173</v>
      </c>
      <c r="H1595" s="842" t="s">
        <v>19174</v>
      </c>
      <c r="I1595" s="842"/>
      <c r="J1595" s="107" t="s">
        <v>19174</v>
      </c>
      <c r="K1595" s="10">
        <v>2</v>
      </c>
      <c r="L1595" s="10">
        <v>8</v>
      </c>
      <c r="M1595" s="838">
        <v>52000</v>
      </c>
      <c r="N1595" s="10"/>
      <c r="O1595" s="107"/>
      <c r="P1595" s="838"/>
      <c r="Q1595" s="10"/>
      <c r="R1595" s="107"/>
    </row>
    <row r="1596" spans="1:18" s="843" customFormat="1" ht="22.5" x14ac:dyDescent="0.25">
      <c r="A1596" s="107" t="s">
        <v>19102</v>
      </c>
      <c r="B1596" s="10" t="s">
        <v>19548</v>
      </c>
      <c r="C1596" s="269" t="s">
        <v>114</v>
      </c>
      <c r="D1596" s="841" t="s">
        <v>19175</v>
      </c>
      <c r="E1596" s="837">
        <v>5000</v>
      </c>
      <c r="F1596" s="269">
        <v>46143794</v>
      </c>
      <c r="G1596" s="841" t="s">
        <v>19176</v>
      </c>
      <c r="H1596" s="842" t="s">
        <v>19177</v>
      </c>
      <c r="I1596" s="842"/>
      <c r="J1596" s="107" t="s">
        <v>19177</v>
      </c>
      <c r="K1596" s="10">
        <v>2</v>
      </c>
      <c r="L1596" s="10">
        <v>4.5</v>
      </c>
      <c r="M1596" s="838">
        <v>22500</v>
      </c>
      <c r="N1596" s="10"/>
      <c r="O1596" s="107"/>
      <c r="P1596" s="838"/>
      <c r="Q1596" s="10"/>
      <c r="R1596" s="107"/>
    </row>
    <row r="1597" spans="1:18" s="843" customFormat="1" ht="22.5" x14ac:dyDescent="0.25">
      <c r="A1597" s="107" t="s">
        <v>19102</v>
      </c>
      <c r="B1597" s="10" t="s">
        <v>19548</v>
      </c>
      <c r="C1597" s="269" t="s">
        <v>114</v>
      </c>
      <c r="D1597" s="841" t="s">
        <v>19178</v>
      </c>
      <c r="E1597" s="837">
        <v>1500</v>
      </c>
      <c r="F1597" s="269">
        <v>47555628</v>
      </c>
      <c r="G1597" s="841" t="s">
        <v>19179</v>
      </c>
      <c r="H1597" s="842" t="s">
        <v>15906</v>
      </c>
      <c r="I1597" s="842"/>
      <c r="J1597" s="107" t="s">
        <v>15906</v>
      </c>
      <c r="K1597" s="10">
        <v>3</v>
      </c>
      <c r="L1597" s="10">
        <v>7</v>
      </c>
      <c r="M1597" s="838">
        <v>10500</v>
      </c>
      <c r="N1597" s="10"/>
      <c r="O1597" s="107"/>
      <c r="P1597" s="838"/>
      <c r="Q1597" s="10"/>
      <c r="R1597" s="107"/>
    </row>
    <row r="1598" spans="1:18" s="843" customFormat="1" ht="22.5" x14ac:dyDescent="0.25">
      <c r="A1598" s="107" t="s">
        <v>19102</v>
      </c>
      <c r="B1598" s="10" t="s">
        <v>19548</v>
      </c>
      <c r="C1598" s="269" t="s">
        <v>114</v>
      </c>
      <c r="D1598" s="841" t="s">
        <v>19180</v>
      </c>
      <c r="E1598" s="837">
        <v>2000</v>
      </c>
      <c r="F1598" s="269">
        <v>73497106</v>
      </c>
      <c r="G1598" s="841" t="s">
        <v>19181</v>
      </c>
      <c r="H1598" s="842" t="s">
        <v>19182</v>
      </c>
      <c r="I1598" s="842"/>
      <c r="J1598" s="107" t="s">
        <v>19182</v>
      </c>
      <c r="K1598" s="10">
        <v>2</v>
      </c>
      <c r="L1598" s="10">
        <v>4</v>
      </c>
      <c r="M1598" s="838">
        <v>8000</v>
      </c>
      <c r="N1598" s="10"/>
      <c r="O1598" s="107"/>
      <c r="P1598" s="838"/>
      <c r="Q1598" s="10"/>
      <c r="R1598" s="107"/>
    </row>
    <row r="1599" spans="1:18" s="843" customFormat="1" ht="22.5" x14ac:dyDescent="0.25">
      <c r="A1599" s="107" t="s">
        <v>19102</v>
      </c>
      <c r="B1599" s="10" t="s">
        <v>19548</v>
      </c>
      <c r="C1599" s="269" t="s">
        <v>114</v>
      </c>
      <c r="D1599" s="841" t="s">
        <v>19183</v>
      </c>
      <c r="E1599" s="837">
        <v>2000</v>
      </c>
      <c r="F1599" s="269">
        <v>71206701</v>
      </c>
      <c r="G1599" s="841" t="s">
        <v>19184</v>
      </c>
      <c r="H1599" s="842" t="s">
        <v>19185</v>
      </c>
      <c r="I1599" s="842"/>
      <c r="J1599" s="107" t="s">
        <v>19185</v>
      </c>
      <c r="K1599" s="10">
        <v>1</v>
      </c>
      <c r="L1599" s="10">
        <v>2</v>
      </c>
      <c r="M1599" s="838">
        <v>4000</v>
      </c>
      <c r="N1599" s="10"/>
      <c r="O1599" s="107"/>
      <c r="P1599" s="838"/>
      <c r="Q1599" s="10"/>
      <c r="R1599" s="107"/>
    </row>
    <row r="1600" spans="1:18" s="843" customFormat="1" ht="22.5" x14ac:dyDescent="0.25">
      <c r="A1600" s="107" t="s">
        <v>19102</v>
      </c>
      <c r="B1600" s="10" t="s">
        <v>19548</v>
      </c>
      <c r="C1600" s="269" t="s">
        <v>114</v>
      </c>
      <c r="D1600" s="841" t="s">
        <v>19186</v>
      </c>
      <c r="E1600" s="837">
        <v>3000</v>
      </c>
      <c r="F1600" s="269">
        <v>16804198</v>
      </c>
      <c r="G1600" s="841" t="s">
        <v>19187</v>
      </c>
      <c r="H1600" s="842" t="s">
        <v>19188</v>
      </c>
      <c r="I1600" s="842"/>
      <c r="J1600" s="107" t="s">
        <v>19188</v>
      </c>
      <c r="K1600" s="10">
        <v>1</v>
      </c>
      <c r="L1600" s="10">
        <v>2</v>
      </c>
      <c r="M1600" s="838">
        <v>6000</v>
      </c>
      <c r="N1600" s="10"/>
      <c r="O1600" s="107"/>
      <c r="P1600" s="838"/>
      <c r="Q1600" s="10"/>
      <c r="R1600" s="107"/>
    </row>
    <row r="1601" spans="1:18" s="843" customFormat="1" ht="33.75" x14ac:dyDescent="0.25">
      <c r="A1601" s="107" t="s">
        <v>19102</v>
      </c>
      <c r="B1601" s="10" t="s">
        <v>19548</v>
      </c>
      <c r="C1601" s="269" t="s">
        <v>114</v>
      </c>
      <c r="D1601" s="841" t="s">
        <v>19189</v>
      </c>
      <c r="E1601" s="837">
        <v>4000</v>
      </c>
      <c r="F1601" s="269">
        <v>47346157</v>
      </c>
      <c r="G1601" s="841" t="s">
        <v>19190</v>
      </c>
      <c r="H1601" s="842" t="s">
        <v>15498</v>
      </c>
      <c r="I1601" s="842"/>
      <c r="J1601" s="107" t="s">
        <v>15498</v>
      </c>
      <c r="K1601" s="10">
        <v>1</v>
      </c>
      <c r="L1601" s="10">
        <v>2</v>
      </c>
      <c r="M1601" s="838">
        <v>8000</v>
      </c>
      <c r="N1601" s="10"/>
      <c r="O1601" s="107"/>
      <c r="P1601" s="838"/>
      <c r="Q1601" s="10"/>
      <c r="R1601" s="107"/>
    </row>
    <row r="1602" spans="1:18" s="843" customFormat="1" ht="33.75" x14ac:dyDescent="0.25">
      <c r="A1602" s="107" t="s">
        <v>19102</v>
      </c>
      <c r="B1602" s="10" t="s">
        <v>19548</v>
      </c>
      <c r="C1602" s="269" t="s">
        <v>114</v>
      </c>
      <c r="D1602" s="841" t="s">
        <v>19191</v>
      </c>
      <c r="E1602" s="837">
        <v>5000</v>
      </c>
      <c r="F1602" s="269">
        <v>16804198</v>
      </c>
      <c r="G1602" s="841" t="s">
        <v>19192</v>
      </c>
      <c r="H1602" s="842" t="s">
        <v>19193</v>
      </c>
      <c r="I1602" s="842"/>
      <c r="J1602" s="107" t="s">
        <v>19193</v>
      </c>
      <c r="K1602" s="10">
        <v>5</v>
      </c>
      <c r="L1602" s="10">
        <v>10</v>
      </c>
      <c r="M1602" s="838">
        <v>50000</v>
      </c>
      <c r="N1602" s="10"/>
      <c r="O1602" s="107"/>
      <c r="P1602" s="838"/>
      <c r="Q1602" s="10"/>
      <c r="R1602" s="107"/>
    </row>
    <row r="1603" spans="1:18" s="843" customFormat="1" ht="22.5" x14ac:dyDescent="0.25">
      <c r="A1603" s="107" t="s">
        <v>19102</v>
      </c>
      <c r="B1603" s="10" t="s">
        <v>19548</v>
      </c>
      <c r="C1603" s="269" t="s">
        <v>114</v>
      </c>
      <c r="D1603" s="841" t="s">
        <v>19194</v>
      </c>
      <c r="E1603" s="837">
        <v>3300</v>
      </c>
      <c r="F1603" s="269">
        <v>42209173</v>
      </c>
      <c r="G1603" s="841" t="s">
        <v>19195</v>
      </c>
      <c r="H1603" s="842" t="s">
        <v>19107</v>
      </c>
      <c r="I1603" s="842"/>
      <c r="J1603" s="107" t="s">
        <v>19107</v>
      </c>
      <c r="K1603" s="10">
        <v>4</v>
      </c>
      <c r="L1603" s="10">
        <v>10</v>
      </c>
      <c r="M1603" s="838">
        <v>33000</v>
      </c>
      <c r="N1603" s="10"/>
      <c r="O1603" s="107"/>
      <c r="P1603" s="838"/>
      <c r="Q1603" s="10"/>
      <c r="R1603" s="107"/>
    </row>
    <row r="1604" spans="1:18" s="843" customFormat="1" ht="22.5" x14ac:dyDescent="0.25">
      <c r="A1604" s="107" t="s">
        <v>19102</v>
      </c>
      <c r="B1604" s="10" t="s">
        <v>19548</v>
      </c>
      <c r="C1604" s="269" t="s">
        <v>114</v>
      </c>
      <c r="D1604" s="841" t="s">
        <v>19196</v>
      </c>
      <c r="E1604" s="837">
        <v>4000</v>
      </c>
      <c r="F1604" s="269">
        <v>8152975</v>
      </c>
      <c r="G1604" s="841" t="s">
        <v>19197</v>
      </c>
      <c r="H1604" s="842" t="s">
        <v>19107</v>
      </c>
      <c r="I1604" s="842"/>
      <c r="J1604" s="107" t="s">
        <v>19107</v>
      </c>
      <c r="K1604" s="10">
        <v>4</v>
      </c>
      <c r="L1604" s="10">
        <v>10</v>
      </c>
      <c r="M1604" s="838">
        <v>40000</v>
      </c>
      <c r="N1604" s="10"/>
      <c r="O1604" s="107"/>
      <c r="P1604" s="838"/>
      <c r="Q1604" s="10"/>
      <c r="R1604" s="107"/>
    </row>
    <row r="1605" spans="1:18" s="843" customFormat="1" ht="22.5" x14ac:dyDescent="0.25">
      <c r="A1605" s="107" t="s">
        <v>19102</v>
      </c>
      <c r="B1605" s="10" t="s">
        <v>19548</v>
      </c>
      <c r="C1605" s="269" t="s">
        <v>114</v>
      </c>
      <c r="D1605" s="841" t="s">
        <v>19198</v>
      </c>
      <c r="E1605" s="837">
        <v>2000</v>
      </c>
      <c r="F1605" s="269">
        <v>71740956</v>
      </c>
      <c r="G1605" s="841" t="s">
        <v>19199</v>
      </c>
      <c r="H1605" s="842" t="s">
        <v>19188</v>
      </c>
      <c r="I1605" s="842"/>
      <c r="J1605" s="107" t="s">
        <v>19188</v>
      </c>
      <c r="K1605" s="10">
        <v>2</v>
      </c>
      <c r="L1605" s="10">
        <v>2</v>
      </c>
      <c r="M1605" s="838">
        <v>4000</v>
      </c>
      <c r="N1605" s="10"/>
      <c r="O1605" s="107"/>
      <c r="P1605" s="838"/>
      <c r="Q1605" s="10"/>
      <c r="R1605" s="107"/>
    </row>
    <row r="1606" spans="1:18" s="843" customFormat="1" ht="22.5" x14ac:dyDescent="0.25">
      <c r="A1606" s="107" t="s">
        <v>19102</v>
      </c>
      <c r="B1606" s="10" t="s">
        <v>19548</v>
      </c>
      <c r="C1606" s="269" t="s">
        <v>114</v>
      </c>
      <c r="D1606" s="841" t="s">
        <v>19200</v>
      </c>
      <c r="E1606" s="837">
        <v>2000</v>
      </c>
      <c r="F1606" s="269">
        <v>45429944</v>
      </c>
      <c r="G1606" s="841" t="s">
        <v>19201</v>
      </c>
      <c r="H1606" s="842" t="s">
        <v>19202</v>
      </c>
      <c r="I1606" s="842"/>
      <c r="J1606" s="107" t="s">
        <v>19202</v>
      </c>
      <c r="K1606" s="10">
        <v>1</v>
      </c>
      <c r="L1606" s="10">
        <v>1</v>
      </c>
      <c r="M1606" s="838">
        <v>2000</v>
      </c>
      <c r="N1606" s="10"/>
      <c r="O1606" s="107"/>
      <c r="P1606" s="838"/>
      <c r="Q1606" s="10"/>
      <c r="R1606" s="107"/>
    </row>
    <row r="1607" spans="1:18" s="843" customFormat="1" ht="22.5" x14ac:dyDescent="0.25">
      <c r="A1607" s="107" t="s">
        <v>19102</v>
      </c>
      <c r="B1607" s="10" t="s">
        <v>19548</v>
      </c>
      <c r="C1607" s="269" t="s">
        <v>114</v>
      </c>
      <c r="D1607" s="841" t="s">
        <v>19203</v>
      </c>
      <c r="E1607" s="837">
        <v>6000</v>
      </c>
      <c r="F1607" s="269" t="s">
        <v>19204</v>
      </c>
      <c r="G1607" s="841" t="s">
        <v>19205</v>
      </c>
      <c r="H1607" s="842" t="s">
        <v>19206</v>
      </c>
      <c r="I1607" s="842"/>
      <c r="J1607" s="107" t="s">
        <v>19206</v>
      </c>
      <c r="K1607" s="10">
        <v>1</v>
      </c>
      <c r="L1607" s="10">
        <v>2</v>
      </c>
      <c r="M1607" s="838">
        <v>12000</v>
      </c>
      <c r="N1607" s="10"/>
      <c r="O1607" s="107"/>
      <c r="P1607" s="838"/>
      <c r="Q1607" s="10"/>
      <c r="R1607" s="107"/>
    </row>
    <row r="1608" spans="1:18" s="843" customFormat="1" ht="22.5" x14ac:dyDescent="0.25">
      <c r="A1608" s="107" t="s">
        <v>19102</v>
      </c>
      <c r="B1608" s="10" t="s">
        <v>19548</v>
      </c>
      <c r="C1608" s="269" t="s">
        <v>114</v>
      </c>
      <c r="D1608" s="841" t="s">
        <v>19207</v>
      </c>
      <c r="E1608" s="837">
        <v>4000</v>
      </c>
      <c r="F1608" s="269">
        <v>42897334</v>
      </c>
      <c r="G1608" s="841" t="s">
        <v>19208</v>
      </c>
      <c r="H1608" s="842" t="s">
        <v>19107</v>
      </c>
      <c r="I1608" s="842"/>
      <c r="J1608" s="107" t="s">
        <v>19107</v>
      </c>
      <c r="K1608" s="10">
        <v>1</v>
      </c>
      <c r="L1608" s="10">
        <v>2</v>
      </c>
      <c r="M1608" s="838">
        <v>12000</v>
      </c>
      <c r="N1608" s="10"/>
      <c r="O1608" s="107"/>
      <c r="P1608" s="838"/>
      <c r="Q1608" s="10"/>
      <c r="R1608" s="107"/>
    </row>
    <row r="1609" spans="1:18" s="843" customFormat="1" ht="22.5" x14ac:dyDescent="0.25">
      <c r="A1609" s="107" t="s">
        <v>19102</v>
      </c>
      <c r="B1609" s="10" t="s">
        <v>19548</v>
      </c>
      <c r="C1609" s="269" t="s">
        <v>114</v>
      </c>
      <c r="D1609" s="841" t="s">
        <v>19209</v>
      </c>
      <c r="E1609" s="837">
        <v>3500</v>
      </c>
      <c r="F1609" s="269">
        <v>46122195</v>
      </c>
      <c r="G1609" s="841" t="s">
        <v>19210</v>
      </c>
      <c r="H1609" s="842" t="s">
        <v>15498</v>
      </c>
      <c r="I1609" s="842"/>
      <c r="J1609" s="107" t="s">
        <v>15498</v>
      </c>
      <c r="K1609" s="10">
        <v>4</v>
      </c>
      <c r="L1609" s="10">
        <v>9</v>
      </c>
      <c r="M1609" s="838">
        <v>31500</v>
      </c>
      <c r="N1609" s="10"/>
      <c r="O1609" s="107"/>
      <c r="P1609" s="838"/>
      <c r="Q1609" s="10"/>
      <c r="R1609" s="107"/>
    </row>
    <row r="1610" spans="1:18" s="843" customFormat="1" ht="33.75" x14ac:dyDescent="0.25">
      <c r="A1610" s="107" t="s">
        <v>19102</v>
      </c>
      <c r="B1610" s="10" t="s">
        <v>19548</v>
      </c>
      <c r="C1610" s="269" t="s">
        <v>114</v>
      </c>
      <c r="D1610" s="841" t="s">
        <v>19211</v>
      </c>
      <c r="E1610" s="837">
        <v>5000</v>
      </c>
      <c r="F1610" s="269">
        <v>46451632</v>
      </c>
      <c r="G1610" s="841" t="s">
        <v>19212</v>
      </c>
      <c r="H1610" s="842" t="s">
        <v>19193</v>
      </c>
      <c r="I1610" s="842"/>
      <c r="J1610" s="107" t="s">
        <v>19193</v>
      </c>
      <c r="K1610" s="10">
        <v>1</v>
      </c>
      <c r="L1610" s="10">
        <v>1</v>
      </c>
      <c r="M1610" s="838">
        <v>5000</v>
      </c>
      <c r="N1610" s="10"/>
      <c r="O1610" s="107"/>
      <c r="P1610" s="838"/>
      <c r="Q1610" s="10"/>
      <c r="R1610" s="107"/>
    </row>
    <row r="1611" spans="1:18" s="843" customFormat="1" ht="22.5" x14ac:dyDescent="0.25">
      <c r="A1611" s="107" t="s">
        <v>19102</v>
      </c>
      <c r="B1611" s="10" t="s">
        <v>19548</v>
      </c>
      <c r="C1611" s="269" t="s">
        <v>114</v>
      </c>
      <c r="D1611" s="841" t="s">
        <v>19213</v>
      </c>
      <c r="E1611" s="837">
        <v>1500</v>
      </c>
      <c r="F1611" s="269">
        <v>27688231</v>
      </c>
      <c r="G1611" s="841" t="s">
        <v>19214</v>
      </c>
      <c r="H1611" s="842" t="s">
        <v>19182</v>
      </c>
      <c r="I1611" s="842"/>
      <c r="J1611" s="107" t="s">
        <v>19182</v>
      </c>
      <c r="K1611" s="10">
        <v>3</v>
      </c>
      <c r="L1611" s="10">
        <v>4.5</v>
      </c>
      <c r="M1611" s="838">
        <v>6750</v>
      </c>
      <c r="N1611" s="10"/>
      <c r="O1611" s="107"/>
      <c r="P1611" s="838"/>
      <c r="Q1611" s="10"/>
      <c r="R1611" s="107"/>
    </row>
    <row r="1612" spans="1:18" s="843" customFormat="1" ht="22.5" x14ac:dyDescent="0.25">
      <c r="A1612" s="107" t="s">
        <v>19102</v>
      </c>
      <c r="B1612" s="10" t="s">
        <v>19548</v>
      </c>
      <c r="C1612" s="269" t="s">
        <v>114</v>
      </c>
      <c r="D1612" s="841" t="s">
        <v>19215</v>
      </c>
      <c r="E1612" s="837">
        <v>2200</v>
      </c>
      <c r="F1612" s="269">
        <v>27722876</v>
      </c>
      <c r="G1612" s="841" t="s">
        <v>19216</v>
      </c>
      <c r="H1612" s="842" t="s">
        <v>15678</v>
      </c>
      <c r="I1612" s="842"/>
      <c r="J1612" s="107" t="s">
        <v>15678</v>
      </c>
      <c r="K1612" s="10">
        <v>3</v>
      </c>
      <c r="L1612" s="10">
        <v>6</v>
      </c>
      <c r="M1612" s="838">
        <v>13200</v>
      </c>
      <c r="N1612" s="10"/>
      <c r="O1612" s="107"/>
      <c r="P1612" s="838"/>
      <c r="Q1612" s="10"/>
      <c r="R1612" s="107"/>
    </row>
    <row r="1613" spans="1:18" s="843" customFormat="1" ht="33.75" x14ac:dyDescent="0.25">
      <c r="A1613" s="107" t="s">
        <v>19102</v>
      </c>
      <c r="B1613" s="10" t="s">
        <v>19548</v>
      </c>
      <c r="C1613" s="269" t="s">
        <v>114</v>
      </c>
      <c r="D1613" s="841" t="s">
        <v>19217</v>
      </c>
      <c r="E1613" s="837">
        <v>6000</v>
      </c>
      <c r="F1613" s="269">
        <v>41102370</v>
      </c>
      <c r="G1613" s="841" t="s">
        <v>19218</v>
      </c>
      <c r="H1613" s="842" t="s">
        <v>15498</v>
      </c>
      <c r="I1613" s="842"/>
      <c r="J1613" s="107" t="s">
        <v>15498</v>
      </c>
      <c r="K1613" s="10">
        <v>5</v>
      </c>
      <c r="L1613" s="10">
        <v>11</v>
      </c>
      <c r="M1613" s="838">
        <v>66000</v>
      </c>
      <c r="N1613" s="10"/>
      <c r="O1613" s="107"/>
      <c r="P1613" s="838"/>
      <c r="Q1613" s="10"/>
      <c r="R1613" s="107"/>
    </row>
    <row r="1614" spans="1:18" s="843" customFormat="1" ht="22.5" x14ac:dyDescent="0.25">
      <c r="A1614" s="107" t="s">
        <v>19102</v>
      </c>
      <c r="B1614" s="10" t="s">
        <v>19548</v>
      </c>
      <c r="C1614" s="269" t="s">
        <v>114</v>
      </c>
      <c r="D1614" s="841" t="s">
        <v>19219</v>
      </c>
      <c r="E1614" s="837">
        <v>2000</v>
      </c>
      <c r="F1614" s="269">
        <v>43961821</v>
      </c>
      <c r="G1614" s="841" t="s">
        <v>19220</v>
      </c>
      <c r="H1614" s="842" t="s">
        <v>19221</v>
      </c>
      <c r="I1614" s="842"/>
      <c r="J1614" s="107" t="s">
        <v>19221</v>
      </c>
      <c r="K1614" s="10">
        <v>4</v>
      </c>
      <c r="L1614" s="10">
        <v>8</v>
      </c>
      <c r="M1614" s="838">
        <v>16000</v>
      </c>
      <c r="N1614" s="10"/>
      <c r="O1614" s="107"/>
      <c r="P1614" s="838"/>
      <c r="Q1614" s="10"/>
      <c r="R1614" s="107"/>
    </row>
    <row r="1615" spans="1:18" s="843" customFormat="1" ht="22.5" x14ac:dyDescent="0.25">
      <c r="A1615" s="107" t="s">
        <v>19102</v>
      </c>
      <c r="B1615" s="10" t="s">
        <v>19548</v>
      </c>
      <c r="C1615" s="269" t="s">
        <v>114</v>
      </c>
      <c r="D1615" s="841" t="s">
        <v>19222</v>
      </c>
      <c r="E1615" s="837">
        <v>1800</v>
      </c>
      <c r="F1615" s="269">
        <v>72637137</v>
      </c>
      <c r="G1615" s="841" t="s">
        <v>19223</v>
      </c>
      <c r="H1615" s="842" t="s">
        <v>15585</v>
      </c>
      <c r="I1615" s="842"/>
      <c r="J1615" s="107" t="s">
        <v>15585</v>
      </c>
      <c r="K1615" s="10">
        <v>2</v>
      </c>
      <c r="L1615" s="10">
        <v>4</v>
      </c>
      <c r="M1615" s="838">
        <v>7200</v>
      </c>
      <c r="N1615" s="10"/>
      <c r="O1615" s="107"/>
      <c r="P1615" s="838"/>
      <c r="Q1615" s="10"/>
      <c r="R1615" s="107"/>
    </row>
    <row r="1616" spans="1:18" s="843" customFormat="1" ht="22.5" x14ac:dyDescent="0.25">
      <c r="A1616" s="107" t="s">
        <v>19102</v>
      </c>
      <c r="B1616" s="10" t="s">
        <v>19548</v>
      </c>
      <c r="C1616" s="269" t="s">
        <v>114</v>
      </c>
      <c r="D1616" s="841" t="s">
        <v>19224</v>
      </c>
      <c r="E1616" s="837">
        <v>7000</v>
      </c>
      <c r="F1616" s="269">
        <v>16641945</v>
      </c>
      <c r="G1616" s="841" t="s">
        <v>19225</v>
      </c>
      <c r="H1616" s="842" t="s">
        <v>15796</v>
      </c>
      <c r="I1616" s="842"/>
      <c r="J1616" s="107" t="s">
        <v>15796</v>
      </c>
      <c r="K1616" s="10">
        <v>1</v>
      </c>
      <c r="L1616" s="10">
        <v>2</v>
      </c>
      <c r="M1616" s="838">
        <v>14000</v>
      </c>
      <c r="N1616" s="10"/>
      <c r="O1616" s="107"/>
      <c r="P1616" s="838"/>
      <c r="Q1616" s="10"/>
      <c r="R1616" s="107"/>
    </row>
    <row r="1617" spans="1:18" s="843" customFormat="1" ht="22.5" x14ac:dyDescent="0.25">
      <c r="A1617" s="107" t="s">
        <v>19102</v>
      </c>
      <c r="B1617" s="10" t="s">
        <v>19548</v>
      </c>
      <c r="C1617" s="269" t="s">
        <v>114</v>
      </c>
      <c r="D1617" s="841" t="s">
        <v>19226</v>
      </c>
      <c r="E1617" s="837">
        <v>2200</v>
      </c>
      <c r="F1617" s="269">
        <v>27687642</v>
      </c>
      <c r="G1617" s="841" t="s">
        <v>19227</v>
      </c>
      <c r="H1617" s="842" t="s">
        <v>19092</v>
      </c>
      <c r="I1617" s="842"/>
      <c r="J1617" s="107" t="s">
        <v>19228</v>
      </c>
      <c r="K1617" s="10">
        <v>2</v>
      </c>
      <c r="L1617" s="10">
        <v>2</v>
      </c>
      <c r="M1617" s="838">
        <v>4400</v>
      </c>
      <c r="N1617" s="10"/>
      <c r="O1617" s="107"/>
      <c r="P1617" s="838"/>
      <c r="Q1617" s="10"/>
      <c r="R1617" s="107"/>
    </row>
    <row r="1618" spans="1:18" s="843" customFormat="1" ht="22.5" x14ac:dyDescent="0.25">
      <c r="A1618" s="107" t="s">
        <v>19102</v>
      </c>
      <c r="B1618" s="10" t="s">
        <v>19548</v>
      </c>
      <c r="C1618" s="269" t="s">
        <v>114</v>
      </c>
      <c r="D1618" s="841" t="s">
        <v>19229</v>
      </c>
      <c r="E1618" s="837">
        <v>3000</v>
      </c>
      <c r="F1618" s="269">
        <v>70691372</v>
      </c>
      <c r="G1618" s="841" t="s">
        <v>19230</v>
      </c>
      <c r="H1618" s="842" t="s">
        <v>19107</v>
      </c>
      <c r="I1618" s="842"/>
      <c r="J1618" s="107" t="s">
        <v>19107</v>
      </c>
      <c r="K1618" s="10">
        <v>3</v>
      </c>
      <c r="L1618" s="10">
        <v>11</v>
      </c>
      <c r="M1618" s="838">
        <v>33000</v>
      </c>
      <c r="N1618" s="10"/>
      <c r="O1618" s="107"/>
      <c r="P1618" s="838"/>
      <c r="Q1618" s="10"/>
      <c r="R1618" s="107"/>
    </row>
    <row r="1619" spans="1:18" s="843" customFormat="1" ht="22.5" x14ac:dyDescent="0.25">
      <c r="A1619" s="107" t="s">
        <v>19102</v>
      </c>
      <c r="B1619" s="10" t="s">
        <v>19548</v>
      </c>
      <c r="C1619" s="269" t="s">
        <v>114</v>
      </c>
      <c r="D1619" s="841" t="s">
        <v>19231</v>
      </c>
      <c r="E1619" s="837">
        <v>4000</v>
      </c>
      <c r="F1619" s="269" t="s">
        <v>19232</v>
      </c>
      <c r="G1619" s="841" t="s">
        <v>19233</v>
      </c>
      <c r="H1619" s="842" t="s">
        <v>15498</v>
      </c>
      <c r="I1619" s="842"/>
      <c r="J1619" s="107" t="s">
        <v>15498</v>
      </c>
      <c r="K1619" s="10">
        <v>4</v>
      </c>
      <c r="L1619" s="10">
        <v>11</v>
      </c>
      <c r="M1619" s="838">
        <v>44000</v>
      </c>
      <c r="N1619" s="10"/>
      <c r="O1619" s="107"/>
      <c r="P1619" s="838"/>
      <c r="Q1619" s="10"/>
      <c r="R1619" s="107"/>
    </row>
    <row r="1620" spans="1:18" s="843" customFormat="1" ht="22.5" x14ac:dyDescent="0.25">
      <c r="A1620" s="107" t="s">
        <v>19102</v>
      </c>
      <c r="B1620" s="10" t="s">
        <v>19548</v>
      </c>
      <c r="C1620" s="269" t="s">
        <v>114</v>
      </c>
      <c r="D1620" s="841" t="s">
        <v>19234</v>
      </c>
      <c r="E1620" s="837">
        <v>3000</v>
      </c>
      <c r="F1620" s="269">
        <v>47412259</v>
      </c>
      <c r="G1620" s="841" t="s">
        <v>19235</v>
      </c>
      <c r="H1620" s="842" t="s">
        <v>19236</v>
      </c>
      <c r="I1620" s="842"/>
      <c r="J1620" s="107" t="s">
        <v>19236</v>
      </c>
      <c r="K1620" s="10">
        <v>1</v>
      </c>
      <c r="L1620" s="10">
        <v>2</v>
      </c>
      <c r="M1620" s="838">
        <v>6000</v>
      </c>
      <c r="N1620" s="10"/>
      <c r="O1620" s="107"/>
      <c r="P1620" s="838"/>
      <c r="Q1620" s="10"/>
      <c r="R1620" s="107"/>
    </row>
    <row r="1621" spans="1:18" s="843" customFormat="1" ht="22.5" x14ac:dyDescent="0.25">
      <c r="A1621" s="107" t="s">
        <v>19102</v>
      </c>
      <c r="B1621" s="10" t="s">
        <v>19548</v>
      </c>
      <c r="C1621" s="269" t="s">
        <v>114</v>
      </c>
      <c r="D1621" s="841" t="s">
        <v>19226</v>
      </c>
      <c r="E1621" s="837">
        <v>2200</v>
      </c>
      <c r="F1621" s="269">
        <v>46916942</v>
      </c>
      <c r="G1621" s="841" t="s">
        <v>19237</v>
      </c>
      <c r="H1621" s="842" t="s">
        <v>19107</v>
      </c>
      <c r="I1621" s="842"/>
      <c r="J1621" s="107" t="s">
        <v>19107</v>
      </c>
      <c r="K1621" s="10">
        <v>2</v>
      </c>
      <c r="L1621" s="10">
        <v>3</v>
      </c>
      <c r="M1621" s="838">
        <v>6600</v>
      </c>
      <c r="N1621" s="10"/>
      <c r="O1621" s="107"/>
      <c r="P1621" s="838"/>
      <c r="Q1621" s="10"/>
      <c r="R1621" s="107"/>
    </row>
    <row r="1622" spans="1:18" s="843" customFormat="1" ht="45" x14ac:dyDescent="0.25">
      <c r="A1622" s="107" t="s">
        <v>19102</v>
      </c>
      <c r="B1622" s="10" t="s">
        <v>19548</v>
      </c>
      <c r="C1622" s="269" t="s">
        <v>114</v>
      </c>
      <c r="D1622" s="841" t="s">
        <v>19238</v>
      </c>
      <c r="E1622" s="837">
        <v>3500</v>
      </c>
      <c r="F1622" s="269">
        <v>72003245</v>
      </c>
      <c r="G1622" s="841" t="s">
        <v>19239</v>
      </c>
      <c r="H1622" s="842" t="s">
        <v>15833</v>
      </c>
      <c r="I1622" s="842"/>
      <c r="J1622" s="107" t="s">
        <v>15833</v>
      </c>
      <c r="K1622" s="10">
        <v>3</v>
      </c>
      <c r="L1622" s="10">
        <v>11</v>
      </c>
      <c r="M1622" s="838">
        <v>38500</v>
      </c>
      <c r="N1622" s="10"/>
      <c r="O1622" s="107"/>
      <c r="P1622" s="838"/>
      <c r="Q1622" s="10"/>
      <c r="R1622" s="107"/>
    </row>
    <row r="1623" spans="1:18" s="843" customFormat="1" ht="22.5" x14ac:dyDescent="0.25">
      <c r="A1623" s="107" t="s">
        <v>19102</v>
      </c>
      <c r="B1623" s="10" t="s">
        <v>19548</v>
      </c>
      <c r="C1623" s="269" t="s">
        <v>114</v>
      </c>
      <c r="D1623" s="841" t="s">
        <v>19240</v>
      </c>
      <c r="E1623" s="837">
        <v>2500</v>
      </c>
      <c r="F1623" s="269">
        <v>27670528</v>
      </c>
      <c r="G1623" s="841" t="s">
        <v>19241</v>
      </c>
      <c r="H1623" s="842" t="s">
        <v>19185</v>
      </c>
      <c r="I1623" s="842"/>
      <c r="J1623" s="107" t="s">
        <v>19185</v>
      </c>
      <c r="K1623" s="10">
        <v>1</v>
      </c>
      <c r="L1623" s="10">
        <v>2</v>
      </c>
      <c r="M1623" s="838">
        <v>5000</v>
      </c>
      <c r="N1623" s="10"/>
      <c r="O1623" s="107"/>
      <c r="P1623" s="838"/>
      <c r="Q1623" s="10"/>
      <c r="R1623" s="107"/>
    </row>
    <row r="1624" spans="1:18" s="843" customFormat="1" ht="22.5" x14ac:dyDescent="0.25">
      <c r="A1624" s="107" t="s">
        <v>19102</v>
      </c>
      <c r="B1624" s="10" t="s">
        <v>19548</v>
      </c>
      <c r="C1624" s="269" t="s">
        <v>114</v>
      </c>
      <c r="D1624" s="841" t="s">
        <v>19242</v>
      </c>
      <c r="E1624" s="837">
        <v>3000</v>
      </c>
      <c r="F1624" s="269">
        <v>47612119</v>
      </c>
      <c r="G1624" s="841" t="s">
        <v>19243</v>
      </c>
      <c r="H1624" s="842" t="s">
        <v>19193</v>
      </c>
      <c r="I1624" s="842"/>
      <c r="J1624" s="107" t="s">
        <v>19193</v>
      </c>
      <c r="K1624" s="10">
        <v>1</v>
      </c>
      <c r="L1624" s="10">
        <v>2.5</v>
      </c>
      <c r="M1624" s="838">
        <v>7500</v>
      </c>
      <c r="N1624" s="10"/>
      <c r="O1624" s="107"/>
      <c r="P1624" s="838"/>
      <c r="Q1624" s="10"/>
      <c r="R1624" s="107"/>
    </row>
    <row r="1625" spans="1:18" s="843" customFormat="1" ht="22.5" x14ac:dyDescent="0.25">
      <c r="A1625" s="107" t="s">
        <v>19102</v>
      </c>
      <c r="B1625" s="10" t="s">
        <v>19548</v>
      </c>
      <c r="C1625" s="269" t="s">
        <v>114</v>
      </c>
      <c r="D1625" s="841" t="s">
        <v>19244</v>
      </c>
      <c r="E1625" s="837">
        <v>2000</v>
      </c>
      <c r="F1625" s="269">
        <v>43685700</v>
      </c>
      <c r="G1625" s="841" t="s">
        <v>19245</v>
      </c>
      <c r="H1625" s="842" t="s">
        <v>19182</v>
      </c>
      <c r="I1625" s="842"/>
      <c r="J1625" s="107" t="s">
        <v>19182</v>
      </c>
      <c r="K1625" s="10">
        <v>6</v>
      </c>
      <c r="L1625" s="10">
        <v>10</v>
      </c>
      <c r="M1625" s="838">
        <v>20000</v>
      </c>
      <c r="N1625" s="10"/>
      <c r="O1625" s="107"/>
      <c r="P1625" s="838"/>
      <c r="Q1625" s="10"/>
      <c r="R1625" s="107"/>
    </row>
    <row r="1626" spans="1:18" s="843" customFormat="1" ht="22.5" x14ac:dyDescent="0.25">
      <c r="A1626" s="107" t="s">
        <v>19102</v>
      </c>
      <c r="B1626" s="10" t="s">
        <v>19548</v>
      </c>
      <c r="C1626" s="269" t="s">
        <v>114</v>
      </c>
      <c r="D1626" s="841" t="s">
        <v>19246</v>
      </c>
      <c r="E1626" s="837">
        <v>1800</v>
      </c>
      <c r="F1626" s="269">
        <v>70040690</v>
      </c>
      <c r="G1626" s="841" t="s">
        <v>19247</v>
      </c>
      <c r="H1626" s="842" t="s">
        <v>19248</v>
      </c>
      <c r="I1626" s="842"/>
      <c r="J1626" s="107" t="s">
        <v>19248</v>
      </c>
      <c r="K1626" s="10">
        <v>1</v>
      </c>
      <c r="L1626" s="10">
        <v>3</v>
      </c>
      <c r="M1626" s="838">
        <v>5400</v>
      </c>
      <c r="N1626" s="10"/>
      <c r="O1626" s="107"/>
      <c r="P1626" s="838"/>
      <c r="Q1626" s="10"/>
      <c r="R1626" s="107"/>
    </row>
    <row r="1627" spans="1:18" s="843" customFormat="1" ht="22.5" x14ac:dyDescent="0.25">
      <c r="A1627" s="107" t="s">
        <v>19102</v>
      </c>
      <c r="B1627" s="10" t="s">
        <v>19548</v>
      </c>
      <c r="C1627" s="269" t="s">
        <v>114</v>
      </c>
      <c r="D1627" s="841" t="s">
        <v>19158</v>
      </c>
      <c r="E1627" s="837">
        <v>4500</v>
      </c>
      <c r="F1627" s="269">
        <v>71796801</v>
      </c>
      <c r="G1627" s="841" t="s">
        <v>19249</v>
      </c>
      <c r="H1627" s="842" t="s">
        <v>19107</v>
      </c>
      <c r="I1627" s="842"/>
      <c r="J1627" s="107" t="s">
        <v>19107</v>
      </c>
      <c r="K1627" s="10">
        <v>3</v>
      </c>
      <c r="L1627" s="10">
        <v>4.5</v>
      </c>
      <c r="M1627" s="838">
        <v>20250</v>
      </c>
      <c r="N1627" s="10"/>
      <c r="O1627" s="107"/>
      <c r="P1627" s="838"/>
      <c r="Q1627" s="10"/>
      <c r="R1627" s="107"/>
    </row>
    <row r="1628" spans="1:18" s="843" customFormat="1" ht="22.5" x14ac:dyDescent="0.25">
      <c r="A1628" s="107" t="s">
        <v>19102</v>
      </c>
      <c r="B1628" s="10" t="s">
        <v>19548</v>
      </c>
      <c r="C1628" s="269" t="s">
        <v>114</v>
      </c>
      <c r="D1628" s="841" t="s">
        <v>19222</v>
      </c>
      <c r="E1628" s="837">
        <v>1800</v>
      </c>
      <c r="F1628" s="269">
        <v>72674964</v>
      </c>
      <c r="G1628" s="841" t="s">
        <v>19250</v>
      </c>
      <c r="H1628" s="842" t="s">
        <v>19182</v>
      </c>
      <c r="I1628" s="842"/>
      <c r="J1628" s="107" t="s">
        <v>19182</v>
      </c>
      <c r="K1628" s="10">
        <v>2</v>
      </c>
      <c r="L1628" s="10">
        <v>4.5</v>
      </c>
      <c r="M1628" s="838">
        <v>8100</v>
      </c>
      <c r="N1628" s="10"/>
      <c r="O1628" s="107"/>
      <c r="P1628" s="838"/>
      <c r="Q1628" s="10"/>
      <c r="R1628" s="107"/>
    </row>
    <row r="1629" spans="1:18" s="843" customFormat="1" ht="22.5" x14ac:dyDescent="0.25">
      <c r="A1629" s="107" t="s">
        <v>19102</v>
      </c>
      <c r="B1629" s="10" t="s">
        <v>19548</v>
      </c>
      <c r="C1629" s="269" t="s">
        <v>114</v>
      </c>
      <c r="D1629" s="841" t="s">
        <v>19175</v>
      </c>
      <c r="E1629" s="837">
        <v>5000</v>
      </c>
      <c r="F1629" s="269">
        <v>44102517</v>
      </c>
      <c r="G1629" s="841" t="s">
        <v>19251</v>
      </c>
      <c r="H1629" s="842" t="s">
        <v>15796</v>
      </c>
      <c r="I1629" s="842"/>
      <c r="J1629" s="107" t="s">
        <v>15796</v>
      </c>
      <c r="K1629" s="10">
        <v>2</v>
      </c>
      <c r="L1629" s="10">
        <v>7</v>
      </c>
      <c r="M1629" s="838">
        <v>35000</v>
      </c>
      <c r="N1629" s="10"/>
      <c r="O1629" s="107"/>
      <c r="P1629" s="838"/>
      <c r="Q1629" s="10"/>
      <c r="R1629" s="107"/>
    </row>
    <row r="1630" spans="1:18" s="843" customFormat="1" ht="22.5" x14ac:dyDescent="0.25">
      <c r="A1630" s="107" t="s">
        <v>19102</v>
      </c>
      <c r="B1630" s="10" t="s">
        <v>19548</v>
      </c>
      <c r="C1630" s="269" t="s">
        <v>114</v>
      </c>
      <c r="D1630" s="841" t="s">
        <v>19166</v>
      </c>
      <c r="E1630" s="837">
        <v>1500</v>
      </c>
      <c r="F1630" s="269">
        <v>70041298</v>
      </c>
      <c r="G1630" s="841" t="s">
        <v>19252</v>
      </c>
      <c r="H1630" s="842" t="s">
        <v>19182</v>
      </c>
      <c r="I1630" s="842"/>
      <c r="J1630" s="107" t="s">
        <v>19182</v>
      </c>
      <c r="K1630" s="10">
        <v>1</v>
      </c>
      <c r="L1630" s="10">
        <v>2</v>
      </c>
      <c r="M1630" s="838">
        <v>3000</v>
      </c>
      <c r="N1630" s="10"/>
      <c r="O1630" s="107"/>
      <c r="P1630" s="838"/>
      <c r="Q1630" s="10"/>
      <c r="R1630" s="107"/>
    </row>
    <row r="1631" spans="1:18" s="843" customFormat="1" ht="22.5" x14ac:dyDescent="0.25">
      <c r="A1631" s="107" t="s">
        <v>19102</v>
      </c>
      <c r="B1631" s="10" t="s">
        <v>19548</v>
      </c>
      <c r="C1631" s="269" t="s">
        <v>114</v>
      </c>
      <c r="D1631" s="841" t="s">
        <v>19253</v>
      </c>
      <c r="E1631" s="837">
        <v>2000</v>
      </c>
      <c r="F1631" s="269">
        <v>44709611</v>
      </c>
      <c r="G1631" s="841" t="s">
        <v>19254</v>
      </c>
      <c r="H1631" s="842" t="s">
        <v>19236</v>
      </c>
      <c r="I1631" s="842"/>
      <c r="J1631" s="107" t="s">
        <v>19236</v>
      </c>
      <c r="K1631" s="10">
        <v>1</v>
      </c>
      <c r="L1631" s="10">
        <v>1</v>
      </c>
      <c r="M1631" s="838">
        <v>2000</v>
      </c>
      <c r="N1631" s="10"/>
      <c r="O1631" s="107"/>
      <c r="P1631" s="838"/>
      <c r="Q1631" s="10"/>
      <c r="R1631" s="107"/>
    </row>
    <row r="1632" spans="1:18" s="843" customFormat="1" ht="22.5" x14ac:dyDescent="0.25">
      <c r="A1632" s="107" t="s">
        <v>19102</v>
      </c>
      <c r="B1632" s="10" t="s">
        <v>19548</v>
      </c>
      <c r="C1632" s="269" t="s">
        <v>114</v>
      </c>
      <c r="D1632" s="841" t="s">
        <v>19255</v>
      </c>
      <c r="E1632" s="837">
        <v>2000</v>
      </c>
      <c r="F1632" s="269">
        <v>48034201</v>
      </c>
      <c r="G1632" s="841" t="s">
        <v>19256</v>
      </c>
      <c r="H1632" s="842" t="s">
        <v>19182</v>
      </c>
      <c r="I1632" s="842"/>
      <c r="J1632" s="107" t="s">
        <v>19182</v>
      </c>
      <c r="K1632" s="10">
        <v>2</v>
      </c>
      <c r="L1632" s="10">
        <v>3.5</v>
      </c>
      <c r="M1632" s="838">
        <v>7000</v>
      </c>
      <c r="N1632" s="10"/>
      <c r="O1632" s="107"/>
      <c r="P1632" s="838"/>
      <c r="Q1632" s="10"/>
      <c r="R1632" s="107"/>
    </row>
    <row r="1633" spans="1:18" s="843" customFormat="1" ht="22.5" x14ac:dyDescent="0.25">
      <c r="A1633" s="107" t="s">
        <v>19102</v>
      </c>
      <c r="B1633" s="10" t="s">
        <v>19548</v>
      </c>
      <c r="C1633" s="269" t="s">
        <v>114</v>
      </c>
      <c r="D1633" s="841" t="s">
        <v>19257</v>
      </c>
      <c r="E1633" s="837">
        <v>5000</v>
      </c>
      <c r="F1633" s="269">
        <v>72367044</v>
      </c>
      <c r="G1633" s="841" t="s">
        <v>19258</v>
      </c>
      <c r="H1633" s="842" t="s">
        <v>15796</v>
      </c>
      <c r="I1633" s="842"/>
      <c r="J1633" s="107" t="s">
        <v>15796</v>
      </c>
      <c r="K1633" s="10">
        <v>1</v>
      </c>
      <c r="L1633" s="10">
        <v>2</v>
      </c>
      <c r="M1633" s="838">
        <v>10000</v>
      </c>
      <c r="N1633" s="10"/>
      <c r="O1633" s="107"/>
      <c r="P1633" s="838"/>
      <c r="Q1633" s="10"/>
      <c r="R1633" s="107"/>
    </row>
    <row r="1634" spans="1:18" s="843" customFormat="1" ht="22.5" x14ac:dyDescent="0.25">
      <c r="A1634" s="107" t="s">
        <v>19102</v>
      </c>
      <c r="B1634" s="10" t="s">
        <v>19548</v>
      </c>
      <c r="C1634" s="269" t="s">
        <v>114</v>
      </c>
      <c r="D1634" s="841" t="s">
        <v>19259</v>
      </c>
      <c r="E1634" s="837">
        <v>2000</v>
      </c>
      <c r="F1634" s="269">
        <v>42128519</v>
      </c>
      <c r="G1634" s="841" t="s">
        <v>19260</v>
      </c>
      <c r="H1634" s="842"/>
      <c r="I1634" s="842"/>
      <c r="J1634" s="107"/>
      <c r="K1634" s="10"/>
      <c r="L1634" s="10"/>
      <c r="M1634" s="838"/>
      <c r="N1634" s="10">
        <v>2</v>
      </c>
      <c r="O1634" s="107">
        <v>3</v>
      </c>
      <c r="P1634" s="838">
        <v>6000</v>
      </c>
      <c r="Q1634" s="10"/>
      <c r="R1634" s="107"/>
    </row>
    <row r="1635" spans="1:18" s="843" customFormat="1" ht="22.5" x14ac:dyDescent="0.25">
      <c r="A1635" s="107" t="s">
        <v>19102</v>
      </c>
      <c r="B1635" s="10" t="s">
        <v>19548</v>
      </c>
      <c r="C1635" s="269" t="s">
        <v>114</v>
      </c>
      <c r="D1635" s="841" t="s">
        <v>19261</v>
      </c>
      <c r="E1635" s="837">
        <v>2500</v>
      </c>
      <c r="F1635" s="269">
        <v>71908796</v>
      </c>
      <c r="G1635" s="841" t="s">
        <v>19117</v>
      </c>
      <c r="H1635" s="842" t="s">
        <v>19107</v>
      </c>
      <c r="I1635" s="842"/>
      <c r="J1635" s="107" t="s">
        <v>19107</v>
      </c>
      <c r="K1635" s="10"/>
      <c r="L1635" s="10"/>
      <c r="M1635" s="838"/>
      <c r="N1635" s="10">
        <v>2</v>
      </c>
      <c r="O1635" s="107">
        <v>4</v>
      </c>
      <c r="P1635" s="838">
        <v>10000</v>
      </c>
      <c r="Q1635" s="10"/>
      <c r="R1635" s="107"/>
    </row>
    <row r="1636" spans="1:18" s="843" customFormat="1" ht="22.5" x14ac:dyDescent="0.25">
      <c r="A1636" s="107" t="s">
        <v>19102</v>
      </c>
      <c r="B1636" s="10" t="s">
        <v>19548</v>
      </c>
      <c r="C1636" s="269" t="s">
        <v>114</v>
      </c>
      <c r="D1636" s="841" t="s">
        <v>19262</v>
      </c>
      <c r="E1636" s="837">
        <v>3000</v>
      </c>
      <c r="F1636" s="269">
        <v>41965213</v>
      </c>
      <c r="G1636" s="841" t="s">
        <v>19111</v>
      </c>
      <c r="H1636" s="842" t="s">
        <v>19107</v>
      </c>
      <c r="I1636" s="842"/>
      <c r="J1636" s="107" t="s">
        <v>19107</v>
      </c>
      <c r="K1636" s="10"/>
      <c r="L1636" s="10"/>
      <c r="M1636" s="838"/>
      <c r="N1636" s="10">
        <v>1</v>
      </c>
      <c r="O1636" s="107">
        <v>1</v>
      </c>
      <c r="P1636" s="838">
        <v>6000</v>
      </c>
      <c r="Q1636" s="10"/>
      <c r="R1636" s="107"/>
    </row>
    <row r="1637" spans="1:18" s="843" customFormat="1" ht="33.75" x14ac:dyDescent="0.25">
      <c r="A1637" s="107" t="s">
        <v>19102</v>
      </c>
      <c r="B1637" s="10" t="s">
        <v>19548</v>
      </c>
      <c r="C1637" s="269" t="s">
        <v>114</v>
      </c>
      <c r="D1637" s="841" t="s">
        <v>19263</v>
      </c>
      <c r="E1637" s="837">
        <v>5000</v>
      </c>
      <c r="F1637" s="269">
        <v>18021501</v>
      </c>
      <c r="G1637" s="841" t="s">
        <v>19264</v>
      </c>
      <c r="H1637" s="842" t="s">
        <v>16685</v>
      </c>
      <c r="I1637" s="842"/>
      <c r="J1637" s="107" t="s">
        <v>19265</v>
      </c>
      <c r="K1637" s="10"/>
      <c r="L1637" s="10"/>
      <c r="M1637" s="838"/>
      <c r="N1637" s="10">
        <v>1</v>
      </c>
      <c r="O1637" s="107">
        <v>1</v>
      </c>
      <c r="P1637" s="838">
        <v>5000</v>
      </c>
      <c r="Q1637" s="10"/>
      <c r="R1637" s="107"/>
    </row>
    <row r="1638" spans="1:18" s="843" customFormat="1" ht="22.5" x14ac:dyDescent="0.25">
      <c r="A1638" s="107" t="s">
        <v>19102</v>
      </c>
      <c r="B1638" s="10" t="s">
        <v>19548</v>
      </c>
      <c r="C1638" s="269" t="s">
        <v>114</v>
      </c>
      <c r="D1638" s="841" t="s">
        <v>19266</v>
      </c>
      <c r="E1638" s="837">
        <v>1800</v>
      </c>
      <c r="F1638" s="269">
        <v>75023084</v>
      </c>
      <c r="G1638" s="841" t="s">
        <v>19126</v>
      </c>
      <c r="H1638" s="842" t="s">
        <v>19127</v>
      </c>
      <c r="I1638" s="842"/>
      <c r="J1638" s="107" t="s">
        <v>19127</v>
      </c>
      <c r="K1638" s="10"/>
      <c r="L1638" s="10"/>
      <c r="M1638" s="838"/>
      <c r="N1638" s="10">
        <v>1</v>
      </c>
      <c r="O1638" s="107">
        <v>3</v>
      </c>
      <c r="P1638" s="838">
        <v>5400</v>
      </c>
      <c r="Q1638" s="10"/>
      <c r="R1638" s="107"/>
    </row>
    <row r="1639" spans="1:18" s="843" customFormat="1" ht="22.5" x14ac:dyDescent="0.25">
      <c r="A1639" s="107" t="s">
        <v>19102</v>
      </c>
      <c r="B1639" s="10" t="s">
        <v>19548</v>
      </c>
      <c r="C1639" s="269" t="s">
        <v>114</v>
      </c>
      <c r="D1639" s="841" t="s">
        <v>19267</v>
      </c>
      <c r="E1639" s="837">
        <v>6000</v>
      </c>
      <c r="F1639" s="269">
        <v>41069593</v>
      </c>
      <c r="G1639" s="841" t="s">
        <v>19268</v>
      </c>
      <c r="H1639" s="842" t="s">
        <v>15796</v>
      </c>
      <c r="I1639" s="842"/>
      <c r="J1639" s="107" t="s">
        <v>15796</v>
      </c>
      <c r="K1639" s="10"/>
      <c r="L1639" s="10"/>
      <c r="M1639" s="838"/>
      <c r="N1639" s="10">
        <v>1</v>
      </c>
      <c r="O1639" s="107">
        <v>1</v>
      </c>
      <c r="P1639" s="838">
        <v>6000</v>
      </c>
      <c r="Q1639" s="10"/>
      <c r="R1639" s="107"/>
    </row>
    <row r="1640" spans="1:18" s="843" customFormat="1" ht="33.75" x14ac:dyDescent="0.25">
      <c r="A1640" s="107" t="s">
        <v>19102</v>
      </c>
      <c r="B1640" s="10" t="s">
        <v>19548</v>
      </c>
      <c r="C1640" s="269" t="s">
        <v>114</v>
      </c>
      <c r="D1640" s="841" t="s">
        <v>19269</v>
      </c>
      <c r="E1640" s="837">
        <v>2800</v>
      </c>
      <c r="F1640" s="269">
        <v>73756647</v>
      </c>
      <c r="G1640" s="841" t="s">
        <v>19131</v>
      </c>
      <c r="H1640" s="842" t="s">
        <v>16691</v>
      </c>
      <c r="I1640" s="842"/>
      <c r="J1640" s="107" t="s">
        <v>16691</v>
      </c>
      <c r="K1640" s="10"/>
      <c r="L1640" s="10"/>
      <c r="M1640" s="838"/>
      <c r="N1640" s="10">
        <v>3</v>
      </c>
      <c r="O1640" s="107">
        <v>6</v>
      </c>
      <c r="P1640" s="838">
        <v>16800</v>
      </c>
      <c r="Q1640" s="10"/>
      <c r="R1640" s="107"/>
    </row>
    <row r="1641" spans="1:18" s="843" customFormat="1" ht="22.5" x14ac:dyDescent="0.25">
      <c r="A1641" s="107" t="s">
        <v>19102</v>
      </c>
      <c r="B1641" s="10" t="s">
        <v>19548</v>
      </c>
      <c r="C1641" s="269" t="s">
        <v>114</v>
      </c>
      <c r="D1641" s="841" t="s">
        <v>19175</v>
      </c>
      <c r="E1641" s="837">
        <v>5000</v>
      </c>
      <c r="F1641" s="269">
        <v>45210361</v>
      </c>
      <c r="G1641" s="841" t="s">
        <v>19270</v>
      </c>
      <c r="H1641" s="842" t="s">
        <v>15796</v>
      </c>
      <c r="I1641" s="842"/>
      <c r="J1641" s="107" t="s">
        <v>15796</v>
      </c>
      <c r="K1641" s="10"/>
      <c r="L1641" s="10"/>
      <c r="M1641" s="838"/>
      <c r="N1641" s="10">
        <v>1</v>
      </c>
      <c r="O1641" s="107">
        <v>1</v>
      </c>
      <c r="P1641" s="838">
        <v>5000</v>
      </c>
      <c r="Q1641" s="10"/>
      <c r="R1641" s="107"/>
    </row>
    <row r="1642" spans="1:18" s="843" customFormat="1" ht="22.5" x14ac:dyDescent="0.25">
      <c r="A1642" s="107" t="s">
        <v>19102</v>
      </c>
      <c r="B1642" s="10" t="s">
        <v>19548</v>
      </c>
      <c r="C1642" s="269" t="s">
        <v>114</v>
      </c>
      <c r="D1642" s="841" t="s">
        <v>19271</v>
      </c>
      <c r="E1642" s="837">
        <v>2500</v>
      </c>
      <c r="F1642" s="269">
        <v>48249512</v>
      </c>
      <c r="G1642" s="841" t="s">
        <v>19134</v>
      </c>
      <c r="H1642" s="842" t="s">
        <v>19124</v>
      </c>
      <c r="I1642" s="842"/>
      <c r="J1642" s="107" t="s">
        <v>19124</v>
      </c>
      <c r="K1642" s="10"/>
      <c r="L1642" s="10"/>
      <c r="M1642" s="838"/>
      <c r="N1642" s="10">
        <v>3</v>
      </c>
      <c r="O1642" s="107">
        <v>6</v>
      </c>
      <c r="P1642" s="838">
        <v>15000</v>
      </c>
      <c r="Q1642" s="10"/>
      <c r="R1642" s="107"/>
    </row>
    <row r="1643" spans="1:18" s="843" customFormat="1" ht="22.5" x14ac:dyDescent="0.25">
      <c r="A1643" s="107" t="s">
        <v>19102</v>
      </c>
      <c r="B1643" s="10" t="s">
        <v>19548</v>
      </c>
      <c r="C1643" s="269" t="s">
        <v>114</v>
      </c>
      <c r="D1643" s="841" t="s">
        <v>19272</v>
      </c>
      <c r="E1643" s="837">
        <v>3000</v>
      </c>
      <c r="F1643" s="269">
        <v>43305514</v>
      </c>
      <c r="G1643" s="841" t="s">
        <v>19273</v>
      </c>
      <c r="H1643" s="842" t="s">
        <v>19107</v>
      </c>
      <c r="I1643" s="842"/>
      <c r="J1643" s="107" t="s">
        <v>19107</v>
      </c>
      <c r="K1643" s="10"/>
      <c r="L1643" s="10"/>
      <c r="M1643" s="838"/>
      <c r="N1643" s="10">
        <v>2</v>
      </c>
      <c r="O1643" s="107">
        <v>5</v>
      </c>
      <c r="P1643" s="838">
        <v>15000</v>
      </c>
      <c r="Q1643" s="10"/>
      <c r="R1643" s="107"/>
    </row>
    <row r="1644" spans="1:18" s="843" customFormat="1" ht="22.5" x14ac:dyDescent="0.25">
      <c r="A1644" s="107" t="s">
        <v>19102</v>
      </c>
      <c r="B1644" s="10" t="s">
        <v>19548</v>
      </c>
      <c r="C1644" s="269" t="s">
        <v>114</v>
      </c>
      <c r="D1644" s="841" t="s">
        <v>19274</v>
      </c>
      <c r="E1644" s="837">
        <v>1000</v>
      </c>
      <c r="F1644" s="269">
        <v>33812973</v>
      </c>
      <c r="G1644" s="841" t="s">
        <v>19136</v>
      </c>
      <c r="H1644" s="842" t="s">
        <v>15585</v>
      </c>
      <c r="I1644" s="842"/>
      <c r="J1644" s="107" t="s">
        <v>15585</v>
      </c>
      <c r="K1644" s="10"/>
      <c r="L1644" s="10"/>
      <c r="M1644" s="838"/>
      <c r="N1644" s="10">
        <v>3</v>
      </c>
      <c r="O1644" s="107">
        <v>6</v>
      </c>
      <c r="P1644" s="838">
        <v>6000</v>
      </c>
      <c r="Q1644" s="10"/>
      <c r="R1644" s="107"/>
    </row>
    <row r="1645" spans="1:18" s="843" customFormat="1" ht="33.75" x14ac:dyDescent="0.25">
      <c r="A1645" s="107" t="s">
        <v>19102</v>
      </c>
      <c r="B1645" s="10" t="s">
        <v>19548</v>
      </c>
      <c r="C1645" s="269" t="s">
        <v>114</v>
      </c>
      <c r="D1645" s="841" t="s">
        <v>19137</v>
      </c>
      <c r="E1645" s="837">
        <v>4000</v>
      </c>
      <c r="F1645" s="269">
        <v>41778764</v>
      </c>
      <c r="G1645" s="841" t="s">
        <v>19138</v>
      </c>
      <c r="H1645" s="842" t="s">
        <v>19107</v>
      </c>
      <c r="I1645" s="842"/>
      <c r="J1645" s="107" t="s">
        <v>19107</v>
      </c>
      <c r="K1645" s="10"/>
      <c r="L1645" s="10"/>
      <c r="M1645" s="838"/>
      <c r="N1645" s="10">
        <v>3</v>
      </c>
      <c r="O1645" s="107">
        <v>6</v>
      </c>
      <c r="P1645" s="838">
        <v>24000</v>
      </c>
      <c r="Q1645" s="10"/>
      <c r="R1645" s="107"/>
    </row>
    <row r="1646" spans="1:18" s="843" customFormat="1" ht="22.5" x14ac:dyDescent="0.25">
      <c r="A1646" s="107" t="s">
        <v>19102</v>
      </c>
      <c r="B1646" s="10" t="s">
        <v>19548</v>
      </c>
      <c r="C1646" s="269" t="s">
        <v>114</v>
      </c>
      <c r="D1646" s="841" t="s">
        <v>19275</v>
      </c>
      <c r="E1646" s="837">
        <v>2200</v>
      </c>
      <c r="F1646" s="269">
        <v>60158986</v>
      </c>
      <c r="G1646" s="841" t="s">
        <v>19276</v>
      </c>
      <c r="H1646" s="842" t="s">
        <v>19092</v>
      </c>
      <c r="I1646" s="842"/>
      <c r="J1646" s="107" t="s">
        <v>19092</v>
      </c>
      <c r="K1646" s="10"/>
      <c r="L1646" s="10"/>
      <c r="M1646" s="838"/>
      <c r="N1646" s="10">
        <v>2</v>
      </c>
      <c r="O1646" s="107">
        <v>3</v>
      </c>
      <c r="P1646" s="838">
        <v>6600</v>
      </c>
      <c r="Q1646" s="10"/>
      <c r="R1646" s="107"/>
    </row>
    <row r="1647" spans="1:18" s="843" customFormat="1" ht="22.5" x14ac:dyDescent="0.25">
      <c r="A1647" s="107" t="s">
        <v>19102</v>
      </c>
      <c r="B1647" s="10" t="s">
        <v>19548</v>
      </c>
      <c r="C1647" s="269" t="s">
        <v>114</v>
      </c>
      <c r="D1647" s="841" t="s">
        <v>19277</v>
      </c>
      <c r="E1647" s="837">
        <v>2200</v>
      </c>
      <c r="F1647" s="269">
        <v>27853874</v>
      </c>
      <c r="G1647" s="841" t="s">
        <v>19278</v>
      </c>
      <c r="H1647" s="842" t="s">
        <v>15678</v>
      </c>
      <c r="I1647" s="842"/>
      <c r="J1647" s="107" t="s">
        <v>15678</v>
      </c>
      <c r="K1647" s="10"/>
      <c r="L1647" s="10"/>
      <c r="M1647" s="838"/>
      <c r="N1647" s="10">
        <v>1</v>
      </c>
      <c r="O1647" s="107">
        <v>1</v>
      </c>
      <c r="P1647" s="838">
        <v>2200</v>
      </c>
      <c r="Q1647" s="10"/>
      <c r="R1647" s="107"/>
    </row>
    <row r="1648" spans="1:18" s="843" customFormat="1" ht="22.5" x14ac:dyDescent="0.25">
      <c r="A1648" s="107" t="s">
        <v>19102</v>
      </c>
      <c r="B1648" s="10" t="s">
        <v>19548</v>
      </c>
      <c r="C1648" s="269" t="s">
        <v>114</v>
      </c>
      <c r="D1648" s="841" t="s">
        <v>19141</v>
      </c>
      <c r="E1648" s="837">
        <v>2000</v>
      </c>
      <c r="F1648" s="269">
        <v>46387149</v>
      </c>
      <c r="G1648" s="841" t="s">
        <v>19142</v>
      </c>
      <c r="H1648" s="842" t="s">
        <v>17390</v>
      </c>
      <c r="I1648" s="842"/>
      <c r="J1648" s="107" t="s">
        <v>17390</v>
      </c>
      <c r="K1648" s="10"/>
      <c r="L1648" s="10"/>
      <c r="M1648" s="838"/>
      <c r="N1648" s="10">
        <v>3</v>
      </c>
      <c r="O1648" s="107">
        <v>4</v>
      </c>
      <c r="P1648" s="838">
        <v>8000</v>
      </c>
      <c r="Q1648" s="10"/>
      <c r="R1648" s="107"/>
    </row>
    <row r="1649" spans="1:18" s="843" customFormat="1" ht="22.5" x14ac:dyDescent="0.25">
      <c r="A1649" s="107" t="s">
        <v>19102</v>
      </c>
      <c r="B1649" s="10" t="s">
        <v>19548</v>
      </c>
      <c r="C1649" s="269" t="s">
        <v>114</v>
      </c>
      <c r="D1649" s="841" t="s">
        <v>19279</v>
      </c>
      <c r="E1649" s="837">
        <v>1800</v>
      </c>
      <c r="F1649" s="269">
        <v>41752118</v>
      </c>
      <c r="G1649" s="841" t="s">
        <v>19280</v>
      </c>
      <c r="H1649" s="842" t="s">
        <v>19248</v>
      </c>
      <c r="I1649" s="842"/>
      <c r="J1649" s="107" t="s">
        <v>19248</v>
      </c>
      <c r="K1649" s="10"/>
      <c r="L1649" s="10"/>
      <c r="M1649" s="838"/>
      <c r="N1649" s="10">
        <v>2</v>
      </c>
      <c r="O1649" s="107">
        <v>3</v>
      </c>
      <c r="P1649" s="838">
        <v>5400</v>
      </c>
      <c r="Q1649" s="10"/>
      <c r="R1649" s="107"/>
    </row>
    <row r="1650" spans="1:18" s="843" customFormat="1" ht="56.25" x14ac:dyDescent="0.25">
      <c r="A1650" s="107" t="s">
        <v>19102</v>
      </c>
      <c r="B1650" s="10" t="s">
        <v>19548</v>
      </c>
      <c r="C1650" s="269" t="s">
        <v>114</v>
      </c>
      <c r="D1650" s="841" t="s">
        <v>19281</v>
      </c>
      <c r="E1650" s="837">
        <v>3000</v>
      </c>
      <c r="F1650" s="269">
        <v>70848101</v>
      </c>
      <c r="G1650" s="841" t="s">
        <v>19282</v>
      </c>
      <c r="H1650" s="842" t="s">
        <v>19107</v>
      </c>
      <c r="I1650" s="842"/>
      <c r="J1650" s="107" t="s">
        <v>19107</v>
      </c>
      <c r="K1650" s="10"/>
      <c r="L1650" s="10"/>
      <c r="M1650" s="838"/>
      <c r="N1650" s="10">
        <v>4</v>
      </c>
      <c r="O1650" s="107">
        <v>4</v>
      </c>
      <c r="P1650" s="838">
        <v>12000</v>
      </c>
      <c r="Q1650" s="10"/>
      <c r="R1650" s="107"/>
    </row>
    <row r="1651" spans="1:18" s="843" customFormat="1" ht="22.5" x14ac:dyDescent="0.25">
      <c r="A1651" s="107" t="s">
        <v>19102</v>
      </c>
      <c r="B1651" s="10" t="s">
        <v>19548</v>
      </c>
      <c r="C1651" s="269" t="s">
        <v>114</v>
      </c>
      <c r="D1651" s="841" t="s">
        <v>19148</v>
      </c>
      <c r="E1651" s="837">
        <v>2800</v>
      </c>
      <c r="F1651" s="269">
        <v>47220988</v>
      </c>
      <c r="G1651" s="841" t="s">
        <v>19149</v>
      </c>
      <c r="H1651" s="842" t="s">
        <v>19170</v>
      </c>
      <c r="I1651" s="842"/>
      <c r="J1651" s="107" t="s">
        <v>19283</v>
      </c>
      <c r="K1651" s="10"/>
      <c r="L1651" s="10"/>
      <c r="M1651" s="838"/>
      <c r="N1651" s="10">
        <v>3</v>
      </c>
      <c r="O1651" s="107">
        <v>5.5</v>
      </c>
      <c r="P1651" s="838">
        <v>15400</v>
      </c>
      <c r="Q1651" s="10"/>
      <c r="R1651" s="107"/>
    </row>
    <row r="1652" spans="1:18" s="843" customFormat="1" ht="22.5" x14ac:dyDescent="0.25">
      <c r="A1652" s="107" t="s">
        <v>19102</v>
      </c>
      <c r="B1652" s="10" t="s">
        <v>19548</v>
      </c>
      <c r="C1652" s="269" t="s">
        <v>114</v>
      </c>
      <c r="D1652" s="841" t="s">
        <v>19284</v>
      </c>
      <c r="E1652" s="837">
        <v>2500</v>
      </c>
      <c r="F1652" s="269">
        <v>76791796</v>
      </c>
      <c r="G1652" s="841" t="s">
        <v>19152</v>
      </c>
      <c r="H1652" s="842" t="s">
        <v>19182</v>
      </c>
      <c r="I1652" s="842"/>
      <c r="J1652" s="107" t="s">
        <v>19182</v>
      </c>
      <c r="K1652" s="10"/>
      <c r="L1652" s="10"/>
      <c r="M1652" s="838"/>
      <c r="N1652" s="10">
        <v>2</v>
      </c>
      <c r="O1652" s="107">
        <v>4</v>
      </c>
      <c r="P1652" s="838">
        <v>10000</v>
      </c>
      <c r="Q1652" s="10"/>
      <c r="R1652" s="107"/>
    </row>
    <row r="1653" spans="1:18" s="843" customFormat="1" ht="22.5" x14ac:dyDescent="0.25">
      <c r="A1653" s="107" t="s">
        <v>19102</v>
      </c>
      <c r="B1653" s="10" t="s">
        <v>19548</v>
      </c>
      <c r="C1653" s="269" t="s">
        <v>114</v>
      </c>
      <c r="D1653" s="841" t="s">
        <v>19285</v>
      </c>
      <c r="E1653" s="837">
        <v>2200</v>
      </c>
      <c r="F1653" s="269">
        <v>27665640</v>
      </c>
      <c r="G1653" s="841" t="s">
        <v>19286</v>
      </c>
      <c r="H1653" s="842" t="s">
        <v>15678</v>
      </c>
      <c r="I1653" s="842"/>
      <c r="J1653" s="107" t="s">
        <v>15678</v>
      </c>
      <c r="K1653" s="10"/>
      <c r="L1653" s="10"/>
      <c r="M1653" s="838"/>
      <c r="N1653" s="10">
        <v>4</v>
      </c>
      <c r="O1653" s="107">
        <v>6</v>
      </c>
      <c r="P1653" s="838">
        <v>13200</v>
      </c>
      <c r="Q1653" s="10"/>
      <c r="R1653" s="107"/>
    </row>
    <row r="1654" spans="1:18" s="843" customFormat="1" ht="33.75" x14ac:dyDescent="0.25">
      <c r="A1654" s="107" t="s">
        <v>19102</v>
      </c>
      <c r="B1654" s="10" t="s">
        <v>19548</v>
      </c>
      <c r="C1654" s="269" t="s">
        <v>114</v>
      </c>
      <c r="D1654" s="841" t="s">
        <v>19287</v>
      </c>
      <c r="E1654" s="837">
        <v>2500</v>
      </c>
      <c r="F1654" s="269">
        <v>46832706</v>
      </c>
      <c r="G1654" s="841" t="s">
        <v>19288</v>
      </c>
      <c r="H1654" s="842" t="s">
        <v>15833</v>
      </c>
      <c r="I1654" s="842"/>
      <c r="J1654" s="107" t="s">
        <v>15833</v>
      </c>
      <c r="K1654" s="10"/>
      <c r="L1654" s="10"/>
      <c r="M1654" s="838"/>
      <c r="N1654" s="10">
        <v>1</v>
      </c>
      <c r="O1654" s="107">
        <v>2</v>
      </c>
      <c r="P1654" s="838">
        <v>5000</v>
      </c>
      <c r="Q1654" s="10"/>
      <c r="R1654" s="107"/>
    </row>
    <row r="1655" spans="1:18" s="843" customFormat="1" ht="22.5" x14ac:dyDescent="0.25">
      <c r="A1655" s="107" t="s">
        <v>19102</v>
      </c>
      <c r="B1655" s="10" t="s">
        <v>19548</v>
      </c>
      <c r="C1655" s="269" t="s">
        <v>114</v>
      </c>
      <c r="D1655" s="841" t="s">
        <v>19289</v>
      </c>
      <c r="E1655" s="837">
        <v>2000</v>
      </c>
      <c r="F1655" s="269">
        <v>73113401</v>
      </c>
      <c r="G1655" s="841" t="s">
        <v>19290</v>
      </c>
      <c r="H1655" s="842" t="s">
        <v>19185</v>
      </c>
      <c r="I1655" s="842"/>
      <c r="J1655" s="107" t="s">
        <v>19185</v>
      </c>
      <c r="K1655" s="10"/>
      <c r="L1655" s="10"/>
      <c r="M1655" s="838"/>
      <c r="N1655" s="10">
        <v>3</v>
      </c>
      <c r="O1655" s="107">
        <v>4</v>
      </c>
      <c r="P1655" s="838">
        <v>8000</v>
      </c>
      <c r="Q1655" s="10"/>
      <c r="R1655" s="107"/>
    </row>
    <row r="1656" spans="1:18" s="843" customFormat="1" ht="22.5" x14ac:dyDescent="0.25">
      <c r="A1656" s="107" t="s">
        <v>19102</v>
      </c>
      <c r="B1656" s="10" t="s">
        <v>19548</v>
      </c>
      <c r="C1656" s="269" t="s">
        <v>114</v>
      </c>
      <c r="D1656" s="841" t="s">
        <v>19291</v>
      </c>
      <c r="E1656" s="837">
        <v>5000</v>
      </c>
      <c r="F1656" s="269">
        <v>27577811</v>
      </c>
      <c r="G1656" s="841" t="s">
        <v>19292</v>
      </c>
      <c r="H1656" s="842" t="s">
        <v>19293</v>
      </c>
      <c r="I1656" s="842"/>
      <c r="J1656" s="107" t="s">
        <v>19293</v>
      </c>
      <c r="K1656" s="10"/>
      <c r="L1656" s="10"/>
      <c r="M1656" s="838"/>
      <c r="N1656" s="10">
        <v>1</v>
      </c>
      <c r="O1656" s="107">
        <v>2</v>
      </c>
      <c r="P1656" s="838">
        <v>10000</v>
      </c>
      <c r="Q1656" s="10"/>
      <c r="R1656" s="107"/>
    </row>
    <row r="1657" spans="1:18" s="843" customFormat="1" ht="22.5" x14ac:dyDescent="0.25">
      <c r="A1657" s="107" t="s">
        <v>19102</v>
      </c>
      <c r="B1657" s="10" t="s">
        <v>19548</v>
      </c>
      <c r="C1657" s="269" t="s">
        <v>114</v>
      </c>
      <c r="D1657" s="841" t="s">
        <v>19294</v>
      </c>
      <c r="E1657" s="837">
        <v>2500</v>
      </c>
      <c r="F1657" s="269">
        <v>43717162</v>
      </c>
      <c r="G1657" s="841" t="s">
        <v>19295</v>
      </c>
      <c r="H1657" s="842" t="s">
        <v>19107</v>
      </c>
      <c r="I1657" s="842"/>
      <c r="J1657" s="107" t="s">
        <v>19107</v>
      </c>
      <c r="K1657" s="10"/>
      <c r="L1657" s="10"/>
      <c r="M1657" s="838"/>
      <c r="N1657" s="10">
        <v>1</v>
      </c>
      <c r="O1657" s="107">
        <v>3</v>
      </c>
      <c r="P1657" s="838">
        <v>7500</v>
      </c>
      <c r="Q1657" s="10"/>
      <c r="R1657" s="107"/>
    </row>
    <row r="1658" spans="1:18" s="843" customFormat="1" ht="45" x14ac:dyDescent="0.25">
      <c r="A1658" s="107" t="s">
        <v>19102</v>
      </c>
      <c r="B1658" s="10" t="s">
        <v>19548</v>
      </c>
      <c r="C1658" s="269" t="s">
        <v>114</v>
      </c>
      <c r="D1658" s="841" t="s">
        <v>19296</v>
      </c>
      <c r="E1658" s="837">
        <v>6000</v>
      </c>
      <c r="F1658" s="269">
        <v>47177347</v>
      </c>
      <c r="G1658" s="841" t="s">
        <v>19161</v>
      </c>
      <c r="H1658" s="842" t="s">
        <v>19107</v>
      </c>
      <c r="I1658" s="842"/>
      <c r="J1658" s="107" t="s">
        <v>19107</v>
      </c>
      <c r="K1658" s="10"/>
      <c r="L1658" s="10"/>
      <c r="M1658" s="838"/>
      <c r="N1658" s="10">
        <v>3</v>
      </c>
      <c r="O1658" s="107">
        <v>6</v>
      </c>
      <c r="P1658" s="838">
        <v>30000</v>
      </c>
      <c r="Q1658" s="10"/>
      <c r="R1658" s="107"/>
    </row>
    <row r="1659" spans="1:18" s="843" customFormat="1" ht="22.5" x14ac:dyDescent="0.25">
      <c r="A1659" s="107" t="s">
        <v>19102</v>
      </c>
      <c r="B1659" s="10" t="s">
        <v>19548</v>
      </c>
      <c r="C1659" s="269" t="s">
        <v>114</v>
      </c>
      <c r="D1659" s="841" t="s">
        <v>19297</v>
      </c>
      <c r="E1659" s="837">
        <v>5000</v>
      </c>
      <c r="F1659" s="269" t="s">
        <v>19298</v>
      </c>
      <c r="G1659" s="841" t="s">
        <v>19299</v>
      </c>
      <c r="H1659" s="842" t="s">
        <v>19300</v>
      </c>
      <c r="I1659" s="842"/>
      <c r="J1659" s="107" t="s">
        <v>19300</v>
      </c>
      <c r="K1659" s="10"/>
      <c r="L1659" s="10"/>
      <c r="M1659" s="838"/>
      <c r="N1659" s="10">
        <v>4</v>
      </c>
      <c r="O1659" s="107">
        <v>4</v>
      </c>
      <c r="P1659" s="838">
        <v>20000</v>
      </c>
      <c r="Q1659" s="10"/>
      <c r="R1659" s="107"/>
    </row>
    <row r="1660" spans="1:18" s="843" customFormat="1" ht="22.5" x14ac:dyDescent="0.25">
      <c r="A1660" s="107" t="s">
        <v>19102</v>
      </c>
      <c r="B1660" s="10" t="s">
        <v>19548</v>
      </c>
      <c r="C1660" s="269" t="s">
        <v>114</v>
      </c>
      <c r="D1660" s="841" t="s">
        <v>19301</v>
      </c>
      <c r="E1660" s="837">
        <v>5000</v>
      </c>
      <c r="F1660" s="269">
        <v>42038049</v>
      </c>
      <c r="G1660" s="841" t="s">
        <v>19163</v>
      </c>
      <c r="H1660" s="842" t="s">
        <v>16685</v>
      </c>
      <c r="I1660" s="842"/>
      <c r="J1660" s="107" t="s">
        <v>16685</v>
      </c>
      <c r="K1660" s="10"/>
      <c r="L1660" s="10"/>
      <c r="M1660" s="838"/>
      <c r="N1660" s="10">
        <v>1</v>
      </c>
      <c r="O1660" s="107">
        <v>1</v>
      </c>
      <c r="P1660" s="838">
        <v>5000</v>
      </c>
      <c r="Q1660" s="10"/>
      <c r="R1660" s="107"/>
    </row>
    <row r="1661" spans="1:18" s="843" customFormat="1" ht="22.5" x14ac:dyDescent="0.25">
      <c r="A1661" s="107" t="s">
        <v>19102</v>
      </c>
      <c r="B1661" s="10" t="s">
        <v>19548</v>
      </c>
      <c r="C1661" s="269" t="s">
        <v>114</v>
      </c>
      <c r="D1661" s="841" t="s">
        <v>19302</v>
      </c>
      <c r="E1661" s="837">
        <v>3000</v>
      </c>
      <c r="F1661" s="269">
        <v>44178866</v>
      </c>
      <c r="G1661" s="841" t="s">
        <v>19303</v>
      </c>
      <c r="H1661" s="842" t="s">
        <v>19107</v>
      </c>
      <c r="I1661" s="842"/>
      <c r="J1661" s="107" t="s">
        <v>19107</v>
      </c>
      <c r="K1661" s="10"/>
      <c r="L1661" s="10"/>
      <c r="M1661" s="838"/>
      <c r="N1661" s="10">
        <v>3</v>
      </c>
      <c r="O1661" s="107">
        <v>7</v>
      </c>
      <c r="P1661" s="838">
        <v>21000</v>
      </c>
      <c r="Q1661" s="10"/>
      <c r="R1661" s="107"/>
    </row>
    <row r="1662" spans="1:18" s="843" customFormat="1" ht="22.5" x14ac:dyDescent="0.25">
      <c r="A1662" s="107" t="s">
        <v>19102</v>
      </c>
      <c r="B1662" s="10" t="s">
        <v>19548</v>
      </c>
      <c r="C1662" s="269" t="s">
        <v>114</v>
      </c>
      <c r="D1662" s="841" t="s">
        <v>19175</v>
      </c>
      <c r="E1662" s="837">
        <v>5000</v>
      </c>
      <c r="F1662" s="269">
        <v>46143794</v>
      </c>
      <c r="G1662" s="841" t="s">
        <v>19176</v>
      </c>
      <c r="H1662" s="842" t="s">
        <v>15796</v>
      </c>
      <c r="I1662" s="842"/>
      <c r="J1662" s="107" t="s">
        <v>15796</v>
      </c>
      <c r="K1662" s="10"/>
      <c r="L1662" s="10"/>
      <c r="M1662" s="838"/>
      <c r="N1662" s="10">
        <v>1</v>
      </c>
      <c r="O1662" s="107">
        <v>1</v>
      </c>
      <c r="P1662" s="838">
        <v>10000</v>
      </c>
      <c r="Q1662" s="10"/>
      <c r="R1662" s="107"/>
    </row>
    <row r="1663" spans="1:18" s="843" customFormat="1" ht="22.5" x14ac:dyDescent="0.25">
      <c r="A1663" s="107" t="s">
        <v>19102</v>
      </c>
      <c r="B1663" s="10" t="s">
        <v>19548</v>
      </c>
      <c r="C1663" s="269" t="s">
        <v>114</v>
      </c>
      <c r="D1663" s="841" t="s">
        <v>19304</v>
      </c>
      <c r="E1663" s="837">
        <v>1800</v>
      </c>
      <c r="F1663" s="269">
        <v>73497106</v>
      </c>
      <c r="G1663" s="841" t="s">
        <v>19181</v>
      </c>
      <c r="H1663" s="842" t="s">
        <v>19182</v>
      </c>
      <c r="I1663" s="842"/>
      <c r="J1663" s="107" t="s">
        <v>19182</v>
      </c>
      <c r="K1663" s="10"/>
      <c r="L1663" s="10"/>
      <c r="M1663" s="838"/>
      <c r="N1663" s="10">
        <v>1</v>
      </c>
      <c r="O1663" s="107">
        <v>3</v>
      </c>
      <c r="P1663" s="838">
        <v>5400</v>
      </c>
      <c r="Q1663" s="10"/>
      <c r="R1663" s="107"/>
    </row>
    <row r="1664" spans="1:18" s="843" customFormat="1" ht="22.5" x14ac:dyDescent="0.25">
      <c r="A1664" s="107" t="s">
        <v>19102</v>
      </c>
      <c r="B1664" s="10" t="s">
        <v>19548</v>
      </c>
      <c r="C1664" s="269" t="s">
        <v>114</v>
      </c>
      <c r="D1664" s="841" t="s">
        <v>19305</v>
      </c>
      <c r="E1664" s="837">
        <v>5000</v>
      </c>
      <c r="F1664" s="269">
        <v>16804198</v>
      </c>
      <c r="G1664" s="841" t="s">
        <v>19192</v>
      </c>
      <c r="H1664" s="842" t="s">
        <v>19193</v>
      </c>
      <c r="I1664" s="842"/>
      <c r="J1664" s="107" t="s">
        <v>19193</v>
      </c>
      <c r="K1664" s="10"/>
      <c r="L1664" s="10"/>
      <c r="M1664" s="838"/>
      <c r="N1664" s="10">
        <v>4</v>
      </c>
      <c r="O1664" s="107">
        <v>6</v>
      </c>
      <c r="P1664" s="838">
        <v>30000</v>
      </c>
      <c r="Q1664" s="10"/>
      <c r="R1664" s="107"/>
    </row>
    <row r="1665" spans="1:18" s="843" customFormat="1" ht="45" x14ac:dyDescent="0.25">
      <c r="A1665" s="107" t="s">
        <v>19102</v>
      </c>
      <c r="B1665" s="10" t="s">
        <v>19548</v>
      </c>
      <c r="C1665" s="269" t="s">
        <v>114</v>
      </c>
      <c r="D1665" s="841" t="s">
        <v>19306</v>
      </c>
      <c r="E1665" s="837">
        <v>4000</v>
      </c>
      <c r="F1665" s="269">
        <v>42209173</v>
      </c>
      <c r="G1665" s="841" t="s">
        <v>19195</v>
      </c>
      <c r="H1665" s="842" t="s">
        <v>19107</v>
      </c>
      <c r="I1665" s="842"/>
      <c r="J1665" s="107" t="s">
        <v>19107</v>
      </c>
      <c r="K1665" s="10"/>
      <c r="L1665" s="10"/>
      <c r="M1665" s="838"/>
      <c r="N1665" s="10">
        <v>3</v>
      </c>
      <c r="O1665" s="107">
        <v>6</v>
      </c>
      <c r="P1665" s="838">
        <v>24000</v>
      </c>
      <c r="Q1665" s="10"/>
      <c r="R1665" s="107"/>
    </row>
    <row r="1666" spans="1:18" s="843" customFormat="1" ht="33.75" x14ac:dyDescent="0.25">
      <c r="A1666" s="107" t="s">
        <v>19102</v>
      </c>
      <c r="B1666" s="10" t="s">
        <v>19548</v>
      </c>
      <c r="C1666" s="269" t="s">
        <v>114</v>
      </c>
      <c r="D1666" s="841" t="s">
        <v>19307</v>
      </c>
      <c r="E1666" s="837">
        <v>6000</v>
      </c>
      <c r="F1666" s="269">
        <v>16438483</v>
      </c>
      <c r="G1666" s="841" t="s">
        <v>19308</v>
      </c>
      <c r="H1666" s="842" t="s">
        <v>19193</v>
      </c>
      <c r="I1666" s="842"/>
      <c r="J1666" s="107" t="s">
        <v>19193</v>
      </c>
      <c r="K1666" s="10"/>
      <c r="L1666" s="10"/>
      <c r="M1666" s="838"/>
      <c r="N1666" s="10">
        <v>2</v>
      </c>
      <c r="O1666" s="107">
        <v>3</v>
      </c>
      <c r="P1666" s="838">
        <v>24000</v>
      </c>
      <c r="Q1666" s="10"/>
      <c r="R1666" s="107"/>
    </row>
    <row r="1667" spans="1:18" s="843" customFormat="1" ht="56.25" x14ac:dyDescent="0.25">
      <c r="A1667" s="107" t="s">
        <v>19102</v>
      </c>
      <c r="B1667" s="10" t="s">
        <v>19548</v>
      </c>
      <c r="C1667" s="269" t="s">
        <v>114</v>
      </c>
      <c r="D1667" s="841" t="s">
        <v>19309</v>
      </c>
      <c r="E1667" s="837">
        <v>4000</v>
      </c>
      <c r="F1667" s="269">
        <v>8152975</v>
      </c>
      <c r="G1667" s="841" t="s">
        <v>19197</v>
      </c>
      <c r="H1667" s="842" t="s">
        <v>19107</v>
      </c>
      <c r="I1667" s="842"/>
      <c r="J1667" s="107" t="s">
        <v>19107</v>
      </c>
      <c r="K1667" s="10"/>
      <c r="L1667" s="10"/>
      <c r="M1667" s="838"/>
      <c r="N1667" s="10">
        <v>1</v>
      </c>
      <c r="O1667" s="107">
        <v>1</v>
      </c>
      <c r="P1667" s="838">
        <v>4000</v>
      </c>
      <c r="Q1667" s="10"/>
      <c r="R1667" s="107"/>
    </row>
    <row r="1668" spans="1:18" s="843" customFormat="1" ht="22.5" x14ac:dyDescent="0.25">
      <c r="A1668" s="107" t="s">
        <v>19102</v>
      </c>
      <c r="B1668" s="10" t="s">
        <v>19548</v>
      </c>
      <c r="C1668" s="269" t="s">
        <v>114</v>
      </c>
      <c r="D1668" s="841" t="s">
        <v>19310</v>
      </c>
      <c r="E1668" s="837">
        <v>6000</v>
      </c>
      <c r="F1668" s="269">
        <v>16762711</v>
      </c>
      <c r="G1668" s="841" t="s">
        <v>19311</v>
      </c>
      <c r="H1668" s="842" t="s">
        <v>19193</v>
      </c>
      <c r="I1668" s="842"/>
      <c r="J1668" s="107" t="s">
        <v>19193</v>
      </c>
      <c r="K1668" s="10"/>
      <c r="L1668" s="10"/>
      <c r="M1668" s="838"/>
      <c r="N1668" s="10">
        <v>2</v>
      </c>
      <c r="O1668" s="107">
        <v>2</v>
      </c>
      <c r="P1668" s="838">
        <v>12000</v>
      </c>
      <c r="Q1668" s="10"/>
      <c r="R1668" s="107"/>
    </row>
    <row r="1669" spans="1:18" s="843" customFormat="1" ht="22.5" x14ac:dyDescent="0.25">
      <c r="A1669" s="107" t="s">
        <v>19102</v>
      </c>
      <c r="B1669" s="10" t="s">
        <v>19548</v>
      </c>
      <c r="C1669" s="269" t="s">
        <v>114</v>
      </c>
      <c r="D1669" s="841" t="s">
        <v>19209</v>
      </c>
      <c r="E1669" s="837">
        <v>3500</v>
      </c>
      <c r="F1669" s="269">
        <v>46122195</v>
      </c>
      <c r="G1669" s="841" t="s">
        <v>19210</v>
      </c>
      <c r="H1669" s="842" t="s">
        <v>15498</v>
      </c>
      <c r="I1669" s="842"/>
      <c r="J1669" s="107" t="s">
        <v>15498</v>
      </c>
      <c r="K1669" s="10"/>
      <c r="L1669" s="10"/>
      <c r="M1669" s="838"/>
      <c r="N1669" s="10">
        <v>3</v>
      </c>
      <c r="O1669" s="107">
        <v>6</v>
      </c>
      <c r="P1669" s="838">
        <v>21000</v>
      </c>
      <c r="Q1669" s="10"/>
      <c r="R1669" s="107"/>
    </row>
    <row r="1670" spans="1:18" s="843" customFormat="1" ht="22.5" x14ac:dyDescent="0.25">
      <c r="A1670" s="107" t="s">
        <v>19102</v>
      </c>
      <c r="B1670" s="10" t="s">
        <v>19548</v>
      </c>
      <c r="C1670" s="269" t="s">
        <v>114</v>
      </c>
      <c r="D1670" s="841" t="s">
        <v>19312</v>
      </c>
      <c r="E1670" s="837">
        <v>2500</v>
      </c>
      <c r="F1670" s="269">
        <v>72210355</v>
      </c>
      <c r="G1670" s="841" t="s">
        <v>19313</v>
      </c>
      <c r="H1670" s="842" t="s">
        <v>19314</v>
      </c>
      <c r="I1670" s="842"/>
      <c r="J1670" s="107" t="s">
        <v>19236</v>
      </c>
      <c r="K1670" s="10"/>
      <c r="L1670" s="10"/>
      <c r="M1670" s="838"/>
      <c r="N1670" s="10">
        <v>2</v>
      </c>
      <c r="O1670" s="107">
        <v>2</v>
      </c>
      <c r="P1670" s="838">
        <v>5000</v>
      </c>
      <c r="Q1670" s="10"/>
      <c r="R1670" s="107"/>
    </row>
    <row r="1671" spans="1:18" s="843" customFormat="1" ht="22.5" x14ac:dyDescent="0.25">
      <c r="A1671" s="107" t="s">
        <v>19102</v>
      </c>
      <c r="B1671" s="10" t="s">
        <v>19548</v>
      </c>
      <c r="C1671" s="269" t="s">
        <v>114</v>
      </c>
      <c r="D1671" s="841" t="s">
        <v>19315</v>
      </c>
      <c r="E1671" s="837">
        <v>2200</v>
      </c>
      <c r="F1671" s="269">
        <v>27722876</v>
      </c>
      <c r="G1671" s="841" t="s">
        <v>19216</v>
      </c>
      <c r="H1671" s="842" t="s">
        <v>15678</v>
      </c>
      <c r="I1671" s="842"/>
      <c r="J1671" s="107" t="s">
        <v>15678</v>
      </c>
      <c r="K1671" s="10"/>
      <c r="L1671" s="10"/>
      <c r="M1671" s="838"/>
      <c r="N1671" s="10">
        <v>4</v>
      </c>
      <c r="O1671" s="107">
        <v>5</v>
      </c>
      <c r="P1671" s="838">
        <v>11000</v>
      </c>
      <c r="Q1671" s="10"/>
      <c r="R1671" s="107"/>
    </row>
    <row r="1672" spans="1:18" s="843" customFormat="1" ht="33.75" x14ac:dyDescent="0.25">
      <c r="A1672" s="107" t="s">
        <v>19102</v>
      </c>
      <c r="B1672" s="10" t="s">
        <v>19548</v>
      </c>
      <c r="C1672" s="269" t="s">
        <v>114</v>
      </c>
      <c r="D1672" s="841" t="s">
        <v>19316</v>
      </c>
      <c r="E1672" s="837">
        <v>2000</v>
      </c>
      <c r="F1672" s="269">
        <v>41102370</v>
      </c>
      <c r="G1672" s="841" t="s">
        <v>19218</v>
      </c>
      <c r="H1672" s="842" t="s">
        <v>19202</v>
      </c>
      <c r="I1672" s="842"/>
      <c r="J1672" s="107" t="s">
        <v>19202</v>
      </c>
      <c r="K1672" s="10"/>
      <c r="L1672" s="10"/>
      <c r="M1672" s="838"/>
      <c r="N1672" s="10">
        <v>2</v>
      </c>
      <c r="O1672" s="107">
        <v>3</v>
      </c>
      <c r="P1672" s="838">
        <v>6000</v>
      </c>
      <c r="Q1672" s="10"/>
      <c r="R1672" s="107"/>
    </row>
    <row r="1673" spans="1:18" s="843" customFormat="1" ht="22.5" x14ac:dyDescent="0.25">
      <c r="A1673" s="107" t="s">
        <v>19102</v>
      </c>
      <c r="B1673" s="10" t="s">
        <v>19548</v>
      </c>
      <c r="C1673" s="269" t="s">
        <v>114</v>
      </c>
      <c r="D1673" s="841" t="s">
        <v>19317</v>
      </c>
      <c r="E1673" s="837">
        <v>2000</v>
      </c>
      <c r="F1673" s="269">
        <v>43961821</v>
      </c>
      <c r="G1673" s="841" t="s">
        <v>19220</v>
      </c>
      <c r="H1673" s="842" t="s">
        <v>19202</v>
      </c>
      <c r="I1673" s="842"/>
      <c r="J1673" s="107" t="s">
        <v>19202</v>
      </c>
      <c r="K1673" s="10"/>
      <c r="L1673" s="10"/>
      <c r="M1673" s="838"/>
      <c r="N1673" s="10">
        <v>3</v>
      </c>
      <c r="O1673" s="107">
        <v>6</v>
      </c>
      <c r="P1673" s="838">
        <v>12000</v>
      </c>
      <c r="Q1673" s="10"/>
      <c r="R1673" s="107"/>
    </row>
    <row r="1674" spans="1:18" s="843" customFormat="1" ht="22.5" x14ac:dyDescent="0.25">
      <c r="A1674" s="107" t="s">
        <v>19102</v>
      </c>
      <c r="B1674" s="10" t="s">
        <v>19548</v>
      </c>
      <c r="C1674" s="269" t="s">
        <v>114</v>
      </c>
      <c r="D1674" s="841" t="s">
        <v>19318</v>
      </c>
      <c r="E1674" s="837">
        <v>7000</v>
      </c>
      <c r="F1674" s="269">
        <v>40589715</v>
      </c>
      <c r="G1674" s="841" t="s">
        <v>19319</v>
      </c>
      <c r="H1674" s="842" t="s">
        <v>16685</v>
      </c>
      <c r="I1674" s="842"/>
      <c r="J1674" s="107" t="s">
        <v>16685</v>
      </c>
      <c r="K1674" s="10"/>
      <c r="L1674" s="10"/>
      <c r="M1674" s="838"/>
      <c r="N1674" s="10">
        <v>1</v>
      </c>
      <c r="O1674" s="107">
        <v>1</v>
      </c>
      <c r="P1674" s="838">
        <v>7000</v>
      </c>
      <c r="Q1674" s="10"/>
      <c r="R1674" s="107"/>
    </row>
    <row r="1675" spans="1:18" s="843" customFormat="1" ht="22.5" x14ac:dyDescent="0.25">
      <c r="A1675" s="107" t="s">
        <v>19102</v>
      </c>
      <c r="B1675" s="10" t="s">
        <v>19548</v>
      </c>
      <c r="C1675" s="269" t="s">
        <v>114</v>
      </c>
      <c r="D1675" s="841" t="s">
        <v>19231</v>
      </c>
      <c r="E1675" s="837">
        <v>4000</v>
      </c>
      <c r="F1675" s="269">
        <v>9943004</v>
      </c>
      <c r="G1675" s="841" t="s">
        <v>19233</v>
      </c>
      <c r="H1675" s="842" t="s">
        <v>15498</v>
      </c>
      <c r="I1675" s="842"/>
      <c r="J1675" s="107" t="s">
        <v>15498</v>
      </c>
      <c r="K1675" s="10"/>
      <c r="L1675" s="10"/>
      <c r="M1675" s="838"/>
      <c r="N1675" s="10">
        <v>2</v>
      </c>
      <c r="O1675" s="107">
        <v>5</v>
      </c>
      <c r="P1675" s="838">
        <v>20000</v>
      </c>
      <c r="Q1675" s="10"/>
      <c r="R1675" s="107"/>
    </row>
    <row r="1676" spans="1:18" s="843" customFormat="1" ht="33.75" x14ac:dyDescent="0.25">
      <c r="A1676" s="107" t="s">
        <v>19102</v>
      </c>
      <c r="B1676" s="10" t="s">
        <v>19548</v>
      </c>
      <c r="C1676" s="269" t="s">
        <v>114</v>
      </c>
      <c r="D1676" s="841" t="s">
        <v>19320</v>
      </c>
      <c r="E1676" s="837">
        <v>2200</v>
      </c>
      <c r="F1676" s="269">
        <v>46916942</v>
      </c>
      <c r="G1676" s="841" t="s">
        <v>19237</v>
      </c>
      <c r="H1676" s="842" t="s">
        <v>19107</v>
      </c>
      <c r="I1676" s="842"/>
      <c r="J1676" s="107" t="s">
        <v>19107</v>
      </c>
      <c r="K1676" s="10"/>
      <c r="L1676" s="10"/>
      <c r="M1676" s="838"/>
      <c r="N1676" s="10">
        <v>1</v>
      </c>
      <c r="O1676" s="107">
        <v>2</v>
      </c>
      <c r="P1676" s="838">
        <v>4400</v>
      </c>
      <c r="Q1676" s="10"/>
      <c r="R1676" s="107"/>
    </row>
    <row r="1677" spans="1:18" s="843" customFormat="1" ht="22.5" x14ac:dyDescent="0.25">
      <c r="A1677" s="107" t="s">
        <v>19102</v>
      </c>
      <c r="B1677" s="10" t="s">
        <v>19548</v>
      </c>
      <c r="C1677" s="269" t="s">
        <v>114</v>
      </c>
      <c r="D1677" s="841" t="s">
        <v>19321</v>
      </c>
      <c r="E1677" s="837">
        <v>3500</v>
      </c>
      <c r="F1677" s="269">
        <v>72003245</v>
      </c>
      <c r="G1677" s="841" t="s">
        <v>19239</v>
      </c>
      <c r="H1677" s="842" t="s">
        <v>15833</v>
      </c>
      <c r="I1677" s="842"/>
      <c r="J1677" s="107" t="s">
        <v>15833</v>
      </c>
      <c r="K1677" s="10"/>
      <c r="L1677" s="10"/>
      <c r="M1677" s="838"/>
      <c r="N1677" s="10">
        <v>3</v>
      </c>
      <c r="O1677" s="107">
        <v>6</v>
      </c>
      <c r="P1677" s="838">
        <v>21000</v>
      </c>
      <c r="Q1677" s="10"/>
      <c r="R1677" s="107"/>
    </row>
    <row r="1678" spans="1:18" s="843" customFormat="1" ht="22.5" x14ac:dyDescent="0.25">
      <c r="A1678" s="107" t="s">
        <v>19102</v>
      </c>
      <c r="B1678" s="10" t="s">
        <v>19548</v>
      </c>
      <c r="C1678" s="269" t="s">
        <v>114</v>
      </c>
      <c r="D1678" s="841" t="s">
        <v>19322</v>
      </c>
      <c r="E1678" s="837">
        <v>3500</v>
      </c>
      <c r="F1678" s="269">
        <v>70932677</v>
      </c>
      <c r="G1678" s="841" t="s">
        <v>19323</v>
      </c>
      <c r="H1678" s="842" t="s">
        <v>15498</v>
      </c>
      <c r="I1678" s="842"/>
      <c r="J1678" s="107" t="s">
        <v>15498</v>
      </c>
      <c r="K1678" s="10"/>
      <c r="L1678" s="10"/>
      <c r="M1678" s="838"/>
      <c r="N1678" s="10">
        <v>1</v>
      </c>
      <c r="O1678" s="107">
        <v>2</v>
      </c>
      <c r="P1678" s="838">
        <v>7000</v>
      </c>
      <c r="Q1678" s="10"/>
      <c r="R1678" s="107"/>
    </row>
    <row r="1679" spans="1:18" s="843" customFormat="1" ht="22.5" x14ac:dyDescent="0.25">
      <c r="A1679" s="107" t="s">
        <v>19102</v>
      </c>
      <c r="B1679" s="10" t="s">
        <v>19548</v>
      </c>
      <c r="C1679" s="269" t="s">
        <v>114</v>
      </c>
      <c r="D1679" s="841" t="s">
        <v>19244</v>
      </c>
      <c r="E1679" s="837">
        <v>2000</v>
      </c>
      <c r="F1679" s="269">
        <v>43685700</v>
      </c>
      <c r="G1679" s="841" t="s">
        <v>19245</v>
      </c>
      <c r="H1679" s="842" t="s">
        <v>19182</v>
      </c>
      <c r="I1679" s="842"/>
      <c r="J1679" s="107" t="s">
        <v>19182</v>
      </c>
      <c r="K1679" s="10"/>
      <c r="L1679" s="10"/>
      <c r="M1679" s="838"/>
      <c r="N1679" s="10">
        <v>2</v>
      </c>
      <c r="O1679" s="107">
        <v>4</v>
      </c>
      <c r="P1679" s="838">
        <v>8000</v>
      </c>
      <c r="Q1679" s="10"/>
      <c r="R1679" s="107"/>
    </row>
    <row r="1680" spans="1:18" s="843" customFormat="1" ht="22.5" x14ac:dyDescent="0.25">
      <c r="A1680" s="107" t="s">
        <v>19102</v>
      </c>
      <c r="B1680" s="10" t="s">
        <v>19548</v>
      </c>
      <c r="C1680" s="269" t="s">
        <v>114</v>
      </c>
      <c r="D1680" s="841" t="s">
        <v>19324</v>
      </c>
      <c r="E1680" s="837">
        <v>4500</v>
      </c>
      <c r="F1680" s="269">
        <v>71796801</v>
      </c>
      <c r="G1680" s="841" t="s">
        <v>19249</v>
      </c>
      <c r="H1680" s="842" t="s">
        <v>19107</v>
      </c>
      <c r="I1680" s="842"/>
      <c r="J1680" s="107" t="s">
        <v>19107</v>
      </c>
      <c r="K1680" s="10"/>
      <c r="L1680" s="10"/>
      <c r="M1680" s="838"/>
      <c r="N1680" s="10">
        <v>3</v>
      </c>
      <c r="O1680" s="107">
        <v>6</v>
      </c>
      <c r="P1680" s="838">
        <v>27000</v>
      </c>
      <c r="Q1680" s="10"/>
      <c r="R1680" s="107"/>
    </row>
    <row r="1681" spans="1:18" s="843" customFormat="1" ht="22.5" x14ac:dyDescent="0.25">
      <c r="A1681" s="107" t="s">
        <v>19102</v>
      </c>
      <c r="B1681" s="10" t="s">
        <v>19548</v>
      </c>
      <c r="C1681" s="269" t="s">
        <v>114</v>
      </c>
      <c r="D1681" s="841" t="s">
        <v>19325</v>
      </c>
      <c r="E1681" s="837">
        <v>1800</v>
      </c>
      <c r="F1681" s="269">
        <v>72674964</v>
      </c>
      <c r="G1681" s="841" t="s">
        <v>19250</v>
      </c>
      <c r="H1681" s="842" t="s">
        <v>19182</v>
      </c>
      <c r="I1681" s="842"/>
      <c r="J1681" s="107" t="s">
        <v>19182</v>
      </c>
      <c r="K1681" s="10"/>
      <c r="L1681" s="10"/>
      <c r="M1681" s="838"/>
      <c r="N1681" s="10">
        <v>3</v>
      </c>
      <c r="O1681" s="107">
        <v>6</v>
      </c>
      <c r="P1681" s="838">
        <v>10800</v>
      </c>
      <c r="Q1681" s="10"/>
      <c r="R1681" s="107"/>
    </row>
    <row r="1682" spans="1:18" s="843" customFormat="1" ht="22.5" x14ac:dyDescent="0.25">
      <c r="A1682" s="107" t="s">
        <v>19102</v>
      </c>
      <c r="B1682" s="10" t="s">
        <v>19548</v>
      </c>
      <c r="C1682" s="269" t="s">
        <v>114</v>
      </c>
      <c r="D1682" s="841" t="s">
        <v>19324</v>
      </c>
      <c r="E1682" s="837">
        <v>5000</v>
      </c>
      <c r="F1682" s="269">
        <v>44102517</v>
      </c>
      <c r="G1682" s="841" t="s">
        <v>19251</v>
      </c>
      <c r="H1682" s="842" t="s">
        <v>15796</v>
      </c>
      <c r="I1682" s="842"/>
      <c r="J1682" s="107" t="s">
        <v>15796</v>
      </c>
      <c r="K1682" s="10"/>
      <c r="L1682" s="10"/>
      <c r="M1682" s="838"/>
      <c r="N1682" s="10">
        <v>1</v>
      </c>
      <c r="O1682" s="107">
        <v>2</v>
      </c>
      <c r="P1682" s="838">
        <v>10000</v>
      </c>
      <c r="Q1682" s="10"/>
      <c r="R1682" s="107"/>
    </row>
    <row r="1683" spans="1:18" s="843" customFormat="1" ht="22.5" x14ac:dyDescent="0.25">
      <c r="A1683" s="107" t="s">
        <v>19102</v>
      </c>
      <c r="B1683" s="10" t="s">
        <v>19548</v>
      </c>
      <c r="C1683" s="269" t="s">
        <v>114</v>
      </c>
      <c r="D1683" s="841" t="s">
        <v>19326</v>
      </c>
      <c r="E1683" s="837">
        <v>2250</v>
      </c>
      <c r="F1683" s="269">
        <v>41373489</v>
      </c>
      <c r="G1683" s="841" t="s">
        <v>19327</v>
      </c>
      <c r="H1683" s="842" t="s">
        <v>15498</v>
      </c>
      <c r="I1683" s="842"/>
      <c r="J1683" s="107" t="s">
        <v>15498</v>
      </c>
      <c r="K1683" s="10"/>
      <c r="L1683" s="10"/>
      <c r="M1683" s="838"/>
      <c r="N1683" s="10">
        <v>1</v>
      </c>
      <c r="O1683" s="107">
        <v>0.5</v>
      </c>
      <c r="P1683" s="838">
        <v>4500</v>
      </c>
      <c r="Q1683" s="10"/>
      <c r="R1683" s="107"/>
    </row>
    <row r="1684" spans="1:18" s="843" customFormat="1" ht="45" x14ac:dyDescent="0.25">
      <c r="A1684" s="107" t="s">
        <v>19328</v>
      </c>
      <c r="B1684" s="10" t="s">
        <v>19548</v>
      </c>
      <c r="C1684" s="269" t="s">
        <v>30118</v>
      </c>
      <c r="D1684" s="841" t="s">
        <v>15456</v>
      </c>
      <c r="E1684" s="837">
        <v>12000</v>
      </c>
      <c r="F1684" s="269">
        <v>28201999</v>
      </c>
      <c r="G1684" s="841" t="s">
        <v>19329</v>
      </c>
      <c r="H1684" s="842" t="s">
        <v>15498</v>
      </c>
      <c r="I1684" s="842" t="s">
        <v>19093</v>
      </c>
      <c r="J1684" s="107" t="s">
        <v>19330</v>
      </c>
      <c r="K1684" s="10">
        <v>1</v>
      </c>
      <c r="L1684" s="10">
        <v>12</v>
      </c>
      <c r="M1684" s="838">
        <f>12000*12+(217.8*12)+600</f>
        <v>147213.6</v>
      </c>
      <c r="N1684" s="10">
        <v>1</v>
      </c>
      <c r="O1684" s="107">
        <v>6</v>
      </c>
      <c r="P1684" s="838">
        <f>12000*6+(186.3*6)+300</f>
        <v>73417.8</v>
      </c>
      <c r="Q1684" s="10">
        <v>1</v>
      </c>
      <c r="R1684" s="107">
        <v>12</v>
      </c>
    </row>
    <row r="1685" spans="1:18" s="843" customFormat="1" ht="45" x14ac:dyDescent="0.25">
      <c r="A1685" s="107" t="s">
        <v>19328</v>
      </c>
      <c r="B1685" s="10" t="s">
        <v>19548</v>
      </c>
      <c r="C1685" s="269" t="s">
        <v>30118</v>
      </c>
      <c r="D1685" s="841" t="s">
        <v>15644</v>
      </c>
      <c r="E1685" s="837">
        <v>3500</v>
      </c>
      <c r="F1685" s="269">
        <v>46390687</v>
      </c>
      <c r="G1685" s="841" t="s">
        <v>19331</v>
      </c>
      <c r="H1685" s="842" t="s">
        <v>15906</v>
      </c>
      <c r="I1685" s="842" t="s">
        <v>19091</v>
      </c>
      <c r="J1685" s="107" t="s">
        <v>15810</v>
      </c>
      <c r="K1685" s="10">
        <v>1</v>
      </c>
      <c r="L1685" s="10">
        <v>12</v>
      </c>
      <c r="M1685" s="838">
        <f>3500*12+(217.8*12)+600</f>
        <v>45213.599999999999</v>
      </c>
      <c r="N1685" s="10">
        <v>1</v>
      </c>
      <c r="O1685" s="107">
        <v>6</v>
      </c>
      <c r="P1685" s="838">
        <f>3500*6+(186.3*6)+300</f>
        <v>22417.8</v>
      </c>
      <c r="Q1685" s="10">
        <v>1</v>
      </c>
      <c r="R1685" s="107">
        <v>12</v>
      </c>
    </row>
    <row r="1686" spans="1:18" s="843" customFormat="1" ht="45" x14ac:dyDescent="0.25">
      <c r="A1686" s="107" t="s">
        <v>19328</v>
      </c>
      <c r="B1686" s="10" t="s">
        <v>19548</v>
      </c>
      <c r="C1686" s="269" t="s">
        <v>30118</v>
      </c>
      <c r="D1686" s="841" t="s">
        <v>15456</v>
      </c>
      <c r="E1686" s="837">
        <v>12000</v>
      </c>
      <c r="F1686" s="269">
        <v>28276935</v>
      </c>
      <c r="G1686" s="841" t="s">
        <v>19332</v>
      </c>
      <c r="H1686" s="842" t="s">
        <v>16695</v>
      </c>
      <c r="I1686" s="842" t="s">
        <v>19093</v>
      </c>
      <c r="J1686" s="107" t="s">
        <v>19330</v>
      </c>
      <c r="K1686" s="10">
        <v>1</v>
      </c>
      <c r="L1686" s="10">
        <v>12</v>
      </c>
      <c r="M1686" s="838">
        <f>12000*12+(217.8*12)+600</f>
        <v>147213.6</v>
      </c>
      <c r="N1686" s="10">
        <v>1</v>
      </c>
      <c r="O1686" s="107">
        <v>6</v>
      </c>
      <c r="P1686" s="838">
        <f>12000*6+(186.3*6)+300</f>
        <v>73417.8</v>
      </c>
      <c r="Q1686" s="10">
        <v>1</v>
      </c>
      <c r="R1686" s="107">
        <v>12</v>
      </c>
    </row>
    <row r="1687" spans="1:18" s="843" customFormat="1" ht="45" x14ac:dyDescent="0.25">
      <c r="A1687" s="107" t="s">
        <v>19328</v>
      </c>
      <c r="B1687" s="10" t="s">
        <v>19548</v>
      </c>
      <c r="C1687" s="269" t="s">
        <v>30118</v>
      </c>
      <c r="D1687" s="841" t="s">
        <v>15482</v>
      </c>
      <c r="E1687" s="837">
        <v>3500</v>
      </c>
      <c r="F1687" s="269">
        <v>77822784</v>
      </c>
      <c r="G1687" s="841" t="s">
        <v>19333</v>
      </c>
      <c r="H1687" s="842" t="s">
        <v>19334</v>
      </c>
      <c r="I1687" s="842" t="s">
        <v>19101</v>
      </c>
      <c r="J1687" s="107" t="s">
        <v>15810</v>
      </c>
      <c r="K1687" s="10">
        <v>1</v>
      </c>
      <c r="L1687" s="10">
        <v>12</v>
      </c>
      <c r="M1687" s="838">
        <f>3500*12+(217.8*12)+600</f>
        <v>45213.599999999999</v>
      </c>
      <c r="N1687" s="10">
        <v>1</v>
      </c>
      <c r="O1687" s="107">
        <v>6</v>
      </c>
      <c r="P1687" s="838">
        <f>3500*6+(186.3*6)+300</f>
        <v>22417.8</v>
      </c>
      <c r="Q1687" s="10">
        <v>1</v>
      </c>
      <c r="R1687" s="107">
        <v>12</v>
      </c>
    </row>
    <row r="1688" spans="1:18" s="843" customFormat="1" ht="45" x14ac:dyDescent="0.25">
      <c r="A1688" s="107" t="s">
        <v>19328</v>
      </c>
      <c r="B1688" s="10" t="s">
        <v>19548</v>
      </c>
      <c r="C1688" s="269" t="s">
        <v>30118</v>
      </c>
      <c r="D1688" s="841" t="s">
        <v>19335</v>
      </c>
      <c r="E1688" s="837">
        <v>8000</v>
      </c>
      <c r="F1688" s="269">
        <v>28307340</v>
      </c>
      <c r="G1688" s="841" t="s">
        <v>19336</v>
      </c>
      <c r="H1688" s="842" t="s">
        <v>16695</v>
      </c>
      <c r="I1688" s="842" t="s">
        <v>15810</v>
      </c>
      <c r="J1688" s="107" t="s">
        <v>19330</v>
      </c>
      <c r="K1688" s="10">
        <v>2</v>
      </c>
      <c r="L1688" s="10">
        <v>12</v>
      </c>
      <c r="M1688" s="838">
        <f>3500*12+(217.8*12)+600</f>
        <v>45213.599999999999</v>
      </c>
      <c r="N1688" s="10">
        <v>1</v>
      </c>
      <c r="O1688" s="107">
        <v>6</v>
      </c>
      <c r="P1688" s="838">
        <f>8000*6+(186.3*6)+300</f>
        <v>49417.8</v>
      </c>
      <c r="Q1688" s="10">
        <v>1</v>
      </c>
      <c r="R1688" s="107">
        <v>12</v>
      </c>
    </row>
    <row r="1689" spans="1:18" s="843" customFormat="1" ht="45" x14ac:dyDescent="0.25">
      <c r="A1689" s="107" t="s">
        <v>19328</v>
      </c>
      <c r="B1689" s="10" t="s">
        <v>19548</v>
      </c>
      <c r="C1689" s="269" t="s">
        <v>30118</v>
      </c>
      <c r="D1689" s="841" t="s">
        <v>19337</v>
      </c>
      <c r="E1689" s="837">
        <v>8000</v>
      </c>
      <c r="F1689" s="269">
        <v>41645000</v>
      </c>
      <c r="G1689" s="841" t="s">
        <v>19338</v>
      </c>
      <c r="H1689" s="842" t="s">
        <v>16695</v>
      </c>
      <c r="I1689" s="842" t="s">
        <v>19093</v>
      </c>
      <c r="J1689" s="107" t="s">
        <v>19330</v>
      </c>
      <c r="K1689" s="10">
        <v>2</v>
      </c>
      <c r="L1689" s="10">
        <v>12</v>
      </c>
      <c r="M1689" s="838">
        <f>8000*12+(217.8*12)+600</f>
        <v>99213.6</v>
      </c>
      <c r="N1689" s="10">
        <v>1</v>
      </c>
      <c r="O1689" s="107">
        <v>6</v>
      </c>
      <c r="P1689" s="838">
        <f>8000*6+(186.3*6)+300</f>
        <v>49417.8</v>
      </c>
      <c r="Q1689" s="10">
        <v>1</v>
      </c>
      <c r="R1689" s="107">
        <v>12</v>
      </c>
    </row>
    <row r="1690" spans="1:18" s="843" customFormat="1" ht="45" x14ac:dyDescent="0.25">
      <c r="A1690" s="107" t="s">
        <v>19328</v>
      </c>
      <c r="B1690" s="10" t="s">
        <v>19548</v>
      </c>
      <c r="C1690" s="269" t="s">
        <v>30118</v>
      </c>
      <c r="D1690" s="841" t="s">
        <v>19339</v>
      </c>
      <c r="E1690" s="837">
        <v>8000</v>
      </c>
      <c r="F1690" s="269">
        <v>40712007</v>
      </c>
      <c r="G1690" s="841" t="s">
        <v>19340</v>
      </c>
      <c r="H1690" s="842" t="s">
        <v>16695</v>
      </c>
      <c r="I1690" s="842" t="s">
        <v>19093</v>
      </c>
      <c r="J1690" s="107" t="s">
        <v>19330</v>
      </c>
      <c r="K1690" s="10">
        <v>2</v>
      </c>
      <c r="L1690" s="10">
        <v>12</v>
      </c>
      <c r="M1690" s="838">
        <f>8000*12+(217.8*12)+600</f>
        <v>99213.6</v>
      </c>
      <c r="N1690" s="10">
        <v>1</v>
      </c>
      <c r="O1690" s="107">
        <v>6</v>
      </c>
      <c r="P1690" s="838">
        <f>8000*6+(186.3*6)+300</f>
        <v>49417.8</v>
      </c>
      <c r="Q1690" s="10">
        <v>1</v>
      </c>
      <c r="R1690" s="107">
        <v>12</v>
      </c>
    </row>
    <row r="1691" spans="1:18" s="843" customFormat="1" ht="45" x14ac:dyDescent="0.25">
      <c r="A1691" s="107" t="s">
        <v>19328</v>
      </c>
      <c r="B1691" s="10" t="s">
        <v>19548</v>
      </c>
      <c r="C1691" s="269" t="s">
        <v>30118</v>
      </c>
      <c r="D1691" s="841" t="s">
        <v>15986</v>
      </c>
      <c r="E1691" s="837">
        <v>8000</v>
      </c>
      <c r="F1691" s="269">
        <v>80504233</v>
      </c>
      <c r="G1691" s="841" t="s">
        <v>19341</v>
      </c>
      <c r="H1691" s="842" t="s">
        <v>16695</v>
      </c>
      <c r="I1691" s="842" t="s">
        <v>19093</v>
      </c>
      <c r="J1691" s="107" t="s">
        <v>19330</v>
      </c>
      <c r="K1691" s="10">
        <v>2</v>
      </c>
      <c r="L1691" s="10">
        <v>12</v>
      </c>
      <c r="M1691" s="838">
        <f>8000*12+(217.8*12)+600</f>
        <v>99213.6</v>
      </c>
      <c r="N1691" s="10">
        <v>1</v>
      </c>
      <c r="O1691" s="107">
        <v>6</v>
      </c>
      <c r="P1691" s="838">
        <f>8000*6+(186.3*6)+300</f>
        <v>49417.8</v>
      </c>
      <c r="Q1691" s="10">
        <v>1</v>
      </c>
      <c r="R1691" s="107">
        <v>12</v>
      </c>
    </row>
    <row r="1692" spans="1:18" s="843" customFormat="1" ht="45" x14ac:dyDescent="0.25">
      <c r="A1692" s="107" t="s">
        <v>19328</v>
      </c>
      <c r="B1692" s="10" t="s">
        <v>19548</v>
      </c>
      <c r="C1692" s="269" t="s">
        <v>30118</v>
      </c>
      <c r="D1692" s="841" t="s">
        <v>15456</v>
      </c>
      <c r="E1692" s="837">
        <v>12000</v>
      </c>
      <c r="F1692" s="269">
        <v>28296212</v>
      </c>
      <c r="G1692" s="841" t="s">
        <v>19342</v>
      </c>
      <c r="H1692" s="842" t="s">
        <v>15834</v>
      </c>
      <c r="I1692" s="842" t="s">
        <v>19093</v>
      </c>
      <c r="J1692" s="107" t="s">
        <v>19330</v>
      </c>
      <c r="K1692" s="10">
        <v>3</v>
      </c>
      <c r="L1692" s="10">
        <v>12</v>
      </c>
      <c r="M1692" s="838">
        <f>12000*12+(217.8*12)+600</f>
        <v>147213.6</v>
      </c>
      <c r="N1692" s="10">
        <v>1</v>
      </c>
      <c r="O1692" s="107">
        <v>6</v>
      </c>
      <c r="P1692" s="838">
        <f>12000*6+(186.3*6)+300</f>
        <v>73417.8</v>
      </c>
      <c r="Q1692" s="10">
        <v>1</v>
      </c>
      <c r="R1692" s="107">
        <v>12</v>
      </c>
    </row>
    <row r="1693" spans="1:18" s="843" customFormat="1" ht="45" x14ac:dyDescent="0.25">
      <c r="A1693" s="107" t="s">
        <v>19328</v>
      </c>
      <c r="B1693" s="10" t="s">
        <v>19548</v>
      </c>
      <c r="C1693" s="269" t="s">
        <v>30118</v>
      </c>
      <c r="D1693" s="841" t="s">
        <v>15482</v>
      </c>
      <c r="E1693" s="837">
        <v>3500</v>
      </c>
      <c r="F1693" s="269">
        <v>45494733</v>
      </c>
      <c r="G1693" s="841" t="s">
        <v>19343</v>
      </c>
      <c r="H1693" s="842" t="s">
        <v>16691</v>
      </c>
      <c r="I1693" s="842" t="s">
        <v>19093</v>
      </c>
      <c r="J1693" s="107" t="s">
        <v>19330</v>
      </c>
      <c r="K1693" s="10">
        <v>1</v>
      </c>
      <c r="L1693" s="10">
        <v>12</v>
      </c>
      <c r="M1693" s="838">
        <f>3500*12+(217.8*12)+600</f>
        <v>45213.599999999999</v>
      </c>
      <c r="N1693" s="10">
        <v>1</v>
      </c>
      <c r="O1693" s="107">
        <v>6</v>
      </c>
      <c r="P1693" s="838">
        <f>3500*6+(186.3*6)+300</f>
        <v>22417.8</v>
      </c>
      <c r="Q1693" s="10">
        <v>1</v>
      </c>
      <c r="R1693" s="107">
        <v>12</v>
      </c>
    </row>
    <row r="1694" spans="1:18" s="843" customFormat="1" ht="45" x14ac:dyDescent="0.25">
      <c r="A1694" s="107" t="s">
        <v>19328</v>
      </c>
      <c r="B1694" s="10" t="s">
        <v>19548</v>
      </c>
      <c r="C1694" s="269" t="s">
        <v>30118</v>
      </c>
      <c r="D1694" s="841" t="s">
        <v>15678</v>
      </c>
      <c r="E1694" s="837">
        <v>3000</v>
      </c>
      <c r="F1694" s="269">
        <v>28208185</v>
      </c>
      <c r="G1694" s="841" t="s">
        <v>19344</v>
      </c>
      <c r="H1694" s="842" t="s">
        <v>15678</v>
      </c>
      <c r="I1694" s="842"/>
      <c r="J1694" s="107"/>
      <c r="K1694" s="10">
        <v>2</v>
      </c>
      <c r="L1694" s="10">
        <v>12</v>
      </c>
      <c r="M1694" s="838">
        <f>3000*12+(217.8*12)+600</f>
        <v>39213.599999999999</v>
      </c>
      <c r="N1694" s="10">
        <v>1</v>
      </c>
      <c r="O1694" s="107">
        <v>6</v>
      </c>
      <c r="P1694" s="838">
        <f>3000*6+(186.3*6)+300</f>
        <v>19417.8</v>
      </c>
      <c r="Q1694" s="10">
        <v>1</v>
      </c>
      <c r="R1694" s="107">
        <v>12</v>
      </c>
    </row>
    <row r="1695" spans="1:18" s="843" customFormat="1" ht="45" x14ac:dyDescent="0.25">
      <c r="A1695" s="107" t="s">
        <v>19328</v>
      </c>
      <c r="B1695" s="10" t="s">
        <v>19548</v>
      </c>
      <c r="C1695" s="269" t="s">
        <v>30118</v>
      </c>
      <c r="D1695" s="841" t="s">
        <v>19345</v>
      </c>
      <c r="E1695" s="837">
        <v>8000</v>
      </c>
      <c r="F1695" s="269">
        <v>19999205</v>
      </c>
      <c r="G1695" s="841" t="s">
        <v>19346</v>
      </c>
      <c r="H1695" s="842" t="s">
        <v>16725</v>
      </c>
      <c r="I1695" s="842" t="s">
        <v>19093</v>
      </c>
      <c r="J1695" s="107" t="s">
        <v>19330</v>
      </c>
      <c r="K1695" s="10">
        <v>2</v>
      </c>
      <c r="L1695" s="10">
        <v>12</v>
      </c>
      <c r="M1695" s="838">
        <f>8000*12+(217.8*12)+600</f>
        <v>99213.6</v>
      </c>
      <c r="N1695" s="10">
        <v>1</v>
      </c>
      <c r="O1695" s="107">
        <v>6</v>
      </c>
      <c r="P1695" s="838">
        <f>8000*6+(186.3*6)+300</f>
        <v>49417.8</v>
      </c>
      <c r="Q1695" s="10">
        <v>1</v>
      </c>
      <c r="R1695" s="107">
        <v>12</v>
      </c>
    </row>
    <row r="1696" spans="1:18" s="843" customFormat="1" ht="45" x14ac:dyDescent="0.25">
      <c r="A1696" s="107" t="s">
        <v>19328</v>
      </c>
      <c r="B1696" s="10" t="s">
        <v>19548</v>
      </c>
      <c r="C1696" s="269" t="s">
        <v>30118</v>
      </c>
      <c r="D1696" s="841" t="s">
        <v>19347</v>
      </c>
      <c r="E1696" s="837">
        <v>8000</v>
      </c>
      <c r="F1696" s="269">
        <v>40158361</v>
      </c>
      <c r="G1696" s="841" t="s">
        <v>19348</v>
      </c>
      <c r="H1696" s="842" t="s">
        <v>19349</v>
      </c>
      <c r="I1696" s="842" t="s">
        <v>19091</v>
      </c>
      <c r="J1696" s="107" t="s">
        <v>19330</v>
      </c>
      <c r="K1696" s="10">
        <v>2</v>
      </c>
      <c r="L1696" s="10">
        <v>12</v>
      </c>
      <c r="M1696" s="838">
        <f>8000*12+(217.8*12)+600</f>
        <v>99213.6</v>
      </c>
      <c r="N1696" s="10">
        <v>1</v>
      </c>
      <c r="O1696" s="107">
        <v>6</v>
      </c>
      <c r="P1696" s="838">
        <f>8000*6+(186.3*6)+300</f>
        <v>49417.8</v>
      </c>
      <c r="Q1696" s="10">
        <v>1</v>
      </c>
      <c r="R1696" s="107">
        <v>12</v>
      </c>
    </row>
    <row r="1697" spans="1:18" s="843" customFormat="1" ht="45" x14ac:dyDescent="0.25">
      <c r="A1697" s="107" t="s">
        <v>19328</v>
      </c>
      <c r="B1697" s="10" t="s">
        <v>19548</v>
      </c>
      <c r="C1697" s="269" t="s">
        <v>30118</v>
      </c>
      <c r="D1697" s="841" t="s">
        <v>19350</v>
      </c>
      <c r="E1697" s="837">
        <v>8000</v>
      </c>
      <c r="F1697" s="269">
        <v>40992174</v>
      </c>
      <c r="G1697" s="841" t="s">
        <v>19351</v>
      </c>
      <c r="H1697" s="842" t="s">
        <v>15834</v>
      </c>
      <c r="I1697" s="842" t="s">
        <v>19093</v>
      </c>
      <c r="J1697" s="107" t="s">
        <v>19330</v>
      </c>
      <c r="K1697" s="10">
        <v>2</v>
      </c>
      <c r="L1697" s="10">
        <v>12</v>
      </c>
      <c r="M1697" s="838">
        <f>8000*12+(217.8*12)+600</f>
        <v>99213.6</v>
      </c>
      <c r="N1697" s="10">
        <v>1</v>
      </c>
      <c r="O1697" s="107">
        <v>6</v>
      </c>
      <c r="P1697" s="838">
        <f>8000*6+(186.3*6)+300</f>
        <v>49417.8</v>
      </c>
      <c r="Q1697" s="10">
        <v>1</v>
      </c>
      <c r="R1697" s="107">
        <v>12</v>
      </c>
    </row>
    <row r="1698" spans="1:18" s="843" customFormat="1" ht="45" x14ac:dyDescent="0.25">
      <c r="A1698" s="107" t="s">
        <v>19328</v>
      </c>
      <c r="B1698" s="10" t="s">
        <v>19548</v>
      </c>
      <c r="C1698" s="269" t="s">
        <v>30118</v>
      </c>
      <c r="D1698" s="841" t="s">
        <v>15456</v>
      </c>
      <c r="E1698" s="837">
        <v>10000</v>
      </c>
      <c r="F1698" s="269">
        <v>28291132</v>
      </c>
      <c r="G1698" s="841" t="s">
        <v>19352</v>
      </c>
      <c r="H1698" s="842" t="s">
        <v>16684</v>
      </c>
      <c r="I1698" s="842" t="s">
        <v>19093</v>
      </c>
      <c r="J1698" s="107" t="s">
        <v>19330</v>
      </c>
      <c r="K1698" s="10">
        <v>1</v>
      </c>
      <c r="L1698" s="10">
        <v>12</v>
      </c>
      <c r="M1698" s="838">
        <f>8000*12+(217.8*12)+600</f>
        <v>99213.6</v>
      </c>
      <c r="N1698" s="10">
        <v>1</v>
      </c>
      <c r="O1698" s="107">
        <v>6</v>
      </c>
      <c r="P1698" s="838">
        <f>8000*6+(186.3*6)+300</f>
        <v>49417.8</v>
      </c>
      <c r="Q1698" s="10">
        <v>1</v>
      </c>
      <c r="R1698" s="107">
        <v>12</v>
      </c>
    </row>
    <row r="1699" spans="1:18" s="843" customFormat="1" ht="45" x14ac:dyDescent="0.25">
      <c r="A1699" s="107" t="s">
        <v>19328</v>
      </c>
      <c r="B1699" s="10" t="s">
        <v>19548</v>
      </c>
      <c r="C1699" s="269" t="s">
        <v>30118</v>
      </c>
      <c r="D1699" s="841" t="s">
        <v>15819</v>
      </c>
      <c r="E1699" s="837">
        <v>3500</v>
      </c>
      <c r="F1699" s="269">
        <v>70915381</v>
      </c>
      <c r="G1699" s="841" t="s">
        <v>19353</v>
      </c>
      <c r="H1699" s="842" t="s">
        <v>19334</v>
      </c>
      <c r="I1699" s="842" t="s">
        <v>19101</v>
      </c>
      <c r="J1699" s="107" t="s">
        <v>15810</v>
      </c>
      <c r="K1699" s="10">
        <v>1</v>
      </c>
      <c r="L1699" s="10">
        <v>12</v>
      </c>
      <c r="M1699" s="838">
        <f>3500*12+(217.8*12)+600</f>
        <v>45213.599999999999</v>
      </c>
      <c r="N1699" s="10">
        <v>1</v>
      </c>
      <c r="O1699" s="107">
        <v>6</v>
      </c>
      <c r="P1699" s="838">
        <f>3500*6+(186.3*6)+300</f>
        <v>22417.8</v>
      </c>
      <c r="Q1699" s="10">
        <v>1</v>
      </c>
      <c r="R1699" s="107">
        <v>12</v>
      </c>
    </row>
    <row r="1700" spans="1:18" s="843" customFormat="1" ht="45" x14ac:dyDescent="0.25">
      <c r="A1700" s="107" t="s">
        <v>19328</v>
      </c>
      <c r="B1700" s="10" t="s">
        <v>19548</v>
      </c>
      <c r="C1700" s="269" t="s">
        <v>30118</v>
      </c>
      <c r="D1700" s="841" t="s">
        <v>17369</v>
      </c>
      <c r="E1700" s="837">
        <v>3000</v>
      </c>
      <c r="F1700" s="269" t="s">
        <v>19354</v>
      </c>
      <c r="G1700" s="841" t="s">
        <v>19355</v>
      </c>
      <c r="H1700" s="842" t="s">
        <v>15678</v>
      </c>
      <c r="I1700" s="842"/>
      <c r="J1700" s="107"/>
      <c r="K1700" s="10">
        <v>2</v>
      </c>
      <c r="L1700" s="10">
        <v>12</v>
      </c>
      <c r="M1700" s="838">
        <f>3000*12+(217.8*12)+600</f>
        <v>39213.599999999999</v>
      </c>
      <c r="N1700" s="10">
        <v>1</v>
      </c>
      <c r="O1700" s="107">
        <v>6</v>
      </c>
      <c r="P1700" s="838">
        <f>3000*6+(186.3*6)+300</f>
        <v>19417.8</v>
      </c>
      <c r="Q1700" s="10">
        <v>1</v>
      </c>
      <c r="R1700" s="107">
        <v>12</v>
      </c>
    </row>
    <row r="1701" spans="1:18" s="843" customFormat="1" ht="45" x14ac:dyDescent="0.25">
      <c r="A1701" s="107" t="s">
        <v>19328</v>
      </c>
      <c r="B1701" s="10" t="s">
        <v>19548</v>
      </c>
      <c r="C1701" s="269" t="s">
        <v>30118</v>
      </c>
      <c r="D1701" s="841" t="s">
        <v>17327</v>
      </c>
      <c r="E1701" s="837">
        <v>8000</v>
      </c>
      <c r="F1701" s="269">
        <v>41783631</v>
      </c>
      <c r="G1701" s="841" t="s">
        <v>19356</v>
      </c>
      <c r="H1701" s="842" t="s">
        <v>16684</v>
      </c>
      <c r="I1701" s="842" t="s">
        <v>19093</v>
      </c>
      <c r="J1701" s="107" t="s">
        <v>19330</v>
      </c>
      <c r="K1701" s="10">
        <v>2</v>
      </c>
      <c r="L1701" s="10">
        <v>12</v>
      </c>
      <c r="M1701" s="838">
        <f>8000*12+(217.8*12)+600</f>
        <v>99213.6</v>
      </c>
      <c r="N1701" s="10">
        <v>1</v>
      </c>
      <c r="O1701" s="107">
        <v>6</v>
      </c>
      <c r="P1701" s="838">
        <f>8000*6+(186.3*6)+300</f>
        <v>49417.8</v>
      </c>
      <c r="Q1701" s="10">
        <v>1</v>
      </c>
      <c r="R1701" s="107">
        <v>12</v>
      </c>
    </row>
    <row r="1702" spans="1:18" s="843" customFormat="1" ht="45" x14ac:dyDescent="0.25">
      <c r="A1702" s="107" t="s">
        <v>19328</v>
      </c>
      <c r="B1702" s="10" t="s">
        <v>19548</v>
      </c>
      <c r="C1702" s="269" t="s">
        <v>30118</v>
      </c>
      <c r="D1702" s="841" t="s">
        <v>17327</v>
      </c>
      <c r="E1702" s="837">
        <v>8000</v>
      </c>
      <c r="F1702" s="269">
        <v>28291132</v>
      </c>
      <c r="G1702" s="841" t="s">
        <v>19352</v>
      </c>
      <c r="H1702" s="842" t="s">
        <v>16684</v>
      </c>
      <c r="I1702" s="842" t="s">
        <v>19093</v>
      </c>
      <c r="J1702" s="107" t="s">
        <v>19330</v>
      </c>
      <c r="K1702" s="10">
        <v>2</v>
      </c>
      <c r="L1702" s="10">
        <v>12</v>
      </c>
      <c r="M1702" s="838">
        <f>8000*12+(217.8*12)+600</f>
        <v>99213.6</v>
      </c>
      <c r="N1702" s="10">
        <v>1</v>
      </c>
      <c r="O1702" s="107">
        <v>6</v>
      </c>
      <c r="P1702" s="838">
        <f>8000*6+(186.3*6)+300</f>
        <v>49417.8</v>
      </c>
      <c r="Q1702" s="10">
        <v>1</v>
      </c>
      <c r="R1702" s="107">
        <v>12</v>
      </c>
    </row>
    <row r="1703" spans="1:18" s="843" customFormat="1" ht="45" x14ac:dyDescent="0.25">
      <c r="A1703" s="107" t="s">
        <v>19328</v>
      </c>
      <c r="B1703" s="10" t="s">
        <v>19548</v>
      </c>
      <c r="C1703" s="269" t="s">
        <v>30118</v>
      </c>
      <c r="D1703" s="841" t="s">
        <v>17327</v>
      </c>
      <c r="E1703" s="837">
        <v>8000</v>
      </c>
      <c r="F1703" s="269" t="s">
        <v>19357</v>
      </c>
      <c r="G1703" s="841" t="s">
        <v>19358</v>
      </c>
      <c r="H1703" s="842" t="s">
        <v>16684</v>
      </c>
      <c r="I1703" s="842" t="s">
        <v>19093</v>
      </c>
      <c r="J1703" s="107" t="s">
        <v>19330</v>
      </c>
      <c r="K1703" s="10">
        <v>2</v>
      </c>
      <c r="L1703" s="10">
        <v>12</v>
      </c>
      <c r="M1703" s="838">
        <f>8000*12+(217.8*12)+600</f>
        <v>99213.6</v>
      </c>
      <c r="N1703" s="10">
        <v>1</v>
      </c>
      <c r="O1703" s="107">
        <v>6</v>
      </c>
      <c r="P1703" s="838">
        <f>8000*6+(186.3*6)+300</f>
        <v>49417.8</v>
      </c>
      <c r="Q1703" s="10">
        <v>1</v>
      </c>
      <c r="R1703" s="107">
        <v>12</v>
      </c>
    </row>
    <row r="1704" spans="1:18" s="843" customFormat="1" ht="45" x14ac:dyDescent="0.25">
      <c r="A1704" s="107" t="s">
        <v>19328</v>
      </c>
      <c r="B1704" s="10" t="s">
        <v>19548</v>
      </c>
      <c r="C1704" s="269" t="s">
        <v>30118</v>
      </c>
      <c r="D1704" s="841" t="s">
        <v>19359</v>
      </c>
      <c r="E1704" s="837">
        <v>10000</v>
      </c>
      <c r="F1704" s="269">
        <v>28294956</v>
      </c>
      <c r="G1704" s="841" t="s">
        <v>19360</v>
      </c>
      <c r="H1704" s="842" t="s">
        <v>15834</v>
      </c>
      <c r="I1704" s="842" t="s">
        <v>19093</v>
      </c>
      <c r="J1704" s="107" t="s">
        <v>19330</v>
      </c>
      <c r="K1704" s="10">
        <v>2</v>
      </c>
      <c r="L1704" s="10">
        <v>12</v>
      </c>
      <c r="M1704" s="838">
        <f>10000*12+(217.8*12)+600</f>
        <v>123213.6</v>
      </c>
      <c r="N1704" s="10">
        <v>1</v>
      </c>
      <c r="O1704" s="107">
        <v>6</v>
      </c>
      <c r="P1704" s="838">
        <f>10000*6+(186.3*6)+300</f>
        <v>61417.8</v>
      </c>
      <c r="Q1704" s="10">
        <v>1</v>
      </c>
      <c r="R1704" s="107">
        <v>12</v>
      </c>
    </row>
    <row r="1705" spans="1:18" s="843" customFormat="1" ht="45" x14ac:dyDescent="0.25">
      <c r="A1705" s="107" t="s">
        <v>19328</v>
      </c>
      <c r="B1705" s="10" t="s">
        <v>19548</v>
      </c>
      <c r="C1705" s="269" t="s">
        <v>30118</v>
      </c>
      <c r="D1705" s="841" t="s">
        <v>19361</v>
      </c>
      <c r="E1705" s="837">
        <v>3000</v>
      </c>
      <c r="F1705" s="269">
        <v>45390011</v>
      </c>
      <c r="G1705" s="841" t="s">
        <v>19362</v>
      </c>
      <c r="H1705" s="842" t="s">
        <v>19363</v>
      </c>
      <c r="I1705" s="842" t="s">
        <v>19093</v>
      </c>
      <c r="J1705" s="107" t="s">
        <v>19330</v>
      </c>
      <c r="K1705" s="10">
        <v>2</v>
      </c>
      <c r="L1705" s="10">
        <v>12</v>
      </c>
      <c r="M1705" s="838">
        <f>3000*12+(217.8*12)+600</f>
        <v>39213.599999999999</v>
      </c>
      <c r="N1705" s="10">
        <v>1</v>
      </c>
      <c r="O1705" s="107">
        <v>6</v>
      </c>
      <c r="P1705" s="838">
        <f>3000*6+(186.3*6)+300</f>
        <v>19417.8</v>
      </c>
      <c r="Q1705" s="10">
        <v>1</v>
      </c>
      <c r="R1705" s="107">
        <v>12</v>
      </c>
    </row>
    <row r="1706" spans="1:18" s="843" customFormat="1" ht="45" x14ac:dyDescent="0.25">
      <c r="A1706" s="107" t="s">
        <v>19328</v>
      </c>
      <c r="B1706" s="10" t="s">
        <v>19548</v>
      </c>
      <c r="C1706" s="269" t="s">
        <v>30118</v>
      </c>
      <c r="D1706" s="841" t="s">
        <v>17327</v>
      </c>
      <c r="E1706" s="837">
        <v>6000</v>
      </c>
      <c r="F1706" s="269">
        <v>19994526</v>
      </c>
      <c r="G1706" s="841" t="s">
        <v>19364</v>
      </c>
      <c r="H1706" s="842" t="s">
        <v>17200</v>
      </c>
      <c r="I1706" s="842" t="s">
        <v>19093</v>
      </c>
      <c r="J1706" s="107" t="s">
        <v>19330</v>
      </c>
      <c r="K1706" s="10">
        <v>2</v>
      </c>
      <c r="L1706" s="10">
        <v>12</v>
      </c>
      <c r="M1706" s="838">
        <f>6000*12+(217.8*12)+600</f>
        <v>75213.600000000006</v>
      </c>
      <c r="N1706" s="10">
        <v>1</v>
      </c>
      <c r="O1706" s="107">
        <v>6</v>
      </c>
      <c r="P1706" s="838">
        <f>6000*6+(186.3*6)+300</f>
        <v>37417.800000000003</v>
      </c>
      <c r="Q1706" s="10">
        <v>1</v>
      </c>
      <c r="R1706" s="107">
        <v>12</v>
      </c>
    </row>
    <row r="1707" spans="1:18" s="843" customFormat="1" ht="45" x14ac:dyDescent="0.25">
      <c r="A1707" s="107" t="s">
        <v>19328</v>
      </c>
      <c r="B1707" s="10" t="s">
        <v>19548</v>
      </c>
      <c r="C1707" s="269" t="s">
        <v>30118</v>
      </c>
      <c r="D1707" s="841" t="s">
        <v>19350</v>
      </c>
      <c r="E1707" s="837">
        <v>6000</v>
      </c>
      <c r="F1707" s="269">
        <v>41934685</v>
      </c>
      <c r="G1707" s="841" t="s">
        <v>19365</v>
      </c>
      <c r="H1707" s="842" t="s">
        <v>15834</v>
      </c>
      <c r="I1707" s="842" t="s">
        <v>19093</v>
      </c>
      <c r="J1707" s="107" t="s">
        <v>19330</v>
      </c>
      <c r="K1707" s="10">
        <v>2</v>
      </c>
      <c r="L1707" s="10">
        <v>12</v>
      </c>
      <c r="M1707" s="838">
        <f>6000*12+(217.8*12)+600</f>
        <v>75213.600000000006</v>
      </c>
      <c r="N1707" s="10">
        <v>1</v>
      </c>
      <c r="O1707" s="107">
        <v>6</v>
      </c>
      <c r="P1707" s="838">
        <f>6000*6+(186.3*6)+300</f>
        <v>37417.800000000003</v>
      </c>
      <c r="Q1707" s="10">
        <v>1</v>
      </c>
      <c r="R1707" s="107">
        <v>12</v>
      </c>
    </row>
    <row r="1708" spans="1:18" s="843" customFormat="1" ht="45" x14ac:dyDescent="0.25">
      <c r="A1708" s="107" t="s">
        <v>19328</v>
      </c>
      <c r="B1708" s="10" t="s">
        <v>19548</v>
      </c>
      <c r="C1708" s="269" t="s">
        <v>30118</v>
      </c>
      <c r="D1708" s="841" t="s">
        <v>19366</v>
      </c>
      <c r="E1708" s="837">
        <v>10000</v>
      </c>
      <c r="F1708" s="269">
        <v>28270576</v>
      </c>
      <c r="G1708" s="841" t="s">
        <v>19367</v>
      </c>
      <c r="H1708" s="842" t="s">
        <v>15834</v>
      </c>
      <c r="I1708" s="842" t="s">
        <v>19093</v>
      </c>
      <c r="J1708" s="107" t="s">
        <v>19330</v>
      </c>
      <c r="K1708" s="10">
        <v>2</v>
      </c>
      <c r="L1708" s="10">
        <v>12</v>
      </c>
      <c r="M1708" s="838">
        <f>10000*12+(217.8*12)+600</f>
        <v>123213.6</v>
      </c>
      <c r="N1708" s="10">
        <v>1</v>
      </c>
      <c r="O1708" s="107">
        <v>6</v>
      </c>
      <c r="P1708" s="838">
        <f>10000*6+(186.3*6)+300</f>
        <v>61417.8</v>
      </c>
      <c r="Q1708" s="10">
        <v>1</v>
      </c>
      <c r="R1708" s="107">
        <v>12</v>
      </c>
    </row>
    <row r="1709" spans="1:18" s="843" customFormat="1" ht="45" x14ac:dyDescent="0.25">
      <c r="A1709" s="107" t="s">
        <v>19328</v>
      </c>
      <c r="B1709" s="10" t="s">
        <v>19548</v>
      </c>
      <c r="C1709" s="269" t="s">
        <v>30118</v>
      </c>
      <c r="D1709" s="841" t="s">
        <v>19361</v>
      </c>
      <c r="E1709" s="837">
        <v>3000</v>
      </c>
      <c r="F1709" s="269">
        <v>44649109</v>
      </c>
      <c r="G1709" s="841" t="s">
        <v>19368</v>
      </c>
      <c r="H1709" s="842" t="s">
        <v>19334</v>
      </c>
      <c r="I1709" s="842" t="s">
        <v>19093</v>
      </c>
      <c r="J1709" s="107" t="s">
        <v>15810</v>
      </c>
      <c r="K1709" s="10">
        <v>2</v>
      </c>
      <c r="L1709" s="10">
        <v>12</v>
      </c>
      <c r="M1709" s="838">
        <f>3000*12+(217.8*12)+600</f>
        <v>39213.599999999999</v>
      </c>
      <c r="N1709" s="10">
        <v>1</v>
      </c>
      <c r="O1709" s="107">
        <v>6</v>
      </c>
      <c r="P1709" s="838">
        <f>3000*6+(186.3*6)+300</f>
        <v>19417.8</v>
      </c>
      <c r="Q1709" s="10">
        <v>1</v>
      </c>
      <c r="R1709" s="107">
        <v>12</v>
      </c>
    </row>
    <row r="1710" spans="1:18" s="843" customFormat="1" ht="45" x14ac:dyDescent="0.25">
      <c r="A1710" s="107" t="s">
        <v>19328</v>
      </c>
      <c r="B1710" s="10" t="s">
        <v>19548</v>
      </c>
      <c r="C1710" s="269" t="s">
        <v>30118</v>
      </c>
      <c r="D1710" s="841" t="s">
        <v>17327</v>
      </c>
      <c r="E1710" s="837">
        <v>6000</v>
      </c>
      <c r="F1710" s="269">
        <v>41671501</v>
      </c>
      <c r="G1710" s="841" t="s">
        <v>19369</v>
      </c>
      <c r="H1710" s="842" t="s">
        <v>17200</v>
      </c>
      <c r="I1710" s="842" t="s">
        <v>19093</v>
      </c>
      <c r="J1710" s="107" t="s">
        <v>19330</v>
      </c>
      <c r="K1710" s="10">
        <v>1</v>
      </c>
      <c r="L1710" s="10">
        <v>12</v>
      </c>
      <c r="M1710" s="838">
        <f>10000*12+(217.8*12)+600</f>
        <v>123213.6</v>
      </c>
      <c r="N1710" s="10">
        <v>1</v>
      </c>
      <c r="O1710" s="107">
        <v>6</v>
      </c>
      <c r="P1710" s="838">
        <f>10000*6+(186.3*6)+300</f>
        <v>61417.8</v>
      </c>
      <c r="Q1710" s="10">
        <v>1</v>
      </c>
      <c r="R1710" s="107">
        <v>12</v>
      </c>
    </row>
    <row r="1711" spans="1:18" s="843" customFormat="1" ht="45" x14ac:dyDescent="0.25">
      <c r="A1711" s="107" t="s">
        <v>19328</v>
      </c>
      <c r="B1711" s="10" t="s">
        <v>19548</v>
      </c>
      <c r="C1711" s="269" t="s">
        <v>30118</v>
      </c>
      <c r="D1711" s="841" t="s">
        <v>19350</v>
      </c>
      <c r="E1711" s="837">
        <v>6000</v>
      </c>
      <c r="F1711" s="269" t="s">
        <v>19370</v>
      </c>
      <c r="G1711" s="841" t="s">
        <v>19371</v>
      </c>
      <c r="H1711" s="842" t="s">
        <v>15834</v>
      </c>
      <c r="I1711" s="842" t="s">
        <v>19093</v>
      </c>
      <c r="J1711" s="107" t="s">
        <v>19330</v>
      </c>
      <c r="K1711" s="10">
        <v>2</v>
      </c>
      <c r="L1711" s="10">
        <v>12</v>
      </c>
      <c r="M1711" s="838">
        <f>6000*12+(217.8*12)+600</f>
        <v>75213.600000000006</v>
      </c>
      <c r="N1711" s="10">
        <v>1</v>
      </c>
      <c r="O1711" s="107">
        <v>6</v>
      </c>
      <c r="P1711" s="838">
        <f>6000*6+(186.3*6)+300</f>
        <v>37417.800000000003</v>
      </c>
      <c r="Q1711" s="10">
        <v>1</v>
      </c>
      <c r="R1711" s="107">
        <v>12</v>
      </c>
    </row>
    <row r="1712" spans="1:18" s="843" customFormat="1" ht="45" x14ac:dyDescent="0.25">
      <c r="A1712" s="107" t="s">
        <v>19328</v>
      </c>
      <c r="B1712" s="10" t="s">
        <v>19548</v>
      </c>
      <c r="C1712" s="269" t="s">
        <v>30118</v>
      </c>
      <c r="D1712" s="841" t="s">
        <v>19345</v>
      </c>
      <c r="E1712" s="837">
        <v>6000</v>
      </c>
      <c r="F1712" s="269">
        <v>41415051</v>
      </c>
      <c r="G1712" s="841" t="s">
        <v>19372</v>
      </c>
      <c r="H1712" s="842" t="s">
        <v>16725</v>
      </c>
      <c r="I1712" s="842" t="s">
        <v>19093</v>
      </c>
      <c r="J1712" s="107" t="s">
        <v>19330</v>
      </c>
      <c r="K1712" s="10">
        <v>1</v>
      </c>
      <c r="L1712" s="10">
        <v>12</v>
      </c>
      <c r="M1712" s="838">
        <f>6000*12+(217.8*12)+600</f>
        <v>75213.600000000006</v>
      </c>
      <c r="N1712" s="10">
        <v>1</v>
      </c>
      <c r="O1712" s="107">
        <v>6</v>
      </c>
      <c r="P1712" s="838">
        <f>6000*6+(186.3*6)+300</f>
        <v>37417.800000000003</v>
      </c>
      <c r="Q1712" s="10">
        <v>1</v>
      </c>
      <c r="R1712" s="107">
        <v>12</v>
      </c>
    </row>
    <row r="1713" spans="1:18" s="843" customFormat="1" ht="45" x14ac:dyDescent="0.25">
      <c r="A1713" s="107" t="s">
        <v>19328</v>
      </c>
      <c r="B1713" s="10" t="s">
        <v>19548</v>
      </c>
      <c r="C1713" s="269" t="s">
        <v>30118</v>
      </c>
      <c r="D1713" s="841" t="s">
        <v>19373</v>
      </c>
      <c r="E1713" s="837">
        <v>10000</v>
      </c>
      <c r="F1713" s="269">
        <v>28262308</v>
      </c>
      <c r="G1713" s="841" t="s">
        <v>19374</v>
      </c>
      <c r="H1713" s="842" t="s">
        <v>15834</v>
      </c>
      <c r="I1713" s="842" t="s">
        <v>19093</v>
      </c>
      <c r="J1713" s="107" t="s">
        <v>19330</v>
      </c>
      <c r="K1713" s="10">
        <v>1</v>
      </c>
      <c r="L1713" s="10">
        <v>12</v>
      </c>
      <c r="M1713" s="838">
        <f>10000*12+(217.8*12)+600</f>
        <v>123213.6</v>
      </c>
      <c r="N1713" s="10">
        <v>1</v>
      </c>
      <c r="O1713" s="107">
        <v>6</v>
      </c>
      <c r="P1713" s="838">
        <f>10000*6+(186.3*6)+300</f>
        <v>61417.8</v>
      </c>
      <c r="Q1713" s="10">
        <v>1</v>
      </c>
      <c r="R1713" s="107">
        <v>12</v>
      </c>
    </row>
    <row r="1714" spans="1:18" s="843" customFormat="1" ht="45" x14ac:dyDescent="0.25">
      <c r="A1714" s="107" t="s">
        <v>19328</v>
      </c>
      <c r="B1714" s="10" t="s">
        <v>19548</v>
      </c>
      <c r="C1714" s="269" t="s">
        <v>30118</v>
      </c>
      <c r="D1714" s="841" t="s">
        <v>19361</v>
      </c>
      <c r="E1714" s="837">
        <v>3000</v>
      </c>
      <c r="F1714" s="269">
        <v>45595660</v>
      </c>
      <c r="G1714" s="841" t="s">
        <v>19375</v>
      </c>
      <c r="H1714" s="842" t="s">
        <v>19363</v>
      </c>
      <c r="I1714" s="842" t="s">
        <v>19093</v>
      </c>
      <c r="J1714" s="107" t="s">
        <v>19330</v>
      </c>
      <c r="K1714" s="10">
        <v>2</v>
      </c>
      <c r="L1714" s="10">
        <v>12</v>
      </c>
      <c r="M1714" s="838">
        <f>3000*12+(217.8*12)+600</f>
        <v>39213.599999999999</v>
      </c>
      <c r="N1714" s="10">
        <v>1</v>
      </c>
      <c r="O1714" s="107">
        <v>6</v>
      </c>
      <c r="P1714" s="838">
        <f>3000*6+(186.3*6)+300</f>
        <v>19417.8</v>
      </c>
      <c r="Q1714" s="10">
        <v>1</v>
      </c>
      <c r="R1714" s="107">
        <v>12</v>
      </c>
    </row>
    <row r="1715" spans="1:18" s="843" customFormat="1" ht="45" x14ac:dyDescent="0.25">
      <c r="A1715" s="107" t="s">
        <v>19328</v>
      </c>
      <c r="B1715" s="10" t="s">
        <v>19548</v>
      </c>
      <c r="C1715" s="269" t="s">
        <v>30118</v>
      </c>
      <c r="D1715" s="841" t="s">
        <v>19350</v>
      </c>
      <c r="E1715" s="837">
        <v>6000</v>
      </c>
      <c r="F1715" s="269">
        <v>80059396</v>
      </c>
      <c r="G1715" s="841" t="s">
        <v>19376</v>
      </c>
      <c r="H1715" s="842" t="s">
        <v>15834</v>
      </c>
      <c r="I1715" s="842" t="s">
        <v>19093</v>
      </c>
      <c r="J1715" s="107" t="s">
        <v>19330</v>
      </c>
      <c r="K1715" s="10">
        <v>1</v>
      </c>
      <c r="L1715" s="10">
        <v>12</v>
      </c>
      <c r="M1715" s="838">
        <f>6000*12+(217.8*12)+600</f>
        <v>75213.600000000006</v>
      </c>
      <c r="N1715" s="10">
        <v>1</v>
      </c>
      <c r="O1715" s="107">
        <v>6</v>
      </c>
      <c r="P1715" s="838">
        <f>6000*6+(186.3*6)+300</f>
        <v>37417.800000000003</v>
      </c>
      <c r="Q1715" s="10">
        <v>1</v>
      </c>
      <c r="R1715" s="107">
        <v>12</v>
      </c>
    </row>
    <row r="1716" spans="1:18" s="843" customFormat="1" ht="45" x14ac:dyDescent="0.25">
      <c r="A1716" s="107" t="s">
        <v>19328</v>
      </c>
      <c r="B1716" s="10" t="s">
        <v>19548</v>
      </c>
      <c r="C1716" s="269" t="s">
        <v>30118</v>
      </c>
      <c r="D1716" s="841" t="s">
        <v>19347</v>
      </c>
      <c r="E1716" s="837">
        <v>6000</v>
      </c>
      <c r="F1716" s="269">
        <v>42804830</v>
      </c>
      <c r="G1716" s="841" t="s">
        <v>19377</v>
      </c>
      <c r="H1716" s="842" t="s">
        <v>19349</v>
      </c>
      <c r="I1716" s="842" t="s">
        <v>19093</v>
      </c>
      <c r="J1716" s="107" t="s">
        <v>19330</v>
      </c>
      <c r="K1716" s="10">
        <v>2</v>
      </c>
      <c r="L1716" s="10">
        <v>12</v>
      </c>
      <c r="M1716" s="838">
        <f>6000*12+(217.8*12)+600</f>
        <v>75213.600000000006</v>
      </c>
      <c r="N1716" s="10">
        <v>1</v>
      </c>
      <c r="O1716" s="107">
        <v>6</v>
      </c>
      <c r="P1716" s="838">
        <f>6000*6+(186.3*6)+300</f>
        <v>37417.800000000003</v>
      </c>
      <c r="Q1716" s="10">
        <v>1</v>
      </c>
      <c r="R1716" s="107">
        <v>12</v>
      </c>
    </row>
    <row r="1717" spans="1:18" s="843" customFormat="1" ht="33.75" x14ac:dyDescent="0.25">
      <c r="A1717" s="107" t="s">
        <v>19378</v>
      </c>
      <c r="B1717" s="10" t="s">
        <v>19548</v>
      </c>
      <c r="C1717" s="269" t="s">
        <v>30118</v>
      </c>
      <c r="D1717" s="841" t="s">
        <v>19379</v>
      </c>
      <c r="E1717" s="837">
        <v>5000</v>
      </c>
      <c r="F1717" s="269">
        <v>41619784</v>
      </c>
      <c r="G1717" s="841" t="s">
        <v>19380</v>
      </c>
      <c r="H1717" s="842" t="s">
        <v>19381</v>
      </c>
      <c r="I1717" s="842" t="s">
        <v>19093</v>
      </c>
      <c r="J1717" s="107" t="s">
        <v>16700</v>
      </c>
      <c r="K1717" s="10">
        <v>1</v>
      </c>
      <c r="L1717" s="10">
        <v>4</v>
      </c>
      <c r="M1717" s="838">
        <f>(E1717+217.8)*L1717</f>
        <v>20871.2</v>
      </c>
      <c r="N1717" s="10">
        <v>0</v>
      </c>
      <c r="O1717" s="107">
        <v>0</v>
      </c>
      <c r="P1717" s="838">
        <v>0</v>
      </c>
      <c r="Q1717" s="10">
        <v>0</v>
      </c>
      <c r="R1717" s="107"/>
    </row>
    <row r="1718" spans="1:18" s="843" customFormat="1" ht="33.75" x14ac:dyDescent="0.25">
      <c r="A1718" s="107" t="s">
        <v>19378</v>
      </c>
      <c r="B1718" s="10" t="s">
        <v>19548</v>
      </c>
      <c r="C1718" s="269" t="s">
        <v>30118</v>
      </c>
      <c r="D1718" s="841" t="s">
        <v>15623</v>
      </c>
      <c r="E1718" s="837">
        <v>7000</v>
      </c>
      <c r="F1718" s="269" t="s">
        <v>19382</v>
      </c>
      <c r="G1718" s="841" t="s">
        <v>19383</v>
      </c>
      <c r="H1718" s="842" t="s">
        <v>19381</v>
      </c>
      <c r="I1718" s="842" t="s">
        <v>19093</v>
      </c>
      <c r="J1718" s="107" t="s">
        <v>16700</v>
      </c>
      <c r="K1718" s="10">
        <v>3</v>
      </c>
      <c r="L1718" s="10">
        <v>12</v>
      </c>
      <c r="M1718" s="838">
        <f>((E1718+217.8)*L1718)+600</f>
        <v>87213.6</v>
      </c>
      <c r="N1718" s="10">
        <v>0</v>
      </c>
      <c r="O1718" s="107">
        <v>6</v>
      </c>
      <c r="P1718" s="838">
        <f>((E1718+227.7)*O1718)</f>
        <v>43366.2</v>
      </c>
      <c r="Q1718" s="10">
        <v>0</v>
      </c>
      <c r="R1718" s="107">
        <v>12</v>
      </c>
    </row>
    <row r="1719" spans="1:18" s="843" customFormat="1" ht="33.75" x14ac:dyDescent="0.25">
      <c r="A1719" s="107" t="s">
        <v>19378</v>
      </c>
      <c r="B1719" s="10" t="s">
        <v>19548</v>
      </c>
      <c r="C1719" s="269" t="s">
        <v>30118</v>
      </c>
      <c r="D1719" s="841" t="s">
        <v>17517</v>
      </c>
      <c r="E1719" s="837">
        <v>8000</v>
      </c>
      <c r="F1719" s="269" t="s">
        <v>19384</v>
      </c>
      <c r="G1719" s="841" t="s">
        <v>19385</v>
      </c>
      <c r="H1719" s="842" t="s">
        <v>15437</v>
      </c>
      <c r="I1719" s="842" t="s">
        <v>19093</v>
      </c>
      <c r="J1719" s="107" t="s">
        <v>16690</v>
      </c>
      <c r="K1719" s="10">
        <v>3</v>
      </c>
      <c r="L1719" s="10">
        <v>12</v>
      </c>
      <c r="M1719" s="838">
        <f>((E1719+217.8)*L1719)+600</f>
        <v>99213.599999999991</v>
      </c>
      <c r="N1719" s="10">
        <v>0</v>
      </c>
      <c r="O1719" s="107">
        <v>6</v>
      </c>
      <c r="P1719" s="838">
        <f t="shared" ref="P1719:P1720" si="7">(E1719+227.7)*O1719</f>
        <v>49366.200000000004</v>
      </c>
      <c r="Q1719" s="10">
        <v>0</v>
      </c>
      <c r="R1719" s="107">
        <v>12</v>
      </c>
    </row>
    <row r="1720" spans="1:18" s="843" customFormat="1" ht="33.75" x14ac:dyDescent="0.25">
      <c r="A1720" s="107" t="s">
        <v>19378</v>
      </c>
      <c r="B1720" s="10" t="s">
        <v>19548</v>
      </c>
      <c r="C1720" s="269" t="s">
        <v>30118</v>
      </c>
      <c r="D1720" s="841" t="s">
        <v>17159</v>
      </c>
      <c r="E1720" s="837">
        <v>2000</v>
      </c>
      <c r="F1720" s="269" t="s">
        <v>19386</v>
      </c>
      <c r="G1720" s="841" t="s">
        <v>19387</v>
      </c>
      <c r="H1720" s="842" t="s">
        <v>19388</v>
      </c>
      <c r="I1720" s="842" t="s">
        <v>19093</v>
      </c>
      <c r="J1720" s="107" t="s">
        <v>16727</v>
      </c>
      <c r="K1720" s="10">
        <v>3</v>
      </c>
      <c r="L1720" s="10">
        <v>12</v>
      </c>
      <c r="M1720" s="838">
        <f>((E1720+217.8)*L1720)+600</f>
        <v>27213.600000000002</v>
      </c>
      <c r="N1720" s="10">
        <v>0</v>
      </c>
      <c r="O1720" s="107">
        <v>6</v>
      </c>
      <c r="P1720" s="838">
        <f t="shared" si="7"/>
        <v>13366.199999999999</v>
      </c>
      <c r="Q1720" s="10">
        <v>0</v>
      </c>
      <c r="R1720" s="107">
        <v>12</v>
      </c>
    </row>
    <row r="1721" spans="1:18" s="843" customFormat="1" ht="33.75" x14ac:dyDescent="0.25">
      <c r="A1721" s="107" t="s">
        <v>19378</v>
      </c>
      <c r="B1721" s="10" t="s">
        <v>19548</v>
      </c>
      <c r="C1721" s="269" t="s">
        <v>30118</v>
      </c>
      <c r="D1721" s="841" t="s">
        <v>19337</v>
      </c>
      <c r="E1721" s="837">
        <v>7000</v>
      </c>
      <c r="F1721" s="269">
        <v>41151960</v>
      </c>
      <c r="G1721" s="841" t="s">
        <v>19389</v>
      </c>
      <c r="H1721" s="842" t="s">
        <v>15416</v>
      </c>
      <c r="I1721" s="842" t="s">
        <v>19093</v>
      </c>
      <c r="J1721" s="107" t="s">
        <v>16683</v>
      </c>
      <c r="K1721" s="10">
        <v>3</v>
      </c>
      <c r="L1721" s="10">
        <v>12</v>
      </c>
      <c r="M1721" s="838">
        <f>((E1721+217.8)*L1721)+600</f>
        <v>87213.6</v>
      </c>
      <c r="N1721" s="10">
        <v>0</v>
      </c>
      <c r="O1721" s="107">
        <v>6</v>
      </c>
      <c r="P1721" s="838">
        <f>(E1721+227.7)*O1721</f>
        <v>43366.2</v>
      </c>
      <c r="Q1721" s="10">
        <v>0</v>
      </c>
      <c r="R1721" s="107">
        <v>12</v>
      </c>
    </row>
    <row r="1722" spans="1:18" s="843" customFormat="1" ht="33.75" x14ac:dyDescent="0.25">
      <c r="A1722" s="107" t="s">
        <v>19378</v>
      </c>
      <c r="B1722" s="10" t="s">
        <v>19548</v>
      </c>
      <c r="C1722" s="269" t="s">
        <v>30118</v>
      </c>
      <c r="D1722" s="841" t="s">
        <v>19345</v>
      </c>
      <c r="E1722" s="837">
        <v>7000</v>
      </c>
      <c r="F1722" s="269">
        <v>40461664</v>
      </c>
      <c r="G1722" s="841" t="s">
        <v>19390</v>
      </c>
      <c r="H1722" s="842"/>
      <c r="I1722" s="842" t="s">
        <v>19093</v>
      </c>
      <c r="J1722" s="107" t="s">
        <v>16725</v>
      </c>
      <c r="K1722" s="10">
        <v>1</v>
      </c>
      <c r="L1722" s="10">
        <v>5</v>
      </c>
      <c r="M1722" s="838">
        <f>(E1722+217.8)*L1722</f>
        <v>36089</v>
      </c>
      <c r="N1722" s="10">
        <v>0</v>
      </c>
      <c r="O1722" s="107">
        <v>0</v>
      </c>
      <c r="P1722" s="838">
        <v>0</v>
      </c>
      <c r="Q1722" s="10">
        <v>0</v>
      </c>
      <c r="R1722" s="107"/>
    </row>
    <row r="1723" spans="1:18" s="843" customFormat="1" ht="33.75" x14ac:dyDescent="0.25">
      <c r="A1723" s="107" t="s">
        <v>19378</v>
      </c>
      <c r="B1723" s="10" t="s">
        <v>19548</v>
      </c>
      <c r="C1723" s="269" t="s">
        <v>30118</v>
      </c>
      <c r="D1723" s="841" t="s">
        <v>19391</v>
      </c>
      <c r="E1723" s="837">
        <v>9000</v>
      </c>
      <c r="F1723" s="269" t="s">
        <v>19392</v>
      </c>
      <c r="G1723" s="841" t="s">
        <v>19393</v>
      </c>
      <c r="H1723" s="842" t="s">
        <v>15452</v>
      </c>
      <c r="I1723" s="842" t="s">
        <v>19093</v>
      </c>
      <c r="J1723" s="107" t="s">
        <v>15498</v>
      </c>
      <c r="K1723" s="10">
        <v>0</v>
      </c>
      <c r="L1723" s="10">
        <v>0</v>
      </c>
      <c r="M1723" s="838">
        <f>(E1723+217.8)*L1723</f>
        <v>0</v>
      </c>
      <c r="N1723" s="10">
        <v>1</v>
      </c>
      <c r="O1723" s="107">
        <v>3</v>
      </c>
      <c r="P1723" s="838">
        <f t="shared" ref="P1723" si="8">(E1723+227.7)*O1723</f>
        <v>27683.100000000002</v>
      </c>
      <c r="Q1723" s="10">
        <v>0</v>
      </c>
      <c r="R1723" s="107">
        <v>12</v>
      </c>
    </row>
    <row r="1724" spans="1:18" s="843" customFormat="1" ht="33.75" x14ac:dyDescent="0.25">
      <c r="A1724" s="107" t="s">
        <v>19378</v>
      </c>
      <c r="B1724" s="10" t="s">
        <v>19548</v>
      </c>
      <c r="C1724" s="269" t="s">
        <v>30118</v>
      </c>
      <c r="D1724" s="841" t="s">
        <v>19335</v>
      </c>
      <c r="E1724" s="837">
        <v>7000</v>
      </c>
      <c r="F1724" s="269">
        <v>43420271</v>
      </c>
      <c r="G1724" s="841" t="s">
        <v>19394</v>
      </c>
      <c r="H1724" s="842" t="s">
        <v>15437</v>
      </c>
      <c r="I1724" s="842" t="s">
        <v>19093</v>
      </c>
      <c r="J1724" s="107" t="s">
        <v>16690</v>
      </c>
      <c r="K1724" s="10">
        <v>1</v>
      </c>
      <c r="L1724" s="10">
        <v>6</v>
      </c>
      <c r="M1724" s="838">
        <f>(E1724+217.8)*L1724</f>
        <v>43306.8</v>
      </c>
      <c r="N1724" s="10">
        <v>0</v>
      </c>
      <c r="O1724" s="107">
        <v>0</v>
      </c>
      <c r="P1724" s="838">
        <v>0</v>
      </c>
      <c r="Q1724" s="10">
        <v>0</v>
      </c>
      <c r="R1724" s="107"/>
    </row>
    <row r="1725" spans="1:18" s="843" customFormat="1" ht="33.75" x14ac:dyDescent="0.25">
      <c r="A1725" s="107" t="s">
        <v>19378</v>
      </c>
      <c r="B1725" s="10" t="s">
        <v>19548</v>
      </c>
      <c r="C1725" s="269" t="s">
        <v>30118</v>
      </c>
      <c r="D1725" s="841" t="s">
        <v>19395</v>
      </c>
      <c r="E1725" s="837">
        <v>2800</v>
      </c>
      <c r="F1725" s="269" t="s">
        <v>19396</v>
      </c>
      <c r="G1725" s="841" t="s">
        <v>19397</v>
      </c>
      <c r="H1725" s="842" t="s">
        <v>16017</v>
      </c>
      <c r="I1725" s="842" t="s">
        <v>19093</v>
      </c>
      <c r="J1725" s="107" t="s">
        <v>19398</v>
      </c>
      <c r="K1725" s="10">
        <v>3</v>
      </c>
      <c r="L1725" s="10">
        <v>12</v>
      </c>
      <c r="M1725" s="838">
        <f>((E1725+217.8)*L1725)+600</f>
        <v>36813.600000000006</v>
      </c>
      <c r="N1725" s="10">
        <v>0</v>
      </c>
      <c r="O1725" s="107">
        <v>6</v>
      </c>
      <c r="P1725" s="838">
        <f t="shared" ref="P1725:P1758" si="9">(E1725+227.7)*O1725</f>
        <v>18166.199999999997</v>
      </c>
      <c r="Q1725" s="10">
        <v>0</v>
      </c>
      <c r="R1725" s="107">
        <v>12</v>
      </c>
    </row>
    <row r="1726" spans="1:18" s="843" customFormat="1" ht="33.75" x14ac:dyDescent="0.25">
      <c r="A1726" s="107" t="s">
        <v>19378</v>
      </c>
      <c r="B1726" s="10" t="s">
        <v>19548</v>
      </c>
      <c r="C1726" s="269" t="s">
        <v>30118</v>
      </c>
      <c r="D1726" s="841" t="s">
        <v>19399</v>
      </c>
      <c r="E1726" s="837">
        <v>9000</v>
      </c>
      <c r="F1726" s="269" t="s">
        <v>19400</v>
      </c>
      <c r="G1726" s="841" t="s">
        <v>19401</v>
      </c>
      <c r="H1726" s="842" t="s">
        <v>19402</v>
      </c>
      <c r="I1726" s="842" t="s">
        <v>19093</v>
      </c>
      <c r="J1726" s="107" t="s">
        <v>16725</v>
      </c>
      <c r="K1726" s="10">
        <v>0</v>
      </c>
      <c r="L1726" s="10">
        <v>0</v>
      </c>
      <c r="M1726" s="838">
        <f t="shared" ref="M1726:M1759" si="10">(E1726+217.8)*L1726</f>
        <v>0</v>
      </c>
      <c r="N1726" s="10">
        <v>1</v>
      </c>
      <c r="O1726" s="107">
        <v>3</v>
      </c>
      <c r="P1726" s="838">
        <f t="shared" si="9"/>
        <v>27683.100000000002</v>
      </c>
      <c r="Q1726" s="10">
        <v>0</v>
      </c>
      <c r="R1726" s="107">
        <v>12</v>
      </c>
    </row>
    <row r="1727" spans="1:18" s="843" customFormat="1" ht="33.75" x14ac:dyDescent="0.25">
      <c r="A1727" s="107" t="s">
        <v>19378</v>
      </c>
      <c r="B1727" s="10" t="s">
        <v>19548</v>
      </c>
      <c r="C1727" s="269" t="s">
        <v>30118</v>
      </c>
      <c r="D1727" s="841" t="s">
        <v>17016</v>
      </c>
      <c r="E1727" s="837">
        <v>5000</v>
      </c>
      <c r="F1727" s="269">
        <v>43074197</v>
      </c>
      <c r="G1727" s="841" t="s">
        <v>19403</v>
      </c>
      <c r="H1727" s="842" t="s">
        <v>19404</v>
      </c>
      <c r="I1727" s="842" t="s">
        <v>19093</v>
      </c>
      <c r="J1727" s="107" t="s">
        <v>16694</v>
      </c>
      <c r="K1727" s="10">
        <v>3</v>
      </c>
      <c r="L1727" s="10">
        <v>12</v>
      </c>
      <c r="M1727" s="838">
        <f>((E1727+217.8)*L1727)+600</f>
        <v>63213.600000000006</v>
      </c>
      <c r="N1727" s="10">
        <v>0</v>
      </c>
      <c r="O1727" s="107">
        <v>6</v>
      </c>
      <c r="P1727" s="838">
        <f t="shared" si="9"/>
        <v>31366.199999999997</v>
      </c>
      <c r="Q1727" s="10">
        <v>0</v>
      </c>
      <c r="R1727" s="107">
        <v>12</v>
      </c>
    </row>
    <row r="1728" spans="1:18" s="843" customFormat="1" ht="33.75" x14ac:dyDescent="0.25">
      <c r="A1728" s="107" t="s">
        <v>19378</v>
      </c>
      <c r="B1728" s="10" t="s">
        <v>19548</v>
      </c>
      <c r="C1728" s="269" t="s">
        <v>30118</v>
      </c>
      <c r="D1728" s="841" t="s">
        <v>19405</v>
      </c>
      <c r="E1728" s="837">
        <v>6000</v>
      </c>
      <c r="F1728" s="269" t="s">
        <v>19406</v>
      </c>
      <c r="G1728" s="841" t="s">
        <v>19407</v>
      </c>
      <c r="H1728" s="842" t="s">
        <v>19408</v>
      </c>
      <c r="I1728" s="842" t="s">
        <v>19093</v>
      </c>
      <c r="J1728" s="107" t="s">
        <v>16728</v>
      </c>
      <c r="K1728" s="10">
        <v>3</v>
      </c>
      <c r="L1728" s="10">
        <v>12</v>
      </c>
      <c r="M1728" s="838">
        <f>((E1728+217.8)*L1728)+600</f>
        <v>75213.600000000006</v>
      </c>
      <c r="N1728" s="10">
        <v>0</v>
      </c>
      <c r="O1728" s="107">
        <v>6</v>
      </c>
      <c r="P1728" s="838">
        <f t="shared" si="9"/>
        <v>37366.199999999997</v>
      </c>
      <c r="Q1728" s="10">
        <v>0</v>
      </c>
      <c r="R1728" s="107">
        <v>12</v>
      </c>
    </row>
    <row r="1729" spans="1:18" s="843" customFormat="1" ht="33.75" x14ac:dyDescent="0.25">
      <c r="A1729" s="107" t="s">
        <v>19378</v>
      </c>
      <c r="B1729" s="10" t="s">
        <v>19548</v>
      </c>
      <c r="C1729" s="269" t="s">
        <v>30118</v>
      </c>
      <c r="D1729" s="841" t="s">
        <v>19409</v>
      </c>
      <c r="E1729" s="837">
        <v>5000</v>
      </c>
      <c r="F1729" s="269">
        <v>40884722</v>
      </c>
      <c r="G1729" s="841" t="s">
        <v>19410</v>
      </c>
      <c r="H1729" s="842" t="s">
        <v>19408</v>
      </c>
      <c r="I1729" s="842" t="s">
        <v>19093</v>
      </c>
      <c r="J1729" s="107" t="s">
        <v>16728</v>
      </c>
      <c r="K1729" s="10">
        <v>3</v>
      </c>
      <c r="L1729" s="10">
        <v>12</v>
      </c>
      <c r="M1729" s="838">
        <f t="shared" ref="M1729:M1758" si="11">((E1729+217.8)*L1729)+600</f>
        <v>63213.600000000006</v>
      </c>
      <c r="N1729" s="10">
        <v>0</v>
      </c>
      <c r="O1729" s="107">
        <v>6</v>
      </c>
      <c r="P1729" s="838">
        <f t="shared" si="9"/>
        <v>31366.199999999997</v>
      </c>
      <c r="Q1729" s="10">
        <v>0</v>
      </c>
      <c r="R1729" s="107">
        <v>12</v>
      </c>
    </row>
    <row r="1730" spans="1:18" s="843" customFormat="1" ht="33.75" x14ac:dyDescent="0.25">
      <c r="A1730" s="107" t="s">
        <v>19378</v>
      </c>
      <c r="B1730" s="10" t="s">
        <v>19548</v>
      </c>
      <c r="C1730" s="269" t="s">
        <v>30118</v>
      </c>
      <c r="D1730" s="841" t="s">
        <v>19399</v>
      </c>
      <c r="E1730" s="837">
        <v>9000</v>
      </c>
      <c r="F1730" s="269" t="s">
        <v>19411</v>
      </c>
      <c r="G1730" s="841" t="s">
        <v>19412</v>
      </c>
      <c r="H1730" s="842" t="s">
        <v>19402</v>
      </c>
      <c r="I1730" s="842" t="s">
        <v>19093</v>
      </c>
      <c r="J1730" s="107" t="s">
        <v>16725</v>
      </c>
      <c r="K1730" s="10">
        <v>1</v>
      </c>
      <c r="L1730" s="10">
        <v>12</v>
      </c>
      <c r="M1730" s="838">
        <f t="shared" si="11"/>
        <v>111213.59999999999</v>
      </c>
      <c r="N1730" s="10">
        <v>0</v>
      </c>
      <c r="O1730" s="107">
        <v>3</v>
      </c>
      <c r="P1730" s="838">
        <f t="shared" si="9"/>
        <v>27683.100000000002</v>
      </c>
      <c r="Q1730" s="10">
        <v>0</v>
      </c>
      <c r="R1730" s="107"/>
    </row>
    <row r="1731" spans="1:18" s="843" customFormat="1" ht="33.75" x14ac:dyDescent="0.25">
      <c r="A1731" s="107" t="s">
        <v>19378</v>
      </c>
      <c r="B1731" s="10" t="s">
        <v>19548</v>
      </c>
      <c r="C1731" s="269" t="s">
        <v>30118</v>
      </c>
      <c r="D1731" s="841" t="s">
        <v>15482</v>
      </c>
      <c r="E1731" s="837">
        <v>5000</v>
      </c>
      <c r="F1731" s="269">
        <v>43484536</v>
      </c>
      <c r="G1731" s="841" t="s">
        <v>19413</v>
      </c>
      <c r="H1731" s="842" t="s">
        <v>15416</v>
      </c>
      <c r="I1731" s="842" t="s">
        <v>19093</v>
      </c>
      <c r="J1731" s="107" t="s">
        <v>16683</v>
      </c>
      <c r="K1731" s="10">
        <v>3</v>
      </c>
      <c r="L1731" s="10">
        <v>12</v>
      </c>
      <c r="M1731" s="838">
        <f t="shared" si="11"/>
        <v>63213.600000000006</v>
      </c>
      <c r="N1731" s="10">
        <v>0</v>
      </c>
      <c r="O1731" s="107">
        <v>6</v>
      </c>
      <c r="P1731" s="838">
        <f t="shared" si="9"/>
        <v>31366.199999999997</v>
      </c>
      <c r="Q1731" s="10">
        <v>0</v>
      </c>
      <c r="R1731" s="107">
        <v>12</v>
      </c>
    </row>
    <row r="1732" spans="1:18" s="843" customFormat="1" ht="33.75" x14ac:dyDescent="0.25">
      <c r="A1732" s="107" t="s">
        <v>19378</v>
      </c>
      <c r="B1732" s="10" t="s">
        <v>19548</v>
      </c>
      <c r="C1732" s="269" t="s">
        <v>30118</v>
      </c>
      <c r="D1732" s="841" t="s">
        <v>19414</v>
      </c>
      <c r="E1732" s="837">
        <v>9000</v>
      </c>
      <c r="F1732" s="269" t="s">
        <v>19415</v>
      </c>
      <c r="G1732" s="841" t="s">
        <v>19416</v>
      </c>
      <c r="H1732" s="842" t="s">
        <v>19417</v>
      </c>
      <c r="I1732" s="842" t="s">
        <v>19093</v>
      </c>
      <c r="J1732" s="107" t="s">
        <v>16718</v>
      </c>
      <c r="K1732" s="10">
        <v>1</v>
      </c>
      <c r="L1732" s="10">
        <v>12</v>
      </c>
      <c r="M1732" s="838">
        <f t="shared" si="11"/>
        <v>111213.59999999999</v>
      </c>
      <c r="N1732" s="10">
        <v>0</v>
      </c>
      <c r="O1732" s="107">
        <v>3</v>
      </c>
      <c r="P1732" s="838">
        <f t="shared" si="9"/>
        <v>27683.100000000002</v>
      </c>
      <c r="Q1732" s="10">
        <v>0</v>
      </c>
      <c r="R1732" s="107">
        <v>12</v>
      </c>
    </row>
    <row r="1733" spans="1:18" s="843" customFormat="1" ht="33.75" x14ac:dyDescent="0.25">
      <c r="A1733" s="107" t="s">
        <v>19378</v>
      </c>
      <c r="B1733" s="10" t="s">
        <v>19548</v>
      </c>
      <c r="C1733" s="269" t="s">
        <v>30118</v>
      </c>
      <c r="D1733" s="841" t="s">
        <v>18546</v>
      </c>
      <c r="E1733" s="837">
        <v>7000</v>
      </c>
      <c r="F1733" s="269" t="s">
        <v>19418</v>
      </c>
      <c r="G1733" s="841" t="s">
        <v>19419</v>
      </c>
      <c r="H1733" s="842" t="s">
        <v>15416</v>
      </c>
      <c r="I1733" s="842" t="s">
        <v>19093</v>
      </c>
      <c r="J1733" s="107" t="s">
        <v>16683</v>
      </c>
      <c r="K1733" s="10">
        <v>0</v>
      </c>
      <c r="L1733" s="10">
        <v>0</v>
      </c>
      <c r="M1733" s="838">
        <f t="shared" si="10"/>
        <v>0</v>
      </c>
      <c r="N1733" s="10">
        <v>1</v>
      </c>
      <c r="O1733" s="107">
        <v>6</v>
      </c>
      <c r="P1733" s="838">
        <f t="shared" si="9"/>
        <v>43366.2</v>
      </c>
      <c r="Q1733" s="10">
        <v>0</v>
      </c>
      <c r="R1733" s="107"/>
    </row>
    <row r="1734" spans="1:18" s="843" customFormat="1" ht="33.75" x14ac:dyDescent="0.25">
      <c r="A1734" s="107" t="s">
        <v>19378</v>
      </c>
      <c r="B1734" s="10" t="s">
        <v>19548</v>
      </c>
      <c r="C1734" s="269" t="s">
        <v>30118</v>
      </c>
      <c r="D1734" s="841" t="s">
        <v>18311</v>
      </c>
      <c r="E1734" s="837">
        <v>8000</v>
      </c>
      <c r="F1734" s="269">
        <v>41913494</v>
      </c>
      <c r="G1734" s="841" t="s">
        <v>19420</v>
      </c>
      <c r="H1734" s="842" t="s">
        <v>15416</v>
      </c>
      <c r="I1734" s="842" t="s">
        <v>19093</v>
      </c>
      <c r="J1734" s="107" t="s">
        <v>16683</v>
      </c>
      <c r="K1734" s="10">
        <v>1</v>
      </c>
      <c r="L1734" s="10">
        <v>12</v>
      </c>
      <c r="M1734" s="838">
        <f t="shared" si="11"/>
        <v>99213.599999999991</v>
      </c>
      <c r="N1734" s="10">
        <v>0</v>
      </c>
      <c r="O1734" s="107">
        <v>6</v>
      </c>
      <c r="P1734" s="838">
        <f t="shared" si="9"/>
        <v>49366.200000000004</v>
      </c>
      <c r="Q1734" s="10">
        <v>0</v>
      </c>
      <c r="R1734" s="107">
        <v>12</v>
      </c>
    </row>
    <row r="1735" spans="1:18" s="843" customFormat="1" ht="33.75" x14ac:dyDescent="0.25">
      <c r="A1735" s="107" t="s">
        <v>19378</v>
      </c>
      <c r="B1735" s="10" t="s">
        <v>19548</v>
      </c>
      <c r="C1735" s="269" t="s">
        <v>30118</v>
      </c>
      <c r="D1735" s="841" t="s">
        <v>19421</v>
      </c>
      <c r="E1735" s="837">
        <v>5000</v>
      </c>
      <c r="F1735" s="269">
        <v>43766111</v>
      </c>
      <c r="G1735" s="841" t="s">
        <v>19422</v>
      </c>
      <c r="H1735" s="842" t="s">
        <v>19381</v>
      </c>
      <c r="I1735" s="842" t="s">
        <v>19093</v>
      </c>
      <c r="J1735" s="107" t="s">
        <v>16700</v>
      </c>
      <c r="K1735" s="10">
        <v>3</v>
      </c>
      <c r="L1735" s="10">
        <v>12</v>
      </c>
      <c r="M1735" s="838">
        <f t="shared" si="11"/>
        <v>63213.600000000006</v>
      </c>
      <c r="N1735" s="10">
        <v>0</v>
      </c>
      <c r="O1735" s="107">
        <v>6</v>
      </c>
      <c r="P1735" s="838">
        <f t="shared" si="9"/>
        <v>31366.199999999997</v>
      </c>
      <c r="Q1735" s="10">
        <v>0</v>
      </c>
      <c r="R1735" s="107">
        <v>12</v>
      </c>
    </row>
    <row r="1736" spans="1:18" s="843" customFormat="1" ht="33.75" x14ac:dyDescent="0.25">
      <c r="A1736" s="107" t="s">
        <v>19378</v>
      </c>
      <c r="B1736" s="10" t="s">
        <v>19548</v>
      </c>
      <c r="C1736" s="269" t="s">
        <v>30118</v>
      </c>
      <c r="D1736" s="841" t="s">
        <v>19423</v>
      </c>
      <c r="E1736" s="837">
        <v>5000</v>
      </c>
      <c r="F1736" s="269" t="s">
        <v>19424</v>
      </c>
      <c r="G1736" s="841" t="s">
        <v>19425</v>
      </c>
      <c r="H1736" s="842" t="s">
        <v>19404</v>
      </c>
      <c r="I1736" s="842" t="s">
        <v>19093</v>
      </c>
      <c r="J1736" s="107" t="s">
        <v>16694</v>
      </c>
      <c r="K1736" s="10">
        <v>3</v>
      </c>
      <c r="L1736" s="10">
        <v>12</v>
      </c>
      <c r="M1736" s="838">
        <f t="shared" si="11"/>
        <v>63213.600000000006</v>
      </c>
      <c r="N1736" s="10">
        <v>0</v>
      </c>
      <c r="O1736" s="107">
        <v>6</v>
      </c>
      <c r="P1736" s="838">
        <f t="shared" si="9"/>
        <v>31366.199999999997</v>
      </c>
      <c r="Q1736" s="10">
        <v>0</v>
      </c>
      <c r="R1736" s="107">
        <v>12</v>
      </c>
    </row>
    <row r="1737" spans="1:18" s="843" customFormat="1" ht="33.75" x14ac:dyDescent="0.25">
      <c r="A1737" s="107" t="s">
        <v>19378</v>
      </c>
      <c r="B1737" s="10" t="s">
        <v>19548</v>
      </c>
      <c r="C1737" s="269" t="s">
        <v>30118</v>
      </c>
      <c r="D1737" s="841" t="s">
        <v>15482</v>
      </c>
      <c r="E1737" s="837">
        <v>5000</v>
      </c>
      <c r="F1737" s="269">
        <v>47103709</v>
      </c>
      <c r="G1737" s="841" t="s">
        <v>19426</v>
      </c>
      <c r="H1737" s="842" t="s">
        <v>15416</v>
      </c>
      <c r="I1737" s="842" t="s">
        <v>19093</v>
      </c>
      <c r="J1737" s="107" t="s">
        <v>16683</v>
      </c>
      <c r="K1737" s="10">
        <v>1</v>
      </c>
      <c r="L1737" s="10">
        <v>5</v>
      </c>
      <c r="M1737" s="838">
        <f>(E1737+217.8)*L1737</f>
        <v>26089</v>
      </c>
      <c r="N1737" s="10">
        <v>0</v>
      </c>
      <c r="O1737" s="107">
        <v>0</v>
      </c>
      <c r="P1737" s="838">
        <v>0</v>
      </c>
      <c r="Q1737" s="10">
        <v>0</v>
      </c>
      <c r="R1737" s="107"/>
    </row>
    <row r="1738" spans="1:18" s="843" customFormat="1" ht="33.75" x14ac:dyDescent="0.25">
      <c r="A1738" s="107" t="s">
        <v>19378</v>
      </c>
      <c r="B1738" s="10" t="s">
        <v>19548</v>
      </c>
      <c r="C1738" s="269" t="s">
        <v>30118</v>
      </c>
      <c r="D1738" s="841" t="s">
        <v>19405</v>
      </c>
      <c r="E1738" s="837">
        <v>6000</v>
      </c>
      <c r="F1738" s="269">
        <v>20562357</v>
      </c>
      <c r="G1738" s="841" t="s">
        <v>19427</v>
      </c>
      <c r="H1738" s="842" t="s">
        <v>19408</v>
      </c>
      <c r="I1738" s="842" t="s">
        <v>19093</v>
      </c>
      <c r="J1738" s="107" t="s">
        <v>16728</v>
      </c>
      <c r="K1738" s="10">
        <v>3</v>
      </c>
      <c r="L1738" s="10">
        <v>12</v>
      </c>
      <c r="M1738" s="838">
        <f t="shared" si="11"/>
        <v>75213.600000000006</v>
      </c>
      <c r="N1738" s="10">
        <v>0</v>
      </c>
      <c r="O1738" s="107">
        <v>6</v>
      </c>
      <c r="P1738" s="838">
        <f t="shared" si="9"/>
        <v>37366.199999999997</v>
      </c>
      <c r="Q1738" s="10">
        <v>0</v>
      </c>
      <c r="R1738" s="107">
        <v>12</v>
      </c>
    </row>
    <row r="1739" spans="1:18" s="843" customFormat="1" ht="33.75" x14ac:dyDescent="0.25">
      <c r="A1739" s="107" t="s">
        <v>19378</v>
      </c>
      <c r="B1739" s="10" t="s">
        <v>19548</v>
      </c>
      <c r="C1739" s="269" t="s">
        <v>30118</v>
      </c>
      <c r="D1739" s="841" t="s">
        <v>19428</v>
      </c>
      <c r="E1739" s="837">
        <v>6000</v>
      </c>
      <c r="F1739" s="269" t="s">
        <v>19429</v>
      </c>
      <c r="G1739" s="841" t="s">
        <v>19430</v>
      </c>
      <c r="H1739" s="842" t="s">
        <v>19402</v>
      </c>
      <c r="I1739" s="842" t="s">
        <v>19093</v>
      </c>
      <c r="J1739" s="107" t="s">
        <v>16725</v>
      </c>
      <c r="K1739" s="10">
        <v>1</v>
      </c>
      <c r="L1739" s="10">
        <v>12</v>
      </c>
      <c r="M1739" s="838">
        <f t="shared" si="11"/>
        <v>75213.600000000006</v>
      </c>
      <c r="N1739" s="10">
        <v>0</v>
      </c>
      <c r="O1739" s="107">
        <v>2</v>
      </c>
      <c r="P1739" s="838">
        <f t="shared" si="9"/>
        <v>12455.4</v>
      </c>
      <c r="Q1739" s="10">
        <v>0</v>
      </c>
      <c r="R1739" s="107">
        <v>12</v>
      </c>
    </row>
    <row r="1740" spans="1:18" s="843" customFormat="1" ht="33.75" x14ac:dyDescent="0.25">
      <c r="A1740" s="107" t="s">
        <v>19378</v>
      </c>
      <c r="B1740" s="10" t="s">
        <v>19548</v>
      </c>
      <c r="C1740" s="269" t="s">
        <v>30118</v>
      </c>
      <c r="D1740" s="841" t="s">
        <v>19431</v>
      </c>
      <c r="E1740" s="837">
        <v>3500</v>
      </c>
      <c r="F1740" s="269">
        <v>45386347</v>
      </c>
      <c r="G1740" s="841" t="s">
        <v>19432</v>
      </c>
      <c r="H1740" s="842" t="s">
        <v>15906</v>
      </c>
      <c r="I1740" s="842" t="s">
        <v>19093</v>
      </c>
      <c r="J1740" s="107" t="s">
        <v>15906</v>
      </c>
      <c r="K1740" s="10">
        <v>3</v>
      </c>
      <c r="L1740" s="10">
        <v>12</v>
      </c>
      <c r="M1740" s="838">
        <f t="shared" si="11"/>
        <v>45213.600000000006</v>
      </c>
      <c r="N1740" s="10">
        <v>0</v>
      </c>
      <c r="O1740" s="107">
        <v>6</v>
      </c>
      <c r="P1740" s="838">
        <f t="shared" si="9"/>
        <v>22366.199999999997</v>
      </c>
      <c r="Q1740" s="10">
        <v>0</v>
      </c>
      <c r="R1740" s="107">
        <v>12</v>
      </c>
    </row>
    <row r="1741" spans="1:18" s="843" customFormat="1" ht="33.75" x14ac:dyDescent="0.25">
      <c r="A1741" s="107" t="s">
        <v>19378</v>
      </c>
      <c r="B1741" s="10" t="s">
        <v>19548</v>
      </c>
      <c r="C1741" s="269" t="s">
        <v>30118</v>
      </c>
      <c r="D1741" s="841" t="s">
        <v>19433</v>
      </c>
      <c r="E1741" s="837">
        <v>6000</v>
      </c>
      <c r="F1741" s="269">
        <v>43435835</v>
      </c>
      <c r="G1741" s="841" t="s">
        <v>19434</v>
      </c>
      <c r="H1741" s="842" t="s">
        <v>19402</v>
      </c>
      <c r="I1741" s="842" t="s">
        <v>19093</v>
      </c>
      <c r="J1741" s="107" t="s">
        <v>16725</v>
      </c>
      <c r="K1741" s="10">
        <v>1</v>
      </c>
      <c r="L1741" s="10">
        <v>12</v>
      </c>
      <c r="M1741" s="838">
        <f t="shared" si="11"/>
        <v>75213.600000000006</v>
      </c>
      <c r="N1741" s="10">
        <v>0</v>
      </c>
      <c r="O1741" s="107">
        <v>6</v>
      </c>
      <c r="P1741" s="838">
        <f t="shared" si="9"/>
        <v>37366.199999999997</v>
      </c>
      <c r="Q1741" s="10">
        <v>0</v>
      </c>
      <c r="R1741" s="107">
        <v>12</v>
      </c>
    </row>
    <row r="1742" spans="1:18" s="843" customFormat="1" ht="33.75" x14ac:dyDescent="0.25">
      <c r="A1742" s="107" t="s">
        <v>19378</v>
      </c>
      <c r="B1742" s="10" t="s">
        <v>19548</v>
      </c>
      <c r="C1742" s="269" t="s">
        <v>30118</v>
      </c>
      <c r="D1742" s="841" t="s">
        <v>17938</v>
      </c>
      <c r="E1742" s="837">
        <v>12000</v>
      </c>
      <c r="F1742" s="269">
        <v>43592581</v>
      </c>
      <c r="G1742" s="841" t="s">
        <v>19435</v>
      </c>
      <c r="H1742" s="842" t="s">
        <v>19381</v>
      </c>
      <c r="I1742" s="842" t="s">
        <v>19093</v>
      </c>
      <c r="J1742" s="107" t="s">
        <v>16700</v>
      </c>
      <c r="K1742" s="10">
        <v>0</v>
      </c>
      <c r="L1742" s="10">
        <v>0</v>
      </c>
      <c r="M1742" s="838">
        <f t="shared" si="10"/>
        <v>0</v>
      </c>
      <c r="N1742" s="10">
        <v>1</v>
      </c>
      <c r="O1742" s="107">
        <v>3</v>
      </c>
      <c r="P1742" s="838">
        <f t="shared" si="9"/>
        <v>36683.100000000006</v>
      </c>
      <c r="Q1742" s="10">
        <v>0</v>
      </c>
      <c r="R1742" s="107">
        <v>12</v>
      </c>
    </row>
    <row r="1743" spans="1:18" s="843" customFormat="1" ht="33.75" x14ac:dyDescent="0.25">
      <c r="A1743" s="107" t="s">
        <v>19378</v>
      </c>
      <c r="B1743" s="10" t="s">
        <v>19548</v>
      </c>
      <c r="C1743" s="269" t="s">
        <v>30118</v>
      </c>
      <c r="D1743" s="841" t="s">
        <v>15986</v>
      </c>
      <c r="E1743" s="837">
        <v>7000</v>
      </c>
      <c r="F1743" s="269">
        <v>71980435</v>
      </c>
      <c r="G1743" s="841" t="s">
        <v>19436</v>
      </c>
      <c r="H1743" s="842" t="s">
        <v>15437</v>
      </c>
      <c r="I1743" s="842" t="s">
        <v>19093</v>
      </c>
      <c r="J1743" s="107" t="s">
        <v>16690</v>
      </c>
      <c r="K1743" s="10">
        <v>3</v>
      </c>
      <c r="L1743" s="10">
        <v>12</v>
      </c>
      <c r="M1743" s="838">
        <f t="shared" si="11"/>
        <v>87213.6</v>
      </c>
      <c r="N1743" s="10">
        <v>0</v>
      </c>
      <c r="O1743" s="107">
        <v>6</v>
      </c>
      <c r="P1743" s="838">
        <f t="shared" si="9"/>
        <v>43366.2</v>
      </c>
      <c r="Q1743" s="10">
        <v>0</v>
      </c>
      <c r="R1743" s="107">
        <v>12</v>
      </c>
    </row>
    <row r="1744" spans="1:18" s="843" customFormat="1" ht="33.75" x14ac:dyDescent="0.25">
      <c r="A1744" s="107" t="s">
        <v>19378</v>
      </c>
      <c r="B1744" s="10" t="s">
        <v>19548</v>
      </c>
      <c r="C1744" s="269" t="s">
        <v>30118</v>
      </c>
      <c r="D1744" s="841" t="s">
        <v>19421</v>
      </c>
      <c r="E1744" s="837">
        <v>7000</v>
      </c>
      <c r="F1744" s="269" t="s">
        <v>19437</v>
      </c>
      <c r="G1744" s="841" t="s">
        <v>19438</v>
      </c>
      <c r="H1744" s="842" t="s">
        <v>19381</v>
      </c>
      <c r="I1744" s="842" t="s">
        <v>19093</v>
      </c>
      <c r="J1744" s="107" t="s">
        <v>16700</v>
      </c>
      <c r="K1744" s="10">
        <v>1</v>
      </c>
      <c r="L1744" s="10">
        <v>5</v>
      </c>
      <c r="M1744" s="838">
        <f>(E1744+217.8)*L1744</f>
        <v>36089</v>
      </c>
      <c r="N1744" s="10">
        <v>0</v>
      </c>
      <c r="O1744" s="107">
        <v>0</v>
      </c>
      <c r="P1744" s="838">
        <v>0</v>
      </c>
      <c r="Q1744" s="10">
        <v>0</v>
      </c>
      <c r="R1744" s="107"/>
    </row>
    <row r="1745" spans="1:18" s="843" customFormat="1" ht="33.75" x14ac:dyDescent="0.25">
      <c r="A1745" s="107" t="s">
        <v>19378</v>
      </c>
      <c r="B1745" s="10" t="s">
        <v>19548</v>
      </c>
      <c r="C1745" s="269" t="s">
        <v>30118</v>
      </c>
      <c r="D1745" s="841" t="s">
        <v>15644</v>
      </c>
      <c r="E1745" s="837">
        <v>2500</v>
      </c>
      <c r="F1745" s="269">
        <v>40184470</v>
      </c>
      <c r="G1745" s="841" t="s">
        <v>19439</v>
      </c>
      <c r="H1745" s="842" t="s">
        <v>19440</v>
      </c>
      <c r="I1745" s="842" t="s">
        <v>19097</v>
      </c>
      <c r="J1745" s="107" t="s">
        <v>19441</v>
      </c>
      <c r="K1745" s="10">
        <v>3</v>
      </c>
      <c r="L1745" s="10">
        <v>12</v>
      </c>
      <c r="M1745" s="838">
        <f t="shared" si="11"/>
        <v>33213.600000000006</v>
      </c>
      <c r="N1745" s="10">
        <v>0</v>
      </c>
      <c r="O1745" s="107">
        <v>6</v>
      </c>
      <c r="P1745" s="838">
        <f t="shared" si="9"/>
        <v>16366.199999999999</v>
      </c>
      <c r="Q1745" s="10">
        <v>0</v>
      </c>
      <c r="R1745" s="107">
        <v>12</v>
      </c>
    </row>
    <row r="1746" spans="1:18" s="843" customFormat="1" ht="33.75" x14ac:dyDescent="0.25">
      <c r="A1746" s="107" t="s">
        <v>19378</v>
      </c>
      <c r="B1746" s="10" t="s">
        <v>19548</v>
      </c>
      <c r="C1746" s="269" t="s">
        <v>30118</v>
      </c>
      <c r="D1746" s="841" t="s">
        <v>19421</v>
      </c>
      <c r="E1746" s="837">
        <v>7000</v>
      </c>
      <c r="F1746" s="269">
        <v>40394789</v>
      </c>
      <c r="G1746" s="841" t="s">
        <v>19442</v>
      </c>
      <c r="H1746" s="842" t="s">
        <v>19381</v>
      </c>
      <c r="I1746" s="842" t="s">
        <v>19093</v>
      </c>
      <c r="J1746" s="107" t="s">
        <v>16700</v>
      </c>
      <c r="K1746" s="10">
        <v>3</v>
      </c>
      <c r="L1746" s="10">
        <v>12</v>
      </c>
      <c r="M1746" s="838">
        <f t="shared" si="11"/>
        <v>87213.6</v>
      </c>
      <c r="N1746" s="10">
        <v>0</v>
      </c>
      <c r="O1746" s="107">
        <v>6</v>
      </c>
      <c r="P1746" s="838">
        <f t="shared" si="9"/>
        <v>43366.2</v>
      </c>
      <c r="Q1746" s="10">
        <v>0</v>
      </c>
      <c r="R1746" s="107">
        <v>12</v>
      </c>
    </row>
    <row r="1747" spans="1:18" s="843" customFormat="1" ht="33.75" x14ac:dyDescent="0.25">
      <c r="A1747" s="107" t="s">
        <v>19378</v>
      </c>
      <c r="B1747" s="10" t="s">
        <v>19548</v>
      </c>
      <c r="C1747" s="269" t="s">
        <v>30118</v>
      </c>
      <c r="D1747" s="841" t="s">
        <v>19443</v>
      </c>
      <c r="E1747" s="837">
        <v>5000</v>
      </c>
      <c r="F1747" s="269" t="s">
        <v>19444</v>
      </c>
      <c r="G1747" s="841" t="s">
        <v>19445</v>
      </c>
      <c r="H1747" s="842" t="s">
        <v>19404</v>
      </c>
      <c r="I1747" s="842" t="s">
        <v>19093</v>
      </c>
      <c r="J1747" s="107" t="s">
        <v>16694</v>
      </c>
      <c r="K1747" s="10">
        <v>1</v>
      </c>
      <c r="L1747" s="10">
        <v>12</v>
      </c>
      <c r="M1747" s="838">
        <f t="shared" si="11"/>
        <v>63213.600000000006</v>
      </c>
      <c r="N1747" s="10">
        <v>0</v>
      </c>
      <c r="O1747" s="107">
        <v>6</v>
      </c>
      <c r="P1747" s="838">
        <f t="shared" si="9"/>
        <v>31366.199999999997</v>
      </c>
      <c r="Q1747" s="10">
        <v>0</v>
      </c>
      <c r="R1747" s="107">
        <v>12</v>
      </c>
    </row>
    <row r="1748" spans="1:18" s="843" customFormat="1" ht="33.75" x14ac:dyDescent="0.25">
      <c r="A1748" s="107" t="s">
        <v>19378</v>
      </c>
      <c r="B1748" s="10" t="s">
        <v>19548</v>
      </c>
      <c r="C1748" s="269" t="s">
        <v>30118</v>
      </c>
      <c r="D1748" s="841" t="s">
        <v>19446</v>
      </c>
      <c r="E1748" s="837">
        <v>9000</v>
      </c>
      <c r="F1748" s="269" t="s">
        <v>19447</v>
      </c>
      <c r="G1748" s="841" t="s">
        <v>19448</v>
      </c>
      <c r="H1748" s="842" t="s">
        <v>19404</v>
      </c>
      <c r="I1748" s="842" t="s">
        <v>19093</v>
      </c>
      <c r="J1748" s="107" t="s">
        <v>16694</v>
      </c>
      <c r="K1748" s="10">
        <v>1</v>
      </c>
      <c r="L1748" s="10">
        <v>12</v>
      </c>
      <c r="M1748" s="838">
        <f t="shared" si="11"/>
        <v>111213.59999999999</v>
      </c>
      <c r="N1748" s="10">
        <v>0</v>
      </c>
      <c r="O1748" s="107">
        <v>3</v>
      </c>
      <c r="P1748" s="838">
        <f t="shared" si="9"/>
        <v>27683.100000000002</v>
      </c>
      <c r="Q1748" s="10">
        <v>0</v>
      </c>
      <c r="R1748" s="107"/>
    </row>
    <row r="1749" spans="1:18" s="843" customFormat="1" ht="33.75" x14ac:dyDescent="0.25">
      <c r="A1749" s="107" t="s">
        <v>19378</v>
      </c>
      <c r="B1749" s="10" t="s">
        <v>19548</v>
      </c>
      <c r="C1749" s="269" t="s">
        <v>30118</v>
      </c>
      <c r="D1749" s="841" t="s">
        <v>17016</v>
      </c>
      <c r="E1749" s="837">
        <v>5000</v>
      </c>
      <c r="F1749" s="269" t="s">
        <v>19449</v>
      </c>
      <c r="G1749" s="841" t="s">
        <v>19450</v>
      </c>
      <c r="H1749" s="842" t="s">
        <v>19065</v>
      </c>
      <c r="I1749" s="842" t="s">
        <v>19093</v>
      </c>
      <c r="J1749" s="107" t="s">
        <v>16720</v>
      </c>
      <c r="K1749" s="10">
        <v>3</v>
      </c>
      <c r="L1749" s="10">
        <v>12</v>
      </c>
      <c r="M1749" s="838">
        <f t="shared" si="11"/>
        <v>63213.600000000006</v>
      </c>
      <c r="N1749" s="10">
        <v>0</v>
      </c>
      <c r="O1749" s="107">
        <v>6</v>
      </c>
      <c r="P1749" s="838">
        <f t="shared" si="9"/>
        <v>31366.199999999997</v>
      </c>
      <c r="Q1749" s="10">
        <v>0</v>
      </c>
      <c r="R1749" s="107">
        <v>12</v>
      </c>
    </row>
    <row r="1750" spans="1:18" s="843" customFormat="1" ht="33.75" x14ac:dyDescent="0.25">
      <c r="A1750" s="107" t="s">
        <v>19378</v>
      </c>
      <c r="B1750" s="10" t="s">
        <v>19548</v>
      </c>
      <c r="C1750" s="269" t="s">
        <v>30118</v>
      </c>
      <c r="D1750" s="841" t="s">
        <v>19345</v>
      </c>
      <c r="E1750" s="837">
        <v>5000</v>
      </c>
      <c r="F1750" s="269">
        <v>41128344</v>
      </c>
      <c r="G1750" s="841" t="s">
        <v>19451</v>
      </c>
      <c r="H1750" s="842" t="s">
        <v>19402</v>
      </c>
      <c r="I1750" s="842" t="s">
        <v>19093</v>
      </c>
      <c r="J1750" s="107" t="s">
        <v>16725</v>
      </c>
      <c r="K1750" s="10">
        <v>3</v>
      </c>
      <c r="L1750" s="10">
        <v>12</v>
      </c>
      <c r="M1750" s="838">
        <f t="shared" si="11"/>
        <v>63213.600000000006</v>
      </c>
      <c r="N1750" s="10">
        <v>0</v>
      </c>
      <c r="O1750" s="107">
        <v>6</v>
      </c>
      <c r="P1750" s="838">
        <f t="shared" si="9"/>
        <v>31366.199999999997</v>
      </c>
      <c r="Q1750" s="10">
        <v>0</v>
      </c>
      <c r="R1750" s="107">
        <v>12</v>
      </c>
    </row>
    <row r="1751" spans="1:18" s="843" customFormat="1" ht="33.75" x14ac:dyDescent="0.25">
      <c r="A1751" s="107" t="s">
        <v>19378</v>
      </c>
      <c r="B1751" s="10" t="s">
        <v>19548</v>
      </c>
      <c r="C1751" s="269" t="s">
        <v>30118</v>
      </c>
      <c r="D1751" s="841" t="s">
        <v>19452</v>
      </c>
      <c r="E1751" s="837">
        <v>5000</v>
      </c>
      <c r="F1751" s="269" t="s">
        <v>19453</v>
      </c>
      <c r="G1751" s="841" t="s">
        <v>19454</v>
      </c>
      <c r="H1751" s="842" t="s">
        <v>18897</v>
      </c>
      <c r="I1751" s="842" t="s">
        <v>19093</v>
      </c>
      <c r="J1751" s="107" t="s">
        <v>16693</v>
      </c>
      <c r="K1751" s="10">
        <v>3</v>
      </c>
      <c r="L1751" s="10">
        <v>12</v>
      </c>
      <c r="M1751" s="838">
        <f t="shared" si="11"/>
        <v>63213.600000000006</v>
      </c>
      <c r="N1751" s="10">
        <v>0</v>
      </c>
      <c r="O1751" s="107">
        <v>6</v>
      </c>
      <c r="P1751" s="838">
        <f t="shared" si="9"/>
        <v>31366.199999999997</v>
      </c>
      <c r="Q1751" s="10">
        <v>0</v>
      </c>
      <c r="R1751" s="107">
        <v>12</v>
      </c>
    </row>
    <row r="1752" spans="1:18" s="843" customFormat="1" ht="33.75" x14ac:dyDescent="0.25">
      <c r="A1752" s="107" t="s">
        <v>19378</v>
      </c>
      <c r="B1752" s="10" t="s">
        <v>19548</v>
      </c>
      <c r="C1752" s="269" t="s">
        <v>30118</v>
      </c>
      <c r="D1752" s="841" t="s">
        <v>19455</v>
      </c>
      <c r="E1752" s="837">
        <v>9000</v>
      </c>
      <c r="F1752" s="269" t="s">
        <v>19456</v>
      </c>
      <c r="G1752" s="841" t="s">
        <v>19457</v>
      </c>
      <c r="H1752" s="842" t="s">
        <v>15416</v>
      </c>
      <c r="I1752" s="842" t="s">
        <v>19093</v>
      </c>
      <c r="J1752" s="107" t="s">
        <v>16683</v>
      </c>
      <c r="K1752" s="10">
        <v>0</v>
      </c>
      <c r="L1752" s="10">
        <v>0</v>
      </c>
      <c r="M1752" s="838">
        <f t="shared" si="10"/>
        <v>0</v>
      </c>
      <c r="N1752" s="10">
        <v>1</v>
      </c>
      <c r="O1752" s="107">
        <v>5</v>
      </c>
      <c r="P1752" s="838">
        <f t="shared" si="9"/>
        <v>46138.5</v>
      </c>
      <c r="Q1752" s="10">
        <v>0</v>
      </c>
      <c r="R1752" s="107">
        <v>12</v>
      </c>
    </row>
    <row r="1753" spans="1:18" s="843" customFormat="1" ht="33.75" x14ac:dyDescent="0.25">
      <c r="A1753" s="107" t="s">
        <v>19378</v>
      </c>
      <c r="B1753" s="10" t="s">
        <v>19548</v>
      </c>
      <c r="C1753" s="269" t="s">
        <v>30118</v>
      </c>
      <c r="D1753" s="841" t="s">
        <v>19409</v>
      </c>
      <c r="E1753" s="837">
        <v>6000</v>
      </c>
      <c r="F1753" s="269">
        <v>46638821</v>
      </c>
      <c r="G1753" s="841" t="s">
        <v>19458</v>
      </c>
      <c r="H1753" s="842" t="s">
        <v>19404</v>
      </c>
      <c r="I1753" s="842" t="s">
        <v>19093</v>
      </c>
      <c r="J1753" s="107" t="s">
        <v>16694</v>
      </c>
      <c r="K1753" s="10">
        <v>3</v>
      </c>
      <c r="L1753" s="10">
        <v>12</v>
      </c>
      <c r="M1753" s="838">
        <f t="shared" si="11"/>
        <v>75213.600000000006</v>
      </c>
      <c r="N1753" s="10">
        <v>0</v>
      </c>
      <c r="O1753" s="107">
        <v>6</v>
      </c>
      <c r="P1753" s="838">
        <f t="shared" si="9"/>
        <v>37366.199999999997</v>
      </c>
      <c r="Q1753" s="10">
        <v>0</v>
      </c>
      <c r="R1753" s="107">
        <v>12</v>
      </c>
    </row>
    <row r="1754" spans="1:18" s="843" customFormat="1" ht="33.75" x14ac:dyDescent="0.25">
      <c r="A1754" s="107" t="s">
        <v>19378</v>
      </c>
      <c r="B1754" s="10" t="s">
        <v>19548</v>
      </c>
      <c r="C1754" s="269" t="s">
        <v>30118</v>
      </c>
      <c r="D1754" s="841" t="s">
        <v>19459</v>
      </c>
      <c r="E1754" s="837">
        <v>3500</v>
      </c>
      <c r="F1754" s="269" t="s">
        <v>19460</v>
      </c>
      <c r="G1754" s="841" t="s">
        <v>19461</v>
      </c>
      <c r="H1754" s="842" t="s">
        <v>16017</v>
      </c>
      <c r="I1754" s="842" t="s">
        <v>19093</v>
      </c>
      <c r="J1754" s="107" t="s">
        <v>16017</v>
      </c>
      <c r="K1754" s="10">
        <v>3</v>
      </c>
      <c r="L1754" s="10">
        <v>12</v>
      </c>
      <c r="M1754" s="838">
        <f t="shared" si="11"/>
        <v>45213.600000000006</v>
      </c>
      <c r="N1754" s="10">
        <v>0</v>
      </c>
      <c r="O1754" s="107">
        <v>6</v>
      </c>
      <c r="P1754" s="838">
        <f t="shared" si="9"/>
        <v>22366.199999999997</v>
      </c>
      <c r="Q1754" s="10">
        <v>0</v>
      </c>
      <c r="R1754" s="107">
        <v>12</v>
      </c>
    </row>
    <row r="1755" spans="1:18" s="843" customFormat="1" ht="33.75" x14ac:dyDescent="0.25">
      <c r="A1755" s="107" t="s">
        <v>19378</v>
      </c>
      <c r="B1755" s="10" t="s">
        <v>19548</v>
      </c>
      <c r="C1755" s="269" t="s">
        <v>30118</v>
      </c>
      <c r="D1755" s="841" t="s">
        <v>17938</v>
      </c>
      <c r="E1755" s="837">
        <v>12000</v>
      </c>
      <c r="F1755" s="269" t="s">
        <v>19462</v>
      </c>
      <c r="G1755" s="841" t="s">
        <v>19463</v>
      </c>
      <c r="H1755" s="842" t="s">
        <v>19402</v>
      </c>
      <c r="I1755" s="842" t="s">
        <v>19093</v>
      </c>
      <c r="J1755" s="107" t="s">
        <v>16725</v>
      </c>
      <c r="K1755" s="10">
        <v>1</v>
      </c>
      <c r="L1755" s="10">
        <v>12</v>
      </c>
      <c r="M1755" s="838">
        <f t="shared" si="11"/>
        <v>147213.59999999998</v>
      </c>
      <c r="N1755" s="10">
        <v>0</v>
      </c>
      <c r="O1755" s="107">
        <v>1</v>
      </c>
      <c r="P1755" s="838">
        <f t="shared" si="9"/>
        <v>12227.7</v>
      </c>
      <c r="Q1755" s="10">
        <v>0</v>
      </c>
      <c r="R1755" s="107"/>
    </row>
    <row r="1756" spans="1:18" s="843" customFormat="1" ht="33.75" x14ac:dyDescent="0.25">
      <c r="A1756" s="107" t="s">
        <v>19378</v>
      </c>
      <c r="B1756" s="10" t="s">
        <v>19548</v>
      </c>
      <c r="C1756" s="269" t="s">
        <v>30118</v>
      </c>
      <c r="D1756" s="841" t="s">
        <v>19391</v>
      </c>
      <c r="E1756" s="837">
        <v>9000</v>
      </c>
      <c r="F1756" s="269">
        <v>42777504</v>
      </c>
      <c r="G1756" s="841" t="s">
        <v>19464</v>
      </c>
      <c r="H1756" s="842" t="s">
        <v>15452</v>
      </c>
      <c r="I1756" s="842" t="s">
        <v>19093</v>
      </c>
      <c r="J1756" s="107" t="s">
        <v>15498</v>
      </c>
      <c r="K1756" s="10">
        <v>1</v>
      </c>
      <c r="L1756" s="10">
        <v>12</v>
      </c>
      <c r="M1756" s="838">
        <f t="shared" si="11"/>
        <v>111213.59999999999</v>
      </c>
      <c r="N1756" s="10">
        <v>0</v>
      </c>
      <c r="O1756" s="107">
        <v>3</v>
      </c>
      <c r="P1756" s="838">
        <f t="shared" si="9"/>
        <v>27683.100000000002</v>
      </c>
      <c r="Q1756" s="10">
        <v>0</v>
      </c>
      <c r="R1756" s="107"/>
    </row>
    <row r="1757" spans="1:18" s="843" customFormat="1" ht="33.75" x14ac:dyDescent="0.25">
      <c r="A1757" s="107" t="s">
        <v>19378</v>
      </c>
      <c r="B1757" s="10" t="s">
        <v>19548</v>
      </c>
      <c r="C1757" s="269" t="s">
        <v>30118</v>
      </c>
      <c r="D1757" s="841" t="s">
        <v>19465</v>
      </c>
      <c r="E1757" s="837">
        <v>7000</v>
      </c>
      <c r="F1757" s="269">
        <v>44051480</v>
      </c>
      <c r="G1757" s="841" t="s">
        <v>19466</v>
      </c>
      <c r="H1757" s="842" t="s">
        <v>15416</v>
      </c>
      <c r="I1757" s="842" t="s">
        <v>19093</v>
      </c>
      <c r="J1757" s="107" t="s">
        <v>16683</v>
      </c>
      <c r="K1757" s="10">
        <v>3</v>
      </c>
      <c r="L1757" s="10">
        <v>12</v>
      </c>
      <c r="M1757" s="838">
        <f t="shared" si="11"/>
        <v>87213.6</v>
      </c>
      <c r="N1757" s="10">
        <v>0</v>
      </c>
      <c r="O1757" s="107">
        <v>6</v>
      </c>
      <c r="P1757" s="838">
        <f t="shared" si="9"/>
        <v>43366.2</v>
      </c>
      <c r="Q1757" s="10">
        <v>0</v>
      </c>
      <c r="R1757" s="107">
        <v>12</v>
      </c>
    </row>
    <row r="1758" spans="1:18" s="843" customFormat="1" ht="33.75" x14ac:dyDescent="0.25">
      <c r="A1758" s="107" t="s">
        <v>19378</v>
      </c>
      <c r="B1758" s="10" t="s">
        <v>19548</v>
      </c>
      <c r="C1758" s="269" t="s">
        <v>30118</v>
      </c>
      <c r="D1758" s="841" t="s">
        <v>18546</v>
      </c>
      <c r="E1758" s="837">
        <v>7000</v>
      </c>
      <c r="F1758" s="269">
        <v>40121219</v>
      </c>
      <c r="G1758" s="841" t="s">
        <v>19467</v>
      </c>
      <c r="H1758" s="842" t="s">
        <v>15416</v>
      </c>
      <c r="I1758" s="842" t="s">
        <v>19093</v>
      </c>
      <c r="J1758" s="107" t="s">
        <v>16683</v>
      </c>
      <c r="K1758" s="10">
        <v>1</v>
      </c>
      <c r="L1758" s="10">
        <v>3</v>
      </c>
      <c r="M1758" s="838">
        <f t="shared" si="11"/>
        <v>22253.4</v>
      </c>
      <c r="N1758" s="10">
        <v>0</v>
      </c>
      <c r="O1758" s="107">
        <v>6</v>
      </c>
      <c r="P1758" s="838">
        <f t="shared" si="9"/>
        <v>43366.2</v>
      </c>
      <c r="Q1758" s="10">
        <v>0</v>
      </c>
      <c r="R1758" s="107"/>
    </row>
    <row r="1759" spans="1:18" s="843" customFormat="1" ht="33.75" x14ac:dyDescent="0.25">
      <c r="A1759" s="107" t="s">
        <v>19378</v>
      </c>
      <c r="B1759" s="10" t="s">
        <v>19548</v>
      </c>
      <c r="C1759" s="269" t="s">
        <v>30118</v>
      </c>
      <c r="D1759" s="841" t="s">
        <v>19455</v>
      </c>
      <c r="E1759" s="837">
        <v>9000</v>
      </c>
      <c r="F1759" s="269">
        <v>40121219</v>
      </c>
      <c r="G1759" s="841" t="s">
        <v>19467</v>
      </c>
      <c r="H1759" s="842" t="s">
        <v>15416</v>
      </c>
      <c r="I1759" s="842" t="s">
        <v>19093</v>
      </c>
      <c r="J1759" s="107" t="s">
        <v>16683</v>
      </c>
      <c r="K1759" s="10">
        <v>1</v>
      </c>
      <c r="L1759" s="10">
        <v>9</v>
      </c>
      <c r="M1759" s="838">
        <f t="shared" si="10"/>
        <v>82960.2</v>
      </c>
      <c r="N1759" s="10">
        <v>0</v>
      </c>
      <c r="O1759" s="107">
        <v>1</v>
      </c>
      <c r="P1759" s="838">
        <f>(E1759+227.7)*O1759</f>
        <v>9227.7000000000007</v>
      </c>
      <c r="Q1759" s="10">
        <v>0</v>
      </c>
      <c r="R1759" s="107"/>
    </row>
    <row r="1760" spans="1:18" s="843" customFormat="1" ht="33.75" x14ac:dyDescent="0.25">
      <c r="A1760" s="107" t="s">
        <v>19378</v>
      </c>
      <c r="B1760" s="10" t="s">
        <v>19548</v>
      </c>
      <c r="C1760" s="269" t="s">
        <v>30118</v>
      </c>
      <c r="D1760" s="841" t="s">
        <v>17159</v>
      </c>
      <c r="E1760" s="837">
        <v>2000</v>
      </c>
      <c r="F1760" s="269">
        <v>70161776</v>
      </c>
      <c r="G1760" s="841" t="s">
        <v>19468</v>
      </c>
      <c r="H1760" s="842" t="s">
        <v>16017</v>
      </c>
      <c r="I1760" s="842" t="s">
        <v>19093</v>
      </c>
      <c r="J1760" s="107" t="s">
        <v>16727</v>
      </c>
      <c r="K1760" s="10">
        <v>1</v>
      </c>
      <c r="L1760" s="10">
        <v>5</v>
      </c>
      <c r="M1760" s="838">
        <f>(E1760+217.8)*L1760</f>
        <v>11089</v>
      </c>
      <c r="N1760" s="10">
        <v>0</v>
      </c>
      <c r="O1760" s="107">
        <v>0</v>
      </c>
      <c r="P1760" s="838">
        <v>0</v>
      </c>
      <c r="Q1760" s="10">
        <v>0</v>
      </c>
      <c r="R1760" s="107"/>
    </row>
    <row r="1761" spans="1:18" s="843" customFormat="1" ht="33.75" x14ac:dyDescent="0.25">
      <c r="A1761" s="107" t="s">
        <v>19378</v>
      </c>
      <c r="B1761" s="10" t="s">
        <v>19548</v>
      </c>
      <c r="C1761" s="269" t="s">
        <v>30118</v>
      </c>
      <c r="D1761" s="841" t="s">
        <v>19446</v>
      </c>
      <c r="E1761" s="837">
        <v>9000</v>
      </c>
      <c r="F1761" s="269">
        <v>40468556</v>
      </c>
      <c r="G1761" s="841" t="s">
        <v>19469</v>
      </c>
      <c r="H1761" s="842" t="s">
        <v>19381</v>
      </c>
      <c r="I1761" s="842" t="s">
        <v>19093</v>
      </c>
      <c r="J1761" s="107" t="s">
        <v>16700</v>
      </c>
      <c r="K1761" s="10">
        <v>0</v>
      </c>
      <c r="L1761" s="10">
        <v>0</v>
      </c>
      <c r="M1761" s="838">
        <f>(E1761+217.8)*L1761</f>
        <v>0</v>
      </c>
      <c r="N1761" s="10">
        <v>1</v>
      </c>
      <c r="O1761" s="107">
        <v>3</v>
      </c>
      <c r="P1761" s="838">
        <f t="shared" ref="P1761" si="12">(E1761+227.7)*O1761</f>
        <v>27683.100000000002</v>
      </c>
      <c r="Q1761" s="10">
        <v>0</v>
      </c>
      <c r="R1761" s="107">
        <v>12</v>
      </c>
    </row>
    <row r="1762" spans="1:18" s="843" customFormat="1" ht="33.75" x14ac:dyDescent="0.25">
      <c r="A1762" s="107" t="s">
        <v>19378</v>
      </c>
      <c r="B1762" s="10" t="s">
        <v>19548</v>
      </c>
      <c r="C1762" s="269" t="s">
        <v>30118</v>
      </c>
      <c r="D1762" s="841" t="s">
        <v>15450</v>
      </c>
      <c r="E1762" s="837">
        <v>6000</v>
      </c>
      <c r="F1762" s="269">
        <v>45395540</v>
      </c>
      <c r="G1762" s="841" t="s">
        <v>19470</v>
      </c>
      <c r="H1762" s="842" t="s">
        <v>15452</v>
      </c>
      <c r="I1762" s="842" t="s">
        <v>19093</v>
      </c>
      <c r="J1762" s="107" t="s">
        <v>15498</v>
      </c>
      <c r="K1762" s="10">
        <v>1</v>
      </c>
      <c r="L1762" s="10">
        <v>6</v>
      </c>
      <c r="M1762" s="838">
        <f>(E1762+217.8)*L1762</f>
        <v>37306.800000000003</v>
      </c>
      <c r="N1762" s="10">
        <v>0</v>
      </c>
      <c r="O1762" s="107">
        <v>0</v>
      </c>
      <c r="P1762" s="838">
        <v>0</v>
      </c>
      <c r="Q1762" s="10">
        <v>0</v>
      </c>
      <c r="R1762" s="107"/>
    </row>
    <row r="1763" spans="1:18" s="843" customFormat="1" ht="33.75" x14ac:dyDescent="0.25">
      <c r="A1763" s="107" t="s">
        <v>19378</v>
      </c>
      <c r="B1763" s="10" t="s">
        <v>19548</v>
      </c>
      <c r="C1763" s="269" t="s">
        <v>30118</v>
      </c>
      <c r="D1763" s="841" t="s">
        <v>15537</v>
      </c>
      <c r="E1763" s="837">
        <v>7000</v>
      </c>
      <c r="F1763" s="269">
        <v>41790102</v>
      </c>
      <c r="G1763" s="841" t="s">
        <v>19471</v>
      </c>
      <c r="H1763" s="842" t="s">
        <v>19408</v>
      </c>
      <c r="I1763" s="842" t="s">
        <v>19093</v>
      </c>
      <c r="J1763" s="107" t="s">
        <v>16728</v>
      </c>
      <c r="K1763" s="10">
        <v>3</v>
      </c>
      <c r="L1763" s="10">
        <v>12</v>
      </c>
      <c r="M1763" s="838">
        <f t="shared" ref="M1763:M1764" si="13">((E1763+217.8)*L1763)+600</f>
        <v>87213.6</v>
      </c>
      <c r="N1763" s="10">
        <v>0</v>
      </c>
      <c r="O1763" s="107">
        <v>6</v>
      </c>
      <c r="P1763" s="838">
        <f t="shared" ref="P1763:P1764" si="14">(E1763+227.7)*O1763</f>
        <v>43366.2</v>
      </c>
      <c r="Q1763" s="10">
        <v>0</v>
      </c>
      <c r="R1763" s="107">
        <v>12</v>
      </c>
    </row>
    <row r="1764" spans="1:18" s="843" customFormat="1" ht="33.75" x14ac:dyDescent="0.25">
      <c r="A1764" s="107" t="s">
        <v>19378</v>
      </c>
      <c r="B1764" s="10" t="s">
        <v>19548</v>
      </c>
      <c r="C1764" s="269" t="s">
        <v>30118</v>
      </c>
      <c r="D1764" s="841" t="s">
        <v>19443</v>
      </c>
      <c r="E1764" s="837">
        <v>5000</v>
      </c>
      <c r="F1764" s="269">
        <v>46069801</v>
      </c>
      <c r="G1764" s="841" t="s">
        <v>19472</v>
      </c>
      <c r="H1764" s="842" t="s">
        <v>19404</v>
      </c>
      <c r="I1764" s="842" t="s">
        <v>19093</v>
      </c>
      <c r="J1764" s="107" t="s">
        <v>16694</v>
      </c>
      <c r="K1764" s="10">
        <v>3</v>
      </c>
      <c r="L1764" s="10">
        <v>12</v>
      </c>
      <c r="M1764" s="838">
        <f t="shared" si="13"/>
        <v>63213.600000000006</v>
      </c>
      <c r="N1764" s="10">
        <v>0</v>
      </c>
      <c r="O1764" s="107">
        <v>6</v>
      </c>
      <c r="P1764" s="838">
        <f t="shared" si="14"/>
        <v>31366.199999999997</v>
      </c>
      <c r="Q1764" s="10">
        <v>0</v>
      </c>
      <c r="R1764" s="107">
        <v>12</v>
      </c>
    </row>
    <row r="1765" spans="1:18" s="843" customFormat="1" ht="22.5" x14ac:dyDescent="0.25">
      <c r="A1765" s="107" t="s">
        <v>670</v>
      </c>
      <c r="B1765" s="10" t="s">
        <v>19548</v>
      </c>
      <c r="C1765" s="269" t="s">
        <v>30118</v>
      </c>
      <c r="D1765" s="841" t="s">
        <v>17938</v>
      </c>
      <c r="E1765" s="837">
        <v>15600</v>
      </c>
      <c r="F1765" s="269" t="s">
        <v>19473</v>
      </c>
      <c r="G1765" s="841" t="s">
        <v>19474</v>
      </c>
      <c r="H1765" s="842" t="s">
        <v>15498</v>
      </c>
      <c r="I1765" s="842" t="s">
        <v>15498</v>
      </c>
      <c r="J1765" s="107" t="s">
        <v>15498</v>
      </c>
      <c r="K1765" s="10"/>
      <c r="L1765" s="10">
        <v>12</v>
      </c>
      <c r="M1765" s="838">
        <f>L1765*E1765</f>
        <v>187200</v>
      </c>
      <c r="N1765" s="10"/>
      <c r="O1765" s="107">
        <v>4.43</v>
      </c>
      <c r="P1765" s="838">
        <f>O1765*E1765</f>
        <v>69108</v>
      </c>
      <c r="Q1765" s="10">
        <v>0</v>
      </c>
      <c r="R1765" s="107">
        <v>0</v>
      </c>
    </row>
    <row r="1766" spans="1:18" s="843" customFormat="1" ht="22.5" x14ac:dyDescent="0.25">
      <c r="A1766" s="107" t="s">
        <v>670</v>
      </c>
      <c r="B1766" s="10" t="s">
        <v>19548</v>
      </c>
      <c r="C1766" s="269" t="s">
        <v>30118</v>
      </c>
      <c r="D1766" s="841" t="s">
        <v>19475</v>
      </c>
      <c r="E1766" s="837">
        <v>11000</v>
      </c>
      <c r="F1766" s="269" t="s">
        <v>19476</v>
      </c>
      <c r="G1766" s="841" t="s">
        <v>19477</v>
      </c>
      <c r="H1766" s="842" t="s">
        <v>19478</v>
      </c>
      <c r="I1766" s="842" t="s">
        <v>19478</v>
      </c>
      <c r="J1766" s="107" t="s">
        <v>19478</v>
      </c>
      <c r="K1766" s="10"/>
      <c r="L1766" s="10">
        <v>5.0369999999999999</v>
      </c>
      <c r="M1766" s="838">
        <f t="shared" ref="M1766:M1796" si="15">L1766*E1766</f>
        <v>55407</v>
      </c>
      <c r="N1766" s="10"/>
      <c r="O1766" s="107">
        <v>0</v>
      </c>
      <c r="P1766" s="838">
        <f t="shared" ref="P1766:P1796" si="16">O1766*E1766</f>
        <v>0</v>
      </c>
      <c r="Q1766" s="10">
        <v>0</v>
      </c>
      <c r="R1766" s="107">
        <v>0</v>
      </c>
    </row>
    <row r="1767" spans="1:18" s="843" customFormat="1" ht="22.5" x14ac:dyDescent="0.25">
      <c r="A1767" s="107" t="s">
        <v>670</v>
      </c>
      <c r="B1767" s="10" t="s">
        <v>19548</v>
      </c>
      <c r="C1767" s="269" t="s">
        <v>30118</v>
      </c>
      <c r="D1767" s="841" t="s">
        <v>19479</v>
      </c>
      <c r="E1767" s="837">
        <v>12500</v>
      </c>
      <c r="F1767" s="269" t="s">
        <v>19476</v>
      </c>
      <c r="G1767" s="841" t="s">
        <v>19477</v>
      </c>
      <c r="H1767" s="842" t="s">
        <v>19478</v>
      </c>
      <c r="I1767" s="842" t="s">
        <v>19478</v>
      </c>
      <c r="J1767" s="107" t="s">
        <v>19478</v>
      </c>
      <c r="K1767" s="10"/>
      <c r="L1767" s="10">
        <v>6.63</v>
      </c>
      <c r="M1767" s="838">
        <f t="shared" si="15"/>
        <v>82875</v>
      </c>
      <c r="N1767" s="10"/>
      <c r="O1767" s="107">
        <v>4.67</v>
      </c>
      <c r="P1767" s="838">
        <f t="shared" si="16"/>
        <v>58375</v>
      </c>
      <c r="Q1767" s="10">
        <v>0</v>
      </c>
      <c r="R1767" s="107">
        <v>0</v>
      </c>
    </row>
    <row r="1768" spans="1:18" s="843" customFormat="1" ht="22.5" x14ac:dyDescent="0.25">
      <c r="A1768" s="107" t="s">
        <v>670</v>
      </c>
      <c r="B1768" s="10" t="s">
        <v>19548</v>
      </c>
      <c r="C1768" s="269" t="s">
        <v>30118</v>
      </c>
      <c r="D1768" s="841" t="s">
        <v>19480</v>
      </c>
      <c r="E1768" s="837">
        <v>11000</v>
      </c>
      <c r="F1768" s="269" t="s">
        <v>19481</v>
      </c>
      <c r="G1768" s="841" t="s">
        <v>19482</v>
      </c>
      <c r="H1768" s="842" t="s">
        <v>19478</v>
      </c>
      <c r="I1768" s="842" t="s">
        <v>19478</v>
      </c>
      <c r="J1768" s="107" t="s">
        <v>19478</v>
      </c>
      <c r="K1768" s="10"/>
      <c r="L1768" s="10">
        <v>2.63</v>
      </c>
      <c r="M1768" s="838">
        <f t="shared" si="15"/>
        <v>28930</v>
      </c>
      <c r="N1768" s="10"/>
      <c r="O1768" s="107">
        <v>3</v>
      </c>
      <c r="P1768" s="838">
        <f t="shared" si="16"/>
        <v>33000</v>
      </c>
      <c r="Q1768" s="10">
        <v>0</v>
      </c>
      <c r="R1768" s="107">
        <v>0</v>
      </c>
    </row>
    <row r="1769" spans="1:18" s="843" customFormat="1" ht="22.5" x14ac:dyDescent="0.25">
      <c r="A1769" s="107" t="s">
        <v>670</v>
      </c>
      <c r="B1769" s="10" t="s">
        <v>19548</v>
      </c>
      <c r="C1769" s="269" t="s">
        <v>30118</v>
      </c>
      <c r="D1769" s="841" t="s">
        <v>19483</v>
      </c>
      <c r="E1769" s="837">
        <v>12500</v>
      </c>
      <c r="F1769" s="269" t="s">
        <v>19484</v>
      </c>
      <c r="G1769" s="841" t="s">
        <v>16460</v>
      </c>
      <c r="H1769" s="842" t="s">
        <v>16685</v>
      </c>
      <c r="I1769" s="842" t="s">
        <v>16685</v>
      </c>
      <c r="J1769" s="107" t="s">
        <v>16685</v>
      </c>
      <c r="K1769" s="10"/>
      <c r="L1769" s="10">
        <v>0.9</v>
      </c>
      <c r="M1769" s="838">
        <f t="shared" si="15"/>
        <v>11250</v>
      </c>
      <c r="N1769" s="10"/>
      <c r="O1769" s="107">
        <v>0</v>
      </c>
      <c r="P1769" s="838">
        <f t="shared" si="16"/>
        <v>0</v>
      </c>
      <c r="Q1769" s="10">
        <v>0</v>
      </c>
      <c r="R1769" s="107">
        <v>0</v>
      </c>
    </row>
    <row r="1770" spans="1:18" s="843" customFormat="1" ht="22.5" x14ac:dyDescent="0.25">
      <c r="A1770" s="107" t="s">
        <v>670</v>
      </c>
      <c r="B1770" s="10" t="s">
        <v>19548</v>
      </c>
      <c r="C1770" s="269" t="s">
        <v>30118</v>
      </c>
      <c r="D1770" s="841" t="s">
        <v>19479</v>
      </c>
      <c r="E1770" s="837">
        <v>12500</v>
      </c>
      <c r="F1770" s="269" t="s">
        <v>19485</v>
      </c>
      <c r="G1770" s="841" t="s">
        <v>19486</v>
      </c>
      <c r="H1770" s="842" t="s">
        <v>19096</v>
      </c>
      <c r="I1770" s="842" t="s">
        <v>19096</v>
      </c>
      <c r="J1770" s="107" t="s">
        <v>19096</v>
      </c>
      <c r="K1770" s="10"/>
      <c r="L1770" s="10">
        <v>5.0369999999999999</v>
      </c>
      <c r="M1770" s="838">
        <f t="shared" si="15"/>
        <v>62962.5</v>
      </c>
      <c r="N1770" s="10"/>
      <c r="O1770" s="107">
        <v>0</v>
      </c>
      <c r="P1770" s="838">
        <f t="shared" si="16"/>
        <v>0</v>
      </c>
      <c r="Q1770" s="10">
        <v>0</v>
      </c>
      <c r="R1770" s="107">
        <v>0</v>
      </c>
    </row>
    <row r="1771" spans="1:18" s="843" customFormat="1" ht="22.5" x14ac:dyDescent="0.25">
      <c r="A1771" s="107" t="s">
        <v>670</v>
      </c>
      <c r="B1771" s="10" t="s">
        <v>19548</v>
      </c>
      <c r="C1771" s="269" t="s">
        <v>30118</v>
      </c>
      <c r="D1771" s="841" t="s">
        <v>19483</v>
      </c>
      <c r="E1771" s="837">
        <v>12500</v>
      </c>
      <c r="F1771" s="269" t="s">
        <v>19487</v>
      </c>
      <c r="G1771" s="841" t="s">
        <v>19488</v>
      </c>
      <c r="H1771" s="842" t="s">
        <v>16685</v>
      </c>
      <c r="I1771" s="842" t="s">
        <v>16685</v>
      </c>
      <c r="J1771" s="107" t="s">
        <v>16685</v>
      </c>
      <c r="K1771" s="10"/>
      <c r="L1771" s="10">
        <v>11.13</v>
      </c>
      <c r="M1771" s="838">
        <f t="shared" si="15"/>
        <v>139125</v>
      </c>
      <c r="N1771" s="10"/>
      <c r="O1771" s="107">
        <v>6</v>
      </c>
      <c r="P1771" s="838">
        <f t="shared" si="16"/>
        <v>75000</v>
      </c>
      <c r="Q1771" s="10">
        <v>0</v>
      </c>
      <c r="R1771" s="107">
        <v>0</v>
      </c>
    </row>
    <row r="1772" spans="1:18" s="843" customFormat="1" ht="22.5" x14ac:dyDescent="0.25">
      <c r="A1772" s="107" t="s">
        <v>670</v>
      </c>
      <c r="B1772" s="10" t="s">
        <v>19548</v>
      </c>
      <c r="C1772" s="269" t="s">
        <v>30118</v>
      </c>
      <c r="D1772" s="841" t="s">
        <v>19489</v>
      </c>
      <c r="E1772" s="837">
        <v>11500</v>
      </c>
      <c r="F1772" s="269" t="s">
        <v>19490</v>
      </c>
      <c r="G1772" s="841" t="s">
        <v>19491</v>
      </c>
      <c r="H1772" s="842" t="s">
        <v>15498</v>
      </c>
      <c r="I1772" s="842" t="s">
        <v>15498</v>
      </c>
      <c r="J1772" s="107" t="s">
        <v>15498</v>
      </c>
      <c r="K1772" s="10"/>
      <c r="L1772" s="10">
        <v>12</v>
      </c>
      <c r="M1772" s="838">
        <f t="shared" si="15"/>
        <v>138000</v>
      </c>
      <c r="N1772" s="10"/>
      <c r="O1772" s="107">
        <v>6</v>
      </c>
      <c r="P1772" s="838">
        <f t="shared" si="16"/>
        <v>69000</v>
      </c>
      <c r="Q1772" s="10">
        <v>0</v>
      </c>
      <c r="R1772" s="107">
        <v>0</v>
      </c>
    </row>
    <row r="1773" spans="1:18" s="843" customFormat="1" ht="22.5" x14ac:dyDescent="0.25">
      <c r="A1773" s="107" t="s">
        <v>670</v>
      </c>
      <c r="B1773" s="10" t="s">
        <v>19548</v>
      </c>
      <c r="C1773" s="269" t="s">
        <v>30118</v>
      </c>
      <c r="D1773" s="841" t="s">
        <v>19480</v>
      </c>
      <c r="E1773" s="837">
        <v>11000</v>
      </c>
      <c r="F1773" s="269" t="s">
        <v>19492</v>
      </c>
      <c r="G1773" s="841" t="s">
        <v>19493</v>
      </c>
      <c r="H1773" s="842" t="s">
        <v>16686</v>
      </c>
      <c r="I1773" s="842" t="s">
        <v>16686</v>
      </c>
      <c r="J1773" s="107" t="s">
        <v>16686</v>
      </c>
      <c r="K1773" s="10"/>
      <c r="L1773" s="10">
        <v>9</v>
      </c>
      <c r="M1773" s="838">
        <f t="shared" si="15"/>
        <v>99000</v>
      </c>
      <c r="N1773" s="10"/>
      <c r="O1773" s="107">
        <v>4</v>
      </c>
      <c r="P1773" s="838">
        <f t="shared" si="16"/>
        <v>44000</v>
      </c>
      <c r="Q1773" s="10">
        <v>0</v>
      </c>
      <c r="R1773" s="107">
        <v>0</v>
      </c>
    </row>
    <row r="1774" spans="1:18" s="843" customFormat="1" ht="22.5" x14ac:dyDescent="0.25">
      <c r="A1774" s="107" t="s">
        <v>670</v>
      </c>
      <c r="B1774" s="10" t="s">
        <v>19548</v>
      </c>
      <c r="C1774" s="269" t="s">
        <v>30118</v>
      </c>
      <c r="D1774" s="841" t="s">
        <v>19475</v>
      </c>
      <c r="E1774" s="837">
        <v>11000</v>
      </c>
      <c r="F1774" s="269">
        <v>41800949</v>
      </c>
      <c r="G1774" s="841" t="s">
        <v>19494</v>
      </c>
      <c r="H1774" s="842" t="s">
        <v>16685</v>
      </c>
      <c r="I1774" s="842" t="s">
        <v>16685</v>
      </c>
      <c r="J1774" s="107" t="s">
        <v>16685</v>
      </c>
      <c r="K1774" s="10"/>
      <c r="L1774" s="10">
        <v>12</v>
      </c>
      <c r="M1774" s="838">
        <f t="shared" si="15"/>
        <v>132000</v>
      </c>
      <c r="N1774" s="10"/>
      <c r="O1774" s="107">
        <v>6</v>
      </c>
      <c r="P1774" s="838">
        <f>O1774*E1774</f>
        <v>66000</v>
      </c>
      <c r="Q1774" s="10">
        <v>0</v>
      </c>
      <c r="R1774" s="107">
        <v>12</v>
      </c>
    </row>
    <row r="1775" spans="1:18" s="843" customFormat="1" ht="22.5" x14ac:dyDescent="0.25">
      <c r="A1775" s="107" t="s">
        <v>670</v>
      </c>
      <c r="B1775" s="10" t="s">
        <v>19548</v>
      </c>
      <c r="C1775" s="269" t="s">
        <v>30118</v>
      </c>
      <c r="D1775" s="841" t="s">
        <v>19495</v>
      </c>
      <c r="E1775" s="837">
        <v>11000</v>
      </c>
      <c r="F1775" s="269">
        <v>40729313</v>
      </c>
      <c r="G1775" s="841" t="s">
        <v>19496</v>
      </c>
      <c r="H1775" s="842" t="s">
        <v>16686</v>
      </c>
      <c r="I1775" s="842" t="s">
        <v>16686</v>
      </c>
      <c r="J1775" s="107" t="s">
        <v>16686</v>
      </c>
      <c r="K1775" s="10"/>
      <c r="L1775" s="10">
        <v>12</v>
      </c>
      <c r="M1775" s="838">
        <f t="shared" si="15"/>
        <v>132000</v>
      </c>
      <c r="N1775" s="10"/>
      <c r="O1775" s="107">
        <v>6</v>
      </c>
      <c r="P1775" s="838">
        <f>O1775*E1775</f>
        <v>66000</v>
      </c>
      <c r="Q1775" s="10">
        <v>0</v>
      </c>
      <c r="R1775" s="107">
        <v>12</v>
      </c>
    </row>
    <row r="1776" spans="1:18" s="843" customFormat="1" ht="22.5" x14ac:dyDescent="0.25">
      <c r="A1776" s="107" t="s">
        <v>670</v>
      </c>
      <c r="B1776" s="10" t="s">
        <v>19548</v>
      </c>
      <c r="C1776" s="269" t="s">
        <v>30118</v>
      </c>
      <c r="D1776" s="841" t="s">
        <v>19497</v>
      </c>
      <c r="E1776" s="837">
        <v>11000</v>
      </c>
      <c r="F1776" s="269">
        <v>10761200</v>
      </c>
      <c r="G1776" s="841" t="s">
        <v>19498</v>
      </c>
      <c r="H1776" s="842" t="s">
        <v>16686</v>
      </c>
      <c r="I1776" s="842" t="s">
        <v>16686</v>
      </c>
      <c r="J1776" s="107" t="s">
        <v>16686</v>
      </c>
      <c r="K1776" s="10"/>
      <c r="L1776" s="10">
        <v>12</v>
      </c>
      <c r="M1776" s="838">
        <f t="shared" si="15"/>
        <v>132000</v>
      </c>
      <c r="N1776" s="10"/>
      <c r="O1776" s="107">
        <v>6</v>
      </c>
      <c r="P1776" s="838">
        <f>O1776*E1776</f>
        <v>66000</v>
      </c>
      <c r="Q1776" s="10">
        <v>0</v>
      </c>
      <c r="R1776" s="107">
        <v>12</v>
      </c>
    </row>
    <row r="1777" spans="1:18" s="843" customFormat="1" ht="22.5" x14ac:dyDescent="0.25">
      <c r="A1777" s="107" t="s">
        <v>670</v>
      </c>
      <c r="B1777" s="10" t="s">
        <v>19548</v>
      </c>
      <c r="C1777" s="269" t="s">
        <v>30118</v>
      </c>
      <c r="D1777" s="841" t="s">
        <v>17938</v>
      </c>
      <c r="E1777" s="837">
        <v>15600</v>
      </c>
      <c r="F1777" s="269" t="s">
        <v>19499</v>
      </c>
      <c r="G1777" s="841" t="s">
        <v>19500</v>
      </c>
      <c r="H1777" s="842" t="s">
        <v>15588</v>
      </c>
      <c r="I1777" s="842" t="s">
        <v>19501</v>
      </c>
      <c r="J1777" s="107" t="s">
        <v>19501</v>
      </c>
      <c r="K1777" s="10"/>
      <c r="L1777" s="10">
        <v>0</v>
      </c>
      <c r="M1777" s="838">
        <f t="shared" si="15"/>
        <v>0</v>
      </c>
      <c r="N1777" s="10"/>
      <c r="O1777" s="107">
        <v>0.7</v>
      </c>
      <c r="P1777" s="838">
        <f t="shared" si="16"/>
        <v>10920</v>
      </c>
      <c r="Q1777" s="10">
        <v>0</v>
      </c>
      <c r="R1777" s="107">
        <v>0</v>
      </c>
    </row>
    <row r="1778" spans="1:18" s="843" customFormat="1" ht="22.5" x14ac:dyDescent="0.25">
      <c r="A1778" s="107" t="s">
        <v>670</v>
      </c>
      <c r="B1778" s="10" t="s">
        <v>19548</v>
      </c>
      <c r="C1778" s="269" t="s">
        <v>30118</v>
      </c>
      <c r="D1778" s="841" t="s">
        <v>17938</v>
      </c>
      <c r="E1778" s="837">
        <v>15600</v>
      </c>
      <c r="F1778" s="269" t="s">
        <v>19502</v>
      </c>
      <c r="G1778" s="841" t="s">
        <v>6745</v>
      </c>
      <c r="H1778" s="842" t="s">
        <v>16685</v>
      </c>
      <c r="I1778" s="842" t="s">
        <v>16685</v>
      </c>
      <c r="J1778" s="107" t="s">
        <v>16685</v>
      </c>
      <c r="K1778" s="10"/>
      <c r="L1778" s="10">
        <v>0</v>
      </c>
      <c r="M1778" s="838">
        <f t="shared" si="15"/>
        <v>0</v>
      </c>
      <c r="N1778" s="10"/>
      <c r="O1778" s="107">
        <v>0.37</v>
      </c>
      <c r="P1778" s="838">
        <f t="shared" si="16"/>
        <v>5772</v>
      </c>
      <c r="Q1778" s="10">
        <v>0</v>
      </c>
      <c r="R1778" s="107">
        <v>0</v>
      </c>
    </row>
    <row r="1779" spans="1:18" s="843" customFormat="1" ht="22.5" x14ac:dyDescent="0.25">
      <c r="A1779" s="107" t="s">
        <v>670</v>
      </c>
      <c r="B1779" s="10" t="s">
        <v>19548</v>
      </c>
      <c r="C1779" s="269" t="s">
        <v>30118</v>
      </c>
      <c r="D1779" s="841" t="s">
        <v>19479</v>
      </c>
      <c r="E1779" s="837">
        <v>12500</v>
      </c>
      <c r="F1779" s="269" t="s">
        <v>19503</v>
      </c>
      <c r="G1779" s="841" t="s">
        <v>19504</v>
      </c>
      <c r="H1779" s="842" t="s">
        <v>16686</v>
      </c>
      <c r="I1779" s="842" t="s">
        <v>19501</v>
      </c>
      <c r="J1779" s="107" t="s">
        <v>19501</v>
      </c>
      <c r="K1779" s="10"/>
      <c r="L1779" s="10">
        <v>0</v>
      </c>
      <c r="M1779" s="838">
        <f t="shared" si="15"/>
        <v>0</v>
      </c>
      <c r="N1779" s="10"/>
      <c r="O1779" s="107">
        <v>0.47</v>
      </c>
      <c r="P1779" s="838">
        <f t="shared" si="16"/>
        <v>5875</v>
      </c>
      <c r="Q1779" s="10">
        <v>0</v>
      </c>
      <c r="R1779" s="107">
        <v>0</v>
      </c>
    </row>
    <row r="1780" spans="1:18" s="843" customFormat="1" ht="22.5" x14ac:dyDescent="0.25">
      <c r="A1780" s="107" t="s">
        <v>670</v>
      </c>
      <c r="B1780" s="10" t="s">
        <v>19548</v>
      </c>
      <c r="C1780" s="269" t="s">
        <v>30118</v>
      </c>
      <c r="D1780" s="841" t="s">
        <v>19479</v>
      </c>
      <c r="E1780" s="837">
        <v>12500</v>
      </c>
      <c r="F1780" s="269" t="s">
        <v>18131</v>
      </c>
      <c r="G1780" s="841" t="s">
        <v>18132</v>
      </c>
      <c r="H1780" s="842" t="s">
        <v>16709</v>
      </c>
      <c r="I1780" s="842" t="s">
        <v>16709</v>
      </c>
      <c r="J1780" s="107" t="s">
        <v>16709</v>
      </c>
      <c r="K1780" s="10"/>
      <c r="L1780" s="10">
        <v>0</v>
      </c>
      <c r="M1780" s="838">
        <f t="shared" si="15"/>
        <v>0</v>
      </c>
      <c r="N1780" s="10"/>
      <c r="O1780" s="107">
        <v>0.2</v>
      </c>
      <c r="P1780" s="838">
        <f t="shared" si="16"/>
        <v>2500</v>
      </c>
      <c r="Q1780" s="10">
        <v>0</v>
      </c>
      <c r="R1780" s="107">
        <v>12</v>
      </c>
    </row>
    <row r="1781" spans="1:18" s="843" customFormat="1" ht="22.5" x14ac:dyDescent="0.25">
      <c r="A1781" s="107" t="s">
        <v>670</v>
      </c>
      <c r="B1781" s="10" t="s">
        <v>19548</v>
      </c>
      <c r="C1781" s="269" t="s">
        <v>30118</v>
      </c>
      <c r="D1781" s="841" t="s">
        <v>17938</v>
      </c>
      <c r="E1781" s="837">
        <v>15600</v>
      </c>
      <c r="F1781" s="269" t="s">
        <v>19505</v>
      </c>
      <c r="G1781" s="841" t="s">
        <v>19506</v>
      </c>
      <c r="H1781" s="842" t="s">
        <v>15552</v>
      </c>
      <c r="I1781" s="842" t="s">
        <v>15552</v>
      </c>
      <c r="J1781" s="107" t="s">
        <v>15552</v>
      </c>
      <c r="K1781" s="10"/>
      <c r="L1781" s="10">
        <v>0</v>
      </c>
      <c r="M1781" s="838">
        <f t="shared" si="15"/>
        <v>0</v>
      </c>
      <c r="N1781" s="10"/>
      <c r="O1781" s="107">
        <v>0.47</v>
      </c>
      <c r="P1781" s="838">
        <f t="shared" si="16"/>
        <v>7332</v>
      </c>
      <c r="Q1781" s="10">
        <v>0</v>
      </c>
      <c r="R1781" s="107">
        <v>12</v>
      </c>
    </row>
    <row r="1782" spans="1:18" s="843" customFormat="1" ht="22.5" x14ac:dyDescent="0.25">
      <c r="A1782" s="107" t="s">
        <v>670</v>
      </c>
      <c r="B1782" s="10" t="s">
        <v>19548</v>
      </c>
      <c r="C1782" s="269" t="s">
        <v>30118</v>
      </c>
      <c r="D1782" s="841" t="s">
        <v>19480</v>
      </c>
      <c r="E1782" s="837">
        <v>11000</v>
      </c>
      <c r="F1782" s="269">
        <v>42774144</v>
      </c>
      <c r="G1782" s="841" t="s">
        <v>19507</v>
      </c>
      <c r="H1782" s="842" t="s">
        <v>19098</v>
      </c>
      <c r="I1782" s="842" t="s">
        <v>19098</v>
      </c>
      <c r="J1782" s="107" t="s">
        <v>19098</v>
      </c>
      <c r="K1782" s="10"/>
      <c r="L1782" s="10">
        <v>0</v>
      </c>
      <c r="M1782" s="838">
        <f t="shared" si="15"/>
        <v>0</v>
      </c>
      <c r="N1782" s="10"/>
      <c r="O1782" s="107">
        <v>0.33</v>
      </c>
      <c r="P1782" s="838">
        <f t="shared" si="16"/>
        <v>3630</v>
      </c>
      <c r="Q1782" s="10">
        <v>0</v>
      </c>
      <c r="R1782" s="107">
        <v>12</v>
      </c>
    </row>
    <row r="1783" spans="1:18" s="843" customFormat="1" ht="22.5" x14ac:dyDescent="0.25">
      <c r="A1783" s="107" t="s">
        <v>670</v>
      </c>
      <c r="B1783" s="10" t="s">
        <v>19548</v>
      </c>
      <c r="C1783" s="269" t="s">
        <v>19508</v>
      </c>
      <c r="D1783" s="841" t="s">
        <v>19509</v>
      </c>
      <c r="E1783" s="837">
        <v>4800</v>
      </c>
      <c r="F1783" s="269">
        <v>40398614</v>
      </c>
      <c r="G1783" s="841" t="s">
        <v>19510</v>
      </c>
      <c r="H1783" s="842" t="s">
        <v>19511</v>
      </c>
      <c r="I1783" s="842" t="s">
        <v>19511</v>
      </c>
      <c r="J1783" s="107" t="s">
        <v>19511</v>
      </c>
      <c r="K1783" s="10"/>
      <c r="L1783" s="10">
        <v>7</v>
      </c>
      <c r="M1783" s="838">
        <f t="shared" si="15"/>
        <v>33600</v>
      </c>
      <c r="N1783" s="10"/>
      <c r="O1783" s="107">
        <v>6</v>
      </c>
      <c r="P1783" s="838">
        <f t="shared" si="16"/>
        <v>28800</v>
      </c>
      <c r="Q1783" s="10">
        <v>0</v>
      </c>
      <c r="R1783" s="107">
        <v>12</v>
      </c>
    </row>
    <row r="1784" spans="1:18" s="843" customFormat="1" ht="22.5" x14ac:dyDescent="0.25">
      <c r="A1784" s="107" t="s">
        <v>670</v>
      </c>
      <c r="B1784" s="10" t="s">
        <v>19548</v>
      </c>
      <c r="C1784" s="269" t="s">
        <v>19508</v>
      </c>
      <c r="D1784" s="841" t="s">
        <v>15906</v>
      </c>
      <c r="E1784" s="837">
        <v>5500</v>
      </c>
      <c r="F1784" s="269">
        <v>25779385</v>
      </c>
      <c r="G1784" s="841" t="s">
        <v>19512</v>
      </c>
      <c r="H1784" s="842" t="s">
        <v>15906</v>
      </c>
      <c r="I1784" s="842" t="s">
        <v>15906</v>
      </c>
      <c r="J1784" s="107" t="s">
        <v>15906</v>
      </c>
      <c r="K1784" s="10"/>
      <c r="L1784" s="10">
        <v>7</v>
      </c>
      <c r="M1784" s="838">
        <f t="shared" si="15"/>
        <v>38500</v>
      </c>
      <c r="N1784" s="10"/>
      <c r="O1784" s="107">
        <v>6</v>
      </c>
      <c r="P1784" s="838">
        <f t="shared" si="16"/>
        <v>33000</v>
      </c>
      <c r="Q1784" s="10">
        <v>0</v>
      </c>
      <c r="R1784" s="107">
        <v>12</v>
      </c>
    </row>
    <row r="1785" spans="1:18" s="843" customFormat="1" ht="22.5" x14ac:dyDescent="0.25">
      <c r="A1785" s="107" t="s">
        <v>670</v>
      </c>
      <c r="B1785" s="10" t="s">
        <v>19548</v>
      </c>
      <c r="C1785" s="269" t="s">
        <v>19508</v>
      </c>
      <c r="D1785" s="841" t="s">
        <v>15450</v>
      </c>
      <c r="E1785" s="837">
        <v>9000</v>
      </c>
      <c r="F1785" s="269">
        <v>46894000</v>
      </c>
      <c r="G1785" s="841" t="s">
        <v>19513</v>
      </c>
      <c r="H1785" s="842" t="s">
        <v>15498</v>
      </c>
      <c r="I1785" s="842" t="s">
        <v>15498</v>
      </c>
      <c r="J1785" s="107" t="s">
        <v>15498</v>
      </c>
      <c r="K1785" s="10"/>
      <c r="L1785" s="10">
        <v>7</v>
      </c>
      <c r="M1785" s="838">
        <f t="shared" si="15"/>
        <v>63000</v>
      </c>
      <c r="N1785" s="10"/>
      <c r="O1785" s="107">
        <v>6</v>
      </c>
      <c r="P1785" s="838">
        <f t="shared" si="16"/>
        <v>54000</v>
      </c>
      <c r="Q1785" s="10">
        <v>0</v>
      </c>
      <c r="R1785" s="107">
        <v>12</v>
      </c>
    </row>
    <row r="1786" spans="1:18" s="843" customFormat="1" ht="22.5" x14ac:dyDescent="0.25">
      <c r="A1786" s="107" t="s">
        <v>670</v>
      </c>
      <c r="B1786" s="10" t="s">
        <v>19548</v>
      </c>
      <c r="C1786" s="269" t="s">
        <v>19508</v>
      </c>
      <c r="D1786" s="841" t="s">
        <v>19514</v>
      </c>
      <c r="E1786" s="837">
        <v>8000</v>
      </c>
      <c r="F1786" s="269">
        <v>47857736</v>
      </c>
      <c r="G1786" s="841" t="s">
        <v>19515</v>
      </c>
      <c r="H1786" s="842" t="s">
        <v>19516</v>
      </c>
      <c r="I1786" s="842" t="s">
        <v>19516</v>
      </c>
      <c r="J1786" s="107" t="s">
        <v>19516</v>
      </c>
      <c r="K1786" s="10"/>
      <c r="L1786" s="10">
        <v>7</v>
      </c>
      <c r="M1786" s="838">
        <f t="shared" si="15"/>
        <v>56000</v>
      </c>
      <c r="N1786" s="10"/>
      <c r="O1786" s="107">
        <v>6</v>
      </c>
      <c r="P1786" s="838">
        <f t="shared" si="16"/>
        <v>48000</v>
      </c>
      <c r="Q1786" s="10">
        <v>0</v>
      </c>
      <c r="R1786" s="107">
        <v>12</v>
      </c>
    </row>
    <row r="1787" spans="1:18" s="843" customFormat="1" ht="33.75" x14ac:dyDescent="0.25">
      <c r="A1787" s="107" t="s">
        <v>670</v>
      </c>
      <c r="B1787" s="10" t="s">
        <v>19548</v>
      </c>
      <c r="C1787" s="269" t="s">
        <v>19508</v>
      </c>
      <c r="D1787" s="841" t="s">
        <v>15986</v>
      </c>
      <c r="E1787" s="837">
        <v>8000</v>
      </c>
      <c r="F1787" s="269">
        <v>41113088</v>
      </c>
      <c r="G1787" s="841" t="s">
        <v>19517</v>
      </c>
      <c r="H1787" s="842" t="s">
        <v>19518</v>
      </c>
      <c r="I1787" s="842" t="s">
        <v>19519</v>
      </c>
      <c r="J1787" s="107" t="s">
        <v>19518</v>
      </c>
      <c r="K1787" s="10"/>
      <c r="L1787" s="10">
        <v>7</v>
      </c>
      <c r="M1787" s="838">
        <f t="shared" si="15"/>
        <v>56000</v>
      </c>
      <c r="N1787" s="10"/>
      <c r="O1787" s="107">
        <v>6</v>
      </c>
      <c r="P1787" s="838">
        <f t="shared" si="16"/>
        <v>48000</v>
      </c>
      <c r="Q1787" s="10">
        <v>0</v>
      </c>
      <c r="R1787" s="107">
        <v>12</v>
      </c>
    </row>
    <row r="1788" spans="1:18" s="843" customFormat="1" ht="22.5" x14ac:dyDescent="0.25">
      <c r="A1788" s="107" t="s">
        <v>670</v>
      </c>
      <c r="B1788" s="10" t="s">
        <v>19548</v>
      </c>
      <c r="C1788" s="269" t="s">
        <v>19508</v>
      </c>
      <c r="D1788" s="841" t="s">
        <v>19520</v>
      </c>
      <c r="E1788" s="837">
        <v>4500</v>
      </c>
      <c r="F1788" s="269">
        <v>40030920</v>
      </c>
      <c r="G1788" s="841" t="s">
        <v>19521</v>
      </c>
      <c r="H1788" s="842" t="s">
        <v>15585</v>
      </c>
      <c r="I1788" s="842" t="s">
        <v>15585</v>
      </c>
      <c r="J1788" s="107" t="s">
        <v>15585</v>
      </c>
      <c r="K1788" s="10"/>
      <c r="L1788" s="10">
        <v>7</v>
      </c>
      <c r="M1788" s="838">
        <f t="shared" si="15"/>
        <v>31500</v>
      </c>
      <c r="N1788" s="10"/>
      <c r="O1788" s="107">
        <v>6</v>
      </c>
      <c r="P1788" s="838">
        <f t="shared" si="16"/>
        <v>27000</v>
      </c>
      <c r="Q1788" s="10">
        <v>0</v>
      </c>
      <c r="R1788" s="107">
        <v>12</v>
      </c>
    </row>
    <row r="1789" spans="1:18" s="843" customFormat="1" ht="22.5" x14ac:dyDescent="0.25">
      <c r="A1789" s="107" t="s">
        <v>670</v>
      </c>
      <c r="B1789" s="10" t="s">
        <v>19548</v>
      </c>
      <c r="C1789" s="269" t="s">
        <v>19508</v>
      </c>
      <c r="D1789" s="841" t="s">
        <v>15482</v>
      </c>
      <c r="E1789" s="837">
        <v>4500</v>
      </c>
      <c r="F1789" s="269">
        <v>44548631</v>
      </c>
      <c r="G1789" s="841" t="s">
        <v>19522</v>
      </c>
      <c r="H1789" s="842" t="s">
        <v>19523</v>
      </c>
      <c r="I1789" s="842" t="s">
        <v>19523</v>
      </c>
      <c r="J1789" s="107" t="s">
        <v>19523</v>
      </c>
      <c r="K1789" s="10"/>
      <c r="L1789" s="10">
        <v>7</v>
      </c>
      <c r="M1789" s="838">
        <f t="shared" si="15"/>
        <v>31500</v>
      </c>
      <c r="N1789" s="10"/>
      <c r="O1789" s="107">
        <v>6</v>
      </c>
      <c r="P1789" s="838">
        <f t="shared" si="16"/>
        <v>27000</v>
      </c>
      <c r="Q1789" s="10">
        <v>0</v>
      </c>
      <c r="R1789" s="107">
        <v>12</v>
      </c>
    </row>
    <row r="1790" spans="1:18" s="843" customFormat="1" ht="22.5" x14ac:dyDescent="0.25">
      <c r="A1790" s="107" t="s">
        <v>670</v>
      </c>
      <c r="B1790" s="10" t="s">
        <v>19548</v>
      </c>
      <c r="C1790" s="269" t="s">
        <v>19524</v>
      </c>
      <c r="D1790" s="841" t="s">
        <v>19525</v>
      </c>
      <c r="E1790" s="837">
        <v>2200</v>
      </c>
      <c r="F1790" s="269" t="s">
        <v>19526</v>
      </c>
      <c r="G1790" s="841" t="s">
        <v>19527</v>
      </c>
      <c r="H1790" s="842" t="s">
        <v>15585</v>
      </c>
      <c r="I1790" s="842" t="s">
        <v>15585</v>
      </c>
      <c r="J1790" s="107" t="s">
        <v>15585</v>
      </c>
      <c r="K1790" s="10"/>
      <c r="L1790" s="10">
        <v>12</v>
      </c>
      <c r="M1790" s="838">
        <f t="shared" si="15"/>
        <v>26400</v>
      </c>
      <c r="N1790" s="10"/>
      <c r="O1790" s="107">
        <v>6</v>
      </c>
      <c r="P1790" s="838">
        <f t="shared" si="16"/>
        <v>13200</v>
      </c>
      <c r="Q1790" s="10">
        <v>0</v>
      </c>
      <c r="R1790" s="107">
        <v>12</v>
      </c>
    </row>
    <row r="1791" spans="1:18" s="843" customFormat="1" ht="22.5" x14ac:dyDescent="0.25">
      <c r="A1791" s="107" t="s">
        <v>670</v>
      </c>
      <c r="B1791" s="10" t="s">
        <v>19548</v>
      </c>
      <c r="C1791" s="269" t="s">
        <v>19524</v>
      </c>
      <c r="D1791" s="841" t="s">
        <v>19528</v>
      </c>
      <c r="E1791" s="837">
        <v>6800</v>
      </c>
      <c r="F1791" s="269" t="s">
        <v>19529</v>
      </c>
      <c r="G1791" s="841" t="s">
        <v>19530</v>
      </c>
      <c r="H1791" s="842" t="s">
        <v>16686</v>
      </c>
      <c r="I1791" s="842" t="s">
        <v>16686</v>
      </c>
      <c r="J1791" s="107" t="s">
        <v>16686</v>
      </c>
      <c r="K1791" s="10"/>
      <c r="L1791" s="10">
        <v>12</v>
      </c>
      <c r="M1791" s="838">
        <f t="shared" si="15"/>
        <v>81600</v>
      </c>
      <c r="N1791" s="10"/>
      <c r="O1791" s="107">
        <v>6</v>
      </c>
      <c r="P1791" s="838">
        <f t="shared" si="16"/>
        <v>40800</v>
      </c>
      <c r="Q1791" s="10">
        <v>0</v>
      </c>
      <c r="R1791" s="107">
        <v>12</v>
      </c>
    </row>
    <row r="1792" spans="1:18" s="843" customFormat="1" ht="22.5" x14ac:dyDescent="0.25">
      <c r="A1792" s="107" t="s">
        <v>670</v>
      </c>
      <c r="B1792" s="10" t="s">
        <v>19548</v>
      </c>
      <c r="C1792" s="269" t="s">
        <v>19524</v>
      </c>
      <c r="D1792" s="841" t="s">
        <v>19531</v>
      </c>
      <c r="E1792" s="837">
        <v>3500</v>
      </c>
      <c r="F1792" s="269">
        <v>42155011</v>
      </c>
      <c r="G1792" s="841" t="s">
        <v>19532</v>
      </c>
      <c r="H1792" s="842" t="s">
        <v>19533</v>
      </c>
      <c r="I1792" s="842" t="s">
        <v>19533</v>
      </c>
      <c r="J1792" s="107" t="s">
        <v>19533</v>
      </c>
      <c r="K1792" s="10"/>
      <c r="L1792" s="10">
        <v>12</v>
      </c>
      <c r="M1792" s="838">
        <f t="shared" si="15"/>
        <v>42000</v>
      </c>
      <c r="N1792" s="10"/>
      <c r="O1792" s="107">
        <v>6</v>
      </c>
      <c r="P1792" s="838">
        <f t="shared" si="16"/>
        <v>21000</v>
      </c>
      <c r="Q1792" s="10">
        <v>0</v>
      </c>
      <c r="R1792" s="107">
        <v>12</v>
      </c>
    </row>
    <row r="1793" spans="1:18" s="843" customFormat="1" ht="22.5" x14ac:dyDescent="0.25">
      <c r="A1793" s="107" t="s">
        <v>670</v>
      </c>
      <c r="B1793" s="10" t="s">
        <v>19548</v>
      </c>
      <c r="C1793" s="269" t="s">
        <v>19524</v>
      </c>
      <c r="D1793" s="841" t="s">
        <v>19534</v>
      </c>
      <c r="E1793" s="837">
        <v>7000</v>
      </c>
      <c r="F1793" s="269">
        <v>40316238</v>
      </c>
      <c r="G1793" s="841" t="s">
        <v>19535</v>
      </c>
      <c r="H1793" s="842" t="s">
        <v>19519</v>
      </c>
      <c r="I1793" s="842" t="s">
        <v>19519</v>
      </c>
      <c r="J1793" s="107" t="s">
        <v>19519</v>
      </c>
      <c r="K1793" s="10"/>
      <c r="L1793" s="10">
        <v>12</v>
      </c>
      <c r="M1793" s="838">
        <f t="shared" si="15"/>
        <v>84000</v>
      </c>
      <c r="N1793" s="10"/>
      <c r="O1793" s="107">
        <v>6</v>
      </c>
      <c r="P1793" s="838">
        <f t="shared" si="16"/>
        <v>42000</v>
      </c>
      <c r="Q1793" s="10">
        <v>0</v>
      </c>
      <c r="R1793" s="107">
        <v>12</v>
      </c>
    </row>
    <row r="1794" spans="1:18" s="843" customFormat="1" ht="22.5" x14ac:dyDescent="0.25">
      <c r="A1794" s="107" t="s">
        <v>670</v>
      </c>
      <c r="B1794" s="10" t="s">
        <v>19548</v>
      </c>
      <c r="C1794" s="269" t="s">
        <v>19524</v>
      </c>
      <c r="D1794" s="841" t="s">
        <v>19536</v>
      </c>
      <c r="E1794" s="837">
        <v>2200</v>
      </c>
      <c r="F1794" s="269" t="s">
        <v>19537</v>
      </c>
      <c r="G1794" s="841" t="s">
        <v>19538</v>
      </c>
      <c r="H1794" s="842" t="s">
        <v>19539</v>
      </c>
      <c r="I1794" s="842" t="s">
        <v>19539</v>
      </c>
      <c r="J1794" s="107" t="s">
        <v>19539</v>
      </c>
      <c r="K1794" s="10"/>
      <c r="L1794" s="10">
        <v>12</v>
      </c>
      <c r="M1794" s="838">
        <f t="shared" si="15"/>
        <v>26400</v>
      </c>
      <c r="N1794" s="10"/>
      <c r="O1794" s="107">
        <v>6</v>
      </c>
      <c r="P1794" s="838">
        <f t="shared" si="16"/>
        <v>13200</v>
      </c>
      <c r="Q1794" s="10">
        <v>0</v>
      </c>
      <c r="R1794" s="107">
        <v>12</v>
      </c>
    </row>
    <row r="1795" spans="1:18" s="843" customFormat="1" ht="22.5" x14ac:dyDescent="0.25">
      <c r="A1795" s="107" t="s">
        <v>670</v>
      </c>
      <c r="B1795" s="10" t="s">
        <v>19548</v>
      </c>
      <c r="C1795" s="269" t="s">
        <v>19524</v>
      </c>
      <c r="D1795" s="841" t="s">
        <v>19540</v>
      </c>
      <c r="E1795" s="837">
        <v>1500</v>
      </c>
      <c r="F1795" s="269">
        <v>41163111</v>
      </c>
      <c r="G1795" s="841" t="s">
        <v>19541</v>
      </c>
      <c r="H1795" s="842" t="s">
        <v>19542</v>
      </c>
      <c r="I1795" s="842" t="s">
        <v>19542</v>
      </c>
      <c r="J1795" s="107" t="s">
        <v>19542</v>
      </c>
      <c r="K1795" s="10"/>
      <c r="L1795" s="10">
        <v>12</v>
      </c>
      <c r="M1795" s="838">
        <f t="shared" si="15"/>
        <v>18000</v>
      </c>
      <c r="N1795" s="10"/>
      <c r="O1795" s="107">
        <v>6</v>
      </c>
      <c r="P1795" s="838">
        <f t="shared" si="16"/>
        <v>9000</v>
      </c>
      <c r="Q1795" s="10">
        <v>0</v>
      </c>
      <c r="R1795" s="107">
        <v>12</v>
      </c>
    </row>
    <row r="1796" spans="1:18" s="843" customFormat="1" ht="22.5" x14ac:dyDescent="0.25">
      <c r="A1796" s="107" t="s">
        <v>670</v>
      </c>
      <c r="B1796" s="10" t="s">
        <v>19548</v>
      </c>
      <c r="C1796" s="269" t="s">
        <v>19524</v>
      </c>
      <c r="D1796" s="841" t="s">
        <v>19543</v>
      </c>
      <c r="E1796" s="837">
        <v>6000</v>
      </c>
      <c r="F1796" s="269" t="s">
        <v>19544</v>
      </c>
      <c r="G1796" s="841" t="s">
        <v>19545</v>
      </c>
      <c r="H1796" s="842" t="s">
        <v>19546</v>
      </c>
      <c r="I1796" s="842" t="s">
        <v>19546</v>
      </c>
      <c r="J1796" s="107" t="s">
        <v>19546</v>
      </c>
      <c r="K1796" s="10"/>
      <c r="L1796" s="10">
        <v>12</v>
      </c>
      <c r="M1796" s="838">
        <f t="shared" si="15"/>
        <v>72000</v>
      </c>
      <c r="N1796" s="10"/>
      <c r="O1796" s="107">
        <v>6</v>
      </c>
      <c r="P1796" s="838">
        <f t="shared" si="16"/>
        <v>36000</v>
      </c>
      <c r="Q1796" s="10">
        <v>0</v>
      </c>
      <c r="R1796" s="107">
        <v>12</v>
      </c>
    </row>
    <row r="1797" spans="1:18" s="843" customFormat="1" ht="22.5" x14ac:dyDescent="0.25">
      <c r="A1797" s="107" t="s">
        <v>19547</v>
      </c>
      <c r="B1797" s="10" t="s">
        <v>19548</v>
      </c>
      <c r="C1797" s="269" t="s">
        <v>30118</v>
      </c>
      <c r="D1797" s="841" t="s">
        <v>19549</v>
      </c>
      <c r="E1797" s="837">
        <v>15600</v>
      </c>
      <c r="F1797" s="269">
        <v>23952851</v>
      </c>
      <c r="G1797" s="841" t="s">
        <v>19550</v>
      </c>
      <c r="H1797" s="842" t="s">
        <v>15834</v>
      </c>
      <c r="I1797" s="842" t="s">
        <v>19093</v>
      </c>
      <c r="J1797" s="107" t="s">
        <v>15834</v>
      </c>
      <c r="K1797" s="10">
        <v>1</v>
      </c>
      <c r="L1797" s="10" t="s">
        <v>19551</v>
      </c>
      <c r="M1797" s="838">
        <v>190413.6</v>
      </c>
      <c r="N1797" s="10">
        <v>1</v>
      </c>
      <c r="O1797" s="107" t="s">
        <v>19552</v>
      </c>
      <c r="P1797" s="838">
        <v>126590.39999999999</v>
      </c>
      <c r="Q1797" s="10">
        <v>1</v>
      </c>
      <c r="R1797" s="107">
        <v>12</v>
      </c>
    </row>
    <row r="1798" spans="1:18" s="843" customFormat="1" ht="22.5" x14ac:dyDescent="0.25">
      <c r="A1798" s="107" t="s">
        <v>19547</v>
      </c>
      <c r="B1798" s="10" t="s">
        <v>19548</v>
      </c>
      <c r="C1798" s="269" t="s">
        <v>30118</v>
      </c>
      <c r="D1798" s="841" t="s">
        <v>19553</v>
      </c>
      <c r="E1798" s="837">
        <v>13500</v>
      </c>
      <c r="F1798" s="269" t="s">
        <v>19077</v>
      </c>
      <c r="G1798" s="841" t="s">
        <v>19554</v>
      </c>
      <c r="H1798" s="842" t="s">
        <v>16695</v>
      </c>
      <c r="I1798" s="842" t="s">
        <v>19093</v>
      </c>
      <c r="J1798" s="107" t="s">
        <v>16695</v>
      </c>
      <c r="K1798" s="10">
        <v>1</v>
      </c>
      <c r="L1798" s="10" t="s">
        <v>19551</v>
      </c>
      <c r="M1798" s="838">
        <v>165213.6</v>
      </c>
      <c r="N1798" s="10">
        <v>1</v>
      </c>
      <c r="O1798" s="107" t="s">
        <v>19552</v>
      </c>
      <c r="P1798" s="838">
        <v>109790.39999999999</v>
      </c>
      <c r="Q1798" s="10">
        <v>1</v>
      </c>
      <c r="R1798" s="107">
        <v>12</v>
      </c>
    </row>
    <row r="1799" spans="1:18" s="843" customFormat="1" ht="22.5" x14ac:dyDescent="0.25">
      <c r="A1799" s="107" t="s">
        <v>19547</v>
      </c>
      <c r="B1799" s="10" t="s">
        <v>19548</v>
      </c>
      <c r="C1799" s="269" t="s">
        <v>30118</v>
      </c>
      <c r="D1799" s="841" t="s">
        <v>19555</v>
      </c>
      <c r="E1799" s="837">
        <v>13500</v>
      </c>
      <c r="F1799" s="269" t="s">
        <v>19556</v>
      </c>
      <c r="G1799" s="841" t="s">
        <v>19557</v>
      </c>
      <c r="H1799" s="842" t="s">
        <v>15498</v>
      </c>
      <c r="I1799" s="842" t="s">
        <v>19093</v>
      </c>
      <c r="J1799" s="107" t="s">
        <v>15498</v>
      </c>
      <c r="K1799" s="10">
        <v>1</v>
      </c>
      <c r="L1799" s="10" t="s">
        <v>19551</v>
      </c>
      <c r="M1799" s="838">
        <v>165213.6</v>
      </c>
      <c r="N1799" s="10">
        <v>1</v>
      </c>
      <c r="O1799" s="107" t="s">
        <v>19552</v>
      </c>
      <c r="P1799" s="838">
        <v>89790.399999999994</v>
      </c>
      <c r="Q1799" s="10">
        <v>1</v>
      </c>
      <c r="R1799" s="107">
        <v>12</v>
      </c>
    </row>
    <row r="1800" spans="1:18" s="843" customFormat="1" ht="22.5" x14ac:dyDescent="0.25">
      <c r="A1800" s="107" t="s">
        <v>19547</v>
      </c>
      <c r="B1800" s="10" t="s">
        <v>19548</v>
      </c>
      <c r="C1800" s="269" t="s">
        <v>30118</v>
      </c>
      <c r="D1800" s="841" t="s">
        <v>19558</v>
      </c>
      <c r="E1800" s="837">
        <v>13500</v>
      </c>
      <c r="F1800" s="269" t="s">
        <v>19559</v>
      </c>
      <c r="G1800" s="841" t="s">
        <v>19560</v>
      </c>
      <c r="H1800" s="842" t="s">
        <v>16684</v>
      </c>
      <c r="I1800" s="842" t="s">
        <v>19093</v>
      </c>
      <c r="J1800" s="107" t="s">
        <v>16684</v>
      </c>
      <c r="K1800" s="10">
        <v>1</v>
      </c>
      <c r="L1800" s="10" t="s">
        <v>19551</v>
      </c>
      <c r="M1800" s="838">
        <v>165213.6</v>
      </c>
      <c r="N1800" s="10">
        <v>1</v>
      </c>
      <c r="O1800" s="107" t="s">
        <v>19552</v>
      </c>
      <c r="P1800" s="838">
        <v>89790.399999999994</v>
      </c>
      <c r="Q1800" s="10">
        <v>1</v>
      </c>
      <c r="R1800" s="107">
        <v>12</v>
      </c>
    </row>
    <row r="1801" spans="1:18" s="843" customFormat="1" ht="22.5" x14ac:dyDescent="0.25">
      <c r="A1801" s="107" t="s">
        <v>19547</v>
      </c>
      <c r="B1801" s="10" t="s">
        <v>19548</v>
      </c>
      <c r="C1801" s="269" t="s">
        <v>30118</v>
      </c>
      <c r="D1801" s="841" t="s">
        <v>19561</v>
      </c>
      <c r="E1801" s="837">
        <v>11000</v>
      </c>
      <c r="F1801" s="269">
        <v>16704537</v>
      </c>
      <c r="G1801" s="841" t="s">
        <v>19562</v>
      </c>
      <c r="H1801" s="842" t="s">
        <v>16695</v>
      </c>
      <c r="I1801" s="842" t="s">
        <v>19093</v>
      </c>
      <c r="J1801" s="107" t="s">
        <v>16695</v>
      </c>
      <c r="K1801" s="10">
        <v>1</v>
      </c>
      <c r="L1801" s="10" t="s">
        <v>19551</v>
      </c>
      <c r="M1801" s="838">
        <v>135213.6</v>
      </c>
      <c r="N1801" s="10">
        <v>1</v>
      </c>
      <c r="O1801" s="107" t="s">
        <v>19552</v>
      </c>
      <c r="P1801" s="838">
        <v>89790.399999999994</v>
      </c>
      <c r="Q1801" s="10">
        <v>1</v>
      </c>
      <c r="R1801" s="107">
        <v>12</v>
      </c>
    </row>
    <row r="1802" spans="1:18" s="843" customFormat="1" ht="22.5" x14ac:dyDescent="0.25">
      <c r="A1802" s="107" t="s">
        <v>19547</v>
      </c>
      <c r="B1802" s="10" t="s">
        <v>19548</v>
      </c>
      <c r="C1802" s="269" t="s">
        <v>30118</v>
      </c>
      <c r="D1802" s="841" t="s">
        <v>19339</v>
      </c>
      <c r="E1802" s="837">
        <v>11000</v>
      </c>
      <c r="F1802" s="269" t="s">
        <v>19563</v>
      </c>
      <c r="G1802" s="841" t="s">
        <v>19564</v>
      </c>
      <c r="H1802" s="842" t="s">
        <v>16695</v>
      </c>
      <c r="I1802" s="842" t="s">
        <v>19093</v>
      </c>
      <c r="J1802" s="107" t="s">
        <v>16695</v>
      </c>
      <c r="K1802" s="10">
        <v>1</v>
      </c>
      <c r="L1802" s="10" t="s">
        <v>19551</v>
      </c>
      <c r="M1802" s="838">
        <v>135213.6</v>
      </c>
      <c r="N1802" s="10">
        <v>1</v>
      </c>
      <c r="O1802" s="107" t="s">
        <v>19552</v>
      </c>
      <c r="P1802" s="838">
        <v>89790.399999999994</v>
      </c>
      <c r="Q1802" s="10">
        <v>1</v>
      </c>
      <c r="R1802" s="107">
        <v>12</v>
      </c>
    </row>
    <row r="1803" spans="1:18" s="843" customFormat="1" ht="22.5" x14ac:dyDescent="0.25">
      <c r="A1803" s="107" t="s">
        <v>19547</v>
      </c>
      <c r="B1803" s="10" t="s">
        <v>19548</v>
      </c>
      <c r="C1803" s="269" t="s">
        <v>30118</v>
      </c>
      <c r="D1803" s="841" t="s">
        <v>19337</v>
      </c>
      <c r="E1803" s="837">
        <v>11000</v>
      </c>
      <c r="F1803" s="269" t="s">
        <v>18702</v>
      </c>
      <c r="G1803" s="841" t="s">
        <v>19565</v>
      </c>
      <c r="H1803" s="842" t="s">
        <v>16695</v>
      </c>
      <c r="I1803" s="842" t="s">
        <v>19093</v>
      </c>
      <c r="J1803" s="107" t="s">
        <v>16695</v>
      </c>
      <c r="K1803" s="10">
        <v>1</v>
      </c>
      <c r="L1803" s="10" t="s">
        <v>19551</v>
      </c>
      <c r="M1803" s="838">
        <v>135213.6</v>
      </c>
      <c r="N1803" s="10">
        <v>1</v>
      </c>
      <c r="O1803" s="107" t="s">
        <v>19552</v>
      </c>
      <c r="P1803" s="838">
        <v>89790.399999999994</v>
      </c>
      <c r="Q1803" s="10">
        <v>1</v>
      </c>
      <c r="R1803" s="107">
        <v>12</v>
      </c>
    </row>
    <row r="1804" spans="1:18" s="843" customFormat="1" ht="22.5" x14ac:dyDescent="0.25">
      <c r="A1804" s="107" t="s">
        <v>19547</v>
      </c>
      <c r="B1804" s="10" t="s">
        <v>19548</v>
      </c>
      <c r="C1804" s="269" t="s">
        <v>30118</v>
      </c>
      <c r="D1804" s="841" t="s">
        <v>15986</v>
      </c>
      <c r="E1804" s="837">
        <v>11000</v>
      </c>
      <c r="F1804" s="269">
        <v>29257156</v>
      </c>
      <c r="G1804" s="841" t="s">
        <v>19566</v>
      </c>
      <c r="H1804" s="842" t="s">
        <v>19098</v>
      </c>
      <c r="I1804" s="842" t="s">
        <v>19093</v>
      </c>
      <c r="J1804" s="107" t="s">
        <v>19098</v>
      </c>
      <c r="K1804" s="10">
        <v>1</v>
      </c>
      <c r="L1804" s="10" t="s">
        <v>19551</v>
      </c>
      <c r="M1804" s="838">
        <v>135213.6</v>
      </c>
      <c r="N1804" s="10">
        <v>1</v>
      </c>
      <c r="O1804" s="107" t="s">
        <v>19552</v>
      </c>
      <c r="P1804" s="838">
        <v>89790.399999999994</v>
      </c>
      <c r="Q1804" s="10">
        <v>1</v>
      </c>
      <c r="R1804" s="107">
        <v>12</v>
      </c>
    </row>
    <row r="1805" spans="1:18" s="843" customFormat="1" ht="22.5" x14ac:dyDescent="0.25">
      <c r="A1805" s="107" t="s">
        <v>19547</v>
      </c>
      <c r="B1805" s="10" t="s">
        <v>19548</v>
      </c>
      <c r="C1805" s="269" t="s">
        <v>30118</v>
      </c>
      <c r="D1805" s="841" t="s">
        <v>19567</v>
      </c>
      <c r="E1805" s="837">
        <v>11000</v>
      </c>
      <c r="F1805" s="269">
        <v>16688077</v>
      </c>
      <c r="G1805" s="841" t="s">
        <v>19568</v>
      </c>
      <c r="H1805" s="842" t="s">
        <v>16709</v>
      </c>
      <c r="I1805" s="842" t="s">
        <v>19093</v>
      </c>
      <c r="J1805" s="107" t="s">
        <v>16709</v>
      </c>
      <c r="K1805" s="10">
        <v>1</v>
      </c>
      <c r="L1805" s="10" t="s">
        <v>19551</v>
      </c>
      <c r="M1805" s="838">
        <v>135213.6</v>
      </c>
      <c r="N1805" s="10">
        <v>1</v>
      </c>
      <c r="O1805" s="107" t="s">
        <v>19552</v>
      </c>
      <c r="P1805" s="838">
        <v>89790.399999999994</v>
      </c>
      <c r="Q1805" s="10">
        <v>1</v>
      </c>
      <c r="R1805" s="107">
        <v>12</v>
      </c>
    </row>
    <row r="1806" spans="1:18" s="843" customFormat="1" ht="22.5" x14ac:dyDescent="0.25">
      <c r="A1806" s="107" t="s">
        <v>19547</v>
      </c>
      <c r="B1806" s="10" t="s">
        <v>19548</v>
      </c>
      <c r="C1806" s="269" t="s">
        <v>30118</v>
      </c>
      <c r="D1806" s="841" t="s">
        <v>18311</v>
      </c>
      <c r="E1806" s="837">
        <v>11000</v>
      </c>
      <c r="F1806" s="269">
        <v>45446991</v>
      </c>
      <c r="G1806" s="841" t="s">
        <v>19569</v>
      </c>
      <c r="H1806" s="842" t="s">
        <v>16685</v>
      </c>
      <c r="I1806" s="842" t="s">
        <v>19093</v>
      </c>
      <c r="J1806" s="107" t="s">
        <v>16685</v>
      </c>
      <c r="K1806" s="10">
        <v>1</v>
      </c>
      <c r="L1806" s="10" t="s">
        <v>19551</v>
      </c>
      <c r="M1806" s="838">
        <v>135213.6</v>
      </c>
      <c r="N1806" s="10">
        <v>1</v>
      </c>
      <c r="O1806" s="107" t="s">
        <v>19552</v>
      </c>
      <c r="P1806" s="838">
        <v>89790.399999999994</v>
      </c>
      <c r="Q1806" s="10">
        <v>1</v>
      </c>
      <c r="R1806" s="107">
        <v>12</v>
      </c>
    </row>
    <row r="1807" spans="1:18" s="843" customFormat="1" ht="22.5" x14ac:dyDescent="0.25">
      <c r="A1807" s="107" t="s">
        <v>19547</v>
      </c>
      <c r="B1807" s="10" t="s">
        <v>19548</v>
      </c>
      <c r="C1807" s="269" t="s">
        <v>30118</v>
      </c>
      <c r="D1807" s="841" t="s">
        <v>19570</v>
      </c>
      <c r="E1807" s="837">
        <v>11000</v>
      </c>
      <c r="F1807" s="269" t="s">
        <v>19571</v>
      </c>
      <c r="G1807" s="841" t="s">
        <v>19572</v>
      </c>
      <c r="H1807" s="842" t="s">
        <v>17200</v>
      </c>
      <c r="I1807" s="842" t="s">
        <v>19093</v>
      </c>
      <c r="J1807" s="107" t="s">
        <v>17200</v>
      </c>
      <c r="K1807" s="10">
        <v>1</v>
      </c>
      <c r="L1807" s="10" t="s">
        <v>19551</v>
      </c>
      <c r="M1807" s="838">
        <v>135213.6</v>
      </c>
      <c r="N1807" s="10">
        <v>1</v>
      </c>
      <c r="O1807" s="107" t="s">
        <v>19552</v>
      </c>
      <c r="P1807" s="838">
        <v>89790.399999999994</v>
      </c>
      <c r="Q1807" s="10">
        <v>1</v>
      </c>
      <c r="R1807" s="107">
        <v>12</v>
      </c>
    </row>
    <row r="1808" spans="1:18" s="843" customFormat="1" ht="22.5" x14ac:dyDescent="0.25">
      <c r="A1808" s="107" t="s">
        <v>19573</v>
      </c>
      <c r="B1808" s="10" t="s">
        <v>19548</v>
      </c>
      <c r="C1808" s="269" t="s">
        <v>30118</v>
      </c>
      <c r="D1808" s="841" t="s">
        <v>16444</v>
      </c>
      <c r="E1808" s="837">
        <v>8000</v>
      </c>
      <c r="F1808" s="269">
        <v>42400948</v>
      </c>
      <c r="G1808" s="841" t="s">
        <v>19574</v>
      </c>
      <c r="H1808" s="842" t="s">
        <v>15446</v>
      </c>
      <c r="I1808" s="842" t="s">
        <v>19575</v>
      </c>
      <c r="J1808" s="107" t="s">
        <v>19576</v>
      </c>
      <c r="K1808" s="10" t="s">
        <v>8511</v>
      </c>
      <c r="L1808" s="10" t="s">
        <v>8942</v>
      </c>
      <c r="M1808" s="838">
        <f>+L1808*E1808</f>
        <v>96000</v>
      </c>
      <c r="N1808" s="10" t="s">
        <v>8511</v>
      </c>
      <c r="O1808" s="107">
        <v>6</v>
      </c>
      <c r="P1808" s="838">
        <f>+E1808*O1808</f>
        <v>48000</v>
      </c>
      <c r="Q1808" s="10">
        <v>1</v>
      </c>
      <c r="R1808" s="107">
        <v>12</v>
      </c>
    </row>
    <row r="1809" spans="1:18" s="843" customFormat="1" ht="22.5" x14ac:dyDescent="0.25">
      <c r="A1809" s="107" t="s">
        <v>19573</v>
      </c>
      <c r="B1809" s="10" t="s">
        <v>19548</v>
      </c>
      <c r="C1809" s="269" t="s">
        <v>30118</v>
      </c>
      <c r="D1809" s="841" t="s">
        <v>19577</v>
      </c>
      <c r="E1809" s="837">
        <v>12000</v>
      </c>
      <c r="F1809" s="269" t="s">
        <v>19578</v>
      </c>
      <c r="G1809" s="841" t="s">
        <v>19579</v>
      </c>
      <c r="H1809" s="842" t="s">
        <v>15446</v>
      </c>
      <c r="I1809" s="842" t="s">
        <v>19575</v>
      </c>
      <c r="J1809" s="107" t="s">
        <v>19576</v>
      </c>
      <c r="K1809" s="10" t="s">
        <v>8511</v>
      </c>
      <c r="L1809" s="10" t="s">
        <v>8511</v>
      </c>
      <c r="M1809" s="838">
        <f>+L1809*E1809</f>
        <v>12000</v>
      </c>
      <c r="N1809" s="10" t="s">
        <v>8511</v>
      </c>
      <c r="O1809" s="107">
        <v>3</v>
      </c>
      <c r="P1809" s="838">
        <f>+E1809*O1809</f>
        <v>36000</v>
      </c>
      <c r="Q1809" s="10" t="s">
        <v>17180</v>
      </c>
      <c r="R1809" s="107">
        <v>0</v>
      </c>
    </row>
    <row r="1810" spans="1:18" s="843" customFormat="1" ht="22.5" x14ac:dyDescent="0.25">
      <c r="A1810" s="107" t="s">
        <v>19573</v>
      </c>
      <c r="B1810" s="10" t="s">
        <v>19548</v>
      </c>
      <c r="C1810" s="269" t="s">
        <v>30118</v>
      </c>
      <c r="D1810" s="841" t="s">
        <v>19580</v>
      </c>
      <c r="E1810" s="837">
        <v>3000</v>
      </c>
      <c r="F1810" s="269">
        <v>70506627</v>
      </c>
      <c r="G1810" s="841" t="s">
        <v>19581</v>
      </c>
      <c r="H1810" s="842" t="s">
        <v>19582</v>
      </c>
      <c r="I1810" s="842" t="s">
        <v>19575</v>
      </c>
      <c r="J1810" s="107" t="s">
        <v>19090</v>
      </c>
      <c r="K1810" s="10" t="s">
        <v>8511</v>
      </c>
      <c r="L1810" s="10" t="s">
        <v>8497</v>
      </c>
      <c r="M1810" s="838">
        <f>+L1810*E1810</f>
        <v>6000</v>
      </c>
      <c r="N1810" s="10" t="s">
        <v>8511</v>
      </c>
      <c r="O1810" s="107">
        <v>1</v>
      </c>
      <c r="P1810" s="838">
        <f>+E1810*O1810</f>
        <v>3000</v>
      </c>
      <c r="Q1810" s="10" t="s">
        <v>17180</v>
      </c>
      <c r="R1810" s="107">
        <v>0</v>
      </c>
    </row>
    <row r="1811" spans="1:18" s="843" customFormat="1" ht="22.5" x14ac:dyDescent="0.25">
      <c r="A1811" s="107" t="s">
        <v>19573</v>
      </c>
      <c r="B1811" s="10" t="s">
        <v>19548</v>
      </c>
      <c r="C1811" s="269" t="s">
        <v>30118</v>
      </c>
      <c r="D1811" s="841" t="s">
        <v>19583</v>
      </c>
      <c r="E1811" s="837">
        <v>2200</v>
      </c>
      <c r="F1811" s="269">
        <v>73248355</v>
      </c>
      <c r="G1811" s="841" t="s">
        <v>19584</v>
      </c>
      <c r="H1811" s="842" t="s">
        <v>15416</v>
      </c>
      <c r="I1811" s="842" t="s">
        <v>19575</v>
      </c>
      <c r="J1811" s="107" t="s">
        <v>19576</v>
      </c>
      <c r="K1811" s="10" t="s">
        <v>8511</v>
      </c>
      <c r="L1811" s="10" t="s">
        <v>8497</v>
      </c>
      <c r="M1811" s="838">
        <f t="shared" ref="M1811:M1874" si="17">+L1811*E1811</f>
        <v>4400</v>
      </c>
      <c r="N1811" s="10" t="s">
        <v>8511</v>
      </c>
      <c r="O1811" s="107">
        <v>6</v>
      </c>
      <c r="P1811" s="838">
        <f t="shared" ref="P1811:P1874" si="18">+E1811*O1811</f>
        <v>13200</v>
      </c>
      <c r="Q1811" s="10" t="s">
        <v>8511</v>
      </c>
      <c r="R1811" s="107">
        <v>12</v>
      </c>
    </row>
    <row r="1812" spans="1:18" s="843" customFormat="1" ht="22.5" x14ac:dyDescent="0.25">
      <c r="A1812" s="107" t="s">
        <v>19573</v>
      </c>
      <c r="B1812" s="10" t="s">
        <v>19548</v>
      </c>
      <c r="C1812" s="269" t="s">
        <v>30118</v>
      </c>
      <c r="D1812" s="841" t="s">
        <v>19585</v>
      </c>
      <c r="E1812" s="837">
        <v>7000</v>
      </c>
      <c r="F1812" s="269">
        <v>15714732</v>
      </c>
      <c r="G1812" s="841" t="s">
        <v>14802</v>
      </c>
      <c r="H1812" s="842" t="s">
        <v>19404</v>
      </c>
      <c r="I1812" s="842" t="s">
        <v>19575</v>
      </c>
      <c r="J1812" s="107" t="s">
        <v>19576</v>
      </c>
      <c r="K1812" s="10" t="s">
        <v>8511</v>
      </c>
      <c r="L1812" s="10" t="s">
        <v>8497</v>
      </c>
      <c r="M1812" s="838">
        <f t="shared" si="17"/>
        <v>14000</v>
      </c>
      <c r="N1812" s="10" t="s">
        <v>8511</v>
      </c>
      <c r="O1812" s="107">
        <v>6</v>
      </c>
      <c r="P1812" s="838">
        <f t="shared" si="18"/>
        <v>42000</v>
      </c>
      <c r="Q1812" s="10" t="s">
        <v>8511</v>
      </c>
      <c r="R1812" s="107">
        <v>12</v>
      </c>
    </row>
    <row r="1813" spans="1:18" s="843" customFormat="1" ht="22.5" x14ac:dyDescent="0.25">
      <c r="A1813" s="107" t="s">
        <v>19573</v>
      </c>
      <c r="B1813" s="10" t="s">
        <v>19548</v>
      </c>
      <c r="C1813" s="269" t="s">
        <v>30118</v>
      </c>
      <c r="D1813" s="841" t="s">
        <v>16075</v>
      </c>
      <c r="E1813" s="837">
        <v>3300</v>
      </c>
      <c r="F1813" s="269">
        <v>45441188</v>
      </c>
      <c r="G1813" s="841" t="s">
        <v>19586</v>
      </c>
      <c r="H1813" s="842" t="s">
        <v>19587</v>
      </c>
      <c r="I1813" s="842" t="s">
        <v>19588</v>
      </c>
      <c r="J1813" s="107" t="s">
        <v>19587</v>
      </c>
      <c r="K1813" s="10" t="s">
        <v>8511</v>
      </c>
      <c r="L1813" s="10" t="s">
        <v>8497</v>
      </c>
      <c r="M1813" s="838">
        <f t="shared" si="17"/>
        <v>6600</v>
      </c>
      <c r="N1813" s="10" t="s">
        <v>8511</v>
      </c>
      <c r="O1813" s="107">
        <v>6</v>
      </c>
      <c r="P1813" s="838">
        <f t="shared" si="18"/>
        <v>19800</v>
      </c>
      <c r="Q1813" s="10" t="s">
        <v>17180</v>
      </c>
      <c r="R1813" s="107">
        <v>0</v>
      </c>
    </row>
    <row r="1814" spans="1:18" s="843" customFormat="1" ht="22.5" x14ac:dyDescent="0.25">
      <c r="A1814" s="107" t="s">
        <v>19573</v>
      </c>
      <c r="B1814" s="10" t="s">
        <v>19548</v>
      </c>
      <c r="C1814" s="269" t="s">
        <v>30118</v>
      </c>
      <c r="D1814" s="841" t="s">
        <v>19589</v>
      </c>
      <c r="E1814" s="837">
        <v>2000</v>
      </c>
      <c r="F1814" s="269">
        <v>29424636</v>
      </c>
      <c r="G1814" s="841" t="s">
        <v>19590</v>
      </c>
      <c r="H1814" s="842" t="s">
        <v>19587</v>
      </c>
      <c r="I1814" s="842" t="s">
        <v>19588</v>
      </c>
      <c r="J1814" s="107" t="s">
        <v>19587</v>
      </c>
      <c r="K1814" s="10" t="s">
        <v>8511</v>
      </c>
      <c r="L1814" s="10" t="s">
        <v>8942</v>
      </c>
      <c r="M1814" s="838">
        <f t="shared" si="17"/>
        <v>24000</v>
      </c>
      <c r="N1814" s="10" t="s">
        <v>8511</v>
      </c>
      <c r="O1814" s="107">
        <v>6</v>
      </c>
      <c r="P1814" s="838">
        <f t="shared" si="18"/>
        <v>12000</v>
      </c>
      <c r="Q1814" s="10">
        <v>1</v>
      </c>
      <c r="R1814" s="107">
        <v>12</v>
      </c>
    </row>
    <row r="1815" spans="1:18" s="843" customFormat="1" ht="22.5" x14ac:dyDescent="0.25">
      <c r="A1815" s="107" t="s">
        <v>19573</v>
      </c>
      <c r="B1815" s="10" t="s">
        <v>19548</v>
      </c>
      <c r="C1815" s="269" t="s">
        <v>30118</v>
      </c>
      <c r="D1815" s="841" t="s">
        <v>19591</v>
      </c>
      <c r="E1815" s="837">
        <v>12000</v>
      </c>
      <c r="F1815" s="269" t="s">
        <v>19592</v>
      </c>
      <c r="G1815" s="841" t="s">
        <v>19593</v>
      </c>
      <c r="H1815" s="842" t="s">
        <v>19594</v>
      </c>
      <c r="I1815" s="842" t="s">
        <v>19575</v>
      </c>
      <c r="J1815" s="107" t="s">
        <v>19576</v>
      </c>
      <c r="K1815" s="10" t="s">
        <v>17180</v>
      </c>
      <c r="L1815" s="10" t="s">
        <v>17180</v>
      </c>
      <c r="M1815" s="838">
        <f t="shared" si="17"/>
        <v>0</v>
      </c>
      <c r="N1815" s="10" t="s">
        <v>8511</v>
      </c>
      <c r="O1815" s="107">
        <v>6</v>
      </c>
      <c r="P1815" s="838">
        <f t="shared" si="18"/>
        <v>72000</v>
      </c>
      <c r="Q1815" s="10" t="s">
        <v>17180</v>
      </c>
      <c r="R1815" s="107">
        <v>0</v>
      </c>
    </row>
    <row r="1816" spans="1:18" s="843" customFormat="1" ht="22.5" x14ac:dyDescent="0.25">
      <c r="A1816" s="107" t="s">
        <v>19573</v>
      </c>
      <c r="B1816" s="10" t="s">
        <v>19548</v>
      </c>
      <c r="C1816" s="269" t="s">
        <v>30118</v>
      </c>
      <c r="D1816" s="841" t="s">
        <v>19595</v>
      </c>
      <c r="E1816" s="837">
        <v>2500</v>
      </c>
      <c r="F1816" s="269" t="s">
        <v>19596</v>
      </c>
      <c r="G1816" s="841" t="s">
        <v>19597</v>
      </c>
      <c r="H1816" s="842" t="s">
        <v>19587</v>
      </c>
      <c r="I1816" s="842" t="s">
        <v>19588</v>
      </c>
      <c r="J1816" s="107" t="s">
        <v>19587</v>
      </c>
      <c r="K1816" s="10" t="s">
        <v>8511</v>
      </c>
      <c r="L1816" s="10" t="s">
        <v>8497</v>
      </c>
      <c r="M1816" s="838">
        <f>+L1816*E1816</f>
        <v>5000</v>
      </c>
      <c r="N1816" s="10" t="s">
        <v>8511</v>
      </c>
      <c r="O1816" s="107">
        <v>6</v>
      </c>
      <c r="P1816" s="838">
        <f t="shared" si="18"/>
        <v>15000</v>
      </c>
      <c r="Q1816" s="10" t="s">
        <v>8511</v>
      </c>
      <c r="R1816" s="107">
        <v>12</v>
      </c>
    </row>
    <row r="1817" spans="1:18" s="843" customFormat="1" ht="22.5" x14ac:dyDescent="0.25">
      <c r="A1817" s="107" t="s">
        <v>19573</v>
      </c>
      <c r="B1817" s="10" t="s">
        <v>19548</v>
      </c>
      <c r="C1817" s="269" t="s">
        <v>30118</v>
      </c>
      <c r="D1817" s="841" t="s">
        <v>19598</v>
      </c>
      <c r="E1817" s="837">
        <v>2800</v>
      </c>
      <c r="F1817" s="269">
        <v>42747657</v>
      </c>
      <c r="G1817" s="841" t="s">
        <v>19599</v>
      </c>
      <c r="H1817" s="842" t="s">
        <v>15509</v>
      </c>
      <c r="I1817" s="842" t="s">
        <v>16017</v>
      </c>
      <c r="J1817" s="107" t="s">
        <v>16017</v>
      </c>
      <c r="K1817" s="10" t="s">
        <v>8511</v>
      </c>
      <c r="L1817" s="10" t="s">
        <v>8497</v>
      </c>
      <c r="M1817" s="838">
        <f>+L1817*E1817</f>
        <v>5600</v>
      </c>
      <c r="N1817" s="10" t="s">
        <v>8511</v>
      </c>
      <c r="O1817" s="107">
        <v>6</v>
      </c>
      <c r="P1817" s="838">
        <f t="shared" si="18"/>
        <v>16800</v>
      </c>
      <c r="Q1817" s="10" t="s">
        <v>8511</v>
      </c>
      <c r="R1817" s="107">
        <v>12</v>
      </c>
    </row>
    <row r="1818" spans="1:18" s="843" customFormat="1" ht="22.5" x14ac:dyDescent="0.25">
      <c r="A1818" s="107" t="s">
        <v>19573</v>
      </c>
      <c r="B1818" s="10" t="s">
        <v>19548</v>
      </c>
      <c r="C1818" s="269" t="s">
        <v>30118</v>
      </c>
      <c r="D1818" s="841" t="s">
        <v>19555</v>
      </c>
      <c r="E1818" s="837">
        <v>12000</v>
      </c>
      <c r="F1818" s="269" t="s">
        <v>19600</v>
      </c>
      <c r="G1818" s="841" t="s">
        <v>19601</v>
      </c>
      <c r="H1818" s="842" t="s">
        <v>15446</v>
      </c>
      <c r="I1818" s="842" t="s">
        <v>19575</v>
      </c>
      <c r="J1818" s="107" t="s">
        <v>19576</v>
      </c>
      <c r="K1818" s="10" t="s">
        <v>8511</v>
      </c>
      <c r="L1818" s="10" t="s">
        <v>8942</v>
      </c>
      <c r="M1818" s="838">
        <f t="shared" si="17"/>
        <v>144000</v>
      </c>
      <c r="N1818" s="10" t="s">
        <v>8511</v>
      </c>
      <c r="O1818" s="107">
        <v>5</v>
      </c>
      <c r="P1818" s="838">
        <f t="shared" si="18"/>
        <v>60000</v>
      </c>
      <c r="Q1818" s="10" t="s">
        <v>17180</v>
      </c>
      <c r="R1818" s="107">
        <v>0</v>
      </c>
    </row>
    <row r="1819" spans="1:18" s="843" customFormat="1" ht="22.5" x14ac:dyDescent="0.25">
      <c r="A1819" s="107" t="s">
        <v>19573</v>
      </c>
      <c r="B1819" s="10" t="s">
        <v>19548</v>
      </c>
      <c r="C1819" s="269" t="s">
        <v>30118</v>
      </c>
      <c r="D1819" s="841" t="s">
        <v>15560</v>
      </c>
      <c r="E1819" s="837">
        <v>7000</v>
      </c>
      <c r="F1819" s="269">
        <v>10035228</v>
      </c>
      <c r="G1819" s="841" t="s">
        <v>19602</v>
      </c>
      <c r="H1819" s="842" t="s">
        <v>15416</v>
      </c>
      <c r="I1819" s="842" t="s">
        <v>19575</v>
      </c>
      <c r="J1819" s="107" t="s">
        <v>19576</v>
      </c>
      <c r="K1819" s="10" t="s">
        <v>8511</v>
      </c>
      <c r="L1819" s="10" t="s">
        <v>8942</v>
      </c>
      <c r="M1819" s="838">
        <f t="shared" si="17"/>
        <v>84000</v>
      </c>
      <c r="N1819" s="10" t="s">
        <v>8511</v>
      </c>
      <c r="O1819" s="107">
        <v>6</v>
      </c>
      <c r="P1819" s="838">
        <f t="shared" si="18"/>
        <v>42000</v>
      </c>
      <c r="Q1819" s="10">
        <v>1</v>
      </c>
      <c r="R1819" s="107">
        <v>12</v>
      </c>
    </row>
    <row r="1820" spans="1:18" s="843" customFormat="1" ht="22.5" x14ac:dyDescent="0.25">
      <c r="A1820" s="107" t="s">
        <v>19573</v>
      </c>
      <c r="B1820" s="10" t="s">
        <v>19548</v>
      </c>
      <c r="C1820" s="269" t="s">
        <v>30118</v>
      </c>
      <c r="D1820" s="841" t="s">
        <v>19603</v>
      </c>
      <c r="E1820" s="837">
        <v>10000</v>
      </c>
      <c r="F1820" s="269">
        <v>21575679</v>
      </c>
      <c r="G1820" s="841" t="s">
        <v>19604</v>
      </c>
      <c r="H1820" s="842" t="s">
        <v>19605</v>
      </c>
      <c r="I1820" s="842" t="s">
        <v>19575</v>
      </c>
      <c r="J1820" s="107" t="s">
        <v>19576</v>
      </c>
      <c r="K1820" s="10" t="s">
        <v>8511</v>
      </c>
      <c r="L1820" s="10" t="s">
        <v>8497</v>
      </c>
      <c r="M1820" s="838">
        <f t="shared" si="17"/>
        <v>20000</v>
      </c>
      <c r="N1820" s="10" t="s">
        <v>17180</v>
      </c>
      <c r="O1820" s="107">
        <v>0</v>
      </c>
      <c r="P1820" s="838">
        <f t="shared" si="18"/>
        <v>0</v>
      </c>
      <c r="Q1820" s="10" t="s">
        <v>17180</v>
      </c>
      <c r="R1820" s="107">
        <v>0</v>
      </c>
    </row>
    <row r="1821" spans="1:18" s="843" customFormat="1" ht="22.5" x14ac:dyDescent="0.25">
      <c r="A1821" s="107" t="s">
        <v>19573</v>
      </c>
      <c r="B1821" s="10" t="s">
        <v>19548</v>
      </c>
      <c r="C1821" s="269" t="s">
        <v>30118</v>
      </c>
      <c r="D1821" s="841" t="s">
        <v>19606</v>
      </c>
      <c r="E1821" s="837">
        <v>7000</v>
      </c>
      <c r="F1821" s="269">
        <v>45059613</v>
      </c>
      <c r="G1821" s="841" t="s">
        <v>19607</v>
      </c>
      <c r="H1821" s="842" t="s">
        <v>18892</v>
      </c>
      <c r="I1821" s="842" t="s">
        <v>19575</v>
      </c>
      <c r="J1821" s="107" t="s">
        <v>19576</v>
      </c>
      <c r="K1821" s="10" t="s">
        <v>8511</v>
      </c>
      <c r="L1821" s="10" t="s">
        <v>8942</v>
      </c>
      <c r="M1821" s="838">
        <f t="shared" si="17"/>
        <v>84000</v>
      </c>
      <c r="N1821" s="10" t="s">
        <v>8511</v>
      </c>
      <c r="O1821" s="107">
        <v>6</v>
      </c>
      <c r="P1821" s="838">
        <f t="shared" si="18"/>
        <v>42000</v>
      </c>
      <c r="Q1821" s="10">
        <v>1</v>
      </c>
      <c r="R1821" s="107">
        <v>12</v>
      </c>
    </row>
    <row r="1822" spans="1:18" s="843" customFormat="1" ht="22.5" x14ac:dyDescent="0.25">
      <c r="A1822" s="107" t="s">
        <v>19573</v>
      </c>
      <c r="B1822" s="10" t="s">
        <v>19548</v>
      </c>
      <c r="C1822" s="269" t="s">
        <v>30118</v>
      </c>
      <c r="D1822" s="841" t="s">
        <v>19608</v>
      </c>
      <c r="E1822" s="837">
        <v>2200</v>
      </c>
      <c r="F1822" s="269">
        <v>22507537</v>
      </c>
      <c r="G1822" s="841" t="s">
        <v>19609</v>
      </c>
      <c r="H1822" s="842" t="s">
        <v>15416</v>
      </c>
      <c r="I1822" s="842" t="s">
        <v>19575</v>
      </c>
      <c r="J1822" s="107" t="s">
        <v>19576</v>
      </c>
      <c r="K1822" s="10" t="s">
        <v>8511</v>
      </c>
      <c r="L1822" s="10" t="s">
        <v>8497</v>
      </c>
      <c r="M1822" s="838">
        <f>+L1822*E1822</f>
        <v>4400</v>
      </c>
      <c r="N1822" s="10" t="s">
        <v>8511</v>
      </c>
      <c r="O1822" s="107">
        <v>6</v>
      </c>
      <c r="P1822" s="838">
        <f>+E1822*O1822</f>
        <v>13200</v>
      </c>
      <c r="Q1822" s="10" t="s">
        <v>8511</v>
      </c>
      <c r="R1822" s="107">
        <v>12</v>
      </c>
    </row>
    <row r="1823" spans="1:18" s="843" customFormat="1" ht="22.5" x14ac:dyDescent="0.25">
      <c r="A1823" s="107" t="s">
        <v>19573</v>
      </c>
      <c r="B1823" s="10" t="s">
        <v>19548</v>
      </c>
      <c r="C1823" s="269" t="s">
        <v>30118</v>
      </c>
      <c r="D1823" s="841" t="s">
        <v>19610</v>
      </c>
      <c r="E1823" s="837">
        <v>6500</v>
      </c>
      <c r="F1823" s="269">
        <v>45140324</v>
      </c>
      <c r="G1823" s="841" t="s">
        <v>19611</v>
      </c>
      <c r="H1823" s="842" t="s">
        <v>19612</v>
      </c>
      <c r="I1823" s="842" t="s">
        <v>19575</v>
      </c>
      <c r="J1823" s="107" t="s">
        <v>19576</v>
      </c>
      <c r="K1823" s="10" t="s">
        <v>8511</v>
      </c>
      <c r="L1823" s="10" t="s">
        <v>8942</v>
      </c>
      <c r="M1823" s="838">
        <f t="shared" si="17"/>
        <v>78000</v>
      </c>
      <c r="N1823" s="10" t="s">
        <v>8511</v>
      </c>
      <c r="O1823" s="107">
        <v>6</v>
      </c>
      <c r="P1823" s="838">
        <f t="shared" si="18"/>
        <v>39000</v>
      </c>
      <c r="Q1823" s="10">
        <v>1</v>
      </c>
      <c r="R1823" s="107">
        <v>12</v>
      </c>
    </row>
    <row r="1824" spans="1:18" s="843" customFormat="1" ht="22.5" x14ac:dyDescent="0.25">
      <c r="A1824" s="107" t="s">
        <v>19573</v>
      </c>
      <c r="B1824" s="10" t="s">
        <v>19548</v>
      </c>
      <c r="C1824" s="269" t="s">
        <v>30118</v>
      </c>
      <c r="D1824" s="841" t="s">
        <v>15560</v>
      </c>
      <c r="E1824" s="837">
        <v>7000</v>
      </c>
      <c r="F1824" s="269" t="s">
        <v>19613</v>
      </c>
      <c r="G1824" s="841" t="s">
        <v>19614</v>
      </c>
      <c r="H1824" s="842" t="s">
        <v>15416</v>
      </c>
      <c r="I1824" s="842" t="s">
        <v>19575</v>
      </c>
      <c r="J1824" s="107" t="s">
        <v>19090</v>
      </c>
      <c r="K1824" s="10" t="s">
        <v>8511</v>
      </c>
      <c r="L1824" s="10" t="s">
        <v>8942</v>
      </c>
      <c r="M1824" s="838">
        <f t="shared" si="17"/>
        <v>84000</v>
      </c>
      <c r="N1824" s="10" t="s">
        <v>8511</v>
      </c>
      <c r="O1824" s="107">
        <v>6</v>
      </c>
      <c r="P1824" s="838">
        <f t="shared" si="18"/>
        <v>42000</v>
      </c>
      <c r="Q1824" s="10">
        <v>1</v>
      </c>
      <c r="R1824" s="107">
        <v>12</v>
      </c>
    </row>
    <row r="1825" spans="1:18" s="843" customFormat="1" ht="22.5" x14ac:dyDescent="0.25">
      <c r="A1825" s="107" t="s">
        <v>19573</v>
      </c>
      <c r="B1825" s="10" t="s">
        <v>19548</v>
      </c>
      <c r="C1825" s="269" t="s">
        <v>30118</v>
      </c>
      <c r="D1825" s="841" t="s">
        <v>16075</v>
      </c>
      <c r="E1825" s="837">
        <v>3500</v>
      </c>
      <c r="F1825" s="269">
        <v>71616834</v>
      </c>
      <c r="G1825" s="841" t="s">
        <v>19615</v>
      </c>
      <c r="H1825" s="842" t="s">
        <v>15799</v>
      </c>
      <c r="I1825" s="842" t="s">
        <v>19575</v>
      </c>
      <c r="J1825" s="107" t="s">
        <v>19090</v>
      </c>
      <c r="K1825" s="10" t="s">
        <v>8511</v>
      </c>
      <c r="L1825" s="10" t="s">
        <v>8497</v>
      </c>
      <c r="M1825" s="838">
        <f>+L1825*E1825</f>
        <v>7000</v>
      </c>
      <c r="N1825" s="10" t="s">
        <v>8511</v>
      </c>
      <c r="O1825" s="107">
        <v>6</v>
      </c>
      <c r="P1825" s="838">
        <f>+E1825*O1825</f>
        <v>21000</v>
      </c>
      <c r="Q1825" s="10" t="s">
        <v>8511</v>
      </c>
      <c r="R1825" s="107">
        <v>12</v>
      </c>
    </row>
    <row r="1826" spans="1:18" s="843" customFormat="1" ht="22.5" x14ac:dyDescent="0.25">
      <c r="A1826" s="107" t="s">
        <v>19573</v>
      </c>
      <c r="B1826" s="10" t="s">
        <v>19548</v>
      </c>
      <c r="C1826" s="269" t="s">
        <v>30118</v>
      </c>
      <c r="D1826" s="841" t="s">
        <v>16444</v>
      </c>
      <c r="E1826" s="837">
        <v>3800</v>
      </c>
      <c r="F1826" s="269">
        <v>47019690</v>
      </c>
      <c r="G1826" s="841" t="s">
        <v>19616</v>
      </c>
      <c r="H1826" s="842" t="s">
        <v>15604</v>
      </c>
      <c r="I1826" s="842" t="s">
        <v>19575</v>
      </c>
      <c r="J1826" s="107" t="s">
        <v>19090</v>
      </c>
      <c r="K1826" s="10" t="s">
        <v>8511</v>
      </c>
      <c r="L1826" s="10" t="s">
        <v>8497</v>
      </c>
      <c r="M1826" s="838">
        <f>+L1826*E1826</f>
        <v>7600</v>
      </c>
      <c r="N1826" s="10" t="s">
        <v>8511</v>
      </c>
      <c r="O1826" s="107">
        <v>4</v>
      </c>
      <c r="P1826" s="838">
        <f>+E1826*O1826</f>
        <v>15200</v>
      </c>
      <c r="Q1826" s="10" t="s">
        <v>17180</v>
      </c>
      <c r="R1826" s="107">
        <v>0</v>
      </c>
    </row>
    <row r="1827" spans="1:18" s="843" customFormat="1" ht="22.5" x14ac:dyDescent="0.25">
      <c r="A1827" s="107" t="s">
        <v>19573</v>
      </c>
      <c r="B1827" s="10" t="s">
        <v>19548</v>
      </c>
      <c r="C1827" s="269" t="s">
        <v>30118</v>
      </c>
      <c r="D1827" s="841" t="s">
        <v>19617</v>
      </c>
      <c r="E1827" s="837">
        <v>2200</v>
      </c>
      <c r="F1827" s="269">
        <v>44137609</v>
      </c>
      <c r="G1827" s="841" t="s">
        <v>19618</v>
      </c>
      <c r="H1827" s="842" t="s">
        <v>19619</v>
      </c>
      <c r="I1827" s="842" t="s">
        <v>19575</v>
      </c>
      <c r="J1827" s="107" t="s">
        <v>19576</v>
      </c>
      <c r="K1827" s="10" t="s">
        <v>8511</v>
      </c>
      <c r="L1827" s="10" t="s">
        <v>8497</v>
      </c>
      <c r="M1827" s="838">
        <f>+L1827*E1827</f>
        <v>4400</v>
      </c>
      <c r="N1827" s="10" t="s">
        <v>8511</v>
      </c>
      <c r="O1827" s="107">
        <v>6</v>
      </c>
      <c r="P1827" s="838">
        <f>+E1827*O1827</f>
        <v>13200</v>
      </c>
      <c r="Q1827" s="10" t="s">
        <v>8511</v>
      </c>
      <c r="R1827" s="107">
        <v>12</v>
      </c>
    </row>
    <row r="1828" spans="1:18" s="843" customFormat="1" ht="22.5" x14ac:dyDescent="0.25">
      <c r="A1828" s="107" t="s">
        <v>19573</v>
      </c>
      <c r="B1828" s="10" t="s">
        <v>19548</v>
      </c>
      <c r="C1828" s="269" t="s">
        <v>30118</v>
      </c>
      <c r="D1828" s="841" t="s">
        <v>19620</v>
      </c>
      <c r="E1828" s="837">
        <v>4500</v>
      </c>
      <c r="F1828" s="269" t="s">
        <v>19621</v>
      </c>
      <c r="G1828" s="841" t="s">
        <v>16746</v>
      </c>
      <c r="H1828" s="842" t="s">
        <v>19594</v>
      </c>
      <c r="I1828" s="842" t="s">
        <v>19575</v>
      </c>
      <c r="J1828" s="107" t="s">
        <v>19090</v>
      </c>
      <c r="K1828" s="10" t="s">
        <v>8511</v>
      </c>
      <c r="L1828" s="10" t="s">
        <v>9091</v>
      </c>
      <c r="M1828" s="838">
        <f t="shared" si="17"/>
        <v>36000</v>
      </c>
      <c r="N1828" s="10" t="s">
        <v>8511</v>
      </c>
      <c r="O1828" s="107">
        <v>6</v>
      </c>
      <c r="P1828" s="838">
        <f t="shared" si="18"/>
        <v>27000</v>
      </c>
      <c r="Q1828" s="10">
        <v>1</v>
      </c>
      <c r="R1828" s="107">
        <v>12</v>
      </c>
    </row>
    <row r="1829" spans="1:18" s="843" customFormat="1" ht="22.5" x14ac:dyDescent="0.25">
      <c r="A1829" s="107" t="s">
        <v>19573</v>
      </c>
      <c r="B1829" s="10" t="s">
        <v>19548</v>
      </c>
      <c r="C1829" s="269" t="s">
        <v>30118</v>
      </c>
      <c r="D1829" s="841" t="s">
        <v>19622</v>
      </c>
      <c r="E1829" s="837">
        <v>2200</v>
      </c>
      <c r="F1829" s="269" t="s">
        <v>19623</v>
      </c>
      <c r="G1829" s="841" t="s">
        <v>19624</v>
      </c>
      <c r="H1829" s="842" t="s">
        <v>19625</v>
      </c>
      <c r="I1829" s="842" t="s">
        <v>19575</v>
      </c>
      <c r="J1829" s="107" t="s">
        <v>19090</v>
      </c>
      <c r="K1829" s="10" t="s">
        <v>8511</v>
      </c>
      <c r="L1829" s="10" t="s">
        <v>8497</v>
      </c>
      <c r="M1829" s="838">
        <f>+L1829*E1829</f>
        <v>4400</v>
      </c>
      <c r="N1829" s="10" t="s">
        <v>8511</v>
      </c>
      <c r="O1829" s="107">
        <v>6</v>
      </c>
      <c r="P1829" s="838">
        <f>+E1829*O1829</f>
        <v>13200</v>
      </c>
      <c r="Q1829" s="10" t="s">
        <v>8511</v>
      </c>
      <c r="R1829" s="107">
        <v>12</v>
      </c>
    </row>
    <row r="1830" spans="1:18" s="843" customFormat="1" ht="22.5" x14ac:dyDescent="0.25">
      <c r="A1830" s="107" t="s">
        <v>19573</v>
      </c>
      <c r="B1830" s="10" t="s">
        <v>19548</v>
      </c>
      <c r="C1830" s="269" t="s">
        <v>30118</v>
      </c>
      <c r="D1830" s="841" t="s">
        <v>19626</v>
      </c>
      <c r="E1830" s="837">
        <v>8000</v>
      </c>
      <c r="F1830" s="269" t="s">
        <v>19627</v>
      </c>
      <c r="G1830" s="841" t="s">
        <v>19628</v>
      </c>
      <c r="H1830" s="842" t="s">
        <v>19594</v>
      </c>
      <c r="I1830" s="842" t="s">
        <v>19575</v>
      </c>
      <c r="J1830" s="107" t="s">
        <v>19576</v>
      </c>
      <c r="K1830" s="10" t="s">
        <v>8511</v>
      </c>
      <c r="L1830" s="10" t="s">
        <v>8942</v>
      </c>
      <c r="M1830" s="838">
        <f t="shared" si="17"/>
        <v>96000</v>
      </c>
      <c r="N1830" s="10" t="s">
        <v>8511</v>
      </c>
      <c r="O1830" s="107">
        <v>6</v>
      </c>
      <c r="P1830" s="838">
        <f t="shared" si="18"/>
        <v>48000</v>
      </c>
      <c r="Q1830" s="10">
        <v>1</v>
      </c>
      <c r="R1830" s="107">
        <v>12</v>
      </c>
    </row>
    <row r="1831" spans="1:18" s="843" customFormat="1" ht="22.5" x14ac:dyDescent="0.25">
      <c r="A1831" s="107" t="s">
        <v>19573</v>
      </c>
      <c r="B1831" s="10" t="s">
        <v>19548</v>
      </c>
      <c r="C1831" s="269" t="s">
        <v>30118</v>
      </c>
      <c r="D1831" s="841" t="s">
        <v>19629</v>
      </c>
      <c r="E1831" s="837">
        <v>8000</v>
      </c>
      <c r="F1831" s="269" t="s">
        <v>19630</v>
      </c>
      <c r="G1831" s="841" t="s">
        <v>19631</v>
      </c>
      <c r="H1831" s="842" t="s">
        <v>19594</v>
      </c>
      <c r="I1831" s="842" t="s">
        <v>19575</v>
      </c>
      <c r="J1831" s="107" t="s">
        <v>19576</v>
      </c>
      <c r="K1831" s="10" t="s">
        <v>8511</v>
      </c>
      <c r="L1831" s="10" t="s">
        <v>8942</v>
      </c>
      <c r="M1831" s="838">
        <f t="shared" si="17"/>
        <v>96000</v>
      </c>
      <c r="N1831" s="10" t="s">
        <v>8511</v>
      </c>
      <c r="O1831" s="107">
        <v>6</v>
      </c>
      <c r="P1831" s="838">
        <f t="shared" si="18"/>
        <v>48000</v>
      </c>
      <c r="Q1831" s="10">
        <v>1</v>
      </c>
      <c r="R1831" s="107">
        <v>12</v>
      </c>
    </row>
    <row r="1832" spans="1:18" s="843" customFormat="1" ht="22.5" x14ac:dyDescent="0.25">
      <c r="A1832" s="107" t="s">
        <v>19573</v>
      </c>
      <c r="B1832" s="10" t="s">
        <v>19548</v>
      </c>
      <c r="C1832" s="269" t="s">
        <v>30118</v>
      </c>
      <c r="D1832" s="841" t="s">
        <v>19632</v>
      </c>
      <c r="E1832" s="837">
        <v>4500</v>
      </c>
      <c r="F1832" s="269">
        <v>44110322</v>
      </c>
      <c r="G1832" s="841" t="s">
        <v>19633</v>
      </c>
      <c r="H1832" s="842" t="s">
        <v>19612</v>
      </c>
      <c r="I1832" s="842" t="s">
        <v>19575</v>
      </c>
      <c r="J1832" s="107" t="s">
        <v>19576</v>
      </c>
      <c r="K1832" s="10" t="s">
        <v>8511</v>
      </c>
      <c r="L1832" s="10" t="s">
        <v>9046</v>
      </c>
      <c r="M1832" s="838">
        <f t="shared" si="17"/>
        <v>45000</v>
      </c>
      <c r="N1832" s="10" t="s">
        <v>8511</v>
      </c>
      <c r="O1832" s="107">
        <v>6</v>
      </c>
      <c r="P1832" s="838">
        <f t="shared" si="18"/>
        <v>27000</v>
      </c>
      <c r="Q1832" s="10">
        <v>1</v>
      </c>
      <c r="R1832" s="107">
        <v>12</v>
      </c>
    </row>
    <row r="1833" spans="1:18" s="843" customFormat="1" ht="22.5" x14ac:dyDescent="0.25">
      <c r="A1833" s="107" t="s">
        <v>19573</v>
      </c>
      <c r="B1833" s="10" t="s">
        <v>19548</v>
      </c>
      <c r="C1833" s="269" t="s">
        <v>30118</v>
      </c>
      <c r="D1833" s="841" t="s">
        <v>19634</v>
      </c>
      <c r="E1833" s="837">
        <v>2500</v>
      </c>
      <c r="F1833" s="269">
        <v>76162404</v>
      </c>
      <c r="G1833" s="841" t="s">
        <v>19635</v>
      </c>
      <c r="H1833" s="842" t="s">
        <v>19636</v>
      </c>
      <c r="I1833" s="842" t="s">
        <v>19575</v>
      </c>
      <c r="J1833" s="107" t="s">
        <v>19576</v>
      </c>
      <c r="K1833" s="10" t="s">
        <v>8511</v>
      </c>
      <c r="L1833" s="10" t="s">
        <v>8942</v>
      </c>
      <c r="M1833" s="838">
        <f t="shared" si="17"/>
        <v>30000</v>
      </c>
      <c r="N1833" s="10" t="s">
        <v>8511</v>
      </c>
      <c r="O1833" s="107">
        <v>6</v>
      </c>
      <c r="P1833" s="838">
        <f t="shared" si="18"/>
        <v>15000</v>
      </c>
      <c r="Q1833" s="10">
        <v>1</v>
      </c>
      <c r="R1833" s="107">
        <v>12</v>
      </c>
    </row>
    <row r="1834" spans="1:18" s="843" customFormat="1" ht="22.5" x14ac:dyDescent="0.25">
      <c r="A1834" s="107" t="s">
        <v>19573</v>
      </c>
      <c r="B1834" s="10" t="s">
        <v>19548</v>
      </c>
      <c r="C1834" s="269" t="s">
        <v>30118</v>
      </c>
      <c r="D1834" s="841" t="s">
        <v>15680</v>
      </c>
      <c r="E1834" s="837">
        <v>3800</v>
      </c>
      <c r="F1834" s="269">
        <v>45103645</v>
      </c>
      <c r="G1834" s="841" t="s">
        <v>19637</v>
      </c>
      <c r="H1834" s="842" t="s">
        <v>15446</v>
      </c>
      <c r="I1834" s="842" t="s">
        <v>19575</v>
      </c>
      <c r="J1834" s="107" t="s">
        <v>19576</v>
      </c>
      <c r="K1834" s="10" t="s">
        <v>8511</v>
      </c>
      <c r="L1834" s="10" t="s">
        <v>8497</v>
      </c>
      <c r="M1834" s="838">
        <f>+L1834*E1834</f>
        <v>7600</v>
      </c>
      <c r="N1834" s="10" t="s">
        <v>8511</v>
      </c>
      <c r="O1834" s="107">
        <v>3</v>
      </c>
      <c r="P1834" s="838">
        <f>+E1834*O1834</f>
        <v>11400</v>
      </c>
      <c r="Q1834" s="10" t="s">
        <v>17180</v>
      </c>
      <c r="R1834" s="107">
        <v>0</v>
      </c>
    </row>
    <row r="1835" spans="1:18" s="843" customFormat="1" ht="22.5" x14ac:dyDescent="0.25">
      <c r="A1835" s="107" t="s">
        <v>19573</v>
      </c>
      <c r="B1835" s="10" t="s">
        <v>19548</v>
      </c>
      <c r="C1835" s="269" t="s">
        <v>30118</v>
      </c>
      <c r="D1835" s="841" t="s">
        <v>19638</v>
      </c>
      <c r="E1835" s="837">
        <v>8500</v>
      </c>
      <c r="F1835" s="269" t="s">
        <v>19639</v>
      </c>
      <c r="G1835" s="841" t="s">
        <v>19640</v>
      </c>
      <c r="H1835" s="842" t="s">
        <v>19641</v>
      </c>
      <c r="I1835" s="842" t="s">
        <v>19575</v>
      </c>
      <c r="J1835" s="107" t="s">
        <v>19576</v>
      </c>
      <c r="K1835" s="10" t="s">
        <v>8511</v>
      </c>
      <c r="L1835" s="10" t="s">
        <v>8942</v>
      </c>
      <c r="M1835" s="838">
        <f t="shared" si="17"/>
        <v>102000</v>
      </c>
      <c r="N1835" s="10" t="s">
        <v>8511</v>
      </c>
      <c r="O1835" s="107">
        <v>6</v>
      </c>
      <c r="P1835" s="838">
        <f t="shared" si="18"/>
        <v>51000</v>
      </c>
      <c r="Q1835" s="10">
        <v>1</v>
      </c>
      <c r="R1835" s="107">
        <v>12</v>
      </c>
    </row>
    <row r="1836" spans="1:18" s="843" customFormat="1" ht="22.5" x14ac:dyDescent="0.25">
      <c r="A1836" s="107" t="s">
        <v>19573</v>
      </c>
      <c r="B1836" s="10" t="s">
        <v>19548</v>
      </c>
      <c r="C1836" s="269" t="s">
        <v>30118</v>
      </c>
      <c r="D1836" s="841" t="s">
        <v>19642</v>
      </c>
      <c r="E1836" s="837">
        <v>8000</v>
      </c>
      <c r="F1836" s="269" t="s">
        <v>19643</v>
      </c>
      <c r="G1836" s="841" t="s">
        <v>19644</v>
      </c>
      <c r="H1836" s="842" t="s">
        <v>19645</v>
      </c>
      <c r="I1836" s="842" t="s">
        <v>19575</v>
      </c>
      <c r="J1836" s="107" t="s">
        <v>19576</v>
      </c>
      <c r="K1836" s="10" t="s">
        <v>8511</v>
      </c>
      <c r="L1836" s="10" t="s">
        <v>8942</v>
      </c>
      <c r="M1836" s="838">
        <f t="shared" si="17"/>
        <v>96000</v>
      </c>
      <c r="N1836" s="10" t="s">
        <v>8511</v>
      </c>
      <c r="O1836" s="107">
        <v>6</v>
      </c>
      <c r="P1836" s="838">
        <f t="shared" si="18"/>
        <v>48000</v>
      </c>
      <c r="Q1836" s="10">
        <v>1</v>
      </c>
      <c r="R1836" s="107">
        <v>12</v>
      </c>
    </row>
    <row r="1837" spans="1:18" s="843" customFormat="1" ht="22.5" x14ac:dyDescent="0.25">
      <c r="A1837" s="107" t="s">
        <v>19573</v>
      </c>
      <c r="B1837" s="10" t="s">
        <v>19548</v>
      </c>
      <c r="C1837" s="269" t="s">
        <v>30118</v>
      </c>
      <c r="D1837" s="841" t="s">
        <v>19646</v>
      </c>
      <c r="E1837" s="837">
        <v>8000</v>
      </c>
      <c r="F1837" s="269">
        <v>16779177</v>
      </c>
      <c r="G1837" s="841" t="s">
        <v>19647</v>
      </c>
      <c r="H1837" s="842" t="s">
        <v>18791</v>
      </c>
      <c r="I1837" s="842" t="s">
        <v>19575</v>
      </c>
      <c r="J1837" s="107" t="s">
        <v>19090</v>
      </c>
      <c r="K1837" s="10" t="s">
        <v>8511</v>
      </c>
      <c r="L1837" s="10" t="s">
        <v>8942</v>
      </c>
      <c r="M1837" s="838">
        <f t="shared" si="17"/>
        <v>96000</v>
      </c>
      <c r="N1837" s="10" t="s">
        <v>8511</v>
      </c>
      <c r="O1837" s="107">
        <v>6</v>
      </c>
      <c r="P1837" s="838">
        <f t="shared" si="18"/>
        <v>48000</v>
      </c>
      <c r="Q1837" s="10">
        <v>1</v>
      </c>
      <c r="R1837" s="107">
        <v>12</v>
      </c>
    </row>
    <row r="1838" spans="1:18" s="843" customFormat="1" ht="22.5" x14ac:dyDescent="0.25">
      <c r="A1838" s="107" t="s">
        <v>19573</v>
      </c>
      <c r="B1838" s="10" t="s">
        <v>19548</v>
      </c>
      <c r="C1838" s="269" t="s">
        <v>30118</v>
      </c>
      <c r="D1838" s="841" t="s">
        <v>19648</v>
      </c>
      <c r="E1838" s="837">
        <v>2000</v>
      </c>
      <c r="F1838" s="269">
        <v>45504418</v>
      </c>
      <c r="G1838" s="841" t="s">
        <v>19649</v>
      </c>
      <c r="H1838" s="842" t="s">
        <v>19650</v>
      </c>
      <c r="I1838" s="842" t="s">
        <v>19575</v>
      </c>
      <c r="J1838" s="107" t="s">
        <v>19090</v>
      </c>
      <c r="K1838" s="10" t="s">
        <v>8511</v>
      </c>
      <c r="L1838" s="10" t="s">
        <v>8497</v>
      </c>
      <c r="M1838" s="838">
        <f>+L1838*E1838</f>
        <v>4000</v>
      </c>
      <c r="N1838" s="10" t="s">
        <v>8511</v>
      </c>
      <c r="O1838" s="107">
        <v>6</v>
      </c>
      <c r="P1838" s="838">
        <f>+E1838*O1838</f>
        <v>12000</v>
      </c>
      <c r="Q1838" s="10" t="s">
        <v>8511</v>
      </c>
      <c r="R1838" s="107">
        <v>12</v>
      </c>
    </row>
    <row r="1839" spans="1:18" s="843" customFormat="1" ht="22.5" x14ac:dyDescent="0.25">
      <c r="A1839" s="107" t="s">
        <v>19573</v>
      </c>
      <c r="B1839" s="10" t="s">
        <v>19548</v>
      </c>
      <c r="C1839" s="269" t="s">
        <v>30118</v>
      </c>
      <c r="D1839" s="841" t="s">
        <v>19651</v>
      </c>
      <c r="E1839" s="837">
        <v>2500</v>
      </c>
      <c r="F1839" s="269">
        <v>47749434</v>
      </c>
      <c r="G1839" s="841" t="s">
        <v>19652</v>
      </c>
      <c r="H1839" s="842" t="s">
        <v>19653</v>
      </c>
      <c r="I1839" s="842" t="s">
        <v>19575</v>
      </c>
      <c r="J1839" s="107" t="s">
        <v>19090</v>
      </c>
      <c r="K1839" s="10" t="s">
        <v>8511</v>
      </c>
      <c r="L1839" s="10" t="s">
        <v>8942</v>
      </c>
      <c r="M1839" s="838">
        <f t="shared" si="17"/>
        <v>30000</v>
      </c>
      <c r="N1839" s="10" t="s">
        <v>8511</v>
      </c>
      <c r="O1839" s="107">
        <v>6</v>
      </c>
      <c r="P1839" s="838">
        <f t="shared" si="18"/>
        <v>15000</v>
      </c>
      <c r="Q1839" s="10">
        <v>1</v>
      </c>
      <c r="R1839" s="107">
        <v>12</v>
      </c>
    </row>
    <row r="1840" spans="1:18" s="843" customFormat="1" ht="22.5" x14ac:dyDescent="0.25">
      <c r="A1840" s="107" t="s">
        <v>19573</v>
      </c>
      <c r="B1840" s="10" t="s">
        <v>19548</v>
      </c>
      <c r="C1840" s="269" t="s">
        <v>30118</v>
      </c>
      <c r="D1840" s="841" t="s">
        <v>19654</v>
      </c>
      <c r="E1840" s="837">
        <v>2000</v>
      </c>
      <c r="F1840" s="269">
        <v>20056568</v>
      </c>
      <c r="G1840" s="841" t="s">
        <v>19655</v>
      </c>
      <c r="H1840" s="842" t="s">
        <v>19587</v>
      </c>
      <c r="I1840" s="842" t="s">
        <v>19588</v>
      </c>
      <c r="J1840" s="107" t="s">
        <v>19587</v>
      </c>
      <c r="K1840" s="10" t="s">
        <v>8511</v>
      </c>
      <c r="L1840" s="10" t="s">
        <v>8942</v>
      </c>
      <c r="M1840" s="838">
        <f t="shared" si="17"/>
        <v>24000</v>
      </c>
      <c r="N1840" s="10" t="s">
        <v>8511</v>
      </c>
      <c r="O1840" s="107">
        <v>6</v>
      </c>
      <c r="P1840" s="838">
        <f t="shared" si="18"/>
        <v>12000</v>
      </c>
      <c r="Q1840" s="10">
        <v>1</v>
      </c>
      <c r="R1840" s="107">
        <v>12</v>
      </c>
    </row>
    <row r="1841" spans="1:18" s="843" customFormat="1" ht="22.5" x14ac:dyDescent="0.25">
      <c r="A1841" s="107" t="s">
        <v>19573</v>
      </c>
      <c r="B1841" s="10" t="s">
        <v>19548</v>
      </c>
      <c r="C1841" s="269" t="s">
        <v>30118</v>
      </c>
      <c r="D1841" s="841" t="s">
        <v>19656</v>
      </c>
      <c r="E1841" s="837">
        <v>10000</v>
      </c>
      <c r="F1841" s="269" t="s">
        <v>19657</v>
      </c>
      <c r="G1841" s="841" t="s">
        <v>19658</v>
      </c>
      <c r="H1841" s="842" t="s">
        <v>15416</v>
      </c>
      <c r="I1841" s="842" t="s">
        <v>19575</v>
      </c>
      <c r="J1841" s="107" t="s">
        <v>19576</v>
      </c>
      <c r="K1841" s="10" t="s">
        <v>8511</v>
      </c>
      <c r="L1841" s="10" t="s">
        <v>8942</v>
      </c>
      <c r="M1841" s="838">
        <f t="shared" si="17"/>
        <v>120000</v>
      </c>
      <c r="N1841" s="10" t="s">
        <v>8511</v>
      </c>
      <c r="O1841" s="107">
        <v>6</v>
      </c>
      <c r="P1841" s="838">
        <f t="shared" si="18"/>
        <v>60000</v>
      </c>
      <c r="Q1841" s="10">
        <v>1</v>
      </c>
      <c r="R1841" s="107">
        <v>12</v>
      </c>
    </row>
    <row r="1842" spans="1:18" s="843" customFormat="1" ht="22.5" x14ac:dyDescent="0.25">
      <c r="A1842" s="107" t="s">
        <v>19573</v>
      </c>
      <c r="B1842" s="10" t="s">
        <v>19548</v>
      </c>
      <c r="C1842" s="269" t="s">
        <v>30118</v>
      </c>
      <c r="D1842" s="841" t="s">
        <v>19659</v>
      </c>
      <c r="E1842" s="837">
        <v>10000</v>
      </c>
      <c r="F1842" s="269" t="s">
        <v>19660</v>
      </c>
      <c r="G1842" s="841" t="s">
        <v>19661</v>
      </c>
      <c r="H1842" s="842" t="s">
        <v>19662</v>
      </c>
      <c r="I1842" s="842" t="s">
        <v>19575</v>
      </c>
      <c r="J1842" s="107" t="s">
        <v>19576</v>
      </c>
      <c r="K1842" s="10" t="s">
        <v>8511</v>
      </c>
      <c r="L1842" s="10" t="s">
        <v>8942</v>
      </c>
      <c r="M1842" s="838">
        <f t="shared" si="17"/>
        <v>120000</v>
      </c>
      <c r="N1842" s="10" t="s">
        <v>8511</v>
      </c>
      <c r="O1842" s="107">
        <v>6</v>
      </c>
      <c r="P1842" s="838">
        <f t="shared" si="18"/>
        <v>60000</v>
      </c>
      <c r="Q1842" s="10">
        <v>1</v>
      </c>
      <c r="R1842" s="107">
        <v>12</v>
      </c>
    </row>
    <row r="1843" spans="1:18" s="843" customFormat="1" ht="22.5" x14ac:dyDescent="0.25">
      <c r="A1843" s="107" t="s">
        <v>19573</v>
      </c>
      <c r="B1843" s="10" t="s">
        <v>19548</v>
      </c>
      <c r="C1843" s="269" t="s">
        <v>30118</v>
      </c>
      <c r="D1843" s="841" t="s">
        <v>19663</v>
      </c>
      <c r="E1843" s="837">
        <v>3300</v>
      </c>
      <c r="F1843" s="269">
        <v>16723056</v>
      </c>
      <c r="G1843" s="841" t="s">
        <v>19664</v>
      </c>
      <c r="H1843" s="842" t="s">
        <v>17461</v>
      </c>
      <c r="I1843" s="842" t="s">
        <v>16017</v>
      </c>
      <c r="J1843" s="107" t="s">
        <v>16017</v>
      </c>
      <c r="K1843" s="10" t="s">
        <v>8511</v>
      </c>
      <c r="L1843" s="10" t="s">
        <v>8497</v>
      </c>
      <c r="M1843" s="838">
        <f>+L1843*E1843</f>
        <v>6600</v>
      </c>
      <c r="N1843" s="10" t="s">
        <v>8511</v>
      </c>
      <c r="O1843" s="107">
        <v>6</v>
      </c>
      <c r="P1843" s="838">
        <f>+E1843*O1843</f>
        <v>19800</v>
      </c>
      <c r="Q1843" s="10" t="s">
        <v>8511</v>
      </c>
      <c r="R1843" s="107">
        <v>12</v>
      </c>
    </row>
    <row r="1844" spans="1:18" s="843" customFormat="1" ht="22.5" x14ac:dyDescent="0.25">
      <c r="A1844" s="107" t="s">
        <v>19573</v>
      </c>
      <c r="B1844" s="10" t="s">
        <v>19548</v>
      </c>
      <c r="C1844" s="269" t="s">
        <v>30118</v>
      </c>
      <c r="D1844" s="841" t="s">
        <v>19665</v>
      </c>
      <c r="E1844" s="837">
        <v>10000</v>
      </c>
      <c r="F1844" s="269" t="s">
        <v>19666</v>
      </c>
      <c r="G1844" s="841" t="s">
        <v>19667</v>
      </c>
      <c r="H1844" s="842" t="s">
        <v>15446</v>
      </c>
      <c r="I1844" s="842" t="s">
        <v>19575</v>
      </c>
      <c r="J1844" s="107" t="s">
        <v>19576</v>
      </c>
      <c r="K1844" s="10" t="s">
        <v>8511</v>
      </c>
      <c r="L1844" s="10" t="s">
        <v>8942</v>
      </c>
      <c r="M1844" s="838">
        <f t="shared" si="17"/>
        <v>120000</v>
      </c>
      <c r="N1844" s="10" t="s">
        <v>8511</v>
      </c>
      <c r="O1844" s="107">
        <v>6</v>
      </c>
      <c r="P1844" s="838">
        <f t="shared" si="18"/>
        <v>60000</v>
      </c>
      <c r="Q1844" s="10">
        <v>1</v>
      </c>
      <c r="R1844" s="107">
        <v>12</v>
      </c>
    </row>
    <row r="1845" spans="1:18" s="843" customFormat="1" ht="22.5" x14ac:dyDescent="0.25">
      <c r="A1845" s="107" t="s">
        <v>19573</v>
      </c>
      <c r="B1845" s="10" t="s">
        <v>19548</v>
      </c>
      <c r="C1845" s="269" t="s">
        <v>30118</v>
      </c>
      <c r="D1845" s="841" t="s">
        <v>19668</v>
      </c>
      <c r="E1845" s="837">
        <v>12000</v>
      </c>
      <c r="F1845" s="269" t="s">
        <v>19669</v>
      </c>
      <c r="G1845" s="841" t="s">
        <v>19670</v>
      </c>
      <c r="H1845" s="842" t="s">
        <v>19605</v>
      </c>
      <c r="I1845" s="842" t="s">
        <v>19575</v>
      </c>
      <c r="J1845" s="107" t="s">
        <v>19576</v>
      </c>
      <c r="K1845" s="10" t="s">
        <v>8511</v>
      </c>
      <c r="L1845" s="10" t="s">
        <v>8942</v>
      </c>
      <c r="M1845" s="838">
        <f t="shared" si="17"/>
        <v>144000</v>
      </c>
      <c r="N1845" s="10" t="s">
        <v>8511</v>
      </c>
      <c r="O1845" s="107">
        <v>5</v>
      </c>
      <c r="P1845" s="838">
        <f t="shared" si="18"/>
        <v>60000</v>
      </c>
      <c r="Q1845" s="10" t="s">
        <v>17180</v>
      </c>
      <c r="R1845" s="107">
        <v>0</v>
      </c>
    </row>
    <row r="1846" spans="1:18" s="843" customFormat="1" ht="22.5" x14ac:dyDescent="0.25">
      <c r="A1846" s="107" t="s">
        <v>19573</v>
      </c>
      <c r="B1846" s="10" t="s">
        <v>19548</v>
      </c>
      <c r="C1846" s="269" t="s">
        <v>30118</v>
      </c>
      <c r="D1846" s="841" t="s">
        <v>19671</v>
      </c>
      <c r="E1846" s="837">
        <v>4500</v>
      </c>
      <c r="F1846" s="269">
        <v>42361437</v>
      </c>
      <c r="G1846" s="841" t="s">
        <v>19672</v>
      </c>
      <c r="H1846" s="842" t="s">
        <v>19612</v>
      </c>
      <c r="I1846" s="842" t="s">
        <v>19575</v>
      </c>
      <c r="J1846" s="107" t="s">
        <v>19576</v>
      </c>
      <c r="K1846" s="10" t="s">
        <v>8511</v>
      </c>
      <c r="L1846" s="10" t="s">
        <v>9046</v>
      </c>
      <c r="M1846" s="838">
        <f t="shared" si="17"/>
        <v>45000</v>
      </c>
      <c r="N1846" s="10" t="s">
        <v>8511</v>
      </c>
      <c r="O1846" s="107">
        <v>6</v>
      </c>
      <c r="P1846" s="838">
        <f t="shared" si="18"/>
        <v>27000</v>
      </c>
      <c r="Q1846" s="10">
        <v>1</v>
      </c>
      <c r="R1846" s="107">
        <v>12</v>
      </c>
    </row>
    <row r="1847" spans="1:18" s="843" customFormat="1" ht="22.5" x14ac:dyDescent="0.25">
      <c r="A1847" s="107" t="s">
        <v>19573</v>
      </c>
      <c r="B1847" s="10" t="s">
        <v>19548</v>
      </c>
      <c r="C1847" s="269" t="s">
        <v>30118</v>
      </c>
      <c r="D1847" s="841" t="s">
        <v>19673</v>
      </c>
      <c r="E1847" s="837">
        <v>10500</v>
      </c>
      <c r="F1847" s="269" t="s">
        <v>19674</v>
      </c>
      <c r="G1847" s="841" t="s">
        <v>19675</v>
      </c>
      <c r="H1847" s="842" t="s">
        <v>19605</v>
      </c>
      <c r="I1847" s="842" t="s">
        <v>19575</v>
      </c>
      <c r="J1847" s="107" t="s">
        <v>19576</v>
      </c>
      <c r="K1847" s="10" t="s">
        <v>17180</v>
      </c>
      <c r="L1847" s="10" t="s">
        <v>17180</v>
      </c>
      <c r="M1847" s="838">
        <v>0</v>
      </c>
      <c r="N1847" s="10" t="s">
        <v>8511</v>
      </c>
      <c r="O1847" s="107">
        <v>2</v>
      </c>
      <c r="P1847" s="838">
        <f t="shared" si="18"/>
        <v>21000</v>
      </c>
      <c r="Q1847" s="10" t="s">
        <v>8511</v>
      </c>
      <c r="R1847" s="107">
        <v>12</v>
      </c>
    </row>
    <row r="1848" spans="1:18" s="843" customFormat="1" ht="22.5" x14ac:dyDescent="0.25">
      <c r="A1848" s="107" t="s">
        <v>19573</v>
      </c>
      <c r="B1848" s="10" t="s">
        <v>19548</v>
      </c>
      <c r="C1848" s="269" t="s">
        <v>30118</v>
      </c>
      <c r="D1848" s="841" t="s">
        <v>19676</v>
      </c>
      <c r="E1848" s="837">
        <v>3000</v>
      </c>
      <c r="F1848" s="269">
        <v>41584835</v>
      </c>
      <c r="G1848" s="841" t="s">
        <v>19677</v>
      </c>
      <c r="H1848" s="842" t="s">
        <v>15416</v>
      </c>
      <c r="I1848" s="842" t="s">
        <v>19575</v>
      </c>
      <c r="J1848" s="107" t="s">
        <v>19576</v>
      </c>
      <c r="K1848" s="10" t="s">
        <v>8511</v>
      </c>
      <c r="L1848" s="10" t="s">
        <v>8942</v>
      </c>
      <c r="M1848" s="838">
        <f t="shared" si="17"/>
        <v>36000</v>
      </c>
      <c r="N1848" s="10" t="s">
        <v>8511</v>
      </c>
      <c r="O1848" s="107">
        <v>4</v>
      </c>
      <c r="P1848" s="838">
        <f t="shared" si="18"/>
        <v>12000</v>
      </c>
      <c r="Q1848" s="10" t="s">
        <v>17180</v>
      </c>
      <c r="R1848" s="107">
        <v>0</v>
      </c>
    </row>
    <row r="1849" spans="1:18" s="843" customFormat="1" ht="22.5" x14ac:dyDescent="0.25">
      <c r="A1849" s="107" t="s">
        <v>19573</v>
      </c>
      <c r="B1849" s="10" t="s">
        <v>19548</v>
      </c>
      <c r="C1849" s="269" t="s">
        <v>30118</v>
      </c>
      <c r="D1849" s="841" t="s">
        <v>19678</v>
      </c>
      <c r="E1849" s="837">
        <v>2200</v>
      </c>
      <c r="F1849" s="269" t="s">
        <v>19679</v>
      </c>
      <c r="G1849" s="841" t="s">
        <v>19680</v>
      </c>
      <c r="H1849" s="842" t="s">
        <v>15446</v>
      </c>
      <c r="I1849" s="842" t="s">
        <v>19575</v>
      </c>
      <c r="J1849" s="107" t="s">
        <v>19576</v>
      </c>
      <c r="K1849" s="10" t="s">
        <v>8511</v>
      </c>
      <c r="L1849" s="10" t="s">
        <v>8497</v>
      </c>
      <c r="M1849" s="838">
        <f>+L1849*E1849</f>
        <v>4400</v>
      </c>
      <c r="N1849" s="10" t="s">
        <v>8511</v>
      </c>
      <c r="O1849" s="107">
        <v>6</v>
      </c>
      <c r="P1849" s="838">
        <f>+E1849*O1849</f>
        <v>13200</v>
      </c>
      <c r="Q1849" s="10" t="s">
        <v>8511</v>
      </c>
      <c r="R1849" s="107">
        <v>12</v>
      </c>
    </row>
    <row r="1850" spans="1:18" s="843" customFormat="1" ht="22.5" x14ac:dyDescent="0.25">
      <c r="A1850" s="107" t="s">
        <v>19573</v>
      </c>
      <c r="B1850" s="10" t="s">
        <v>19548</v>
      </c>
      <c r="C1850" s="269" t="s">
        <v>30118</v>
      </c>
      <c r="D1850" s="841" t="s">
        <v>19681</v>
      </c>
      <c r="E1850" s="837">
        <v>3300</v>
      </c>
      <c r="F1850" s="269">
        <v>46783135</v>
      </c>
      <c r="G1850" s="841" t="s">
        <v>19682</v>
      </c>
      <c r="H1850" s="842" t="s">
        <v>17516</v>
      </c>
      <c r="I1850" s="842" t="s">
        <v>16017</v>
      </c>
      <c r="J1850" s="107" t="s">
        <v>16017</v>
      </c>
      <c r="K1850" s="10" t="s">
        <v>8511</v>
      </c>
      <c r="L1850" s="10" t="s">
        <v>8497</v>
      </c>
      <c r="M1850" s="838">
        <f>+L1850*E1850</f>
        <v>6600</v>
      </c>
      <c r="N1850" s="10" t="s">
        <v>8511</v>
      </c>
      <c r="O1850" s="107">
        <v>6</v>
      </c>
      <c r="P1850" s="838">
        <f>+E1850*O1850</f>
        <v>19800</v>
      </c>
      <c r="Q1850" s="10" t="s">
        <v>8511</v>
      </c>
      <c r="R1850" s="107">
        <v>12</v>
      </c>
    </row>
    <row r="1851" spans="1:18" s="843" customFormat="1" ht="22.5" x14ac:dyDescent="0.25">
      <c r="A1851" s="107" t="s">
        <v>19573</v>
      </c>
      <c r="B1851" s="10" t="s">
        <v>19548</v>
      </c>
      <c r="C1851" s="269" t="s">
        <v>30118</v>
      </c>
      <c r="D1851" s="841" t="s">
        <v>19683</v>
      </c>
      <c r="E1851" s="837">
        <v>2000</v>
      </c>
      <c r="F1851" s="269">
        <v>44082555</v>
      </c>
      <c r="G1851" s="841" t="s">
        <v>19684</v>
      </c>
      <c r="H1851" s="842" t="s">
        <v>19095</v>
      </c>
      <c r="I1851" s="842" t="s">
        <v>19575</v>
      </c>
      <c r="J1851" s="107" t="s">
        <v>19090</v>
      </c>
      <c r="K1851" s="10" t="s">
        <v>8511</v>
      </c>
      <c r="L1851" s="10" t="s">
        <v>8497</v>
      </c>
      <c r="M1851" s="838">
        <f>+L1851*E1851</f>
        <v>4000</v>
      </c>
      <c r="N1851" s="10" t="s">
        <v>8511</v>
      </c>
      <c r="O1851" s="107">
        <v>6</v>
      </c>
      <c r="P1851" s="838">
        <f>+E1851*O1851</f>
        <v>12000</v>
      </c>
      <c r="Q1851" s="10" t="s">
        <v>8511</v>
      </c>
      <c r="R1851" s="107">
        <v>12</v>
      </c>
    </row>
    <row r="1852" spans="1:18" s="843" customFormat="1" ht="22.5" x14ac:dyDescent="0.25">
      <c r="A1852" s="107" t="s">
        <v>19573</v>
      </c>
      <c r="B1852" s="10" t="s">
        <v>19548</v>
      </c>
      <c r="C1852" s="269" t="s">
        <v>30118</v>
      </c>
      <c r="D1852" s="841" t="s">
        <v>19685</v>
      </c>
      <c r="E1852" s="837">
        <v>15500</v>
      </c>
      <c r="F1852" s="269" t="s">
        <v>19686</v>
      </c>
      <c r="G1852" s="841" t="s">
        <v>19687</v>
      </c>
      <c r="H1852" s="842" t="s">
        <v>19605</v>
      </c>
      <c r="I1852" s="842" t="s">
        <v>19575</v>
      </c>
      <c r="J1852" s="107" t="s">
        <v>19576</v>
      </c>
      <c r="K1852" s="10" t="s">
        <v>8511</v>
      </c>
      <c r="L1852" s="10" t="s">
        <v>8942</v>
      </c>
      <c r="M1852" s="838">
        <f t="shared" si="17"/>
        <v>186000</v>
      </c>
      <c r="N1852" s="10" t="s">
        <v>8511</v>
      </c>
      <c r="O1852" s="107">
        <v>4</v>
      </c>
      <c r="P1852" s="838">
        <f t="shared" si="18"/>
        <v>62000</v>
      </c>
      <c r="Q1852" s="10" t="s">
        <v>17180</v>
      </c>
      <c r="R1852" s="107">
        <v>0</v>
      </c>
    </row>
    <row r="1853" spans="1:18" s="843" customFormat="1" ht="22.5" x14ac:dyDescent="0.25">
      <c r="A1853" s="107" t="s">
        <v>19573</v>
      </c>
      <c r="B1853" s="10" t="s">
        <v>19548</v>
      </c>
      <c r="C1853" s="269" t="s">
        <v>30118</v>
      </c>
      <c r="D1853" s="841" t="s">
        <v>19688</v>
      </c>
      <c r="E1853" s="837">
        <v>3300</v>
      </c>
      <c r="F1853" s="269">
        <v>46040180</v>
      </c>
      <c r="G1853" s="841" t="s">
        <v>19689</v>
      </c>
      <c r="H1853" s="842" t="s">
        <v>15488</v>
      </c>
      <c r="I1853" s="842" t="s">
        <v>19575</v>
      </c>
      <c r="J1853" s="107" t="s">
        <v>19576</v>
      </c>
      <c r="K1853" s="10" t="s">
        <v>8511</v>
      </c>
      <c r="L1853" s="10" t="s">
        <v>8497</v>
      </c>
      <c r="M1853" s="838">
        <f>+L1853*E1853</f>
        <v>6600</v>
      </c>
      <c r="N1853" s="10" t="s">
        <v>8511</v>
      </c>
      <c r="O1853" s="107">
        <v>6</v>
      </c>
      <c r="P1853" s="838">
        <f>+E1853*O1853</f>
        <v>19800</v>
      </c>
      <c r="Q1853" s="10" t="s">
        <v>8511</v>
      </c>
      <c r="R1853" s="107">
        <v>12</v>
      </c>
    </row>
    <row r="1854" spans="1:18" s="843" customFormat="1" ht="22.5" x14ac:dyDescent="0.25">
      <c r="A1854" s="107" t="s">
        <v>19573</v>
      </c>
      <c r="B1854" s="10" t="s">
        <v>19548</v>
      </c>
      <c r="C1854" s="269" t="s">
        <v>30118</v>
      </c>
      <c r="D1854" s="841" t="s">
        <v>19690</v>
      </c>
      <c r="E1854" s="837">
        <v>10000</v>
      </c>
      <c r="F1854" s="269">
        <v>70436036</v>
      </c>
      <c r="G1854" s="841" t="s">
        <v>19691</v>
      </c>
      <c r="H1854" s="842" t="s">
        <v>15437</v>
      </c>
      <c r="I1854" s="842" t="s">
        <v>19575</v>
      </c>
      <c r="J1854" s="107" t="s">
        <v>19090</v>
      </c>
      <c r="K1854" s="10" t="s">
        <v>8511</v>
      </c>
      <c r="L1854" s="10" t="s">
        <v>8511</v>
      </c>
      <c r="M1854" s="838">
        <f>+L1854*E1854</f>
        <v>10000</v>
      </c>
      <c r="N1854" s="10" t="s">
        <v>8511</v>
      </c>
      <c r="O1854" s="107">
        <v>6</v>
      </c>
      <c r="P1854" s="838">
        <f>+E1854*O1854</f>
        <v>60000</v>
      </c>
      <c r="Q1854" s="10" t="s">
        <v>8511</v>
      </c>
      <c r="R1854" s="107">
        <v>12</v>
      </c>
    </row>
    <row r="1855" spans="1:18" s="843" customFormat="1" ht="22.5" x14ac:dyDescent="0.25">
      <c r="A1855" s="107" t="s">
        <v>19573</v>
      </c>
      <c r="B1855" s="10" t="s">
        <v>19548</v>
      </c>
      <c r="C1855" s="269" t="s">
        <v>30118</v>
      </c>
      <c r="D1855" s="841" t="s">
        <v>19692</v>
      </c>
      <c r="E1855" s="837">
        <v>7000</v>
      </c>
      <c r="F1855" s="269">
        <v>44322771</v>
      </c>
      <c r="G1855" s="841" t="s">
        <v>19693</v>
      </c>
      <c r="H1855" s="842" t="s">
        <v>15452</v>
      </c>
      <c r="I1855" s="842" t="s">
        <v>19575</v>
      </c>
      <c r="J1855" s="107" t="s">
        <v>19576</v>
      </c>
      <c r="K1855" s="10" t="s">
        <v>8511</v>
      </c>
      <c r="L1855" s="10" t="s">
        <v>9041</v>
      </c>
      <c r="M1855" s="838">
        <f t="shared" si="17"/>
        <v>77000</v>
      </c>
      <c r="N1855" s="10" t="s">
        <v>8511</v>
      </c>
      <c r="O1855" s="107">
        <v>6</v>
      </c>
      <c r="P1855" s="838">
        <f t="shared" si="18"/>
        <v>42000</v>
      </c>
      <c r="Q1855" s="10">
        <v>1</v>
      </c>
      <c r="R1855" s="107">
        <v>12</v>
      </c>
    </row>
    <row r="1856" spans="1:18" s="843" customFormat="1" ht="22.5" x14ac:dyDescent="0.25">
      <c r="A1856" s="107" t="s">
        <v>19573</v>
      </c>
      <c r="B1856" s="10" t="s">
        <v>19548</v>
      </c>
      <c r="C1856" s="269" t="s">
        <v>30118</v>
      </c>
      <c r="D1856" s="841" t="s">
        <v>15482</v>
      </c>
      <c r="E1856" s="837">
        <v>3300</v>
      </c>
      <c r="F1856" s="269" t="s">
        <v>19694</v>
      </c>
      <c r="G1856" s="841" t="s">
        <v>19695</v>
      </c>
      <c r="H1856" s="842" t="s">
        <v>19587</v>
      </c>
      <c r="I1856" s="842" t="s">
        <v>19588</v>
      </c>
      <c r="J1856" s="107" t="s">
        <v>19587</v>
      </c>
      <c r="K1856" s="10" t="s">
        <v>8511</v>
      </c>
      <c r="L1856" s="10" t="s">
        <v>8497</v>
      </c>
      <c r="M1856" s="838">
        <f>+L1856*E1856</f>
        <v>6600</v>
      </c>
      <c r="N1856" s="10" t="s">
        <v>8511</v>
      </c>
      <c r="O1856" s="107">
        <v>6</v>
      </c>
      <c r="P1856" s="838">
        <f>+E1856*O1856</f>
        <v>19800</v>
      </c>
      <c r="Q1856" s="10" t="s">
        <v>8511</v>
      </c>
      <c r="R1856" s="107">
        <v>12</v>
      </c>
    </row>
    <row r="1857" spans="1:18" s="843" customFormat="1" ht="22.5" x14ac:dyDescent="0.25">
      <c r="A1857" s="107" t="s">
        <v>19573</v>
      </c>
      <c r="B1857" s="10" t="s">
        <v>19548</v>
      </c>
      <c r="C1857" s="269" t="s">
        <v>30118</v>
      </c>
      <c r="D1857" s="841" t="s">
        <v>19696</v>
      </c>
      <c r="E1857" s="837">
        <v>2500</v>
      </c>
      <c r="F1857" s="269">
        <v>47708571</v>
      </c>
      <c r="G1857" s="841" t="s">
        <v>19697</v>
      </c>
      <c r="H1857" s="842" t="s">
        <v>15446</v>
      </c>
      <c r="I1857" s="842" t="s">
        <v>19575</v>
      </c>
      <c r="J1857" s="107" t="s">
        <v>19576</v>
      </c>
      <c r="K1857" s="10" t="s">
        <v>8511</v>
      </c>
      <c r="L1857" s="10" t="s">
        <v>8942</v>
      </c>
      <c r="M1857" s="838">
        <f t="shared" si="17"/>
        <v>30000</v>
      </c>
      <c r="N1857" s="10" t="s">
        <v>8511</v>
      </c>
      <c r="O1857" s="107">
        <v>6</v>
      </c>
      <c r="P1857" s="838">
        <f t="shared" si="18"/>
        <v>15000</v>
      </c>
      <c r="Q1857" s="10">
        <v>1</v>
      </c>
      <c r="R1857" s="107">
        <v>12</v>
      </c>
    </row>
    <row r="1858" spans="1:18" s="843" customFormat="1" ht="22.5" x14ac:dyDescent="0.25">
      <c r="A1858" s="107" t="s">
        <v>19573</v>
      </c>
      <c r="B1858" s="10" t="s">
        <v>19548</v>
      </c>
      <c r="C1858" s="269" t="s">
        <v>30118</v>
      </c>
      <c r="D1858" s="841" t="s">
        <v>19698</v>
      </c>
      <c r="E1858" s="837">
        <v>2500</v>
      </c>
      <c r="F1858" s="269" t="s">
        <v>19699</v>
      </c>
      <c r="G1858" s="841" t="s">
        <v>19700</v>
      </c>
      <c r="H1858" s="842" t="s">
        <v>19587</v>
      </c>
      <c r="I1858" s="842" t="s">
        <v>19588</v>
      </c>
      <c r="J1858" s="107" t="s">
        <v>19587</v>
      </c>
      <c r="K1858" s="10" t="s">
        <v>8511</v>
      </c>
      <c r="L1858" s="10" t="s">
        <v>8497</v>
      </c>
      <c r="M1858" s="838">
        <f>+L1858*E1858</f>
        <v>5000</v>
      </c>
      <c r="N1858" s="10" t="s">
        <v>8511</v>
      </c>
      <c r="O1858" s="107">
        <v>6</v>
      </c>
      <c r="P1858" s="838">
        <f>+E1858*O1858</f>
        <v>15000</v>
      </c>
      <c r="Q1858" s="10" t="s">
        <v>8511</v>
      </c>
      <c r="R1858" s="107">
        <v>12</v>
      </c>
    </row>
    <row r="1859" spans="1:18" s="843" customFormat="1" ht="22.5" x14ac:dyDescent="0.25">
      <c r="A1859" s="107" t="s">
        <v>19573</v>
      </c>
      <c r="B1859" s="10" t="s">
        <v>19548</v>
      </c>
      <c r="C1859" s="269" t="s">
        <v>30118</v>
      </c>
      <c r="D1859" s="841" t="s">
        <v>19701</v>
      </c>
      <c r="E1859" s="837">
        <v>8000</v>
      </c>
      <c r="F1859" s="269" t="s">
        <v>19702</v>
      </c>
      <c r="G1859" s="841" t="s">
        <v>19703</v>
      </c>
      <c r="H1859" s="842" t="s">
        <v>19594</v>
      </c>
      <c r="I1859" s="842" t="s">
        <v>19575</v>
      </c>
      <c r="J1859" s="107" t="s">
        <v>19576</v>
      </c>
      <c r="K1859" s="10" t="s">
        <v>8511</v>
      </c>
      <c r="L1859" s="10" t="s">
        <v>8942</v>
      </c>
      <c r="M1859" s="838">
        <f t="shared" si="17"/>
        <v>96000</v>
      </c>
      <c r="N1859" s="10" t="s">
        <v>8511</v>
      </c>
      <c r="O1859" s="107">
        <v>6</v>
      </c>
      <c r="P1859" s="838">
        <f t="shared" si="18"/>
        <v>48000</v>
      </c>
      <c r="Q1859" s="10">
        <v>1</v>
      </c>
      <c r="R1859" s="107">
        <v>12</v>
      </c>
    </row>
    <row r="1860" spans="1:18" s="843" customFormat="1" ht="22.5" x14ac:dyDescent="0.25">
      <c r="A1860" s="107" t="s">
        <v>19573</v>
      </c>
      <c r="B1860" s="10" t="s">
        <v>19548</v>
      </c>
      <c r="C1860" s="269" t="s">
        <v>30118</v>
      </c>
      <c r="D1860" s="841" t="s">
        <v>19704</v>
      </c>
      <c r="E1860" s="837">
        <v>9000</v>
      </c>
      <c r="F1860" s="269" t="s">
        <v>19705</v>
      </c>
      <c r="G1860" s="841" t="s">
        <v>19706</v>
      </c>
      <c r="H1860" s="842" t="s">
        <v>19059</v>
      </c>
      <c r="I1860" s="842" t="s">
        <v>19575</v>
      </c>
      <c r="J1860" s="107" t="s">
        <v>19576</v>
      </c>
      <c r="K1860" s="10" t="s">
        <v>8511</v>
      </c>
      <c r="L1860" s="10" t="s">
        <v>8942</v>
      </c>
      <c r="M1860" s="838">
        <f t="shared" si="17"/>
        <v>108000</v>
      </c>
      <c r="N1860" s="10" t="s">
        <v>8511</v>
      </c>
      <c r="O1860" s="107">
        <v>6</v>
      </c>
      <c r="P1860" s="838">
        <f t="shared" si="18"/>
        <v>54000</v>
      </c>
      <c r="Q1860" s="10">
        <v>1</v>
      </c>
      <c r="R1860" s="107">
        <v>12</v>
      </c>
    </row>
    <row r="1861" spans="1:18" s="843" customFormat="1" ht="22.5" x14ac:dyDescent="0.25">
      <c r="A1861" s="107" t="s">
        <v>19573</v>
      </c>
      <c r="B1861" s="10" t="s">
        <v>19548</v>
      </c>
      <c r="C1861" s="269" t="s">
        <v>30118</v>
      </c>
      <c r="D1861" s="841" t="s">
        <v>19598</v>
      </c>
      <c r="E1861" s="837">
        <v>4500</v>
      </c>
      <c r="F1861" s="269">
        <v>10531802</v>
      </c>
      <c r="G1861" s="841" t="s">
        <v>19707</v>
      </c>
      <c r="H1861" s="842" t="s">
        <v>18791</v>
      </c>
      <c r="I1861" s="842" t="s">
        <v>16017</v>
      </c>
      <c r="J1861" s="107" t="s">
        <v>16017</v>
      </c>
      <c r="K1861" s="10" t="s">
        <v>8511</v>
      </c>
      <c r="L1861" s="10" t="s">
        <v>8942</v>
      </c>
      <c r="M1861" s="838">
        <f t="shared" si="17"/>
        <v>54000</v>
      </c>
      <c r="N1861" s="10" t="s">
        <v>8511</v>
      </c>
      <c r="O1861" s="107">
        <v>6</v>
      </c>
      <c r="P1861" s="838">
        <f t="shared" si="18"/>
        <v>27000</v>
      </c>
      <c r="Q1861" s="10">
        <v>1</v>
      </c>
      <c r="R1861" s="107">
        <v>12</v>
      </c>
    </row>
    <row r="1862" spans="1:18" s="843" customFormat="1" ht="22.5" x14ac:dyDescent="0.25">
      <c r="A1862" s="107" t="s">
        <v>19573</v>
      </c>
      <c r="B1862" s="10" t="s">
        <v>19548</v>
      </c>
      <c r="C1862" s="269" t="s">
        <v>30118</v>
      </c>
      <c r="D1862" s="841" t="s">
        <v>19708</v>
      </c>
      <c r="E1862" s="837">
        <v>2500</v>
      </c>
      <c r="F1862" s="269">
        <v>43225938</v>
      </c>
      <c r="G1862" s="841" t="s">
        <v>19709</v>
      </c>
      <c r="H1862" s="842" t="s">
        <v>19587</v>
      </c>
      <c r="I1862" s="842" t="s">
        <v>19588</v>
      </c>
      <c r="J1862" s="107" t="s">
        <v>19587</v>
      </c>
      <c r="K1862" s="10" t="s">
        <v>8511</v>
      </c>
      <c r="L1862" s="10" t="s">
        <v>8942</v>
      </c>
      <c r="M1862" s="838">
        <f t="shared" si="17"/>
        <v>30000</v>
      </c>
      <c r="N1862" s="10" t="s">
        <v>8511</v>
      </c>
      <c r="O1862" s="107">
        <v>6</v>
      </c>
      <c r="P1862" s="838">
        <f t="shared" si="18"/>
        <v>15000</v>
      </c>
      <c r="Q1862" s="10">
        <v>1</v>
      </c>
      <c r="R1862" s="107">
        <v>12</v>
      </c>
    </row>
    <row r="1863" spans="1:18" s="843" customFormat="1" ht="22.5" x14ac:dyDescent="0.25">
      <c r="A1863" s="107" t="s">
        <v>19573</v>
      </c>
      <c r="B1863" s="10" t="s">
        <v>19548</v>
      </c>
      <c r="C1863" s="269" t="s">
        <v>30118</v>
      </c>
      <c r="D1863" s="841" t="s">
        <v>19603</v>
      </c>
      <c r="E1863" s="837">
        <v>10000</v>
      </c>
      <c r="F1863" s="269">
        <v>10284893</v>
      </c>
      <c r="G1863" s="841" t="s">
        <v>19710</v>
      </c>
      <c r="H1863" s="842" t="s">
        <v>15452</v>
      </c>
      <c r="I1863" s="842" t="s">
        <v>19575</v>
      </c>
      <c r="J1863" s="107" t="s">
        <v>19576</v>
      </c>
      <c r="K1863" s="10" t="s">
        <v>8511</v>
      </c>
      <c r="L1863" s="10" t="s">
        <v>9091</v>
      </c>
      <c r="M1863" s="838">
        <f t="shared" si="17"/>
        <v>80000</v>
      </c>
      <c r="N1863" s="10" t="s">
        <v>8511</v>
      </c>
      <c r="O1863" s="107">
        <v>6</v>
      </c>
      <c r="P1863" s="838">
        <f t="shared" si="18"/>
        <v>60000</v>
      </c>
      <c r="Q1863" s="10" t="s">
        <v>17180</v>
      </c>
      <c r="R1863" s="107">
        <v>0</v>
      </c>
    </row>
    <row r="1864" spans="1:18" s="843" customFormat="1" ht="22.5" x14ac:dyDescent="0.25">
      <c r="A1864" s="107" t="s">
        <v>19573</v>
      </c>
      <c r="B1864" s="10" t="s">
        <v>19548</v>
      </c>
      <c r="C1864" s="269" t="s">
        <v>30118</v>
      </c>
      <c r="D1864" s="841" t="s">
        <v>19711</v>
      </c>
      <c r="E1864" s="837">
        <v>8000</v>
      </c>
      <c r="F1864" s="269" t="s">
        <v>19712</v>
      </c>
      <c r="G1864" s="841" t="s">
        <v>19713</v>
      </c>
      <c r="H1864" s="842" t="s">
        <v>19594</v>
      </c>
      <c r="I1864" s="842" t="s">
        <v>19575</v>
      </c>
      <c r="J1864" s="107" t="s">
        <v>19576</v>
      </c>
      <c r="K1864" s="10" t="s">
        <v>8511</v>
      </c>
      <c r="L1864" s="10" t="s">
        <v>8942</v>
      </c>
      <c r="M1864" s="838">
        <f t="shared" si="17"/>
        <v>96000</v>
      </c>
      <c r="N1864" s="10" t="s">
        <v>8511</v>
      </c>
      <c r="O1864" s="107">
        <v>6</v>
      </c>
      <c r="P1864" s="838">
        <f t="shared" si="18"/>
        <v>48000</v>
      </c>
      <c r="Q1864" s="10">
        <v>1</v>
      </c>
      <c r="R1864" s="107">
        <v>12</v>
      </c>
    </row>
    <row r="1865" spans="1:18" s="843" customFormat="1" ht="22.5" x14ac:dyDescent="0.25">
      <c r="A1865" s="107" t="s">
        <v>19573</v>
      </c>
      <c r="B1865" s="10" t="s">
        <v>19548</v>
      </c>
      <c r="C1865" s="269" t="s">
        <v>30118</v>
      </c>
      <c r="D1865" s="841" t="s">
        <v>19714</v>
      </c>
      <c r="E1865" s="837">
        <v>2000</v>
      </c>
      <c r="F1865" s="269">
        <v>42223071</v>
      </c>
      <c r="G1865" s="841" t="s">
        <v>19715</v>
      </c>
      <c r="H1865" s="842" t="s">
        <v>19587</v>
      </c>
      <c r="I1865" s="842" t="s">
        <v>19588</v>
      </c>
      <c r="J1865" s="107" t="s">
        <v>19587</v>
      </c>
      <c r="K1865" s="10" t="s">
        <v>8511</v>
      </c>
      <c r="L1865" s="10" t="s">
        <v>8942</v>
      </c>
      <c r="M1865" s="838">
        <f t="shared" si="17"/>
        <v>24000</v>
      </c>
      <c r="N1865" s="10" t="s">
        <v>8511</v>
      </c>
      <c r="O1865" s="107">
        <v>6</v>
      </c>
      <c r="P1865" s="838">
        <f t="shared" si="18"/>
        <v>12000</v>
      </c>
      <c r="Q1865" s="10">
        <v>1</v>
      </c>
      <c r="R1865" s="107">
        <v>12</v>
      </c>
    </row>
    <row r="1866" spans="1:18" s="843" customFormat="1" ht="22.5" x14ac:dyDescent="0.25">
      <c r="A1866" s="107" t="s">
        <v>19573</v>
      </c>
      <c r="B1866" s="10" t="s">
        <v>19548</v>
      </c>
      <c r="C1866" s="269" t="s">
        <v>30118</v>
      </c>
      <c r="D1866" s="841" t="s">
        <v>19716</v>
      </c>
      <c r="E1866" s="837">
        <v>12000</v>
      </c>
      <c r="F1866" s="269">
        <v>10427311</v>
      </c>
      <c r="G1866" s="841" t="s">
        <v>19717</v>
      </c>
      <c r="H1866" s="842" t="s">
        <v>19594</v>
      </c>
      <c r="I1866" s="842" t="s">
        <v>19575</v>
      </c>
      <c r="J1866" s="107" t="s">
        <v>19576</v>
      </c>
      <c r="K1866" s="10" t="s">
        <v>8511</v>
      </c>
      <c r="L1866" s="10" t="s">
        <v>9066</v>
      </c>
      <c r="M1866" s="838">
        <f t="shared" si="17"/>
        <v>108000</v>
      </c>
      <c r="N1866" s="10" t="s">
        <v>17180</v>
      </c>
      <c r="O1866" s="107">
        <v>0</v>
      </c>
      <c r="P1866" s="838">
        <f t="shared" si="18"/>
        <v>0</v>
      </c>
      <c r="Q1866" s="10" t="s">
        <v>17180</v>
      </c>
      <c r="R1866" s="107">
        <v>0</v>
      </c>
    </row>
    <row r="1867" spans="1:18" s="843" customFormat="1" ht="22.5" x14ac:dyDescent="0.25">
      <c r="A1867" s="107" t="s">
        <v>19573</v>
      </c>
      <c r="B1867" s="10" t="s">
        <v>19548</v>
      </c>
      <c r="C1867" s="269" t="s">
        <v>30118</v>
      </c>
      <c r="D1867" s="841" t="s">
        <v>19718</v>
      </c>
      <c r="E1867" s="837">
        <v>8000</v>
      </c>
      <c r="F1867" s="269" t="s">
        <v>19719</v>
      </c>
      <c r="G1867" s="841" t="s">
        <v>19720</v>
      </c>
      <c r="H1867" s="842" t="s">
        <v>19594</v>
      </c>
      <c r="I1867" s="842" t="s">
        <v>19575</v>
      </c>
      <c r="J1867" s="107" t="s">
        <v>19576</v>
      </c>
      <c r="K1867" s="10" t="s">
        <v>8511</v>
      </c>
      <c r="L1867" s="10" t="s">
        <v>8511</v>
      </c>
      <c r="M1867" s="838">
        <v>8000</v>
      </c>
      <c r="N1867" s="10" t="s">
        <v>17180</v>
      </c>
      <c r="O1867" s="107">
        <v>0</v>
      </c>
      <c r="P1867" s="838">
        <f t="shared" si="18"/>
        <v>0</v>
      </c>
      <c r="Q1867" s="10" t="s">
        <v>17180</v>
      </c>
      <c r="R1867" s="107">
        <v>0</v>
      </c>
    </row>
    <row r="1868" spans="1:18" s="843" customFormat="1" ht="22.5" x14ac:dyDescent="0.25">
      <c r="A1868" s="107" t="s">
        <v>19573</v>
      </c>
      <c r="B1868" s="10" t="s">
        <v>19548</v>
      </c>
      <c r="C1868" s="269" t="s">
        <v>30118</v>
      </c>
      <c r="D1868" s="841" t="s">
        <v>19690</v>
      </c>
      <c r="E1868" s="837">
        <v>10000</v>
      </c>
      <c r="F1868" s="269">
        <v>41083036</v>
      </c>
      <c r="G1868" s="841" t="s">
        <v>19721</v>
      </c>
      <c r="H1868" s="842" t="s">
        <v>19662</v>
      </c>
      <c r="I1868" s="842" t="s">
        <v>19575</v>
      </c>
      <c r="J1868" s="107" t="s">
        <v>19576</v>
      </c>
      <c r="K1868" s="10" t="s">
        <v>8511</v>
      </c>
      <c r="L1868" s="10" t="s">
        <v>9046</v>
      </c>
      <c r="M1868" s="838">
        <f t="shared" si="17"/>
        <v>100000</v>
      </c>
      <c r="N1868" s="10" t="s">
        <v>17180</v>
      </c>
      <c r="O1868" s="107">
        <v>0</v>
      </c>
      <c r="P1868" s="838">
        <f t="shared" si="18"/>
        <v>0</v>
      </c>
      <c r="Q1868" s="10" t="s">
        <v>17180</v>
      </c>
      <c r="R1868" s="107">
        <v>0</v>
      </c>
    </row>
    <row r="1869" spans="1:18" s="843" customFormat="1" ht="22.5" x14ac:dyDescent="0.25">
      <c r="A1869" s="107" t="s">
        <v>19573</v>
      </c>
      <c r="B1869" s="10" t="s">
        <v>19548</v>
      </c>
      <c r="C1869" s="269" t="s">
        <v>30118</v>
      </c>
      <c r="D1869" s="841" t="s">
        <v>15466</v>
      </c>
      <c r="E1869" s="837">
        <v>4500</v>
      </c>
      <c r="F1869" s="269" t="s">
        <v>19722</v>
      </c>
      <c r="G1869" s="841" t="s">
        <v>19723</v>
      </c>
      <c r="H1869" s="842" t="s">
        <v>15574</v>
      </c>
      <c r="I1869" s="842" t="s">
        <v>19575</v>
      </c>
      <c r="J1869" s="107" t="s">
        <v>19576</v>
      </c>
      <c r="K1869" s="10" t="s">
        <v>8511</v>
      </c>
      <c r="L1869" s="10" t="s">
        <v>8942</v>
      </c>
      <c r="M1869" s="838">
        <f t="shared" si="17"/>
        <v>54000</v>
      </c>
      <c r="N1869" s="10" t="s">
        <v>8511</v>
      </c>
      <c r="O1869" s="107">
        <v>6</v>
      </c>
      <c r="P1869" s="838">
        <f t="shared" si="18"/>
        <v>27000</v>
      </c>
      <c r="Q1869" s="10">
        <v>1</v>
      </c>
      <c r="R1869" s="107">
        <v>12</v>
      </c>
    </row>
    <row r="1870" spans="1:18" s="843" customFormat="1" ht="22.5" x14ac:dyDescent="0.25">
      <c r="A1870" s="107" t="s">
        <v>19573</v>
      </c>
      <c r="B1870" s="10" t="s">
        <v>19548</v>
      </c>
      <c r="C1870" s="269" t="s">
        <v>30118</v>
      </c>
      <c r="D1870" s="841" t="s">
        <v>15755</v>
      </c>
      <c r="E1870" s="837">
        <v>4500</v>
      </c>
      <c r="F1870" s="269" t="s">
        <v>19724</v>
      </c>
      <c r="G1870" s="841" t="s">
        <v>19725</v>
      </c>
      <c r="H1870" s="842" t="s">
        <v>19726</v>
      </c>
      <c r="I1870" s="842" t="s">
        <v>19575</v>
      </c>
      <c r="J1870" s="107" t="s">
        <v>19576</v>
      </c>
      <c r="K1870" s="10" t="s">
        <v>8511</v>
      </c>
      <c r="L1870" s="10" t="s">
        <v>9046</v>
      </c>
      <c r="M1870" s="838">
        <f t="shared" si="17"/>
        <v>45000</v>
      </c>
      <c r="N1870" s="10" t="s">
        <v>17180</v>
      </c>
      <c r="O1870" s="107">
        <v>0</v>
      </c>
      <c r="P1870" s="838">
        <f t="shared" si="18"/>
        <v>0</v>
      </c>
      <c r="Q1870" s="10" t="s">
        <v>17180</v>
      </c>
      <c r="R1870" s="107">
        <v>0</v>
      </c>
    </row>
    <row r="1871" spans="1:18" s="843" customFormat="1" ht="22.5" x14ac:dyDescent="0.25">
      <c r="A1871" s="107" t="s">
        <v>19573</v>
      </c>
      <c r="B1871" s="10" t="s">
        <v>19548</v>
      </c>
      <c r="C1871" s="269" t="s">
        <v>30118</v>
      </c>
      <c r="D1871" s="841" t="s">
        <v>19727</v>
      </c>
      <c r="E1871" s="837">
        <v>2500</v>
      </c>
      <c r="F1871" s="269">
        <v>47180490</v>
      </c>
      <c r="G1871" s="841" t="s">
        <v>19728</v>
      </c>
      <c r="H1871" s="842" t="s">
        <v>19729</v>
      </c>
      <c r="I1871" s="842" t="s">
        <v>19575</v>
      </c>
      <c r="J1871" s="107" t="s">
        <v>19090</v>
      </c>
      <c r="K1871" s="10" t="s">
        <v>8511</v>
      </c>
      <c r="L1871" s="10" t="s">
        <v>8942</v>
      </c>
      <c r="M1871" s="838">
        <f t="shared" si="17"/>
        <v>30000</v>
      </c>
      <c r="N1871" s="10" t="s">
        <v>8511</v>
      </c>
      <c r="O1871" s="107">
        <v>6</v>
      </c>
      <c r="P1871" s="838">
        <f t="shared" si="18"/>
        <v>15000</v>
      </c>
      <c r="Q1871" s="10">
        <v>1</v>
      </c>
      <c r="R1871" s="107">
        <v>12</v>
      </c>
    </row>
    <row r="1872" spans="1:18" s="843" customFormat="1" ht="22.5" x14ac:dyDescent="0.25">
      <c r="A1872" s="107" t="s">
        <v>19573</v>
      </c>
      <c r="B1872" s="10" t="s">
        <v>19548</v>
      </c>
      <c r="C1872" s="269" t="s">
        <v>30118</v>
      </c>
      <c r="D1872" s="841" t="s">
        <v>19730</v>
      </c>
      <c r="E1872" s="837">
        <v>2800</v>
      </c>
      <c r="F1872" s="269">
        <v>47832631</v>
      </c>
      <c r="G1872" s="841" t="s">
        <v>19731</v>
      </c>
      <c r="H1872" s="842" t="s">
        <v>15437</v>
      </c>
      <c r="I1872" s="842" t="s">
        <v>19575</v>
      </c>
      <c r="J1872" s="107" t="s">
        <v>19576</v>
      </c>
      <c r="K1872" s="10" t="s">
        <v>8511</v>
      </c>
      <c r="L1872" s="10" t="s">
        <v>8497</v>
      </c>
      <c r="M1872" s="838">
        <f t="shared" si="17"/>
        <v>5600</v>
      </c>
      <c r="N1872" s="10" t="s">
        <v>8511</v>
      </c>
      <c r="O1872" s="107">
        <v>2</v>
      </c>
      <c r="P1872" s="838">
        <f t="shared" si="18"/>
        <v>5600</v>
      </c>
      <c r="Q1872" s="10" t="s">
        <v>17180</v>
      </c>
      <c r="R1872" s="107">
        <v>0</v>
      </c>
    </row>
    <row r="1873" spans="1:18" s="843" customFormat="1" ht="22.5" x14ac:dyDescent="0.25">
      <c r="A1873" s="107" t="s">
        <v>19573</v>
      </c>
      <c r="B1873" s="10" t="s">
        <v>19548</v>
      </c>
      <c r="C1873" s="269" t="s">
        <v>30118</v>
      </c>
      <c r="D1873" s="841" t="s">
        <v>19732</v>
      </c>
      <c r="E1873" s="837">
        <v>6300</v>
      </c>
      <c r="F1873" s="269">
        <v>43258521</v>
      </c>
      <c r="G1873" s="841" t="s">
        <v>14726</v>
      </c>
      <c r="H1873" s="842" t="s">
        <v>19733</v>
      </c>
      <c r="I1873" s="842" t="s">
        <v>19575</v>
      </c>
      <c r="J1873" s="107" t="s">
        <v>19576</v>
      </c>
      <c r="K1873" s="10" t="s">
        <v>8511</v>
      </c>
      <c r="L1873" s="10" t="s">
        <v>8497</v>
      </c>
      <c r="M1873" s="838">
        <f t="shared" si="17"/>
        <v>12600</v>
      </c>
      <c r="N1873" s="10" t="s">
        <v>8511</v>
      </c>
      <c r="O1873" s="107">
        <v>6</v>
      </c>
      <c r="P1873" s="838">
        <f t="shared" si="18"/>
        <v>37800</v>
      </c>
      <c r="Q1873" s="10" t="s">
        <v>8511</v>
      </c>
      <c r="R1873" s="107">
        <v>12</v>
      </c>
    </row>
    <row r="1874" spans="1:18" s="843" customFormat="1" ht="22.5" x14ac:dyDescent="0.25">
      <c r="A1874" s="107" t="s">
        <v>19573</v>
      </c>
      <c r="B1874" s="10" t="s">
        <v>19548</v>
      </c>
      <c r="C1874" s="269" t="s">
        <v>30118</v>
      </c>
      <c r="D1874" s="841" t="s">
        <v>19734</v>
      </c>
      <c r="E1874" s="837">
        <v>2500</v>
      </c>
      <c r="F1874" s="269" t="s">
        <v>19735</v>
      </c>
      <c r="G1874" s="841" t="s">
        <v>19736</v>
      </c>
      <c r="H1874" s="842" t="s">
        <v>17516</v>
      </c>
      <c r="I1874" s="842" t="s">
        <v>19575</v>
      </c>
      <c r="J1874" s="107" t="s">
        <v>19576</v>
      </c>
      <c r="K1874" s="10" t="s">
        <v>8511</v>
      </c>
      <c r="L1874" s="10" t="s">
        <v>8942</v>
      </c>
      <c r="M1874" s="838">
        <f t="shared" si="17"/>
        <v>30000</v>
      </c>
      <c r="N1874" s="10" t="s">
        <v>8511</v>
      </c>
      <c r="O1874" s="107">
        <v>6</v>
      </c>
      <c r="P1874" s="838">
        <f t="shared" si="18"/>
        <v>15000</v>
      </c>
      <c r="Q1874" s="10">
        <v>1</v>
      </c>
      <c r="R1874" s="107">
        <v>12</v>
      </c>
    </row>
    <row r="1875" spans="1:18" s="843" customFormat="1" ht="22.5" x14ac:dyDescent="0.25">
      <c r="A1875" s="107" t="s">
        <v>19573</v>
      </c>
      <c r="B1875" s="10" t="s">
        <v>19548</v>
      </c>
      <c r="C1875" s="269" t="s">
        <v>30118</v>
      </c>
      <c r="D1875" s="841" t="s">
        <v>19737</v>
      </c>
      <c r="E1875" s="837">
        <v>7500</v>
      </c>
      <c r="F1875" s="269">
        <v>40321576</v>
      </c>
      <c r="G1875" s="841" t="s">
        <v>14812</v>
      </c>
      <c r="H1875" s="842" t="s">
        <v>15446</v>
      </c>
      <c r="I1875" s="842" t="s">
        <v>19575</v>
      </c>
      <c r="J1875" s="107" t="s">
        <v>19576</v>
      </c>
      <c r="K1875" s="10" t="s">
        <v>8511</v>
      </c>
      <c r="L1875" s="10" t="s">
        <v>8497</v>
      </c>
      <c r="M1875" s="838">
        <f>+L1875*E1875</f>
        <v>15000</v>
      </c>
      <c r="N1875" s="10" t="s">
        <v>8511</v>
      </c>
      <c r="O1875" s="107">
        <v>6</v>
      </c>
      <c r="P1875" s="838">
        <f>+E1875*O1875</f>
        <v>45000</v>
      </c>
      <c r="Q1875" s="10" t="s">
        <v>8511</v>
      </c>
      <c r="R1875" s="107">
        <v>12</v>
      </c>
    </row>
    <row r="1876" spans="1:18" s="843" customFormat="1" ht="22.5" x14ac:dyDescent="0.25">
      <c r="A1876" s="107" t="s">
        <v>19573</v>
      </c>
      <c r="B1876" s="10" t="s">
        <v>19548</v>
      </c>
      <c r="C1876" s="269" t="s">
        <v>30118</v>
      </c>
      <c r="D1876" s="841" t="s">
        <v>19738</v>
      </c>
      <c r="E1876" s="837">
        <v>2500</v>
      </c>
      <c r="F1876" s="269">
        <v>44477726</v>
      </c>
      <c r="G1876" s="841" t="s">
        <v>19739</v>
      </c>
      <c r="H1876" s="842" t="s">
        <v>15437</v>
      </c>
      <c r="I1876" s="842" t="s">
        <v>19575</v>
      </c>
      <c r="J1876" s="107" t="s">
        <v>19576</v>
      </c>
      <c r="K1876" s="10" t="s">
        <v>8511</v>
      </c>
      <c r="L1876" s="10" t="s">
        <v>8497</v>
      </c>
      <c r="M1876" s="838">
        <f>+L1876*E1876</f>
        <v>5000</v>
      </c>
      <c r="N1876" s="10" t="s">
        <v>8511</v>
      </c>
      <c r="O1876" s="107">
        <v>6</v>
      </c>
      <c r="P1876" s="838">
        <f>+E1876*O1876</f>
        <v>15000</v>
      </c>
      <c r="Q1876" s="10" t="s">
        <v>8511</v>
      </c>
      <c r="R1876" s="107">
        <v>12</v>
      </c>
    </row>
    <row r="1877" spans="1:18" s="843" customFormat="1" ht="22.5" x14ac:dyDescent="0.25">
      <c r="A1877" s="107" t="s">
        <v>19573</v>
      </c>
      <c r="B1877" s="10" t="s">
        <v>19548</v>
      </c>
      <c r="C1877" s="269" t="s">
        <v>30118</v>
      </c>
      <c r="D1877" s="841" t="s">
        <v>19740</v>
      </c>
      <c r="E1877" s="837">
        <v>12000</v>
      </c>
      <c r="F1877" s="269" t="s">
        <v>19741</v>
      </c>
      <c r="G1877" s="841" t="s">
        <v>19742</v>
      </c>
      <c r="H1877" s="842" t="s">
        <v>15416</v>
      </c>
      <c r="I1877" s="842" t="s">
        <v>19575</v>
      </c>
      <c r="J1877" s="107" t="s">
        <v>19576</v>
      </c>
      <c r="K1877" s="10" t="s">
        <v>8511</v>
      </c>
      <c r="L1877" s="10" t="s">
        <v>9041</v>
      </c>
      <c r="M1877" s="838">
        <f t="shared" ref="M1877:M1938" si="19">+L1877*E1877</f>
        <v>132000</v>
      </c>
      <c r="N1877" s="10" t="s">
        <v>17180</v>
      </c>
      <c r="O1877" s="107">
        <v>0</v>
      </c>
      <c r="P1877" s="838">
        <f t="shared" ref="P1877:P1915" si="20">+E1877*O1877</f>
        <v>0</v>
      </c>
      <c r="Q1877" s="10" t="s">
        <v>17180</v>
      </c>
      <c r="R1877" s="107">
        <v>0</v>
      </c>
    </row>
    <row r="1878" spans="1:18" s="843" customFormat="1" ht="22.5" x14ac:dyDescent="0.25">
      <c r="A1878" s="107" t="s">
        <v>19573</v>
      </c>
      <c r="B1878" s="10" t="s">
        <v>19548</v>
      </c>
      <c r="C1878" s="269" t="s">
        <v>30118</v>
      </c>
      <c r="D1878" s="841" t="s">
        <v>19743</v>
      </c>
      <c r="E1878" s="837">
        <v>8000</v>
      </c>
      <c r="F1878" s="269" t="s">
        <v>19744</v>
      </c>
      <c r="G1878" s="841" t="s">
        <v>19745</v>
      </c>
      <c r="H1878" s="842" t="s">
        <v>19746</v>
      </c>
      <c r="I1878" s="842" t="s">
        <v>19575</v>
      </c>
      <c r="J1878" s="107" t="s">
        <v>19576</v>
      </c>
      <c r="K1878" s="10" t="s">
        <v>8511</v>
      </c>
      <c r="L1878" s="10" t="s">
        <v>8942</v>
      </c>
      <c r="M1878" s="838">
        <f t="shared" si="19"/>
        <v>96000</v>
      </c>
      <c r="N1878" s="10" t="s">
        <v>8511</v>
      </c>
      <c r="O1878" s="107">
        <v>6</v>
      </c>
      <c r="P1878" s="838">
        <f t="shared" si="20"/>
        <v>48000</v>
      </c>
      <c r="Q1878" s="10">
        <v>1</v>
      </c>
      <c r="R1878" s="107">
        <v>12</v>
      </c>
    </row>
    <row r="1879" spans="1:18" s="843" customFormat="1" ht="22.5" x14ac:dyDescent="0.25">
      <c r="A1879" s="107" t="s">
        <v>19573</v>
      </c>
      <c r="B1879" s="10" t="s">
        <v>19548</v>
      </c>
      <c r="C1879" s="269" t="s">
        <v>30118</v>
      </c>
      <c r="D1879" s="841" t="s">
        <v>19747</v>
      </c>
      <c r="E1879" s="837">
        <v>4300</v>
      </c>
      <c r="F1879" s="269">
        <v>70997611</v>
      </c>
      <c r="G1879" s="841" t="s">
        <v>19748</v>
      </c>
      <c r="H1879" s="842" t="s">
        <v>15416</v>
      </c>
      <c r="I1879" s="842" t="s">
        <v>19575</v>
      </c>
      <c r="J1879" s="107" t="s">
        <v>19576</v>
      </c>
      <c r="K1879" s="10" t="s">
        <v>8511</v>
      </c>
      <c r="L1879" s="10" t="s">
        <v>8497</v>
      </c>
      <c r="M1879" s="838">
        <f>+L1879*E1879</f>
        <v>8600</v>
      </c>
      <c r="N1879" s="10" t="s">
        <v>8511</v>
      </c>
      <c r="O1879" s="107">
        <v>6</v>
      </c>
      <c r="P1879" s="838">
        <f>+E1879*O1879</f>
        <v>25800</v>
      </c>
      <c r="Q1879" s="10" t="s">
        <v>8511</v>
      </c>
      <c r="R1879" s="107">
        <v>12</v>
      </c>
    </row>
    <row r="1880" spans="1:18" s="843" customFormat="1" ht="22.5" x14ac:dyDescent="0.25">
      <c r="A1880" s="107" t="s">
        <v>19573</v>
      </c>
      <c r="B1880" s="10" t="s">
        <v>19548</v>
      </c>
      <c r="C1880" s="269" t="s">
        <v>30118</v>
      </c>
      <c r="D1880" s="841" t="s">
        <v>19749</v>
      </c>
      <c r="E1880" s="837">
        <v>8000</v>
      </c>
      <c r="F1880" s="269" t="s">
        <v>19750</v>
      </c>
      <c r="G1880" s="841" t="s">
        <v>19751</v>
      </c>
      <c r="H1880" s="842" t="s">
        <v>18892</v>
      </c>
      <c r="I1880" s="842" t="s">
        <v>19575</v>
      </c>
      <c r="J1880" s="107" t="s">
        <v>19576</v>
      </c>
      <c r="K1880" s="10" t="s">
        <v>8511</v>
      </c>
      <c r="L1880" s="10" t="s">
        <v>8942</v>
      </c>
      <c r="M1880" s="838">
        <f t="shared" si="19"/>
        <v>96000</v>
      </c>
      <c r="N1880" s="10" t="s">
        <v>8511</v>
      </c>
      <c r="O1880" s="107">
        <v>6</v>
      </c>
      <c r="P1880" s="838">
        <f t="shared" si="20"/>
        <v>48000</v>
      </c>
      <c r="Q1880" s="10">
        <v>1</v>
      </c>
      <c r="R1880" s="107">
        <v>12</v>
      </c>
    </row>
    <row r="1881" spans="1:18" s="843" customFormat="1" ht="22.5" x14ac:dyDescent="0.25">
      <c r="A1881" s="107" t="s">
        <v>19573</v>
      </c>
      <c r="B1881" s="10" t="s">
        <v>19548</v>
      </c>
      <c r="C1881" s="269" t="s">
        <v>30118</v>
      </c>
      <c r="D1881" s="841" t="s">
        <v>19752</v>
      </c>
      <c r="E1881" s="837">
        <v>6000</v>
      </c>
      <c r="F1881" s="269" t="s">
        <v>19753</v>
      </c>
      <c r="G1881" s="841" t="s">
        <v>19754</v>
      </c>
      <c r="H1881" s="842" t="s">
        <v>19587</v>
      </c>
      <c r="I1881" s="842" t="s">
        <v>19588</v>
      </c>
      <c r="J1881" s="107" t="s">
        <v>19587</v>
      </c>
      <c r="K1881" s="10" t="s">
        <v>8511</v>
      </c>
      <c r="L1881" s="10" t="s">
        <v>8942</v>
      </c>
      <c r="M1881" s="838">
        <f t="shared" si="19"/>
        <v>72000</v>
      </c>
      <c r="N1881" s="10" t="s">
        <v>8511</v>
      </c>
      <c r="O1881" s="107">
        <v>6</v>
      </c>
      <c r="P1881" s="838">
        <f t="shared" si="20"/>
        <v>36000</v>
      </c>
      <c r="Q1881" s="10">
        <v>1</v>
      </c>
      <c r="R1881" s="107">
        <v>12</v>
      </c>
    </row>
    <row r="1882" spans="1:18" s="843" customFormat="1" ht="22.5" x14ac:dyDescent="0.25">
      <c r="A1882" s="107" t="s">
        <v>19573</v>
      </c>
      <c r="B1882" s="10" t="s">
        <v>19548</v>
      </c>
      <c r="C1882" s="269" t="s">
        <v>30118</v>
      </c>
      <c r="D1882" s="841" t="s">
        <v>19698</v>
      </c>
      <c r="E1882" s="837">
        <v>3200</v>
      </c>
      <c r="F1882" s="269" t="s">
        <v>19755</v>
      </c>
      <c r="G1882" s="841" t="s">
        <v>19756</v>
      </c>
      <c r="H1882" s="842" t="s">
        <v>19587</v>
      </c>
      <c r="I1882" s="842" t="s">
        <v>19588</v>
      </c>
      <c r="J1882" s="107" t="s">
        <v>19587</v>
      </c>
      <c r="K1882" s="10" t="s">
        <v>8511</v>
      </c>
      <c r="L1882" s="10" t="s">
        <v>8942</v>
      </c>
      <c r="M1882" s="838">
        <f t="shared" si="19"/>
        <v>38400</v>
      </c>
      <c r="N1882" s="10" t="s">
        <v>8511</v>
      </c>
      <c r="O1882" s="107">
        <v>6</v>
      </c>
      <c r="P1882" s="838">
        <f t="shared" si="20"/>
        <v>19200</v>
      </c>
      <c r="Q1882" s="10">
        <v>1</v>
      </c>
      <c r="R1882" s="107">
        <v>12</v>
      </c>
    </row>
    <row r="1883" spans="1:18" s="843" customFormat="1" ht="22.5" x14ac:dyDescent="0.25">
      <c r="A1883" s="107" t="s">
        <v>19573</v>
      </c>
      <c r="B1883" s="10" t="s">
        <v>19548</v>
      </c>
      <c r="C1883" s="269" t="s">
        <v>30118</v>
      </c>
      <c r="D1883" s="841" t="s">
        <v>19757</v>
      </c>
      <c r="E1883" s="837">
        <v>10000</v>
      </c>
      <c r="F1883" s="269">
        <v>10608148</v>
      </c>
      <c r="G1883" s="841" t="s">
        <v>19758</v>
      </c>
      <c r="H1883" s="842" t="s">
        <v>15416</v>
      </c>
      <c r="I1883" s="842" t="s">
        <v>19575</v>
      </c>
      <c r="J1883" s="107" t="s">
        <v>19576</v>
      </c>
      <c r="K1883" s="10" t="s">
        <v>8511</v>
      </c>
      <c r="L1883" s="10" t="s">
        <v>8942</v>
      </c>
      <c r="M1883" s="838">
        <f t="shared" si="19"/>
        <v>120000</v>
      </c>
      <c r="N1883" s="10" t="s">
        <v>8511</v>
      </c>
      <c r="O1883" s="107">
        <v>6</v>
      </c>
      <c r="P1883" s="838">
        <f t="shared" si="20"/>
        <v>60000</v>
      </c>
      <c r="Q1883" s="10">
        <v>1</v>
      </c>
      <c r="R1883" s="107">
        <v>12</v>
      </c>
    </row>
    <row r="1884" spans="1:18" s="843" customFormat="1" ht="22.5" x14ac:dyDescent="0.25">
      <c r="A1884" s="107" t="s">
        <v>19573</v>
      </c>
      <c r="B1884" s="10" t="s">
        <v>19548</v>
      </c>
      <c r="C1884" s="269" t="s">
        <v>30118</v>
      </c>
      <c r="D1884" s="841" t="s">
        <v>19759</v>
      </c>
      <c r="E1884" s="837">
        <v>10000</v>
      </c>
      <c r="F1884" s="269" t="s">
        <v>19760</v>
      </c>
      <c r="G1884" s="841" t="s">
        <v>19761</v>
      </c>
      <c r="H1884" s="842" t="s">
        <v>19594</v>
      </c>
      <c r="I1884" s="842" t="s">
        <v>19575</v>
      </c>
      <c r="J1884" s="107" t="s">
        <v>19576</v>
      </c>
      <c r="K1884" s="10" t="s">
        <v>8511</v>
      </c>
      <c r="L1884" s="10" t="s">
        <v>8942</v>
      </c>
      <c r="M1884" s="838">
        <f t="shared" si="19"/>
        <v>120000</v>
      </c>
      <c r="N1884" s="10" t="s">
        <v>8511</v>
      </c>
      <c r="O1884" s="107">
        <v>6</v>
      </c>
      <c r="P1884" s="838">
        <f t="shared" si="20"/>
        <v>60000</v>
      </c>
      <c r="Q1884" s="10">
        <v>1</v>
      </c>
      <c r="R1884" s="107">
        <v>12</v>
      </c>
    </row>
    <row r="1885" spans="1:18" s="843" customFormat="1" ht="22.5" x14ac:dyDescent="0.25">
      <c r="A1885" s="107" t="s">
        <v>19573</v>
      </c>
      <c r="B1885" s="10" t="s">
        <v>19548</v>
      </c>
      <c r="C1885" s="269" t="s">
        <v>30118</v>
      </c>
      <c r="D1885" s="841" t="s">
        <v>19762</v>
      </c>
      <c r="E1885" s="837">
        <v>8000</v>
      </c>
      <c r="F1885" s="269">
        <v>42017303</v>
      </c>
      <c r="G1885" s="841" t="s">
        <v>19763</v>
      </c>
      <c r="H1885" s="842" t="s">
        <v>19764</v>
      </c>
      <c r="I1885" s="842" t="s">
        <v>19575</v>
      </c>
      <c r="J1885" s="107" t="s">
        <v>19576</v>
      </c>
      <c r="K1885" s="10" t="s">
        <v>8511</v>
      </c>
      <c r="L1885" s="10" t="s">
        <v>8942</v>
      </c>
      <c r="M1885" s="838">
        <f t="shared" si="19"/>
        <v>96000</v>
      </c>
      <c r="N1885" s="10" t="s">
        <v>8511</v>
      </c>
      <c r="O1885" s="107">
        <v>6</v>
      </c>
      <c r="P1885" s="838">
        <f t="shared" si="20"/>
        <v>48000</v>
      </c>
      <c r="Q1885" s="10">
        <v>1</v>
      </c>
      <c r="R1885" s="107">
        <v>12</v>
      </c>
    </row>
    <row r="1886" spans="1:18" s="843" customFormat="1" ht="22.5" x14ac:dyDescent="0.25">
      <c r="A1886" s="107" t="s">
        <v>19573</v>
      </c>
      <c r="B1886" s="10" t="s">
        <v>19548</v>
      </c>
      <c r="C1886" s="269" t="s">
        <v>30118</v>
      </c>
      <c r="D1886" s="841" t="s">
        <v>19765</v>
      </c>
      <c r="E1886" s="837">
        <v>2400</v>
      </c>
      <c r="F1886" s="269">
        <v>41431941</v>
      </c>
      <c r="G1886" s="841" t="s">
        <v>19766</v>
      </c>
      <c r="H1886" s="842" t="s">
        <v>17259</v>
      </c>
      <c r="I1886" s="842" t="s">
        <v>19575</v>
      </c>
      <c r="J1886" s="107" t="s">
        <v>19576</v>
      </c>
      <c r="K1886" s="10" t="s">
        <v>8511</v>
      </c>
      <c r="L1886" s="10" t="s">
        <v>9041</v>
      </c>
      <c r="M1886" s="838">
        <f t="shared" si="19"/>
        <v>26400</v>
      </c>
      <c r="N1886" s="10" t="s">
        <v>8511</v>
      </c>
      <c r="O1886" s="107">
        <v>6</v>
      </c>
      <c r="P1886" s="838">
        <f t="shared" si="20"/>
        <v>14400</v>
      </c>
      <c r="Q1886" s="10">
        <v>1</v>
      </c>
      <c r="R1886" s="107">
        <v>12</v>
      </c>
    </row>
    <row r="1887" spans="1:18" s="843" customFormat="1" ht="22.5" x14ac:dyDescent="0.25">
      <c r="A1887" s="107" t="s">
        <v>19573</v>
      </c>
      <c r="B1887" s="10" t="s">
        <v>19548</v>
      </c>
      <c r="C1887" s="269" t="s">
        <v>30118</v>
      </c>
      <c r="D1887" s="841" t="s">
        <v>19767</v>
      </c>
      <c r="E1887" s="837">
        <v>2000</v>
      </c>
      <c r="F1887" s="269">
        <v>26701918</v>
      </c>
      <c r="G1887" s="841" t="s">
        <v>19768</v>
      </c>
      <c r="H1887" s="842" t="s">
        <v>19587</v>
      </c>
      <c r="I1887" s="842" t="s">
        <v>19588</v>
      </c>
      <c r="J1887" s="107" t="s">
        <v>19587</v>
      </c>
      <c r="K1887" s="10" t="s">
        <v>8511</v>
      </c>
      <c r="L1887" s="10" t="s">
        <v>8942</v>
      </c>
      <c r="M1887" s="838">
        <f t="shared" si="19"/>
        <v>24000</v>
      </c>
      <c r="N1887" s="10" t="s">
        <v>8511</v>
      </c>
      <c r="O1887" s="107">
        <v>6</v>
      </c>
      <c r="P1887" s="838">
        <f t="shared" si="20"/>
        <v>12000</v>
      </c>
      <c r="Q1887" s="10">
        <v>1</v>
      </c>
      <c r="R1887" s="107">
        <v>12</v>
      </c>
    </row>
    <row r="1888" spans="1:18" s="843" customFormat="1" ht="22.5" x14ac:dyDescent="0.25">
      <c r="A1888" s="107" t="s">
        <v>19573</v>
      </c>
      <c r="B1888" s="10" t="s">
        <v>19548</v>
      </c>
      <c r="C1888" s="269" t="s">
        <v>30118</v>
      </c>
      <c r="D1888" s="841" t="s">
        <v>19769</v>
      </c>
      <c r="E1888" s="837">
        <v>2500</v>
      </c>
      <c r="F1888" s="269">
        <v>42232892</v>
      </c>
      <c r="G1888" s="841" t="s">
        <v>19770</v>
      </c>
      <c r="H1888" s="842" t="s">
        <v>19771</v>
      </c>
      <c r="I1888" s="842" t="s">
        <v>19575</v>
      </c>
      <c r="J1888" s="107" t="s">
        <v>19576</v>
      </c>
      <c r="K1888" s="10" t="s">
        <v>8511</v>
      </c>
      <c r="L1888" s="10" t="s">
        <v>8942</v>
      </c>
      <c r="M1888" s="838">
        <f t="shared" si="19"/>
        <v>30000</v>
      </c>
      <c r="N1888" s="10" t="s">
        <v>8511</v>
      </c>
      <c r="O1888" s="107">
        <v>6</v>
      </c>
      <c r="P1888" s="838">
        <f t="shared" si="20"/>
        <v>15000</v>
      </c>
      <c r="Q1888" s="10">
        <v>1</v>
      </c>
      <c r="R1888" s="107">
        <v>12</v>
      </c>
    </row>
    <row r="1889" spans="1:18" s="843" customFormat="1" ht="22.5" x14ac:dyDescent="0.25">
      <c r="A1889" s="107" t="s">
        <v>19573</v>
      </c>
      <c r="B1889" s="10" t="s">
        <v>19548</v>
      </c>
      <c r="C1889" s="269" t="s">
        <v>30118</v>
      </c>
      <c r="D1889" s="841" t="s">
        <v>19772</v>
      </c>
      <c r="E1889" s="837">
        <v>2200</v>
      </c>
      <c r="F1889" s="269">
        <v>46299130</v>
      </c>
      <c r="G1889" s="841" t="s">
        <v>19773</v>
      </c>
      <c r="H1889" s="842" t="s">
        <v>19094</v>
      </c>
      <c r="I1889" s="842" t="s">
        <v>19575</v>
      </c>
      <c r="J1889" s="107" t="s">
        <v>19090</v>
      </c>
      <c r="K1889" s="10" t="s">
        <v>8511</v>
      </c>
      <c r="L1889" s="10" t="s">
        <v>8497</v>
      </c>
      <c r="M1889" s="838">
        <f t="shared" si="19"/>
        <v>4400</v>
      </c>
      <c r="N1889" s="10" t="s">
        <v>8511</v>
      </c>
      <c r="O1889" s="107">
        <v>6</v>
      </c>
      <c r="P1889" s="838">
        <f t="shared" si="20"/>
        <v>13200</v>
      </c>
      <c r="Q1889" s="10" t="s">
        <v>8511</v>
      </c>
      <c r="R1889" s="107">
        <v>12</v>
      </c>
    </row>
    <row r="1890" spans="1:18" s="843" customFormat="1" ht="22.5" x14ac:dyDescent="0.25">
      <c r="A1890" s="107" t="s">
        <v>19573</v>
      </c>
      <c r="B1890" s="10" t="s">
        <v>19548</v>
      </c>
      <c r="C1890" s="269" t="s">
        <v>30118</v>
      </c>
      <c r="D1890" s="841" t="s">
        <v>19774</v>
      </c>
      <c r="E1890" s="837">
        <v>3000</v>
      </c>
      <c r="F1890" s="269">
        <v>47475028</v>
      </c>
      <c r="G1890" s="841" t="s">
        <v>19775</v>
      </c>
      <c r="H1890" s="842" t="s">
        <v>19776</v>
      </c>
      <c r="I1890" s="842" t="s">
        <v>19575</v>
      </c>
      <c r="J1890" s="107" t="s">
        <v>19090</v>
      </c>
      <c r="K1890" s="10" t="s">
        <v>8511</v>
      </c>
      <c r="L1890" s="10" t="s">
        <v>8497</v>
      </c>
      <c r="M1890" s="838">
        <f t="shared" si="19"/>
        <v>6000</v>
      </c>
      <c r="N1890" s="10" t="s">
        <v>8511</v>
      </c>
      <c r="O1890" s="107">
        <v>5</v>
      </c>
      <c r="P1890" s="838">
        <f t="shared" si="20"/>
        <v>15000</v>
      </c>
      <c r="Q1890" s="10" t="s">
        <v>17180</v>
      </c>
      <c r="R1890" s="107">
        <v>0</v>
      </c>
    </row>
    <row r="1891" spans="1:18" s="843" customFormat="1" ht="22.5" x14ac:dyDescent="0.25">
      <c r="A1891" s="107" t="s">
        <v>19573</v>
      </c>
      <c r="B1891" s="10" t="s">
        <v>19548</v>
      </c>
      <c r="C1891" s="269" t="s">
        <v>30118</v>
      </c>
      <c r="D1891" s="841" t="s">
        <v>19777</v>
      </c>
      <c r="E1891" s="837">
        <v>2500</v>
      </c>
      <c r="F1891" s="269">
        <v>43024886</v>
      </c>
      <c r="G1891" s="841" t="s">
        <v>19778</v>
      </c>
      <c r="H1891" s="842" t="s">
        <v>19779</v>
      </c>
      <c r="I1891" s="842" t="s">
        <v>19575</v>
      </c>
      <c r="J1891" s="107" t="s">
        <v>19576</v>
      </c>
      <c r="K1891" s="10" t="s">
        <v>8511</v>
      </c>
      <c r="L1891" s="10" t="s">
        <v>8942</v>
      </c>
      <c r="M1891" s="838">
        <f t="shared" si="19"/>
        <v>30000</v>
      </c>
      <c r="N1891" s="10" t="s">
        <v>8511</v>
      </c>
      <c r="O1891" s="107">
        <v>6</v>
      </c>
      <c r="P1891" s="838">
        <f t="shared" si="20"/>
        <v>15000</v>
      </c>
      <c r="Q1891" s="10">
        <v>1</v>
      </c>
      <c r="R1891" s="107">
        <v>12</v>
      </c>
    </row>
    <row r="1892" spans="1:18" s="843" customFormat="1" ht="22.5" x14ac:dyDescent="0.25">
      <c r="A1892" s="107" t="s">
        <v>19573</v>
      </c>
      <c r="B1892" s="10" t="s">
        <v>19548</v>
      </c>
      <c r="C1892" s="269" t="s">
        <v>30118</v>
      </c>
      <c r="D1892" s="841" t="s">
        <v>19780</v>
      </c>
      <c r="E1892" s="837">
        <v>8000</v>
      </c>
      <c r="F1892" s="269">
        <v>20567764</v>
      </c>
      <c r="G1892" s="841" t="s">
        <v>19781</v>
      </c>
      <c r="H1892" s="842" t="s">
        <v>19594</v>
      </c>
      <c r="I1892" s="842" t="s">
        <v>19575</v>
      </c>
      <c r="J1892" s="107" t="s">
        <v>19576</v>
      </c>
      <c r="K1892" s="10" t="s">
        <v>8511</v>
      </c>
      <c r="L1892" s="10" t="s">
        <v>8942</v>
      </c>
      <c r="M1892" s="838">
        <f t="shared" si="19"/>
        <v>96000</v>
      </c>
      <c r="N1892" s="10" t="s">
        <v>8511</v>
      </c>
      <c r="O1892" s="107">
        <v>6</v>
      </c>
      <c r="P1892" s="838">
        <f t="shared" si="20"/>
        <v>48000</v>
      </c>
      <c r="Q1892" s="10">
        <v>1</v>
      </c>
      <c r="R1892" s="107">
        <v>12</v>
      </c>
    </row>
    <row r="1893" spans="1:18" s="843" customFormat="1" ht="22.5" x14ac:dyDescent="0.25">
      <c r="A1893" s="107" t="s">
        <v>19573</v>
      </c>
      <c r="B1893" s="10" t="s">
        <v>19548</v>
      </c>
      <c r="C1893" s="269" t="s">
        <v>30118</v>
      </c>
      <c r="D1893" s="841" t="s">
        <v>15482</v>
      </c>
      <c r="E1893" s="837">
        <v>2800</v>
      </c>
      <c r="F1893" s="269" t="s">
        <v>19782</v>
      </c>
      <c r="G1893" s="841" t="s">
        <v>19783</v>
      </c>
      <c r="H1893" s="842" t="s">
        <v>19587</v>
      </c>
      <c r="I1893" s="842" t="s">
        <v>19588</v>
      </c>
      <c r="J1893" s="107" t="s">
        <v>19587</v>
      </c>
      <c r="K1893" s="10" t="s">
        <v>8511</v>
      </c>
      <c r="L1893" s="10" t="s">
        <v>8497</v>
      </c>
      <c r="M1893" s="838">
        <f>+L1893*E1893</f>
        <v>5600</v>
      </c>
      <c r="N1893" s="10" t="s">
        <v>8511</v>
      </c>
      <c r="O1893" s="107">
        <v>6</v>
      </c>
      <c r="P1893" s="838">
        <f>+E1893*O1893</f>
        <v>16800</v>
      </c>
      <c r="Q1893" s="10" t="s">
        <v>8511</v>
      </c>
      <c r="R1893" s="107">
        <v>12</v>
      </c>
    </row>
    <row r="1894" spans="1:18" s="843" customFormat="1" ht="22.5" x14ac:dyDescent="0.25">
      <c r="A1894" s="107" t="s">
        <v>19573</v>
      </c>
      <c r="B1894" s="10" t="s">
        <v>19548</v>
      </c>
      <c r="C1894" s="269" t="s">
        <v>30118</v>
      </c>
      <c r="D1894" s="841" t="s">
        <v>19784</v>
      </c>
      <c r="E1894" s="837">
        <v>4500</v>
      </c>
      <c r="F1894" s="269">
        <v>40587530</v>
      </c>
      <c r="G1894" s="841" t="s">
        <v>19785</v>
      </c>
      <c r="H1894" s="842" t="s">
        <v>15488</v>
      </c>
      <c r="I1894" s="842" t="s">
        <v>19575</v>
      </c>
      <c r="J1894" s="107" t="s">
        <v>19576</v>
      </c>
      <c r="K1894" s="10" t="s">
        <v>8511</v>
      </c>
      <c r="L1894" s="10" t="s">
        <v>8942</v>
      </c>
      <c r="M1894" s="838">
        <f t="shared" si="19"/>
        <v>54000</v>
      </c>
      <c r="N1894" s="10" t="s">
        <v>8511</v>
      </c>
      <c r="O1894" s="107">
        <v>5</v>
      </c>
      <c r="P1894" s="838">
        <f t="shared" si="20"/>
        <v>22500</v>
      </c>
      <c r="Q1894" s="10" t="s">
        <v>17180</v>
      </c>
      <c r="R1894" s="107">
        <v>0</v>
      </c>
    </row>
    <row r="1895" spans="1:18" s="843" customFormat="1" ht="22.5" x14ac:dyDescent="0.25">
      <c r="A1895" s="107" t="s">
        <v>19573</v>
      </c>
      <c r="B1895" s="10" t="s">
        <v>19548</v>
      </c>
      <c r="C1895" s="269" t="s">
        <v>30118</v>
      </c>
      <c r="D1895" s="841" t="s">
        <v>19786</v>
      </c>
      <c r="E1895" s="837">
        <v>2200</v>
      </c>
      <c r="F1895" s="269" t="s">
        <v>19787</v>
      </c>
      <c r="G1895" s="841" t="s">
        <v>19788</v>
      </c>
      <c r="H1895" s="842" t="s">
        <v>15416</v>
      </c>
      <c r="I1895" s="842" t="s">
        <v>19575</v>
      </c>
      <c r="J1895" s="107" t="s">
        <v>19576</v>
      </c>
      <c r="K1895" s="10" t="s">
        <v>8511</v>
      </c>
      <c r="L1895" s="10" t="s">
        <v>8942</v>
      </c>
      <c r="M1895" s="838">
        <f t="shared" si="19"/>
        <v>26400</v>
      </c>
      <c r="N1895" s="10" t="s">
        <v>8511</v>
      </c>
      <c r="O1895" s="107">
        <v>6</v>
      </c>
      <c r="P1895" s="838">
        <f t="shared" si="20"/>
        <v>13200</v>
      </c>
      <c r="Q1895" s="10">
        <v>1</v>
      </c>
      <c r="R1895" s="107">
        <v>12</v>
      </c>
    </row>
    <row r="1896" spans="1:18" s="843" customFormat="1" ht="22.5" x14ac:dyDescent="0.25">
      <c r="A1896" s="107" t="s">
        <v>19573</v>
      </c>
      <c r="B1896" s="10" t="s">
        <v>19548</v>
      </c>
      <c r="C1896" s="269" t="s">
        <v>30118</v>
      </c>
      <c r="D1896" s="841" t="s">
        <v>19789</v>
      </c>
      <c r="E1896" s="837">
        <v>7500</v>
      </c>
      <c r="F1896" s="269" t="s">
        <v>19790</v>
      </c>
      <c r="G1896" s="841" t="s">
        <v>19791</v>
      </c>
      <c r="H1896" s="842" t="s">
        <v>15446</v>
      </c>
      <c r="I1896" s="842" t="s">
        <v>19575</v>
      </c>
      <c r="J1896" s="107" t="s">
        <v>19576</v>
      </c>
      <c r="K1896" s="10" t="s">
        <v>8511</v>
      </c>
      <c r="L1896" s="10" t="s">
        <v>8942</v>
      </c>
      <c r="M1896" s="838">
        <f t="shared" si="19"/>
        <v>90000</v>
      </c>
      <c r="N1896" s="10" t="s">
        <v>8511</v>
      </c>
      <c r="O1896" s="107">
        <v>6</v>
      </c>
      <c r="P1896" s="838">
        <f t="shared" si="20"/>
        <v>45000</v>
      </c>
      <c r="Q1896" s="10">
        <v>1</v>
      </c>
      <c r="R1896" s="107">
        <v>12</v>
      </c>
    </row>
    <row r="1897" spans="1:18" s="843" customFormat="1" ht="22.5" x14ac:dyDescent="0.25">
      <c r="A1897" s="107" t="s">
        <v>19573</v>
      </c>
      <c r="B1897" s="10" t="s">
        <v>19548</v>
      </c>
      <c r="C1897" s="269" t="s">
        <v>30118</v>
      </c>
      <c r="D1897" s="841" t="s">
        <v>19452</v>
      </c>
      <c r="E1897" s="837">
        <v>2000</v>
      </c>
      <c r="F1897" s="269">
        <v>45647371</v>
      </c>
      <c r="G1897" s="841" t="s">
        <v>19792</v>
      </c>
      <c r="H1897" s="842" t="s">
        <v>19793</v>
      </c>
      <c r="I1897" s="842" t="s">
        <v>19575</v>
      </c>
      <c r="J1897" s="107" t="s">
        <v>19576</v>
      </c>
      <c r="K1897" s="10" t="s">
        <v>8511</v>
      </c>
      <c r="L1897" s="10" t="s">
        <v>8497</v>
      </c>
      <c r="M1897" s="838">
        <f>+L1897*E1897</f>
        <v>4000</v>
      </c>
      <c r="N1897" s="10" t="s">
        <v>8511</v>
      </c>
      <c r="O1897" s="107">
        <v>3</v>
      </c>
      <c r="P1897" s="838">
        <f>+E1897*O1897</f>
        <v>6000</v>
      </c>
      <c r="Q1897" s="10" t="s">
        <v>17180</v>
      </c>
      <c r="R1897" s="107">
        <v>0</v>
      </c>
    </row>
    <row r="1898" spans="1:18" s="843" customFormat="1" ht="22.5" x14ac:dyDescent="0.25">
      <c r="A1898" s="107" t="s">
        <v>19573</v>
      </c>
      <c r="B1898" s="10" t="s">
        <v>19548</v>
      </c>
      <c r="C1898" s="269" t="s">
        <v>30118</v>
      </c>
      <c r="D1898" s="841" t="s">
        <v>19718</v>
      </c>
      <c r="E1898" s="837">
        <v>8000</v>
      </c>
      <c r="F1898" s="269" t="s">
        <v>19794</v>
      </c>
      <c r="G1898" s="841" t="s">
        <v>19795</v>
      </c>
      <c r="H1898" s="842" t="s">
        <v>19594</v>
      </c>
      <c r="I1898" s="842" t="s">
        <v>19575</v>
      </c>
      <c r="J1898" s="107" t="s">
        <v>19576</v>
      </c>
      <c r="K1898" s="10" t="s">
        <v>8511</v>
      </c>
      <c r="L1898" s="10" t="s">
        <v>8942</v>
      </c>
      <c r="M1898" s="838">
        <f t="shared" si="19"/>
        <v>96000</v>
      </c>
      <c r="N1898" s="10" t="s">
        <v>8511</v>
      </c>
      <c r="O1898" s="107">
        <v>6</v>
      </c>
      <c r="P1898" s="838">
        <f t="shared" si="20"/>
        <v>48000</v>
      </c>
      <c r="Q1898" s="10" t="s">
        <v>17180</v>
      </c>
      <c r="R1898" s="107">
        <v>0</v>
      </c>
    </row>
    <row r="1899" spans="1:18" s="843" customFormat="1" ht="22.5" x14ac:dyDescent="0.25">
      <c r="A1899" s="107" t="s">
        <v>19573</v>
      </c>
      <c r="B1899" s="10" t="s">
        <v>19548</v>
      </c>
      <c r="C1899" s="269" t="s">
        <v>30118</v>
      </c>
      <c r="D1899" s="841" t="s">
        <v>19796</v>
      </c>
      <c r="E1899" s="837">
        <v>2000</v>
      </c>
      <c r="F1899" s="269" t="s">
        <v>19797</v>
      </c>
      <c r="G1899" s="841" t="s">
        <v>19798</v>
      </c>
      <c r="H1899" s="842" t="s">
        <v>19587</v>
      </c>
      <c r="I1899" s="842" t="s">
        <v>19588</v>
      </c>
      <c r="J1899" s="107" t="s">
        <v>19799</v>
      </c>
      <c r="K1899" s="10" t="s">
        <v>8511</v>
      </c>
      <c r="L1899" s="10" t="s">
        <v>8942</v>
      </c>
      <c r="M1899" s="838">
        <f t="shared" si="19"/>
        <v>24000</v>
      </c>
      <c r="N1899" s="10" t="s">
        <v>8511</v>
      </c>
      <c r="O1899" s="107">
        <v>6</v>
      </c>
      <c r="P1899" s="838">
        <f t="shared" si="20"/>
        <v>12000</v>
      </c>
      <c r="Q1899" s="10">
        <v>1</v>
      </c>
      <c r="R1899" s="107">
        <v>12</v>
      </c>
    </row>
    <row r="1900" spans="1:18" s="843" customFormat="1" ht="22.5" x14ac:dyDescent="0.25">
      <c r="A1900" s="107" t="s">
        <v>19573</v>
      </c>
      <c r="B1900" s="10" t="s">
        <v>19548</v>
      </c>
      <c r="C1900" s="269" t="s">
        <v>30118</v>
      </c>
      <c r="D1900" s="841" t="s">
        <v>19800</v>
      </c>
      <c r="E1900" s="837">
        <v>6000</v>
      </c>
      <c r="F1900" s="269" t="s">
        <v>19801</v>
      </c>
      <c r="G1900" s="841" t="s">
        <v>19802</v>
      </c>
      <c r="H1900" s="842" t="s">
        <v>17259</v>
      </c>
      <c r="I1900" s="842" t="s">
        <v>19575</v>
      </c>
      <c r="J1900" s="107" t="s">
        <v>19576</v>
      </c>
      <c r="K1900" s="10" t="s">
        <v>8511</v>
      </c>
      <c r="L1900" s="10" t="s">
        <v>8942</v>
      </c>
      <c r="M1900" s="838">
        <f t="shared" si="19"/>
        <v>72000</v>
      </c>
      <c r="N1900" s="10" t="s">
        <v>8511</v>
      </c>
      <c r="O1900" s="107">
        <v>5</v>
      </c>
      <c r="P1900" s="838">
        <f t="shared" si="20"/>
        <v>30000</v>
      </c>
      <c r="Q1900" s="10" t="s">
        <v>17180</v>
      </c>
      <c r="R1900" s="107">
        <v>0</v>
      </c>
    </row>
    <row r="1901" spans="1:18" s="843" customFormat="1" ht="22.5" x14ac:dyDescent="0.25">
      <c r="A1901" s="107" t="s">
        <v>19573</v>
      </c>
      <c r="B1901" s="10" t="s">
        <v>19548</v>
      </c>
      <c r="C1901" s="269" t="s">
        <v>30118</v>
      </c>
      <c r="D1901" s="841" t="s">
        <v>19803</v>
      </c>
      <c r="E1901" s="837">
        <v>8000</v>
      </c>
      <c r="F1901" s="269">
        <v>40009295</v>
      </c>
      <c r="G1901" s="841" t="s">
        <v>19804</v>
      </c>
      <c r="H1901" s="842" t="s">
        <v>15446</v>
      </c>
      <c r="I1901" s="842" t="s">
        <v>19575</v>
      </c>
      <c r="J1901" s="107" t="s">
        <v>19576</v>
      </c>
      <c r="K1901" s="10" t="s">
        <v>8511</v>
      </c>
      <c r="L1901" s="10" t="s">
        <v>8942</v>
      </c>
      <c r="M1901" s="838">
        <f t="shared" si="19"/>
        <v>96000</v>
      </c>
      <c r="N1901" s="10" t="s">
        <v>8511</v>
      </c>
      <c r="O1901" s="107">
        <v>6</v>
      </c>
      <c r="P1901" s="838">
        <f t="shared" si="20"/>
        <v>48000</v>
      </c>
      <c r="Q1901" s="10">
        <v>1</v>
      </c>
      <c r="R1901" s="107">
        <v>12</v>
      </c>
    </row>
    <row r="1902" spans="1:18" s="843" customFormat="1" ht="22.5" x14ac:dyDescent="0.25">
      <c r="A1902" s="107" t="s">
        <v>19573</v>
      </c>
      <c r="B1902" s="10" t="s">
        <v>19548</v>
      </c>
      <c r="C1902" s="269" t="s">
        <v>30118</v>
      </c>
      <c r="D1902" s="841" t="s">
        <v>19805</v>
      </c>
      <c r="E1902" s="837">
        <v>2200</v>
      </c>
      <c r="F1902" s="269">
        <v>70093708</v>
      </c>
      <c r="G1902" s="841" t="s">
        <v>19806</v>
      </c>
      <c r="H1902" s="842" t="s">
        <v>19807</v>
      </c>
      <c r="I1902" s="842" t="s">
        <v>19575</v>
      </c>
      <c r="J1902" s="107" t="s">
        <v>19576</v>
      </c>
      <c r="K1902" s="10" t="s">
        <v>8511</v>
      </c>
      <c r="L1902" s="10" t="s">
        <v>8497</v>
      </c>
      <c r="M1902" s="838">
        <f>+L1902*E1902</f>
        <v>4400</v>
      </c>
      <c r="N1902" s="10" t="s">
        <v>8511</v>
      </c>
      <c r="O1902" s="107">
        <v>6</v>
      </c>
      <c r="P1902" s="838">
        <f>+E1902*O1902</f>
        <v>13200</v>
      </c>
      <c r="Q1902" s="10" t="s">
        <v>8511</v>
      </c>
      <c r="R1902" s="107">
        <v>12</v>
      </c>
    </row>
    <row r="1903" spans="1:18" s="843" customFormat="1" ht="22.5" x14ac:dyDescent="0.25">
      <c r="A1903" s="107" t="s">
        <v>19573</v>
      </c>
      <c r="B1903" s="10" t="s">
        <v>19548</v>
      </c>
      <c r="C1903" s="269" t="s">
        <v>30118</v>
      </c>
      <c r="D1903" s="841" t="s">
        <v>19808</v>
      </c>
      <c r="E1903" s="837">
        <v>2000</v>
      </c>
      <c r="F1903" s="269">
        <v>17910665</v>
      </c>
      <c r="G1903" s="841" t="s">
        <v>19809</v>
      </c>
      <c r="H1903" s="842" t="s">
        <v>19587</v>
      </c>
      <c r="I1903" s="842" t="s">
        <v>19588</v>
      </c>
      <c r="J1903" s="107" t="s">
        <v>19587</v>
      </c>
      <c r="K1903" s="10" t="s">
        <v>8511</v>
      </c>
      <c r="L1903" s="10" t="s">
        <v>8942</v>
      </c>
      <c r="M1903" s="838">
        <f t="shared" si="19"/>
        <v>24000</v>
      </c>
      <c r="N1903" s="10" t="s">
        <v>8511</v>
      </c>
      <c r="O1903" s="107">
        <v>6</v>
      </c>
      <c r="P1903" s="838">
        <f t="shared" si="20"/>
        <v>12000</v>
      </c>
      <c r="Q1903" s="10">
        <v>1</v>
      </c>
      <c r="R1903" s="107">
        <v>12</v>
      </c>
    </row>
    <row r="1904" spans="1:18" s="843" customFormat="1" ht="22.5" x14ac:dyDescent="0.25">
      <c r="A1904" s="107" t="s">
        <v>19573</v>
      </c>
      <c r="B1904" s="10" t="s">
        <v>19548</v>
      </c>
      <c r="C1904" s="269" t="s">
        <v>30118</v>
      </c>
      <c r="D1904" s="841" t="s">
        <v>19810</v>
      </c>
      <c r="E1904" s="837">
        <v>4800</v>
      </c>
      <c r="F1904" s="269">
        <v>29654895</v>
      </c>
      <c r="G1904" s="841" t="s">
        <v>19811</v>
      </c>
      <c r="H1904" s="842" t="s">
        <v>19812</v>
      </c>
      <c r="I1904" s="842" t="s">
        <v>19575</v>
      </c>
      <c r="J1904" s="107" t="s">
        <v>19090</v>
      </c>
      <c r="K1904" s="10" t="s">
        <v>8511</v>
      </c>
      <c r="L1904" s="10" t="s">
        <v>8497</v>
      </c>
      <c r="M1904" s="838">
        <f>+L1904*E1904</f>
        <v>9600</v>
      </c>
      <c r="N1904" s="10" t="s">
        <v>8511</v>
      </c>
      <c r="O1904" s="107">
        <v>6</v>
      </c>
      <c r="P1904" s="838">
        <f>+E1904*O1904</f>
        <v>28800</v>
      </c>
      <c r="Q1904" s="10" t="s">
        <v>8511</v>
      </c>
      <c r="R1904" s="107">
        <v>12</v>
      </c>
    </row>
    <row r="1905" spans="1:18" s="843" customFormat="1" ht="22.5" x14ac:dyDescent="0.25">
      <c r="A1905" s="107" t="s">
        <v>19573</v>
      </c>
      <c r="B1905" s="10" t="s">
        <v>19548</v>
      </c>
      <c r="C1905" s="269" t="s">
        <v>30118</v>
      </c>
      <c r="D1905" s="841" t="s">
        <v>19813</v>
      </c>
      <c r="E1905" s="837">
        <v>2000</v>
      </c>
      <c r="F1905" s="269" t="s">
        <v>19814</v>
      </c>
      <c r="G1905" s="841" t="s">
        <v>19815</v>
      </c>
      <c r="H1905" s="842" t="s">
        <v>19587</v>
      </c>
      <c r="I1905" s="842" t="s">
        <v>19588</v>
      </c>
      <c r="J1905" s="107" t="s">
        <v>19587</v>
      </c>
      <c r="K1905" s="10" t="s">
        <v>8511</v>
      </c>
      <c r="L1905" s="10" t="s">
        <v>8942</v>
      </c>
      <c r="M1905" s="838">
        <f t="shared" si="19"/>
        <v>24000</v>
      </c>
      <c r="N1905" s="10" t="s">
        <v>8511</v>
      </c>
      <c r="O1905" s="107">
        <v>6</v>
      </c>
      <c r="P1905" s="838">
        <f t="shared" si="20"/>
        <v>12000</v>
      </c>
      <c r="Q1905" s="10">
        <v>1</v>
      </c>
      <c r="R1905" s="107">
        <v>12</v>
      </c>
    </row>
    <row r="1906" spans="1:18" s="843" customFormat="1" ht="22.5" x14ac:dyDescent="0.25">
      <c r="A1906" s="107" t="s">
        <v>19573</v>
      </c>
      <c r="B1906" s="10" t="s">
        <v>19548</v>
      </c>
      <c r="C1906" s="269" t="s">
        <v>30118</v>
      </c>
      <c r="D1906" s="841" t="s">
        <v>19816</v>
      </c>
      <c r="E1906" s="837">
        <v>2200</v>
      </c>
      <c r="F1906" s="269" t="s">
        <v>19817</v>
      </c>
      <c r="G1906" s="841" t="s">
        <v>19818</v>
      </c>
      <c r="H1906" s="842" t="s">
        <v>15446</v>
      </c>
      <c r="I1906" s="842" t="s">
        <v>19575</v>
      </c>
      <c r="J1906" s="107" t="s">
        <v>19576</v>
      </c>
      <c r="K1906" s="10" t="s">
        <v>8511</v>
      </c>
      <c r="L1906" s="10" t="s">
        <v>8942</v>
      </c>
      <c r="M1906" s="838">
        <f t="shared" si="19"/>
        <v>26400</v>
      </c>
      <c r="N1906" s="10" t="s">
        <v>8511</v>
      </c>
      <c r="O1906" s="107">
        <v>6</v>
      </c>
      <c r="P1906" s="838">
        <f t="shared" si="20"/>
        <v>13200</v>
      </c>
      <c r="Q1906" s="10">
        <v>1</v>
      </c>
      <c r="R1906" s="107">
        <v>12</v>
      </c>
    </row>
    <row r="1907" spans="1:18" s="843" customFormat="1" ht="22.5" x14ac:dyDescent="0.25">
      <c r="A1907" s="107" t="s">
        <v>19573</v>
      </c>
      <c r="B1907" s="10" t="s">
        <v>19548</v>
      </c>
      <c r="C1907" s="269" t="s">
        <v>30118</v>
      </c>
      <c r="D1907" s="841" t="s">
        <v>19819</v>
      </c>
      <c r="E1907" s="837">
        <v>8000</v>
      </c>
      <c r="F1907" s="269">
        <v>28290631</v>
      </c>
      <c r="G1907" s="841" t="s">
        <v>19820</v>
      </c>
      <c r="H1907" s="842" t="s">
        <v>19594</v>
      </c>
      <c r="I1907" s="842" t="s">
        <v>19575</v>
      </c>
      <c r="J1907" s="107" t="s">
        <v>19576</v>
      </c>
      <c r="K1907" s="10" t="s">
        <v>8511</v>
      </c>
      <c r="L1907" s="10" t="s">
        <v>8942</v>
      </c>
      <c r="M1907" s="838">
        <f t="shared" si="19"/>
        <v>96000</v>
      </c>
      <c r="N1907" s="10" t="s">
        <v>8511</v>
      </c>
      <c r="O1907" s="107">
        <v>6</v>
      </c>
      <c r="P1907" s="838">
        <f t="shared" si="20"/>
        <v>48000</v>
      </c>
      <c r="Q1907" s="10">
        <v>1</v>
      </c>
      <c r="R1907" s="107">
        <v>12</v>
      </c>
    </row>
    <row r="1908" spans="1:18" s="843" customFormat="1" ht="22.5" x14ac:dyDescent="0.25">
      <c r="A1908" s="107" t="s">
        <v>19573</v>
      </c>
      <c r="B1908" s="10" t="s">
        <v>19548</v>
      </c>
      <c r="C1908" s="269" t="s">
        <v>30118</v>
      </c>
      <c r="D1908" s="841" t="s">
        <v>19821</v>
      </c>
      <c r="E1908" s="837">
        <v>2800</v>
      </c>
      <c r="F1908" s="269" t="s">
        <v>19822</v>
      </c>
      <c r="G1908" s="841" t="s">
        <v>19823</v>
      </c>
      <c r="H1908" s="842" t="s">
        <v>19824</v>
      </c>
      <c r="I1908" s="842" t="s">
        <v>19575</v>
      </c>
      <c r="J1908" s="107" t="s">
        <v>19090</v>
      </c>
      <c r="K1908" s="10" t="s">
        <v>8511</v>
      </c>
      <c r="L1908" s="10" t="s">
        <v>8497</v>
      </c>
      <c r="M1908" s="838">
        <f>+L1908*E1908</f>
        <v>5600</v>
      </c>
      <c r="N1908" s="10" t="s">
        <v>8511</v>
      </c>
      <c r="O1908" s="107">
        <v>6</v>
      </c>
      <c r="P1908" s="838">
        <f>+E1908*O1908</f>
        <v>16800</v>
      </c>
      <c r="Q1908" s="10" t="s">
        <v>8511</v>
      </c>
      <c r="R1908" s="107">
        <v>12</v>
      </c>
    </row>
    <row r="1909" spans="1:18" s="843" customFormat="1" ht="22.5" x14ac:dyDescent="0.25">
      <c r="A1909" s="107" t="s">
        <v>19573</v>
      </c>
      <c r="B1909" s="10" t="s">
        <v>19548</v>
      </c>
      <c r="C1909" s="269" t="s">
        <v>30118</v>
      </c>
      <c r="D1909" s="841" t="s">
        <v>19825</v>
      </c>
      <c r="E1909" s="837">
        <v>3800</v>
      </c>
      <c r="F1909" s="269">
        <v>47093047</v>
      </c>
      <c r="G1909" s="841" t="s">
        <v>19826</v>
      </c>
      <c r="H1909" s="842" t="s">
        <v>19827</v>
      </c>
      <c r="I1909" s="842" t="s">
        <v>19575</v>
      </c>
      <c r="J1909" s="107" t="s">
        <v>19576</v>
      </c>
      <c r="K1909" s="10" t="s">
        <v>8511</v>
      </c>
      <c r="L1909" s="10" t="s">
        <v>8497</v>
      </c>
      <c r="M1909" s="838">
        <f>+L1909*E1909</f>
        <v>7600</v>
      </c>
      <c r="N1909" s="10" t="s">
        <v>8511</v>
      </c>
      <c r="O1909" s="107">
        <v>4</v>
      </c>
      <c r="P1909" s="838">
        <f>+E1909*O1909</f>
        <v>15200</v>
      </c>
      <c r="Q1909" s="10" t="s">
        <v>17180</v>
      </c>
      <c r="R1909" s="107">
        <v>0</v>
      </c>
    </row>
    <row r="1910" spans="1:18" s="843" customFormat="1" ht="22.5" x14ac:dyDescent="0.25">
      <c r="A1910" s="107" t="s">
        <v>19573</v>
      </c>
      <c r="B1910" s="10" t="s">
        <v>19548</v>
      </c>
      <c r="C1910" s="269" t="s">
        <v>30118</v>
      </c>
      <c r="D1910" s="841" t="s">
        <v>19591</v>
      </c>
      <c r="E1910" s="837">
        <v>12000</v>
      </c>
      <c r="F1910" s="269" t="s">
        <v>19828</v>
      </c>
      <c r="G1910" s="841" t="s">
        <v>19829</v>
      </c>
      <c r="H1910" s="842" t="s">
        <v>19594</v>
      </c>
      <c r="I1910" s="842" t="s">
        <v>19575</v>
      </c>
      <c r="J1910" s="107" t="s">
        <v>19576</v>
      </c>
      <c r="K1910" s="10" t="s">
        <v>8511</v>
      </c>
      <c r="L1910" s="10" t="s">
        <v>8942</v>
      </c>
      <c r="M1910" s="838">
        <f t="shared" si="19"/>
        <v>144000</v>
      </c>
      <c r="N1910" s="10" t="s">
        <v>8511</v>
      </c>
      <c r="O1910" s="107">
        <v>2</v>
      </c>
      <c r="P1910" s="838">
        <f t="shared" si="20"/>
        <v>24000</v>
      </c>
      <c r="Q1910" s="10" t="s">
        <v>17180</v>
      </c>
      <c r="R1910" s="107">
        <v>0</v>
      </c>
    </row>
    <row r="1911" spans="1:18" s="843" customFormat="1" ht="22.5" x14ac:dyDescent="0.25">
      <c r="A1911" s="107" t="s">
        <v>19573</v>
      </c>
      <c r="B1911" s="10" t="s">
        <v>19548</v>
      </c>
      <c r="C1911" s="269" t="s">
        <v>30118</v>
      </c>
      <c r="D1911" s="841" t="s">
        <v>19555</v>
      </c>
      <c r="E1911" s="837">
        <v>12000</v>
      </c>
      <c r="F1911" s="269" t="s">
        <v>19830</v>
      </c>
      <c r="G1911" s="841" t="s">
        <v>19831</v>
      </c>
      <c r="H1911" s="842" t="s">
        <v>19605</v>
      </c>
      <c r="I1911" s="842" t="s">
        <v>19575</v>
      </c>
      <c r="J1911" s="107" t="s">
        <v>19576</v>
      </c>
      <c r="K1911" s="10" t="s">
        <v>17180</v>
      </c>
      <c r="L1911" s="10" t="s">
        <v>17180</v>
      </c>
      <c r="M1911" s="838">
        <v>0</v>
      </c>
      <c r="N1911" s="10" t="s">
        <v>8511</v>
      </c>
      <c r="O1911" s="107">
        <v>2</v>
      </c>
      <c r="P1911" s="838">
        <f t="shared" si="20"/>
        <v>24000</v>
      </c>
      <c r="Q1911" s="10" t="s">
        <v>17180</v>
      </c>
      <c r="R1911" s="107">
        <v>0</v>
      </c>
    </row>
    <row r="1912" spans="1:18" s="843" customFormat="1" ht="22.5" x14ac:dyDescent="0.25">
      <c r="A1912" s="107" t="s">
        <v>19573</v>
      </c>
      <c r="B1912" s="10" t="s">
        <v>19548</v>
      </c>
      <c r="C1912" s="269" t="s">
        <v>30118</v>
      </c>
      <c r="D1912" s="841" t="s">
        <v>19832</v>
      </c>
      <c r="E1912" s="837">
        <v>2000</v>
      </c>
      <c r="F1912" s="269">
        <v>74609473</v>
      </c>
      <c r="G1912" s="841" t="s">
        <v>19833</v>
      </c>
      <c r="H1912" s="842" t="s">
        <v>19587</v>
      </c>
      <c r="I1912" s="842" t="s">
        <v>19588</v>
      </c>
      <c r="J1912" s="107" t="s">
        <v>19587</v>
      </c>
      <c r="K1912" s="10" t="s">
        <v>8511</v>
      </c>
      <c r="L1912" s="10" t="s">
        <v>8942</v>
      </c>
      <c r="M1912" s="838">
        <f t="shared" si="19"/>
        <v>24000</v>
      </c>
      <c r="N1912" s="10" t="s">
        <v>8511</v>
      </c>
      <c r="O1912" s="107">
        <v>6</v>
      </c>
      <c r="P1912" s="838">
        <f t="shared" si="20"/>
        <v>12000</v>
      </c>
      <c r="Q1912" s="10">
        <v>1</v>
      </c>
      <c r="R1912" s="107">
        <v>12</v>
      </c>
    </row>
    <row r="1913" spans="1:18" s="843" customFormat="1" ht="22.5" x14ac:dyDescent="0.25">
      <c r="A1913" s="107" t="s">
        <v>19573</v>
      </c>
      <c r="B1913" s="10" t="s">
        <v>19548</v>
      </c>
      <c r="C1913" s="269" t="s">
        <v>30118</v>
      </c>
      <c r="D1913" s="841" t="s">
        <v>19834</v>
      </c>
      <c r="E1913" s="837">
        <v>8000</v>
      </c>
      <c r="F1913" s="269">
        <v>44455096</v>
      </c>
      <c r="G1913" s="841" t="s">
        <v>19835</v>
      </c>
      <c r="H1913" s="842" t="s">
        <v>19836</v>
      </c>
      <c r="I1913" s="842" t="s">
        <v>19575</v>
      </c>
      <c r="J1913" s="107" t="s">
        <v>19576</v>
      </c>
      <c r="K1913" s="10" t="s">
        <v>8511</v>
      </c>
      <c r="L1913" s="10" t="s">
        <v>8942</v>
      </c>
      <c r="M1913" s="838">
        <f t="shared" si="19"/>
        <v>96000</v>
      </c>
      <c r="N1913" s="10" t="s">
        <v>8511</v>
      </c>
      <c r="O1913" s="107">
        <v>6</v>
      </c>
      <c r="P1913" s="838">
        <f t="shared" si="20"/>
        <v>48000</v>
      </c>
      <c r="Q1913" s="10">
        <v>1</v>
      </c>
      <c r="R1913" s="107">
        <v>12</v>
      </c>
    </row>
    <row r="1914" spans="1:18" s="843" customFormat="1" ht="22.5" x14ac:dyDescent="0.25">
      <c r="A1914" s="107" t="s">
        <v>19573</v>
      </c>
      <c r="B1914" s="10" t="s">
        <v>19548</v>
      </c>
      <c r="C1914" s="269" t="s">
        <v>30118</v>
      </c>
      <c r="D1914" s="841" t="s">
        <v>19837</v>
      </c>
      <c r="E1914" s="837">
        <v>2000</v>
      </c>
      <c r="F1914" s="269">
        <v>3212803</v>
      </c>
      <c r="G1914" s="841" t="s">
        <v>19838</v>
      </c>
      <c r="H1914" s="842" t="s">
        <v>19587</v>
      </c>
      <c r="I1914" s="842" t="s">
        <v>19588</v>
      </c>
      <c r="J1914" s="107" t="s">
        <v>19587</v>
      </c>
      <c r="K1914" s="10" t="s">
        <v>8511</v>
      </c>
      <c r="L1914" s="10" t="s">
        <v>8942</v>
      </c>
      <c r="M1914" s="838">
        <f t="shared" si="19"/>
        <v>24000</v>
      </c>
      <c r="N1914" s="10" t="s">
        <v>8511</v>
      </c>
      <c r="O1914" s="107">
        <v>6</v>
      </c>
      <c r="P1914" s="838">
        <f t="shared" si="20"/>
        <v>12000</v>
      </c>
      <c r="Q1914" s="10">
        <v>1</v>
      </c>
      <c r="R1914" s="107">
        <v>12</v>
      </c>
    </row>
    <row r="1915" spans="1:18" s="843" customFormat="1" ht="22.5" x14ac:dyDescent="0.25">
      <c r="A1915" s="107" t="s">
        <v>19573</v>
      </c>
      <c r="B1915" s="10" t="s">
        <v>19548</v>
      </c>
      <c r="C1915" s="269" t="s">
        <v>30118</v>
      </c>
      <c r="D1915" s="841" t="s">
        <v>19685</v>
      </c>
      <c r="E1915" s="837">
        <v>15500</v>
      </c>
      <c r="F1915" s="269" t="s">
        <v>19839</v>
      </c>
      <c r="G1915" s="841" t="s">
        <v>19840</v>
      </c>
      <c r="H1915" s="842" t="s">
        <v>19841</v>
      </c>
      <c r="I1915" s="842" t="s">
        <v>19575</v>
      </c>
      <c r="J1915" s="107" t="s">
        <v>19576</v>
      </c>
      <c r="K1915" s="10" t="s">
        <v>17180</v>
      </c>
      <c r="L1915" s="10" t="s">
        <v>17180</v>
      </c>
      <c r="M1915" s="838">
        <v>0</v>
      </c>
      <c r="N1915" s="10" t="s">
        <v>8511</v>
      </c>
      <c r="O1915" s="107">
        <v>2</v>
      </c>
      <c r="P1915" s="838">
        <f t="shared" si="20"/>
        <v>31000</v>
      </c>
      <c r="Q1915" s="10" t="s">
        <v>8511</v>
      </c>
      <c r="R1915" s="107">
        <v>12</v>
      </c>
    </row>
    <row r="1916" spans="1:18" s="843" customFormat="1" ht="22.5" x14ac:dyDescent="0.25">
      <c r="A1916" s="107" t="s">
        <v>19573</v>
      </c>
      <c r="B1916" s="10" t="s">
        <v>19548</v>
      </c>
      <c r="C1916" s="269" t="s">
        <v>30118</v>
      </c>
      <c r="D1916" s="841" t="s">
        <v>16075</v>
      </c>
      <c r="E1916" s="837">
        <v>2000</v>
      </c>
      <c r="F1916" s="269">
        <v>74225458</v>
      </c>
      <c r="G1916" s="841" t="s">
        <v>19842</v>
      </c>
      <c r="H1916" s="842" t="s">
        <v>19587</v>
      </c>
      <c r="I1916" s="842" t="s">
        <v>19588</v>
      </c>
      <c r="J1916" s="107" t="s">
        <v>19587</v>
      </c>
      <c r="K1916" s="10" t="s">
        <v>8511</v>
      </c>
      <c r="L1916" s="10" t="s">
        <v>8497</v>
      </c>
      <c r="M1916" s="838">
        <f>+L1916*E1916</f>
        <v>4000</v>
      </c>
      <c r="N1916" s="10" t="s">
        <v>8511</v>
      </c>
      <c r="O1916" s="107">
        <v>6</v>
      </c>
      <c r="P1916" s="838">
        <f>+E1916*O1916</f>
        <v>12000</v>
      </c>
      <c r="Q1916" s="10" t="s">
        <v>8511</v>
      </c>
      <c r="R1916" s="107">
        <v>12</v>
      </c>
    </row>
    <row r="1917" spans="1:18" s="843" customFormat="1" ht="22.5" x14ac:dyDescent="0.25">
      <c r="A1917" s="107" t="s">
        <v>19573</v>
      </c>
      <c r="B1917" s="10" t="s">
        <v>19548</v>
      </c>
      <c r="C1917" s="269" t="s">
        <v>30118</v>
      </c>
      <c r="D1917" s="841" t="s">
        <v>19843</v>
      </c>
      <c r="E1917" s="837">
        <v>5000</v>
      </c>
      <c r="F1917" s="269" t="s">
        <v>19844</v>
      </c>
      <c r="G1917" s="841" t="s">
        <v>19845</v>
      </c>
      <c r="H1917" s="842" t="s">
        <v>19846</v>
      </c>
      <c r="I1917" s="842" t="s">
        <v>19575</v>
      </c>
      <c r="J1917" s="107" t="s">
        <v>19090</v>
      </c>
      <c r="K1917" s="10" t="s">
        <v>8511</v>
      </c>
      <c r="L1917" s="10" t="s">
        <v>8942</v>
      </c>
      <c r="M1917" s="838">
        <f t="shared" si="19"/>
        <v>60000</v>
      </c>
      <c r="N1917" s="10" t="s">
        <v>8511</v>
      </c>
      <c r="O1917" s="107">
        <v>6</v>
      </c>
      <c r="P1917" s="838">
        <f t="shared" ref="P1917:P1938" si="21">+E1917*O1917</f>
        <v>30000</v>
      </c>
      <c r="Q1917" s="10">
        <v>1</v>
      </c>
      <c r="R1917" s="107">
        <v>12</v>
      </c>
    </row>
    <row r="1918" spans="1:18" s="843" customFormat="1" ht="22.5" x14ac:dyDescent="0.25">
      <c r="A1918" s="107" t="s">
        <v>19573</v>
      </c>
      <c r="B1918" s="10" t="s">
        <v>19548</v>
      </c>
      <c r="C1918" s="269" t="s">
        <v>30118</v>
      </c>
      <c r="D1918" s="841" t="s">
        <v>19716</v>
      </c>
      <c r="E1918" s="837">
        <v>12000</v>
      </c>
      <c r="F1918" s="269" t="s">
        <v>19847</v>
      </c>
      <c r="G1918" s="841" t="s">
        <v>19848</v>
      </c>
      <c r="H1918" s="842" t="s">
        <v>19404</v>
      </c>
      <c r="I1918" s="842" t="s">
        <v>19575</v>
      </c>
      <c r="J1918" s="107" t="s">
        <v>19576</v>
      </c>
      <c r="K1918" s="10" t="s">
        <v>17180</v>
      </c>
      <c r="L1918" s="10" t="s">
        <v>17180</v>
      </c>
      <c r="M1918" s="838">
        <v>0</v>
      </c>
      <c r="N1918" s="10" t="s">
        <v>8511</v>
      </c>
      <c r="O1918" s="107">
        <v>2</v>
      </c>
      <c r="P1918" s="838">
        <f t="shared" si="21"/>
        <v>24000</v>
      </c>
      <c r="Q1918" s="10" t="s">
        <v>17180</v>
      </c>
      <c r="R1918" s="107">
        <v>0</v>
      </c>
    </row>
    <row r="1919" spans="1:18" s="843" customFormat="1" ht="22.5" x14ac:dyDescent="0.25">
      <c r="A1919" s="107" t="s">
        <v>19573</v>
      </c>
      <c r="B1919" s="10" t="s">
        <v>19548</v>
      </c>
      <c r="C1919" s="269" t="s">
        <v>30118</v>
      </c>
      <c r="D1919" s="841" t="s">
        <v>19849</v>
      </c>
      <c r="E1919" s="837">
        <v>2000</v>
      </c>
      <c r="F1919" s="269" t="s">
        <v>19850</v>
      </c>
      <c r="G1919" s="841" t="s">
        <v>19851</v>
      </c>
      <c r="H1919" s="842" t="s">
        <v>19587</v>
      </c>
      <c r="I1919" s="842" t="s">
        <v>19588</v>
      </c>
      <c r="J1919" s="107" t="s">
        <v>19587</v>
      </c>
      <c r="K1919" s="10" t="s">
        <v>8511</v>
      </c>
      <c r="L1919" s="10" t="s">
        <v>8497</v>
      </c>
      <c r="M1919" s="838">
        <f>+L1919*E1919</f>
        <v>4000</v>
      </c>
      <c r="N1919" s="10" t="s">
        <v>8511</v>
      </c>
      <c r="O1919" s="107">
        <v>6</v>
      </c>
      <c r="P1919" s="838">
        <f>+E1919*O1919</f>
        <v>12000</v>
      </c>
      <c r="Q1919" s="10" t="s">
        <v>8511</v>
      </c>
      <c r="R1919" s="107">
        <v>12</v>
      </c>
    </row>
    <row r="1920" spans="1:18" s="843" customFormat="1" ht="22.5" x14ac:dyDescent="0.25">
      <c r="A1920" s="107" t="s">
        <v>19573</v>
      </c>
      <c r="B1920" s="10" t="s">
        <v>19548</v>
      </c>
      <c r="C1920" s="269" t="s">
        <v>30118</v>
      </c>
      <c r="D1920" s="841" t="s">
        <v>19852</v>
      </c>
      <c r="E1920" s="837">
        <v>2500</v>
      </c>
      <c r="F1920" s="269">
        <v>73022798</v>
      </c>
      <c r="G1920" s="841" t="s">
        <v>19853</v>
      </c>
      <c r="H1920" s="842" t="s">
        <v>19854</v>
      </c>
      <c r="I1920" s="842" t="s">
        <v>19575</v>
      </c>
      <c r="J1920" s="107" t="s">
        <v>19576</v>
      </c>
      <c r="K1920" s="10" t="s">
        <v>8511</v>
      </c>
      <c r="L1920" s="10" t="s">
        <v>8942</v>
      </c>
      <c r="M1920" s="838">
        <f t="shared" si="19"/>
        <v>30000</v>
      </c>
      <c r="N1920" s="10" t="s">
        <v>8511</v>
      </c>
      <c r="O1920" s="107">
        <v>6</v>
      </c>
      <c r="P1920" s="838">
        <f t="shared" si="21"/>
        <v>15000</v>
      </c>
      <c r="Q1920" s="10">
        <v>1</v>
      </c>
      <c r="R1920" s="107">
        <v>12</v>
      </c>
    </row>
    <row r="1921" spans="1:18" s="843" customFormat="1" ht="22.5" x14ac:dyDescent="0.25">
      <c r="A1921" s="107" t="s">
        <v>19573</v>
      </c>
      <c r="B1921" s="10" t="s">
        <v>19548</v>
      </c>
      <c r="C1921" s="269" t="s">
        <v>30118</v>
      </c>
      <c r="D1921" s="841" t="s">
        <v>19698</v>
      </c>
      <c r="E1921" s="837">
        <v>2400</v>
      </c>
      <c r="F1921" s="269" t="s">
        <v>19855</v>
      </c>
      <c r="G1921" s="841" t="s">
        <v>19856</v>
      </c>
      <c r="H1921" s="842" t="s">
        <v>19587</v>
      </c>
      <c r="I1921" s="842" t="s">
        <v>19588</v>
      </c>
      <c r="J1921" s="107" t="s">
        <v>19587</v>
      </c>
      <c r="K1921" s="10" t="s">
        <v>8511</v>
      </c>
      <c r="L1921" s="10" t="s">
        <v>8942</v>
      </c>
      <c r="M1921" s="838">
        <f t="shared" si="19"/>
        <v>28800</v>
      </c>
      <c r="N1921" s="10" t="s">
        <v>8511</v>
      </c>
      <c r="O1921" s="107">
        <v>6</v>
      </c>
      <c r="P1921" s="838">
        <f t="shared" si="21"/>
        <v>14400</v>
      </c>
      <c r="Q1921" s="10">
        <v>1</v>
      </c>
      <c r="R1921" s="107">
        <v>12</v>
      </c>
    </row>
    <row r="1922" spans="1:18" s="843" customFormat="1" ht="22.5" x14ac:dyDescent="0.25">
      <c r="A1922" s="107" t="s">
        <v>19573</v>
      </c>
      <c r="B1922" s="10" t="s">
        <v>19548</v>
      </c>
      <c r="C1922" s="269" t="s">
        <v>30118</v>
      </c>
      <c r="D1922" s="841" t="s">
        <v>19857</v>
      </c>
      <c r="E1922" s="837">
        <v>8000</v>
      </c>
      <c r="F1922" s="269" t="s">
        <v>19858</v>
      </c>
      <c r="G1922" s="841" t="s">
        <v>19859</v>
      </c>
      <c r="H1922" s="842" t="s">
        <v>15412</v>
      </c>
      <c r="I1922" s="842" t="s">
        <v>19575</v>
      </c>
      <c r="J1922" s="107" t="s">
        <v>19576</v>
      </c>
      <c r="K1922" s="10" t="s">
        <v>8511</v>
      </c>
      <c r="L1922" s="10" t="s">
        <v>8942</v>
      </c>
      <c r="M1922" s="838">
        <f t="shared" si="19"/>
        <v>96000</v>
      </c>
      <c r="N1922" s="10" t="s">
        <v>8511</v>
      </c>
      <c r="O1922" s="107">
        <v>6</v>
      </c>
      <c r="P1922" s="838">
        <f t="shared" si="21"/>
        <v>48000</v>
      </c>
      <c r="Q1922" s="10">
        <v>1</v>
      </c>
      <c r="R1922" s="107">
        <v>12</v>
      </c>
    </row>
    <row r="1923" spans="1:18" s="843" customFormat="1" ht="22.5" x14ac:dyDescent="0.25">
      <c r="A1923" s="107" t="s">
        <v>19573</v>
      </c>
      <c r="B1923" s="10" t="s">
        <v>19548</v>
      </c>
      <c r="C1923" s="269" t="s">
        <v>30118</v>
      </c>
      <c r="D1923" s="841" t="s">
        <v>19860</v>
      </c>
      <c r="E1923" s="837">
        <v>6700</v>
      </c>
      <c r="F1923" s="269" t="s">
        <v>19861</v>
      </c>
      <c r="G1923" s="841" t="s">
        <v>14806</v>
      </c>
      <c r="H1923" s="842" t="s">
        <v>19862</v>
      </c>
      <c r="I1923" s="842" t="s">
        <v>19575</v>
      </c>
      <c r="J1923" s="107" t="s">
        <v>19576</v>
      </c>
      <c r="K1923" s="10" t="s">
        <v>8511</v>
      </c>
      <c r="L1923" s="10" t="s">
        <v>8497</v>
      </c>
      <c r="M1923" s="838">
        <f>+L1923*E1923</f>
        <v>13400</v>
      </c>
      <c r="N1923" s="10" t="s">
        <v>8511</v>
      </c>
      <c r="O1923" s="107">
        <v>6</v>
      </c>
      <c r="P1923" s="838">
        <f>+E1923*O1923</f>
        <v>40200</v>
      </c>
      <c r="Q1923" s="10" t="s">
        <v>8511</v>
      </c>
      <c r="R1923" s="107">
        <v>12</v>
      </c>
    </row>
    <row r="1924" spans="1:18" s="843" customFormat="1" ht="22.5" x14ac:dyDescent="0.25">
      <c r="A1924" s="107" t="s">
        <v>19573</v>
      </c>
      <c r="B1924" s="10" t="s">
        <v>19548</v>
      </c>
      <c r="C1924" s="269" t="s">
        <v>30118</v>
      </c>
      <c r="D1924" s="841" t="s">
        <v>19863</v>
      </c>
      <c r="E1924" s="837">
        <v>10500</v>
      </c>
      <c r="F1924" s="269" t="s">
        <v>19864</v>
      </c>
      <c r="G1924" s="841" t="s">
        <v>19865</v>
      </c>
      <c r="H1924" s="842" t="s">
        <v>18791</v>
      </c>
      <c r="I1924" s="842" t="s">
        <v>19575</v>
      </c>
      <c r="J1924" s="107" t="s">
        <v>19576</v>
      </c>
      <c r="K1924" s="10" t="s">
        <v>8511</v>
      </c>
      <c r="L1924" s="10" t="s">
        <v>8942</v>
      </c>
      <c r="M1924" s="838">
        <f t="shared" si="19"/>
        <v>126000</v>
      </c>
      <c r="N1924" s="10" t="s">
        <v>8511</v>
      </c>
      <c r="O1924" s="107">
        <v>5</v>
      </c>
      <c r="P1924" s="838">
        <f t="shared" si="21"/>
        <v>52500</v>
      </c>
      <c r="Q1924" s="10" t="s">
        <v>17180</v>
      </c>
      <c r="R1924" s="107">
        <v>0</v>
      </c>
    </row>
    <row r="1925" spans="1:18" s="843" customFormat="1" ht="22.5" x14ac:dyDescent="0.25">
      <c r="A1925" s="107" t="s">
        <v>19573</v>
      </c>
      <c r="B1925" s="10" t="s">
        <v>19548</v>
      </c>
      <c r="C1925" s="269" t="s">
        <v>30118</v>
      </c>
      <c r="D1925" s="841" t="s">
        <v>19866</v>
      </c>
      <c r="E1925" s="837">
        <v>12000</v>
      </c>
      <c r="F1925" s="269" t="s">
        <v>19867</v>
      </c>
      <c r="G1925" s="841" t="s">
        <v>19868</v>
      </c>
      <c r="H1925" s="842" t="s">
        <v>15446</v>
      </c>
      <c r="I1925" s="842" t="s">
        <v>19575</v>
      </c>
      <c r="J1925" s="107" t="s">
        <v>19090</v>
      </c>
      <c r="K1925" s="10" t="s">
        <v>8511</v>
      </c>
      <c r="L1925" s="10" t="s">
        <v>8942</v>
      </c>
      <c r="M1925" s="838">
        <f t="shared" si="19"/>
        <v>144000</v>
      </c>
      <c r="N1925" s="10" t="s">
        <v>8511</v>
      </c>
      <c r="O1925" s="107">
        <v>6</v>
      </c>
      <c r="P1925" s="838">
        <f t="shared" si="21"/>
        <v>72000</v>
      </c>
      <c r="Q1925" s="10">
        <v>1</v>
      </c>
      <c r="R1925" s="107">
        <v>12</v>
      </c>
    </row>
    <row r="1926" spans="1:18" s="843" customFormat="1" ht="22.5" x14ac:dyDescent="0.25">
      <c r="A1926" s="107" t="s">
        <v>19573</v>
      </c>
      <c r="B1926" s="10" t="s">
        <v>19548</v>
      </c>
      <c r="C1926" s="269" t="s">
        <v>30118</v>
      </c>
      <c r="D1926" s="841" t="s">
        <v>19869</v>
      </c>
      <c r="E1926" s="837">
        <v>7000</v>
      </c>
      <c r="F1926" s="269" t="s">
        <v>19870</v>
      </c>
      <c r="G1926" s="841" t="s">
        <v>19871</v>
      </c>
      <c r="H1926" s="842" t="s">
        <v>18892</v>
      </c>
      <c r="I1926" s="842" t="s">
        <v>19575</v>
      </c>
      <c r="J1926" s="107" t="s">
        <v>19576</v>
      </c>
      <c r="K1926" s="10" t="s">
        <v>8511</v>
      </c>
      <c r="L1926" s="10" t="s">
        <v>8942</v>
      </c>
      <c r="M1926" s="838">
        <f t="shared" si="19"/>
        <v>84000</v>
      </c>
      <c r="N1926" s="10" t="s">
        <v>8511</v>
      </c>
      <c r="O1926" s="107">
        <v>6</v>
      </c>
      <c r="P1926" s="838">
        <f t="shared" si="21"/>
        <v>42000</v>
      </c>
      <c r="Q1926" s="10">
        <v>1</v>
      </c>
      <c r="R1926" s="107">
        <v>12</v>
      </c>
    </row>
    <row r="1927" spans="1:18" s="843" customFormat="1" ht="22.5" x14ac:dyDescent="0.25">
      <c r="A1927" s="107" t="s">
        <v>19573</v>
      </c>
      <c r="B1927" s="10" t="s">
        <v>19548</v>
      </c>
      <c r="C1927" s="269" t="s">
        <v>30118</v>
      </c>
      <c r="D1927" s="841" t="s">
        <v>19872</v>
      </c>
      <c r="E1927" s="837">
        <v>2000</v>
      </c>
      <c r="F1927" s="269">
        <v>46981187</v>
      </c>
      <c r="G1927" s="841" t="s">
        <v>19873</v>
      </c>
      <c r="H1927" s="842" t="s">
        <v>19587</v>
      </c>
      <c r="I1927" s="842" t="s">
        <v>19588</v>
      </c>
      <c r="J1927" s="107" t="s">
        <v>19587</v>
      </c>
      <c r="K1927" s="10" t="s">
        <v>8511</v>
      </c>
      <c r="L1927" s="10" t="s">
        <v>8942</v>
      </c>
      <c r="M1927" s="838">
        <f t="shared" si="19"/>
        <v>24000</v>
      </c>
      <c r="N1927" s="10" t="s">
        <v>8511</v>
      </c>
      <c r="O1927" s="107">
        <v>6</v>
      </c>
      <c r="P1927" s="838">
        <f t="shared" si="21"/>
        <v>12000</v>
      </c>
      <c r="Q1927" s="10">
        <v>1</v>
      </c>
      <c r="R1927" s="107">
        <v>12</v>
      </c>
    </row>
    <row r="1928" spans="1:18" s="843" customFormat="1" ht="22.5" x14ac:dyDescent="0.25">
      <c r="A1928" s="107" t="s">
        <v>19573</v>
      </c>
      <c r="B1928" s="10" t="s">
        <v>19548</v>
      </c>
      <c r="C1928" s="269" t="s">
        <v>30118</v>
      </c>
      <c r="D1928" s="841" t="s">
        <v>19874</v>
      </c>
      <c r="E1928" s="837">
        <v>15400</v>
      </c>
      <c r="F1928" s="269" t="s">
        <v>19875</v>
      </c>
      <c r="G1928" s="841" t="s">
        <v>19876</v>
      </c>
      <c r="H1928" s="842" t="s">
        <v>15416</v>
      </c>
      <c r="I1928" s="842" t="s">
        <v>19575</v>
      </c>
      <c r="J1928" s="107" t="s">
        <v>19576</v>
      </c>
      <c r="K1928" s="10" t="s">
        <v>8511</v>
      </c>
      <c r="L1928" s="10" t="s">
        <v>8942</v>
      </c>
      <c r="M1928" s="838">
        <f t="shared" si="19"/>
        <v>184800</v>
      </c>
      <c r="N1928" s="10" t="s">
        <v>8511</v>
      </c>
      <c r="O1928" s="107">
        <v>5</v>
      </c>
      <c r="P1928" s="838">
        <f t="shared" si="21"/>
        <v>77000</v>
      </c>
      <c r="Q1928" s="10" t="s">
        <v>17180</v>
      </c>
      <c r="R1928" s="107">
        <v>0</v>
      </c>
    </row>
    <row r="1929" spans="1:18" s="843" customFormat="1" ht="22.5" x14ac:dyDescent="0.25">
      <c r="A1929" s="107" t="s">
        <v>19573</v>
      </c>
      <c r="B1929" s="10" t="s">
        <v>19548</v>
      </c>
      <c r="C1929" s="269" t="s">
        <v>30118</v>
      </c>
      <c r="D1929" s="841" t="s">
        <v>19877</v>
      </c>
      <c r="E1929" s="837">
        <v>4500</v>
      </c>
      <c r="F1929" s="269">
        <v>41109598</v>
      </c>
      <c r="G1929" s="841" t="s">
        <v>19878</v>
      </c>
      <c r="H1929" s="842" t="s">
        <v>18791</v>
      </c>
      <c r="I1929" s="842" t="s">
        <v>19575</v>
      </c>
      <c r="J1929" s="107" t="s">
        <v>19090</v>
      </c>
      <c r="K1929" s="10" t="s">
        <v>8511</v>
      </c>
      <c r="L1929" s="10" t="s">
        <v>8942</v>
      </c>
      <c r="M1929" s="838">
        <f t="shared" si="19"/>
        <v>54000</v>
      </c>
      <c r="N1929" s="10" t="s">
        <v>8511</v>
      </c>
      <c r="O1929" s="107">
        <v>6</v>
      </c>
      <c r="P1929" s="838">
        <f t="shared" si="21"/>
        <v>27000</v>
      </c>
      <c r="Q1929" s="10">
        <v>1</v>
      </c>
      <c r="R1929" s="107">
        <v>12</v>
      </c>
    </row>
    <row r="1930" spans="1:18" s="843" customFormat="1" ht="22.5" x14ac:dyDescent="0.25">
      <c r="A1930" s="107" t="s">
        <v>19573</v>
      </c>
      <c r="B1930" s="10" t="s">
        <v>19548</v>
      </c>
      <c r="C1930" s="269" t="s">
        <v>30118</v>
      </c>
      <c r="D1930" s="841" t="s">
        <v>19874</v>
      </c>
      <c r="E1930" s="837">
        <v>15400</v>
      </c>
      <c r="F1930" s="269" t="s">
        <v>19879</v>
      </c>
      <c r="G1930" s="841" t="s">
        <v>19880</v>
      </c>
      <c r="H1930" s="842" t="s">
        <v>19605</v>
      </c>
      <c r="I1930" s="842" t="s">
        <v>19575</v>
      </c>
      <c r="J1930" s="107" t="s">
        <v>19576</v>
      </c>
      <c r="K1930" s="10" t="s">
        <v>17180</v>
      </c>
      <c r="L1930" s="10" t="s">
        <v>17180</v>
      </c>
      <c r="M1930" s="838">
        <v>0</v>
      </c>
      <c r="N1930" s="10" t="s">
        <v>8511</v>
      </c>
      <c r="O1930" s="107">
        <v>2</v>
      </c>
      <c r="P1930" s="838">
        <f t="shared" si="21"/>
        <v>30800</v>
      </c>
      <c r="Q1930" s="10" t="s">
        <v>17180</v>
      </c>
      <c r="R1930" s="107">
        <v>0</v>
      </c>
    </row>
    <row r="1931" spans="1:18" s="843" customFormat="1" ht="22.5" x14ac:dyDescent="0.25">
      <c r="A1931" s="107" t="s">
        <v>19573</v>
      </c>
      <c r="B1931" s="10" t="s">
        <v>19548</v>
      </c>
      <c r="C1931" s="269" t="s">
        <v>30118</v>
      </c>
      <c r="D1931" s="841" t="s">
        <v>19881</v>
      </c>
      <c r="E1931" s="837">
        <v>8000</v>
      </c>
      <c r="F1931" s="269">
        <v>40005208</v>
      </c>
      <c r="G1931" s="841" t="s">
        <v>19882</v>
      </c>
      <c r="H1931" s="842" t="s">
        <v>19662</v>
      </c>
      <c r="I1931" s="842" t="s">
        <v>19575</v>
      </c>
      <c r="J1931" s="107" t="s">
        <v>19090</v>
      </c>
      <c r="K1931" s="10" t="s">
        <v>8511</v>
      </c>
      <c r="L1931" s="10" t="s">
        <v>8942</v>
      </c>
      <c r="M1931" s="838">
        <f t="shared" si="19"/>
        <v>96000</v>
      </c>
      <c r="N1931" s="10" t="s">
        <v>8511</v>
      </c>
      <c r="O1931" s="107">
        <v>6</v>
      </c>
      <c r="P1931" s="838">
        <f t="shared" si="21"/>
        <v>48000</v>
      </c>
      <c r="Q1931" s="10">
        <v>1</v>
      </c>
      <c r="R1931" s="107">
        <v>12</v>
      </c>
    </row>
    <row r="1932" spans="1:18" s="843" customFormat="1" ht="22.5" x14ac:dyDescent="0.25">
      <c r="A1932" s="107" t="s">
        <v>19573</v>
      </c>
      <c r="B1932" s="10" t="s">
        <v>19548</v>
      </c>
      <c r="C1932" s="269" t="s">
        <v>30118</v>
      </c>
      <c r="D1932" s="841" t="s">
        <v>19883</v>
      </c>
      <c r="E1932" s="837">
        <v>2500</v>
      </c>
      <c r="F1932" s="269">
        <v>43834122</v>
      </c>
      <c r="G1932" s="841" t="s">
        <v>19884</v>
      </c>
      <c r="H1932" s="842" t="s">
        <v>19885</v>
      </c>
      <c r="I1932" s="842" t="s">
        <v>19575</v>
      </c>
      <c r="J1932" s="107" t="s">
        <v>19090</v>
      </c>
      <c r="K1932" s="10" t="s">
        <v>8511</v>
      </c>
      <c r="L1932" s="10" t="s">
        <v>8942</v>
      </c>
      <c r="M1932" s="838">
        <f t="shared" si="19"/>
        <v>30000</v>
      </c>
      <c r="N1932" s="10" t="s">
        <v>8511</v>
      </c>
      <c r="O1932" s="107">
        <v>6</v>
      </c>
      <c r="P1932" s="838">
        <f t="shared" si="21"/>
        <v>15000</v>
      </c>
      <c r="Q1932" s="10">
        <v>1</v>
      </c>
      <c r="R1932" s="107">
        <v>12</v>
      </c>
    </row>
    <row r="1933" spans="1:18" s="843" customFormat="1" ht="22.5" x14ac:dyDescent="0.25">
      <c r="A1933" s="107" t="s">
        <v>19573</v>
      </c>
      <c r="B1933" s="10" t="s">
        <v>19548</v>
      </c>
      <c r="C1933" s="269" t="s">
        <v>30118</v>
      </c>
      <c r="D1933" s="841" t="s">
        <v>19886</v>
      </c>
      <c r="E1933" s="837">
        <v>2000</v>
      </c>
      <c r="F1933" s="269">
        <v>73017825</v>
      </c>
      <c r="G1933" s="841" t="s">
        <v>19887</v>
      </c>
      <c r="H1933" s="842" t="s">
        <v>19888</v>
      </c>
      <c r="I1933" s="842" t="s">
        <v>19575</v>
      </c>
      <c r="J1933" s="107" t="s">
        <v>19090</v>
      </c>
      <c r="K1933" s="10" t="s">
        <v>8511</v>
      </c>
      <c r="L1933" s="10" t="s">
        <v>8497</v>
      </c>
      <c r="M1933" s="838">
        <f>+L1933*E1933</f>
        <v>4000</v>
      </c>
      <c r="N1933" s="10" t="s">
        <v>8511</v>
      </c>
      <c r="O1933" s="107">
        <v>6</v>
      </c>
      <c r="P1933" s="838">
        <f>+E1933*O1933</f>
        <v>12000</v>
      </c>
      <c r="Q1933" s="10" t="s">
        <v>8511</v>
      </c>
      <c r="R1933" s="107">
        <v>12</v>
      </c>
    </row>
    <row r="1934" spans="1:18" s="843" customFormat="1" ht="22.5" x14ac:dyDescent="0.25">
      <c r="A1934" s="107" t="s">
        <v>19573</v>
      </c>
      <c r="B1934" s="10" t="s">
        <v>19548</v>
      </c>
      <c r="C1934" s="269" t="s">
        <v>30118</v>
      </c>
      <c r="D1934" s="841" t="s">
        <v>19580</v>
      </c>
      <c r="E1934" s="837">
        <v>3000</v>
      </c>
      <c r="F1934" s="269" t="s">
        <v>19889</v>
      </c>
      <c r="G1934" s="841" t="s">
        <v>19890</v>
      </c>
      <c r="H1934" s="842" t="s">
        <v>19776</v>
      </c>
      <c r="I1934" s="842" t="s">
        <v>19575</v>
      </c>
      <c r="J1934" s="107" t="s">
        <v>19090</v>
      </c>
      <c r="K1934" s="10" t="s">
        <v>17180</v>
      </c>
      <c r="L1934" s="10" t="s">
        <v>17180</v>
      </c>
      <c r="M1934" s="838">
        <v>0</v>
      </c>
      <c r="N1934" s="10" t="s">
        <v>8511</v>
      </c>
      <c r="O1934" s="107">
        <v>2</v>
      </c>
      <c r="P1934" s="838">
        <f>+E1934*O1934</f>
        <v>6000</v>
      </c>
      <c r="Q1934" s="10" t="s">
        <v>17180</v>
      </c>
      <c r="R1934" s="107">
        <v>0</v>
      </c>
    </row>
    <row r="1935" spans="1:18" s="843" customFormat="1" ht="22.5" x14ac:dyDescent="0.25">
      <c r="A1935" s="107" t="s">
        <v>19573</v>
      </c>
      <c r="B1935" s="10" t="s">
        <v>19548</v>
      </c>
      <c r="C1935" s="269" t="s">
        <v>30118</v>
      </c>
      <c r="D1935" s="841" t="s">
        <v>19891</v>
      </c>
      <c r="E1935" s="837">
        <v>7500</v>
      </c>
      <c r="F1935" s="269" t="s">
        <v>19892</v>
      </c>
      <c r="G1935" s="841" t="s">
        <v>19893</v>
      </c>
      <c r="H1935" s="842" t="s">
        <v>15446</v>
      </c>
      <c r="I1935" s="842" t="s">
        <v>19575</v>
      </c>
      <c r="J1935" s="107" t="s">
        <v>19090</v>
      </c>
      <c r="K1935" s="10" t="s">
        <v>8511</v>
      </c>
      <c r="L1935" s="10" t="s">
        <v>8497</v>
      </c>
      <c r="M1935" s="838">
        <f>+L1935*E1935</f>
        <v>15000</v>
      </c>
      <c r="N1935" s="10" t="s">
        <v>8511</v>
      </c>
      <c r="O1935" s="107">
        <v>6</v>
      </c>
      <c r="P1935" s="838">
        <f>+E1935*O1935</f>
        <v>45000</v>
      </c>
      <c r="Q1935" s="10" t="s">
        <v>8511</v>
      </c>
      <c r="R1935" s="107">
        <v>12</v>
      </c>
    </row>
    <row r="1936" spans="1:18" s="843" customFormat="1" ht="22.5" x14ac:dyDescent="0.25">
      <c r="A1936" s="107" t="s">
        <v>19573</v>
      </c>
      <c r="B1936" s="10" t="s">
        <v>19548</v>
      </c>
      <c r="C1936" s="269" t="s">
        <v>30118</v>
      </c>
      <c r="D1936" s="841" t="s">
        <v>19894</v>
      </c>
      <c r="E1936" s="837">
        <v>4000</v>
      </c>
      <c r="F1936" s="269">
        <v>45149751</v>
      </c>
      <c r="G1936" s="841" t="s">
        <v>19895</v>
      </c>
      <c r="H1936" s="842" t="s">
        <v>17516</v>
      </c>
      <c r="I1936" s="842" t="s">
        <v>19575</v>
      </c>
      <c r="J1936" s="107" t="s">
        <v>19090</v>
      </c>
      <c r="K1936" s="10" t="s">
        <v>8511</v>
      </c>
      <c r="L1936" s="10" t="s">
        <v>8942</v>
      </c>
      <c r="M1936" s="838">
        <f t="shared" si="19"/>
        <v>48000</v>
      </c>
      <c r="N1936" s="10" t="s">
        <v>8511</v>
      </c>
      <c r="O1936" s="107">
        <v>6</v>
      </c>
      <c r="P1936" s="838">
        <f t="shared" si="21"/>
        <v>24000</v>
      </c>
      <c r="Q1936" s="10">
        <v>1</v>
      </c>
      <c r="R1936" s="107">
        <v>12</v>
      </c>
    </row>
    <row r="1937" spans="1:18" s="843" customFormat="1" ht="22.5" x14ac:dyDescent="0.25">
      <c r="A1937" s="107" t="s">
        <v>19573</v>
      </c>
      <c r="B1937" s="10" t="s">
        <v>19548</v>
      </c>
      <c r="C1937" s="269" t="s">
        <v>30118</v>
      </c>
      <c r="D1937" s="841" t="s">
        <v>19896</v>
      </c>
      <c r="E1937" s="837">
        <v>2000</v>
      </c>
      <c r="F1937" s="269">
        <v>31653269</v>
      </c>
      <c r="G1937" s="841" t="s">
        <v>19897</v>
      </c>
      <c r="H1937" s="842" t="s">
        <v>19587</v>
      </c>
      <c r="I1937" s="842" t="s">
        <v>19588</v>
      </c>
      <c r="J1937" s="107" t="s">
        <v>19587</v>
      </c>
      <c r="K1937" s="10" t="s">
        <v>8511</v>
      </c>
      <c r="L1937" s="10" t="s">
        <v>8942</v>
      </c>
      <c r="M1937" s="838">
        <f t="shared" si="19"/>
        <v>24000</v>
      </c>
      <c r="N1937" s="10" t="s">
        <v>8511</v>
      </c>
      <c r="O1937" s="107">
        <v>6</v>
      </c>
      <c r="P1937" s="838">
        <f t="shared" si="21"/>
        <v>12000</v>
      </c>
      <c r="Q1937" s="10">
        <v>1</v>
      </c>
      <c r="R1937" s="107">
        <v>12</v>
      </c>
    </row>
    <row r="1938" spans="1:18" s="843" customFormat="1" ht="22.5" x14ac:dyDescent="0.25">
      <c r="A1938" s="107" t="s">
        <v>19573</v>
      </c>
      <c r="B1938" s="10" t="s">
        <v>19548</v>
      </c>
      <c r="C1938" s="269" t="s">
        <v>30118</v>
      </c>
      <c r="D1938" s="841" t="s">
        <v>19898</v>
      </c>
      <c r="E1938" s="837">
        <v>10000</v>
      </c>
      <c r="F1938" s="269" t="s">
        <v>19899</v>
      </c>
      <c r="G1938" s="841" t="s">
        <v>19900</v>
      </c>
      <c r="H1938" s="842" t="s">
        <v>15416</v>
      </c>
      <c r="I1938" s="842" t="s">
        <v>19575</v>
      </c>
      <c r="J1938" s="107" t="s">
        <v>19576</v>
      </c>
      <c r="K1938" s="10" t="s">
        <v>8511</v>
      </c>
      <c r="L1938" s="10" t="s">
        <v>8942</v>
      </c>
      <c r="M1938" s="838">
        <f t="shared" si="19"/>
        <v>120000</v>
      </c>
      <c r="N1938" s="10" t="s">
        <v>8511</v>
      </c>
      <c r="O1938" s="107">
        <v>6</v>
      </c>
      <c r="P1938" s="838">
        <f t="shared" si="21"/>
        <v>60000</v>
      </c>
      <c r="Q1938" s="10">
        <v>1</v>
      </c>
      <c r="R1938" s="107">
        <v>12</v>
      </c>
    </row>
    <row r="1939" spans="1:18" s="843" customFormat="1" ht="22.5" x14ac:dyDescent="0.25">
      <c r="A1939" s="107" t="s">
        <v>19901</v>
      </c>
      <c r="B1939" s="10" t="s">
        <v>19548</v>
      </c>
      <c r="C1939" s="269" t="s">
        <v>30118</v>
      </c>
      <c r="D1939" s="841" t="s">
        <v>19902</v>
      </c>
      <c r="E1939" s="837">
        <v>2100</v>
      </c>
      <c r="F1939" s="269" t="s">
        <v>19903</v>
      </c>
      <c r="G1939" s="841" t="s">
        <v>19904</v>
      </c>
      <c r="H1939" s="842" t="s">
        <v>17159</v>
      </c>
      <c r="I1939" s="842" t="s">
        <v>15810</v>
      </c>
      <c r="J1939" s="107" t="s">
        <v>17159</v>
      </c>
      <c r="K1939" s="10">
        <v>3</v>
      </c>
      <c r="L1939" s="10">
        <v>12</v>
      </c>
      <c r="M1939" s="838">
        <v>25800</v>
      </c>
      <c r="N1939" s="10">
        <v>0</v>
      </c>
      <c r="O1939" s="107">
        <v>6</v>
      </c>
      <c r="P1939" s="838">
        <v>12600</v>
      </c>
      <c r="Q1939" s="10">
        <v>0</v>
      </c>
      <c r="R1939" s="107">
        <v>12</v>
      </c>
    </row>
    <row r="1940" spans="1:18" s="843" customFormat="1" ht="22.5" x14ac:dyDescent="0.25">
      <c r="A1940" s="107" t="s">
        <v>19901</v>
      </c>
      <c r="B1940" s="10" t="s">
        <v>19548</v>
      </c>
      <c r="C1940" s="269" t="s">
        <v>30118</v>
      </c>
      <c r="D1940" s="841" t="s">
        <v>19905</v>
      </c>
      <c r="E1940" s="837">
        <v>2100</v>
      </c>
      <c r="F1940" s="269" t="s">
        <v>19906</v>
      </c>
      <c r="G1940" s="841" t="s">
        <v>19907</v>
      </c>
      <c r="H1940" s="842" t="s">
        <v>17159</v>
      </c>
      <c r="I1940" s="842" t="s">
        <v>15810</v>
      </c>
      <c r="J1940" s="107" t="s">
        <v>17159</v>
      </c>
      <c r="K1940" s="10">
        <v>3</v>
      </c>
      <c r="L1940" s="10">
        <v>12</v>
      </c>
      <c r="M1940" s="838">
        <v>18803.330000000002</v>
      </c>
      <c r="N1940" s="10">
        <v>0</v>
      </c>
      <c r="O1940" s="107">
        <v>6</v>
      </c>
      <c r="P1940" s="838">
        <v>0</v>
      </c>
      <c r="Q1940" s="10">
        <v>0</v>
      </c>
      <c r="R1940" s="107">
        <v>12</v>
      </c>
    </row>
    <row r="1941" spans="1:18" s="843" customFormat="1" ht="22.5" x14ac:dyDescent="0.25">
      <c r="A1941" s="107" t="s">
        <v>19901</v>
      </c>
      <c r="B1941" s="10" t="s">
        <v>19548</v>
      </c>
      <c r="C1941" s="269" t="s">
        <v>30118</v>
      </c>
      <c r="D1941" s="841" t="s">
        <v>19908</v>
      </c>
      <c r="E1941" s="837">
        <v>3200</v>
      </c>
      <c r="F1941" s="269" t="s">
        <v>19909</v>
      </c>
      <c r="G1941" s="841" t="s">
        <v>19910</v>
      </c>
      <c r="H1941" s="842" t="s">
        <v>19911</v>
      </c>
      <c r="I1941" s="842" t="s">
        <v>19093</v>
      </c>
      <c r="J1941" s="107" t="s">
        <v>19911</v>
      </c>
      <c r="K1941" s="10">
        <v>3</v>
      </c>
      <c r="L1941" s="10">
        <v>12</v>
      </c>
      <c r="M1941" s="838">
        <v>39000</v>
      </c>
      <c r="N1941" s="10">
        <v>0</v>
      </c>
      <c r="O1941" s="107">
        <v>6</v>
      </c>
      <c r="P1941" s="838">
        <v>19200</v>
      </c>
      <c r="Q1941" s="10">
        <v>0</v>
      </c>
      <c r="R1941" s="107">
        <v>12</v>
      </c>
    </row>
    <row r="1942" spans="1:18" s="843" customFormat="1" ht="22.5" x14ac:dyDescent="0.25">
      <c r="A1942" s="107" t="s">
        <v>19901</v>
      </c>
      <c r="B1942" s="10" t="s">
        <v>19548</v>
      </c>
      <c r="C1942" s="269" t="s">
        <v>30118</v>
      </c>
      <c r="D1942" s="841" t="s">
        <v>19908</v>
      </c>
      <c r="E1942" s="837">
        <v>3200</v>
      </c>
      <c r="F1942" s="269" t="s">
        <v>19912</v>
      </c>
      <c r="G1942" s="841" t="s">
        <v>19913</v>
      </c>
      <c r="H1942" s="842" t="s">
        <v>19911</v>
      </c>
      <c r="I1942" s="842" t="s">
        <v>19093</v>
      </c>
      <c r="J1942" s="107" t="s">
        <v>19911</v>
      </c>
      <c r="K1942" s="10">
        <v>3</v>
      </c>
      <c r="L1942" s="10">
        <v>12</v>
      </c>
      <c r="M1942" s="838">
        <v>39000</v>
      </c>
      <c r="N1942" s="10">
        <v>0</v>
      </c>
      <c r="O1942" s="107">
        <v>6</v>
      </c>
      <c r="P1942" s="838">
        <v>19200</v>
      </c>
      <c r="Q1942" s="10">
        <v>0</v>
      </c>
      <c r="R1942" s="107">
        <v>12</v>
      </c>
    </row>
    <row r="1943" spans="1:18" s="843" customFormat="1" ht="33.75" x14ac:dyDescent="0.25">
      <c r="A1943" s="107" t="s">
        <v>19901</v>
      </c>
      <c r="B1943" s="10" t="s">
        <v>19548</v>
      </c>
      <c r="C1943" s="269" t="s">
        <v>30118</v>
      </c>
      <c r="D1943" s="841" t="s">
        <v>19914</v>
      </c>
      <c r="E1943" s="837">
        <v>2000</v>
      </c>
      <c r="F1943" s="269" t="s">
        <v>19915</v>
      </c>
      <c r="G1943" s="841" t="s">
        <v>19916</v>
      </c>
      <c r="H1943" s="842" t="s">
        <v>19917</v>
      </c>
      <c r="I1943" s="842" t="s">
        <v>19093</v>
      </c>
      <c r="J1943" s="107" t="s">
        <v>19917</v>
      </c>
      <c r="K1943" s="10">
        <v>3</v>
      </c>
      <c r="L1943" s="10">
        <v>12</v>
      </c>
      <c r="M1943" s="838">
        <v>24810</v>
      </c>
      <c r="N1943" s="10">
        <v>0</v>
      </c>
      <c r="O1943" s="107">
        <v>6</v>
      </c>
      <c r="P1943" s="838">
        <v>12000</v>
      </c>
      <c r="Q1943" s="10">
        <v>0</v>
      </c>
      <c r="R1943" s="107">
        <v>12</v>
      </c>
    </row>
    <row r="1944" spans="1:18" s="843" customFormat="1" ht="22.5" x14ac:dyDescent="0.25">
      <c r="A1944" s="107" t="s">
        <v>19901</v>
      </c>
      <c r="B1944" s="10" t="s">
        <v>19548</v>
      </c>
      <c r="C1944" s="269" t="s">
        <v>30118</v>
      </c>
      <c r="D1944" s="841" t="s">
        <v>19918</v>
      </c>
      <c r="E1944" s="837">
        <v>4000</v>
      </c>
      <c r="F1944" s="269" t="s">
        <v>19919</v>
      </c>
      <c r="G1944" s="841" t="s">
        <v>19920</v>
      </c>
      <c r="H1944" s="842" t="s">
        <v>18791</v>
      </c>
      <c r="I1944" s="842" t="s">
        <v>19093</v>
      </c>
      <c r="J1944" s="107" t="s">
        <v>18791</v>
      </c>
      <c r="K1944" s="10">
        <v>3</v>
      </c>
      <c r="L1944" s="10">
        <v>12</v>
      </c>
      <c r="M1944" s="838">
        <v>48441.94</v>
      </c>
      <c r="N1944" s="10">
        <v>0</v>
      </c>
      <c r="O1944" s="107">
        <v>6</v>
      </c>
      <c r="P1944" s="838">
        <v>23821.67</v>
      </c>
      <c r="Q1944" s="10">
        <v>0</v>
      </c>
      <c r="R1944" s="107">
        <v>12</v>
      </c>
    </row>
    <row r="1945" spans="1:18" s="843" customFormat="1" ht="22.5" x14ac:dyDescent="0.25">
      <c r="A1945" s="107" t="s">
        <v>19901</v>
      </c>
      <c r="B1945" s="10" t="s">
        <v>19548</v>
      </c>
      <c r="C1945" s="269" t="s">
        <v>30118</v>
      </c>
      <c r="D1945" s="841" t="s">
        <v>19921</v>
      </c>
      <c r="E1945" s="837">
        <v>1500</v>
      </c>
      <c r="F1945" s="269" t="s">
        <v>19922</v>
      </c>
      <c r="G1945" s="841" t="s">
        <v>19923</v>
      </c>
      <c r="H1945" s="842" t="s">
        <v>17159</v>
      </c>
      <c r="I1945" s="842" t="s">
        <v>15810</v>
      </c>
      <c r="J1945" s="107" t="s">
        <v>17159</v>
      </c>
      <c r="K1945" s="10">
        <v>3</v>
      </c>
      <c r="L1945" s="10">
        <v>12</v>
      </c>
      <c r="M1945" s="838">
        <v>18810</v>
      </c>
      <c r="N1945" s="10">
        <v>0</v>
      </c>
      <c r="O1945" s="107">
        <v>6</v>
      </c>
      <c r="P1945" s="838">
        <v>5650</v>
      </c>
      <c r="Q1945" s="10">
        <v>0</v>
      </c>
      <c r="R1945" s="107">
        <v>12</v>
      </c>
    </row>
    <row r="1946" spans="1:18" s="843" customFormat="1" ht="22.5" x14ac:dyDescent="0.25">
      <c r="A1946" s="107" t="s">
        <v>19901</v>
      </c>
      <c r="B1946" s="10" t="s">
        <v>19548</v>
      </c>
      <c r="C1946" s="269" t="s">
        <v>30118</v>
      </c>
      <c r="D1946" s="841" t="s">
        <v>19908</v>
      </c>
      <c r="E1946" s="837">
        <v>3200</v>
      </c>
      <c r="F1946" s="269" t="s">
        <v>19924</v>
      </c>
      <c r="G1946" s="841" t="s">
        <v>19925</v>
      </c>
      <c r="H1946" s="842" t="s">
        <v>19641</v>
      </c>
      <c r="I1946" s="842" t="s">
        <v>19093</v>
      </c>
      <c r="J1946" s="107" t="s">
        <v>19641</v>
      </c>
      <c r="K1946" s="10">
        <v>3</v>
      </c>
      <c r="L1946" s="10">
        <v>12</v>
      </c>
      <c r="M1946" s="838">
        <v>39000</v>
      </c>
      <c r="N1946" s="10">
        <v>0</v>
      </c>
      <c r="O1946" s="107">
        <v>6</v>
      </c>
      <c r="P1946" s="838">
        <v>19200</v>
      </c>
      <c r="Q1946" s="10">
        <v>0</v>
      </c>
      <c r="R1946" s="107">
        <v>12</v>
      </c>
    </row>
    <row r="1947" spans="1:18" s="843" customFormat="1" ht="22.5" x14ac:dyDescent="0.25">
      <c r="A1947" s="107" t="s">
        <v>19901</v>
      </c>
      <c r="B1947" s="10" t="s">
        <v>19548</v>
      </c>
      <c r="C1947" s="269" t="s">
        <v>30118</v>
      </c>
      <c r="D1947" s="841" t="s">
        <v>19926</v>
      </c>
      <c r="E1947" s="837">
        <v>1025</v>
      </c>
      <c r="F1947" s="269" t="s">
        <v>19927</v>
      </c>
      <c r="G1947" s="841" t="s">
        <v>19928</v>
      </c>
      <c r="H1947" s="842" t="s">
        <v>15585</v>
      </c>
      <c r="I1947" s="842" t="s">
        <v>15585</v>
      </c>
      <c r="J1947" s="107" t="s">
        <v>15585</v>
      </c>
      <c r="K1947" s="10">
        <v>3</v>
      </c>
      <c r="L1947" s="10">
        <v>12</v>
      </c>
      <c r="M1947" s="838">
        <v>12810</v>
      </c>
      <c r="N1947" s="10">
        <v>0</v>
      </c>
      <c r="O1947" s="107">
        <v>6</v>
      </c>
      <c r="P1947" s="838">
        <v>6025</v>
      </c>
      <c r="Q1947" s="10">
        <v>0</v>
      </c>
      <c r="R1947" s="107">
        <v>12</v>
      </c>
    </row>
    <row r="1948" spans="1:18" s="843" customFormat="1" ht="22.5" x14ac:dyDescent="0.25">
      <c r="A1948" s="107" t="s">
        <v>19901</v>
      </c>
      <c r="B1948" s="10" t="s">
        <v>19548</v>
      </c>
      <c r="C1948" s="269" t="s">
        <v>30118</v>
      </c>
      <c r="D1948" s="841" t="s">
        <v>19908</v>
      </c>
      <c r="E1948" s="837">
        <v>3200</v>
      </c>
      <c r="F1948" s="269" t="s">
        <v>19929</v>
      </c>
      <c r="G1948" s="841" t="s">
        <v>19930</v>
      </c>
      <c r="H1948" s="842" t="s">
        <v>19931</v>
      </c>
      <c r="I1948" s="842" t="s">
        <v>19093</v>
      </c>
      <c r="J1948" s="107" t="s">
        <v>19931</v>
      </c>
      <c r="K1948" s="10">
        <v>3</v>
      </c>
      <c r="L1948" s="10">
        <v>12</v>
      </c>
      <c r="M1948" s="838">
        <v>39000</v>
      </c>
      <c r="N1948" s="10">
        <v>0</v>
      </c>
      <c r="O1948" s="107">
        <v>6</v>
      </c>
      <c r="P1948" s="838">
        <v>19200</v>
      </c>
      <c r="Q1948" s="10">
        <v>0</v>
      </c>
      <c r="R1948" s="107">
        <v>12</v>
      </c>
    </row>
    <row r="1949" spans="1:18" s="843" customFormat="1" ht="22.5" x14ac:dyDescent="0.25">
      <c r="A1949" s="107" t="s">
        <v>19901</v>
      </c>
      <c r="B1949" s="10" t="s">
        <v>19548</v>
      </c>
      <c r="C1949" s="269" t="s">
        <v>30118</v>
      </c>
      <c r="D1949" s="841" t="s">
        <v>19932</v>
      </c>
      <c r="E1949" s="837">
        <v>3500</v>
      </c>
      <c r="F1949" s="269" t="s">
        <v>19933</v>
      </c>
      <c r="G1949" s="841" t="s">
        <v>19934</v>
      </c>
      <c r="H1949" s="842" t="s">
        <v>19641</v>
      </c>
      <c r="I1949" s="842" t="s">
        <v>19093</v>
      </c>
      <c r="J1949" s="107" t="s">
        <v>19641</v>
      </c>
      <c r="K1949" s="10">
        <v>3</v>
      </c>
      <c r="L1949" s="10">
        <v>12</v>
      </c>
      <c r="M1949" s="838">
        <v>31915.550000000003</v>
      </c>
      <c r="N1949" s="10">
        <v>1</v>
      </c>
      <c r="O1949" s="107">
        <v>6</v>
      </c>
      <c r="P1949" s="838">
        <v>0</v>
      </c>
      <c r="Q1949" s="10">
        <v>1</v>
      </c>
      <c r="R1949" s="107">
        <v>12</v>
      </c>
    </row>
    <row r="1950" spans="1:18" s="843" customFormat="1" ht="33.75" x14ac:dyDescent="0.25">
      <c r="A1950" s="107" t="s">
        <v>19901</v>
      </c>
      <c r="B1950" s="10" t="s">
        <v>19548</v>
      </c>
      <c r="C1950" s="269" t="s">
        <v>30118</v>
      </c>
      <c r="D1950" s="841" t="s">
        <v>19935</v>
      </c>
      <c r="E1950" s="837">
        <v>2600</v>
      </c>
      <c r="F1950" s="269" t="s">
        <v>19936</v>
      </c>
      <c r="G1950" s="841" t="s">
        <v>19937</v>
      </c>
      <c r="H1950" s="842" t="s">
        <v>17461</v>
      </c>
      <c r="I1950" s="842" t="s">
        <v>19093</v>
      </c>
      <c r="J1950" s="107" t="s">
        <v>17461</v>
      </c>
      <c r="K1950" s="10">
        <v>0</v>
      </c>
      <c r="L1950" s="10">
        <v>0</v>
      </c>
      <c r="M1950" s="838">
        <v>0</v>
      </c>
      <c r="N1950" s="10">
        <v>1</v>
      </c>
      <c r="O1950" s="107">
        <v>6</v>
      </c>
      <c r="P1950" s="838">
        <v>1386.67</v>
      </c>
      <c r="Q1950" s="10">
        <v>1</v>
      </c>
      <c r="R1950" s="107">
        <v>7</v>
      </c>
    </row>
    <row r="1951" spans="1:18" s="843" customFormat="1" ht="22.5" x14ac:dyDescent="0.25">
      <c r="A1951" s="107" t="s">
        <v>19901</v>
      </c>
      <c r="B1951" s="10" t="s">
        <v>19548</v>
      </c>
      <c r="C1951" s="269" t="s">
        <v>30118</v>
      </c>
      <c r="D1951" s="841" t="s">
        <v>19938</v>
      </c>
      <c r="E1951" s="837">
        <v>3200</v>
      </c>
      <c r="F1951" s="269" t="s">
        <v>19939</v>
      </c>
      <c r="G1951" s="841" t="s">
        <v>19940</v>
      </c>
      <c r="H1951" s="842" t="s">
        <v>19594</v>
      </c>
      <c r="I1951" s="842" t="s">
        <v>19093</v>
      </c>
      <c r="J1951" s="107" t="s">
        <v>19594</v>
      </c>
      <c r="K1951" s="10">
        <v>3</v>
      </c>
      <c r="L1951" s="10">
        <v>12</v>
      </c>
      <c r="M1951" s="838">
        <v>38679.99</v>
      </c>
      <c r="N1951" s="10">
        <v>0</v>
      </c>
      <c r="O1951" s="107">
        <v>6</v>
      </c>
      <c r="P1951" s="838">
        <v>19067.66</v>
      </c>
      <c r="Q1951" s="10">
        <v>0</v>
      </c>
      <c r="R1951" s="107">
        <v>12</v>
      </c>
    </row>
    <row r="1952" spans="1:18" s="843" customFormat="1" ht="22.5" x14ac:dyDescent="0.25">
      <c r="A1952" s="107" t="s">
        <v>19901</v>
      </c>
      <c r="B1952" s="10" t="s">
        <v>19548</v>
      </c>
      <c r="C1952" s="269" t="s">
        <v>30118</v>
      </c>
      <c r="D1952" s="841" t="s">
        <v>19908</v>
      </c>
      <c r="E1952" s="837">
        <v>3200</v>
      </c>
      <c r="F1952" s="269" t="s">
        <v>19941</v>
      </c>
      <c r="G1952" s="841" t="s">
        <v>19942</v>
      </c>
      <c r="H1952" s="842" t="s">
        <v>19911</v>
      </c>
      <c r="I1952" s="842" t="s">
        <v>19093</v>
      </c>
      <c r="J1952" s="107" t="s">
        <v>19911</v>
      </c>
      <c r="K1952" s="10">
        <v>3</v>
      </c>
      <c r="L1952" s="10">
        <v>12</v>
      </c>
      <c r="M1952" s="838">
        <v>38986.67</v>
      </c>
      <c r="N1952" s="10">
        <v>0</v>
      </c>
      <c r="O1952" s="107">
        <v>6</v>
      </c>
      <c r="P1952" s="838">
        <v>19200</v>
      </c>
      <c r="Q1952" s="10">
        <v>0</v>
      </c>
      <c r="R1952" s="107">
        <v>12</v>
      </c>
    </row>
    <row r="1953" spans="1:18" s="843" customFormat="1" ht="22.5" x14ac:dyDescent="0.25">
      <c r="A1953" s="107" t="s">
        <v>19901</v>
      </c>
      <c r="B1953" s="10" t="s">
        <v>19548</v>
      </c>
      <c r="C1953" s="269" t="s">
        <v>30118</v>
      </c>
      <c r="D1953" s="841" t="s">
        <v>19943</v>
      </c>
      <c r="E1953" s="837">
        <v>3200</v>
      </c>
      <c r="F1953" s="269" t="s">
        <v>19944</v>
      </c>
      <c r="G1953" s="841" t="s">
        <v>19945</v>
      </c>
      <c r="H1953" s="842" t="s">
        <v>19594</v>
      </c>
      <c r="I1953" s="842" t="s">
        <v>19093</v>
      </c>
      <c r="J1953" s="107" t="s">
        <v>19594</v>
      </c>
      <c r="K1953" s="10">
        <v>3</v>
      </c>
      <c r="L1953" s="10">
        <v>12</v>
      </c>
      <c r="M1953" s="838">
        <v>39000</v>
      </c>
      <c r="N1953" s="10">
        <v>0</v>
      </c>
      <c r="O1953" s="107">
        <v>6</v>
      </c>
      <c r="P1953" s="838">
        <v>18986.669999999998</v>
      </c>
      <c r="Q1953" s="10">
        <v>0</v>
      </c>
      <c r="R1953" s="107">
        <v>12</v>
      </c>
    </row>
    <row r="1954" spans="1:18" s="843" customFormat="1" ht="22.5" x14ac:dyDescent="0.25">
      <c r="A1954" s="107" t="s">
        <v>19901</v>
      </c>
      <c r="B1954" s="10" t="s">
        <v>19548</v>
      </c>
      <c r="C1954" s="269" t="s">
        <v>30118</v>
      </c>
      <c r="D1954" s="841" t="s">
        <v>19946</v>
      </c>
      <c r="E1954" s="837">
        <v>4000.0000000000005</v>
      </c>
      <c r="F1954" s="269" t="s">
        <v>19947</v>
      </c>
      <c r="G1954" s="841" t="s">
        <v>19948</v>
      </c>
      <c r="H1954" s="842" t="s">
        <v>19949</v>
      </c>
      <c r="I1954" s="842" t="s">
        <v>19093</v>
      </c>
      <c r="J1954" s="107" t="s">
        <v>19949</v>
      </c>
      <c r="K1954" s="10">
        <v>3</v>
      </c>
      <c r="L1954" s="10">
        <v>0</v>
      </c>
      <c r="M1954" s="838">
        <v>3533.33</v>
      </c>
      <c r="N1954" s="10">
        <v>0</v>
      </c>
      <c r="O1954" s="107">
        <v>0</v>
      </c>
      <c r="P1954" s="838">
        <v>0</v>
      </c>
      <c r="Q1954" s="10">
        <v>0</v>
      </c>
      <c r="R1954" s="107">
        <v>0</v>
      </c>
    </row>
    <row r="1955" spans="1:18" s="843" customFormat="1" ht="22.5" x14ac:dyDescent="0.25">
      <c r="A1955" s="107" t="s">
        <v>19901</v>
      </c>
      <c r="B1955" s="10" t="s">
        <v>19548</v>
      </c>
      <c r="C1955" s="269" t="s">
        <v>30118</v>
      </c>
      <c r="D1955" s="841" t="s">
        <v>19902</v>
      </c>
      <c r="E1955" s="837">
        <v>2100</v>
      </c>
      <c r="F1955" s="269" t="s">
        <v>19950</v>
      </c>
      <c r="G1955" s="841" t="s">
        <v>19951</v>
      </c>
      <c r="H1955" s="842" t="s">
        <v>15585</v>
      </c>
      <c r="I1955" s="842" t="s">
        <v>15585</v>
      </c>
      <c r="J1955" s="107" t="s">
        <v>15585</v>
      </c>
      <c r="K1955" s="10">
        <v>3</v>
      </c>
      <c r="L1955" s="10">
        <v>12</v>
      </c>
      <c r="M1955" s="838">
        <v>25800</v>
      </c>
      <c r="N1955" s="10">
        <v>0</v>
      </c>
      <c r="O1955" s="107">
        <v>6</v>
      </c>
      <c r="P1955" s="838">
        <v>12600</v>
      </c>
      <c r="Q1955" s="10">
        <v>0</v>
      </c>
      <c r="R1955" s="107">
        <v>12</v>
      </c>
    </row>
    <row r="1956" spans="1:18" s="843" customFormat="1" ht="22.5" x14ac:dyDescent="0.25">
      <c r="A1956" s="107" t="s">
        <v>19901</v>
      </c>
      <c r="B1956" s="10" t="s">
        <v>19548</v>
      </c>
      <c r="C1956" s="269" t="s">
        <v>30118</v>
      </c>
      <c r="D1956" s="841" t="s">
        <v>19952</v>
      </c>
      <c r="E1956" s="837">
        <v>4000</v>
      </c>
      <c r="F1956" s="269" t="s">
        <v>19953</v>
      </c>
      <c r="G1956" s="841" t="s">
        <v>19954</v>
      </c>
      <c r="H1956" s="842" t="s">
        <v>15577</v>
      </c>
      <c r="I1956" s="842" t="s">
        <v>19093</v>
      </c>
      <c r="J1956" s="107" t="s">
        <v>15577</v>
      </c>
      <c r="K1956" s="10">
        <v>3</v>
      </c>
      <c r="L1956" s="10">
        <v>12</v>
      </c>
      <c r="M1956" s="838">
        <v>48580.84</v>
      </c>
      <c r="N1956" s="10">
        <v>0</v>
      </c>
      <c r="O1956" s="107">
        <v>6</v>
      </c>
      <c r="P1956" s="838">
        <v>23866.11</v>
      </c>
      <c r="Q1956" s="10">
        <v>0</v>
      </c>
      <c r="R1956" s="107">
        <v>12</v>
      </c>
    </row>
    <row r="1957" spans="1:18" s="843" customFormat="1" ht="22.5" x14ac:dyDescent="0.25">
      <c r="A1957" s="107" t="s">
        <v>19901</v>
      </c>
      <c r="B1957" s="10" t="s">
        <v>19548</v>
      </c>
      <c r="C1957" s="269" t="s">
        <v>30118</v>
      </c>
      <c r="D1957" s="841" t="s">
        <v>19955</v>
      </c>
      <c r="E1957" s="837">
        <v>3200</v>
      </c>
      <c r="F1957" s="269" t="s">
        <v>19956</v>
      </c>
      <c r="G1957" s="841" t="s">
        <v>19957</v>
      </c>
      <c r="H1957" s="842" t="s">
        <v>19594</v>
      </c>
      <c r="I1957" s="842" t="s">
        <v>19093</v>
      </c>
      <c r="J1957" s="107" t="s">
        <v>19594</v>
      </c>
      <c r="K1957" s="10">
        <v>3</v>
      </c>
      <c r="L1957" s="10">
        <v>12</v>
      </c>
      <c r="M1957" s="838">
        <v>38893.33</v>
      </c>
      <c r="N1957" s="10">
        <v>0</v>
      </c>
      <c r="O1957" s="107">
        <v>6</v>
      </c>
      <c r="P1957" s="838">
        <v>19200</v>
      </c>
      <c r="Q1957" s="10">
        <v>0</v>
      </c>
      <c r="R1957" s="107">
        <v>12</v>
      </c>
    </row>
    <row r="1958" spans="1:18" s="843" customFormat="1" ht="22.5" x14ac:dyDescent="0.25">
      <c r="A1958" s="107" t="s">
        <v>19901</v>
      </c>
      <c r="B1958" s="10" t="s">
        <v>19548</v>
      </c>
      <c r="C1958" s="269" t="s">
        <v>30118</v>
      </c>
      <c r="D1958" s="841" t="s">
        <v>19958</v>
      </c>
      <c r="E1958" s="837">
        <v>2000</v>
      </c>
      <c r="F1958" s="269" t="s">
        <v>19959</v>
      </c>
      <c r="G1958" s="841" t="s">
        <v>19960</v>
      </c>
      <c r="H1958" s="842" t="s">
        <v>15585</v>
      </c>
      <c r="I1958" s="842" t="s">
        <v>15585</v>
      </c>
      <c r="J1958" s="107" t="s">
        <v>15585</v>
      </c>
      <c r="K1958" s="10">
        <v>3</v>
      </c>
      <c r="L1958" s="10">
        <v>12</v>
      </c>
      <c r="M1958" s="838">
        <v>24774.55</v>
      </c>
      <c r="N1958" s="10">
        <v>0</v>
      </c>
      <c r="O1958" s="107">
        <v>6</v>
      </c>
      <c r="P1958" s="838">
        <v>11989.59</v>
      </c>
      <c r="Q1958" s="10">
        <v>0</v>
      </c>
      <c r="R1958" s="107">
        <v>12</v>
      </c>
    </row>
    <row r="1959" spans="1:18" s="843" customFormat="1" ht="22.5" x14ac:dyDescent="0.25">
      <c r="A1959" s="107" t="s">
        <v>19901</v>
      </c>
      <c r="B1959" s="10" t="s">
        <v>19548</v>
      </c>
      <c r="C1959" s="269" t="s">
        <v>30118</v>
      </c>
      <c r="D1959" s="841" t="s">
        <v>19961</v>
      </c>
      <c r="E1959" s="837">
        <v>1400</v>
      </c>
      <c r="F1959" s="269" t="s">
        <v>19962</v>
      </c>
      <c r="G1959" s="841" t="s">
        <v>19963</v>
      </c>
      <c r="H1959" s="842" t="s">
        <v>15585</v>
      </c>
      <c r="I1959" s="842" t="s">
        <v>15585</v>
      </c>
      <c r="J1959" s="107" t="s">
        <v>15585</v>
      </c>
      <c r="K1959" s="10">
        <v>3</v>
      </c>
      <c r="L1959" s="10">
        <v>0</v>
      </c>
      <c r="M1959" s="838">
        <v>163.33000000000001</v>
      </c>
      <c r="N1959" s="10">
        <v>0</v>
      </c>
      <c r="O1959" s="107">
        <v>0</v>
      </c>
      <c r="P1959" s="838">
        <v>0</v>
      </c>
      <c r="Q1959" s="10">
        <v>0</v>
      </c>
      <c r="R1959" s="107">
        <v>0</v>
      </c>
    </row>
    <row r="1960" spans="1:18" s="843" customFormat="1" ht="22.5" x14ac:dyDescent="0.25">
      <c r="A1960" s="107" t="s">
        <v>19901</v>
      </c>
      <c r="B1960" s="10" t="s">
        <v>19548</v>
      </c>
      <c r="C1960" s="269" t="s">
        <v>30118</v>
      </c>
      <c r="D1960" s="841" t="s">
        <v>19964</v>
      </c>
      <c r="E1960" s="837">
        <v>1900</v>
      </c>
      <c r="F1960" s="269" t="s">
        <v>19965</v>
      </c>
      <c r="G1960" s="841" t="s">
        <v>19966</v>
      </c>
      <c r="H1960" s="842" t="s">
        <v>15585</v>
      </c>
      <c r="I1960" s="842" t="s">
        <v>15585</v>
      </c>
      <c r="J1960" s="107" t="s">
        <v>15585</v>
      </c>
      <c r="K1960" s="10">
        <v>3</v>
      </c>
      <c r="L1960" s="10">
        <v>12</v>
      </c>
      <c r="M1960" s="838">
        <v>23588.489999999998</v>
      </c>
      <c r="N1960" s="10">
        <v>0</v>
      </c>
      <c r="O1960" s="107">
        <v>6</v>
      </c>
      <c r="P1960" s="838">
        <v>5760.69</v>
      </c>
      <c r="Q1960" s="10">
        <v>0</v>
      </c>
      <c r="R1960" s="107">
        <v>12</v>
      </c>
    </row>
    <row r="1961" spans="1:18" s="843" customFormat="1" ht="22.5" x14ac:dyDescent="0.25">
      <c r="A1961" s="107" t="s">
        <v>19901</v>
      </c>
      <c r="B1961" s="10" t="s">
        <v>19548</v>
      </c>
      <c r="C1961" s="269" t="s">
        <v>30118</v>
      </c>
      <c r="D1961" s="841" t="s">
        <v>19902</v>
      </c>
      <c r="E1961" s="837">
        <v>2100</v>
      </c>
      <c r="F1961" s="269" t="s">
        <v>19967</v>
      </c>
      <c r="G1961" s="841" t="s">
        <v>19968</v>
      </c>
      <c r="H1961" s="842" t="s">
        <v>17159</v>
      </c>
      <c r="I1961" s="842" t="s">
        <v>15810</v>
      </c>
      <c r="J1961" s="107" t="s">
        <v>17159</v>
      </c>
      <c r="K1961" s="10">
        <v>3</v>
      </c>
      <c r="L1961" s="10">
        <v>12</v>
      </c>
      <c r="M1961" s="838">
        <v>25800</v>
      </c>
      <c r="N1961" s="10">
        <v>0</v>
      </c>
      <c r="O1961" s="107">
        <v>6</v>
      </c>
      <c r="P1961" s="838">
        <v>12600</v>
      </c>
      <c r="Q1961" s="10">
        <v>0</v>
      </c>
      <c r="R1961" s="107">
        <v>12</v>
      </c>
    </row>
    <row r="1962" spans="1:18" s="843" customFormat="1" ht="22.5" x14ac:dyDescent="0.25">
      <c r="A1962" s="107" t="s">
        <v>19901</v>
      </c>
      <c r="B1962" s="10" t="s">
        <v>19548</v>
      </c>
      <c r="C1962" s="269" t="s">
        <v>30118</v>
      </c>
      <c r="D1962" s="841" t="s">
        <v>19902</v>
      </c>
      <c r="E1962" s="837">
        <v>2100</v>
      </c>
      <c r="F1962" s="269" t="s">
        <v>19969</v>
      </c>
      <c r="G1962" s="841" t="s">
        <v>19970</v>
      </c>
      <c r="H1962" s="842" t="s">
        <v>17159</v>
      </c>
      <c r="I1962" s="842" t="s">
        <v>15810</v>
      </c>
      <c r="J1962" s="107" t="s">
        <v>17159</v>
      </c>
      <c r="K1962" s="10">
        <v>3</v>
      </c>
      <c r="L1962" s="10">
        <v>12</v>
      </c>
      <c r="M1962" s="838">
        <v>25800</v>
      </c>
      <c r="N1962" s="10">
        <v>0</v>
      </c>
      <c r="O1962" s="107">
        <v>6</v>
      </c>
      <c r="P1962" s="838">
        <v>12389.85</v>
      </c>
      <c r="Q1962" s="10">
        <v>0</v>
      </c>
      <c r="R1962" s="107">
        <v>12</v>
      </c>
    </row>
    <row r="1963" spans="1:18" s="843" customFormat="1" ht="22.5" x14ac:dyDescent="0.25">
      <c r="A1963" s="107" t="s">
        <v>19901</v>
      </c>
      <c r="B1963" s="10" t="s">
        <v>19548</v>
      </c>
      <c r="C1963" s="269" t="s">
        <v>30118</v>
      </c>
      <c r="D1963" s="841" t="s">
        <v>19902</v>
      </c>
      <c r="E1963" s="837">
        <v>2100</v>
      </c>
      <c r="F1963" s="269" t="s">
        <v>19971</v>
      </c>
      <c r="G1963" s="841" t="s">
        <v>19972</v>
      </c>
      <c r="H1963" s="842" t="s">
        <v>19973</v>
      </c>
      <c r="I1963" s="842" t="s">
        <v>15810</v>
      </c>
      <c r="J1963" s="107" t="s">
        <v>19973</v>
      </c>
      <c r="K1963" s="10">
        <v>3</v>
      </c>
      <c r="L1963" s="10">
        <v>12</v>
      </c>
      <c r="M1963" s="838">
        <v>25660.870000000003</v>
      </c>
      <c r="N1963" s="10">
        <v>0</v>
      </c>
      <c r="O1963" s="107">
        <v>6</v>
      </c>
      <c r="P1963" s="838">
        <v>12600</v>
      </c>
      <c r="Q1963" s="10">
        <v>0</v>
      </c>
      <c r="R1963" s="107">
        <v>12</v>
      </c>
    </row>
    <row r="1964" spans="1:18" s="843" customFormat="1" ht="22.5" x14ac:dyDescent="0.25">
      <c r="A1964" s="107" t="s">
        <v>19901</v>
      </c>
      <c r="B1964" s="10" t="s">
        <v>19548</v>
      </c>
      <c r="C1964" s="269" t="s">
        <v>30118</v>
      </c>
      <c r="D1964" s="841" t="s">
        <v>19974</v>
      </c>
      <c r="E1964" s="837">
        <v>2100</v>
      </c>
      <c r="F1964" s="269" t="s">
        <v>19975</v>
      </c>
      <c r="G1964" s="841" t="s">
        <v>19976</v>
      </c>
      <c r="H1964" s="842" t="s">
        <v>17159</v>
      </c>
      <c r="I1964" s="842" t="s">
        <v>15810</v>
      </c>
      <c r="J1964" s="107" t="s">
        <v>17159</v>
      </c>
      <c r="K1964" s="10">
        <v>3</v>
      </c>
      <c r="L1964" s="10">
        <v>12</v>
      </c>
      <c r="M1964" s="838">
        <v>25787.309999999998</v>
      </c>
      <c r="N1964" s="10">
        <v>0</v>
      </c>
      <c r="O1964" s="107">
        <v>6</v>
      </c>
      <c r="P1964" s="838">
        <v>12590.369999999999</v>
      </c>
      <c r="Q1964" s="10">
        <v>0</v>
      </c>
      <c r="R1964" s="107">
        <v>12</v>
      </c>
    </row>
    <row r="1965" spans="1:18" s="843" customFormat="1" ht="22.5" x14ac:dyDescent="0.25">
      <c r="A1965" s="107" t="s">
        <v>19901</v>
      </c>
      <c r="B1965" s="10" t="s">
        <v>19548</v>
      </c>
      <c r="C1965" s="269" t="s">
        <v>30118</v>
      </c>
      <c r="D1965" s="841" t="s">
        <v>19902</v>
      </c>
      <c r="E1965" s="837">
        <v>2100</v>
      </c>
      <c r="F1965" s="269" t="s">
        <v>19977</v>
      </c>
      <c r="G1965" s="841" t="s">
        <v>19978</v>
      </c>
      <c r="H1965" s="842" t="s">
        <v>15585</v>
      </c>
      <c r="I1965" s="842" t="s">
        <v>15585</v>
      </c>
      <c r="J1965" s="107" t="s">
        <v>15585</v>
      </c>
      <c r="K1965" s="10">
        <v>3</v>
      </c>
      <c r="L1965" s="10">
        <v>12</v>
      </c>
      <c r="M1965" s="838">
        <v>25800</v>
      </c>
      <c r="N1965" s="10">
        <v>0</v>
      </c>
      <c r="O1965" s="107">
        <v>6</v>
      </c>
      <c r="P1965" s="838">
        <v>12600</v>
      </c>
      <c r="Q1965" s="10">
        <v>0</v>
      </c>
      <c r="R1965" s="107">
        <v>12</v>
      </c>
    </row>
    <row r="1966" spans="1:18" s="843" customFormat="1" ht="22.5" x14ac:dyDescent="0.25">
      <c r="A1966" s="107" t="s">
        <v>19901</v>
      </c>
      <c r="B1966" s="10" t="s">
        <v>19548</v>
      </c>
      <c r="C1966" s="269" t="s">
        <v>30118</v>
      </c>
      <c r="D1966" s="841" t="s">
        <v>19902</v>
      </c>
      <c r="E1966" s="837">
        <v>2100</v>
      </c>
      <c r="F1966" s="269" t="s">
        <v>19979</v>
      </c>
      <c r="G1966" s="841" t="s">
        <v>19980</v>
      </c>
      <c r="H1966" s="842" t="s">
        <v>17159</v>
      </c>
      <c r="I1966" s="842" t="s">
        <v>15810</v>
      </c>
      <c r="J1966" s="107" t="s">
        <v>17159</v>
      </c>
      <c r="K1966" s="10">
        <v>3</v>
      </c>
      <c r="L1966" s="10">
        <v>12</v>
      </c>
      <c r="M1966" s="838">
        <v>25800</v>
      </c>
      <c r="N1966" s="10">
        <v>0</v>
      </c>
      <c r="O1966" s="107">
        <v>6</v>
      </c>
      <c r="P1966" s="838">
        <v>12600</v>
      </c>
      <c r="Q1966" s="10">
        <v>0</v>
      </c>
      <c r="R1966" s="107">
        <v>12</v>
      </c>
    </row>
    <row r="1967" spans="1:18" s="843" customFormat="1" ht="22.5" x14ac:dyDescent="0.25">
      <c r="A1967" s="107" t="s">
        <v>19901</v>
      </c>
      <c r="B1967" s="10" t="s">
        <v>19548</v>
      </c>
      <c r="C1967" s="269" t="s">
        <v>30118</v>
      </c>
      <c r="D1967" s="841" t="s">
        <v>19902</v>
      </c>
      <c r="E1967" s="837">
        <v>2100</v>
      </c>
      <c r="F1967" s="269" t="s">
        <v>19981</v>
      </c>
      <c r="G1967" s="841" t="s">
        <v>19982</v>
      </c>
      <c r="H1967" s="842" t="s">
        <v>17159</v>
      </c>
      <c r="I1967" s="842" t="s">
        <v>15810</v>
      </c>
      <c r="J1967" s="107" t="s">
        <v>17159</v>
      </c>
      <c r="K1967" s="10">
        <v>3</v>
      </c>
      <c r="L1967" s="10">
        <v>12</v>
      </c>
      <c r="M1967" s="838">
        <v>25800</v>
      </c>
      <c r="N1967" s="10">
        <v>0</v>
      </c>
      <c r="O1967" s="107">
        <v>6</v>
      </c>
      <c r="P1967" s="838">
        <v>12600</v>
      </c>
      <c r="Q1967" s="10">
        <v>0</v>
      </c>
      <c r="R1967" s="107">
        <v>12</v>
      </c>
    </row>
    <row r="1968" spans="1:18" s="843" customFormat="1" ht="22.5" x14ac:dyDescent="0.25">
      <c r="A1968" s="107" t="s">
        <v>19901</v>
      </c>
      <c r="B1968" s="10" t="s">
        <v>19548</v>
      </c>
      <c r="C1968" s="269" t="s">
        <v>30118</v>
      </c>
      <c r="D1968" s="841" t="s">
        <v>19983</v>
      </c>
      <c r="E1968" s="837">
        <v>2000</v>
      </c>
      <c r="F1968" s="269" t="s">
        <v>19984</v>
      </c>
      <c r="G1968" s="841" t="s">
        <v>19985</v>
      </c>
      <c r="H1968" s="842" t="s">
        <v>17159</v>
      </c>
      <c r="I1968" s="842" t="s">
        <v>15810</v>
      </c>
      <c r="J1968" s="107" t="s">
        <v>17159</v>
      </c>
      <c r="K1968" s="10">
        <v>3</v>
      </c>
      <c r="L1968" s="10">
        <v>12</v>
      </c>
      <c r="M1968" s="838">
        <v>24798.05</v>
      </c>
      <c r="N1968" s="10">
        <v>0</v>
      </c>
      <c r="O1968" s="107">
        <v>6</v>
      </c>
      <c r="P1968" s="838">
        <v>12000</v>
      </c>
      <c r="Q1968" s="10">
        <v>0</v>
      </c>
      <c r="R1968" s="107">
        <v>12</v>
      </c>
    </row>
    <row r="1969" spans="1:18" s="843" customFormat="1" ht="22.5" x14ac:dyDescent="0.25">
      <c r="A1969" s="107" t="s">
        <v>19901</v>
      </c>
      <c r="B1969" s="10" t="s">
        <v>19548</v>
      </c>
      <c r="C1969" s="269" t="s">
        <v>30118</v>
      </c>
      <c r="D1969" s="841" t="s">
        <v>19986</v>
      </c>
      <c r="E1969" s="837">
        <v>5500</v>
      </c>
      <c r="F1969" s="269" t="s">
        <v>19987</v>
      </c>
      <c r="G1969" s="841" t="s">
        <v>19988</v>
      </c>
      <c r="H1969" s="842" t="s">
        <v>19594</v>
      </c>
      <c r="I1969" s="842" t="s">
        <v>19093</v>
      </c>
      <c r="J1969" s="107" t="s">
        <v>19594</v>
      </c>
      <c r="K1969" s="10">
        <v>3</v>
      </c>
      <c r="L1969" s="10">
        <v>12</v>
      </c>
      <c r="M1969" s="838">
        <v>66600</v>
      </c>
      <c r="N1969" s="10">
        <v>0</v>
      </c>
      <c r="O1969" s="107">
        <v>6</v>
      </c>
      <c r="P1969" s="838">
        <v>33000</v>
      </c>
      <c r="Q1969" s="10">
        <v>0</v>
      </c>
      <c r="R1969" s="107">
        <v>12</v>
      </c>
    </row>
    <row r="1970" spans="1:18" s="843" customFormat="1" ht="33.75" x14ac:dyDescent="0.25">
      <c r="A1970" s="107" t="s">
        <v>19901</v>
      </c>
      <c r="B1970" s="10" t="s">
        <v>19548</v>
      </c>
      <c r="C1970" s="269" t="s">
        <v>30118</v>
      </c>
      <c r="D1970" s="841" t="s">
        <v>15482</v>
      </c>
      <c r="E1970" s="837">
        <v>2000</v>
      </c>
      <c r="F1970" s="269" t="s">
        <v>19989</v>
      </c>
      <c r="G1970" s="841" t="s">
        <v>19990</v>
      </c>
      <c r="H1970" s="842" t="s">
        <v>17461</v>
      </c>
      <c r="I1970" s="842" t="s">
        <v>15810</v>
      </c>
      <c r="J1970" s="107" t="s">
        <v>17461</v>
      </c>
      <c r="K1970" s="10">
        <v>3</v>
      </c>
      <c r="L1970" s="10">
        <v>12</v>
      </c>
      <c r="M1970" s="838">
        <v>24810</v>
      </c>
      <c r="N1970" s="10">
        <v>0</v>
      </c>
      <c r="O1970" s="107">
        <v>6</v>
      </c>
      <c r="P1970" s="838">
        <v>12000</v>
      </c>
      <c r="Q1970" s="10">
        <v>0</v>
      </c>
      <c r="R1970" s="107">
        <v>12</v>
      </c>
    </row>
    <row r="1971" spans="1:18" s="843" customFormat="1" ht="22.5" x14ac:dyDescent="0.25">
      <c r="A1971" s="107" t="s">
        <v>19901</v>
      </c>
      <c r="B1971" s="10" t="s">
        <v>19548</v>
      </c>
      <c r="C1971" s="269" t="s">
        <v>30118</v>
      </c>
      <c r="D1971" s="841" t="s">
        <v>19991</v>
      </c>
      <c r="E1971" s="837">
        <v>1200</v>
      </c>
      <c r="F1971" s="269" t="s">
        <v>19992</v>
      </c>
      <c r="G1971" s="841" t="s">
        <v>19993</v>
      </c>
      <c r="H1971" s="842" t="s">
        <v>15585</v>
      </c>
      <c r="I1971" s="842" t="s">
        <v>15585</v>
      </c>
      <c r="J1971" s="107" t="s">
        <v>15585</v>
      </c>
      <c r="K1971" s="10">
        <v>3</v>
      </c>
      <c r="L1971" s="10">
        <v>12</v>
      </c>
      <c r="M1971" s="838">
        <v>15210</v>
      </c>
      <c r="N1971" s="10">
        <v>0</v>
      </c>
      <c r="O1971" s="107">
        <v>6</v>
      </c>
      <c r="P1971" s="838">
        <v>7160</v>
      </c>
      <c r="Q1971" s="10">
        <v>0</v>
      </c>
      <c r="R1971" s="107">
        <v>12</v>
      </c>
    </row>
    <row r="1972" spans="1:18" s="843" customFormat="1" ht="22.5" x14ac:dyDescent="0.25">
      <c r="A1972" s="107" t="s">
        <v>19901</v>
      </c>
      <c r="B1972" s="10" t="s">
        <v>19548</v>
      </c>
      <c r="C1972" s="269" t="s">
        <v>30118</v>
      </c>
      <c r="D1972" s="841" t="s">
        <v>19955</v>
      </c>
      <c r="E1972" s="837">
        <v>3200</v>
      </c>
      <c r="F1972" s="269" t="s">
        <v>19994</v>
      </c>
      <c r="G1972" s="841" t="s">
        <v>19995</v>
      </c>
      <c r="H1972" s="842" t="s">
        <v>19594</v>
      </c>
      <c r="I1972" s="842" t="s">
        <v>19093</v>
      </c>
      <c r="J1972" s="107" t="s">
        <v>19594</v>
      </c>
      <c r="K1972" s="10">
        <v>3</v>
      </c>
      <c r="L1972" s="10">
        <v>12</v>
      </c>
      <c r="M1972" s="838">
        <v>39000</v>
      </c>
      <c r="N1972" s="10">
        <v>0</v>
      </c>
      <c r="O1972" s="107">
        <v>6</v>
      </c>
      <c r="P1972" s="838">
        <v>19200</v>
      </c>
      <c r="Q1972" s="10">
        <v>0</v>
      </c>
      <c r="R1972" s="107">
        <v>12</v>
      </c>
    </row>
    <row r="1973" spans="1:18" s="843" customFormat="1" ht="22.5" x14ac:dyDescent="0.25">
      <c r="A1973" s="107" t="s">
        <v>19901</v>
      </c>
      <c r="B1973" s="10" t="s">
        <v>19548</v>
      </c>
      <c r="C1973" s="269" t="s">
        <v>30118</v>
      </c>
      <c r="D1973" s="841" t="s">
        <v>19902</v>
      </c>
      <c r="E1973" s="837">
        <v>2100</v>
      </c>
      <c r="F1973" s="269" t="s">
        <v>19996</v>
      </c>
      <c r="G1973" s="841" t="s">
        <v>19997</v>
      </c>
      <c r="H1973" s="842" t="s">
        <v>17159</v>
      </c>
      <c r="I1973" s="842" t="s">
        <v>15810</v>
      </c>
      <c r="J1973" s="107" t="s">
        <v>17159</v>
      </c>
      <c r="K1973" s="10">
        <v>3</v>
      </c>
      <c r="L1973" s="10">
        <v>12</v>
      </c>
      <c r="M1973" s="838">
        <v>25800</v>
      </c>
      <c r="N1973" s="10">
        <v>0</v>
      </c>
      <c r="O1973" s="107">
        <v>6</v>
      </c>
      <c r="P1973" s="838">
        <v>12600</v>
      </c>
      <c r="Q1973" s="10">
        <v>0</v>
      </c>
      <c r="R1973" s="107">
        <v>12</v>
      </c>
    </row>
    <row r="1974" spans="1:18" s="843" customFormat="1" ht="22.5" x14ac:dyDescent="0.25">
      <c r="A1974" s="107" t="s">
        <v>19901</v>
      </c>
      <c r="B1974" s="10" t="s">
        <v>19548</v>
      </c>
      <c r="C1974" s="269" t="s">
        <v>30118</v>
      </c>
      <c r="D1974" s="841" t="s">
        <v>19998</v>
      </c>
      <c r="E1974" s="837">
        <v>3000</v>
      </c>
      <c r="F1974" s="269" t="s">
        <v>19999</v>
      </c>
      <c r="G1974" s="841" t="s">
        <v>20000</v>
      </c>
      <c r="H1974" s="842" t="s">
        <v>20001</v>
      </c>
      <c r="I1974" s="842" t="s">
        <v>15810</v>
      </c>
      <c r="J1974" s="107" t="s">
        <v>20001</v>
      </c>
      <c r="K1974" s="10">
        <v>3</v>
      </c>
      <c r="L1974" s="10">
        <v>12</v>
      </c>
      <c r="M1974" s="838">
        <v>36568.61</v>
      </c>
      <c r="N1974" s="10">
        <v>0</v>
      </c>
      <c r="O1974" s="107">
        <v>6</v>
      </c>
      <c r="P1974" s="838">
        <v>18000</v>
      </c>
      <c r="Q1974" s="10">
        <v>0</v>
      </c>
      <c r="R1974" s="107">
        <v>12</v>
      </c>
    </row>
    <row r="1975" spans="1:18" s="843" customFormat="1" ht="22.5" x14ac:dyDescent="0.25">
      <c r="A1975" s="107" t="s">
        <v>19901</v>
      </c>
      <c r="B1975" s="10" t="s">
        <v>19548</v>
      </c>
      <c r="C1975" s="269" t="s">
        <v>30118</v>
      </c>
      <c r="D1975" s="841" t="s">
        <v>19955</v>
      </c>
      <c r="E1975" s="837">
        <v>3200</v>
      </c>
      <c r="F1975" s="269" t="s">
        <v>20002</v>
      </c>
      <c r="G1975" s="841" t="s">
        <v>20003</v>
      </c>
      <c r="H1975" s="842" t="s">
        <v>19594</v>
      </c>
      <c r="I1975" s="842" t="s">
        <v>19093</v>
      </c>
      <c r="J1975" s="107" t="s">
        <v>19594</v>
      </c>
      <c r="K1975" s="10">
        <v>3</v>
      </c>
      <c r="L1975" s="10">
        <v>12</v>
      </c>
      <c r="M1975" s="838">
        <v>39000</v>
      </c>
      <c r="N1975" s="10">
        <v>0</v>
      </c>
      <c r="O1975" s="107">
        <v>6</v>
      </c>
      <c r="P1975" s="838">
        <v>19200</v>
      </c>
      <c r="Q1975" s="10">
        <v>0</v>
      </c>
      <c r="R1975" s="107">
        <v>12</v>
      </c>
    </row>
    <row r="1976" spans="1:18" s="843" customFormat="1" ht="22.5" x14ac:dyDescent="0.25">
      <c r="A1976" s="107" t="s">
        <v>19901</v>
      </c>
      <c r="B1976" s="10" t="s">
        <v>19548</v>
      </c>
      <c r="C1976" s="269" t="s">
        <v>30118</v>
      </c>
      <c r="D1976" s="841" t="s">
        <v>19902</v>
      </c>
      <c r="E1976" s="837">
        <v>2100</v>
      </c>
      <c r="F1976" s="269" t="s">
        <v>20004</v>
      </c>
      <c r="G1976" s="841" t="s">
        <v>20005</v>
      </c>
      <c r="H1976" s="842" t="s">
        <v>17159</v>
      </c>
      <c r="I1976" s="842" t="s">
        <v>15810</v>
      </c>
      <c r="J1976" s="107" t="s">
        <v>17159</v>
      </c>
      <c r="K1976" s="10">
        <v>3</v>
      </c>
      <c r="L1976" s="10">
        <v>12</v>
      </c>
      <c r="M1976" s="838">
        <v>25800</v>
      </c>
      <c r="N1976" s="10">
        <v>0</v>
      </c>
      <c r="O1976" s="107">
        <v>6</v>
      </c>
      <c r="P1976" s="838">
        <v>12600</v>
      </c>
      <c r="Q1976" s="10">
        <v>0</v>
      </c>
      <c r="R1976" s="107">
        <v>12</v>
      </c>
    </row>
    <row r="1977" spans="1:18" s="843" customFormat="1" ht="22.5" x14ac:dyDescent="0.25">
      <c r="A1977" s="107" t="s">
        <v>19901</v>
      </c>
      <c r="B1977" s="10" t="s">
        <v>19548</v>
      </c>
      <c r="C1977" s="269" t="s">
        <v>30118</v>
      </c>
      <c r="D1977" s="841" t="s">
        <v>20006</v>
      </c>
      <c r="E1977" s="837">
        <v>1200</v>
      </c>
      <c r="F1977" s="269" t="s">
        <v>20007</v>
      </c>
      <c r="G1977" s="841" t="s">
        <v>20008</v>
      </c>
      <c r="H1977" s="842" t="s">
        <v>15585</v>
      </c>
      <c r="I1977" s="842" t="s">
        <v>15585</v>
      </c>
      <c r="J1977" s="107" t="s">
        <v>15585</v>
      </c>
      <c r="K1977" s="10">
        <v>3</v>
      </c>
      <c r="L1977" s="10">
        <v>12</v>
      </c>
      <c r="M1977" s="838">
        <v>15210</v>
      </c>
      <c r="N1977" s="10">
        <v>0</v>
      </c>
      <c r="O1977" s="107">
        <v>6</v>
      </c>
      <c r="P1977" s="838">
        <v>7200</v>
      </c>
      <c r="Q1977" s="10">
        <v>0</v>
      </c>
      <c r="R1977" s="107">
        <v>12</v>
      </c>
    </row>
    <row r="1978" spans="1:18" s="843" customFormat="1" ht="22.5" x14ac:dyDescent="0.25">
      <c r="A1978" s="107" t="s">
        <v>19901</v>
      </c>
      <c r="B1978" s="10" t="s">
        <v>19548</v>
      </c>
      <c r="C1978" s="269" t="s">
        <v>30118</v>
      </c>
      <c r="D1978" s="841" t="s">
        <v>15986</v>
      </c>
      <c r="E1978" s="837">
        <v>6500</v>
      </c>
      <c r="F1978" s="269" t="s">
        <v>20009</v>
      </c>
      <c r="G1978" s="841" t="s">
        <v>20010</v>
      </c>
      <c r="H1978" s="842" t="s">
        <v>17516</v>
      </c>
      <c r="I1978" s="842" t="s">
        <v>19093</v>
      </c>
      <c r="J1978" s="107" t="s">
        <v>17516</v>
      </c>
      <c r="K1978" s="10">
        <v>1</v>
      </c>
      <c r="L1978" s="10">
        <v>4</v>
      </c>
      <c r="M1978" s="838">
        <v>19126.009999999998</v>
      </c>
      <c r="N1978" s="10">
        <v>0</v>
      </c>
      <c r="O1978" s="107">
        <v>0</v>
      </c>
      <c r="P1978" s="838">
        <v>0</v>
      </c>
      <c r="Q1978" s="10">
        <v>0</v>
      </c>
      <c r="R1978" s="107">
        <v>0</v>
      </c>
    </row>
    <row r="1979" spans="1:18" s="843" customFormat="1" ht="22.5" x14ac:dyDescent="0.25">
      <c r="A1979" s="107" t="s">
        <v>19901</v>
      </c>
      <c r="B1979" s="10" t="s">
        <v>19548</v>
      </c>
      <c r="C1979" s="269" t="s">
        <v>30118</v>
      </c>
      <c r="D1979" s="841" t="s">
        <v>19955</v>
      </c>
      <c r="E1979" s="837">
        <v>3200</v>
      </c>
      <c r="F1979" s="269" t="s">
        <v>20011</v>
      </c>
      <c r="G1979" s="841" t="s">
        <v>20012</v>
      </c>
      <c r="H1979" s="842" t="s">
        <v>19594</v>
      </c>
      <c r="I1979" s="842" t="s">
        <v>19093</v>
      </c>
      <c r="J1979" s="107" t="s">
        <v>19594</v>
      </c>
      <c r="K1979" s="10">
        <v>3</v>
      </c>
      <c r="L1979" s="10">
        <v>12</v>
      </c>
      <c r="M1979" s="838">
        <v>39000</v>
      </c>
      <c r="N1979" s="10">
        <v>0</v>
      </c>
      <c r="O1979" s="107">
        <v>6</v>
      </c>
      <c r="P1979" s="838">
        <v>19200</v>
      </c>
      <c r="Q1979" s="10">
        <v>0</v>
      </c>
      <c r="R1979" s="107">
        <v>12</v>
      </c>
    </row>
    <row r="1980" spans="1:18" s="843" customFormat="1" ht="22.5" x14ac:dyDescent="0.25">
      <c r="A1980" s="107" t="s">
        <v>19901</v>
      </c>
      <c r="B1980" s="10" t="s">
        <v>19548</v>
      </c>
      <c r="C1980" s="269" t="s">
        <v>30118</v>
      </c>
      <c r="D1980" s="841" t="s">
        <v>19955</v>
      </c>
      <c r="E1980" s="837">
        <v>3200</v>
      </c>
      <c r="F1980" s="269" t="s">
        <v>20013</v>
      </c>
      <c r="G1980" s="841" t="s">
        <v>20014</v>
      </c>
      <c r="H1980" s="842" t="s">
        <v>19594</v>
      </c>
      <c r="I1980" s="842" t="s">
        <v>19093</v>
      </c>
      <c r="J1980" s="107" t="s">
        <v>19594</v>
      </c>
      <c r="K1980" s="10">
        <v>3</v>
      </c>
      <c r="L1980" s="10">
        <v>12</v>
      </c>
      <c r="M1980" s="838">
        <v>39103</v>
      </c>
      <c r="N1980" s="10">
        <v>0</v>
      </c>
      <c r="O1980" s="107">
        <v>6</v>
      </c>
      <c r="P1980" s="838">
        <v>19200</v>
      </c>
      <c r="Q1980" s="10">
        <v>0</v>
      </c>
      <c r="R1980" s="107">
        <v>12</v>
      </c>
    </row>
    <row r="1981" spans="1:18" s="843" customFormat="1" ht="22.5" x14ac:dyDescent="0.25">
      <c r="A1981" s="107" t="s">
        <v>19901</v>
      </c>
      <c r="B1981" s="10" t="s">
        <v>19548</v>
      </c>
      <c r="C1981" s="269" t="s">
        <v>30118</v>
      </c>
      <c r="D1981" s="841" t="s">
        <v>19955</v>
      </c>
      <c r="E1981" s="837">
        <v>3200</v>
      </c>
      <c r="F1981" s="269" t="s">
        <v>20015</v>
      </c>
      <c r="G1981" s="841" t="s">
        <v>20016</v>
      </c>
      <c r="H1981" s="842" t="s">
        <v>19594</v>
      </c>
      <c r="I1981" s="842" t="s">
        <v>19093</v>
      </c>
      <c r="J1981" s="107" t="s">
        <v>19594</v>
      </c>
      <c r="K1981" s="10">
        <v>3</v>
      </c>
      <c r="L1981" s="10">
        <v>12</v>
      </c>
      <c r="M1981" s="838">
        <v>39000</v>
      </c>
      <c r="N1981" s="10">
        <v>0</v>
      </c>
      <c r="O1981" s="107">
        <v>6</v>
      </c>
      <c r="P1981" s="838">
        <v>8853.33</v>
      </c>
      <c r="Q1981" s="10">
        <v>0</v>
      </c>
      <c r="R1981" s="107">
        <v>12</v>
      </c>
    </row>
    <row r="1982" spans="1:18" s="843" customFormat="1" ht="22.5" x14ac:dyDescent="0.25">
      <c r="A1982" s="107" t="s">
        <v>19901</v>
      </c>
      <c r="B1982" s="10" t="s">
        <v>19548</v>
      </c>
      <c r="C1982" s="269" t="s">
        <v>30118</v>
      </c>
      <c r="D1982" s="841" t="s">
        <v>19991</v>
      </c>
      <c r="E1982" s="837">
        <v>1200</v>
      </c>
      <c r="F1982" s="269" t="s">
        <v>20017</v>
      </c>
      <c r="G1982" s="841" t="s">
        <v>20018</v>
      </c>
      <c r="H1982" s="842" t="s">
        <v>15585</v>
      </c>
      <c r="I1982" s="842" t="s">
        <v>15585</v>
      </c>
      <c r="J1982" s="107" t="s">
        <v>15585</v>
      </c>
      <c r="K1982" s="10">
        <v>3</v>
      </c>
      <c r="L1982" s="10">
        <v>12</v>
      </c>
      <c r="M1982" s="838">
        <v>15210</v>
      </c>
      <c r="N1982" s="10">
        <v>0</v>
      </c>
      <c r="O1982" s="107">
        <v>6</v>
      </c>
      <c r="P1982" s="838">
        <v>7200</v>
      </c>
      <c r="Q1982" s="10">
        <v>0</v>
      </c>
      <c r="R1982" s="107">
        <v>12</v>
      </c>
    </row>
    <row r="1983" spans="1:18" s="843" customFormat="1" ht="22.5" x14ac:dyDescent="0.25">
      <c r="A1983" s="107" t="s">
        <v>19901</v>
      </c>
      <c r="B1983" s="10" t="s">
        <v>19548</v>
      </c>
      <c r="C1983" s="269" t="s">
        <v>30118</v>
      </c>
      <c r="D1983" s="841" t="s">
        <v>19955</v>
      </c>
      <c r="E1983" s="837">
        <v>3200</v>
      </c>
      <c r="F1983" s="269" t="s">
        <v>20019</v>
      </c>
      <c r="G1983" s="841" t="s">
        <v>20020</v>
      </c>
      <c r="H1983" s="842" t="s">
        <v>19594</v>
      </c>
      <c r="I1983" s="842" t="s">
        <v>19093</v>
      </c>
      <c r="J1983" s="107" t="s">
        <v>19594</v>
      </c>
      <c r="K1983" s="10">
        <v>3</v>
      </c>
      <c r="L1983" s="10">
        <v>12</v>
      </c>
      <c r="M1983" s="838">
        <v>39000</v>
      </c>
      <c r="N1983" s="10">
        <v>0</v>
      </c>
      <c r="O1983" s="107">
        <v>6</v>
      </c>
      <c r="P1983" s="838">
        <v>19200</v>
      </c>
      <c r="Q1983" s="10">
        <v>0</v>
      </c>
      <c r="R1983" s="107">
        <v>12</v>
      </c>
    </row>
    <row r="1984" spans="1:18" s="843" customFormat="1" ht="22.5" x14ac:dyDescent="0.25">
      <c r="A1984" s="107" t="s">
        <v>19901</v>
      </c>
      <c r="B1984" s="10" t="s">
        <v>19548</v>
      </c>
      <c r="C1984" s="269" t="s">
        <v>30118</v>
      </c>
      <c r="D1984" s="841" t="s">
        <v>20021</v>
      </c>
      <c r="E1984" s="837">
        <v>1250</v>
      </c>
      <c r="F1984" s="269" t="s">
        <v>20022</v>
      </c>
      <c r="G1984" s="841" t="s">
        <v>20023</v>
      </c>
      <c r="H1984" s="842" t="s">
        <v>17159</v>
      </c>
      <c r="I1984" s="842" t="s">
        <v>15810</v>
      </c>
      <c r="J1984" s="107" t="s">
        <v>17159</v>
      </c>
      <c r="K1984" s="10">
        <v>3</v>
      </c>
      <c r="L1984" s="10">
        <v>12</v>
      </c>
      <c r="M1984" s="838">
        <v>15810</v>
      </c>
      <c r="N1984" s="10">
        <v>0</v>
      </c>
      <c r="O1984" s="107">
        <v>6</v>
      </c>
      <c r="P1984" s="838">
        <v>7500</v>
      </c>
      <c r="Q1984" s="10">
        <v>0</v>
      </c>
      <c r="R1984" s="107">
        <v>12</v>
      </c>
    </row>
    <row r="1985" spans="1:18" s="843" customFormat="1" ht="22.5" x14ac:dyDescent="0.25">
      <c r="A1985" s="107" t="s">
        <v>19901</v>
      </c>
      <c r="B1985" s="10" t="s">
        <v>19548</v>
      </c>
      <c r="C1985" s="269" t="s">
        <v>30118</v>
      </c>
      <c r="D1985" s="841" t="s">
        <v>19902</v>
      </c>
      <c r="E1985" s="837">
        <v>2100</v>
      </c>
      <c r="F1985" s="269" t="s">
        <v>20024</v>
      </c>
      <c r="G1985" s="841" t="s">
        <v>20025</v>
      </c>
      <c r="H1985" s="842" t="s">
        <v>17159</v>
      </c>
      <c r="I1985" s="842" t="s">
        <v>15810</v>
      </c>
      <c r="J1985" s="107" t="s">
        <v>17159</v>
      </c>
      <c r="K1985" s="10">
        <v>3</v>
      </c>
      <c r="L1985" s="10">
        <v>12</v>
      </c>
      <c r="M1985" s="838">
        <v>25800</v>
      </c>
      <c r="N1985" s="10">
        <v>0</v>
      </c>
      <c r="O1985" s="107">
        <v>6</v>
      </c>
      <c r="P1985" s="838">
        <v>12600</v>
      </c>
      <c r="Q1985" s="10">
        <v>0</v>
      </c>
      <c r="R1985" s="107">
        <v>12</v>
      </c>
    </row>
    <row r="1986" spans="1:18" s="843" customFormat="1" ht="22.5" x14ac:dyDescent="0.25">
      <c r="A1986" s="107" t="s">
        <v>19901</v>
      </c>
      <c r="B1986" s="10" t="s">
        <v>19548</v>
      </c>
      <c r="C1986" s="269" t="s">
        <v>30118</v>
      </c>
      <c r="D1986" s="841" t="s">
        <v>19902</v>
      </c>
      <c r="E1986" s="837">
        <v>2100</v>
      </c>
      <c r="F1986" s="269" t="s">
        <v>20026</v>
      </c>
      <c r="G1986" s="841" t="s">
        <v>20027</v>
      </c>
      <c r="H1986" s="842" t="s">
        <v>17159</v>
      </c>
      <c r="I1986" s="842" t="s">
        <v>15810</v>
      </c>
      <c r="J1986" s="107" t="s">
        <v>17159</v>
      </c>
      <c r="K1986" s="10">
        <v>3</v>
      </c>
      <c r="L1986" s="10">
        <v>12</v>
      </c>
      <c r="M1986" s="838">
        <v>22133.75</v>
      </c>
      <c r="N1986" s="10">
        <v>0</v>
      </c>
      <c r="O1986" s="107">
        <v>6</v>
      </c>
      <c r="P1986" s="838">
        <v>7960</v>
      </c>
      <c r="Q1986" s="10">
        <v>0</v>
      </c>
      <c r="R1986" s="107">
        <v>12</v>
      </c>
    </row>
    <row r="1987" spans="1:18" s="843" customFormat="1" ht="22.5" x14ac:dyDescent="0.25">
      <c r="A1987" s="107" t="s">
        <v>19901</v>
      </c>
      <c r="B1987" s="10" t="s">
        <v>19548</v>
      </c>
      <c r="C1987" s="269" t="s">
        <v>30118</v>
      </c>
      <c r="D1987" s="841" t="s">
        <v>19926</v>
      </c>
      <c r="E1987" s="837">
        <v>1100</v>
      </c>
      <c r="F1987" s="269" t="s">
        <v>20028</v>
      </c>
      <c r="G1987" s="841" t="s">
        <v>20029</v>
      </c>
      <c r="H1987" s="842" t="s">
        <v>15585</v>
      </c>
      <c r="I1987" s="842" t="s">
        <v>15585</v>
      </c>
      <c r="J1987" s="107" t="s">
        <v>15585</v>
      </c>
      <c r="K1987" s="10">
        <v>3</v>
      </c>
      <c r="L1987" s="10">
        <v>12</v>
      </c>
      <c r="M1987" s="838">
        <v>14010</v>
      </c>
      <c r="N1987" s="10">
        <v>0</v>
      </c>
      <c r="O1987" s="107">
        <v>6</v>
      </c>
      <c r="P1987" s="838">
        <v>6600</v>
      </c>
      <c r="Q1987" s="10">
        <v>0</v>
      </c>
      <c r="R1987" s="107">
        <v>12</v>
      </c>
    </row>
    <row r="1988" spans="1:18" s="843" customFormat="1" ht="22.5" x14ac:dyDescent="0.25">
      <c r="A1988" s="107" t="s">
        <v>19901</v>
      </c>
      <c r="B1988" s="10" t="s">
        <v>19548</v>
      </c>
      <c r="C1988" s="269" t="s">
        <v>30118</v>
      </c>
      <c r="D1988" s="841" t="s">
        <v>19955</v>
      </c>
      <c r="E1988" s="837">
        <v>3200</v>
      </c>
      <c r="F1988" s="269" t="s">
        <v>20030</v>
      </c>
      <c r="G1988" s="841" t="s">
        <v>20031</v>
      </c>
      <c r="H1988" s="842" t="s">
        <v>19594</v>
      </c>
      <c r="I1988" s="842" t="s">
        <v>19093</v>
      </c>
      <c r="J1988" s="107" t="s">
        <v>19594</v>
      </c>
      <c r="K1988" s="10">
        <v>3</v>
      </c>
      <c r="L1988" s="10">
        <v>12</v>
      </c>
      <c r="M1988" s="838">
        <v>38909.11</v>
      </c>
      <c r="N1988" s="10">
        <v>0</v>
      </c>
      <c r="O1988" s="107">
        <v>6</v>
      </c>
      <c r="P1988" s="838">
        <v>19200</v>
      </c>
      <c r="Q1988" s="10">
        <v>0</v>
      </c>
      <c r="R1988" s="107">
        <v>12</v>
      </c>
    </row>
    <row r="1989" spans="1:18" s="843" customFormat="1" ht="22.5" x14ac:dyDescent="0.25">
      <c r="A1989" s="107" t="s">
        <v>19901</v>
      </c>
      <c r="B1989" s="10" t="s">
        <v>19548</v>
      </c>
      <c r="C1989" s="269" t="s">
        <v>30118</v>
      </c>
      <c r="D1989" s="841" t="s">
        <v>19902</v>
      </c>
      <c r="E1989" s="837">
        <v>2100</v>
      </c>
      <c r="F1989" s="269" t="s">
        <v>20032</v>
      </c>
      <c r="G1989" s="841" t="s">
        <v>20033</v>
      </c>
      <c r="H1989" s="842" t="s">
        <v>20034</v>
      </c>
      <c r="I1989" s="842" t="s">
        <v>19090</v>
      </c>
      <c r="J1989" s="107" t="s">
        <v>20034</v>
      </c>
      <c r="K1989" s="10">
        <v>3</v>
      </c>
      <c r="L1989" s="10">
        <v>12</v>
      </c>
      <c r="M1989" s="838">
        <v>25800</v>
      </c>
      <c r="N1989" s="10">
        <v>0</v>
      </c>
      <c r="O1989" s="107">
        <v>6</v>
      </c>
      <c r="P1989" s="838">
        <v>12600</v>
      </c>
      <c r="Q1989" s="10">
        <v>0</v>
      </c>
      <c r="R1989" s="107">
        <v>12</v>
      </c>
    </row>
    <row r="1990" spans="1:18" s="843" customFormat="1" ht="22.5" x14ac:dyDescent="0.25">
      <c r="A1990" s="107" t="s">
        <v>19901</v>
      </c>
      <c r="B1990" s="10" t="s">
        <v>19548</v>
      </c>
      <c r="C1990" s="269" t="s">
        <v>30118</v>
      </c>
      <c r="D1990" s="841" t="s">
        <v>20021</v>
      </c>
      <c r="E1990" s="837">
        <v>1250</v>
      </c>
      <c r="F1990" s="269" t="s">
        <v>20035</v>
      </c>
      <c r="G1990" s="841" t="s">
        <v>20036</v>
      </c>
      <c r="H1990" s="842" t="s">
        <v>15585</v>
      </c>
      <c r="I1990" s="842" t="s">
        <v>15585</v>
      </c>
      <c r="J1990" s="107" t="s">
        <v>15585</v>
      </c>
      <c r="K1990" s="10">
        <v>3</v>
      </c>
      <c r="L1990" s="10">
        <v>12</v>
      </c>
      <c r="M1990" s="838">
        <v>15810</v>
      </c>
      <c r="N1990" s="10">
        <v>0</v>
      </c>
      <c r="O1990" s="107">
        <v>6</v>
      </c>
      <c r="P1990" s="838">
        <v>7500</v>
      </c>
      <c r="Q1990" s="10">
        <v>0</v>
      </c>
      <c r="R1990" s="107">
        <v>12</v>
      </c>
    </row>
    <row r="1991" spans="1:18" s="843" customFormat="1" ht="22.5" x14ac:dyDescent="0.25">
      <c r="A1991" s="107" t="s">
        <v>19901</v>
      </c>
      <c r="B1991" s="10" t="s">
        <v>19548</v>
      </c>
      <c r="C1991" s="269" t="s">
        <v>30118</v>
      </c>
      <c r="D1991" s="841" t="s">
        <v>19902</v>
      </c>
      <c r="E1991" s="837">
        <v>2100</v>
      </c>
      <c r="F1991" s="269" t="s">
        <v>20037</v>
      </c>
      <c r="G1991" s="841" t="s">
        <v>20038</v>
      </c>
      <c r="H1991" s="842" t="s">
        <v>17159</v>
      </c>
      <c r="I1991" s="842" t="s">
        <v>15810</v>
      </c>
      <c r="J1991" s="107" t="s">
        <v>17159</v>
      </c>
      <c r="K1991" s="10">
        <v>3</v>
      </c>
      <c r="L1991" s="10">
        <v>12</v>
      </c>
      <c r="M1991" s="838">
        <v>25800</v>
      </c>
      <c r="N1991" s="10">
        <v>0</v>
      </c>
      <c r="O1991" s="107">
        <v>6</v>
      </c>
      <c r="P1991" s="838">
        <v>12521.25</v>
      </c>
      <c r="Q1991" s="10">
        <v>0</v>
      </c>
      <c r="R1991" s="107">
        <v>12</v>
      </c>
    </row>
    <row r="1992" spans="1:18" s="843" customFormat="1" ht="22.5" x14ac:dyDescent="0.25">
      <c r="A1992" s="107" t="s">
        <v>19901</v>
      </c>
      <c r="B1992" s="10" t="s">
        <v>19548</v>
      </c>
      <c r="C1992" s="269" t="s">
        <v>30118</v>
      </c>
      <c r="D1992" s="841" t="s">
        <v>19955</v>
      </c>
      <c r="E1992" s="837">
        <v>3200</v>
      </c>
      <c r="F1992" s="269" t="s">
        <v>20039</v>
      </c>
      <c r="G1992" s="841" t="s">
        <v>20040</v>
      </c>
      <c r="H1992" s="842" t="s">
        <v>19612</v>
      </c>
      <c r="I1992" s="842" t="s">
        <v>19093</v>
      </c>
      <c r="J1992" s="107" t="s">
        <v>19612</v>
      </c>
      <c r="K1992" s="10">
        <v>3</v>
      </c>
      <c r="L1992" s="10">
        <v>12</v>
      </c>
      <c r="M1992" s="838">
        <v>39000</v>
      </c>
      <c r="N1992" s="10">
        <v>0</v>
      </c>
      <c r="O1992" s="107">
        <v>6</v>
      </c>
      <c r="P1992" s="838">
        <v>19200</v>
      </c>
      <c r="Q1992" s="10">
        <v>0</v>
      </c>
      <c r="R1992" s="107">
        <v>12</v>
      </c>
    </row>
    <row r="1993" spans="1:18" s="843" customFormat="1" ht="22.5" x14ac:dyDescent="0.25">
      <c r="A1993" s="107" t="s">
        <v>19901</v>
      </c>
      <c r="B1993" s="10" t="s">
        <v>19548</v>
      </c>
      <c r="C1993" s="269" t="s">
        <v>30118</v>
      </c>
      <c r="D1993" s="841" t="s">
        <v>19902</v>
      </c>
      <c r="E1993" s="837">
        <v>2100</v>
      </c>
      <c r="F1993" s="269" t="s">
        <v>20041</v>
      </c>
      <c r="G1993" s="841" t="s">
        <v>20042</v>
      </c>
      <c r="H1993" s="842" t="s">
        <v>17159</v>
      </c>
      <c r="I1993" s="842" t="s">
        <v>15810</v>
      </c>
      <c r="J1993" s="107" t="s">
        <v>17159</v>
      </c>
      <c r="K1993" s="10">
        <v>3</v>
      </c>
      <c r="L1993" s="10">
        <v>12</v>
      </c>
      <c r="M1993" s="838">
        <v>25800</v>
      </c>
      <c r="N1993" s="10">
        <v>0</v>
      </c>
      <c r="O1993" s="107">
        <v>6</v>
      </c>
      <c r="P1993" s="838">
        <v>12600</v>
      </c>
      <c r="Q1993" s="10">
        <v>0</v>
      </c>
      <c r="R1993" s="107">
        <v>12</v>
      </c>
    </row>
    <row r="1994" spans="1:18" s="843" customFormat="1" ht="22.5" x14ac:dyDescent="0.25">
      <c r="A1994" s="107" t="s">
        <v>19901</v>
      </c>
      <c r="B1994" s="10" t="s">
        <v>19548</v>
      </c>
      <c r="C1994" s="269" t="s">
        <v>30118</v>
      </c>
      <c r="D1994" s="841" t="s">
        <v>20043</v>
      </c>
      <c r="E1994" s="837">
        <v>3000</v>
      </c>
      <c r="F1994" s="269" t="s">
        <v>20044</v>
      </c>
      <c r="G1994" s="841" t="s">
        <v>20045</v>
      </c>
      <c r="H1994" s="842" t="s">
        <v>17159</v>
      </c>
      <c r="I1994" s="842" t="s">
        <v>15810</v>
      </c>
      <c r="J1994" s="107" t="s">
        <v>17159</v>
      </c>
      <c r="K1994" s="10">
        <v>3</v>
      </c>
      <c r="L1994" s="10">
        <v>12</v>
      </c>
      <c r="M1994" s="838">
        <v>36580.630000000005</v>
      </c>
      <c r="N1994" s="10">
        <v>0</v>
      </c>
      <c r="O1994" s="107">
        <v>6</v>
      </c>
      <c r="P1994" s="838">
        <v>17991.25</v>
      </c>
      <c r="Q1994" s="10">
        <v>0</v>
      </c>
      <c r="R1994" s="107">
        <v>12</v>
      </c>
    </row>
    <row r="1995" spans="1:18" s="843" customFormat="1" ht="22.5" x14ac:dyDescent="0.25">
      <c r="A1995" s="107" t="s">
        <v>19901</v>
      </c>
      <c r="B1995" s="10" t="s">
        <v>19548</v>
      </c>
      <c r="C1995" s="269" t="s">
        <v>30118</v>
      </c>
      <c r="D1995" s="841" t="s">
        <v>19955</v>
      </c>
      <c r="E1995" s="837">
        <v>3200</v>
      </c>
      <c r="F1995" s="269" t="s">
        <v>20046</v>
      </c>
      <c r="G1995" s="841" t="s">
        <v>20047</v>
      </c>
      <c r="H1995" s="842" t="s">
        <v>19594</v>
      </c>
      <c r="I1995" s="842" t="s">
        <v>19093</v>
      </c>
      <c r="J1995" s="107" t="s">
        <v>19594</v>
      </c>
      <c r="K1995" s="10">
        <v>3</v>
      </c>
      <c r="L1995" s="10">
        <v>12</v>
      </c>
      <c r="M1995" s="838">
        <v>38893.33</v>
      </c>
      <c r="N1995" s="10">
        <v>0</v>
      </c>
      <c r="O1995" s="107">
        <v>6</v>
      </c>
      <c r="P1995" s="838">
        <v>19200</v>
      </c>
      <c r="Q1995" s="10">
        <v>0</v>
      </c>
      <c r="R1995" s="107">
        <v>12</v>
      </c>
    </row>
    <row r="1996" spans="1:18" s="843" customFormat="1" ht="22.5" x14ac:dyDescent="0.25">
      <c r="A1996" s="107" t="s">
        <v>19901</v>
      </c>
      <c r="B1996" s="10" t="s">
        <v>19548</v>
      </c>
      <c r="C1996" s="269" t="s">
        <v>30118</v>
      </c>
      <c r="D1996" s="841" t="s">
        <v>19955</v>
      </c>
      <c r="E1996" s="837">
        <v>3200</v>
      </c>
      <c r="F1996" s="269" t="s">
        <v>20048</v>
      </c>
      <c r="G1996" s="841" t="s">
        <v>20049</v>
      </c>
      <c r="H1996" s="842" t="s">
        <v>19594</v>
      </c>
      <c r="I1996" s="842" t="s">
        <v>19093</v>
      </c>
      <c r="J1996" s="107" t="s">
        <v>19594</v>
      </c>
      <c r="K1996" s="10">
        <v>3</v>
      </c>
      <c r="L1996" s="10">
        <v>12</v>
      </c>
      <c r="M1996" s="838">
        <v>38999.11</v>
      </c>
      <c r="N1996" s="10">
        <v>0</v>
      </c>
      <c r="O1996" s="107">
        <v>6</v>
      </c>
      <c r="P1996" s="838">
        <v>19158.89</v>
      </c>
      <c r="Q1996" s="10">
        <v>0</v>
      </c>
      <c r="R1996" s="107">
        <v>12</v>
      </c>
    </row>
    <row r="1997" spans="1:18" s="843" customFormat="1" ht="22.5" x14ac:dyDescent="0.25">
      <c r="A1997" s="107" t="s">
        <v>19901</v>
      </c>
      <c r="B1997" s="10" t="s">
        <v>19548</v>
      </c>
      <c r="C1997" s="269" t="s">
        <v>30118</v>
      </c>
      <c r="D1997" s="841" t="s">
        <v>20050</v>
      </c>
      <c r="E1997" s="837">
        <v>3200</v>
      </c>
      <c r="F1997" s="269" t="s">
        <v>20051</v>
      </c>
      <c r="G1997" s="841" t="s">
        <v>20052</v>
      </c>
      <c r="H1997" s="842" t="s">
        <v>19594</v>
      </c>
      <c r="I1997" s="842" t="s">
        <v>19093</v>
      </c>
      <c r="J1997" s="107" t="s">
        <v>19594</v>
      </c>
      <c r="K1997" s="10">
        <v>3</v>
      </c>
      <c r="L1997" s="10">
        <v>12</v>
      </c>
      <c r="M1997" s="838">
        <v>39000</v>
      </c>
      <c r="N1997" s="10">
        <v>0</v>
      </c>
      <c r="O1997" s="107">
        <v>6</v>
      </c>
      <c r="P1997" s="838">
        <v>19200</v>
      </c>
      <c r="Q1997" s="10">
        <v>0</v>
      </c>
      <c r="R1997" s="107">
        <v>12</v>
      </c>
    </row>
    <row r="1998" spans="1:18" s="843" customFormat="1" ht="22.5" x14ac:dyDescent="0.25">
      <c r="A1998" s="107" t="s">
        <v>19901</v>
      </c>
      <c r="B1998" s="10" t="s">
        <v>19548</v>
      </c>
      <c r="C1998" s="269" t="s">
        <v>30118</v>
      </c>
      <c r="D1998" s="841" t="s">
        <v>19908</v>
      </c>
      <c r="E1998" s="837">
        <v>3200</v>
      </c>
      <c r="F1998" s="269" t="s">
        <v>20053</v>
      </c>
      <c r="G1998" s="841" t="s">
        <v>20054</v>
      </c>
      <c r="H1998" s="842" t="s">
        <v>20055</v>
      </c>
      <c r="I1998" s="842" t="s">
        <v>19090</v>
      </c>
      <c r="J1998" s="107" t="s">
        <v>20055</v>
      </c>
      <c r="K1998" s="10">
        <v>3</v>
      </c>
      <c r="L1998" s="10">
        <v>12</v>
      </c>
      <c r="M1998" s="838">
        <v>39000</v>
      </c>
      <c r="N1998" s="10">
        <v>0</v>
      </c>
      <c r="O1998" s="107">
        <v>6</v>
      </c>
      <c r="P1998" s="838">
        <v>19088.440000000002</v>
      </c>
      <c r="Q1998" s="10">
        <v>0</v>
      </c>
      <c r="R1998" s="107">
        <v>12</v>
      </c>
    </row>
    <row r="1999" spans="1:18" s="843" customFormat="1" ht="22.5" x14ac:dyDescent="0.25">
      <c r="A1999" s="107" t="s">
        <v>19901</v>
      </c>
      <c r="B1999" s="10" t="s">
        <v>19548</v>
      </c>
      <c r="C1999" s="269" t="s">
        <v>30118</v>
      </c>
      <c r="D1999" s="841" t="s">
        <v>19983</v>
      </c>
      <c r="E1999" s="837">
        <v>1800</v>
      </c>
      <c r="F1999" s="269" t="s">
        <v>20056</v>
      </c>
      <c r="G1999" s="841" t="s">
        <v>20057</v>
      </c>
      <c r="H1999" s="842" t="s">
        <v>17159</v>
      </c>
      <c r="I1999" s="842" t="s">
        <v>15810</v>
      </c>
      <c r="J1999" s="107" t="s">
        <v>17159</v>
      </c>
      <c r="K1999" s="10">
        <v>3</v>
      </c>
      <c r="L1999" s="10">
        <v>12</v>
      </c>
      <c r="M1999" s="838">
        <v>22387.849999999995</v>
      </c>
      <c r="N1999" s="10">
        <v>0</v>
      </c>
      <c r="O1999" s="107">
        <v>6</v>
      </c>
      <c r="P1999" s="838">
        <v>10799.5</v>
      </c>
      <c r="Q1999" s="10">
        <v>0</v>
      </c>
      <c r="R1999" s="107">
        <v>12</v>
      </c>
    </row>
    <row r="2000" spans="1:18" s="843" customFormat="1" ht="22.5" x14ac:dyDescent="0.25">
      <c r="A2000" s="107" t="s">
        <v>19901</v>
      </c>
      <c r="B2000" s="10" t="s">
        <v>19548</v>
      </c>
      <c r="C2000" s="269" t="s">
        <v>30118</v>
      </c>
      <c r="D2000" s="841" t="s">
        <v>20058</v>
      </c>
      <c r="E2000" s="837">
        <v>2000</v>
      </c>
      <c r="F2000" s="269" t="s">
        <v>20059</v>
      </c>
      <c r="G2000" s="841" t="s">
        <v>20060</v>
      </c>
      <c r="H2000" s="842" t="s">
        <v>17159</v>
      </c>
      <c r="I2000" s="842" t="s">
        <v>15810</v>
      </c>
      <c r="J2000" s="107" t="s">
        <v>17159</v>
      </c>
      <c r="K2000" s="10">
        <v>3</v>
      </c>
      <c r="L2000" s="10">
        <v>12</v>
      </c>
      <c r="M2000" s="838">
        <v>24808.89</v>
      </c>
      <c r="N2000" s="10">
        <v>0</v>
      </c>
      <c r="O2000" s="107">
        <v>6</v>
      </c>
      <c r="P2000" s="838">
        <v>12000</v>
      </c>
      <c r="Q2000" s="10">
        <v>0</v>
      </c>
      <c r="R2000" s="107">
        <v>12</v>
      </c>
    </row>
    <row r="2001" spans="1:18" s="843" customFormat="1" ht="22.5" x14ac:dyDescent="0.25">
      <c r="A2001" s="107" t="s">
        <v>19901</v>
      </c>
      <c r="B2001" s="10" t="s">
        <v>19548</v>
      </c>
      <c r="C2001" s="269" t="s">
        <v>30118</v>
      </c>
      <c r="D2001" s="841" t="s">
        <v>20061</v>
      </c>
      <c r="E2001" s="837">
        <v>3500</v>
      </c>
      <c r="F2001" s="269" t="s">
        <v>20062</v>
      </c>
      <c r="G2001" s="841" t="s">
        <v>20063</v>
      </c>
      <c r="H2001" s="842" t="s">
        <v>19641</v>
      </c>
      <c r="I2001" s="842" t="s">
        <v>19093</v>
      </c>
      <c r="J2001" s="107" t="s">
        <v>19641</v>
      </c>
      <c r="K2001" s="10">
        <v>1</v>
      </c>
      <c r="L2001" s="10">
        <v>3</v>
      </c>
      <c r="M2001" s="838">
        <v>10926.39</v>
      </c>
      <c r="N2001" s="10">
        <v>1</v>
      </c>
      <c r="O2001" s="107">
        <v>6</v>
      </c>
      <c r="P2001" s="838">
        <v>0</v>
      </c>
      <c r="Q2001" s="10">
        <v>1</v>
      </c>
      <c r="R2001" s="107">
        <v>12</v>
      </c>
    </row>
    <row r="2002" spans="1:18" s="843" customFormat="1" ht="22.5" x14ac:dyDescent="0.25">
      <c r="A2002" s="107" t="s">
        <v>19901</v>
      </c>
      <c r="B2002" s="10" t="s">
        <v>19548</v>
      </c>
      <c r="C2002" s="269" t="s">
        <v>30118</v>
      </c>
      <c r="D2002" s="841" t="s">
        <v>19983</v>
      </c>
      <c r="E2002" s="837">
        <v>1800</v>
      </c>
      <c r="F2002" s="269" t="s">
        <v>20064</v>
      </c>
      <c r="G2002" s="841" t="s">
        <v>20065</v>
      </c>
      <c r="H2002" s="842" t="s">
        <v>17159</v>
      </c>
      <c r="I2002" s="842" t="s">
        <v>15810</v>
      </c>
      <c r="J2002" s="107" t="s">
        <v>17159</v>
      </c>
      <c r="K2002" s="10">
        <v>3</v>
      </c>
      <c r="L2002" s="10">
        <v>12</v>
      </c>
      <c r="M2002" s="838">
        <v>22408.74</v>
      </c>
      <c r="N2002" s="10">
        <v>0</v>
      </c>
      <c r="O2002" s="107">
        <v>6</v>
      </c>
      <c r="P2002" s="838">
        <v>10800</v>
      </c>
      <c r="Q2002" s="10">
        <v>0</v>
      </c>
      <c r="R2002" s="107">
        <v>12</v>
      </c>
    </row>
    <row r="2003" spans="1:18" s="843" customFormat="1" ht="22.5" x14ac:dyDescent="0.25">
      <c r="A2003" s="107" t="s">
        <v>19901</v>
      </c>
      <c r="B2003" s="10" t="s">
        <v>19548</v>
      </c>
      <c r="C2003" s="269" t="s">
        <v>30118</v>
      </c>
      <c r="D2003" s="841" t="s">
        <v>19902</v>
      </c>
      <c r="E2003" s="837">
        <v>2100</v>
      </c>
      <c r="F2003" s="269" t="s">
        <v>20066</v>
      </c>
      <c r="G2003" s="841" t="s">
        <v>20067</v>
      </c>
      <c r="H2003" s="842" t="s">
        <v>17159</v>
      </c>
      <c r="I2003" s="842" t="s">
        <v>15810</v>
      </c>
      <c r="J2003" s="107" t="s">
        <v>17159</v>
      </c>
      <c r="K2003" s="10">
        <v>3</v>
      </c>
      <c r="L2003" s="10">
        <v>12</v>
      </c>
      <c r="M2003" s="838">
        <v>25800</v>
      </c>
      <c r="N2003" s="10">
        <v>0</v>
      </c>
      <c r="O2003" s="107">
        <v>6</v>
      </c>
      <c r="P2003" s="838">
        <v>12600</v>
      </c>
      <c r="Q2003" s="10">
        <v>0</v>
      </c>
      <c r="R2003" s="107">
        <v>12</v>
      </c>
    </row>
    <row r="2004" spans="1:18" s="843" customFormat="1" ht="22.5" x14ac:dyDescent="0.25">
      <c r="A2004" s="107" t="s">
        <v>19901</v>
      </c>
      <c r="B2004" s="10" t="s">
        <v>19548</v>
      </c>
      <c r="C2004" s="269" t="s">
        <v>30118</v>
      </c>
      <c r="D2004" s="841" t="s">
        <v>17159</v>
      </c>
      <c r="E2004" s="837">
        <v>2000</v>
      </c>
      <c r="F2004" s="269" t="s">
        <v>20068</v>
      </c>
      <c r="G2004" s="841" t="s">
        <v>20069</v>
      </c>
      <c r="H2004" s="842" t="s">
        <v>19612</v>
      </c>
      <c r="I2004" s="842" t="s">
        <v>19093</v>
      </c>
      <c r="J2004" s="107" t="s">
        <v>19612</v>
      </c>
      <c r="K2004" s="10">
        <v>3</v>
      </c>
      <c r="L2004" s="10">
        <v>12</v>
      </c>
      <c r="M2004" s="838">
        <v>24810</v>
      </c>
      <c r="N2004" s="10">
        <v>0</v>
      </c>
      <c r="O2004" s="107">
        <v>6</v>
      </c>
      <c r="P2004" s="838">
        <v>12000</v>
      </c>
      <c r="Q2004" s="10">
        <v>0</v>
      </c>
      <c r="R2004" s="107">
        <v>12</v>
      </c>
    </row>
    <row r="2005" spans="1:18" s="843" customFormat="1" ht="22.5" x14ac:dyDescent="0.25">
      <c r="A2005" s="107" t="s">
        <v>19901</v>
      </c>
      <c r="B2005" s="10" t="s">
        <v>19548</v>
      </c>
      <c r="C2005" s="269" t="s">
        <v>30118</v>
      </c>
      <c r="D2005" s="841" t="s">
        <v>20070</v>
      </c>
      <c r="E2005" s="837">
        <v>3800</v>
      </c>
      <c r="F2005" s="269" t="s">
        <v>20071</v>
      </c>
      <c r="G2005" s="841" t="s">
        <v>20072</v>
      </c>
      <c r="H2005" s="842" t="s">
        <v>19594</v>
      </c>
      <c r="I2005" s="842" t="s">
        <v>19093</v>
      </c>
      <c r="J2005" s="107" t="s">
        <v>19594</v>
      </c>
      <c r="K2005" s="10">
        <v>3</v>
      </c>
      <c r="L2005" s="10">
        <v>12</v>
      </c>
      <c r="M2005" s="838">
        <v>46073.07</v>
      </c>
      <c r="N2005" s="10">
        <v>0</v>
      </c>
      <c r="O2005" s="107">
        <v>6</v>
      </c>
      <c r="P2005" s="838">
        <v>22800</v>
      </c>
      <c r="Q2005" s="10">
        <v>0</v>
      </c>
      <c r="R2005" s="107">
        <v>12</v>
      </c>
    </row>
    <row r="2006" spans="1:18" s="843" customFormat="1" ht="22.5" x14ac:dyDescent="0.25">
      <c r="A2006" s="107" t="s">
        <v>19901</v>
      </c>
      <c r="B2006" s="10" t="s">
        <v>19548</v>
      </c>
      <c r="C2006" s="269" t="s">
        <v>30118</v>
      </c>
      <c r="D2006" s="841" t="s">
        <v>20073</v>
      </c>
      <c r="E2006" s="837">
        <v>3500</v>
      </c>
      <c r="F2006" s="269" t="s">
        <v>20074</v>
      </c>
      <c r="G2006" s="841" t="s">
        <v>20075</v>
      </c>
      <c r="H2006" s="842" t="s">
        <v>15577</v>
      </c>
      <c r="I2006" s="842" t="s">
        <v>19093</v>
      </c>
      <c r="J2006" s="107" t="s">
        <v>15577</v>
      </c>
      <c r="K2006" s="10">
        <v>3</v>
      </c>
      <c r="L2006" s="10">
        <v>12</v>
      </c>
      <c r="M2006" s="838">
        <v>41874.720000000001</v>
      </c>
      <c r="N2006" s="10">
        <v>0</v>
      </c>
      <c r="O2006" s="107">
        <v>6</v>
      </c>
      <c r="P2006" s="838">
        <v>20179.690000000002</v>
      </c>
      <c r="Q2006" s="10">
        <v>0</v>
      </c>
      <c r="R2006" s="107">
        <v>12</v>
      </c>
    </row>
    <row r="2007" spans="1:18" s="843" customFormat="1" ht="22.5" x14ac:dyDescent="0.25">
      <c r="A2007" s="107" t="s">
        <v>19901</v>
      </c>
      <c r="B2007" s="10" t="s">
        <v>19548</v>
      </c>
      <c r="C2007" s="269" t="s">
        <v>30118</v>
      </c>
      <c r="D2007" s="841" t="s">
        <v>19902</v>
      </c>
      <c r="E2007" s="837">
        <v>2100</v>
      </c>
      <c r="F2007" s="269" t="s">
        <v>20076</v>
      </c>
      <c r="G2007" s="841" t="s">
        <v>20077</v>
      </c>
      <c r="H2007" s="842" t="s">
        <v>17159</v>
      </c>
      <c r="I2007" s="842" t="s">
        <v>15810</v>
      </c>
      <c r="J2007" s="107" t="s">
        <v>17159</v>
      </c>
      <c r="K2007" s="10">
        <v>3</v>
      </c>
      <c r="L2007" s="10">
        <v>12</v>
      </c>
      <c r="M2007" s="838">
        <v>25800.29</v>
      </c>
      <c r="N2007" s="10">
        <v>0</v>
      </c>
      <c r="O2007" s="107">
        <v>6</v>
      </c>
      <c r="P2007" s="838">
        <v>12600</v>
      </c>
      <c r="Q2007" s="10">
        <v>0</v>
      </c>
      <c r="R2007" s="107">
        <v>12</v>
      </c>
    </row>
    <row r="2008" spans="1:18" s="843" customFormat="1" ht="22.5" x14ac:dyDescent="0.25">
      <c r="A2008" s="107" t="s">
        <v>19901</v>
      </c>
      <c r="B2008" s="10" t="s">
        <v>19548</v>
      </c>
      <c r="C2008" s="269" t="s">
        <v>30118</v>
      </c>
      <c r="D2008" s="841" t="s">
        <v>20078</v>
      </c>
      <c r="E2008" s="837">
        <v>2100</v>
      </c>
      <c r="F2008" s="269" t="s">
        <v>20079</v>
      </c>
      <c r="G2008" s="841" t="s">
        <v>20080</v>
      </c>
      <c r="H2008" s="842" t="s">
        <v>17159</v>
      </c>
      <c r="I2008" s="842" t="s">
        <v>15810</v>
      </c>
      <c r="J2008" s="107" t="s">
        <v>17159</v>
      </c>
      <c r="K2008" s="10">
        <v>3</v>
      </c>
      <c r="L2008" s="10">
        <v>12</v>
      </c>
      <c r="M2008" s="838">
        <v>25799.699999999997</v>
      </c>
      <c r="N2008" s="10">
        <v>0</v>
      </c>
      <c r="O2008" s="107">
        <v>6</v>
      </c>
      <c r="P2008" s="838">
        <v>12600</v>
      </c>
      <c r="Q2008" s="10">
        <v>0</v>
      </c>
      <c r="R2008" s="107">
        <v>12</v>
      </c>
    </row>
    <row r="2009" spans="1:18" s="843" customFormat="1" ht="22.5" x14ac:dyDescent="0.25">
      <c r="A2009" s="107" t="s">
        <v>19901</v>
      </c>
      <c r="B2009" s="10" t="s">
        <v>19548</v>
      </c>
      <c r="C2009" s="269" t="s">
        <v>30118</v>
      </c>
      <c r="D2009" s="841" t="s">
        <v>19902</v>
      </c>
      <c r="E2009" s="837">
        <v>2100</v>
      </c>
      <c r="F2009" s="269" t="s">
        <v>20081</v>
      </c>
      <c r="G2009" s="841" t="s">
        <v>20082</v>
      </c>
      <c r="H2009" s="842" t="s">
        <v>17159</v>
      </c>
      <c r="I2009" s="842" t="s">
        <v>15810</v>
      </c>
      <c r="J2009" s="107" t="s">
        <v>17159</v>
      </c>
      <c r="K2009" s="10">
        <v>3</v>
      </c>
      <c r="L2009" s="10">
        <v>12</v>
      </c>
      <c r="M2009" s="838">
        <v>25800</v>
      </c>
      <c r="N2009" s="10">
        <v>0</v>
      </c>
      <c r="O2009" s="107">
        <v>6</v>
      </c>
      <c r="P2009" s="838">
        <v>12600</v>
      </c>
      <c r="Q2009" s="10">
        <v>0</v>
      </c>
      <c r="R2009" s="107">
        <v>12</v>
      </c>
    </row>
    <row r="2010" spans="1:18" s="843" customFormat="1" ht="22.5" x14ac:dyDescent="0.25">
      <c r="A2010" s="107" t="s">
        <v>19901</v>
      </c>
      <c r="B2010" s="10" t="s">
        <v>19548</v>
      </c>
      <c r="C2010" s="269" t="s">
        <v>30118</v>
      </c>
      <c r="D2010" s="841" t="s">
        <v>19955</v>
      </c>
      <c r="E2010" s="837">
        <v>3200</v>
      </c>
      <c r="F2010" s="269" t="s">
        <v>20083</v>
      </c>
      <c r="G2010" s="841" t="s">
        <v>20084</v>
      </c>
      <c r="H2010" s="842" t="s">
        <v>19594</v>
      </c>
      <c r="I2010" s="842" t="s">
        <v>19093</v>
      </c>
      <c r="J2010" s="107" t="s">
        <v>19594</v>
      </c>
      <c r="K2010" s="10">
        <v>3</v>
      </c>
      <c r="L2010" s="10">
        <v>12</v>
      </c>
      <c r="M2010" s="838">
        <v>38786.67</v>
      </c>
      <c r="N2010" s="10">
        <v>0</v>
      </c>
      <c r="O2010" s="107">
        <v>6</v>
      </c>
      <c r="P2010" s="838">
        <v>19093.330000000002</v>
      </c>
      <c r="Q2010" s="10">
        <v>0</v>
      </c>
      <c r="R2010" s="107">
        <v>12</v>
      </c>
    </row>
    <row r="2011" spans="1:18" s="843" customFormat="1" ht="22.5" x14ac:dyDescent="0.25">
      <c r="A2011" s="107" t="s">
        <v>19901</v>
      </c>
      <c r="B2011" s="10" t="s">
        <v>19548</v>
      </c>
      <c r="C2011" s="269" t="s">
        <v>30118</v>
      </c>
      <c r="D2011" s="841" t="s">
        <v>20085</v>
      </c>
      <c r="E2011" s="837">
        <v>1800</v>
      </c>
      <c r="F2011" s="269" t="s">
        <v>20086</v>
      </c>
      <c r="G2011" s="841" t="s">
        <v>20087</v>
      </c>
      <c r="H2011" s="842" t="s">
        <v>15585</v>
      </c>
      <c r="I2011" s="842" t="s">
        <v>15585</v>
      </c>
      <c r="J2011" s="107" t="s">
        <v>15585</v>
      </c>
      <c r="K2011" s="10">
        <v>3</v>
      </c>
      <c r="L2011" s="10">
        <v>12</v>
      </c>
      <c r="M2011" s="838">
        <v>22350</v>
      </c>
      <c r="N2011" s="10">
        <v>0</v>
      </c>
      <c r="O2011" s="107">
        <v>6</v>
      </c>
      <c r="P2011" s="838">
        <v>10800</v>
      </c>
      <c r="Q2011" s="10">
        <v>0</v>
      </c>
      <c r="R2011" s="107">
        <v>12</v>
      </c>
    </row>
    <row r="2012" spans="1:18" s="843" customFormat="1" ht="22.5" x14ac:dyDescent="0.25">
      <c r="A2012" s="107" t="s">
        <v>19901</v>
      </c>
      <c r="B2012" s="10" t="s">
        <v>19548</v>
      </c>
      <c r="C2012" s="269" t="s">
        <v>30118</v>
      </c>
      <c r="D2012" s="841" t="s">
        <v>19908</v>
      </c>
      <c r="E2012" s="837">
        <v>3200</v>
      </c>
      <c r="F2012" s="269" t="s">
        <v>20088</v>
      </c>
      <c r="G2012" s="841" t="s">
        <v>20089</v>
      </c>
      <c r="H2012" s="842" t="s">
        <v>19911</v>
      </c>
      <c r="I2012" s="842" t="s">
        <v>19093</v>
      </c>
      <c r="J2012" s="107" t="s">
        <v>19911</v>
      </c>
      <c r="K2012" s="10">
        <v>2</v>
      </c>
      <c r="L2012" s="10">
        <v>8</v>
      </c>
      <c r="M2012" s="838">
        <v>27995.559999999998</v>
      </c>
      <c r="N2012" s="10">
        <v>3</v>
      </c>
      <c r="O2012" s="107">
        <v>6</v>
      </c>
      <c r="P2012" s="838">
        <v>0</v>
      </c>
      <c r="Q2012" s="10">
        <v>3</v>
      </c>
      <c r="R2012" s="107">
        <v>12</v>
      </c>
    </row>
    <row r="2013" spans="1:18" s="843" customFormat="1" ht="22.5" x14ac:dyDescent="0.25">
      <c r="A2013" s="107" t="s">
        <v>19901</v>
      </c>
      <c r="B2013" s="10" t="s">
        <v>19548</v>
      </c>
      <c r="C2013" s="269" t="s">
        <v>30118</v>
      </c>
      <c r="D2013" s="841" t="s">
        <v>19955</v>
      </c>
      <c r="E2013" s="837">
        <v>3200</v>
      </c>
      <c r="F2013" s="269" t="s">
        <v>20090</v>
      </c>
      <c r="G2013" s="841" t="s">
        <v>20091</v>
      </c>
      <c r="H2013" s="842" t="s">
        <v>19594</v>
      </c>
      <c r="I2013" s="842" t="s">
        <v>19093</v>
      </c>
      <c r="J2013" s="107" t="s">
        <v>19594</v>
      </c>
      <c r="K2013" s="10">
        <v>3</v>
      </c>
      <c r="L2013" s="10">
        <v>12</v>
      </c>
      <c r="M2013" s="838">
        <v>39140.22</v>
      </c>
      <c r="N2013" s="10">
        <v>0</v>
      </c>
      <c r="O2013" s="107">
        <v>6</v>
      </c>
      <c r="P2013" s="838">
        <v>19158.89</v>
      </c>
      <c r="Q2013" s="10">
        <v>0</v>
      </c>
      <c r="R2013" s="107">
        <v>12</v>
      </c>
    </row>
    <row r="2014" spans="1:18" s="843" customFormat="1" ht="22.5" x14ac:dyDescent="0.25">
      <c r="A2014" s="107" t="s">
        <v>19901</v>
      </c>
      <c r="B2014" s="10" t="s">
        <v>19548</v>
      </c>
      <c r="C2014" s="269" t="s">
        <v>30118</v>
      </c>
      <c r="D2014" s="841" t="s">
        <v>19902</v>
      </c>
      <c r="E2014" s="837">
        <v>2100</v>
      </c>
      <c r="F2014" s="269" t="s">
        <v>20092</v>
      </c>
      <c r="G2014" s="841" t="s">
        <v>20093</v>
      </c>
      <c r="H2014" s="842" t="s">
        <v>17159</v>
      </c>
      <c r="I2014" s="842" t="s">
        <v>15810</v>
      </c>
      <c r="J2014" s="107" t="s">
        <v>17159</v>
      </c>
      <c r="K2014" s="10">
        <v>3</v>
      </c>
      <c r="L2014" s="10">
        <v>12</v>
      </c>
      <c r="M2014" s="838">
        <v>25800</v>
      </c>
      <c r="N2014" s="10">
        <v>0</v>
      </c>
      <c r="O2014" s="107">
        <v>6</v>
      </c>
      <c r="P2014" s="838">
        <v>12600</v>
      </c>
      <c r="Q2014" s="10">
        <v>0</v>
      </c>
      <c r="R2014" s="107">
        <v>12</v>
      </c>
    </row>
    <row r="2015" spans="1:18" s="843" customFormat="1" ht="22.5" x14ac:dyDescent="0.25">
      <c r="A2015" s="107" t="s">
        <v>19901</v>
      </c>
      <c r="B2015" s="10" t="s">
        <v>19548</v>
      </c>
      <c r="C2015" s="269" t="s">
        <v>30118</v>
      </c>
      <c r="D2015" s="841" t="s">
        <v>19955</v>
      </c>
      <c r="E2015" s="837">
        <v>3200</v>
      </c>
      <c r="F2015" s="269" t="s">
        <v>20094</v>
      </c>
      <c r="G2015" s="841" t="s">
        <v>20095</v>
      </c>
      <c r="H2015" s="842" t="s">
        <v>15577</v>
      </c>
      <c r="I2015" s="842" t="s">
        <v>19093</v>
      </c>
      <c r="J2015" s="107" t="s">
        <v>15577</v>
      </c>
      <c r="K2015" s="10">
        <v>3</v>
      </c>
      <c r="L2015" s="10">
        <v>12</v>
      </c>
      <c r="M2015" s="838">
        <v>38894.33</v>
      </c>
      <c r="N2015" s="10">
        <v>0</v>
      </c>
      <c r="O2015" s="107">
        <v>6</v>
      </c>
      <c r="P2015" s="838">
        <v>19200</v>
      </c>
      <c r="Q2015" s="10">
        <v>0</v>
      </c>
      <c r="R2015" s="107">
        <v>12</v>
      </c>
    </row>
    <row r="2016" spans="1:18" s="843" customFormat="1" ht="22.5" x14ac:dyDescent="0.25">
      <c r="A2016" s="107" t="s">
        <v>19901</v>
      </c>
      <c r="B2016" s="10" t="s">
        <v>19548</v>
      </c>
      <c r="C2016" s="269" t="s">
        <v>30118</v>
      </c>
      <c r="D2016" s="841" t="s">
        <v>20096</v>
      </c>
      <c r="E2016" s="837">
        <v>1500</v>
      </c>
      <c r="F2016" s="269" t="s">
        <v>20097</v>
      </c>
      <c r="G2016" s="841" t="s">
        <v>20098</v>
      </c>
      <c r="H2016" s="842" t="s">
        <v>15585</v>
      </c>
      <c r="I2016" s="842" t="s">
        <v>15585</v>
      </c>
      <c r="J2016" s="107" t="s">
        <v>15585</v>
      </c>
      <c r="K2016" s="10">
        <v>1</v>
      </c>
      <c r="L2016" s="10">
        <v>10</v>
      </c>
      <c r="M2016" s="838">
        <v>15810</v>
      </c>
      <c r="N2016" s="10">
        <v>0</v>
      </c>
      <c r="O2016" s="107">
        <v>6</v>
      </c>
      <c r="P2016" s="838">
        <v>3300</v>
      </c>
      <c r="Q2016" s="10">
        <v>0</v>
      </c>
      <c r="R2016" s="107">
        <v>12</v>
      </c>
    </row>
    <row r="2017" spans="1:18" s="843" customFormat="1" ht="22.5" x14ac:dyDescent="0.25">
      <c r="A2017" s="107" t="s">
        <v>19901</v>
      </c>
      <c r="B2017" s="10" t="s">
        <v>19548</v>
      </c>
      <c r="C2017" s="269" t="s">
        <v>30118</v>
      </c>
      <c r="D2017" s="841" t="s">
        <v>20096</v>
      </c>
      <c r="E2017" s="837">
        <v>1500</v>
      </c>
      <c r="F2017" s="269" t="s">
        <v>20099</v>
      </c>
      <c r="G2017" s="841" t="s">
        <v>20100</v>
      </c>
      <c r="H2017" s="842" t="s">
        <v>15585</v>
      </c>
      <c r="I2017" s="842" t="s">
        <v>15585</v>
      </c>
      <c r="J2017" s="107" t="s">
        <v>15585</v>
      </c>
      <c r="K2017" s="10">
        <v>1</v>
      </c>
      <c r="L2017" s="10">
        <v>10</v>
      </c>
      <c r="M2017" s="838">
        <v>15810</v>
      </c>
      <c r="N2017" s="10">
        <v>0</v>
      </c>
      <c r="O2017" s="107">
        <v>6</v>
      </c>
      <c r="P2017" s="838">
        <v>3800</v>
      </c>
      <c r="Q2017" s="10">
        <v>0</v>
      </c>
      <c r="R2017" s="107">
        <v>12</v>
      </c>
    </row>
    <row r="2018" spans="1:18" s="843" customFormat="1" ht="22.5" x14ac:dyDescent="0.25">
      <c r="A2018" s="107" t="s">
        <v>19901</v>
      </c>
      <c r="B2018" s="10" t="s">
        <v>19548</v>
      </c>
      <c r="C2018" s="269" t="s">
        <v>30118</v>
      </c>
      <c r="D2018" s="841" t="s">
        <v>19955</v>
      </c>
      <c r="E2018" s="837">
        <v>3200</v>
      </c>
      <c r="F2018" s="269" t="s">
        <v>20101</v>
      </c>
      <c r="G2018" s="841" t="s">
        <v>20102</v>
      </c>
      <c r="H2018" s="842" t="s">
        <v>19594</v>
      </c>
      <c r="I2018" s="842" t="s">
        <v>19093</v>
      </c>
      <c r="J2018" s="107" t="s">
        <v>19594</v>
      </c>
      <c r="K2018" s="10">
        <v>3</v>
      </c>
      <c r="L2018" s="10">
        <v>12</v>
      </c>
      <c r="M2018" s="838">
        <v>39024.67</v>
      </c>
      <c r="N2018" s="10">
        <v>0</v>
      </c>
      <c r="O2018" s="107">
        <v>6</v>
      </c>
      <c r="P2018" s="838">
        <v>19200</v>
      </c>
      <c r="Q2018" s="10">
        <v>0</v>
      </c>
      <c r="R2018" s="107">
        <v>12</v>
      </c>
    </row>
    <row r="2019" spans="1:18" s="843" customFormat="1" ht="22.5" x14ac:dyDescent="0.25">
      <c r="A2019" s="107" t="s">
        <v>19901</v>
      </c>
      <c r="B2019" s="10" t="s">
        <v>19548</v>
      </c>
      <c r="C2019" s="269" t="s">
        <v>30118</v>
      </c>
      <c r="D2019" s="841" t="s">
        <v>20103</v>
      </c>
      <c r="E2019" s="837">
        <v>4400</v>
      </c>
      <c r="F2019" s="269" t="s">
        <v>20104</v>
      </c>
      <c r="G2019" s="841" t="s">
        <v>20105</v>
      </c>
      <c r="H2019" s="842" t="s">
        <v>15577</v>
      </c>
      <c r="I2019" s="842" t="s">
        <v>19093</v>
      </c>
      <c r="J2019" s="107" t="s">
        <v>15577</v>
      </c>
      <c r="K2019" s="10">
        <v>3</v>
      </c>
      <c r="L2019" s="10">
        <v>12</v>
      </c>
      <c r="M2019" s="838">
        <v>53396.020000000004</v>
      </c>
      <c r="N2019" s="10">
        <v>0</v>
      </c>
      <c r="O2019" s="107">
        <v>6</v>
      </c>
      <c r="P2019" s="838">
        <v>26367.309999999998</v>
      </c>
      <c r="Q2019" s="10">
        <v>0</v>
      </c>
      <c r="R2019" s="107">
        <v>12</v>
      </c>
    </row>
    <row r="2020" spans="1:18" s="843" customFormat="1" ht="22.5" x14ac:dyDescent="0.25">
      <c r="A2020" s="107" t="s">
        <v>19901</v>
      </c>
      <c r="B2020" s="10" t="s">
        <v>19548</v>
      </c>
      <c r="C2020" s="269" t="s">
        <v>30118</v>
      </c>
      <c r="D2020" s="841" t="s">
        <v>20106</v>
      </c>
      <c r="E2020" s="837">
        <v>4400</v>
      </c>
      <c r="F2020" s="269" t="s">
        <v>20107</v>
      </c>
      <c r="G2020" s="841" t="s">
        <v>20108</v>
      </c>
      <c r="H2020" s="842" t="s">
        <v>19641</v>
      </c>
      <c r="I2020" s="842" t="s">
        <v>19093</v>
      </c>
      <c r="J2020" s="107" t="s">
        <v>19641</v>
      </c>
      <c r="K2020" s="10">
        <v>3</v>
      </c>
      <c r="L2020" s="10">
        <v>12</v>
      </c>
      <c r="M2020" s="838">
        <v>53388.08</v>
      </c>
      <c r="N2020" s="10">
        <v>0</v>
      </c>
      <c r="O2020" s="107">
        <v>6</v>
      </c>
      <c r="P2020" s="838">
        <v>26219.42</v>
      </c>
      <c r="Q2020" s="10">
        <v>0</v>
      </c>
      <c r="R2020" s="107">
        <v>12</v>
      </c>
    </row>
    <row r="2021" spans="1:18" s="843" customFormat="1" ht="22.5" x14ac:dyDescent="0.25">
      <c r="A2021" s="107" t="s">
        <v>19901</v>
      </c>
      <c r="B2021" s="10" t="s">
        <v>19548</v>
      </c>
      <c r="C2021" s="269" t="s">
        <v>30118</v>
      </c>
      <c r="D2021" s="841" t="s">
        <v>19902</v>
      </c>
      <c r="E2021" s="837">
        <v>2100</v>
      </c>
      <c r="F2021" s="269" t="s">
        <v>20109</v>
      </c>
      <c r="G2021" s="841" t="s">
        <v>20110</v>
      </c>
      <c r="H2021" s="842" t="s">
        <v>17159</v>
      </c>
      <c r="I2021" s="842" t="s">
        <v>15810</v>
      </c>
      <c r="J2021" s="107" t="s">
        <v>17159</v>
      </c>
      <c r="K2021" s="10">
        <v>3</v>
      </c>
      <c r="L2021" s="10">
        <v>12</v>
      </c>
      <c r="M2021" s="838">
        <v>24983</v>
      </c>
      <c r="N2021" s="10">
        <v>0</v>
      </c>
      <c r="O2021" s="107">
        <v>6</v>
      </c>
      <c r="P2021" s="838">
        <v>12646</v>
      </c>
      <c r="Q2021" s="10">
        <v>0</v>
      </c>
      <c r="R2021" s="107">
        <v>12</v>
      </c>
    </row>
    <row r="2022" spans="1:18" s="843" customFormat="1" ht="22.5" x14ac:dyDescent="0.25">
      <c r="A2022" s="107" t="s">
        <v>19901</v>
      </c>
      <c r="B2022" s="10" t="s">
        <v>19548</v>
      </c>
      <c r="C2022" s="269" t="s">
        <v>30118</v>
      </c>
      <c r="D2022" s="841" t="s">
        <v>19902</v>
      </c>
      <c r="E2022" s="837">
        <v>2100</v>
      </c>
      <c r="F2022" s="269" t="s">
        <v>20111</v>
      </c>
      <c r="G2022" s="841" t="s">
        <v>20112</v>
      </c>
      <c r="H2022" s="842" t="s">
        <v>17159</v>
      </c>
      <c r="I2022" s="842" t="s">
        <v>15810</v>
      </c>
      <c r="J2022" s="107" t="s">
        <v>17159</v>
      </c>
      <c r="K2022" s="10">
        <v>3</v>
      </c>
      <c r="L2022" s="10">
        <v>12</v>
      </c>
      <c r="M2022" s="838">
        <v>25800</v>
      </c>
      <c r="N2022" s="10">
        <v>0</v>
      </c>
      <c r="O2022" s="107">
        <v>6</v>
      </c>
      <c r="P2022" s="838">
        <v>12600</v>
      </c>
      <c r="Q2022" s="10">
        <v>0</v>
      </c>
      <c r="R2022" s="107">
        <v>12</v>
      </c>
    </row>
    <row r="2023" spans="1:18" s="843" customFormat="1" ht="22.5" x14ac:dyDescent="0.25">
      <c r="A2023" s="107" t="s">
        <v>19901</v>
      </c>
      <c r="B2023" s="10" t="s">
        <v>19548</v>
      </c>
      <c r="C2023" s="269" t="s">
        <v>30118</v>
      </c>
      <c r="D2023" s="841" t="s">
        <v>19955</v>
      </c>
      <c r="E2023" s="837">
        <v>3200</v>
      </c>
      <c r="F2023" s="269" t="s">
        <v>20113</v>
      </c>
      <c r="G2023" s="841" t="s">
        <v>20114</v>
      </c>
      <c r="H2023" s="842" t="s">
        <v>19594</v>
      </c>
      <c r="I2023" s="842" t="s">
        <v>19093</v>
      </c>
      <c r="J2023" s="107" t="s">
        <v>19594</v>
      </c>
      <c r="K2023" s="10">
        <v>3</v>
      </c>
      <c r="L2023" s="10">
        <v>12</v>
      </c>
      <c r="M2023" s="838">
        <v>39000</v>
      </c>
      <c r="N2023" s="10">
        <v>0</v>
      </c>
      <c r="O2023" s="107">
        <v>6</v>
      </c>
      <c r="P2023" s="838">
        <v>19200</v>
      </c>
      <c r="Q2023" s="10">
        <v>0</v>
      </c>
      <c r="R2023" s="107">
        <v>12</v>
      </c>
    </row>
    <row r="2024" spans="1:18" s="843" customFormat="1" ht="22.5" x14ac:dyDescent="0.25">
      <c r="A2024" s="107" t="s">
        <v>19901</v>
      </c>
      <c r="B2024" s="10" t="s">
        <v>19548</v>
      </c>
      <c r="C2024" s="269" t="s">
        <v>30118</v>
      </c>
      <c r="D2024" s="841" t="s">
        <v>20115</v>
      </c>
      <c r="E2024" s="837">
        <v>3000</v>
      </c>
      <c r="F2024" s="269" t="s">
        <v>20116</v>
      </c>
      <c r="G2024" s="841" t="s">
        <v>20117</v>
      </c>
      <c r="H2024" s="842" t="s">
        <v>17390</v>
      </c>
      <c r="I2024" s="842" t="s">
        <v>15810</v>
      </c>
      <c r="J2024" s="107" t="s">
        <v>17390</v>
      </c>
      <c r="K2024" s="10">
        <v>3</v>
      </c>
      <c r="L2024" s="10">
        <v>12</v>
      </c>
      <c r="M2024" s="838">
        <v>36690.86</v>
      </c>
      <c r="N2024" s="10">
        <v>0</v>
      </c>
      <c r="O2024" s="107">
        <v>6</v>
      </c>
      <c r="P2024" s="838">
        <v>17751.669999999998</v>
      </c>
      <c r="Q2024" s="10">
        <v>0</v>
      </c>
      <c r="R2024" s="107">
        <v>12</v>
      </c>
    </row>
    <row r="2025" spans="1:18" s="843" customFormat="1" ht="22.5" x14ac:dyDescent="0.25">
      <c r="A2025" s="107" t="s">
        <v>19901</v>
      </c>
      <c r="B2025" s="10" t="s">
        <v>19548</v>
      </c>
      <c r="C2025" s="269" t="s">
        <v>30118</v>
      </c>
      <c r="D2025" s="841" t="s">
        <v>19908</v>
      </c>
      <c r="E2025" s="837">
        <v>3200</v>
      </c>
      <c r="F2025" s="269" t="s">
        <v>20118</v>
      </c>
      <c r="G2025" s="841" t="s">
        <v>20119</v>
      </c>
      <c r="H2025" s="842" t="s">
        <v>19911</v>
      </c>
      <c r="I2025" s="842" t="s">
        <v>19093</v>
      </c>
      <c r="J2025" s="107" t="s">
        <v>19911</v>
      </c>
      <c r="K2025" s="10">
        <v>3</v>
      </c>
      <c r="L2025" s="10">
        <v>12</v>
      </c>
      <c r="M2025" s="838">
        <v>39360.78</v>
      </c>
      <c r="N2025" s="10">
        <v>0</v>
      </c>
      <c r="O2025" s="107">
        <v>6</v>
      </c>
      <c r="P2025" s="838">
        <v>19200</v>
      </c>
      <c r="Q2025" s="10">
        <v>0</v>
      </c>
      <c r="R2025" s="107">
        <v>12</v>
      </c>
    </row>
    <row r="2026" spans="1:18" s="843" customFormat="1" ht="22.5" x14ac:dyDescent="0.25">
      <c r="A2026" s="107" t="s">
        <v>19901</v>
      </c>
      <c r="B2026" s="10" t="s">
        <v>19548</v>
      </c>
      <c r="C2026" s="269" t="s">
        <v>30118</v>
      </c>
      <c r="D2026" s="841" t="s">
        <v>19955</v>
      </c>
      <c r="E2026" s="837">
        <v>3200</v>
      </c>
      <c r="F2026" s="269" t="s">
        <v>20120</v>
      </c>
      <c r="G2026" s="841" t="s">
        <v>20121</v>
      </c>
      <c r="H2026" s="842" t="s">
        <v>19594</v>
      </c>
      <c r="I2026" s="842" t="s">
        <v>19093</v>
      </c>
      <c r="J2026" s="107" t="s">
        <v>19594</v>
      </c>
      <c r="K2026" s="10">
        <v>3</v>
      </c>
      <c r="L2026" s="10">
        <v>12</v>
      </c>
      <c r="M2026" s="838">
        <v>39000</v>
      </c>
      <c r="N2026" s="10">
        <v>0</v>
      </c>
      <c r="O2026" s="107">
        <v>6</v>
      </c>
      <c r="P2026" s="838">
        <v>19200</v>
      </c>
      <c r="Q2026" s="10">
        <v>0</v>
      </c>
      <c r="R2026" s="107">
        <v>12</v>
      </c>
    </row>
    <row r="2027" spans="1:18" s="843" customFormat="1" ht="22.5" x14ac:dyDescent="0.25">
      <c r="A2027" s="107" t="s">
        <v>19901</v>
      </c>
      <c r="B2027" s="10" t="s">
        <v>19548</v>
      </c>
      <c r="C2027" s="269" t="s">
        <v>30118</v>
      </c>
      <c r="D2027" s="841" t="s">
        <v>20122</v>
      </c>
      <c r="E2027" s="837">
        <v>3200</v>
      </c>
      <c r="F2027" s="269" t="s">
        <v>20123</v>
      </c>
      <c r="G2027" s="841" t="s">
        <v>20124</v>
      </c>
      <c r="H2027" s="842" t="s">
        <v>19594</v>
      </c>
      <c r="I2027" s="842" t="s">
        <v>19093</v>
      </c>
      <c r="J2027" s="107" t="s">
        <v>19594</v>
      </c>
      <c r="K2027" s="10">
        <v>3</v>
      </c>
      <c r="L2027" s="10">
        <v>12</v>
      </c>
      <c r="M2027" s="838">
        <v>39000</v>
      </c>
      <c r="N2027" s="10">
        <v>0</v>
      </c>
      <c r="O2027" s="107">
        <v>6</v>
      </c>
      <c r="P2027" s="838">
        <v>19166.669999999998</v>
      </c>
      <c r="Q2027" s="10">
        <v>0</v>
      </c>
      <c r="R2027" s="107">
        <v>12</v>
      </c>
    </row>
    <row r="2028" spans="1:18" s="843" customFormat="1" ht="22.5" x14ac:dyDescent="0.25">
      <c r="A2028" s="107" t="s">
        <v>19901</v>
      </c>
      <c r="B2028" s="10" t="s">
        <v>19548</v>
      </c>
      <c r="C2028" s="269" t="s">
        <v>30118</v>
      </c>
      <c r="D2028" s="841" t="s">
        <v>20125</v>
      </c>
      <c r="E2028" s="837">
        <v>4400</v>
      </c>
      <c r="F2028" s="269" t="s">
        <v>20126</v>
      </c>
      <c r="G2028" s="841" t="s">
        <v>20127</v>
      </c>
      <c r="H2028" s="842" t="s">
        <v>19594</v>
      </c>
      <c r="I2028" s="842" t="s">
        <v>19093</v>
      </c>
      <c r="J2028" s="107" t="s">
        <v>19594</v>
      </c>
      <c r="K2028" s="10">
        <v>3</v>
      </c>
      <c r="L2028" s="10">
        <v>12</v>
      </c>
      <c r="M2028" s="838">
        <v>53391.509999999995</v>
      </c>
      <c r="N2028" s="10">
        <v>0</v>
      </c>
      <c r="O2028" s="107">
        <v>6</v>
      </c>
      <c r="P2028" s="838">
        <v>26178.17</v>
      </c>
      <c r="Q2028" s="10">
        <v>0</v>
      </c>
      <c r="R2028" s="107">
        <v>12</v>
      </c>
    </row>
    <row r="2029" spans="1:18" s="843" customFormat="1" ht="22.5" x14ac:dyDescent="0.25">
      <c r="A2029" s="107" t="s">
        <v>19901</v>
      </c>
      <c r="B2029" s="10" t="s">
        <v>19548</v>
      </c>
      <c r="C2029" s="269" t="s">
        <v>30118</v>
      </c>
      <c r="D2029" s="841" t="s">
        <v>20128</v>
      </c>
      <c r="E2029" s="837">
        <v>4500</v>
      </c>
      <c r="F2029" s="269" t="s">
        <v>20129</v>
      </c>
      <c r="G2029" s="841" t="s">
        <v>20130</v>
      </c>
      <c r="H2029" s="842" t="s">
        <v>19594</v>
      </c>
      <c r="I2029" s="842" t="s">
        <v>19093</v>
      </c>
      <c r="J2029" s="107" t="s">
        <v>19594</v>
      </c>
      <c r="K2029" s="10">
        <v>3</v>
      </c>
      <c r="L2029" s="10">
        <v>12</v>
      </c>
      <c r="M2029" s="838">
        <v>54592.18</v>
      </c>
      <c r="N2029" s="10">
        <v>0</v>
      </c>
      <c r="O2029" s="107">
        <v>6</v>
      </c>
      <c r="P2029" s="838">
        <v>27913</v>
      </c>
      <c r="Q2029" s="10">
        <v>0</v>
      </c>
      <c r="R2029" s="107">
        <v>12</v>
      </c>
    </row>
    <row r="2030" spans="1:18" s="843" customFormat="1" ht="22.5" x14ac:dyDescent="0.25">
      <c r="A2030" s="107" t="s">
        <v>19901</v>
      </c>
      <c r="B2030" s="10" t="s">
        <v>19548</v>
      </c>
      <c r="C2030" s="269" t="s">
        <v>30118</v>
      </c>
      <c r="D2030" s="841" t="s">
        <v>17013</v>
      </c>
      <c r="E2030" s="837">
        <v>6000</v>
      </c>
      <c r="F2030" s="269" t="s">
        <v>20131</v>
      </c>
      <c r="G2030" s="841" t="s">
        <v>20132</v>
      </c>
      <c r="H2030" s="842" t="s">
        <v>17153</v>
      </c>
      <c r="I2030" s="842" t="s">
        <v>19093</v>
      </c>
      <c r="J2030" s="107" t="s">
        <v>17153</v>
      </c>
      <c r="K2030" s="10">
        <v>1</v>
      </c>
      <c r="L2030" s="10">
        <v>3</v>
      </c>
      <c r="M2030" s="838">
        <v>17618.870000000003</v>
      </c>
      <c r="N2030" s="10">
        <v>1</v>
      </c>
      <c r="O2030" s="107">
        <v>6</v>
      </c>
      <c r="P2030" s="838">
        <v>35956.25</v>
      </c>
      <c r="Q2030" s="10">
        <v>1</v>
      </c>
      <c r="R2030" s="107">
        <v>12</v>
      </c>
    </row>
    <row r="2031" spans="1:18" s="843" customFormat="1" ht="22.5" x14ac:dyDescent="0.25">
      <c r="A2031" s="107" t="s">
        <v>19901</v>
      </c>
      <c r="B2031" s="10" t="s">
        <v>19548</v>
      </c>
      <c r="C2031" s="269" t="s">
        <v>30118</v>
      </c>
      <c r="D2031" s="841" t="s">
        <v>15810</v>
      </c>
      <c r="E2031" s="837">
        <v>1700</v>
      </c>
      <c r="F2031" s="269" t="s">
        <v>20133</v>
      </c>
      <c r="G2031" s="841" t="s">
        <v>20134</v>
      </c>
      <c r="H2031" s="842" t="s">
        <v>17159</v>
      </c>
      <c r="I2031" s="842" t="s">
        <v>15810</v>
      </c>
      <c r="J2031" s="107" t="s">
        <v>17159</v>
      </c>
      <c r="K2031" s="10">
        <v>3</v>
      </c>
      <c r="L2031" s="10">
        <v>12</v>
      </c>
      <c r="M2031" s="838">
        <v>21210</v>
      </c>
      <c r="N2031" s="10">
        <v>0</v>
      </c>
      <c r="O2031" s="107">
        <v>6</v>
      </c>
      <c r="P2031" s="838">
        <v>10200</v>
      </c>
      <c r="Q2031" s="10">
        <v>0</v>
      </c>
      <c r="R2031" s="107">
        <v>12</v>
      </c>
    </row>
    <row r="2032" spans="1:18" s="843" customFormat="1" ht="22.5" x14ac:dyDescent="0.25">
      <c r="A2032" s="107" t="s">
        <v>19901</v>
      </c>
      <c r="B2032" s="10" t="s">
        <v>19548</v>
      </c>
      <c r="C2032" s="269" t="s">
        <v>30118</v>
      </c>
      <c r="D2032" s="841" t="s">
        <v>19991</v>
      </c>
      <c r="E2032" s="837">
        <v>1200</v>
      </c>
      <c r="F2032" s="269" t="s">
        <v>20135</v>
      </c>
      <c r="G2032" s="841" t="s">
        <v>20136</v>
      </c>
      <c r="H2032" s="842" t="s">
        <v>15585</v>
      </c>
      <c r="I2032" s="842" t="s">
        <v>15585</v>
      </c>
      <c r="J2032" s="107" t="s">
        <v>15585</v>
      </c>
      <c r="K2032" s="10">
        <v>3</v>
      </c>
      <c r="L2032" s="10">
        <v>12</v>
      </c>
      <c r="M2032" s="838">
        <v>15210</v>
      </c>
      <c r="N2032" s="10">
        <v>0</v>
      </c>
      <c r="O2032" s="107">
        <v>6</v>
      </c>
      <c r="P2032" s="838">
        <v>7200</v>
      </c>
      <c r="Q2032" s="10">
        <v>0</v>
      </c>
      <c r="R2032" s="107">
        <v>12</v>
      </c>
    </row>
    <row r="2033" spans="1:18" s="843" customFormat="1" ht="22.5" x14ac:dyDescent="0.25">
      <c r="A2033" s="107" t="s">
        <v>19901</v>
      </c>
      <c r="B2033" s="10" t="s">
        <v>19548</v>
      </c>
      <c r="C2033" s="269" t="s">
        <v>30118</v>
      </c>
      <c r="D2033" s="841" t="s">
        <v>19902</v>
      </c>
      <c r="E2033" s="837">
        <v>2100</v>
      </c>
      <c r="F2033" s="269" t="s">
        <v>20137</v>
      </c>
      <c r="G2033" s="841" t="s">
        <v>20138</v>
      </c>
      <c r="H2033" s="842" t="s">
        <v>17159</v>
      </c>
      <c r="I2033" s="842" t="s">
        <v>15810</v>
      </c>
      <c r="J2033" s="107" t="s">
        <v>17159</v>
      </c>
      <c r="K2033" s="10">
        <v>3</v>
      </c>
      <c r="L2033" s="10">
        <v>12</v>
      </c>
      <c r="M2033" s="838">
        <v>25800</v>
      </c>
      <c r="N2033" s="10">
        <v>0</v>
      </c>
      <c r="O2033" s="107">
        <v>6</v>
      </c>
      <c r="P2033" s="838">
        <v>12600</v>
      </c>
      <c r="Q2033" s="10">
        <v>0</v>
      </c>
      <c r="R2033" s="107">
        <v>12</v>
      </c>
    </row>
    <row r="2034" spans="1:18" s="843" customFormat="1" ht="22.5" x14ac:dyDescent="0.25">
      <c r="A2034" s="107" t="s">
        <v>19901</v>
      </c>
      <c r="B2034" s="10" t="s">
        <v>19548</v>
      </c>
      <c r="C2034" s="269" t="s">
        <v>30118</v>
      </c>
      <c r="D2034" s="841" t="s">
        <v>20139</v>
      </c>
      <c r="E2034" s="837">
        <v>4000</v>
      </c>
      <c r="F2034" s="269" t="s">
        <v>20140</v>
      </c>
      <c r="G2034" s="841" t="s">
        <v>20141</v>
      </c>
      <c r="H2034" s="842" t="s">
        <v>18866</v>
      </c>
      <c r="I2034" s="842" t="s">
        <v>19093</v>
      </c>
      <c r="J2034" s="107" t="s">
        <v>20142</v>
      </c>
      <c r="K2034" s="10">
        <v>1</v>
      </c>
      <c r="L2034" s="10">
        <v>0</v>
      </c>
      <c r="M2034" s="838">
        <v>1644.44</v>
      </c>
      <c r="N2034" s="10">
        <v>0</v>
      </c>
      <c r="O2034" s="107">
        <v>0</v>
      </c>
      <c r="P2034" s="838">
        <v>0</v>
      </c>
      <c r="Q2034" s="10">
        <v>0</v>
      </c>
      <c r="R2034" s="107">
        <v>0</v>
      </c>
    </row>
    <row r="2035" spans="1:18" s="843" customFormat="1" ht="22.5" x14ac:dyDescent="0.25">
      <c r="A2035" s="107" t="s">
        <v>19901</v>
      </c>
      <c r="B2035" s="10" t="s">
        <v>19548</v>
      </c>
      <c r="C2035" s="269" t="s">
        <v>30118</v>
      </c>
      <c r="D2035" s="841" t="s">
        <v>20143</v>
      </c>
      <c r="E2035" s="837">
        <v>4300</v>
      </c>
      <c r="F2035" s="269" t="s">
        <v>20144</v>
      </c>
      <c r="G2035" s="841" t="s">
        <v>20145</v>
      </c>
      <c r="H2035" s="842" t="s">
        <v>15577</v>
      </c>
      <c r="I2035" s="842" t="s">
        <v>19093</v>
      </c>
      <c r="J2035" s="107" t="s">
        <v>15577</v>
      </c>
      <c r="K2035" s="10">
        <v>3</v>
      </c>
      <c r="L2035" s="10">
        <v>12</v>
      </c>
      <c r="M2035" s="838">
        <v>52200</v>
      </c>
      <c r="N2035" s="10">
        <v>0</v>
      </c>
      <c r="O2035" s="107">
        <v>6</v>
      </c>
      <c r="P2035" s="838">
        <v>25800</v>
      </c>
      <c r="Q2035" s="10">
        <v>0</v>
      </c>
      <c r="R2035" s="107">
        <v>12</v>
      </c>
    </row>
    <row r="2036" spans="1:18" s="843" customFormat="1" ht="22.5" x14ac:dyDescent="0.25">
      <c r="A2036" s="107" t="s">
        <v>19901</v>
      </c>
      <c r="B2036" s="10" t="s">
        <v>19548</v>
      </c>
      <c r="C2036" s="269" t="s">
        <v>30118</v>
      </c>
      <c r="D2036" s="841" t="s">
        <v>20146</v>
      </c>
      <c r="E2036" s="837">
        <v>3300</v>
      </c>
      <c r="F2036" s="269" t="s">
        <v>20147</v>
      </c>
      <c r="G2036" s="841" t="s">
        <v>20148</v>
      </c>
      <c r="H2036" s="842" t="s">
        <v>15585</v>
      </c>
      <c r="I2036" s="842" t="s">
        <v>15585</v>
      </c>
      <c r="J2036" s="107" t="s">
        <v>15585</v>
      </c>
      <c r="K2036" s="10">
        <v>3</v>
      </c>
      <c r="L2036" s="10">
        <v>12</v>
      </c>
      <c r="M2036" s="838">
        <v>40197.94</v>
      </c>
      <c r="N2036" s="10">
        <v>0</v>
      </c>
      <c r="O2036" s="107">
        <v>6</v>
      </c>
      <c r="P2036" s="838">
        <v>19793.810000000001</v>
      </c>
      <c r="Q2036" s="10">
        <v>0</v>
      </c>
      <c r="R2036" s="107">
        <v>12</v>
      </c>
    </row>
    <row r="2037" spans="1:18" s="843" customFormat="1" ht="22.5" x14ac:dyDescent="0.25">
      <c r="A2037" s="107" t="s">
        <v>19901</v>
      </c>
      <c r="B2037" s="10" t="s">
        <v>19548</v>
      </c>
      <c r="C2037" s="269" t="s">
        <v>30118</v>
      </c>
      <c r="D2037" s="841" t="s">
        <v>15810</v>
      </c>
      <c r="E2037" s="837">
        <v>1800</v>
      </c>
      <c r="F2037" s="269" t="s">
        <v>20149</v>
      </c>
      <c r="G2037" s="841" t="s">
        <v>20150</v>
      </c>
      <c r="H2037" s="842" t="s">
        <v>17320</v>
      </c>
      <c r="I2037" s="842" t="s">
        <v>15810</v>
      </c>
      <c r="J2037" s="107" t="s">
        <v>17320</v>
      </c>
      <c r="K2037" s="10">
        <v>3</v>
      </c>
      <c r="L2037" s="10">
        <v>12</v>
      </c>
      <c r="M2037" s="838">
        <v>22410</v>
      </c>
      <c r="N2037" s="10">
        <v>0</v>
      </c>
      <c r="O2037" s="107">
        <v>6</v>
      </c>
      <c r="P2037" s="838">
        <v>10800</v>
      </c>
      <c r="Q2037" s="10">
        <v>0</v>
      </c>
      <c r="R2037" s="107">
        <v>12</v>
      </c>
    </row>
    <row r="2038" spans="1:18" s="843" customFormat="1" ht="22.5" x14ac:dyDescent="0.25">
      <c r="A2038" s="107" t="s">
        <v>19901</v>
      </c>
      <c r="B2038" s="10" t="s">
        <v>19548</v>
      </c>
      <c r="C2038" s="269" t="s">
        <v>30118</v>
      </c>
      <c r="D2038" s="841" t="s">
        <v>19902</v>
      </c>
      <c r="E2038" s="837">
        <v>2100</v>
      </c>
      <c r="F2038" s="269" t="s">
        <v>20151</v>
      </c>
      <c r="G2038" s="841" t="s">
        <v>20152</v>
      </c>
      <c r="H2038" s="842" t="s">
        <v>17159</v>
      </c>
      <c r="I2038" s="842" t="s">
        <v>15810</v>
      </c>
      <c r="J2038" s="107" t="s">
        <v>17159</v>
      </c>
      <c r="K2038" s="10">
        <v>3</v>
      </c>
      <c r="L2038" s="10">
        <v>12</v>
      </c>
      <c r="M2038" s="838">
        <v>25800</v>
      </c>
      <c r="N2038" s="10">
        <v>0</v>
      </c>
      <c r="O2038" s="107">
        <v>6</v>
      </c>
      <c r="P2038" s="838">
        <v>12594.46</v>
      </c>
      <c r="Q2038" s="10">
        <v>0</v>
      </c>
      <c r="R2038" s="107">
        <v>12</v>
      </c>
    </row>
    <row r="2039" spans="1:18" s="843" customFormat="1" ht="22.5" x14ac:dyDescent="0.25">
      <c r="A2039" s="107" t="s">
        <v>19901</v>
      </c>
      <c r="B2039" s="10" t="s">
        <v>19548</v>
      </c>
      <c r="C2039" s="269" t="s">
        <v>30118</v>
      </c>
      <c r="D2039" s="841" t="s">
        <v>19902</v>
      </c>
      <c r="E2039" s="837">
        <v>2100</v>
      </c>
      <c r="F2039" s="269" t="s">
        <v>20153</v>
      </c>
      <c r="G2039" s="841" t="s">
        <v>20154</v>
      </c>
      <c r="H2039" s="842" t="s">
        <v>17159</v>
      </c>
      <c r="I2039" s="842" t="s">
        <v>15810</v>
      </c>
      <c r="J2039" s="107" t="s">
        <v>17159</v>
      </c>
      <c r="K2039" s="10">
        <v>3</v>
      </c>
      <c r="L2039" s="10">
        <v>12</v>
      </c>
      <c r="M2039" s="838">
        <v>25800</v>
      </c>
      <c r="N2039" s="10">
        <v>0</v>
      </c>
      <c r="O2039" s="107">
        <v>6</v>
      </c>
      <c r="P2039" s="838">
        <v>12600</v>
      </c>
      <c r="Q2039" s="10">
        <v>0</v>
      </c>
      <c r="R2039" s="107">
        <v>12</v>
      </c>
    </row>
    <row r="2040" spans="1:18" s="843" customFormat="1" ht="22.5" x14ac:dyDescent="0.25">
      <c r="A2040" s="107" t="s">
        <v>19901</v>
      </c>
      <c r="B2040" s="10" t="s">
        <v>19548</v>
      </c>
      <c r="C2040" s="269" t="s">
        <v>30118</v>
      </c>
      <c r="D2040" s="841" t="s">
        <v>19991</v>
      </c>
      <c r="E2040" s="837">
        <v>1200</v>
      </c>
      <c r="F2040" s="269" t="s">
        <v>20155</v>
      </c>
      <c r="G2040" s="841" t="s">
        <v>20156</v>
      </c>
      <c r="H2040" s="842" t="s">
        <v>17159</v>
      </c>
      <c r="I2040" s="842" t="s">
        <v>15810</v>
      </c>
      <c r="J2040" s="107" t="s">
        <v>17159</v>
      </c>
      <c r="K2040" s="10">
        <v>3</v>
      </c>
      <c r="L2040" s="10">
        <v>12</v>
      </c>
      <c r="M2040" s="838">
        <v>15205.75</v>
      </c>
      <c r="N2040" s="10">
        <v>0</v>
      </c>
      <c r="O2040" s="107">
        <v>6</v>
      </c>
      <c r="P2040" s="838">
        <v>7200</v>
      </c>
      <c r="Q2040" s="10">
        <v>0</v>
      </c>
      <c r="R2040" s="107">
        <v>12</v>
      </c>
    </row>
    <row r="2041" spans="1:18" s="843" customFormat="1" ht="22.5" x14ac:dyDescent="0.25">
      <c r="A2041" s="107" t="s">
        <v>19901</v>
      </c>
      <c r="B2041" s="10" t="s">
        <v>19548</v>
      </c>
      <c r="C2041" s="269" t="s">
        <v>30118</v>
      </c>
      <c r="D2041" s="841" t="s">
        <v>19955</v>
      </c>
      <c r="E2041" s="837">
        <v>3200</v>
      </c>
      <c r="F2041" s="269" t="s">
        <v>20157</v>
      </c>
      <c r="G2041" s="841" t="s">
        <v>20158</v>
      </c>
      <c r="H2041" s="842" t="s">
        <v>19594</v>
      </c>
      <c r="I2041" s="842" t="s">
        <v>19093</v>
      </c>
      <c r="J2041" s="107" t="s">
        <v>19594</v>
      </c>
      <c r="K2041" s="10">
        <v>3</v>
      </c>
      <c r="L2041" s="10">
        <v>12</v>
      </c>
      <c r="M2041" s="838">
        <v>39000</v>
      </c>
      <c r="N2041" s="10">
        <v>0</v>
      </c>
      <c r="O2041" s="107">
        <v>6</v>
      </c>
      <c r="P2041" s="838">
        <v>19200</v>
      </c>
      <c r="Q2041" s="10">
        <v>0</v>
      </c>
      <c r="R2041" s="107">
        <v>12</v>
      </c>
    </row>
    <row r="2042" spans="1:18" s="843" customFormat="1" ht="22.5" x14ac:dyDescent="0.25">
      <c r="A2042" s="107" t="s">
        <v>19901</v>
      </c>
      <c r="B2042" s="10" t="s">
        <v>19548</v>
      </c>
      <c r="C2042" s="269" t="s">
        <v>30118</v>
      </c>
      <c r="D2042" s="841" t="s">
        <v>20159</v>
      </c>
      <c r="E2042" s="837">
        <v>3500</v>
      </c>
      <c r="F2042" s="269" t="s">
        <v>20160</v>
      </c>
      <c r="G2042" s="841" t="s">
        <v>20161</v>
      </c>
      <c r="H2042" s="842" t="s">
        <v>19641</v>
      </c>
      <c r="I2042" s="842" t="s">
        <v>19093</v>
      </c>
      <c r="J2042" s="107" t="s">
        <v>19641</v>
      </c>
      <c r="K2042" s="10">
        <v>3</v>
      </c>
      <c r="L2042" s="10">
        <v>12</v>
      </c>
      <c r="M2042" s="838">
        <v>42599.51</v>
      </c>
      <c r="N2042" s="10">
        <v>0</v>
      </c>
      <c r="O2042" s="107">
        <v>6</v>
      </c>
      <c r="P2042" s="838">
        <v>20988.58</v>
      </c>
      <c r="Q2042" s="10">
        <v>0</v>
      </c>
      <c r="R2042" s="107">
        <v>12</v>
      </c>
    </row>
    <row r="2043" spans="1:18" s="843" customFormat="1" ht="22.5" x14ac:dyDescent="0.25">
      <c r="A2043" s="107" t="s">
        <v>19901</v>
      </c>
      <c r="B2043" s="10" t="s">
        <v>19548</v>
      </c>
      <c r="C2043" s="269" t="s">
        <v>30118</v>
      </c>
      <c r="D2043" s="841" t="s">
        <v>20061</v>
      </c>
      <c r="E2043" s="837">
        <v>3500</v>
      </c>
      <c r="F2043" s="269" t="s">
        <v>20162</v>
      </c>
      <c r="G2043" s="841" t="s">
        <v>20163</v>
      </c>
      <c r="H2043" s="842" t="s">
        <v>19641</v>
      </c>
      <c r="I2043" s="842" t="s">
        <v>19093</v>
      </c>
      <c r="J2043" s="107" t="s">
        <v>19641</v>
      </c>
      <c r="K2043" s="10">
        <v>1</v>
      </c>
      <c r="L2043" s="10">
        <v>3</v>
      </c>
      <c r="M2043" s="838">
        <v>10100</v>
      </c>
      <c r="N2043" s="10">
        <v>1</v>
      </c>
      <c r="O2043" s="107">
        <v>6</v>
      </c>
      <c r="P2043" s="838">
        <v>21000</v>
      </c>
      <c r="Q2043" s="10">
        <v>1</v>
      </c>
      <c r="R2043" s="107">
        <v>12</v>
      </c>
    </row>
    <row r="2044" spans="1:18" s="843" customFormat="1" ht="22.5" x14ac:dyDescent="0.25">
      <c r="A2044" s="107" t="s">
        <v>19901</v>
      </c>
      <c r="B2044" s="10" t="s">
        <v>19548</v>
      </c>
      <c r="C2044" s="269" t="s">
        <v>30118</v>
      </c>
      <c r="D2044" s="841" t="s">
        <v>19431</v>
      </c>
      <c r="E2044" s="837">
        <v>2000</v>
      </c>
      <c r="F2044" s="269" t="s">
        <v>20164</v>
      </c>
      <c r="G2044" s="841" t="s">
        <v>20165</v>
      </c>
      <c r="H2044" s="842" t="s">
        <v>16817</v>
      </c>
      <c r="I2044" s="842" t="s">
        <v>15810</v>
      </c>
      <c r="J2044" s="107" t="s">
        <v>16817</v>
      </c>
      <c r="K2044" s="10">
        <v>3</v>
      </c>
      <c r="L2044" s="10">
        <v>12</v>
      </c>
      <c r="M2044" s="838">
        <v>24810</v>
      </c>
      <c r="N2044" s="10">
        <v>0</v>
      </c>
      <c r="O2044" s="107">
        <v>6</v>
      </c>
      <c r="P2044" s="838">
        <v>12000</v>
      </c>
      <c r="Q2044" s="10">
        <v>0</v>
      </c>
      <c r="R2044" s="107">
        <v>12</v>
      </c>
    </row>
    <row r="2045" spans="1:18" s="843" customFormat="1" ht="22.5" x14ac:dyDescent="0.25">
      <c r="A2045" s="107" t="s">
        <v>19901</v>
      </c>
      <c r="B2045" s="10" t="s">
        <v>19548</v>
      </c>
      <c r="C2045" s="269" t="s">
        <v>30118</v>
      </c>
      <c r="D2045" s="841" t="s">
        <v>19902</v>
      </c>
      <c r="E2045" s="837">
        <v>2100</v>
      </c>
      <c r="F2045" s="269" t="s">
        <v>20166</v>
      </c>
      <c r="G2045" s="841" t="s">
        <v>20167</v>
      </c>
      <c r="H2045" s="842" t="s">
        <v>17159</v>
      </c>
      <c r="I2045" s="842" t="s">
        <v>15810</v>
      </c>
      <c r="J2045" s="107" t="s">
        <v>17159</v>
      </c>
      <c r="K2045" s="10">
        <v>3</v>
      </c>
      <c r="L2045" s="10">
        <v>12</v>
      </c>
      <c r="M2045" s="838">
        <v>25800</v>
      </c>
      <c r="N2045" s="10">
        <v>0</v>
      </c>
      <c r="O2045" s="107">
        <v>6</v>
      </c>
      <c r="P2045" s="838">
        <v>12600</v>
      </c>
      <c r="Q2045" s="10">
        <v>0</v>
      </c>
      <c r="R2045" s="107">
        <v>12</v>
      </c>
    </row>
    <row r="2046" spans="1:18" s="843" customFormat="1" ht="22.5" x14ac:dyDescent="0.25">
      <c r="A2046" s="107" t="s">
        <v>19901</v>
      </c>
      <c r="B2046" s="10" t="s">
        <v>19548</v>
      </c>
      <c r="C2046" s="269" t="s">
        <v>30118</v>
      </c>
      <c r="D2046" s="841" t="s">
        <v>20128</v>
      </c>
      <c r="E2046" s="837">
        <v>4500</v>
      </c>
      <c r="F2046" s="269" t="s">
        <v>20168</v>
      </c>
      <c r="G2046" s="841" t="s">
        <v>20169</v>
      </c>
      <c r="H2046" s="842" t="s">
        <v>19911</v>
      </c>
      <c r="I2046" s="842" t="s">
        <v>19093</v>
      </c>
      <c r="J2046" s="107" t="s">
        <v>19911</v>
      </c>
      <c r="K2046" s="10">
        <v>3</v>
      </c>
      <c r="L2046" s="10">
        <v>12</v>
      </c>
      <c r="M2046" s="838">
        <v>54600</v>
      </c>
      <c r="N2046" s="10">
        <v>0</v>
      </c>
      <c r="O2046" s="107">
        <v>6</v>
      </c>
      <c r="P2046" s="838">
        <v>27000</v>
      </c>
      <c r="Q2046" s="10">
        <v>0</v>
      </c>
      <c r="R2046" s="107">
        <v>12</v>
      </c>
    </row>
    <row r="2047" spans="1:18" s="843" customFormat="1" ht="22.5" x14ac:dyDescent="0.25">
      <c r="A2047" s="107" t="s">
        <v>19901</v>
      </c>
      <c r="B2047" s="10" t="s">
        <v>19548</v>
      </c>
      <c r="C2047" s="269" t="s">
        <v>30118</v>
      </c>
      <c r="D2047" s="841" t="s">
        <v>19955</v>
      </c>
      <c r="E2047" s="837">
        <v>3200</v>
      </c>
      <c r="F2047" s="269" t="s">
        <v>20170</v>
      </c>
      <c r="G2047" s="841" t="s">
        <v>20171</v>
      </c>
      <c r="H2047" s="842" t="s">
        <v>19594</v>
      </c>
      <c r="I2047" s="842" t="s">
        <v>19093</v>
      </c>
      <c r="J2047" s="107" t="s">
        <v>19594</v>
      </c>
      <c r="K2047" s="10">
        <v>3</v>
      </c>
      <c r="L2047" s="10">
        <v>12</v>
      </c>
      <c r="M2047" s="838">
        <v>39000</v>
      </c>
      <c r="N2047" s="10">
        <v>0</v>
      </c>
      <c r="O2047" s="107">
        <v>6</v>
      </c>
      <c r="P2047" s="838">
        <v>19200</v>
      </c>
      <c r="Q2047" s="10">
        <v>0</v>
      </c>
      <c r="R2047" s="107">
        <v>12</v>
      </c>
    </row>
    <row r="2048" spans="1:18" s="843" customFormat="1" ht="22.5" x14ac:dyDescent="0.25">
      <c r="A2048" s="107" t="s">
        <v>19901</v>
      </c>
      <c r="B2048" s="10" t="s">
        <v>19548</v>
      </c>
      <c r="C2048" s="269" t="s">
        <v>30118</v>
      </c>
      <c r="D2048" s="841" t="s">
        <v>20172</v>
      </c>
      <c r="E2048" s="837">
        <v>2100</v>
      </c>
      <c r="F2048" s="269" t="s">
        <v>20173</v>
      </c>
      <c r="G2048" s="841" t="s">
        <v>20174</v>
      </c>
      <c r="H2048" s="842" t="s">
        <v>17159</v>
      </c>
      <c r="I2048" s="842" t="s">
        <v>15810</v>
      </c>
      <c r="J2048" s="107" t="s">
        <v>17159</v>
      </c>
      <c r="K2048" s="10">
        <v>2</v>
      </c>
      <c r="L2048" s="10">
        <v>7</v>
      </c>
      <c r="M2048" s="838">
        <v>15850</v>
      </c>
      <c r="N2048" s="10">
        <v>2</v>
      </c>
      <c r="O2048" s="107">
        <v>6</v>
      </c>
      <c r="P2048" s="838">
        <v>0</v>
      </c>
      <c r="Q2048" s="10">
        <v>2</v>
      </c>
      <c r="R2048" s="107">
        <v>12</v>
      </c>
    </row>
    <row r="2049" spans="1:18" s="843" customFormat="1" ht="22.5" x14ac:dyDescent="0.25">
      <c r="A2049" s="107" t="s">
        <v>19901</v>
      </c>
      <c r="B2049" s="10" t="s">
        <v>19548</v>
      </c>
      <c r="C2049" s="269" t="s">
        <v>30118</v>
      </c>
      <c r="D2049" s="841" t="s">
        <v>19991</v>
      </c>
      <c r="E2049" s="837">
        <v>1200</v>
      </c>
      <c r="F2049" s="269" t="s">
        <v>20175</v>
      </c>
      <c r="G2049" s="841" t="s">
        <v>20176</v>
      </c>
      <c r="H2049" s="842" t="s">
        <v>15585</v>
      </c>
      <c r="I2049" s="842" t="s">
        <v>15585</v>
      </c>
      <c r="J2049" s="107" t="s">
        <v>15585</v>
      </c>
      <c r="K2049" s="10">
        <v>3</v>
      </c>
      <c r="L2049" s="10">
        <v>12</v>
      </c>
      <c r="M2049" s="838">
        <v>15210</v>
      </c>
      <c r="N2049" s="10">
        <v>0</v>
      </c>
      <c r="O2049" s="107">
        <v>6</v>
      </c>
      <c r="P2049" s="838">
        <v>7200</v>
      </c>
      <c r="Q2049" s="10">
        <v>0</v>
      </c>
      <c r="R2049" s="107">
        <v>12</v>
      </c>
    </row>
    <row r="2050" spans="1:18" s="843" customFormat="1" ht="22.5" x14ac:dyDescent="0.25">
      <c r="A2050" s="107" t="s">
        <v>19901</v>
      </c>
      <c r="B2050" s="10" t="s">
        <v>19548</v>
      </c>
      <c r="C2050" s="269" t="s">
        <v>30118</v>
      </c>
      <c r="D2050" s="841" t="s">
        <v>19902</v>
      </c>
      <c r="E2050" s="837">
        <v>2100</v>
      </c>
      <c r="F2050" s="269" t="s">
        <v>20177</v>
      </c>
      <c r="G2050" s="841" t="s">
        <v>20178</v>
      </c>
      <c r="H2050" s="842" t="s">
        <v>17159</v>
      </c>
      <c r="I2050" s="842" t="s">
        <v>15810</v>
      </c>
      <c r="J2050" s="107" t="s">
        <v>17159</v>
      </c>
      <c r="K2050" s="10">
        <v>3</v>
      </c>
      <c r="L2050" s="10">
        <v>12</v>
      </c>
      <c r="M2050" s="838">
        <v>25800</v>
      </c>
      <c r="N2050" s="10">
        <v>0</v>
      </c>
      <c r="O2050" s="107">
        <v>6</v>
      </c>
      <c r="P2050" s="838">
        <v>12600</v>
      </c>
      <c r="Q2050" s="10">
        <v>0</v>
      </c>
      <c r="R2050" s="107">
        <v>12</v>
      </c>
    </row>
    <row r="2051" spans="1:18" s="843" customFormat="1" ht="22.5" x14ac:dyDescent="0.25">
      <c r="A2051" s="107" t="s">
        <v>19901</v>
      </c>
      <c r="B2051" s="10" t="s">
        <v>19548</v>
      </c>
      <c r="C2051" s="269" t="s">
        <v>30118</v>
      </c>
      <c r="D2051" s="841" t="s">
        <v>20179</v>
      </c>
      <c r="E2051" s="837">
        <v>3800</v>
      </c>
      <c r="F2051" s="269" t="s">
        <v>20180</v>
      </c>
      <c r="G2051" s="841" t="s">
        <v>20181</v>
      </c>
      <c r="H2051" s="842" t="s">
        <v>20182</v>
      </c>
      <c r="I2051" s="842" t="s">
        <v>19093</v>
      </c>
      <c r="J2051" s="107" t="s">
        <v>20182</v>
      </c>
      <c r="K2051" s="10">
        <v>3</v>
      </c>
      <c r="L2051" s="10">
        <v>12</v>
      </c>
      <c r="M2051" s="838">
        <v>46200</v>
      </c>
      <c r="N2051" s="10">
        <v>0</v>
      </c>
      <c r="O2051" s="107">
        <v>6</v>
      </c>
      <c r="P2051" s="838">
        <v>22792.080000000002</v>
      </c>
      <c r="Q2051" s="10">
        <v>0</v>
      </c>
      <c r="R2051" s="107">
        <v>12</v>
      </c>
    </row>
    <row r="2052" spans="1:18" s="843" customFormat="1" ht="22.5" x14ac:dyDescent="0.25">
      <c r="A2052" s="107" t="s">
        <v>19901</v>
      </c>
      <c r="B2052" s="10" t="s">
        <v>19548</v>
      </c>
      <c r="C2052" s="269" t="s">
        <v>30118</v>
      </c>
      <c r="D2052" s="841" t="s">
        <v>20183</v>
      </c>
      <c r="E2052" s="837">
        <v>1500</v>
      </c>
      <c r="F2052" s="269" t="s">
        <v>20184</v>
      </c>
      <c r="G2052" s="841" t="s">
        <v>20185</v>
      </c>
      <c r="H2052" s="842" t="s">
        <v>17320</v>
      </c>
      <c r="I2052" s="842" t="s">
        <v>15810</v>
      </c>
      <c r="J2052" s="107" t="s">
        <v>17320</v>
      </c>
      <c r="K2052" s="10">
        <v>3</v>
      </c>
      <c r="L2052" s="10">
        <v>12</v>
      </c>
      <c r="M2052" s="838">
        <v>18843.98</v>
      </c>
      <c r="N2052" s="10">
        <v>0</v>
      </c>
      <c r="O2052" s="107">
        <v>6</v>
      </c>
      <c r="P2052" s="838">
        <v>8961.35</v>
      </c>
      <c r="Q2052" s="10">
        <v>0</v>
      </c>
      <c r="R2052" s="107">
        <v>12</v>
      </c>
    </row>
    <row r="2053" spans="1:18" s="843" customFormat="1" ht="22.5" x14ac:dyDescent="0.25">
      <c r="A2053" s="107" t="s">
        <v>19901</v>
      </c>
      <c r="B2053" s="10" t="s">
        <v>19548</v>
      </c>
      <c r="C2053" s="269" t="s">
        <v>30118</v>
      </c>
      <c r="D2053" s="841" t="s">
        <v>20186</v>
      </c>
      <c r="E2053" s="837">
        <v>4000.0000000000005</v>
      </c>
      <c r="F2053" s="269" t="s">
        <v>20187</v>
      </c>
      <c r="G2053" s="841" t="s">
        <v>20188</v>
      </c>
      <c r="H2053" s="842" t="s">
        <v>19059</v>
      </c>
      <c r="I2053" s="842" t="s">
        <v>19093</v>
      </c>
      <c r="J2053" s="107" t="s">
        <v>19059</v>
      </c>
      <c r="K2053" s="10">
        <v>3</v>
      </c>
      <c r="L2053" s="10">
        <v>12</v>
      </c>
      <c r="M2053" s="838">
        <v>48600</v>
      </c>
      <c r="N2053" s="10">
        <v>0</v>
      </c>
      <c r="O2053" s="107">
        <v>6</v>
      </c>
      <c r="P2053" s="838">
        <v>24000</v>
      </c>
      <c r="Q2053" s="10">
        <v>0</v>
      </c>
      <c r="R2053" s="107">
        <v>12</v>
      </c>
    </row>
    <row r="2054" spans="1:18" s="843" customFormat="1" ht="22.5" x14ac:dyDescent="0.25">
      <c r="A2054" s="107" t="s">
        <v>19901</v>
      </c>
      <c r="B2054" s="10" t="s">
        <v>19548</v>
      </c>
      <c r="C2054" s="269" t="s">
        <v>30118</v>
      </c>
      <c r="D2054" s="841" t="s">
        <v>20189</v>
      </c>
      <c r="E2054" s="837">
        <v>5500</v>
      </c>
      <c r="F2054" s="269" t="s">
        <v>20190</v>
      </c>
      <c r="G2054" s="841" t="s">
        <v>20191</v>
      </c>
      <c r="H2054" s="842" t="s">
        <v>16053</v>
      </c>
      <c r="I2054" s="842" t="s">
        <v>19093</v>
      </c>
      <c r="J2054" s="107" t="s">
        <v>16053</v>
      </c>
      <c r="K2054" s="10">
        <v>2</v>
      </c>
      <c r="L2054" s="10">
        <v>8</v>
      </c>
      <c r="M2054" s="838">
        <v>44115.200000000004</v>
      </c>
      <c r="N2054" s="10">
        <v>3</v>
      </c>
      <c r="O2054" s="107">
        <v>6</v>
      </c>
      <c r="P2054" s="838">
        <v>32881.22</v>
      </c>
      <c r="Q2054" s="10">
        <v>3</v>
      </c>
      <c r="R2054" s="107">
        <v>12</v>
      </c>
    </row>
    <row r="2055" spans="1:18" s="843" customFormat="1" ht="22.5" x14ac:dyDescent="0.25">
      <c r="A2055" s="107" t="s">
        <v>19901</v>
      </c>
      <c r="B2055" s="10" t="s">
        <v>19548</v>
      </c>
      <c r="C2055" s="269" t="s">
        <v>30118</v>
      </c>
      <c r="D2055" s="841" t="s">
        <v>20192</v>
      </c>
      <c r="E2055" s="837">
        <v>4400</v>
      </c>
      <c r="F2055" s="269" t="s">
        <v>20193</v>
      </c>
      <c r="G2055" s="841" t="s">
        <v>20194</v>
      </c>
      <c r="H2055" s="842" t="s">
        <v>17320</v>
      </c>
      <c r="I2055" s="842" t="s">
        <v>15810</v>
      </c>
      <c r="J2055" s="107" t="s">
        <v>17320</v>
      </c>
      <c r="K2055" s="10">
        <v>3</v>
      </c>
      <c r="L2055" s="10">
        <v>12</v>
      </c>
      <c r="M2055" s="838">
        <v>53400</v>
      </c>
      <c r="N2055" s="10">
        <v>0</v>
      </c>
      <c r="O2055" s="107">
        <v>6</v>
      </c>
      <c r="P2055" s="838">
        <v>26387.78</v>
      </c>
      <c r="Q2055" s="10">
        <v>0</v>
      </c>
      <c r="R2055" s="107">
        <v>12</v>
      </c>
    </row>
    <row r="2056" spans="1:18" s="843" customFormat="1" ht="22.5" x14ac:dyDescent="0.25">
      <c r="A2056" s="107" t="s">
        <v>19901</v>
      </c>
      <c r="B2056" s="10" t="s">
        <v>19548</v>
      </c>
      <c r="C2056" s="269" t="s">
        <v>30118</v>
      </c>
      <c r="D2056" s="841" t="s">
        <v>19955</v>
      </c>
      <c r="E2056" s="837">
        <v>3200</v>
      </c>
      <c r="F2056" s="269" t="s">
        <v>20195</v>
      </c>
      <c r="G2056" s="841" t="s">
        <v>20196</v>
      </c>
      <c r="H2056" s="842" t="s">
        <v>19594</v>
      </c>
      <c r="I2056" s="842" t="s">
        <v>19093</v>
      </c>
      <c r="J2056" s="107" t="s">
        <v>19594</v>
      </c>
      <c r="K2056" s="10">
        <v>3</v>
      </c>
      <c r="L2056" s="10">
        <v>12</v>
      </c>
      <c r="M2056" s="838">
        <v>39000</v>
      </c>
      <c r="N2056" s="10">
        <v>0</v>
      </c>
      <c r="O2056" s="107">
        <v>6</v>
      </c>
      <c r="P2056" s="838">
        <v>19200</v>
      </c>
      <c r="Q2056" s="10">
        <v>0</v>
      </c>
      <c r="R2056" s="107">
        <v>12</v>
      </c>
    </row>
    <row r="2057" spans="1:18" s="843" customFormat="1" ht="22.5" x14ac:dyDescent="0.25">
      <c r="A2057" s="107" t="s">
        <v>19901</v>
      </c>
      <c r="B2057" s="10" t="s">
        <v>19548</v>
      </c>
      <c r="C2057" s="269" t="s">
        <v>30118</v>
      </c>
      <c r="D2057" s="841" t="s">
        <v>20197</v>
      </c>
      <c r="E2057" s="837">
        <v>2900</v>
      </c>
      <c r="F2057" s="269" t="s">
        <v>20198</v>
      </c>
      <c r="G2057" s="841" t="s">
        <v>20199</v>
      </c>
      <c r="H2057" s="842" t="s">
        <v>20001</v>
      </c>
      <c r="I2057" s="842" t="s">
        <v>15810</v>
      </c>
      <c r="J2057" s="107" t="s">
        <v>20001</v>
      </c>
      <c r="K2057" s="10">
        <v>3</v>
      </c>
      <c r="L2057" s="10">
        <v>12</v>
      </c>
      <c r="M2057" s="838">
        <v>35400</v>
      </c>
      <c r="N2057" s="10">
        <v>0</v>
      </c>
      <c r="O2057" s="107">
        <v>6</v>
      </c>
      <c r="P2057" s="838">
        <v>17297.490000000002</v>
      </c>
      <c r="Q2057" s="10">
        <v>0</v>
      </c>
      <c r="R2057" s="107">
        <v>12</v>
      </c>
    </row>
    <row r="2058" spans="1:18" s="843" customFormat="1" ht="33.75" x14ac:dyDescent="0.25">
      <c r="A2058" s="107" t="s">
        <v>19901</v>
      </c>
      <c r="B2058" s="10" t="s">
        <v>19548</v>
      </c>
      <c r="C2058" s="269" t="s">
        <v>30118</v>
      </c>
      <c r="D2058" s="841" t="s">
        <v>15774</v>
      </c>
      <c r="E2058" s="837">
        <v>2000</v>
      </c>
      <c r="F2058" s="269" t="s">
        <v>20200</v>
      </c>
      <c r="G2058" s="841" t="s">
        <v>20201</v>
      </c>
      <c r="H2058" s="842" t="s">
        <v>17461</v>
      </c>
      <c r="I2058" s="842" t="s">
        <v>15810</v>
      </c>
      <c r="J2058" s="107" t="s">
        <v>17461</v>
      </c>
      <c r="K2058" s="10">
        <v>3</v>
      </c>
      <c r="L2058" s="10">
        <v>12</v>
      </c>
      <c r="M2058" s="838">
        <v>24810</v>
      </c>
      <c r="N2058" s="10">
        <v>0</v>
      </c>
      <c r="O2058" s="107">
        <v>6</v>
      </c>
      <c r="P2058" s="838">
        <v>12000</v>
      </c>
      <c r="Q2058" s="10">
        <v>0</v>
      </c>
      <c r="R2058" s="107">
        <v>12</v>
      </c>
    </row>
    <row r="2059" spans="1:18" s="843" customFormat="1" ht="22.5" x14ac:dyDescent="0.25">
      <c r="A2059" s="107" t="s">
        <v>19901</v>
      </c>
      <c r="B2059" s="10" t="s">
        <v>19548</v>
      </c>
      <c r="C2059" s="269" t="s">
        <v>30118</v>
      </c>
      <c r="D2059" s="841" t="s">
        <v>20202</v>
      </c>
      <c r="E2059" s="837">
        <v>4400</v>
      </c>
      <c r="F2059" s="269" t="s">
        <v>20203</v>
      </c>
      <c r="G2059" s="841" t="s">
        <v>20204</v>
      </c>
      <c r="H2059" s="842" t="s">
        <v>18791</v>
      </c>
      <c r="I2059" s="842" t="s">
        <v>19093</v>
      </c>
      <c r="J2059" s="107" t="s">
        <v>18791</v>
      </c>
      <c r="K2059" s="10">
        <v>1</v>
      </c>
      <c r="L2059" s="10">
        <v>3</v>
      </c>
      <c r="M2059" s="838">
        <v>12750</v>
      </c>
      <c r="N2059" s="10">
        <v>1</v>
      </c>
      <c r="O2059" s="107">
        <v>6</v>
      </c>
      <c r="P2059" s="838">
        <v>26399.69</v>
      </c>
      <c r="Q2059" s="10">
        <v>1</v>
      </c>
      <c r="R2059" s="107">
        <v>12</v>
      </c>
    </row>
    <row r="2060" spans="1:18" s="843" customFormat="1" ht="22.5" x14ac:dyDescent="0.25">
      <c r="A2060" s="107" t="s">
        <v>19901</v>
      </c>
      <c r="B2060" s="10" t="s">
        <v>19548</v>
      </c>
      <c r="C2060" s="269" t="s">
        <v>30118</v>
      </c>
      <c r="D2060" s="841" t="s">
        <v>19902</v>
      </c>
      <c r="E2060" s="837">
        <v>2100</v>
      </c>
      <c r="F2060" s="269" t="s">
        <v>20205</v>
      </c>
      <c r="G2060" s="841" t="s">
        <v>20206</v>
      </c>
      <c r="H2060" s="842" t="s">
        <v>17159</v>
      </c>
      <c r="I2060" s="842" t="s">
        <v>15810</v>
      </c>
      <c r="J2060" s="107" t="s">
        <v>17159</v>
      </c>
      <c r="K2060" s="10">
        <v>3</v>
      </c>
      <c r="L2060" s="10">
        <v>12</v>
      </c>
      <c r="M2060" s="838">
        <v>25730</v>
      </c>
      <c r="N2060" s="10">
        <v>0</v>
      </c>
      <c r="O2060" s="107">
        <v>6</v>
      </c>
      <c r="P2060" s="838">
        <v>12390</v>
      </c>
      <c r="Q2060" s="10">
        <v>0</v>
      </c>
      <c r="R2060" s="107">
        <v>12</v>
      </c>
    </row>
    <row r="2061" spans="1:18" s="843" customFormat="1" ht="22.5" x14ac:dyDescent="0.25">
      <c r="A2061" s="107" t="s">
        <v>19901</v>
      </c>
      <c r="B2061" s="10" t="s">
        <v>19548</v>
      </c>
      <c r="C2061" s="269" t="s">
        <v>30118</v>
      </c>
      <c r="D2061" s="841" t="s">
        <v>19902</v>
      </c>
      <c r="E2061" s="837">
        <v>2100</v>
      </c>
      <c r="F2061" s="269" t="s">
        <v>20207</v>
      </c>
      <c r="G2061" s="841" t="s">
        <v>20208</v>
      </c>
      <c r="H2061" s="842" t="s">
        <v>17159</v>
      </c>
      <c r="I2061" s="842" t="s">
        <v>15810</v>
      </c>
      <c r="J2061" s="107" t="s">
        <v>17159</v>
      </c>
      <c r="K2061" s="10">
        <v>3</v>
      </c>
      <c r="L2061" s="10">
        <v>12</v>
      </c>
      <c r="M2061" s="838">
        <v>25520</v>
      </c>
      <c r="N2061" s="10">
        <v>0</v>
      </c>
      <c r="O2061" s="107">
        <v>6</v>
      </c>
      <c r="P2061" s="838">
        <v>12530</v>
      </c>
      <c r="Q2061" s="10">
        <v>0</v>
      </c>
      <c r="R2061" s="107">
        <v>12</v>
      </c>
    </row>
    <row r="2062" spans="1:18" s="843" customFormat="1" ht="33.75" x14ac:dyDescent="0.25">
      <c r="A2062" s="107" t="s">
        <v>19901</v>
      </c>
      <c r="B2062" s="10" t="s">
        <v>19548</v>
      </c>
      <c r="C2062" s="269" t="s">
        <v>30118</v>
      </c>
      <c r="D2062" s="841" t="s">
        <v>20209</v>
      </c>
      <c r="E2062" s="837">
        <v>3200</v>
      </c>
      <c r="F2062" s="269" t="s">
        <v>20210</v>
      </c>
      <c r="G2062" s="841" t="s">
        <v>20211</v>
      </c>
      <c r="H2062" s="842" t="s">
        <v>19917</v>
      </c>
      <c r="I2062" s="842" t="s">
        <v>19093</v>
      </c>
      <c r="J2062" s="107" t="s">
        <v>19917</v>
      </c>
      <c r="K2062" s="10">
        <v>1</v>
      </c>
      <c r="L2062" s="10">
        <v>3</v>
      </c>
      <c r="M2062" s="838">
        <v>9250</v>
      </c>
      <c r="N2062" s="10">
        <v>1</v>
      </c>
      <c r="O2062" s="107">
        <v>6</v>
      </c>
      <c r="P2062" s="838">
        <v>19200</v>
      </c>
      <c r="Q2062" s="10">
        <v>1</v>
      </c>
      <c r="R2062" s="107">
        <v>12</v>
      </c>
    </row>
    <row r="2063" spans="1:18" s="843" customFormat="1" ht="22.5" x14ac:dyDescent="0.25">
      <c r="A2063" s="107" t="s">
        <v>19901</v>
      </c>
      <c r="B2063" s="10" t="s">
        <v>19548</v>
      </c>
      <c r="C2063" s="269" t="s">
        <v>30118</v>
      </c>
      <c r="D2063" s="841" t="s">
        <v>19926</v>
      </c>
      <c r="E2063" s="837">
        <v>1025</v>
      </c>
      <c r="F2063" s="269" t="s">
        <v>20212</v>
      </c>
      <c r="G2063" s="841" t="s">
        <v>20213</v>
      </c>
      <c r="H2063" s="842" t="s">
        <v>15585</v>
      </c>
      <c r="I2063" s="842" t="s">
        <v>15585</v>
      </c>
      <c r="J2063" s="107" t="s">
        <v>15585</v>
      </c>
      <c r="K2063" s="10">
        <v>3</v>
      </c>
      <c r="L2063" s="10">
        <v>12</v>
      </c>
      <c r="M2063" s="838">
        <v>12776.67</v>
      </c>
      <c r="N2063" s="10">
        <v>0</v>
      </c>
      <c r="O2063" s="107">
        <v>6</v>
      </c>
      <c r="P2063" s="838">
        <v>6024.93</v>
      </c>
      <c r="Q2063" s="10">
        <v>0</v>
      </c>
      <c r="R2063" s="107">
        <v>12</v>
      </c>
    </row>
    <row r="2064" spans="1:18" s="843" customFormat="1" ht="22.5" x14ac:dyDescent="0.25">
      <c r="A2064" s="107" t="s">
        <v>19901</v>
      </c>
      <c r="B2064" s="10" t="s">
        <v>19548</v>
      </c>
      <c r="C2064" s="269" t="s">
        <v>30118</v>
      </c>
      <c r="D2064" s="841" t="s">
        <v>19902</v>
      </c>
      <c r="E2064" s="837">
        <v>2100</v>
      </c>
      <c r="F2064" s="269" t="s">
        <v>20214</v>
      </c>
      <c r="G2064" s="841" t="s">
        <v>20215</v>
      </c>
      <c r="H2064" s="842" t="s">
        <v>17159</v>
      </c>
      <c r="I2064" s="842" t="s">
        <v>15810</v>
      </c>
      <c r="J2064" s="107" t="s">
        <v>17159</v>
      </c>
      <c r="K2064" s="10">
        <v>3</v>
      </c>
      <c r="L2064" s="10">
        <v>12</v>
      </c>
      <c r="M2064" s="838">
        <v>25800</v>
      </c>
      <c r="N2064" s="10">
        <v>0</v>
      </c>
      <c r="O2064" s="107">
        <v>6</v>
      </c>
      <c r="P2064" s="838">
        <v>12600</v>
      </c>
      <c r="Q2064" s="10">
        <v>0</v>
      </c>
      <c r="R2064" s="107">
        <v>12</v>
      </c>
    </row>
    <row r="2065" spans="1:18" s="843" customFormat="1" ht="22.5" x14ac:dyDescent="0.25">
      <c r="A2065" s="107" t="s">
        <v>19901</v>
      </c>
      <c r="B2065" s="10" t="s">
        <v>19548</v>
      </c>
      <c r="C2065" s="269" t="s">
        <v>30118</v>
      </c>
      <c r="D2065" s="841" t="s">
        <v>20216</v>
      </c>
      <c r="E2065" s="837">
        <v>2100</v>
      </c>
      <c r="F2065" s="269" t="s">
        <v>20217</v>
      </c>
      <c r="G2065" s="841" t="s">
        <v>20218</v>
      </c>
      <c r="H2065" s="842" t="s">
        <v>17159</v>
      </c>
      <c r="I2065" s="842" t="s">
        <v>15810</v>
      </c>
      <c r="J2065" s="107" t="s">
        <v>17159</v>
      </c>
      <c r="K2065" s="10">
        <v>3</v>
      </c>
      <c r="L2065" s="10">
        <v>12</v>
      </c>
      <c r="M2065" s="838">
        <v>25800</v>
      </c>
      <c r="N2065" s="10">
        <v>0</v>
      </c>
      <c r="O2065" s="107">
        <v>6</v>
      </c>
      <c r="P2065" s="838">
        <v>12600</v>
      </c>
      <c r="Q2065" s="10">
        <v>0</v>
      </c>
      <c r="R2065" s="107">
        <v>12</v>
      </c>
    </row>
    <row r="2066" spans="1:18" s="843" customFormat="1" ht="22.5" x14ac:dyDescent="0.25">
      <c r="A2066" s="107" t="s">
        <v>19901</v>
      </c>
      <c r="B2066" s="10" t="s">
        <v>19548</v>
      </c>
      <c r="C2066" s="269" t="s">
        <v>30118</v>
      </c>
      <c r="D2066" s="841" t="s">
        <v>19902</v>
      </c>
      <c r="E2066" s="837">
        <v>2100</v>
      </c>
      <c r="F2066" s="269" t="s">
        <v>20219</v>
      </c>
      <c r="G2066" s="841" t="s">
        <v>20220</v>
      </c>
      <c r="H2066" s="842" t="s">
        <v>17159</v>
      </c>
      <c r="I2066" s="842" t="s">
        <v>15810</v>
      </c>
      <c r="J2066" s="107" t="s">
        <v>17159</v>
      </c>
      <c r="K2066" s="10">
        <v>3</v>
      </c>
      <c r="L2066" s="10">
        <v>12</v>
      </c>
      <c r="M2066" s="838">
        <v>25784.679999999997</v>
      </c>
      <c r="N2066" s="10">
        <v>0</v>
      </c>
      <c r="O2066" s="107">
        <v>6</v>
      </c>
      <c r="P2066" s="838">
        <v>12600</v>
      </c>
      <c r="Q2066" s="10">
        <v>0</v>
      </c>
      <c r="R2066" s="107">
        <v>12</v>
      </c>
    </row>
    <row r="2067" spans="1:18" s="843" customFormat="1" ht="22.5" x14ac:dyDescent="0.25">
      <c r="A2067" s="107" t="s">
        <v>19901</v>
      </c>
      <c r="B2067" s="10" t="s">
        <v>19548</v>
      </c>
      <c r="C2067" s="269" t="s">
        <v>30118</v>
      </c>
      <c r="D2067" s="841" t="s">
        <v>20122</v>
      </c>
      <c r="E2067" s="837">
        <v>3200</v>
      </c>
      <c r="F2067" s="269" t="s">
        <v>20221</v>
      </c>
      <c r="G2067" s="841" t="s">
        <v>20222</v>
      </c>
      <c r="H2067" s="842" t="s">
        <v>19594</v>
      </c>
      <c r="I2067" s="842" t="s">
        <v>19093</v>
      </c>
      <c r="J2067" s="107" t="s">
        <v>19594</v>
      </c>
      <c r="K2067" s="10">
        <v>3</v>
      </c>
      <c r="L2067" s="10">
        <v>12</v>
      </c>
      <c r="M2067" s="838">
        <v>39000</v>
      </c>
      <c r="N2067" s="10">
        <v>0</v>
      </c>
      <c r="O2067" s="107">
        <v>6</v>
      </c>
      <c r="P2067" s="838">
        <v>19200</v>
      </c>
      <c r="Q2067" s="10">
        <v>0</v>
      </c>
      <c r="R2067" s="107">
        <v>12</v>
      </c>
    </row>
    <row r="2068" spans="1:18" s="843" customFormat="1" ht="22.5" x14ac:dyDescent="0.25">
      <c r="A2068" s="107" t="s">
        <v>19901</v>
      </c>
      <c r="B2068" s="10" t="s">
        <v>19548</v>
      </c>
      <c r="C2068" s="269" t="s">
        <v>30118</v>
      </c>
      <c r="D2068" s="841" t="s">
        <v>20122</v>
      </c>
      <c r="E2068" s="837">
        <v>3200</v>
      </c>
      <c r="F2068" s="269" t="s">
        <v>20223</v>
      </c>
      <c r="G2068" s="841" t="s">
        <v>20224</v>
      </c>
      <c r="H2068" s="842" t="s">
        <v>19594</v>
      </c>
      <c r="I2068" s="842" t="s">
        <v>19093</v>
      </c>
      <c r="J2068" s="107" t="s">
        <v>19594</v>
      </c>
      <c r="K2068" s="10">
        <v>3</v>
      </c>
      <c r="L2068" s="10">
        <v>12</v>
      </c>
      <c r="M2068" s="838">
        <v>39000</v>
      </c>
      <c r="N2068" s="10">
        <v>0</v>
      </c>
      <c r="O2068" s="107">
        <v>6</v>
      </c>
      <c r="P2068" s="838">
        <v>19200</v>
      </c>
      <c r="Q2068" s="10">
        <v>0</v>
      </c>
      <c r="R2068" s="107">
        <v>12</v>
      </c>
    </row>
    <row r="2069" spans="1:18" s="843" customFormat="1" ht="22.5" x14ac:dyDescent="0.25">
      <c r="A2069" s="107" t="s">
        <v>19901</v>
      </c>
      <c r="B2069" s="10" t="s">
        <v>19548</v>
      </c>
      <c r="C2069" s="269" t="s">
        <v>30118</v>
      </c>
      <c r="D2069" s="841" t="s">
        <v>17159</v>
      </c>
      <c r="E2069" s="837">
        <v>1700</v>
      </c>
      <c r="F2069" s="269" t="s">
        <v>20225</v>
      </c>
      <c r="G2069" s="841" t="s">
        <v>20226</v>
      </c>
      <c r="H2069" s="842" t="s">
        <v>15585</v>
      </c>
      <c r="I2069" s="842" t="s">
        <v>15585</v>
      </c>
      <c r="J2069" s="107" t="s">
        <v>15585</v>
      </c>
      <c r="K2069" s="10">
        <v>3</v>
      </c>
      <c r="L2069" s="10">
        <v>12</v>
      </c>
      <c r="M2069" s="838">
        <v>21210</v>
      </c>
      <c r="N2069" s="10">
        <v>0</v>
      </c>
      <c r="O2069" s="107">
        <v>6</v>
      </c>
      <c r="P2069" s="838">
        <v>10143.1</v>
      </c>
      <c r="Q2069" s="10">
        <v>0</v>
      </c>
      <c r="R2069" s="107">
        <v>12</v>
      </c>
    </row>
    <row r="2070" spans="1:18" s="843" customFormat="1" ht="22.5" x14ac:dyDescent="0.25">
      <c r="A2070" s="107" t="s">
        <v>19901</v>
      </c>
      <c r="B2070" s="10" t="s">
        <v>19548</v>
      </c>
      <c r="C2070" s="269" t="s">
        <v>30118</v>
      </c>
      <c r="D2070" s="841" t="s">
        <v>20227</v>
      </c>
      <c r="E2070" s="837">
        <v>2750</v>
      </c>
      <c r="F2070" s="269" t="s">
        <v>20228</v>
      </c>
      <c r="G2070" s="841" t="s">
        <v>20229</v>
      </c>
      <c r="H2070" s="842" t="s">
        <v>19973</v>
      </c>
      <c r="I2070" s="842" t="s">
        <v>15810</v>
      </c>
      <c r="J2070" s="107" t="s">
        <v>19973</v>
      </c>
      <c r="K2070" s="10">
        <v>3</v>
      </c>
      <c r="L2070" s="10">
        <v>12</v>
      </c>
      <c r="M2070" s="838">
        <v>33344.669999999991</v>
      </c>
      <c r="N2070" s="10">
        <v>0</v>
      </c>
      <c r="O2070" s="107">
        <v>6</v>
      </c>
      <c r="P2070" s="838">
        <v>16431.830000000002</v>
      </c>
      <c r="Q2070" s="10">
        <v>0</v>
      </c>
      <c r="R2070" s="107">
        <v>12</v>
      </c>
    </row>
    <row r="2071" spans="1:18" s="843" customFormat="1" ht="22.5" x14ac:dyDescent="0.25">
      <c r="A2071" s="107" t="s">
        <v>19901</v>
      </c>
      <c r="B2071" s="10" t="s">
        <v>19548</v>
      </c>
      <c r="C2071" s="269" t="s">
        <v>30118</v>
      </c>
      <c r="D2071" s="841" t="s">
        <v>20230</v>
      </c>
      <c r="E2071" s="837">
        <v>3500</v>
      </c>
      <c r="F2071" s="269" t="s">
        <v>20231</v>
      </c>
      <c r="G2071" s="841" t="s">
        <v>20232</v>
      </c>
      <c r="H2071" s="842" t="s">
        <v>18791</v>
      </c>
      <c r="I2071" s="842" t="s">
        <v>19093</v>
      </c>
      <c r="J2071" s="107" t="s">
        <v>18791</v>
      </c>
      <c r="K2071" s="10">
        <v>3</v>
      </c>
      <c r="L2071" s="10">
        <v>12</v>
      </c>
      <c r="M2071" s="838">
        <v>42519.79</v>
      </c>
      <c r="N2071" s="10">
        <v>0</v>
      </c>
      <c r="O2071" s="107">
        <v>6</v>
      </c>
      <c r="P2071" s="838">
        <v>20883.330000000002</v>
      </c>
      <c r="Q2071" s="10">
        <v>0</v>
      </c>
      <c r="R2071" s="107">
        <v>12</v>
      </c>
    </row>
    <row r="2072" spans="1:18" s="843" customFormat="1" ht="22.5" x14ac:dyDescent="0.25">
      <c r="A2072" s="107" t="s">
        <v>19901</v>
      </c>
      <c r="B2072" s="10" t="s">
        <v>19548</v>
      </c>
      <c r="C2072" s="269" t="s">
        <v>30118</v>
      </c>
      <c r="D2072" s="841" t="s">
        <v>20233</v>
      </c>
      <c r="E2072" s="837">
        <v>3200</v>
      </c>
      <c r="F2072" s="269" t="s">
        <v>20234</v>
      </c>
      <c r="G2072" s="841" t="s">
        <v>20235</v>
      </c>
      <c r="H2072" s="842" t="s">
        <v>19911</v>
      </c>
      <c r="I2072" s="842" t="s">
        <v>19093</v>
      </c>
      <c r="J2072" s="107" t="s">
        <v>19911</v>
      </c>
      <c r="K2072" s="10">
        <v>3</v>
      </c>
      <c r="L2072" s="10">
        <v>12</v>
      </c>
      <c r="M2072" s="838">
        <v>38680</v>
      </c>
      <c r="N2072" s="10">
        <v>0</v>
      </c>
      <c r="O2072" s="107">
        <v>6</v>
      </c>
      <c r="P2072" s="838">
        <v>19120</v>
      </c>
      <c r="Q2072" s="10">
        <v>0</v>
      </c>
      <c r="R2072" s="107">
        <v>12</v>
      </c>
    </row>
    <row r="2073" spans="1:18" s="843" customFormat="1" ht="22.5" x14ac:dyDescent="0.25">
      <c r="A2073" s="107" t="s">
        <v>19901</v>
      </c>
      <c r="B2073" s="10" t="s">
        <v>19548</v>
      </c>
      <c r="C2073" s="269" t="s">
        <v>30118</v>
      </c>
      <c r="D2073" s="841" t="s">
        <v>20236</v>
      </c>
      <c r="E2073" s="837">
        <v>5000</v>
      </c>
      <c r="F2073" s="269" t="s">
        <v>20237</v>
      </c>
      <c r="G2073" s="841" t="s">
        <v>20238</v>
      </c>
      <c r="H2073" s="842" t="s">
        <v>15446</v>
      </c>
      <c r="I2073" s="842" t="s">
        <v>19093</v>
      </c>
      <c r="J2073" s="107" t="s">
        <v>15446</v>
      </c>
      <c r="K2073" s="10">
        <v>3</v>
      </c>
      <c r="L2073" s="10">
        <v>12</v>
      </c>
      <c r="M2073" s="838">
        <v>60585.42</v>
      </c>
      <c r="N2073" s="10">
        <v>0</v>
      </c>
      <c r="O2073" s="107">
        <v>6</v>
      </c>
      <c r="P2073" s="838">
        <v>30000</v>
      </c>
      <c r="Q2073" s="10">
        <v>0</v>
      </c>
      <c r="R2073" s="107">
        <v>12</v>
      </c>
    </row>
    <row r="2074" spans="1:18" s="843" customFormat="1" ht="22.5" x14ac:dyDescent="0.25">
      <c r="A2074" s="107" t="s">
        <v>19901</v>
      </c>
      <c r="B2074" s="10" t="s">
        <v>19548</v>
      </c>
      <c r="C2074" s="269" t="s">
        <v>30118</v>
      </c>
      <c r="D2074" s="841" t="s">
        <v>19902</v>
      </c>
      <c r="E2074" s="837">
        <v>2100</v>
      </c>
      <c r="F2074" s="269" t="s">
        <v>20239</v>
      </c>
      <c r="G2074" s="841" t="s">
        <v>20240</v>
      </c>
      <c r="H2074" s="842" t="s">
        <v>17159</v>
      </c>
      <c r="I2074" s="842" t="s">
        <v>15810</v>
      </c>
      <c r="J2074" s="107" t="s">
        <v>17159</v>
      </c>
      <c r="K2074" s="10">
        <v>3</v>
      </c>
      <c r="L2074" s="10">
        <v>12</v>
      </c>
      <c r="M2074" s="838">
        <v>25800</v>
      </c>
      <c r="N2074" s="10">
        <v>0</v>
      </c>
      <c r="O2074" s="107">
        <v>6</v>
      </c>
      <c r="P2074" s="838">
        <v>12599.56</v>
      </c>
      <c r="Q2074" s="10">
        <v>0</v>
      </c>
      <c r="R2074" s="107">
        <v>12</v>
      </c>
    </row>
    <row r="2075" spans="1:18" s="843" customFormat="1" ht="22.5" x14ac:dyDescent="0.25">
      <c r="A2075" s="107" t="s">
        <v>19901</v>
      </c>
      <c r="B2075" s="10" t="s">
        <v>19548</v>
      </c>
      <c r="C2075" s="269" t="s">
        <v>30118</v>
      </c>
      <c r="D2075" s="841" t="s">
        <v>19964</v>
      </c>
      <c r="E2075" s="837">
        <v>1900</v>
      </c>
      <c r="F2075" s="269" t="s">
        <v>20241</v>
      </c>
      <c r="G2075" s="841" t="s">
        <v>20242</v>
      </c>
      <c r="H2075" s="842" t="s">
        <v>15585</v>
      </c>
      <c r="I2075" s="842" t="s">
        <v>15585</v>
      </c>
      <c r="J2075" s="107" t="s">
        <v>15585</v>
      </c>
      <c r="K2075" s="10">
        <v>3</v>
      </c>
      <c r="L2075" s="10">
        <v>12</v>
      </c>
      <c r="M2075" s="838">
        <v>23544.809999999998</v>
      </c>
      <c r="N2075" s="10">
        <v>0</v>
      </c>
      <c r="O2075" s="107">
        <v>6</v>
      </c>
      <c r="P2075" s="838">
        <v>11400</v>
      </c>
      <c r="Q2075" s="10">
        <v>0</v>
      </c>
      <c r="R2075" s="107">
        <v>12</v>
      </c>
    </row>
    <row r="2076" spans="1:18" s="843" customFormat="1" ht="22.5" x14ac:dyDescent="0.25">
      <c r="A2076" s="107" t="s">
        <v>19901</v>
      </c>
      <c r="B2076" s="10" t="s">
        <v>19548</v>
      </c>
      <c r="C2076" s="269" t="s">
        <v>30118</v>
      </c>
      <c r="D2076" s="841" t="s">
        <v>20050</v>
      </c>
      <c r="E2076" s="837">
        <v>3200</v>
      </c>
      <c r="F2076" s="269" t="s">
        <v>20243</v>
      </c>
      <c r="G2076" s="841" t="s">
        <v>20244</v>
      </c>
      <c r="H2076" s="842" t="s">
        <v>19594</v>
      </c>
      <c r="I2076" s="842" t="s">
        <v>19093</v>
      </c>
      <c r="J2076" s="107" t="s">
        <v>19594</v>
      </c>
      <c r="K2076" s="10">
        <v>3</v>
      </c>
      <c r="L2076" s="10">
        <v>12</v>
      </c>
      <c r="M2076" s="838">
        <v>39000</v>
      </c>
      <c r="N2076" s="10">
        <v>0</v>
      </c>
      <c r="O2076" s="107">
        <v>6</v>
      </c>
      <c r="P2076" s="838">
        <v>19200</v>
      </c>
      <c r="Q2076" s="10">
        <v>0</v>
      </c>
      <c r="R2076" s="107">
        <v>12</v>
      </c>
    </row>
    <row r="2077" spans="1:18" s="843" customFormat="1" ht="22.5" x14ac:dyDescent="0.25">
      <c r="A2077" s="107" t="s">
        <v>19901</v>
      </c>
      <c r="B2077" s="10" t="s">
        <v>19548</v>
      </c>
      <c r="C2077" s="269" t="s">
        <v>30118</v>
      </c>
      <c r="D2077" s="841" t="s">
        <v>19902</v>
      </c>
      <c r="E2077" s="837">
        <v>2100</v>
      </c>
      <c r="F2077" s="269" t="s">
        <v>20245</v>
      </c>
      <c r="G2077" s="841" t="s">
        <v>20246</v>
      </c>
      <c r="H2077" s="842" t="s">
        <v>20034</v>
      </c>
      <c r="I2077" s="842" t="s">
        <v>19090</v>
      </c>
      <c r="J2077" s="107" t="s">
        <v>20034</v>
      </c>
      <c r="K2077" s="10">
        <v>3</v>
      </c>
      <c r="L2077" s="10">
        <v>12</v>
      </c>
      <c r="M2077" s="838">
        <v>25800</v>
      </c>
      <c r="N2077" s="10">
        <v>0</v>
      </c>
      <c r="O2077" s="107">
        <v>6</v>
      </c>
      <c r="P2077" s="838">
        <v>12600</v>
      </c>
      <c r="Q2077" s="10">
        <v>0</v>
      </c>
      <c r="R2077" s="107">
        <v>12</v>
      </c>
    </row>
    <row r="2078" spans="1:18" s="843" customFormat="1" ht="22.5" x14ac:dyDescent="0.25">
      <c r="A2078" s="107" t="s">
        <v>19901</v>
      </c>
      <c r="B2078" s="10" t="s">
        <v>19548</v>
      </c>
      <c r="C2078" s="269" t="s">
        <v>30118</v>
      </c>
      <c r="D2078" s="841" t="s">
        <v>19926</v>
      </c>
      <c r="E2078" s="837">
        <v>1025</v>
      </c>
      <c r="F2078" s="269" t="s">
        <v>20247</v>
      </c>
      <c r="G2078" s="841" t="s">
        <v>20248</v>
      </c>
      <c r="H2078" s="842" t="s">
        <v>15585</v>
      </c>
      <c r="I2078" s="842" t="s">
        <v>15585</v>
      </c>
      <c r="J2078" s="107" t="s">
        <v>15585</v>
      </c>
      <c r="K2078" s="10">
        <v>3</v>
      </c>
      <c r="L2078" s="10">
        <v>2</v>
      </c>
      <c r="M2078" s="838">
        <v>2555.56</v>
      </c>
      <c r="N2078" s="10">
        <v>0</v>
      </c>
      <c r="O2078" s="107">
        <v>0</v>
      </c>
      <c r="P2078" s="838">
        <v>0</v>
      </c>
      <c r="Q2078" s="10">
        <v>0</v>
      </c>
      <c r="R2078" s="107">
        <v>0</v>
      </c>
    </row>
    <row r="2079" spans="1:18" s="843" customFormat="1" ht="22.5" x14ac:dyDescent="0.25">
      <c r="A2079" s="107" t="s">
        <v>19901</v>
      </c>
      <c r="B2079" s="10" t="s">
        <v>19548</v>
      </c>
      <c r="C2079" s="269" t="s">
        <v>30118</v>
      </c>
      <c r="D2079" s="841" t="s">
        <v>19926</v>
      </c>
      <c r="E2079" s="837">
        <v>1025</v>
      </c>
      <c r="F2079" s="269" t="s">
        <v>20249</v>
      </c>
      <c r="G2079" s="841" t="s">
        <v>20250</v>
      </c>
      <c r="H2079" s="842" t="s">
        <v>15585</v>
      </c>
      <c r="I2079" s="842" t="s">
        <v>15585</v>
      </c>
      <c r="J2079" s="107" t="s">
        <v>15585</v>
      </c>
      <c r="K2079" s="10">
        <v>3</v>
      </c>
      <c r="L2079" s="10">
        <v>12</v>
      </c>
      <c r="M2079" s="838">
        <v>12810</v>
      </c>
      <c r="N2079" s="10">
        <v>0</v>
      </c>
      <c r="O2079" s="107">
        <v>6</v>
      </c>
      <c r="P2079" s="838">
        <v>6025</v>
      </c>
      <c r="Q2079" s="10">
        <v>0</v>
      </c>
      <c r="R2079" s="107">
        <v>12</v>
      </c>
    </row>
    <row r="2080" spans="1:18" s="843" customFormat="1" ht="22.5" x14ac:dyDescent="0.25">
      <c r="A2080" s="107" t="s">
        <v>19901</v>
      </c>
      <c r="B2080" s="10" t="s">
        <v>19548</v>
      </c>
      <c r="C2080" s="269" t="s">
        <v>30118</v>
      </c>
      <c r="D2080" s="841" t="s">
        <v>20085</v>
      </c>
      <c r="E2080" s="837">
        <v>1800</v>
      </c>
      <c r="F2080" s="269" t="s">
        <v>20251</v>
      </c>
      <c r="G2080" s="841" t="s">
        <v>20252</v>
      </c>
      <c r="H2080" s="842" t="s">
        <v>15585</v>
      </c>
      <c r="I2080" s="842" t="s">
        <v>15585</v>
      </c>
      <c r="J2080" s="107" t="s">
        <v>15585</v>
      </c>
      <c r="K2080" s="10">
        <v>3</v>
      </c>
      <c r="L2080" s="10">
        <v>12</v>
      </c>
      <c r="M2080" s="838">
        <v>22410</v>
      </c>
      <c r="N2080" s="10">
        <v>0</v>
      </c>
      <c r="O2080" s="107">
        <v>6</v>
      </c>
      <c r="P2080" s="838">
        <v>10740</v>
      </c>
      <c r="Q2080" s="10">
        <v>0</v>
      </c>
      <c r="R2080" s="107">
        <v>12</v>
      </c>
    </row>
    <row r="2081" spans="1:18" s="843" customFormat="1" ht="22.5" x14ac:dyDescent="0.25">
      <c r="A2081" s="107" t="s">
        <v>19901</v>
      </c>
      <c r="B2081" s="10" t="s">
        <v>19548</v>
      </c>
      <c r="C2081" s="269" t="s">
        <v>30118</v>
      </c>
      <c r="D2081" s="841" t="s">
        <v>20253</v>
      </c>
      <c r="E2081" s="837">
        <v>1200</v>
      </c>
      <c r="F2081" s="269" t="s">
        <v>20254</v>
      </c>
      <c r="G2081" s="841" t="s">
        <v>20255</v>
      </c>
      <c r="H2081" s="842" t="s">
        <v>17159</v>
      </c>
      <c r="I2081" s="842" t="s">
        <v>15810</v>
      </c>
      <c r="J2081" s="107" t="s">
        <v>17159</v>
      </c>
      <c r="K2081" s="10">
        <v>3</v>
      </c>
      <c r="L2081" s="10">
        <v>12</v>
      </c>
      <c r="M2081" s="838">
        <v>15170</v>
      </c>
      <c r="N2081" s="10">
        <v>0</v>
      </c>
      <c r="O2081" s="107">
        <v>6</v>
      </c>
      <c r="P2081" s="838">
        <v>7072.5</v>
      </c>
      <c r="Q2081" s="10">
        <v>0</v>
      </c>
      <c r="R2081" s="107">
        <v>12</v>
      </c>
    </row>
    <row r="2082" spans="1:18" s="843" customFormat="1" ht="22.5" x14ac:dyDescent="0.25">
      <c r="A2082" s="107" t="s">
        <v>19901</v>
      </c>
      <c r="B2082" s="10" t="s">
        <v>19548</v>
      </c>
      <c r="C2082" s="269" t="s">
        <v>30118</v>
      </c>
      <c r="D2082" s="841" t="s">
        <v>20085</v>
      </c>
      <c r="E2082" s="837">
        <v>1800</v>
      </c>
      <c r="F2082" s="269" t="s">
        <v>20256</v>
      </c>
      <c r="G2082" s="841" t="s">
        <v>20257</v>
      </c>
      <c r="H2082" s="842" t="s">
        <v>17159</v>
      </c>
      <c r="I2082" s="842" t="s">
        <v>15810</v>
      </c>
      <c r="J2082" s="107" t="s">
        <v>17159</v>
      </c>
      <c r="K2082" s="10">
        <v>3</v>
      </c>
      <c r="L2082" s="10">
        <v>12</v>
      </c>
      <c r="M2082" s="838">
        <v>22410</v>
      </c>
      <c r="N2082" s="10">
        <v>0</v>
      </c>
      <c r="O2082" s="107">
        <v>6</v>
      </c>
      <c r="P2082" s="838">
        <v>10800</v>
      </c>
      <c r="Q2082" s="10">
        <v>0</v>
      </c>
      <c r="R2082" s="107">
        <v>12</v>
      </c>
    </row>
    <row r="2083" spans="1:18" s="843" customFormat="1" ht="22.5" x14ac:dyDescent="0.25">
      <c r="A2083" s="107" t="s">
        <v>19901</v>
      </c>
      <c r="B2083" s="10" t="s">
        <v>19548</v>
      </c>
      <c r="C2083" s="269" t="s">
        <v>30118</v>
      </c>
      <c r="D2083" s="841" t="s">
        <v>19908</v>
      </c>
      <c r="E2083" s="837">
        <v>3200</v>
      </c>
      <c r="F2083" s="269" t="s">
        <v>20258</v>
      </c>
      <c r="G2083" s="841" t="s">
        <v>20259</v>
      </c>
      <c r="H2083" s="842" t="s">
        <v>19911</v>
      </c>
      <c r="I2083" s="842" t="s">
        <v>19093</v>
      </c>
      <c r="J2083" s="107" t="s">
        <v>19911</v>
      </c>
      <c r="K2083" s="10">
        <v>3</v>
      </c>
      <c r="L2083" s="10">
        <v>12</v>
      </c>
      <c r="M2083" s="838">
        <v>38973.33</v>
      </c>
      <c r="N2083" s="10">
        <v>0</v>
      </c>
      <c r="O2083" s="107">
        <v>6</v>
      </c>
      <c r="P2083" s="838">
        <v>19200</v>
      </c>
      <c r="Q2083" s="10">
        <v>0</v>
      </c>
      <c r="R2083" s="107">
        <v>12</v>
      </c>
    </row>
    <row r="2084" spans="1:18" s="843" customFormat="1" ht="22.5" x14ac:dyDescent="0.25">
      <c r="A2084" s="107" t="s">
        <v>19901</v>
      </c>
      <c r="B2084" s="10" t="s">
        <v>19548</v>
      </c>
      <c r="C2084" s="269" t="s">
        <v>30118</v>
      </c>
      <c r="D2084" s="841" t="s">
        <v>19955</v>
      </c>
      <c r="E2084" s="837">
        <v>3200</v>
      </c>
      <c r="F2084" s="269" t="s">
        <v>20260</v>
      </c>
      <c r="G2084" s="841" t="s">
        <v>20261</v>
      </c>
      <c r="H2084" s="842" t="s">
        <v>19594</v>
      </c>
      <c r="I2084" s="842" t="s">
        <v>19093</v>
      </c>
      <c r="J2084" s="107" t="s">
        <v>19594</v>
      </c>
      <c r="K2084" s="10">
        <v>3</v>
      </c>
      <c r="L2084" s="10">
        <v>12</v>
      </c>
      <c r="M2084" s="838">
        <v>39000</v>
      </c>
      <c r="N2084" s="10">
        <v>0</v>
      </c>
      <c r="O2084" s="107">
        <v>6</v>
      </c>
      <c r="P2084" s="838">
        <v>19200</v>
      </c>
      <c r="Q2084" s="10">
        <v>0</v>
      </c>
      <c r="R2084" s="107">
        <v>12</v>
      </c>
    </row>
    <row r="2085" spans="1:18" s="843" customFormat="1" ht="22.5" x14ac:dyDescent="0.25">
      <c r="A2085" s="107" t="s">
        <v>19901</v>
      </c>
      <c r="B2085" s="10" t="s">
        <v>19548</v>
      </c>
      <c r="C2085" s="269" t="s">
        <v>30118</v>
      </c>
      <c r="D2085" s="841" t="s">
        <v>19955</v>
      </c>
      <c r="E2085" s="837">
        <v>3200</v>
      </c>
      <c r="F2085" s="269" t="s">
        <v>20262</v>
      </c>
      <c r="G2085" s="841" t="s">
        <v>20263</v>
      </c>
      <c r="H2085" s="842" t="s">
        <v>19594</v>
      </c>
      <c r="I2085" s="842" t="s">
        <v>19093</v>
      </c>
      <c r="J2085" s="107" t="s">
        <v>19594</v>
      </c>
      <c r="K2085" s="10">
        <v>3</v>
      </c>
      <c r="L2085" s="10">
        <v>12</v>
      </c>
      <c r="M2085" s="838">
        <v>39000</v>
      </c>
      <c r="N2085" s="10">
        <v>0</v>
      </c>
      <c r="O2085" s="107">
        <v>6</v>
      </c>
      <c r="P2085" s="838">
        <v>19200</v>
      </c>
      <c r="Q2085" s="10">
        <v>0</v>
      </c>
      <c r="R2085" s="107">
        <v>12</v>
      </c>
    </row>
    <row r="2086" spans="1:18" s="843" customFormat="1" ht="22.5" x14ac:dyDescent="0.25">
      <c r="A2086" s="107" t="s">
        <v>19901</v>
      </c>
      <c r="B2086" s="10" t="s">
        <v>19548</v>
      </c>
      <c r="C2086" s="269" t="s">
        <v>30118</v>
      </c>
      <c r="D2086" s="841" t="s">
        <v>19974</v>
      </c>
      <c r="E2086" s="837">
        <v>2100</v>
      </c>
      <c r="F2086" s="269" t="s">
        <v>20264</v>
      </c>
      <c r="G2086" s="841" t="s">
        <v>20265</v>
      </c>
      <c r="H2086" s="842" t="s">
        <v>17159</v>
      </c>
      <c r="I2086" s="842" t="s">
        <v>19093</v>
      </c>
      <c r="J2086" s="107" t="s">
        <v>17159</v>
      </c>
      <c r="K2086" s="10">
        <v>1</v>
      </c>
      <c r="L2086" s="10">
        <v>3</v>
      </c>
      <c r="M2086" s="838">
        <v>5473.33</v>
      </c>
      <c r="N2086" s="10">
        <v>1</v>
      </c>
      <c r="O2086" s="107">
        <v>6</v>
      </c>
      <c r="P2086" s="838">
        <v>12600</v>
      </c>
      <c r="Q2086" s="10">
        <v>1</v>
      </c>
      <c r="R2086" s="107">
        <v>12</v>
      </c>
    </row>
    <row r="2087" spans="1:18" s="843" customFormat="1" ht="22.5" x14ac:dyDescent="0.25">
      <c r="A2087" s="107" t="s">
        <v>19901</v>
      </c>
      <c r="B2087" s="10" t="s">
        <v>19548</v>
      </c>
      <c r="C2087" s="269" t="s">
        <v>30118</v>
      </c>
      <c r="D2087" s="841" t="s">
        <v>19955</v>
      </c>
      <c r="E2087" s="837">
        <v>3200</v>
      </c>
      <c r="F2087" s="269" t="s">
        <v>20266</v>
      </c>
      <c r="G2087" s="841" t="s">
        <v>20267</v>
      </c>
      <c r="H2087" s="842" t="s">
        <v>19594</v>
      </c>
      <c r="I2087" s="842" t="s">
        <v>19093</v>
      </c>
      <c r="J2087" s="107" t="s">
        <v>19594</v>
      </c>
      <c r="K2087" s="10">
        <v>3</v>
      </c>
      <c r="L2087" s="10">
        <v>12</v>
      </c>
      <c r="M2087" s="838">
        <v>39000</v>
      </c>
      <c r="N2087" s="10">
        <v>0</v>
      </c>
      <c r="O2087" s="107">
        <v>6</v>
      </c>
      <c r="P2087" s="838">
        <v>19199.78</v>
      </c>
      <c r="Q2087" s="10">
        <v>0</v>
      </c>
      <c r="R2087" s="107">
        <v>12</v>
      </c>
    </row>
    <row r="2088" spans="1:18" s="843" customFormat="1" ht="22.5" x14ac:dyDescent="0.25">
      <c r="A2088" s="107" t="s">
        <v>19901</v>
      </c>
      <c r="B2088" s="10" t="s">
        <v>19548</v>
      </c>
      <c r="C2088" s="269" t="s">
        <v>30118</v>
      </c>
      <c r="D2088" s="841" t="s">
        <v>19902</v>
      </c>
      <c r="E2088" s="837">
        <v>2100</v>
      </c>
      <c r="F2088" s="269" t="s">
        <v>20268</v>
      </c>
      <c r="G2088" s="841" t="s">
        <v>20269</v>
      </c>
      <c r="H2088" s="842" t="s">
        <v>17159</v>
      </c>
      <c r="I2088" s="842" t="s">
        <v>15810</v>
      </c>
      <c r="J2088" s="107" t="s">
        <v>17159</v>
      </c>
      <c r="K2088" s="10">
        <v>3</v>
      </c>
      <c r="L2088" s="10">
        <v>12</v>
      </c>
      <c r="M2088" s="838">
        <v>25800</v>
      </c>
      <c r="N2088" s="10">
        <v>0</v>
      </c>
      <c r="O2088" s="107">
        <v>6</v>
      </c>
      <c r="P2088" s="838">
        <v>12579.58</v>
      </c>
      <c r="Q2088" s="10">
        <v>0</v>
      </c>
      <c r="R2088" s="107">
        <v>12</v>
      </c>
    </row>
    <row r="2089" spans="1:18" s="843" customFormat="1" ht="22.5" x14ac:dyDescent="0.25">
      <c r="A2089" s="107" t="s">
        <v>19901</v>
      </c>
      <c r="B2089" s="10" t="s">
        <v>19548</v>
      </c>
      <c r="C2089" s="269" t="s">
        <v>30118</v>
      </c>
      <c r="D2089" s="841" t="s">
        <v>19991</v>
      </c>
      <c r="E2089" s="837">
        <v>1200</v>
      </c>
      <c r="F2089" s="269" t="s">
        <v>20270</v>
      </c>
      <c r="G2089" s="841" t="s">
        <v>20271</v>
      </c>
      <c r="H2089" s="842" t="s">
        <v>15585</v>
      </c>
      <c r="I2089" s="842" t="s">
        <v>15585</v>
      </c>
      <c r="J2089" s="107" t="s">
        <v>15585</v>
      </c>
      <c r="K2089" s="10">
        <v>3</v>
      </c>
      <c r="L2089" s="10">
        <v>12</v>
      </c>
      <c r="M2089" s="838">
        <v>13010</v>
      </c>
      <c r="N2089" s="10">
        <v>0</v>
      </c>
      <c r="O2089" s="107">
        <v>6</v>
      </c>
      <c r="P2089" s="838">
        <v>7120</v>
      </c>
      <c r="Q2089" s="10">
        <v>0</v>
      </c>
      <c r="R2089" s="107">
        <v>12</v>
      </c>
    </row>
    <row r="2090" spans="1:18" s="843" customFormat="1" ht="22.5" x14ac:dyDescent="0.25">
      <c r="A2090" s="107" t="s">
        <v>19901</v>
      </c>
      <c r="B2090" s="10" t="s">
        <v>19548</v>
      </c>
      <c r="C2090" s="269" t="s">
        <v>30118</v>
      </c>
      <c r="D2090" s="841" t="s">
        <v>20272</v>
      </c>
      <c r="E2090" s="837">
        <v>4400</v>
      </c>
      <c r="F2090" s="269" t="s">
        <v>20273</v>
      </c>
      <c r="G2090" s="841" t="s">
        <v>20274</v>
      </c>
      <c r="H2090" s="842" t="s">
        <v>15416</v>
      </c>
      <c r="I2090" s="842" t="s">
        <v>19093</v>
      </c>
      <c r="J2090" s="107" t="s">
        <v>15416</v>
      </c>
      <c r="K2090" s="10">
        <v>3</v>
      </c>
      <c r="L2090" s="10">
        <v>12</v>
      </c>
      <c r="M2090" s="838">
        <v>53400</v>
      </c>
      <c r="N2090" s="10">
        <v>0</v>
      </c>
      <c r="O2090" s="107">
        <v>6</v>
      </c>
      <c r="P2090" s="838">
        <v>26394.19</v>
      </c>
      <c r="Q2090" s="10">
        <v>0</v>
      </c>
      <c r="R2090" s="107">
        <v>12</v>
      </c>
    </row>
    <row r="2091" spans="1:18" s="843" customFormat="1" ht="22.5" x14ac:dyDescent="0.25">
      <c r="A2091" s="107" t="s">
        <v>19901</v>
      </c>
      <c r="B2091" s="10" t="s">
        <v>19548</v>
      </c>
      <c r="C2091" s="269" t="s">
        <v>30118</v>
      </c>
      <c r="D2091" s="841" t="s">
        <v>19908</v>
      </c>
      <c r="E2091" s="837">
        <v>3200</v>
      </c>
      <c r="F2091" s="269" t="s">
        <v>20275</v>
      </c>
      <c r="G2091" s="841" t="s">
        <v>20276</v>
      </c>
      <c r="H2091" s="842" t="s">
        <v>19911</v>
      </c>
      <c r="I2091" s="842" t="s">
        <v>19093</v>
      </c>
      <c r="J2091" s="107" t="s">
        <v>19911</v>
      </c>
      <c r="K2091" s="10">
        <v>3</v>
      </c>
      <c r="L2091" s="10">
        <v>12</v>
      </c>
      <c r="M2091" s="838">
        <v>39000</v>
      </c>
      <c r="N2091" s="10">
        <v>0</v>
      </c>
      <c r="O2091" s="107">
        <v>6</v>
      </c>
      <c r="P2091" s="838">
        <v>19200</v>
      </c>
      <c r="Q2091" s="10">
        <v>0</v>
      </c>
      <c r="R2091" s="107">
        <v>12</v>
      </c>
    </row>
    <row r="2092" spans="1:18" s="843" customFormat="1" ht="22.5" x14ac:dyDescent="0.25">
      <c r="A2092" s="107" t="s">
        <v>19901</v>
      </c>
      <c r="B2092" s="10" t="s">
        <v>19548</v>
      </c>
      <c r="C2092" s="269" t="s">
        <v>30118</v>
      </c>
      <c r="D2092" s="841" t="s">
        <v>20216</v>
      </c>
      <c r="E2092" s="837">
        <v>2100</v>
      </c>
      <c r="F2092" s="269" t="s">
        <v>20277</v>
      </c>
      <c r="G2092" s="841" t="s">
        <v>20278</v>
      </c>
      <c r="H2092" s="842" t="s">
        <v>17159</v>
      </c>
      <c r="I2092" s="842" t="s">
        <v>15810</v>
      </c>
      <c r="J2092" s="107" t="s">
        <v>17159</v>
      </c>
      <c r="K2092" s="10">
        <v>3</v>
      </c>
      <c r="L2092" s="10">
        <v>12</v>
      </c>
      <c r="M2092" s="838">
        <v>25800</v>
      </c>
      <c r="N2092" s="10">
        <v>0</v>
      </c>
      <c r="O2092" s="107">
        <v>6</v>
      </c>
      <c r="P2092" s="838">
        <v>12600</v>
      </c>
      <c r="Q2092" s="10">
        <v>0</v>
      </c>
      <c r="R2092" s="107">
        <v>12</v>
      </c>
    </row>
    <row r="2093" spans="1:18" s="843" customFormat="1" ht="22.5" x14ac:dyDescent="0.25">
      <c r="A2093" s="107" t="s">
        <v>19901</v>
      </c>
      <c r="B2093" s="10" t="s">
        <v>19548</v>
      </c>
      <c r="C2093" s="269" t="s">
        <v>30118</v>
      </c>
      <c r="D2093" s="841" t="s">
        <v>19908</v>
      </c>
      <c r="E2093" s="837">
        <v>3200</v>
      </c>
      <c r="F2093" s="269" t="s">
        <v>20279</v>
      </c>
      <c r="G2093" s="841" t="s">
        <v>20280</v>
      </c>
      <c r="H2093" s="842" t="s">
        <v>19911</v>
      </c>
      <c r="I2093" s="842" t="s">
        <v>19093</v>
      </c>
      <c r="J2093" s="107" t="s">
        <v>19911</v>
      </c>
      <c r="K2093" s="10">
        <v>3</v>
      </c>
      <c r="L2093" s="10">
        <v>12</v>
      </c>
      <c r="M2093" s="838">
        <v>39000</v>
      </c>
      <c r="N2093" s="10">
        <v>0</v>
      </c>
      <c r="O2093" s="107">
        <v>6</v>
      </c>
      <c r="P2093" s="838">
        <v>19200</v>
      </c>
      <c r="Q2093" s="10">
        <v>0</v>
      </c>
      <c r="R2093" s="107">
        <v>12</v>
      </c>
    </row>
    <row r="2094" spans="1:18" s="843" customFormat="1" ht="22.5" x14ac:dyDescent="0.25">
      <c r="A2094" s="107" t="s">
        <v>19901</v>
      </c>
      <c r="B2094" s="10" t="s">
        <v>19548</v>
      </c>
      <c r="C2094" s="269" t="s">
        <v>30118</v>
      </c>
      <c r="D2094" s="841" t="s">
        <v>20115</v>
      </c>
      <c r="E2094" s="837">
        <v>3000</v>
      </c>
      <c r="F2094" s="269" t="s">
        <v>20281</v>
      </c>
      <c r="G2094" s="841" t="s">
        <v>20282</v>
      </c>
      <c r="H2094" s="842" t="s">
        <v>15465</v>
      </c>
      <c r="I2094" s="842" t="s">
        <v>19093</v>
      </c>
      <c r="J2094" s="107" t="s">
        <v>15465</v>
      </c>
      <c r="K2094" s="10">
        <v>3</v>
      </c>
      <c r="L2094" s="10">
        <v>12</v>
      </c>
      <c r="M2094" s="838">
        <v>36599.79</v>
      </c>
      <c r="N2094" s="10">
        <v>0</v>
      </c>
      <c r="O2094" s="107">
        <v>6</v>
      </c>
      <c r="P2094" s="838">
        <v>17900</v>
      </c>
      <c r="Q2094" s="10">
        <v>0</v>
      </c>
      <c r="R2094" s="107">
        <v>12</v>
      </c>
    </row>
    <row r="2095" spans="1:18" s="843" customFormat="1" ht="22.5" x14ac:dyDescent="0.25">
      <c r="A2095" s="107" t="s">
        <v>19901</v>
      </c>
      <c r="B2095" s="10" t="s">
        <v>19548</v>
      </c>
      <c r="C2095" s="269" t="s">
        <v>30118</v>
      </c>
      <c r="D2095" s="841" t="s">
        <v>19955</v>
      </c>
      <c r="E2095" s="837">
        <v>3200</v>
      </c>
      <c r="F2095" s="269" t="s">
        <v>20283</v>
      </c>
      <c r="G2095" s="841" t="s">
        <v>20284</v>
      </c>
      <c r="H2095" s="842" t="s">
        <v>15577</v>
      </c>
      <c r="I2095" s="842" t="s">
        <v>19093</v>
      </c>
      <c r="J2095" s="107" t="s">
        <v>15577</v>
      </c>
      <c r="K2095" s="10">
        <v>3</v>
      </c>
      <c r="L2095" s="10">
        <v>12</v>
      </c>
      <c r="M2095" s="838">
        <v>39000</v>
      </c>
      <c r="N2095" s="10">
        <v>0</v>
      </c>
      <c r="O2095" s="107">
        <v>6</v>
      </c>
      <c r="P2095" s="838">
        <v>19200</v>
      </c>
      <c r="Q2095" s="10">
        <v>0</v>
      </c>
      <c r="R2095" s="107">
        <v>12</v>
      </c>
    </row>
    <row r="2096" spans="1:18" s="843" customFormat="1" ht="22.5" x14ac:dyDescent="0.25">
      <c r="A2096" s="107" t="s">
        <v>19901</v>
      </c>
      <c r="B2096" s="10" t="s">
        <v>19548</v>
      </c>
      <c r="C2096" s="269" t="s">
        <v>30118</v>
      </c>
      <c r="D2096" s="841" t="s">
        <v>20285</v>
      </c>
      <c r="E2096" s="837">
        <v>1100</v>
      </c>
      <c r="F2096" s="269" t="s">
        <v>20286</v>
      </c>
      <c r="G2096" s="841" t="s">
        <v>20287</v>
      </c>
      <c r="H2096" s="842" t="s">
        <v>15585</v>
      </c>
      <c r="I2096" s="842" t="s">
        <v>15585</v>
      </c>
      <c r="J2096" s="107" t="s">
        <v>15585</v>
      </c>
      <c r="K2096" s="10">
        <v>3</v>
      </c>
      <c r="L2096" s="10">
        <v>12</v>
      </c>
      <c r="M2096" s="838">
        <v>13954.92</v>
      </c>
      <c r="N2096" s="10">
        <v>0</v>
      </c>
      <c r="O2096" s="107">
        <v>6</v>
      </c>
      <c r="P2096" s="838">
        <v>6586.49</v>
      </c>
      <c r="Q2096" s="10">
        <v>0</v>
      </c>
      <c r="R2096" s="107">
        <v>12</v>
      </c>
    </row>
    <row r="2097" spans="1:18" s="843" customFormat="1" ht="22.5" x14ac:dyDescent="0.25">
      <c r="A2097" s="107" t="s">
        <v>19901</v>
      </c>
      <c r="B2097" s="10" t="s">
        <v>19548</v>
      </c>
      <c r="C2097" s="269" t="s">
        <v>30118</v>
      </c>
      <c r="D2097" s="841" t="s">
        <v>19902</v>
      </c>
      <c r="E2097" s="837">
        <v>2100</v>
      </c>
      <c r="F2097" s="269" t="s">
        <v>20288</v>
      </c>
      <c r="G2097" s="841" t="s">
        <v>20289</v>
      </c>
      <c r="H2097" s="842" t="s">
        <v>17159</v>
      </c>
      <c r="I2097" s="842" t="s">
        <v>15810</v>
      </c>
      <c r="J2097" s="107" t="s">
        <v>17159</v>
      </c>
      <c r="K2097" s="10">
        <v>3</v>
      </c>
      <c r="L2097" s="10">
        <v>12</v>
      </c>
      <c r="M2097" s="838">
        <v>25800</v>
      </c>
      <c r="N2097" s="10">
        <v>0</v>
      </c>
      <c r="O2097" s="107">
        <v>6</v>
      </c>
      <c r="P2097" s="838">
        <v>12600</v>
      </c>
      <c r="Q2097" s="10">
        <v>0</v>
      </c>
      <c r="R2097" s="107">
        <v>12</v>
      </c>
    </row>
    <row r="2098" spans="1:18" s="843" customFormat="1" ht="22.5" x14ac:dyDescent="0.25">
      <c r="A2098" s="107" t="s">
        <v>19901</v>
      </c>
      <c r="B2098" s="10" t="s">
        <v>19548</v>
      </c>
      <c r="C2098" s="269" t="s">
        <v>30118</v>
      </c>
      <c r="D2098" s="841" t="s">
        <v>16716</v>
      </c>
      <c r="E2098" s="837">
        <v>6500</v>
      </c>
      <c r="F2098" s="269" t="s">
        <v>20290</v>
      </c>
      <c r="G2098" s="841" t="s">
        <v>20291</v>
      </c>
      <c r="H2098" s="842" t="s">
        <v>16716</v>
      </c>
      <c r="I2098" s="842" t="s">
        <v>19093</v>
      </c>
      <c r="J2098" s="107" t="s">
        <v>16716</v>
      </c>
      <c r="K2098" s="10">
        <v>2</v>
      </c>
      <c r="L2098" s="10">
        <v>8</v>
      </c>
      <c r="M2098" s="838">
        <v>35252.14</v>
      </c>
      <c r="N2098" s="10">
        <v>3</v>
      </c>
      <c r="O2098" s="107">
        <v>5</v>
      </c>
      <c r="P2098" s="838">
        <v>31677.56</v>
      </c>
      <c r="Q2098" s="10">
        <v>0</v>
      </c>
      <c r="R2098" s="107">
        <v>0</v>
      </c>
    </row>
    <row r="2099" spans="1:18" s="843" customFormat="1" ht="22.5" x14ac:dyDescent="0.25">
      <c r="A2099" s="107" t="s">
        <v>19901</v>
      </c>
      <c r="B2099" s="10" t="s">
        <v>19548</v>
      </c>
      <c r="C2099" s="269" t="s">
        <v>30118</v>
      </c>
      <c r="D2099" s="841" t="s">
        <v>19902</v>
      </c>
      <c r="E2099" s="837">
        <v>2100</v>
      </c>
      <c r="F2099" s="269" t="s">
        <v>20292</v>
      </c>
      <c r="G2099" s="841" t="s">
        <v>20293</v>
      </c>
      <c r="H2099" s="842" t="s">
        <v>17159</v>
      </c>
      <c r="I2099" s="842" t="s">
        <v>15810</v>
      </c>
      <c r="J2099" s="107" t="s">
        <v>17159</v>
      </c>
      <c r="K2099" s="10">
        <v>3</v>
      </c>
      <c r="L2099" s="10">
        <v>12</v>
      </c>
      <c r="M2099" s="838">
        <v>25800</v>
      </c>
      <c r="N2099" s="10">
        <v>0</v>
      </c>
      <c r="O2099" s="107">
        <v>6</v>
      </c>
      <c r="P2099" s="838">
        <v>12600</v>
      </c>
      <c r="Q2099" s="10">
        <v>0</v>
      </c>
      <c r="R2099" s="107">
        <v>12</v>
      </c>
    </row>
    <row r="2100" spans="1:18" s="843" customFormat="1" ht="22.5" x14ac:dyDescent="0.25">
      <c r="A2100" s="107" t="s">
        <v>19901</v>
      </c>
      <c r="B2100" s="10" t="s">
        <v>19548</v>
      </c>
      <c r="C2100" s="269" t="s">
        <v>30118</v>
      </c>
      <c r="D2100" s="841" t="s">
        <v>19902</v>
      </c>
      <c r="E2100" s="837">
        <v>2100</v>
      </c>
      <c r="F2100" s="269" t="s">
        <v>20294</v>
      </c>
      <c r="G2100" s="841" t="s">
        <v>20295</v>
      </c>
      <c r="H2100" s="842" t="s">
        <v>17159</v>
      </c>
      <c r="I2100" s="842" t="s">
        <v>15810</v>
      </c>
      <c r="J2100" s="107" t="s">
        <v>17159</v>
      </c>
      <c r="K2100" s="10">
        <v>3</v>
      </c>
      <c r="L2100" s="10">
        <v>12</v>
      </c>
      <c r="M2100" s="838">
        <v>25603.119999999999</v>
      </c>
      <c r="N2100" s="10">
        <v>0</v>
      </c>
      <c r="O2100" s="107">
        <v>6</v>
      </c>
      <c r="P2100" s="838">
        <v>12600</v>
      </c>
      <c r="Q2100" s="10">
        <v>0</v>
      </c>
      <c r="R2100" s="107">
        <v>12</v>
      </c>
    </row>
    <row r="2101" spans="1:18" s="843" customFormat="1" ht="22.5" x14ac:dyDescent="0.25">
      <c r="A2101" s="107" t="s">
        <v>19901</v>
      </c>
      <c r="B2101" s="10" t="s">
        <v>19548</v>
      </c>
      <c r="C2101" s="269" t="s">
        <v>30118</v>
      </c>
      <c r="D2101" s="841" t="s">
        <v>19908</v>
      </c>
      <c r="E2101" s="837">
        <v>3200</v>
      </c>
      <c r="F2101" s="269" t="s">
        <v>20296</v>
      </c>
      <c r="G2101" s="841" t="s">
        <v>20297</v>
      </c>
      <c r="H2101" s="842" t="s">
        <v>19911</v>
      </c>
      <c r="I2101" s="842" t="s">
        <v>19093</v>
      </c>
      <c r="J2101" s="107" t="s">
        <v>19911</v>
      </c>
      <c r="K2101" s="10">
        <v>3</v>
      </c>
      <c r="L2101" s="10">
        <v>12</v>
      </c>
      <c r="M2101" s="838">
        <v>38920</v>
      </c>
      <c r="N2101" s="10">
        <v>0</v>
      </c>
      <c r="O2101" s="107">
        <v>6</v>
      </c>
      <c r="P2101" s="838">
        <v>19200</v>
      </c>
      <c r="Q2101" s="10">
        <v>0</v>
      </c>
      <c r="R2101" s="107">
        <v>12</v>
      </c>
    </row>
    <row r="2102" spans="1:18" s="843" customFormat="1" ht="22.5" x14ac:dyDescent="0.25">
      <c r="A2102" s="107" t="s">
        <v>19901</v>
      </c>
      <c r="B2102" s="10" t="s">
        <v>19548</v>
      </c>
      <c r="C2102" s="269" t="s">
        <v>30118</v>
      </c>
      <c r="D2102" s="841" t="s">
        <v>19902</v>
      </c>
      <c r="E2102" s="837">
        <v>2100</v>
      </c>
      <c r="F2102" s="269" t="s">
        <v>20298</v>
      </c>
      <c r="G2102" s="841" t="s">
        <v>20299</v>
      </c>
      <c r="H2102" s="842" t="s">
        <v>17159</v>
      </c>
      <c r="I2102" s="842" t="s">
        <v>15810</v>
      </c>
      <c r="J2102" s="107" t="s">
        <v>17159</v>
      </c>
      <c r="K2102" s="10">
        <v>3</v>
      </c>
      <c r="L2102" s="10">
        <v>12</v>
      </c>
      <c r="M2102" s="838">
        <v>25800</v>
      </c>
      <c r="N2102" s="10">
        <v>0</v>
      </c>
      <c r="O2102" s="107">
        <v>6</v>
      </c>
      <c r="P2102" s="838">
        <v>12600</v>
      </c>
      <c r="Q2102" s="10">
        <v>0</v>
      </c>
      <c r="R2102" s="107">
        <v>12</v>
      </c>
    </row>
    <row r="2103" spans="1:18" s="843" customFormat="1" ht="22.5" x14ac:dyDescent="0.25">
      <c r="A2103" s="107" t="s">
        <v>19901</v>
      </c>
      <c r="B2103" s="10" t="s">
        <v>19548</v>
      </c>
      <c r="C2103" s="269" t="s">
        <v>30118</v>
      </c>
      <c r="D2103" s="841" t="s">
        <v>19908</v>
      </c>
      <c r="E2103" s="837">
        <v>3200</v>
      </c>
      <c r="F2103" s="269" t="s">
        <v>20300</v>
      </c>
      <c r="G2103" s="841" t="s">
        <v>20301</v>
      </c>
      <c r="H2103" s="842" t="s">
        <v>19641</v>
      </c>
      <c r="I2103" s="842" t="s">
        <v>19093</v>
      </c>
      <c r="J2103" s="107" t="s">
        <v>19641</v>
      </c>
      <c r="K2103" s="10">
        <v>3</v>
      </c>
      <c r="L2103" s="10">
        <v>12</v>
      </c>
      <c r="M2103" s="838">
        <v>38963.11</v>
      </c>
      <c r="N2103" s="10">
        <v>0</v>
      </c>
      <c r="O2103" s="107">
        <v>6</v>
      </c>
      <c r="P2103" s="838">
        <v>18929.330000000002</v>
      </c>
      <c r="Q2103" s="10">
        <v>0</v>
      </c>
      <c r="R2103" s="107">
        <v>12</v>
      </c>
    </row>
    <row r="2104" spans="1:18" s="843" customFormat="1" ht="22.5" x14ac:dyDescent="0.25">
      <c r="A2104" s="107" t="s">
        <v>19901</v>
      </c>
      <c r="B2104" s="10" t="s">
        <v>19548</v>
      </c>
      <c r="C2104" s="269" t="s">
        <v>30118</v>
      </c>
      <c r="D2104" s="841" t="s">
        <v>19955</v>
      </c>
      <c r="E2104" s="837">
        <v>3200</v>
      </c>
      <c r="F2104" s="269" t="s">
        <v>20302</v>
      </c>
      <c r="G2104" s="841" t="s">
        <v>20303</v>
      </c>
      <c r="H2104" s="842" t="s">
        <v>19594</v>
      </c>
      <c r="I2104" s="842" t="s">
        <v>19093</v>
      </c>
      <c r="J2104" s="107" t="s">
        <v>19594</v>
      </c>
      <c r="K2104" s="10">
        <v>3</v>
      </c>
      <c r="L2104" s="10">
        <v>12</v>
      </c>
      <c r="M2104" s="838">
        <v>38995.11</v>
      </c>
      <c r="N2104" s="10">
        <v>0</v>
      </c>
      <c r="O2104" s="107">
        <v>6</v>
      </c>
      <c r="P2104" s="838">
        <v>19200</v>
      </c>
      <c r="Q2104" s="10">
        <v>0</v>
      </c>
      <c r="R2104" s="107">
        <v>12</v>
      </c>
    </row>
    <row r="2105" spans="1:18" s="843" customFormat="1" ht="22.5" x14ac:dyDescent="0.25">
      <c r="A2105" s="107" t="s">
        <v>19901</v>
      </c>
      <c r="B2105" s="10" t="s">
        <v>19548</v>
      </c>
      <c r="C2105" s="269" t="s">
        <v>30118</v>
      </c>
      <c r="D2105" s="841" t="s">
        <v>20304</v>
      </c>
      <c r="E2105" s="837">
        <v>5500</v>
      </c>
      <c r="F2105" s="269" t="s">
        <v>20305</v>
      </c>
      <c r="G2105" s="841" t="s">
        <v>20306</v>
      </c>
      <c r="H2105" s="842" t="s">
        <v>19594</v>
      </c>
      <c r="I2105" s="842" t="s">
        <v>19093</v>
      </c>
      <c r="J2105" s="107" t="s">
        <v>19594</v>
      </c>
      <c r="K2105" s="10">
        <v>3</v>
      </c>
      <c r="L2105" s="10">
        <v>12</v>
      </c>
      <c r="M2105" s="838">
        <v>67133.33</v>
      </c>
      <c r="N2105" s="10">
        <v>0</v>
      </c>
      <c r="O2105" s="107">
        <v>6</v>
      </c>
      <c r="P2105" s="838">
        <v>33000</v>
      </c>
      <c r="Q2105" s="10">
        <v>0</v>
      </c>
      <c r="R2105" s="107">
        <v>12</v>
      </c>
    </row>
    <row r="2106" spans="1:18" s="843" customFormat="1" ht="22.5" x14ac:dyDescent="0.25">
      <c r="A2106" s="107" t="s">
        <v>19901</v>
      </c>
      <c r="B2106" s="10" t="s">
        <v>19548</v>
      </c>
      <c r="C2106" s="269" t="s">
        <v>30118</v>
      </c>
      <c r="D2106" s="841" t="s">
        <v>19955</v>
      </c>
      <c r="E2106" s="837">
        <v>3200</v>
      </c>
      <c r="F2106" s="269" t="s">
        <v>20307</v>
      </c>
      <c r="G2106" s="841" t="s">
        <v>20308</v>
      </c>
      <c r="H2106" s="842" t="s">
        <v>19612</v>
      </c>
      <c r="I2106" s="842" t="s">
        <v>19093</v>
      </c>
      <c r="J2106" s="107" t="s">
        <v>19612</v>
      </c>
      <c r="K2106" s="10">
        <v>3</v>
      </c>
      <c r="L2106" s="10">
        <v>12</v>
      </c>
      <c r="M2106" s="838">
        <v>39000</v>
      </c>
      <c r="N2106" s="10">
        <v>0</v>
      </c>
      <c r="O2106" s="107">
        <v>6</v>
      </c>
      <c r="P2106" s="838">
        <v>9600</v>
      </c>
      <c r="Q2106" s="10">
        <v>0</v>
      </c>
      <c r="R2106" s="107">
        <v>12</v>
      </c>
    </row>
    <row r="2107" spans="1:18" s="843" customFormat="1" ht="22.5" x14ac:dyDescent="0.25">
      <c r="A2107" s="107" t="s">
        <v>19901</v>
      </c>
      <c r="B2107" s="10" t="s">
        <v>19548</v>
      </c>
      <c r="C2107" s="269" t="s">
        <v>30118</v>
      </c>
      <c r="D2107" s="841" t="s">
        <v>20309</v>
      </c>
      <c r="E2107" s="837">
        <v>1500</v>
      </c>
      <c r="F2107" s="269" t="s">
        <v>20310</v>
      </c>
      <c r="G2107" s="841" t="s">
        <v>20311</v>
      </c>
      <c r="H2107" s="842" t="s">
        <v>17159</v>
      </c>
      <c r="I2107" s="842" t="s">
        <v>15810</v>
      </c>
      <c r="J2107" s="107" t="s">
        <v>17159</v>
      </c>
      <c r="K2107" s="10">
        <v>3</v>
      </c>
      <c r="L2107" s="10">
        <v>12</v>
      </c>
      <c r="M2107" s="838">
        <v>18810</v>
      </c>
      <c r="N2107" s="10">
        <v>0</v>
      </c>
      <c r="O2107" s="107">
        <v>6</v>
      </c>
      <c r="P2107" s="838">
        <v>9000</v>
      </c>
      <c r="Q2107" s="10">
        <v>0</v>
      </c>
      <c r="R2107" s="107">
        <v>12</v>
      </c>
    </row>
    <row r="2108" spans="1:18" s="843" customFormat="1" ht="22.5" x14ac:dyDescent="0.25">
      <c r="A2108" s="107" t="s">
        <v>19901</v>
      </c>
      <c r="B2108" s="10" t="s">
        <v>19548</v>
      </c>
      <c r="C2108" s="269" t="s">
        <v>30118</v>
      </c>
      <c r="D2108" s="841" t="s">
        <v>19902</v>
      </c>
      <c r="E2108" s="837">
        <v>2100</v>
      </c>
      <c r="F2108" s="269" t="s">
        <v>20312</v>
      </c>
      <c r="G2108" s="841" t="s">
        <v>20313</v>
      </c>
      <c r="H2108" s="842" t="s">
        <v>17159</v>
      </c>
      <c r="I2108" s="842" t="s">
        <v>15810</v>
      </c>
      <c r="J2108" s="107" t="s">
        <v>17159</v>
      </c>
      <c r="K2108" s="10">
        <v>3</v>
      </c>
      <c r="L2108" s="10">
        <v>12</v>
      </c>
      <c r="M2108" s="838">
        <v>25478.440000000002</v>
      </c>
      <c r="N2108" s="10">
        <v>0</v>
      </c>
      <c r="O2108" s="107">
        <v>6</v>
      </c>
      <c r="P2108" s="838">
        <v>12600</v>
      </c>
      <c r="Q2108" s="10">
        <v>0</v>
      </c>
      <c r="R2108" s="107">
        <v>12</v>
      </c>
    </row>
    <row r="2109" spans="1:18" s="843" customFormat="1" ht="22.5" x14ac:dyDescent="0.25">
      <c r="A2109" s="107" t="s">
        <v>19901</v>
      </c>
      <c r="B2109" s="10" t="s">
        <v>19548</v>
      </c>
      <c r="C2109" s="269" t="s">
        <v>30118</v>
      </c>
      <c r="D2109" s="841" t="s">
        <v>20314</v>
      </c>
      <c r="E2109" s="837">
        <v>4400</v>
      </c>
      <c r="F2109" s="269" t="s">
        <v>20315</v>
      </c>
      <c r="G2109" s="841" t="s">
        <v>20316</v>
      </c>
      <c r="H2109" s="842" t="s">
        <v>19911</v>
      </c>
      <c r="I2109" s="842" t="s">
        <v>19093</v>
      </c>
      <c r="J2109" s="107" t="s">
        <v>19911</v>
      </c>
      <c r="K2109" s="10">
        <v>3</v>
      </c>
      <c r="L2109" s="10">
        <v>12</v>
      </c>
      <c r="M2109" s="838">
        <v>53400</v>
      </c>
      <c r="N2109" s="10">
        <v>0</v>
      </c>
      <c r="O2109" s="107">
        <v>6</v>
      </c>
      <c r="P2109" s="838">
        <v>26400</v>
      </c>
      <c r="Q2109" s="10">
        <v>0</v>
      </c>
      <c r="R2109" s="107">
        <v>12</v>
      </c>
    </row>
    <row r="2110" spans="1:18" s="843" customFormat="1" ht="22.5" x14ac:dyDescent="0.25">
      <c r="A2110" s="107" t="s">
        <v>19901</v>
      </c>
      <c r="B2110" s="10" t="s">
        <v>19548</v>
      </c>
      <c r="C2110" s="269" t="s">
        <v>30118</v>
      </c>
      <c r="D2110" s="841" t="s">
        <v>20317</v>
      </c>
      <c r="E2110" s="837">
        <v>2000</v>
      </c>
      <c r="F2110" s="269" t="s">
        <v>20318</v>
      </c>
      <c r="G2110" s="841" t="s">
        <v>20319</v>
      </c>
      <c r="H2110" s="842" t="s">
        <v>20320</v>
      </c>
      <c r="I2110" s="842" t="s">
        <v>19090</v>
      </c>
      <c r="J2110" s="107" t="s">
        <v>20320</v>
      </c>
      <c r="K2110" s="10">
        <v>3</v>
      </c>
      <c r="L2110" s="10">
        <v>12</v>
      </c>
      <c r="M2110" s="838">
        <v>24384.989999999998</v>
      </c>
      <c r="N2110" s="10">
        <v>0</v>
      </c>
      <c r="O2110" s="107">
        <v>6</v>
      </c>
      <c r="P2110" s="838">
        <v>11853.75</v>
      </c>
      <c r="Q2110" s="10">
        <v>0</v>
      </c>
      <c r="R2110" s="107">
        <v>12</v>
      </c>
    </row>
    <row r="2111" spans="1:18" s="843" customFormat="1" ht="22.5" x14ac:dyDescent="0.25">
      <c r="A2111" s="107" t="s">
        <v>19901</v>
      </c>
      <c r="B2111" s="10" t="s">
        <v>19548</v>
      </c>
      <c r="C2111" s="269" t="s">
        <v>30118</v>
      </c>
      <c r="D2111" s="841" t="s">
        <v>20321</v>
      </c>
      <c r="E2111" s="837">
        <v>3200</v>
      </c>
      <c r="F2111" s="269" t="s">
        <v>20322</v>
      </c>
      <c r="G2111" s="841" t="s">
        <v>20323</v>
      </c>
      <c r="H2111" s="842" t="s">
        <v>19594</v>
      </c>
      <c r="I2111" s="842" t="s">
        <v>19093</v>
      </c>
      <c r="J2111" s="107" t="s">
        <v>19594</v>
      </c>
      <c r="K2111" s="10">
        <v>3</v>
      </c>
      <c r="L2111" s="10">
        <v>12</v>
      </c>
      <c r="M2111" s="838">
        <v>39000</v>
      </c>
      <c r="N2111" s="10">
        <v>0</v>
      </c>
      <c r="O2111" s="107">
        <v>6</v>
      </c>
      <c r="P2111" s="838">
        <v>19200</v>
      </c>
      <c r="Q2111" s="10">
        <v>0</v>
      </c>
      <c r="R2111" s="107">
        <v>12</v>
      </c>
    </row>
    <row r="2112" spans="1:18" s="843" customFormat="1" ht="22.5" x14ac:dyDescent="0.25">
      <c r="A2112" s="107" t="s">
        <v>19901</v>
      </c>
      <c r="B2112" s="10" t="s">
        <v>19548</v>
      </c>
      <c r="C2112" s="269" t="s">
        <v>30118</v>
      </c>
      <c r="D2112" s="841" t="s">
        <v>20324</v>
      </c>
      <c r="E2112" s="837">
        <v>3000</v>
      </c>
      <c r="F2112" s="269" t="s">
        <v>20325</v>
      </c>
      <c r="G2112" s="841" t="s">
        <v>20326</v>
      </c>
      <c r="H2112" s="842" t="s">
        <v>20001</v>
      </c>
      <c r="I2112" s="842" t="s">
        <v>19093</v>
      </c>
      <c r="J2112" s="107" t="s">
        <v>20001</v>
      </c>
      <c r="K2112" s="10">
        <v>3</v>
      </c>
      <c r="L2112" s="10">
        <v>12</v>
      </c>
      <c r="M2112" s="838">
        <v>32619.14</v>
      </c>
      <c r="N2112" s="10">
        <v>1</v>
      </c>
      <c r="O2112" s="107">
        <v>6</v>
      </c>
      <c r="P2112" s="838">
        <v>0</v>
      </c>
      <c r="Q2112" s="10">
        <v>1</v>
      </c>
      <c r="R2112" s="107">
        <v>12</v>
      </c>
    </row>
    <row r="2113" spans="1:18" s="843" customFormat="1" ht="22.5" x14ac:dyDescent="0.25">
      <c r="A2113" s="107" t="s">
        <v>19901</v>
      </c>
      <c r="B2113" s="10" t="s">
        <v>19548</v>
      </c>
      <c r="C2113" s="269" t="s">
        <v>30118</v>
      </c>
      <c r="D2113" s="841" t="s">
        <v>19955</v>
      </c>
      <c r="E2113" s="837">
        <v>3200</v>
      </c>
      <c r="F2113" s="269" t="s">
        <v>20327</v>
      </c>
      <c r="G2113" s="841" t="s">
        <v>20328</v>
      </c>
      <c r="H2113" s="842" t="s">
        <v>19594</v>
      </c>
      <c r="I2113" s="842" t="s">
        <v>19093</v>
      </c>
      <c r="J2113" s="107" t="s">
        <v>19594</v>
      </c>
      <c r="K2113" s="10">
        <v>3</v>
      </c>
      <c r="L2113" s="10">
        <v>12</v>
      </c>
      <c r="M2113" s="838">
        <v>39000</v>
      </c>
      <c r="N2113" s="10">
        <v>0</v>
      </c>
      <c r="O2113" s="107">
        <v>6</v>
      </c>
      <c r="P2113" s="838">
        <v>19000</v>
      </c>
      <c r="Q2113" s="10">
        <v>0</v>
      </c>
      <c r="R2113" s="107">
        <v>12</v>
      </c>
    </row>
    <row r="2114" spans="1:18" s="843" customFormat="1" ht="22.5" x14ac:dyDescent="0.25">
      <c r="A2114" s="107" t="s">
        <v>19901</v>
      </c>
      <c r="B2114" s="10" t="s">
        <v>19548</v>
      </c>
      <c r="C2114" s="269" t="s">
        <v>30118</v>
      </c>
      <c r="D2114" s="841" t="s">
        <v>19955</v>
      </c>
      <c r="E2114" s="837">
        <v>3200</v>
      </c>
      <c r="F2114" s="269" t="s">
        <v>20329</v>
      </c>
      <c r="G2114" s="841" t="s">
        <v>20330</v>
      </c>
      <c r="H2114" s="842" t="s">
        <v>19594</v>
      </c>
      <c r="I2114" s="842" t="s">
        <v>19093</v>
      </c>
      <c r="J2114" s="107" t="s">
        <v>19594</v>
      </c>
      <c r="K2114" s="10">
        <v>3</v>
      </c>
      <c r="L2114" s="10">
        <v>12</v>
      </c>
      <c r="M2114" s="838">
        <v>38177.119999999995</v>
      </c>
      <c r="N2114" s="10">
        <v>0</v>
      </c>
      <c r="O2114" s="107">
        <v>6</v>
      </c>
      <c r="P2114" s="838">
        <v>18880.439999999999</v>
      </c>
      <c r="Q2114" s="10">
        <v>0</v>
      </c>
      <c r="R2114" s="107">
        <v>12</v>
      </c>
    </row>
    <row r="2115" spans="1:18" s="843" customFormat="1" ht="22.5" x14ac:dyDescent="0.25">
      <c r="A2115" s="107" t="s">
        <v>19901</v>
      </c>
      <c r="B2115" s="10" t="s">
        <v>19548</v>
      </c>
      <c r="C2115" s="269" t="s">
        <v>30118</v>
      </c>
      <c r="D2115" s="841" t="s">
        <v>20331</v>
      </c>
      <c r="E2115" s="837">
        <v>4400</v>
      </c>
      <c r="F2115" s="269" t="s">
        <v>20332</v>
      </c>
      <c r="G2115" s="841" t="s">
        <v>20333</v>
      </c>
      <c r="H2115" s="842" t="s">
        <v>19594</v>
      </c>
      <c r="I2115" s="842" t="s">
        <v>19093</v>
      </c>
      <c r="J2115" s="107" t="s">
        <v>19594</v>
      </c>
      <c r="K2115" s="10">
        <v>3</v>
      </c>
      <c r="L2115" s="10">
        <v>12</v>
      </c>
      <c r="M2115" s="838">
        <v>53400</v>
      </c>
      <c r="N2115" s="10">
        <v>0</v>
      </c>
      <c r="O2115" s="107">
        <v>6</v>
      </c>
      <c r="P2115" s="838">
        <v>26400</v>
      </c>
      <c r="Q2115" s="10">
        <v>0</v>
      </c>
      <c r="R2115" s="107">
        <v>12</v>
      </c>
    </row>
    <row r="2116" spans="1:18" s="843" customFormat="1" ht="22.5" x14ac:dyDescent="0.25">
      <c r="A2116" s="107" t="s">
        <v>19901</v>
      </c>
      <c r="B2116" s="10" t="s">
        <v>19548</v>
      </c>
      <c r="C2116" s="269" t="s">
        <v>30118</v>
      </c>
      <c r="D2116" s="841" t="s">
        <v>20334</v>
      </c>
      <c r="E2116" s="837">
        <v>3500</v>
      </c>
      <c r="F2116" s="269" t="s">
        <v>20335</v>
      </c>
      <c r="G2116" s="841" t="s">
        <v>20336</v>
      </c>
      <c r="H2116" s="842" t="s">
        <v>19594</v>
      </c>
      <c r="I2116" s="842" t="s">
        <v>19093</v>
      </c>
      <c r="J2116" s="107" t="s">
        <v>19594</v>
      </c>
      <c r="K2116" s="10">
        <v>1</v>
      </c>
      <c r="L2116" s="10">
        <v>3</v>
      </c>
      <c r="M2116" s="838">
        <v>9067.5</v>
      </c>
      <c r="N2116" s="10">
        <v>1</v>
      </c>
      <c r="O2116" s="107">
        <v>6</v>
      </c>
      <c r="P2116" s="838">
        <v>0</v>
      </c>
      <c r="Q2116" s="10">
        <v>1</v>
      </c>
      <c r="R2116" s="107">
        <v>12</v>
      </c>
    </row>
    <row r="2117" spans="1:18" s="843" customFormat="1" ht="22.5" x14ac:dyDescent="0.25">
      <c r="A2117" s="107" t="s">
        <v>19901</v>
      </c>
      <c r="B2117" s="10" t="s">
        <v>19548</v>
      </c>
      <c r="C2117" s="269" t="s">
        <v>30118</v>
      </c>
      <c r="D2117" s="841" t="s">
        <v>20021</v>
      </c>
      <c r="E2117" s="837">
        <v>1250</v>
      </c>
      <c r="F2117" s="269" t="s">
        <v>20337</v>
      </c>
      <c r="G2117" s="841" t="s">
        <v>20338</v>
      </c>
      <c r="H2117" s="842" t="s">
        <v>15585</v>
      </c>
      <c r="I2117" s="842" t="s">
        <v>15585</v>
      </c>
      <c r="J2117" s="107" t="s">
        <v>15585</v>
      </c>
      <c r="K2117" s="10">
        <v>3</v>
      </c>
      <c r="L2117" s="10">
        <v>12</v>
      </c>
      <c r="M2117" s="838">
        <v>15810</v>
      </c>
      <c r="N2117" s="10">
        <v>0</v>
      </c>
      <c r="O2117" s="107">
        <v>6</v>
      </c>
      <c r="P2117" s="838">
        <v>7500</v>
      </c>
      <c r="Q2117" s="10">
        <v>0</v>
      </c>
      <c r="R2117" s="107">
        <v>12</v>
      </c>
    </row>
    <row r="2118" spans="1:18" s="843" customFormat="1" ht="22.5" x14ac:dyDescent="0.25">
      <c r="A2118" s="107" t="s">
        <v>19901</v>
      </c>
      <c r="B2118" s="10" t="s">
        <v>19548</v>
      </c>
      <c r="C2118" s="269" t="s">
        <v>30118</v>
      </c>
      <c r="D2118" s="841" t="s">
        <v>19955</v>
      </c>
      <c r="E2118" s="837">
        <v>3200</v>
      </c>
      <c r="F2118" s="269" t="s">
        <v>20339</v>
      </c>
      <c r="G2118" s="841" t="s">
        <v>20340</v>
      </c>
      <c r="H2118" s="842" t="s">
        <v>15577</v>
      </c>
      <c r="I2118" s="842" t="s">
        <v>19093</v>
      </c>
      <c r="J2118" s="107" t="s">
        <v>15577</v>
      </c>
      <c r="K2118" s="10">
        <v>3</v>
      </c>
      <c r="L2118" s="10">
        <v>12</v>
      </c>
      <c r="M2118" s="838">
        <v>39000</v>
      </c>
      <c r="N2118" s="10">
        <v>0</v>
      </c>
      <c r="O2118" s="107">
        <v>6</v>
      </c>
      <c r="P2118" s="838">
        <v>19200</v>
      </c>
      <c r="Q2118" s="10">
        <v>0</v>
      </c>
      <c r="R2118" s="107">
        <v>12</v>
      </c>
    </row>
    <row r="2119" spans="1:18" s="843" customFormat="1" ht="22.5" x14ac:dyDescent="0.25">
      <c r="A2119" s="107" t="s">
        <v>19901</v>
      </c>
      <c r="B2119" s="10" t="s">
        <v>19548</v>
      </c>
      <c r="C2119" s="269" t="s">
        <v>30118</v>
      </c>
      <c r="D2119" s="841" t="s">
        <v>19955</v>
      </c>
      <c r="E2119" s="837">
        <v>3200</v>
      </c>
      <c r="F2119" s="269" t="s">
        <v>20341</v>
      </c>
      <c r="G2119" s="841" t="s">
        <v>20342</v>
      </c>
      <c r="H2119" s="842" t="s">
        <v>19594</v>
      </c>
      <c r="I2119" s="842" t="s">
        <v>19093</v>
      </c>
      <c r="J2119" s="107" t="s">
        <v>19594</v>
      </c>
      <c r="K2119" s="10">
        <v>3</v>
      </c>
      <c r="L2119" s="10">
        <v>12</v>
      </c>
      <c r="M2119" s="838">
        <v>38731.94</v>
      </c>
      <c r="N2119" s="10">
        <v>0</v>
      </c>
      <c r="O2119" s="107">
        <v>6</v>
      </c>
      <c r="P2119" s="838">
        <v>19200</v>
      </c>
      <c r="Q2119" s="10">
        <v>0</v>
      </c>
      <c r="R2119" s="107">
        <v>12</v>
      </c>
    </row>
    <row r="2120" spans="1:18" s="843" customFormat="1" ht="22.5" x14ac:dyDescent="0.25">
      <c r="A2120" s="107" t="s">
        <v>19901</v>
      </c>
      <c r="B2120" s="10" t="s">
        <v>19548</v>
      </c>
      <c r="C2120" s="269" t="s">
        <v>30118</v>
      </c>
      <c r="D2120" s="841" t="s">
        <v>19908</v>
      </c>
      <c r="E2120" s="837">
        <v>3200</v>
      </c>
      <c r="F2120" s="269" t="s">
        <v>20343</v>
      </c>
      <c r="G2120" s="841" t="s">
        <v>20344</v>
      </c>
      <c r="H2120" s="842" t="s">
        <v>19641</v>
      </c>
      <c r="I2120" s="842" t="s">
        <v>19093</v>
      </c>
      <c r="J2120" s="107" t="s">
        <v>19641</v>
      </c>
      <c r="K2120" s="10">
        <v>3</v>
      </c>
      <c r="L2120" s="10">
        <v>12</v>
      </c>
      <c r="M2120" s="838">
        <v>38990</v>
      </c>
      <c r="N2120" s="10">
        <v>0</v>
      </c>
      <c r="O2120" s="107">
        <v>6</v>
      </c>
      <c r="P2120" s="838">
        <v>19199.330000000002</v>
      </c>
      <c r="Q2120" s="10">
        <v>0</v>
      </c>
      <c r="R2120" s="107">
        <v>12</v>
      </c>
    </row>
    <row r="2121" spans="1:18" s="843" customFormat="1" ht="22.5" x14ac:dyDescent="0.25">
      <c r="A2121" s="107" t="s">
        <v>19901</v>
      </c>
      <c r="B2121" s="10" t="s">
        <v>19548</v>
      </c>
      <c r="C2121" s="269" t="s">
        <v>30118</v>
      </c>
      <c r="D2121" s="841" t="s">
        <v>20345</v>
      </c>
      <c r="E2121" s="837">
        <v>3500</v>
      </c>
      <c r="F2121" s="269" t="s">
        <v>20346</v>
      </c>
      <c r="G2121" s="841" t="s">
        <v>20347</v>
      </c>
      <c r="H2121" s="842" t="s">
        <v>20348</v>
      </c>
      <c r="I2121" s="842" t="s">
        <v>19093</v>
      </c>
      <c r="J2121" s="107" t="s">
        <v>20348</v>
      </c>
      <c r="K2121" s="10">
        <v>1</v>
      </c>
      <c r="L2121" s="10">
        <v>3</v>
      </c>
      <c r="M2121" s="838">
        <v>8331.94</v>
      </c>
      <c r="N2121" s="10">
        <v>1</v>
      </c>
      <c r="O2121" s="107">
        <v>6</v>
      </c>
      <c r="P2121" s="838">
        <v>0</v>
      </c>
      <c r="Q2121" s="10">
        <v>1</v>
      </c>
      <c r="R2121" s="107">
        <v>12</v>
      </c>
    </row>
    <row r="2122" spans="1:18" s="843" customFormat="1" ht="22.5" x14ac:dyDescent="0.25">
      <c r="A2122" s="107" t="s">
        <v>19901</v>
      </c>
      <c r="B2122" s="10" t="s">
        <v>19548</v>
      </c>
      <c r="C2122" s="269" t="s">
        <v>30118</v>
      </c>
      <c r="D2122" s="841" t="s">
        <v>19955</v>
      </c>
      <c r="E2122" s="837">
        <v>3200</v>
      </c>
      <c r="F2122" s="269" t="s">
        <v>20349</v>
      </c>
      <c r="G2122" s="841" t="s">
        <v>20350</v>
      </c>
      <c r="H2122" s="842" t="s">
        <v>15577</v>
      </c>
      <c r="I2122" s="842" t="s">
        <v>19093</v>
      </c>
      <c r="J2122" s="107" t="s">
        <v>15577</v>
      </c>
      <c r="K2122" s="10">
        <v>3</v>
      </c>
      <c r="L2122" s="10">
        <v>12</v>
      </c>
      <c r="M2122" s="838">
        <v>38996.67</v>
      </c>
      <c r="N2122" s="10">
        <v>0</v>
      </c>
      <c r="O2122" s="107">
        <v>6</v>
      </c>
      <c r="P2122" s="838">
        <v>19200</v>
      </c>
      <c r="Q2122" s="10">
        <v>0</v>
      </c>
      <c r="R2122" s="107">
        <v>12</v>
      </c>
    </row>
    <row r="2123" spans="1:18" s="843" customFormat="1" ht="22.5" x14ac:dyDescent="0.25">
      <c r="A2123" s="107" t="s">
        <v>19901</v>
      </c>
      <c r="B2123" s="10" t="s">
        <v>19548</v>
      </c>
      <c r="C2123" s="269" t="s">
        <v>30118</v>
      </c>
      <c r="D2123" s="841" t="s">
        <v>20061</v>
      </c>
      <c r="E2123" s="837">
        <v>3500</v>
      </c>
      <c r="F2123" s="269" t="s">
        <v>20351</v>
      </c>
      <c r="G2123" s="841" t="s">
        <v>20352</v>
      </c>
      <c r="H2123" s="842" t="s">
        <v>19911</v>
      </c>
      <c r="I2123" s="842" t="s">
        <v>19093</v>
      </c>
      <c r="J2123" s="107" t="s">
        <v>19911</v>
      </c>
      <c r="K2123" s="10">
        <v>1</v>
      </c>
      <c r="L2123" s="10">
        <v>3</v>
      </c>
      <c r="M2123" s="838">
        <v>10633.33</v>
      </c>
      <c r="N2123" s="10">
        <v>1</v>
      </c>
      <c r="O2123" s="107">
        <v>6</v>
      </c>
      <c r="P2123" s="838">
        <v>21000</v>
      </c>
      <c r="Q2123" s="10">
        <v>1</v>
      </c>
      <c r="R2123" s="107">
        <v>12</v>
      </c>
    </row>
    <row r="2124" spans="1:18" s="843" customFormat="1" ht="22.5" x14ac:dyDescent="0.25">
      <c r="A2124" s="107" t="s">
        <v>19901</v>
      </c>
      <c r="B2124" s="10" t="s">
        <v>19548</v>
      </c>
      <c r="C2124" s="269" t="s">
        <v>30118</v>
      </c>
      <c r="D2124" s="841" t="s">
        <v>20122</v>
      </c>
      <c r="E2124" s="837">
        <v>3200</v>
      </c>
      <c r="F2124" s="269" t="s">
        <v>20353</v>
      </c>
      <c r="G2124" s="841" t="s">
        <v>20354</v>
      </c>
      <c r="H2124" s="842" t="s">
        <v>19594</v>
      </c>
      <c r="I2124" s="842" t="s">
        <v>19093</v>
      </c>
      <c r="J2124" s="107" t="s">
        <v>19594</v>
      </c>
      <c r="K2124" s="10">
        <v>3</v>
      </c>
      <c r="L2124" s="10">
        <v>12</v>
      </c>
      <c r="M2124" s="838">
        <v>39000</v>
      </c>
      <c r="N2124" s="10">
        <v>0</v>
      </c>
      <c r="O2124" s="107">
        <v>6</v>
      </c>
      <c r="P2124" s="838">
        <v>19200</v>
      </c>
      <c r="Q2124" s="10">
        <v>0</v>
      </c>
      <c r="R2124" s="107">
        <v>12</v>
      </c>
    </row>
    <row r="2125" spans="1:18" s="843" customFormat="1" ht="22.5" x14ac:dyDescent="0.25">
      <c r="A2125" s="107" t="s">
        <v>19901</v>
      </c>
      <c r="B2125" s="10" t="s">
        <v>19548</v>
      </c>
      <c r="C2125" s="269" t="s">
        <v>30118</v>
      </c>
      <c r="D2125" s="841" t="s">
        <v>20122</v>
      </c>
      <c r="E2125" s="837">
        <v>3200</v>
      </c>
      <c r="F2125" s="269" t="s">
        <v>20355</v>
      </c>
      <c r="G2125" s="841" t="s">
        <v>20356</v>
      </c>
      <c r="H2125" s="842" t="s">
        <v>19594</v>
      </c>
      <c r="I2125" s="842" t="s">
        <v>19093</v>
      </c>
      <c r="J2125" s="107" t="s">
        <v>19594</v>
      </c>
      <c r="K2125" s="10">
        <v>3</v>
      </c>
      <c r="L2125" s="10">
        <v>12</v>
      </c>
      <c r="M2125" s="838">
        <v>38915.56</v>
      </c>
      <c r="N2125" s="10">
        <v>0</v>
      </c>
      <c r="O2125" s="107">
        <v>6</v>
      </c>
      <c r="P2125" s="838">
        <v>19200</v>
      </c>
      <c r="Q2125" s="10">
        <v>0</v>
      </c>
      <c r="R2125" s="107">
        <v>12</v>
      </c>
    </row>
    <row r="2126" spans="1:18" s="843" customFormat="1" ht="22.5" x14ac:dyDescent="0.25">
      <c r="A2126" s="107" t="s">
        <v>19901</v>
      </c>
      <c r="B2126" s="10" t="s">
        <v>19548</v>
      </c>
      <c r="C2126" s="269" t="s">
        <v>30118</v>
      </c>
      <c r="D2126" s="841" t="s">
        <v>19902</v>
      </c>
      <c r="E2126" s="837">
        <v>2100</v>
      </c>
      <c r="F2126" s="269" t="s">
        <v>20357</v>
      </c>
      <c r="G2126" s="841" t="s">
        <v>20358</v>
      </c>
      <c r="H2126" s="842" t="s">
        <v>17159</v>
      </c>
      <c r="I2126" s="842" t="s">
        <v>15810</v>
      </c>
      <c r="J2126" s="107" t="s">
        <v>17159</v>
      </c>
      <c r="K2126" s="10">
        <v>3</v>
      </c>
      <c r="L2126" s="10">
        <v>12</v>
      </c>
      <c r="M2126" s="838">
        <v>25786.429999999997</v>
      </c>
      <c r="N2126" s="10">
        <v>0</v>
      </c>
      <c r="O2126" s="107">
        <v>6</v>
      </c>
      <c r="P2126" s="838">
        <v>12600</v>
      </c>
      <c r="Q2126" s="10">
        <v>0</v>
      </c>
      <c r="R2126" s="107">
        <v>12</v>
      </c>
    </row>
    <row r="2127" spans="1:18" s="843" customFormat="1" ht="22.5" x14ac:dyDescent="0.25">
      <c r="A2127" s="107" t="s">
        <v>19901</v>
      </c>
      <c r="B2127" s="10" t="s">
        <v>19548</v>
      </c>
      <c r="C2127" s="269" t="s">
        <v>30118</v>
      </c>
      <c r="D2127" s="841" t="s">
        <v>19955</v>
      </c>
      <c r="E2127" s="837">
        <v>3200</v>
      </c>
      <c r="F2127" s="269" t="s">
        <v>20359</v>
      </c>
      <c r="G2127" s="841" t="s">
        <v>20360</v>
      </c>
      <c r="H2127" s="842" t="s">
        <v>19594</v>
      </c>
      <c r="I2127" s="842" t="s">
        <v>19093</v>
      </c>
      <c r="J2127" s="107" t="s">
        <v>19594</v>
      </c>
      <c r="K2127" s="10">
        <v>3</v>
      </c>
      <c r="L2127" s="10">
        <v>12</v>
      </c>
      <c r="M2127" s="838">
        <v>39000</v>
      </c>
      <c r="N2127" s="10">
        <v>0</v>
      </c>
      <c r="O2127" s="107">
        <v>1</v>
      </c>
      <c r="P2127" s="838">
        <v>3315.55</v>
      </c>
      <c r="Q2127" s="10">
        <v>0</v>
      </c>
      <c r="R2127" s="107">
        <v>0</v>
      </c>
    </row>
    <row r="2128" spans="1:18" s="843" customFormat="1" ht="22.5" x14ac:dyDescent="0.25">
      <c r="A2128" s="107" t="s">
        <v>19901</v>
      </c>
      <c r="B2128" s="10" t="s">
        <v>19548</v>
      </c>
      <c r="C2128" s="269" t="s">
        <v>30118</v>
      </c>
      <c r="D2128" s="841" t="s">
        <v>19926</v>
      </c>
      <c r="E2128" s="837">
        <v>1025</v>
      </c>
      <c r="F2128" s="269" t="s">
        <v>20361</v>
      </c>
      <c r="G2128" s="841" t="s">
        <v>20362</v>
      </c>
      <c r="H2128" s="842" t="s">
        <v>17159</v>
      </c>
      <c r="I2128" s="842" t="s">
        <v>15810</v>
      </c>
      <c r="J2128" s="107" t="s">
        <v>17159</v>
      </c>
      <c r="K2128" s="10">
        <v>3</v>
      </c>
      <c r="L2128" s="10">
        <v>12</v>
      </c>
      <c r="M2128" s="838">
        <v>9501.73</v>
      </c>
      <c r="N2128" s="10">
        <v>0</v>
      </c>
      <c r="O2128" s="107">
        <v>6</v>
      </c>
      <c r="P2128" s="838">
        <v>0</v>
      </c>
      <c r="Q2128" s="10">
        <v>0</v>
      </c>
      <c r="R2128" s="107">
        <v>12</v>
      </c>
    </row>
    <row r="2129" spans="1:18" s="843" customFormat="1" ht="22.5" x14ac:dyDescent="0.25">
      <c r="A2129" s="107" t="s">
        <v>19901</v>
      </c>
      <c r="B2129" s="10" t="s">
        <v>19548</v>
      </c>
      <c r="C2129" s="269" t="s">
        <v>30118</v>
      </c>
      <c r="D2129" s="841" t="s">
        <v>20143</v>
      </c>
      <c r="E2129" s="837">
        <v>4300</v>
      </c>
      <c r="F2129" s="269" t="s">
        <v>20363</v>
      </c>
      <c r="G2129" s="841" t="s">
        <v>20364</v>
      </c>
      <c r="H2129" s="842" t="s">
        <v>19911</v>
      </c>
      <c r="I2129" s="842" t="s">
        <v>19093</v>
      </c>
      <c r="J2129" s="107" t="s">
        <v>19911</v>
      </c>
      <c r="K2129" s="10">
        <v>3</v>
      </c>
      <c r="L2129" s="10">
        <v>12</v>
      </c>
      <c r="M2129" s="838">
        <v>52200</v>
      </c>
      <c r="N2129" s="10">
        <v>0</v>
      </c>
      <c r="O2129" s="107">
        <v>6</v>
      </c>
      <c r="P2129" s="838">
        <v>25656.67</v>
      </c>
      <c r="Q2129" s="10">
        <v>0</v>
      </c>
      <c r="R2129" s="107">
        <v>12</v>
      </c>
    </row>
    <row r="2130" spans="1:18" s="843" customFormat="1" ht="22.5" x14ac:dyDescent="0.25">
      <c r="A2130" s="107" t="s">
        <v>19901</v>
      </c>
      <c r="B2130" s="10" t="s">
        <v>19548</v>
      </c>
      <c r="C2130" s="269" t="s">
        <v>30118</v>
      </c>
      <c r="D2130" s="841" t="s">
        <v>15774</v>
      </c>
      <c r="E2130" s="837">
        <v>2000</v>
      </c>
      <c r="F2130" s="269" t="s">
        <v>20365</v>
      </c>
      <c r="G2130" s="841" t="s">
        <v>20366</v>
      </c>
      <c r="H2130" s="842" t="s">
        <v>20367</v>
      </c>
      <c r="I2130" s="842" t="s">
        <v>19090</v>
      </c>
      <c r="J2130" s="107" t="s">
        <v>20367</v>
      </c>
      <c r="K2130" s="10">
        <v>3</v>
      </c>
      <c r="L2130" s="10">
        <v>12</v>
      </c>
      <c r="M2130" s="838">
        <v>24753.059999999998</v>
      </c>
      <c r="N2130" s="10">
        <v>0</v>
      </c>
      <c r="O2130" s="107">
        <v>6</v>
      </c>
      <c r="P2130" s="838">
        <v>12000</v>
      </c>
      <c r="Q2130" s="10">
        <v>0</v>
      </c>
      <c r="R2130" s="107">
        <v>12</v>
      </c>
    </row>
    <row r="2131" spans="1:18" s="843" customFormat="1" ht="22.5" x14ac:dyDescent="0.25">
      <c r="A2131" s="107" t="s">
        <v>19901</v>
      </c>
      <c r="B2131" s="10" t="s">
        <v>19548</v>
      </c>
      <c r="C2131" s="269" t="s">
        <v>30118</v>
      </c>
      <c r="D2131" s="841" t="s">
        <v>19902</v>
      </c>
      <c r="E2131" s="837">
        <v>2100</v>
      </c>
      <c r="F2131" s="269" t="s">
        <v>20368</v>
      </c>
      <c r="G2131" s="841" t="s">
        <v>20369</v>
      </c>
      <c r="H2131" s="842" t="s">
        <v>17159</v>
      </c>
      <c r="I2131" s="842" t="s">
        <v>15810</v>
      </c>
      <c r="J2131" s="107" t="s">
        <v>17159</v>
      </c>
      <c r="K2131" s="10">
        <v>3</v>
      </c>
      <c r="L2131" s="10">
        <v>12</v>
      </c>
      <c r="M2131" s="838">
        <v>25800</v>
      </c>
      <c r="N2131" s="10">
        <v>0</v>
      </c>
      <c r="O2131" s="107">
        <v>6</v>
      </c>
      <c r="P2131" s="838">
        <v>12600</v>
      </c>
      <c r="Q2131" s="10">
        <v>0</v>
      </c>
      <c r="R2131" s="107">
        <v>12</v>
      </c>
    </row>
    <row r="2132" spans="1:18" s="843" customFormat="1" ht="22.5" x14ac:dyDescent="0.25">
      <c r="A2132" s="107" t="s">
        <v>19901</v>
      </c>
      <c r="B2132" s="10" t="s">
        <v>19548</v>
      </c>
      <c r="C2132" s="269" t="s">
        <v>30118</v>
      </c>
      <c r="D2132" s="841" t="s">
        <v>20370</v>
      </c>
      <c r="E2132" s="837">
        <v>2900</v>
      </c>
      <c r="F2132" s="269" t="s">
        <v>20371</v>
      </c>
      <c r="G2132" s="841" t="s">
        <v>20372</v>
      </c>
      <c r="H2132" s="842" t="s">
        <v>19594</v>
      </c>
      <c r="I2132" s="842" t="s">
        <v>19093</v>
      </c>
      <c r="J2132" s="107" t="s">
        <v>19594</v>
      </c>
      <c r="K2132" s="10">
        <v>3</v>
      </c>
      <c r="L2132" s="10">
        <v>12</v>
      </c>
      <c r="M2132" s="838">
        <v>35400</v>
      </c>
      <c r="N2132" s="10">
        <v>0</v>
      </c>
      <c r="O2132" s="107">
        <v>6</v>
      </c>
      <c r="P2132" s="838">
        <v>17400</v>
      </c>
      <c r="Q2132" s="10">
        <v>0</v>
      </c>
      <c r="R2132" s="107">
        <v>12</v>
      </c>
    </row>
    <row r="2133" spans="1:18" s="843" customFormat="1" ht="22.5" x14ac:dyDescent="0.25">
      <c r="A2133" s="107" t="s">
        <v>19901</v>
      </c>
      <c r="B2133" s="10" t="s">
        <v>19548</v>
      </c>
      <c r="C2133" s="269" t="s">
        <v>30118</v>
      </c>
      <c r="D2133" s="841" t="s">
        <v>19908</v>
      </c>
      <c r="E2133" s="837">
        <v>3200</v>
      </c>
      <c r="F2133" s="269" t="s">
        <v>20373</v>
      </c>
      <c r="G2133" s="841" t="s">
        <v>20374</v>
      </c>
      <c r="H2133" s="842" t="s">
        <v>19641</v>
      </c>
      <c r="I2133" s="842" t="s">
        <v>19093</v>
      </c>
      <c r="J2133" s="107" t="s">
        <v>19641</v>
      </c>
      <c r="K2133" s="10">
        <v>3</v>
      </c>
      <c r="L2133" s="10">
        <v>12</v>
      </c>
      <c r="M2133" s="838">
        <v>39000</v>
      </c>
      <c r="N2133" s="10">
        <v>0</v>
      </c>
      <c r="O2133" s="107">
        <v>6</v>
      </c>
      <c r="P2133" s="838">
        <v>19173.330000000002</v>
      </c>
      <c r="Q2133" s="10">
        <v>0</v>
      </c>
      <c r="R2133" s="107">
        <v>12</v>
      </c>
    </row>
    <row r="2134" spans="1:18" s="843" customFormat="1" ht="22.5" x14ac:dyDescent="0.25">
      <c r="A2134" s="107" t="s">
        <v>19901</v>
      </c>
      <c r="B2134" s="10" t="s">
        <v>19548</v>
      </c>
      <c r="C2134" s="269" t="s">
        <v>30118</v>
      </c>
      <c r="D2134" s="841" t="s">
        <v>17159</v>
      </c>
      <c r="E2134" s="837">
        <v>2000</v>
      </c>
      <c r="F2134" s="269" t="s">
        <v>20375</v>
      </c>
      <c r="G2134" s="841" t="s">
        <v>20376</v>
      </c>
      <c r="H2134" s="842" t="s">
        <v>20377</v>
      </c>
      <c r="I2134" s="842" t="s">
        <v>19090</v>
      </c>
      <c r="J2134" s="107" t="s">
        <v>20377</v>
      </c>
      <c r="K2134" s="10">
        <v>3</v>
      </c>
      <c r="L2134" s="10">
        <v>12</v>
      </c>
      <c r="M2134" s="838">
        <v>24810</v>
      </c>
      <c r="N2134" s="10">
        <v>0</v>
      </c>
      <c r="O2134" s="107">
        <v>6</v>
      </c>
      <c r="P2134" s="838">
        <v>12000</v>
      </c>
      <c r="Q2134" s="10">
        <v>0</v>
      </c>
      <c r="R2134" s="107">
        <v>12</v>
      </c>
    </row>
    <row r="2135" spans="1:18" s="843" customFormat="1" ht="22.5" x14ac:dyDescent="0.25">
      <c r="A2135" s="107" t="s">
        <v>19901</v>
      </c>
      <c r="B2135" s="10" t="s">
        <v>19548</v>
      </c>
      <c r="C2135" s="269" t="s">
        <v>30118</v>
      </c>
      <c r="D2135" s="841" t="s">
        <v>19926</v>
      </c>
      <c r="E2135" s="837">
        <v>1025</v>
      </c>
      <c r="F2135" s="269" t="s">
        <v>20378</v>
      </c>
      <c r="G2135" s="841" t="s">
        <v>20379</v>
      </c>
      <c r="H2135" s="842" t="s">
        <v>15585</v>
      </c>
      <c r="I2135" s="842" t="s">
        <v>15585</v>
      </c>
      <c r="J2135" s="107" t="s">
        <v>15585</v>
      </c>
      <c r="K2135" s="10">
        <v>3</v>
      </c>
      <c r="L2135" s="10">
        <v>12</v>
      </c>
      <c r="M2135" s="838">
        <v>12810</v>
      </c>
      <c r="N2135" s="10">
        <v>0</v>
      </c>
      <c r="O2135" s="107">
        <v>6</v>
      </c>
      <c r="P2135" s="838">
        <v>6025</v>
      </c>
      <c r="Q2135" s="10">
        <v>0</v>
      </c>
      <c r="R2135" s="107">
        <v>12</v>
      </c>
    </row>
    <row r="2136" spans="1:18" s="843" customFormat="1" ht="22.5" x14ac:dyDescent="0.25">
      <c r="A2136" s="107" t="s">
        <v>19901</v>
      </c>
      <c r="B2136" s="10" t="s">
        <v>19548</v>
      </c>
      <c r="C2136" s="269" t="s">
        <v>30118</v>
      </c>
      <c r="D2136" s="841" t="s">
        <v>19902</v>
      </c>
      <c r="E2136" s="837">
        <v>2100</v>
      </c>
      <c r="F2136" s="269" t="s">
        <v>20380</v>
      </c>
      <c r="G2136" s="841" t="s">
        <v>20381</v>
      </c>
      <c r="H2136" s="842" t="s">
        <v>17159</v>
      </c>
      <c r="I2136" s="842" t="s">
        <v>15810</v>
      </c>
      <c r="J2136" s="107" t="s">
        <v>17159</v>
      </c>
      <c r="K2136" s="10">
        <v>3</v>
      </c>
      <c r="L2136" s="10">
        <v>12</v>
      </c>
      <c r="M2136" s="838">
        <v>25800</v>
      </c>
      <c r="N2136" s="10">
        <v>0</v>
      </c>
      <c r="O2136" s="107">
        <v>6</v>
      </c>
      <c r="P2136" s="838">
        <v>12600</v>
      </c>
      <c r="Q2136" s="10">
        <v>0</v>
      </c>
      <c r="R2136" s="107">
        <v>12</v>
      </c>
    </row>
    <row r="2137" spans="1:18" s="843" customFormat="1" ht="22.5" x14ac:dyDescent="0.25">
      <c r="A2137" s="107" t="s">
        <v>19901</v>
      </c>
      <c r="B2137" s="10" t="s">
        <v>19548</v>
      </c>
      <c r="C2137" s="269" t="s">
        <v>30118</v>
      </c>
      <c r="D2137" s="841" t="s">
        <v>19926</v>
      </c>
      <c r="E2137" s="837">
        <v>1100</v>
      </c>
      <c r="F2137" s="269" t="s">
        <v>20382</v>
      </c>
      <c r="G2137" s="841" t="s">
        <v>20383</v>
      </c>
      <c r="H2137" s="842" t="s">
        <v>15585</v>
      </c>
      <c r="I2137" s="842" t="s">
        <v>15585</v>
      </c>
      <c r="J2137" s="107" t="s">
        <v>15585</v>
      </c>
      <c r="K2137" s="10">
        <v>3</v>
      </c>
      <c r="L2137" s="10">
        <v>12</v>
      </c>
      <c r="M2137" s="838">
        <v>14010</v>
      </c>
      <c r="N2137" s="10">
        <v>0</v>
      </c>
      <c r="O2137" s="107">
        <v>6</v>
      </c>
      <c r="P2137" s="838">
        <v>6600</v>
      </c>
      <c r="Q2137" s="10">
        <v>0</v>
      </c>
      <c r="R2137" s="107">
        <v>12</v>
      </c>
    </row>
    <row r="2138" spans="1:18" s="843" customFormat="1" ht="22.5" x14ac:dyDescent="0.25">
      <c r="A2138" s="107" t="s">
        <v>19901</v>
      </c>
      <c r="B2138" s="10" t="s">
        <v>19548</v>
      </c>
      <c r="C2138" s="269" t="s">
        <v>30118</v>
      </c>
      <c r="D2138" s="841" t="s">
        <v>19902</v>
      </c>
      <c r="E2138" s="837">
        <v>2100</v>
      </c>
      <c r="F2138" s="269" t="s">
        <v>20384</v>
      </c>
      <c r="G2138" s="841" t="s">
        <v>20385</v>
      </c>
      <c r="H2138" s="842" t="s">
        <v>17159</v>
      </c>
      <c r="I2138" s="842" t="s">
        <v>15810</v>
      </c>
      <c r="J2138" s="107" t="s">
        <v>17159</v>
      </c>
      <c r="K2138" s="10">
        <v>3</v>
      </c>
      <c r="L2138" s="10">
        <v>12</v>
      </c>
      <c r="M2138" s="838">
        <v>25800</v>
      </c>
      <c r="N2138" s="10">
        <v>0</v>
      </c>
      <c r="O2138" s="107">
        <v>6</v>
      </c>
      <c r="P2138" s="838">
        <v>12600</v>
      </c>
      <c r="Q2138" s="10">
        <v>0</v>
      </c>
      <c r="R2138" s="107">
        <v>12</v>
      </c>
    </row>
    <row r="2139" spans="1:18" s="843" customFormat="1" ht="22.5" x14ac:dyDescent="0.25">
      <c r="A2139" s="107" t="s">
        <v>19901</v>
      </c>
      <c r="B2139" s="10" t="s">
        <v>19548</v>
      </c>
      <c r="C2139" s="269" t="s">
        <v>30118</v>
      </c>
      <c r="D2139" s="841" t="s">
        <v>19902</v>
      </c>
      <c r="E2139" s="837">
        <v>2100</v>
      </c>
      <c r="F2139" s="269" t="s">
        <v>20386</v>
      </c>
      <c r="G2139" s="841" t="s">
        <v>20387</v>
      </c>
      <c r="H2139" s="842" t="s">
        <v>17159</v>
      </c>
      <c r="I2139" s="842" t="s">
        <v>15810</v>
      </c>
      <c r="J2139" s="107" t="s">
        <v>17159</v>
      </c>
      <c r="K2139" s="10">
        <v>3</v>
      </c>
      <c r="L2139" s="10">
        <v>12</v>
      </c>
      <c r="M2139" s="838">
        <v>25693.69</v>
      </c>
      <c r="N2139" s="10">
        <v>0</v>
      </c>
      <c r="O2139" s="107">
        <v>6</v>
      </c>
      <c r="P2139" s="838">
        <v>12582.79</v>
      </c>
      <c r="Q2139" s="10">
        <v>0</v>
      </c>
      <c r="R2139" s="107">
        <v>12</v>
      </c>
    </row>
    <row r="2140" spans="1:18" s="843" customFormat="1" ht="22.5" x14ac:dyDescent="0.25">
      <c r="A2140" s="107" t="s">
        <v>19901</v>
      </c>
      <c r="B2140" s="10" t="s">
        <v>19548</v>
      </c>
      <c r="C2140" s="269" t="s">
        <v>30118</v>
      </c>
      <c r="D2140" s="841" t="s">
        <v>20388</v>
      </c>
      <c r="E2140" s="837">
        <v>3800</v>
      </c>
      <c r="F2140" s="269" t="s">
        <v>20389</v>
      </c>
      <c r="G2140" s="841" t="s">
        <v>20390</v>
      </c>
      <c r="H2140" s="842" t="s">
        <v>19641</v>
      </c>
      <c r="I2140" s="842" t="s">
        <v>19093</v>
      </c>
      <c r="J2140" s="107" t="s">
        <v>19641</v>
      </c>
      <c r="K2140" s="10">
        <v>3</v>
      </c>
      <c r="L2140" s="10">
        <v>12</v>
      </c>
      <c r="M2140" s="838">
        <v>46100.78</v>
      </c>
      <c r="N2140" s="10">
        <v>0</v>
      </c>
      <c r="O2140" s="107">
        <v>6</v>
      </c>
      <c r="P2140" s="838">
        <v>22793.4</v>
      </c>
      <c r="Q2140" s="10">
        <v>0</v>
      </c>
      <c r="R2140" s="107">
        <v>12</v>
      </c>
    </row>
    <row r="2141" spans="1:18" s="843" customFormat="1" ht="22.5" x14ac:dyDescent="0.25">
      <c r="A2141" s="107" t="s">
        <v>19901</v>
      </c>
      <c r="B2141" s="10" t="s">
        <v>19548</v>
      </c>
      <c r="C2141" s="269" t="s">
        <v>30118</v>
      </c>
      <c r="D2141" s="841" t="s">
        <v>20321</v>
      </c>
      <c r="E2141" s="837">
        <v>4300</v>
      </c>
      <c r="F2141" s="269" t="s">
        <v>20391</v>
      </c>
      <c r="G2141" s="841" t="s">
        <v>20392</v>
      </c>
      <c r="H2141" s="842" t="s">
        <v>20142</v>
      </c>
      <c r="I2141" s="842" t="s">
        <v>19093</v>
      </c>
      <c r="J2141" s="107" t="s">
        <v>20142</v>
      </c>
      <c r="K2141" s="10">
        <v>2</v>
      </c>
      <c r="L2141" s="10">
        <v>8</v>
      </c>
      <c r="M2141" s="838">
        <v>24077.02</v>
      </c>
      <c r="N2141" s="10">
        <v>3</v>
      </c>
      <c r="O2141" s="107">
        <v>6</v>
      </c>
      <c r="P2141" s="838">
        <v>0</v>
      </c>
      <c r="Q2141" s="10">
        <v>3</v>
      </c>
      <c r="R2141" s="107">
        <v>12</v>
      </c>
    </row>
    <row r="2142" spans="1:18" s="843" customFormat="1" ht="22.5" x14ac:dyDescent="0.25">
      <c r="A2142" s="107" t="s">
        <v>19901</v>
      </c>
      <c r="B2142" s="10" t="s">
        <v>19548</v>
      </c>
      <c r="C2142" s="269" t="s">
        <v>30118</v>
      </c>
      <c r="D2142" s="841" t="s">
        <v>19902</v>
      </c>
      <c r="E2142" s="837">
        <v>2100</v>
      </c>
      <c r="F2142" s="269" t="s">
        <v>20393</v>
      </c>
      <c r="G2142" s="841" t="s">
        <v>20394</v>
      </c>
      <c r="H2142" s="842" t="s">
        <v>17159</v>
      </c>
      <c r="I2142" s="842" t="s">
        <v>15810</v>
      </c>
      <c r="J2142" s="107" t="s">
        <v>17159</v>
      </c>
      <c r="K2142" s="10">
        <v>3</v>
      </c>
      <c r="L2142" s="10">
        <v>12</v>
      </c>
      <c r="M2142" s="838">
        <v>25800</v>
      </c>
      <c r="N2142" s="10">
        <v>0</v>
      </c>
      <c r="O2142" s="107">
        <v>6</v>
      </c>
      <c r="P2142" s="838">
        <v>12597.67</v>
      </c>
      <c r="Q2142" s="10">
        <v>0</v>
      </c>
      <c r="R2142" s="107">
        <v>12</v>
      </c>
    </row>
    <row r="2143" spans="1:18" s="843" customFormat="1" ht="22.5" x14ac:dyDescent="0.25">
      <c r="A2143" s="107" t="s">
        <v>19901</v>
      </c>
      <c r="B2143" s="10" t="s">
        <v>19548</v>
      </c>
      <c r="C2143" s="269" t="s">
        <v>30118</v>
      </c>
      <c r="D2143" s="841" t="s">
        <v>19926</v>
      </c>
      <c r="E2143" s="837">
        <v>1025</v>
      </c>
      <c r="F2143" s="269" t="s">
        <v>20395</v>
      </c>
      <c r="G2143" s="841" t="s">
        <v>20396</v>
      </c>
      <c r="H2143" s="842" t="s">
        <v>15585</v>
      </c>
      <c r="I2143" s="842" t="s">
        <v>15585</v>
      </c>
      <c r="J2143" s="107" t="s">
        <v>15585</v>
      </c>
      <c r="K2143" s="10">
        <v>3</v>
      </c>
      <c r="L2143" s="10">
        <v>12</v>
      </c>
      <c r="M2143" s="838">
        <v>12810</v>
      </c>
      <c r="N2143" s="10">
        <v>0</v>
      </c>
      <c r="O2143" s="107">
        <v>6</v>
      </c>
      <c r="P2143" s="838">
        <v>6025</v>
      </c>
      <c r="Q2143" s="10">
        <v>0</v>
      </c>
      <c r="R2143" s="107">
        <v>12</v>
      </c>
    </row>
    <row r="2144" spans="1:18" s="843" customFormat="1" ht="22.5" x14ac:dyDescent="0.25">
      <c r="A2144" s="107" t="s">
        <v>19901</v>
      </c>
      <c r="B2144" s="10" t="s">
        <v>19548</v>
      </c>
      <c r="C2144" s="269" t="s">
        <v>30118</v>
      </c>
      <c r="D2144" s="841" t="s">
        <v>19908</v>
      </c>
      <c r="E2144" s="837">
        <v>3200</v>
      </c>
      <c r="F2144" s="269" t="s">
        <v>20397</v>
      </c>
      <c r="G2144" s="841" t="s">
        <v>20398</v>
      </c>
      <c r="H2144" s="842" t="s">
        <v>19911</v>
      </c>
      <c r="I2144" s="842" t="s">
        <v>19093</v>
      </c>
      <c r="J2144" s="107" t="s">
        <v>19911</v>
      </c>
      <c r="K2144" s="10">
        <v>3</v>
      </c>
      <c r="L2144" s="10">
        <v>12</v>
      </c>
      <c r="M2144" s="838">
        <v>39000</v>
      </c>
      <c r="N2144" s="10">
        <v>0</v>
      </c>
      <c r="O2144" s="107">
        <v>6</v>
      </c>
      <c r="P2144" s="838">
        <v>19200</v>
      </c>
      <c r="Q2144" s="10">
        <v>0</v>
      </c>
      <c r="R2144" s="107">
        <v>12</v>
      </c>
    </row>
    <row r="2145" spans="1:18" s="843" customFormat="1" ht="22.5" x14ac:dyDescent="0.25">
      <c r="A2145" s="107" t="s">
        <v>19901</v>
      </c>
      <c r="B2145" s="10" t="s">
        <v>19548</v>
      </c>
      <c r="C2145" s="269" t="s">
        <v>30118</v>
      </c>
      <c r="D2145" s="841" t="s">
        <v>20399</v>
      </c>
      <c r="E2145" s="837">
        <v>3000</v>
      </c>
      <c r="F2145" s="269" t="s">
        <v>20400</v>
      </c>
      <c r="G2145" s="841" t="s">
        <v>20401</v>
      </c>
      <c r="H2145" s="842" t="s">
        <v>20001</v>
      </c>
      <c r="I2145" s="842" t="s">
        <v>15810</v>
      </c>
      <c r="J2145" s="107" t="s">
        <v>20001</v>
      </c>
      <c r="K2145" s="10">
        <v>3</v>
      </c>
      <c r="L2145" s="10">
        <v>12</v>
      </c>
      <c r="M2145" s="838">
        <v>36599.380000000005</v>
      </c>
      <c r="N2145" s="10">
        <v>0</v>
      </c>
      <c r="O2145" s="107">
        <v>6</v>
      </c>
      <c r="P2145" s="838">
        <v>18000</v>
      </c>
      <c r="Q2145" s="10">
        <v>0</v>
      </c>
      <c r="R2145" s="107">
        <v>12</v>
      </c>
    </row>
    <row r="2146" spans="1:18" s="843" customFormat="1" ht="22.5" x14ac:dyDescent="0.25">
      <c r="A2146" s="107" t="s">
        <v>19901</v>
      </c>
      <c r="B2146" s="10" t="s">
        <v>19548</v>
      </c>
      <c r="C2146" s="269" t="s">
        <v>30118</v>
      </c>
      <c r="D2146" s="841" t="s">
        <v>19955</v>
      </c>
      <c r="E2146" s="837">
        <v>3200</v>
      </c>
      <c r="F2146" s="269" t="s">
        <v>20402</v>
      </c>
      <c r="G2146" s="841" t="s">
        <v>20403</v>
      </c>
      <c r="H2146" s="842" t="s">
        <v>19594</v>
      </c>
      <c r="I2146" s="842" t="s">
        <v>19093</v>
      </c>
      <c r="J2146" s="107" t="s">
        <v>19594</v>
      </c>
      <c r="K2146" s="10">
        <v>3</v>
      </c>
      <c r="L2146" s="10">
        <v>12</v>
      </c>
      <c r="M2146" s="838">
        <v>39000</v>
      </c>
      <c r="N2146" s="10">
        <v>0</v>
      </c>
      <c r="O2146" s="107">
        <v>6</v>
      </c>
      <c r="P2146" s="838">
        <v>19200</v>
      </c>
      <c r="Q2146" s="10">
        <v>0</v>
      </c>
      <c r="R2146" s="107">
        <v>12</v>
      </c>
    </row>
    <row r="2147" spans="1:18" s="843" customFormat="1" ht="22.5" x14ac:dyDescent="0.25">
      <c r="A2147" s="107" t="s">
        <v>19901</v>
      </c>
      <c r="B2147" s="10" t="s">
        <v>19548</v>
      </c>
      <c r="C2147" s="269" t="s">
        <v>30118</v>
      </c>
      <c r="D2147" s="841" t="s">
        <v>19902</v>
      </c>
      <c r="E2147" s="837">
        <v>2100</v>
      </c>
      <c r="F2147" s="269" t="s">
        <v>20404</v>
      </c>
      <c r="G2147" s="841" t="s">
        <v>20405</v>
      </c>
      <c r="H2147" s="842" t="s">
        <v>17159</v>
      </c>
      <c r="I2147" s="842" t="s">
        <v>15810</v>
      </c>
      <c r="J2147" s="107" t="s">
        <v>17159</v>
      </c>
      <c r="K2147" s="10">
        <v>3</v>
      </c>
      <c r="L2147" s="10">
        <v>12</v>
      </c>
      <c r="M2147" s="838">
        <v>25791.25</v>
      </c>
      <c r="N2147" s="10">
        <v>0</v>
      </c>
      <c r="O2147" s="107">
        <v>6</v>
      </c>
      <c r="P2147" s="838">
        <v>12528.4</v>
      </c>
      <c r="Q2147" s="10">
        <v>0</v>
      </c>
      <c r="R2147" s="107">
        <v>12</v>
      </c>
    </row>
    <row r="2148" spans="1:18" s="843" customFormat="1" ht="22.5" x14ac:dyDescent="0.25">
      <c r="A2148" s="107" t="s">
        <v>19901</v>
      </c>
      <c r="B2148" s="10" t="s">
        <v>19548</v>
      </c>
      <c r="C2148" s="269" t="s">
        <v>30118</v>
      </c>
      <c r="D2148" s="841" t="s">
        <v>19905</v>
      </c>
      <c r="E2148" s="837">
        <v>2100</v>
      </c>
      <c r="F2148" s="269" t="s">
        <v>20406</v>
      </c>
      <c r="G2148" s="841" t="s">
        <v>20407</v>
      </c>
      <c r="H2148" s="842" t="s">
        <v>15585</v>
      </c>
      <c r="I2148" s="842" t="s">
        <v>15585</v>
      </c>
      <c r="J2148" s="107" t="s">
        <v>15585</v>
      </c>
      <c r="K2148" s="10">
        <v>3</v>
      </c>
      <c r="L2148" s="10">
        <v>12</v>
      </c>
      <c r="M2148" s="838">
        <v>25800</v>
      </c>
      <c r="N2148" s="10">
        <v>0</v>
      </c>
      <c r="O2148" s="107">
        <v>6</v>
      </c>
      <c r="P2148" s="838">
        <v>12600</v>
      </c>
      <c r="Q2148" s="10">
        <v>0</v>
      </c>
      <c r="R2148" s="107">
        <v>12</v>
      </c>
    </row>
    <row r="2149" spans="1:18" s="843" customFormat="1" ht="22.5" x14ac:dyDescent="0.25">
      <c r="A2149" s="107" t="s">
        <v>19901</v>
      </c>
      <c r="B2149" s="10" t="s">
        <v>19548</v>
      </c>
      <c r="C2149" s="269" t="s">
        <v>30118</v>
      </c>
      <c r="D2149" s="841" t="s">
        <v>20125</v>
      </c>
      <c r="E2149" s="837">
        <v>4400</v>
      </c>
      <c r="F2149" s="269" t="s">
        <v>20408</v>
      </c>
      <c r="G2149" s="841" t="s">
        <v>20409</v>
      </c>
      <c r="H2149" s="842" t="s">
        <v>15577</v>
      </c>
      <c r="I2149" s="842" t="s">
        <v>19093</v>
      </c>
      <c r="J2149" s="107" t="s">
        <v>15577</v>
      </c>
      <c r="K2149" s="10">
        <v>3</v>
      </c>
      <c r="L2149" s="10">
        <v>12</v>
      </c>
      <c r="M2149" s="838">
        <v>53400</v>
      </c>
      <c r="N2149" s="10">
        <v>0</v>
      </c>
      <c r="O2149" s="107">
        <v>6</v>
      </c>
      <c r="P2149" s="838">
        <v>25226.67</v>
      </c>
      <c r="Q2149" s="10">
        <v>0</v>
      </c>
      <c r="R2149" s="107">
        <v>12</v>
      </c>
    </row>
    <row r="2150" spans="1:18" s="843" customFormat="1" ht="22.5" x14ac:dyDescent="0.25">
      <c r="A2150" s="107" t="s">
        <v>19901</v>
      </c>
      <c r="B2150" s="10" t="s">
        <v>19548</v>
      </c>
      <c r="C2150" s="269" t="s">
        <v>30118</v>
      </c>
      <c r="D2150" s="841" t="s">
        <v>20410</v>
      </c>
      <c r="E2150" s="837">
        <v>2000</v>
      </c>
      <c r="F2150" s="269" t="s">
        <v>20411</v>
      </c>
      <c r="G2150" s="841" t="s">
        <v>20412</v>
      </c>
      <c r="H2150" s="842" t="s">
        <v>15585</v>
      </c>
      <c r="I2150" s="842" t="s">
        <v>15585</v>
      </c>
      <c r="J2150" s="107" t="s">
        <v>15585</v>
      </c>
      <c r="K2150" s="10">
        <v>3</v>
      </c>
      <c r="L2150" s="10">
        <v>12</v>
      </c>
      <c r="M2150" s="838">
        <v>24761.530000000002</v>
      </c>
      <c r="N2150" s="10">
        <v>0</v>
      </c>
      <c r="O2150" s="107">
        <v>6</v>
      </c>
      <c r="P2150" s="838">
        <v>11989.720000000001</v>
      </c>
      <c r="Q2150" s="10">
        <v>0</v>
      </c>
      <c r="R2150" s="107">
        <v>12</v>
      </c>
    </row>
    <row r="2151" spans="1:18" s="843" customFormat="1" ht="22.5" x14ac:dyDescent="0.25">
      <c r="A2151" s="107" t="s">
        <v>19901</v>
      </c>
      <c r="B2151" s="10" t="s">
        <v>19548</v>
      </c>
      <c r="C2151" s="269" t="s">
        <v>30118</v>
      </c>
      <c r="D2151" s="841" t="s">
        <v>20321</v>
      </c>
      <c r="E2151" s="837">
        <v>3200</v>
      </c>
      <c r="F2151" s="269" t="s">
        <v>20413</v>
      </c>
      <c r="G2151" s="841" t="s">
        <v>20414</v>
      </c>
      <c r="H2151" s="842" t="s">
        <v>19594</v>
      </c>
      <c r="I2151" s="842" t="s">
        <v>19093</v>
      </c>
      <c r="J2151" s="107" t="s">
        <v>19594</v>
      </c>
      <c r="K2151" s="10">
        <v>3</v>
      </c>
      <c r="L2151" s="10">
        <v>12</v>
      </c>
      <c r="M2151" s="838">
        <v>39000</v>
      </c>
      <c r="N2151" s="10">
        <v>0</v>
      </c>
      <c r="O2151" s="107">
        <v>6</v>
      </c>
      <c r="P2151" s="838">
        <v>19200</v>
      </c>
      <c r="Q2151" s="10">
        <v>0</v>
      </c>
      <c r="R2151" s="107">
        <v>12</v>
      </c>
    </row>
    <row r="2152" spans="1:18" s="843" customFormat="1" ht="22.5" x14ac:dyDescent="0.25">
      <c r="A2152" s="107" t="s">
        <v>19901</v>
      </c>
      <c r="B2152" s="10" t="s">
        <v>19548</v>
      </c>
      <c r="C2152" s="269" t="s">
        <v>30118</v>
      </c>
      <c r="D2152" s="841" t="s">
        <v>20415</v>
      </c>
      <c r="E2152" s="837">
        <v>1500</v>
      </c>
      <c r="F2152" s="269" t="s">
        <v>20416</v>
      </c>
      <c r="G2152" s="841" t="s">
        <v>20417</v>
      </c>
      <c r="H2152" s="842" t="s">
        <v>15585</v>
      </c>
      <c r="I2152" s="842" t="s">
        <v>15585</v>
      </c>
      <c r="J2152" s="107" t="s">
        <v>15585</v>
      </c>
      <c r="K2152" s="10">
        <v>3</v>
      </c>
      <c r="L2152" s="10">
        <v>12</v>
      </c>
      <c r="M2152" s="838">
        <v>18810</v>
      </c>
      <c r="N2152" s="10">
        <v>0</v>
      </c>
      <c r="O2152" s="107">
        <v>6</v>
      </c>
      <c r="P2152" s="838">
        <v>9000</v>
      </c>
      <c r="Q2152" s="10">
        <v>0</v>
      </c>
      <c r="R2152" s="107">
        <v>12</v>
      </c>
    </row>
    <row r="2153" spans="1:18" s="843" customFormat="1" ht="22.5" x14ac:dyDescent="0.25">
      <c r="A2153" s="107" t="s">
        <v>19901</v>
      </c>
      <c r="B2153" s="10" t="s">
        <v>19548</v>
      </c>
      <c r="C2153" s="269" t="s">
        <v>30118</v>
      </c>
      <c r="D2153" s="841" t="s">
        <v>19955</v>
      </c>
      <c r="E2153" s="837">
        <v>3200</v>
      </c>
      <c r="F2153" s="269" t="s">
        <v>20418</v>
      </c>
      <c r="G2153" s="841" t="s">
        <v>20419</v>
      </c>
      <c r="H2153" s="842" t="s">
        <v>15577</v>
      </c>
      <c r="I2153" s="842" t="s">
        <v>19093</v>
      </c>
      <c r="J2153" s="107" t="s">
        <v>15577</v>
      </c>
      <c r="K2153" s="10">
        <v>3</v>
      </c>
      <c r="L2153" s="10">
        <v>12</v>
      </c>
      <c r="M2153" s="838">
        <v>38546.660000000003</v>
      </c>
      <c r="N2153" s="10">
        <v>0</v>
      </c>
      <c r="O2153" s="107">
        <v>6</v>
      </c>
      <c r="P2153" s="838">
        <v>18905.330000000002</v>
      </c>
      <c r="Q2153" s="10">
        <v>0</v>
      </c>
      <c r="R2153" s="107">
        <v>12</v>
      </c>
    </row>
    <row r="2154" spans="1:18" s="843" customFormat="1" ht="22.5" x14ac:dyDescent="0.25">
      <c r="A2154" s="107" t="s">
        <v>19901</v>
      </c>
      <c r="B2154" s="10" t="s">
        <v>19548</v>
      </c>
      <c r="C2154" s="269" t="s">
        <v>30118</v>
      </c>
      <c r="D2154" s="841" t="s">
        <v>20050</v>
      </c>
      <c r="E2154" s="837">
        <v>3200</v>
      </c>
      <c r="F2154" s="269" t="s">
        <v>20420</v>
      </c>
      <c r="G2154" s="841" t="s">
        <v>20421</v>
      </c>
      <c r="H2154" s="842" t="s">
        <v>19911</v>
      </c>
      <c r="I2154" s="842" t="s">
        <v>19093</v>
      </c>
      <c r="J2154" s="107" t="s">
        <v>19911</v>
      </c>
      <c r="K2154" s="10">
        <v>3</v>
      </c>
      <c r="L2154" s="10">
        <v>12</v>
      </c>
      <c r="M2154" s="838">
        <v>37001</v>
      </c>
      <c r="N2154" s="10">
        <v>0</v>
      </c>
      <c r="O2154" s="107">
        <v>6</v>
      </c>
      <c r="P2154" s="838">
        <v>18986.669999999998</v>
      </c>
      <c r="Q2154" s="10">
        <v>0</v>
      </c>
      <c r="R2154" s="107">
        <v>12</v>
      </c>
    </row>
    <row r="2155" spans="1:18" s="843" customFormat="1" ht="22.5" x14ac:dyDescent="0.25">
      <c r="A2155" s="107" t="s">
        <v>19901</v>
      </c>
      <c r="B2155" s="10" t="s">
        <v>19548</v>
      </c>
      <c r="C2155" s="269" t="s">
        <v>30118</v>
      </c>
      <c r="D2155" s="841" t="s">
        <v>19943</v>
      </c>
      <c r="E2155" s="837">
        <v>3200</v>
      </c>
      <c r="F2155" s="269" t="s">
        <v>20422</v>
      </c>
      <c r="G2155" s="841" t="s">
        <v>20423</v>
      </c>
      <c r="H2155" s="842" t="s">
        <v>19594</v>
      </c>
      <c r="I2155" s="842" t="s">
        <v>19093</v>
      </c>
      <c r="J2155" s="107" t="s">
        <v>19594</v>
      </c>
      <c r="K2155" s="10">
        <v>3</v>
      </c>
      <c r="L2155" s="10">
        <v>12</v>
      </c>
      <c r="M2155" s="838">
        <v>39000</v>
      </c>
      <c r="N2155" s="10">
        <v>0</v>
      </c>
      <c r="O2155" s="107">
        <v>6</v>
      </c>
      <c r="P2155" s="838">
        <v>19200</v>
      </c>
      <c r="Q2155" s="10">
        <v>0</v>
      </c>
      <c r="R2155" s="107">
        <v>12</v>
      </c>
    </row>
    <row r="2156" spans="1:18" s="843" customFormat="1" ht="22.5" x14ac:dyDescent="0.25">
      <c r="A2156" s="107" t="s">
        <v>19901</v>
      </c>
      <c r="B2156" s="10" t="s">
        <v>19548</v>
      </c>
      <c r="C2156" s="269" t="s">
        <v>30118</v>
      </c>
      <c r="D2156" s="841" t="s">
        <v>19902</v>
      </c>
      <c r="E2156" s="837">
        <v>2100</v>
      </c>
      <c r="F2156" s="269" t="s">
        <v>20424</v>
      </c>
      <c r="G2156" s="841" t="s">
        <v>20425</v>
      </c>
      <c r="H2156" s="842" t="s">
        <v>17159</v>
      </c>
      <c r="I2156" s="842" t="s">
        <v>15810</v>
      </c>
      <c r="J2156" s="107" t="s">
        <v>17159</v>
      </c>
      <c r="K2156" s="10">
        <v>3</v>
      </c>
      <c r="L2156" s="10">
        <v>12</v>
      </c>
      <c r="M2156" s="838">
        <v>25800</v>
      </c>
      <c r="N2156" s="10">
        <v>0</v>
      </c>
      <c r="O2156" s="107">
        <v>6</v>
      </c>
      <c r="P2156" s="838">
        <v>12530</v>
      </c>
      <c r="Q2156" s="10">
        <v>0</v>
      </c>
      <c r="R2156" s="107">
        <v>12</v>
      </c>
    </row>
    <row r="2157" spans="1:18" s="843" customFormat="1" ht="22.5" x14ac:dyDescent="0.25">
      <c r="A2157" s="107" t="s">
        <v>19901</v>
      </c>
      <c r="B2157" s="10" t="s">
        <v>19548</v>
      </c>
      <c r="C2157" s="269" t="s">
        <v>30118</v>
      </c>
      <c r="D2157" s="841" t="s">
        <v>19955</v>
      </c>
      <c r="E2157" s="837">
        <v>3200</v>
      </c>
      <c r="F2157" s="269" t="s">
        <v>20426</v>
      </c>
      <c r="G2157" s="841" t="s">
        <v>20427</v>
      </c>
      <c r="H2157" s="842" t="s">
        <v>20348</v>
      </c>
      <c r="I2157" s="842" t="s">
        <v>19093</v>
      </c>
      <c r="J2157" s="107" t="s">
        <v>20348</v>
      </c>
      <c r="K2157" s="10">
        <v>3</v>
      </c>
      <c r="L2157" s="10">
        <v>12</v>
      </c>
      <c r="M2157" s="838">
        <v>39000</v>
      </c>
      <c r="N2157" s="10">
        <v>0</v>
      </c>
      <c r="O2157" s="107">
        <v>6</v>
      </c>
      <c r="P2157" s="838">
        <v>19200</v>
      </c>
      <c r="Q2157" s="10">
        <v>0</v>
      </c>
      <c r="R2157" s="107">
        <v>12</v>
      </c>
    </row>
    <row r="2158" spans="1:18" s="843" customFormat="1" ht="22.5" x14ac:dyDescent="0.25">
      <c r="A2158" s="107" t="s">
        <v>19901</v>
      </c>
      <c r="B2158" s="10" t="s">
        <v>19548</v>
      </c>
      <c r="C2158" s="269" t="s">
        <v>30118</v>
      </c>
      <c r="D2158" s="841" t="s">
        <v>20428</v>
      </c>
      <c r="E2158" s="837">
        <v>4000</v>
      </c>
      <c r="F2158" s="269" t="s">
        <v>20429</v>
      </c>
      <c r="G2158" s="841" t="s">
        <v>20430</v>
      </c>
      <c r="H2158" s="842" t="s">
        <v>19594</v>
      </c>
      <c r="I2158" s="842" t="s">
        <v>19093</v>
      </c>
      <c r="J2158" s="107" t="s">
        <v>19594</v>
      </c>
      <c r="K2158" s="10">
        <v>2</v>
      </c>
      <c r="L2158" s="10">
        <v>8</v>
      </c>
      <c r="M2158" s="838">
        <v>30860</v>
      </c>
      <c r="N2158" s="10">
        <v>3</v>
      </c>
      <c r="O2158" s="107">
        <v>6</v>
      </c>
      <c r="P2158" s="838">
        <v>23996.39</v>
      </c>
      <c r="Q2158" s="10">
        <v>3</v>
      </c>
      <c r="R2158" s="107">
        <v>12</v>
      </c>
    </row>
    <row r="2159" spans="1:18" s="843" customFormat="1" ht="22.5" x14ac:dyDescent="0.25">
      <c r="A2159" s="107" t="s">
        <v>19901</v>
      </c>
      <c r="B2159" s="10" t="s">
        <v>19548</v>
      </c>
      <c r="C2159" s="269" t="s">
        <v>30118</v>
      </c>
      <c r="D2159" s="841" t="s">
        <v>20431</v>
      </c>
      <c r="E2159" s="837">
        <v>3200</v>
      </c>
      <c r="F2159" s="269" t="s">
        <v>20432</v>
      </c>
      <c r="G2159" s="841" t="s">
        <v>20433</v>
      </c>
      <c r="H2159" s="842" t="s">
        <v>19594</v>
      </c>
      <c r="I2159" s="842" t="s">
        <v>19093</v>
      </c>
      <c r="J2159" s="107" t="s">
        <v>19594</v>
      </c>
      <c r="K2159" s="10">
        <v>3</v>
      </c>
      <c r="L2159" s="10">
        <v>12</v>
      </c>
      <c r="M2159" s="838">
        <v>39000</v>
      </c>
      <c r="N2159" s="10">
        <v>0</v>
      </c>
      <c r="O2159" s="107">
        <v>6</v>
      </c>
      <c r="P2159" s="838">
        <v>19199.560000000001</v>
      </c>
      <c r="Q2159" s="10">
        <v>0</v>
      </c>
      <c r="R2159" s="107">
        <v>12</v>
      </c>
    </row>
    <row r="2160" spans="1:18" s="843" customFormat="1" ht="22.5" x14ac:dyDescent="0.25">
      <c r="A2160" s="107" t="s">
        <v>19901</v>
      </c>
      <c r="B2160" s="10" t="s">
        <v>19548</v>
      </c>
      <c r="C2160" s="269" t="s">
        <v>30118</v>
      </c>
      <c r="D2160" s="841" t="s">
        <v>19902</v>
      </c>
      <c r="E2160" s="837">
        <v>2100</v>
      </c>
      <c r="F2160" s="269" t="s">
        <v>20434</v>
      </c>
      <c r="G2160" s="841" t="s">
        <v>20435</v>
      </c>
      <c r="H2160" s="842" t="s">
        <v>17159</v>
      </c>
      <c r="I2160" s="842" t="s">
        <v>15810</v>
      </c>
      <c r="J2160" s="107" t="s">
        <v>17159</v>
      </c>
      <c r="K2160" s="10">
        <v>3</v>
      </c>
      <c r="L2160" s="10">
        <v>12</v>
      </c>
      <c r="M2160" s="838">
        <v>25800</v>
      </c>
      <c r="N2160" s="10">
        <v>0</v>
      </c>
      <c r="O2160" s="107">
        <v>6</v>
      </c>
      <c r="P2160" s="838">
        <v>12600</v>
      </c>
      <c r="Q2160" s="10">
        <v>0</v>
      </c>
      <c r="R2160" s="107">
        <v>12</v>
      </c>
    </row>
    <row r="2161" spans="1:18" s="843" customFormat="1" ht="22.5" x14ac:dyDescent="0.25">
      <c r="A2161" s="107" t="s">
        <v>19901</v>
      </c>
      <c r="B2161" s="10" t="s">
        <v>19548</v>
      </c>
      <c r="C2161" s="269" t="s">
        <v>30118</v>
      </c>
      <c r="D2161" s="841" t="s">
        <v>20436</v>
      </c>
      <c r="E2161" s="837">
        <v>3000</v>
      </c>
      <c r="F2161" s="269" t="s">
        <v>20437</v>
      </c>
      <c r="G2161" s="841" t="s">
        <v>20438</v>
      </c>
      <c r="H2161" s="842" t="s">
        <v>17680</v>
      </c>
      <c r="I2161" s="842" t="s">
        <v>15810</v>
      </c>
      <c r="J2161" s="107" t="s">
        <v>17680</v>
      </c>
      <c r="K2161" s="10">
        <v>3</v>
      </c>
      <c r="L2161" s="10">
        <v>12</v>
      </c>
      <c r="M2161" s="838">
        <v>36481.5</v>
      </c>
      <c r="N2161" s="10">
        <v>0</v>
      </c>
      <c r="O2161" s="107">
        <v>6</v>
      </c>
      <c r="P2161" s="838">
        <v>17757.909999999996</v>
      </c>
      <c r="Q2161" s="10">
        <v>0</v>
      </c>
      <c r="R2161" s="107">
        <v>12</v>
      </c>
    </row>
    <row r="2162" spans="1:18" s="843" customFormat="1" ht="22.5" x14ac:dyDescent="0.25">
      <c r="A2162" s="107" t="s">
        <v>19901</v>
      </c>
      <c r="B2162" s="10" t="s">
        <v>19548</v>
      </c>
      <c r="C2162" s="269" t="s">
        <v>30118</v>
      </c>
      <c r="D2162" s="841" t="s">
        <v>20439</v>
      </c>
      <c r="E2162" s="837">
        <v>2000</v>
      </c>
      <c r="F2162" s="269" t="s">
        <v>20440</v>
      </c>
      <c r="G2162" s="841" t="s">
        <v>20441</v>
      </c>
      <c r="H2162" s="842" t="s">
        <v>15585</v>
      </c>
      <c r="I2162" s="842" t="s">
        <v>15585</v>
      </c>
      <c r="J2162" s="107" t="s">
        <v>15585</v>
      </c>
      <c r="K2162" s="10">
        <v>3</v>
      </c>
      <c r="L2162" s="10">
        <v>12</v>
      </c>
      <c r="M2162" s="838">
        <v>24808.06</v>
      </c>
      <c r="N2162" s="10">
        <v>0</v>
      </c>
      <c r="O2162" s="107">
        <v>6</v>
      </c>
      <c r="P2162" s="838">
        <v>12000</v>
      </c>
      <c r="Q2162" s="10">
        <v>0</v>
      </c>
      <c r="R2162" s="107">
        <v>12</v>
      </c>
    </row>
    <row r="2163" spans="1:18" s="843" customFormat="1" ht="22.5" x14ac:dyDescent="0.25">
      <c r="A2163" s="107" t="s">
        <v>19901</v>
      </c>
      <c r="B2163" s="10" t="s">
        <v>19548</v>
      </c>
      <c r="C2163" s="269" t="s">
        <v>30118</v>
      </c>
      <c r="D2163" s="841" t="s">
        <v>20272</v>
      </c>
      <c r="E2163" s="837">
        <v>4400</v>
      </c>
      <c r="F2163" s="269" t="s">
        <v>20442</v>
      </c>
      <c r="G2163" s="841" t="s">
        <v>20443</v>
      </c>
      <c r="H2163" s="842" t="s">
        <v>15416</v>
      </c>
      <c r="I2163" s="842" t="s">
        <v>19093</v>
      </c>
      <c r="J2163" s="107" t="s">
        <v>15416</v>
      </c>
      <c r="K2163" s="10">
        <v>3</v>
      </c>
      <c r="L2163" s="10">
        <v>12</v>
      </c>
      <c r="M2163" s="838">
        <v>53373.66</v>
      </c>
      <c r="N2163" s="10">
        <v>0</v>
      </c>
      <c r="O2163" s="107">
        <v>6</v>
      </c>
      <c r="P2163" s="838">
        <v>26393.58</v>
      </c>
      <c r="Q2163" s="10">
        <v>0</v>
      </c>
      <c r="R2163" s="107">
        <v>12</v>
      </c>
    </row>
    <row r="2164" spans="1:18" s="843" customFormat="1" ht="22.5" x14ac:dyDescent="0.25">
      <c r="A2164" s="107" t="s">
        <v>19901</v>
      </c>
      <c r="B2164" s="10" t="s">
        <v>19548</v>
      </c>
      <c r="C2164" s="269" t="s">
        <v>30118</v>
      </c>
      <c r="D2164" s="841" t="s">
        <v>19902</v>
      </c>
      <c r="E2164" s="837">
        <v>2100</v>
      </c>
      <c r="F2164" s="269" t="s">
        <v>20444</v>
      </c>
      <c r="G2164" s="841" t="s">
        <v>20445</v>
      </c>
      <c r="H2164" s="842" t="s">
        <v>17159</v>
      </c>
      <c r="I2164" s="842" t="s">
        <v>15810</v>
      </c>
      <c r="J2164" s="107" t="s">
        <v>17159</v>
      </c>
      <c r="K2164" s="10">
        <v>3</v>
      </c>
      <c r="L2164" s="10">
        <v>12</v>
      </c>
      <c r="M2164" s="838">
        <v>25800</v>
      </c>
      <c r="N2164" s="10">
        <v>0</v>
      </c>
      <c r="O2164" s="107">
        <v>6</v>
      </c>
      <c r="P2164" s="838">
        <v>12600</v>
      </c>
      <c r="Q2164" s="10">
        <v>0</v>
      </c>
      <c r="R2164" s="107">
        <v>12</v>
      </c>
    </row>
    <row r="2165" spans="1:18" s="843" customFormat="1" ht="22.5" x14ac:dyDescent="0.25">
      <c r="A2165" s="107" t="s">
        <v>19901</v>
      </c>
      <c r="B2165" s="10" t="s">
        <v>19548</v>
      </c>
      <c r="C2165" s="269" t="s">
        <v>30118</v>
      </c>
      <c r="D2165" s="841" t="s">
        <v>20446</v>
      </c>
      <c r="E2165" s="837">
        <v>4000</v>
      </c>
      <c r="F2165" s="269" t="s">
        <v>20447</v>
      </c>
      <c r="G2165" s="841" t="s">
        <v>20448</v>
      </c>
      <c r="H2165" s="842" t="s">
        <v>20449</v>
      </c>
      <c r="I2165" s="842" t="s">
        <v>19093</v>
      </c>
      <c r="J2165" s="107" t="s">
        <v>20449</v>
      </c>
      <c r="K2165" s="10">
        <v>3</v>
      </c>
      <c r="L2165" s="10">
        <v>12</v>
      </c>
      <c r="M2165" s="838">
        <v>46600</v>
      </c>
      <c r="N2165" s="10">
        <v>0</v>
      </c>
      <c r="O2165" s="107">
        <v>6</v>
      </c>
      <c r="P2165" s="838">
        <v>25233</v>
      </c>
      <c r="Q2165" s="10">
        <v>0</v>
      </c>
      <c r="R2165" s="107">
        <v>12</v>
      </c>
    </row>
    <row r="2166" spans="1:18" s="843" customFormat="1" ht="22.5" x14ac:dyDescent="0.25">
      <c r="A2166" s="107" t="s">
        <v>19901</v>
      </c>
      <c r="B2166" s="10" t="s">
        <v>19548</v>
      </c>
      <c r="C2166" s="269" t="s">
        <v>30118</v>
      </c>
      <c r="D2166" s="841" t="s">
        <v>19908</v>
      </c>
      <c r="E2166" s="837">
        <v>3200</v>
      </c>
      <c r="F2166" s="269" t="s">
        <v>20450</v>
      </c>
      <c r="G2166" s="841" t="s">
        <v>20451</v>
      </c>
      <c r="H2166" s="842" t="s">
        <v>19641</v>
      </c>
      <c r="I2166" s="842" t="s">
        <v>19093</v>
      </c>
      <c r="J2166" s="107" t="s">
        <v>19641</v>
      </c>
      <c r="K2166" s="10">
        <v>3</v>
      </c>
      <c r="L2166" s="10">
        <v>12</v>
      </c>
      <c r="M2166" s="838">
        <v>39000</v>
      </c>
      <c r="N2166" s="10">
        <v>0</v>
      </c>
      <c r="O2166" s="107">
        <v>6</v>
      </c>
      <c r="P2166" s="838">
        <v>19200</v>
      </c>
      <c r="Q2166" s="10">
        <v>0</v>
      </c>
      <c r="R2166" s="107">
        <v>12</v>
      </c>
    </row>
    <row r="2167" spans="1:18" s="843" customFormat="1" ht="22.5" x14ac:dyDescent="0.25">
      <c r="A2167" s="107" t="s">
        <v>19901</v>
      </c>
      <c r="B2167" s="10" t="s">
        <v>19548</v>
      </c>
      <c r="C2167" s="269" t="s">
        <v>30118</v>
      </c>
      <c r="D2167" s="841" t="s">
        <v>19955</v>
      </c>
      <c r="E2167" s="837">
        <v>3200</v>
      </c>
      <c r="F2167" s="269" t="s">
        <v>20452</v>
      </c>
      <c r="G2167" s="841" t="s">
        <v>20453</v>
      </c>
      <c r="H2167" s="842" t="s">
        <v>19594</v>
      </c>
      <c r="I2167" s="842" t="s">
        <v>19093</v>
      </c>
      <c r="J2167" s="107" t="s">
        <v>19594</v>
      </c>
      <c r="K2167" s="10">
        <v>3</v>
      </c>
      <c r="L2167" s="10">
        <v>12</v>
      </c>
      <c r="M2167" s="838">
        <v>38143.770000000004</v>
      </c>
      <c r="N2167" s="10">
        <v>0</v>
      </c>
      <c r="O2167" s="107">
        <v>4</v>
      </c>
      <c r="P2167" s="838">
        <v>11048.33</v>
      </c>
      <c r="Q2167" s="10">
        <v>0</v>
      </c>
      <c r="R2167" s="107">
        <v>0</v>
      </c>
    </row>
    <row r="2168" spans="1:18" s="843" customFormat="1" ht="22.5" x14ac:dyDescent="0.25">
      <c r="A2168" s="107" t="s">
        <v>19901</v>
      </c>
      <c r="B2168" s="10" t="s">
        <v>19548</v>
      </c>
      <c r="C2168" s="269" t="s">
        <v>30118</v>
      </c>
      <c r="D2168" s="841" t="s">
        <v>19991</v>
      </c>
      <c r="E2168" s="837">
        <v>1200</v>
      </c>
      <c r="F2168" s="269" t="s">
        <v>20454</v>
      </c>
      <c r="G2168" s="841" t="s">
        <v>20455</v>
      </c>
      <c r="H2168" s="842" t="s">
        <v>15585</v>
      </c>
      <c r="I2168" s="842" t="s">
        <v>15585</v>
      </c>
      <c r="J2168" s="107" t="s">
        <v>15585</v>
      </c>
      <c r="K2168" s="10">
        <v>3</v>
      </c>
      <c r="L2168" s="10">
        <v>12</v>
      </c>
      <c r="M2168" s="838">
        <v>15234</v>
      </c>
      <c r="N2168" s="10">
        <v>0</v>
      </c>
      <c r="O2168" s="107">
        <v>6</v>
      </c>
      <c r="P2168" s="838">
        <v>7179.33</v>
      </c>
      <c r="Q2168" s="10">
        <v>0</v>
      </c>
      <c r="R2168" s="107">
        <v>12</v>
      </c>
    </row>
    <row r="2169" spans="1:18" s="843" customFormat="1" ht="22.5" x14ac:dyDescent="0.25">
      <c r="A2169" s="107" t="s">
        <v>19901</v>
      </c>
      <c r="B2169" s="10" t="s">
        <v>19548</v>
      </c>
      <c r="C2169" s="269" t="s">
        <v>30118</v>
      </c>
      <c r="D2169" s="841" t="s">
        <v>19911</v>
      </c>
      <c r="E2169" s="837">
        <v>3000</v>
      </c>
      <c r="F2169" s="269" t="s">
        <v>20456</v>
      </c>
      <c r="G2169" s="841" t="s">
        <v>20457</v>
      </c>
      <c r="H2169" s="842" t="s">
        <v>19641</v>
      </c>
      <c r="I2169" s="842" t="s">
        <v>19093</v>
      </c>
      <c r="J2169" s="107" t="s">
        <v>19641</v>
      </c>
      <c r="K2169" s="10">
        <v>3</v>
      </c>
      <c r="L2169" s="10">
        <v>12</v>
      </c>
      <c r="M2169" s="838">
        <v>36550</v>
      </c>
      <c r="N2169" s="10">
        <v>0</v>
      </c>
      <c r="O2169" s="107">
        <v>6</v>
      </c>
      <c r="P2169" s="838">
        <v>18000</v>
      </c>
      <c r="Q2169" s="10">
        <v>0</v>
      </c>
      <c r="R2169" s="107">
        <v>12</v>
      </c>
    </row>
    <row r="2170" spans="1:18" s="843" customFormat="1" ht="22.5" x14ac:dyDescent="0.25">
      <c r="A2170" s="107" t="s">
        <v>19901</v>
      </c>
      <c r="B2170" s="10" t="s">
        <v>19548</v>
      </c>
      <c r="C2170" s="269" t="s">
        <v>30118</v>
      </c>
      <c r="D2170" s="841" t="s">
        <v>20458</v>
      </c>
      <c r="E2170" s="837">
        <v>5000</v>
      </c>
      <c r="F2170" s="269" t="s">
        <v>20459</v>
      </c>
      <c r="G2170" s="841" t="s">
        <v>20460</v>
      </c>
      <c r="H2170" s="842" t="s">
        <v>19911</v>
      </c>
      <c r="I2170" s="842" t="s">
        <v>19093</v>
      </c>
      <c r="J2170" s="107" t="s">
        <v>19911</v>
      </c>
      <c r="K2170" s="10">
        <v>3</v>
      </c>
      <c r="L2170" s="10">
        <v>12</v>
      </c>
      <c r="M2170" s="838">
        <v>61450</v>
      </c>
      <c r="N2170" s="10">
        <v>0</v>
      </c>
      <c r="O2170" s="107">
        <v>6</v>
      </c>
      <c r="P2170" s="838">
        <v>29809.73</v>
      </c>
      <c r="Q2170" s="10">
        <v>0</v>
      </c>
      <c r="R2170" s="107">
        <v>12</v>
      </c>
    </row>
    <row r="2171" spans="1:18" s="843" customFormat="1" ht="22.5" x14ac:dyDescent="0.25">
      <c r="A2171" s="107" t="s">
        <v>19901</v>
      </c>
      <c r="B2171" s="10" t="s">
        <v>19548</v>
      </c>
      <c r="C2171" s="269" t="s">
        <v>30118</v>
      </c>
      <c r="D2171" s="841" t="s">
        <v>20461</v>
      </c>
      <c r="E2171" s="837">
        <v>3800</v>
      </c>
      <c r="F2171" s="269" t="s">
        <v>20462</v>
      </c>
      <c r="G2171" s="841" t="s">
        <v>20463</v>
      </c>
      <c r="H2171" s="842" t="s">
        <v>19911</v>
      </c>
      <c r="I2171" s="842" t="s">
        <v>19093</v>
      </c>
      <c r="J2171" s="107" t="s">
        <v>19911</v>
      </c>
      <c r="K2171" s="10">
        <v>1</v>
      </c>
      <c r="L2171" s="10">
        <v>11</v>
      </c>
      <c r="M2171" s="838">
        <v>42350.399999999994</v>
      </c>
      <c r="N2171" s="10">
        <v>0</v>
      </c>
      <c r="O2171" s="107">
        <v>6</v>
      </c>
      <c r="P2171" s="838">
        <v>22755.670000000002</v>
      </c>
      <c r="Q2171" s="10">
        <v>0</v>
      </c>
      <c r="R2171" s="107">
        <v>12</v>
      </c>
    </row>
    <row r="2172" spans="1:18" s="843" customFormat="1" ht="22.5" x14ac:dyDescent="0.25">
      <c r="A2172" s="107" t="s">
        <v>19901</v>
      </c>
      <c r="B2172" s="10" t="s">
        <v>19548</v>
      </c>
      <c r="C2172" s="269" t="s">
        <v>30118</v>
      </c>
      <c r="D2172" s="841" t="s">
        <v>20464</v>
      </c>
      <c r="E2172" s="837">
        <v>2800</v>
      </c>
      <c r="F2172" s="269" t="s">
        <v>20465</v>
      </c>
      <c r="G2172" s="841" t="s">
        <v>20466</v>
      </c>
      <c r="H2172" s="842" t="s">
        <v>15585</v>
      </c>
      <c r="I2172" s="842" t="s">
        <v>15585</v>
      </c>
      <c r="J2172" s="107" t="s">
        <v>15585</v>
      </c>
      <c r="K2172" s="10">
        <v>3</v>
      </c>
      <c r="L2172" s="10">
        <v>1</v>
      </c>
      <c r="M2172" s="838">
        <v>2971.1099999999997</v>
      </c>
      <c r="N2172" s="10">
        <v>0</v>
      </c>
      <c r="O2172" s="107">
        <v>0</v>
      </c>
      <c r="P2172" s="838">
        <v>0</v>
      </c>
      <c r="Q2172" s="10">
        <v>0</v>
      </c>
      <c r="R2172" s="107">
        <v>0</v>
      </c>
    </row>
    <row r="2173" spans="1:18" s="843" customFormat="1" ht="22.5" x14ac:dyDescent="0.25">
      <c r="A2173" s="107" t="s">
        <v>19901</v>
      </c>
      <c r="B2173" s="10" t="s">
        <v>19548</v>
      </c>
      <c r="C2173" s="269" t="s">
        <v>30118</v>
      </c>
      <c r="D2173" s="841" t="s">
        <v>20122</v>
      </c>
      <c r="E2173" s="837">
        <v>3200</v>
      </c>
      <c r="F2173" s="269" t="s">
        <v>20467</v>
      </c>
      <c r="G2173" s="841" t="s">
        <v>20468</v>
      </c>
      <c r="H2173" s="842" t="s">
        <v>19594</v>
      </c>
      <c r="I2173" s="842" t="s">
        <v>19093</v>
      </c>
      <c r="J2173" s="107" t="s">
        <v>19594</v>
      </c>
      <c r="K2173" s="10">
        <v>3</v>
      </c>
      <c r="L2173" s="10">
        <v>12</v>
      </c>
      <c r="M2173" s="838">
        <v>39000</v>
      </c>
      <c r="N2173" s="10">
        <v>0</v>
      </c>
      <c r="O2173" s="107">
        <v>6</v>
      </c>
      <c r="P2173" s="838">
        <v>19200</v>
      </c>
      <c r="Q2173" s="10">
        <v>0</v>
      </c>
      <c r="R2173" s="107">
        <v>12</v>
      </c>
    </row>
    <row r="2174" spans="1:18" s="843" customFormat="1" ht="33.75" x14ac:dyDescent="0.25">
      <c r="A2174" s="107" t="s">
        <v>19901</v>
      </c>
      <c r="B2174" s="10" t="s">
        <v>19548</v>
      </c>
      <c r="C2174" s="269" t="s">
        <v>30118</v>
      </c>
      <c r="D2174" s="841" t="s">
        <v>20469</v>
      </c>
      <c r="E2174" s="837">
        <v>4000</v>
      </c>
      <c r="F2174" s="269" t="s">
        <v>20470</v>
      </c>
      <c r="G2174" s="841" t="s">
        <v>20471</v>
      </c>
      <c r="H2174" s="842" t="s">
        <v>19917</v>
      </c>
      <c r="I2174" s="842" t="s">
        <v>19093</v>
      </c>
      <c r="J2174" s="107" t="s">
        <v>19917</v>
      </c>
      <c r="K2174" s="10">
        <v>3</v>
      </c>
      <c r="L2174" s="10">
        <v>12</v>
      </c>
      <c r="M2174" s="838">
        <v>60600</v>
      </c>
      <c r="N2174" s="10">
        <v>0</v>
      </c>
      <c r="O2174" s="107">
        <v>6</v>
      </c>
      <c r="P2174" s="838">
        <v>19833.330000000002</v>
      </c>
      <c r="Q2174" s="10">
        <v>0</v>
      </c>
      <c r="R2174" s="107">
        <v>12</v>
      </c>
    </row>
    <row r="2175" spans="1:18" s="843" customFormat="1" ht="22.5" x14ac:dyDescent="0.25">
      <c r="A2175" s="107" t="s">
        <v>19901</v>
      </c>
      <c r="B2175" s="10" t="s">
        <v>19548</v>
      </c>
      <c r="C2175" s="269" t="s">
        <v>30118</v>
      </c>
      <c r="D2175" s="841" t="s">
        <v>20472</v>
      </c>
      <c r="E2175" s="837">
        <v>4400</v>
      </c>
      <c r="F2175" s="269" t="s">
        <v>20473</v>
      </c>
      <c r="G2175" s="841" t="s">
        <v>20474</v>
      </c>
      <c r="H2175" s="842" t="s">
        <v>16053</v>
      </c>
      <c r="I2175" s="842" t="s">
        <v>19093</v>
      </c>
      <c r="J2175" s="107" t="s">
        <v>16053</v>
      </c>
      <c r="K2175" s="10">
        <v>3</v>
      </c>
      <c r="L2175" s="10">
        <v>12</v>
      </c>
      <c r="M2175" s="838">
        <v>53368.53</v>
      </c>
      <c r="N2175" s="10">
        <v>0</v>
      </c>
      <c r="O2175" s="107">
        <v>6</v>
      </c>
      <c r="P2175" s="838">
        <v>26400</v>
      </c>
      <c r="Q2175" s="10">
        <v>0</v>
      </c>
      <c r="R2175" s="107">
        <v>12</v>
      </c>
    </row>
    <row r="2176" spans="1:18" s="843" customFormat="1" ht="22.5" x14ac:dyDescent="0.25">
      <c r="A2176" s="107" t="s">
        <v>19901</v>
      </c>
      <c r="B2176" s="10" t="s">
        <v>19548</v>
      </c>
      <c r="C2176" s="269" t="s">
        <v>30118</v>
      </c>
      <c r="D2176" s="841" t="s">
        <v>20475</v>
      </c>
      <c r="E2176" s="837">
        <v>2900</v>
      </c>
      <c r="F2176" s="269" t="s">
        <v>20476</v>
      </c>
      <c r="G2176" s="841" t="s">
        <v>20477</v>
      </c>
      <c r="H2176" s="842" t="s">
        <v>15585</v>
      </c>
      <c r="I2176" s="842" t="s">
        <v>15585</v>
      </c>
      <c r="J2176" s="107" t="s">
        <v>15585</v>
      </c>
      <c r="K2176" s="10">
        <v>3</v>
      </c>
      <c r="L2176" s="10">
        <v>12</v>
      </c>
      <c r="M2176" s="838">
        <v>35400</v>
      </c>
      <c r="N2176" s="10">
        <v>0</v>
      </c>
      <c r="O2176" s="107">
        <v>6</v>
      </c>
      <c r="P2176" s="838">
        <v>17387.11</v>
      </c>
      <c r="Q2176" s="10">
        <v>0</v>
      </c>
      <c r="R2176" s="107">
        <v>12</v>
      </c>
    </row>
    <row r="2177" spans="1:18" s="843" customFormat="1" ht="22.5" x14ac:dyDescent="0.25">
      <c r="A2177" s="107" t="s">
        <v>19901</v>
      </c>
      <c r="B2177" s="10" t="s">
        <v>19548</v>
      </c>
      <c r="C2177" s="269" t="s">
        <v>30118</v>
      </c>
      <c r="D2177" s="841" t="s">
        <v>19902</v>
      </c>
      <c r="E2177" s="837">
        <v>2100</v>
      </c>
      <c r="F2177" s="269" t="s">
        <v>20478</v>
      </c>
      <c r="G2177" s="841" t="s">
        <v>20479</v>
      </c>
      <c r="H2177" s="842" t="s">
        <v>17159</v>
      </c>
      <c r="I2177" s="842" t="s">
        <v>15810</v>
      </c>
      <c r="J2177" s="107" t="s">
        <v>17159</v>
      </c>
      <c r="K2177" s="10">
        <v>3</v>
      </c>
      <c r="L2177" s="10">
        <v>12</v>
      </c>
      <c r="M2177" s="838">
        <v>25800</v>
      </c>
      <c r="N2177" s="10">
        <v>0</v>
      </c>
      <c r="O2177" s="107">
        <v>6</v>
      </c>
      <c r="P2177" s="838">
        <v>12110</v>
      </c>
      <c r="Q2177" s="10">
        <v>0</v>
      </c>
      <c r="R2177" s="107">
        <v>12</v>
      </c>
    </row>
    <row r="2178" spans="1:18" s="843" customFormat="1" ht="22.5" x14ac:dyDescent="0.25">
      <c r="A2178" s="107" t="s">
        <v>19901</v>
      </c>
      <c r="B2178" s="10" t="s">
        <v>19548</v>
      </c>
      <c r="C2178" s="269" t="s">
        <v>30118</v>
      </c>
      <c r="D2178" s="841" t="s">
        <v>19902</v>
      </c>
      <c r="E2178" s="837">
        <v>2100</v>
      </c>
      <c r="F2178" s="269" t="s">
        <v>20480</v>
      </c>
      <c r="G2178" s="841" t="s">
        <v>20481</v>
      </c>
      <c r="H2178" s="842" t="s">
        <v>17159</v>
      </c>
      <c r="I2178" s="842" t="s">
        <v>15810</v>
      </c>
      <c r="J2178" s="107" t="s">
        <v>17159</v>
      </c>
      <c r="K2178" s="10">
        <v>3</v>
      </c>
      <c r="L2178" s="10">
        <v>12</v>
      </c>
      <c r="M2178" s="838">
        <v>25800</v>
      </c>
      <c r="N2178" s="10">
        <v>0</v>
      </c>
      <c r="O2178" s="107">
        <v>6</v>
      </c>
      <c r="P2178" s="838">
        <v>12600</v>
      </c>
      <c r="Q2178" s="10">
        <v>0</v>
      </c>
      <c r="R2178" s="107">
        <v>12</v>
      </c>
    </row>
    <row r="2179" spans="1:18" s="843" customFormat="1" ht="22.5" x14ac:dyDescent="0.25">
      <c r="A2179" s="107" t="s">
        <v>19901</v>
      </c>
      <c r="B2179" s="10" t="s">
        <v>19548</v>
      </c>
      <c r="C2179" s="269" t="s">
        <v>30118</v>
      </c>
      <c r="D2179" s="841" t="s">
        <v>19991</v>
      </c>
      <c r="E2179" s="837">
        <v>1200</v>
      </c>
      <c r="F2179" s="269" t="s">
        <v>20482</v>
      </c>
      <c r="G2179" s="841" t="s">
        <v>20483</v>
      </c>
      <c r="H2179" s="842" t="s">
        <v>15585</v>
      </c>
      <c r="I2179" s="842" t="s">
        <v>15585</v>
      </c>
      <c r="J2179" s="107" t="s">
        <v>15585</v>
      </c>
      <c r="K2179" s="10">
        <v>3</v>
      </c>
      <c r="L2179" s="10">
        <v>12</v>
      </c>
      <c r="M2179" s="838">
        <v>15510</v>
      </c>
      <c r="N2179" s="10">
        <v>0</v>
      </c>
      <c r="O2179" s="107">
        <v>6</v>
      </c>
      <c r="P2179" s="838">
        <v>7200</v>
      </c>
      <c r="Q2179" s="10">
        <v>0</v>
      </c>
      <c r="R2179" s="107">
        <v>12</v>
      </c>
    </row>
    <row r="2180" spans="1:18" s="843" customFormat="1" ht="22.5" x14ac:dyDescent="0.25">
      <c r="A2180" s="107" t="s">
        <v>19901</v>
      </c>
      <c r="B2180" s="10" t="s">
        <v>19548</v>
      </c>
      <c r="C2180" s="269" t="s">
        <v>30118</v>
      </c>
      <c r="D2180" s="841" t="s">
        <v>19955</v>
      </c>
      <c r="E2180" s="837">
        <v>3200</v>
      </c>
      <c r="F2180" s="269" t="s">
        <v>20484</v>
      </c>
      <c r="G2180" s="841" t="s">
        <v>20485</v>
      </c>
      <c r="H2180" s="842" t="s">
        <v>19594</v>
      </c>
      <c r="I2180" s="842" t="s">
        <v>19093</v>
      </c>
      <c r="J2180" s="107" t="s">
        <v>19594</v>
      </c>
      <c r="K2180" s="10">
        <v>3</v>
      </c>
      <c r="L2180" s="10">
        <v>12</v>
      </c>
      <c r="M2180" s="838">
        <v>39000</v>
      </c>
      <c r="N2180" s="10">
        <v>0</v>
      </c>
      <c r="O2180" s="107">
        <v>6</v>
      </c>
      <c r="P2180" s="838">
        <v>19200</v>
      </c>
      <c r="Q2180" s="10">
        <v>0</v>
      </c>
      <c r="R2180" s="107">
        <v>12</v>
      </c>
    </row>
    <row r="2181" spans="1:18" s="843" customFormat="1" ht="22.5" x14ac:dyDescent="0.25">
      <c r="A2181" s="107" t="s">
        <v>19901</v>
      </c>
      <c r="B2181" s="10" t="s">
        <v>19548</v>
      </c>
      <c r="C2181" s="269" t="s">
        <v>30118</v>
      </c>
      <c r="D2181" s="841" t="s">
        <v>19902</v>
      </c>
      <c r="E2181" s="837">
        <v>2100</v>
      </c>
      <c r="F2181" s="269" t="s">
        <v>20486</v>
      </c>
      <c r="G2181" s="841" t="s">
        <v>20487</v>
      </c>
      <c r="H2181" s="842" t="s">
        <v>17159</v>
      </c>
      <c r="I2181" s="842" t="s">
        <v>15810</v>
      </c>
      <c r="J2181" s="107" t="s">
        <v>17159</v>
      </c>
      <c r="K2181" s="10">
        <v>3</v>
      </c>
      <c r="L2181" s="10">
        <v>12</v>
      </c>
      <c r="M2181" s="838">
        <v>25730</v>
      </c>
      <c r="N2181" s="10">
        <v>0</v>
      </c>
      <c r="O2181" s="107">
        <v>6</v>
      </c>
      <c r="P2181" s="838">
        <v>12599.85</v>
      </c>
      <c r="Q2181" s="10">
        <v>0</v>
      </c>
      <c r="R2181" s="107">
        <v>12</v>
      </c>
    </row>
    <row r="2182" spans="1:18" s="843" customFormat="1" ht="22.5" x14ac:dyDescent="0.25">
      <c r="A2182" s="107" t="s">
        <v>19901</v>
      </c>
      <c r="B2182" s="10" t="s">
        <v>19548</v>
      </c>
      <c r="C2182" s="269" t="s">
        <v>30118</v>
      </c>
      <c r="D2182" s="841" t="s">
        <v>19902</v>
      </c>
      <c r="E2182" s="837">
        <v>2100</v>
      </c>
      <c r="F2182" s="269" t="s">
        <v>20488</v>
      </c>
      <c r="G2182" s="841" t="s">
        <v>20489</v>
      </c>
      <c r="H2182" s="842" t="s">
        <v>17159</v>
      </c>
      <c r="I2182" s="842" t="s">
        <v>15810</v>
      </c>
      <c r="J2182" s="107" t="s">
        <v>17159</v>
      </c>
      <c r="K2182" s="10">
        <v>3</v>
      </c>
      <c r="L2182" s="10">
        <v>12</v>
      </c>
      <c r="M2182" s="838">
        <v>25730</v>
      </c>
      <c r="N2182" s="10">
        <v>0</v>
      </c>
      <c r="O2182" s="107">
        <v>6</v>
      </c>
      <c r="P2182" s="838">
        <v>12525.04</v>
      </c>
      <c r="Q2182" s="10">
        <v>0</v>
      </c>
      <c r="R2182" s="107">
        <v>12</v>
      </c>
    </row>
    <row r="2183" spans="1:18" s="843" customFormat="1" ht="22.5" x14ac:dyDescent="0.25">
      <c r="A2183" s="107" t="s">
        <v>19901</v>
      </c>
      <c r="B2183" s="10" t="s">
        <v>19548</v>
      </c>
      <c r="C2183" s="269" t="s">
        <v>30118</v>
      </c>
      <c r="D2183" s="841" t="s">
        <v>20490</v>
      </c>
      <c r="E2183" s="837">
        <v>3200</v>
      </c>
      <c r="F2183" s="269" t="s">
        <v>20491</v>
      </c>
      <c r="G2183" s="841" t="s">
        <v>20492</v>
      </c>
      <c r="H2183" s="842" t="s">
        <v>19594</v>
      </c>
      <c r="I2183" s="842" t="s">
        <v>19093</v>
      </c>
      <c r="J2183" s="107" t="s">
        <v>19594</v>
      </c>
      <c r="K2183" s="10">
        <v>3</v>
      </c>
      <c r="L2183" s="10">
        <v>12</v>
      </c>
      <c r="M2183" s="838">
        <v>39000</v>
      </c>
      <c r="N2183" s="10">
        <v>0</v>
      </c>
      <c r="O2183" s="107">
        <v>6</v>
      </c>
      <c r="P2183" s="838">
        <v>19200</v>
      </c>
      <c r="Q2183" s="10">
        <v>0</v>
      </c>
      <c r="R2183" s="107">
        <v>12</v>
      </c>
    </row>
    <row r="2184" spans="1:18" s="843" customFormat="1" ht="22.5" x14ac:dyDescent="0.25">
      <c r="A2184" s="107" t="s">
        <v>19901</v>
      </c>
      <c r="B2184" s="10" t="s">
        <v>19548</v>
      </c>
      <c r="C2184" s="269" t="s">
        <v>30118</v>
      </c>
      <c r="D2184" s="841" t="s">
        <v>19955</v>
      </c>
      <c r="E2184" s="837">
        <v>3200</v>
      </c>
      <c r="F2184" s="269" t="s">
        <v>20493</v>
      </c>
      <c r="G2184" s="841" t="s">
        <v>20494</v>
      </c>
      <c r="H2184" s="842" t="s">
        <v>19594</v>
      </c>
      <c r="I2184" s="842" t="s">
        <v>19093</v>
      </c>
      <c r="J2184" s="107" t="s">
        <v>19594</v>
      </c>
      <c r="K2184" s="10">
        <v>3</v>
      </c>
      <c r="L2184" s="10">
        <v>12</v>
      </c>
      <c r="M2184" s="838">
        <v>39000</v>
      </c>
      <c r="N2184" s="10">
        <v>0</v>
      </c>
      <c r="O2184" s="107">
        <v>6</v>
      </c>
      <c r="P2184" s="838">
        <v>19200</v>
      </c>
      <c r="Q2184" s="10">
        <v>0</v>
      </c>
      <c r="R2184" s="107">
        <v>12</v>
      </c>
    </row>
    <row r="2185" spans="1:18" s="843" customFormat="1" ht="22.5" x14ac:dyDescent="0.25">
      <c r="A2185" s="107" t="s">
        <v>19901</v>
      </c>
      <c r="B2185" s="10" t="s">
        <v>19548</v>
      </c>
      <c r="C2185" s="269" t="s">
        <v>30118</v>
      </c>
      <c r="D2185" s="841" t="s">
        <v>19902</v>
      </c>
      <c r="E2185" s="837">
        <v>2100</v>
      </c>
      <c r="F2185" s="269" t="s">
        <v>20495</v>
      </c>
      <c r="G2185" s="841" t="s">
        <v>20496</v>
      </c>
      <c r="H2185" s="842" t="s">
        <v>17159</v>
      </c>
      <c r="I2185" s="842" t="s">
        <v>15810</v>
      </c>
      <c r="J2185" s="107" t="s">
        <v>17159</v>
      </c>
      <c r="K2185" s="10">
        <v>3</v>
      </c>
      <c r="L2185" s="10">
        <v>12</v>
      </c>
      <c r="M2185" s="838">
        <v>25797.81</v>
      </c>
      <c r="N2185" s="10">
        <v>0</v>
      </c>
      <c r="O2185" s="107">
        <v>6</v>
      </c>
      <c r="P2185" s="838">
        <v>12599.85</v>
      </c>
      <c r="Q2185" s="10">
        <v>0</v>
      </c>
      <c r="R2185" s="107">
        <v>12</v>
      </c>
    </row>
    <row r="2186" spans="1:18" s="843" customFormat="1" ht="22.5" x14ac:dyDescent="0.25">
      <c r="A2186" s="107" t="s">
        <v>19901</v>
      </c>
      <c r="B2186" s="10" t="s">
        <v>19548</v>
      </c>
      <c r="C2186" s="269" t="s">
        <v>30118</v>
      </c>
      <c r="D2186" s="841" t="s">
        <v>19955</v>
      </c>
      <c r="E2186" s="837">
        <v>3200</v>
      </c>
      <c r="F2186" s="269" t="s">
        <v>20497</v>
      </c>
      <c r="G2186" s="841" t="s">
        <v>20498</v>
      </c>
      <c r="H2186" s="842" t="s">
        <v>19594</v>
      </c>
      <c r="I2186" s="842" t="s">
        <v>19093</v>
      </c>
      <c r="J2186" s="107" t="s">
        <v>19594</v>
      </c>
      <c r="K2186" s="10">
        <v>3</v>
      </c>
      <c r="L2186" s="10">
        <v>12</v>
      </c>
      <c r="M2186" s="838">
        <v>38847.11</v>
      </c>
      <c r="N2186" s="10">
        <v>0</v>
      </c>
      <c r="O2186" s="107">
        <v>6</v>
      </c>
      <c r="P2186" s="838">
        <v>19150</v>
      </c>
      <c r="Q2186" s="10">
        <v>0</v>
      </c>
      <c r="R2186" s="107">
        <v>12</v>
      </c>
    </row>
    <row r="2187" spans="1:18" s="843" customFormat="1" ht="22.5" x14ac:dyDescent="0.25">
      <c r="A2187" s="107" t="s">
        <v>19901</v>
      </c>
      <c r="B2187" s="10" t="s">
        <v>19548</v>
      </c>
      <c r="C2187" s="269" t="s">
        <v>30118</v>
      </c>
      <c r="D2187" s="841" t="s">
        <v>19902</v>
      </c>
      <c r="E2187" s="837">
        <v>2100</v>
      </c>
      <c r="F2187" s="269" t="s">
        <v>20499</v>
      </c>
      <c r="G2187" s="841" t="s">
        <v>20500</v>
      </c>
      <c r="H2187" s="842" t="s">
        <v>17159</v>
      </c>
      <c r="I2187" s="842" t="s">
        <v>15810</v>
      </c>
      <c r="J2187" s="107" t="s">
        <v>17159</v>
      </c>
      <c r="K2187" s="10">
        <v>3</v>
      </c>
      <c r="L2187" s="10">
        <v>12</v>
      </c>
      <c r="M2187" s="838">
        <v>25800</v>
      </c>
      <c r="N2187" s="10">
        <v>0</v>
      </c>
      <c r="O2187" s="107">
        <v>6</v>
      </c>
      <c r="P2187" s="838">
        <v>12600</v>
      </c>
      <c r="Q2187" s="10">
        <v>0</v>
      </c>
      <c r="R2187" s="107">
        <v>12</v>
      </c>
    </row>
    <row r="2188" spans="1:18" s="843" customFormat="1" ht="22.5" x14ac:dyDescent="0.25">
      <c r="A2188" s="107" t="s">
        <v>19901</v>
      </c>
      <c r="B2188" s="10" t="s">
        <v>19548</v>
      </c>
      <c r="C2188" s="269" t="s">
        <v>30118</v>
      </c>
      <c r="D2188" s="841" t="s">
        <v>19902</v>
      </c>
      <c r="E2188" s="837">
        <v>2100</v>
      </c>
      <c r="F2188" s="269" t="s">
        <v>20501</v>
      </c>
      <c r="G2188" s="841" t="s">
        <v>20502</v>
      </c>
      <c r="H2188" s="842" t="s">
        <v>17159</v>
      </c>
      <c r="I2188" s="842" t="s">
        <v>15810</v>
      </c>
      <c r="J2188" s="107" t="s">
        <v>17159</v>
      </c>
      <c r="K2188" s="10">
        <v>3</v>
      </c>
      <c r="L2188" s="10">
        <v>12</v>
      </c>
      <c r="M2188" s="838">
        <v>25800</v>
      </c>
      <c r="N2188" s="10">
        <v>0</v>
      </c>
      <c r="O2188" s="107">
        <v>6</v>
      </c>
      <c r="P2188" s="838">
        <v>12600</v>
      </c>
      <c r="Q2188" s="10">
        <v>0</v>
      </c>
      <c r="R2188" s="107">
        <v>12</v>
      </c>
    </row>
    <row r="2189" spans="1:18" s="843" customFormat="1" ht="22.5" x14ac:dyDescent="0.25">
      <c r="A2189" s="107" t="s">
        <v>19901</v>
      </c>
      <c r="B2189" s="10" t="s">
        <v>19548</v>
      </c>
      <c r="C2189" s="269" t="s">
        <v>30118</v>
      </c>
      <c r="D2189" s="841" t="s">
        <v>20143</v>
      </c>
      <c r="E2189" s="837">
        <v>4300</v>
      </c>
      <c r="F2189" s="269" t="s">
        <v>20503</v>
      </c>
      <c r="G2189" s="841" t="s">
        <v>20504</v>
      </c>
      <c r="H2189" s="842" t="s">
        <v>19594</v>
      </c>
      <c r="I2189" s="842" t="s">
        <v>19093</v>
      </c>
      <c r="J2189" s="107" t="s">
        <v>19594</v>
      </c>
      <c r="K2189" s="10">
        <v>3</v>
      </c>
      <c r="L2189" s="10">
        <v>12</v>
      </c>
      <c r="M2189" s="838">
        <v>52156.7</v>
      </c>
      <c r="N2189" s="10">
        <v>0</v>
      </c>
      <c r="O2189" s="107">
        <v>6</v>
      </c>
      <c r="P2189" s="838">
        <v>25800</v>
      </c>
      <c r="Q2189" s="10">
        <v>0</v>
      </c>
      <c r="R2189" s="107">
        <v>12</v>
      </c>
    </row>
    <row r="2190" spans="1:18" s="843" customFormat="1" ht="22.5" x14ac:dyDescent="0.25">
      <c r="A2190" s="107" t="s">
        <v>19901</v>
      </c>
      <c r="B2190" s="10" t="s">
        <v>19548</v>
      </c>
      <c r="C2190" s="269" t="s">
        <v>30118</v>
      </c>
      <c r="D2190" s="841" t="s">
        <v>19955</v>
      </c>
      <c r="E2190" s="837">
        <v>3200</v>
      </c>
      <c r="F2190" s="269" t="s">
        <v>20505</v>
      </c>
      <c r="G2190" s="841" t="s">
        <v>20506</v>
      </c>
      <c r="H2190" s="842" t="s">
        <v>19594</v>
      </c>
      <c r="I2190" s="842" t="s">
        <v>19093</v>
      </c>
      <c r="J2190" s="107" t="s">
        <v>19594</v>
      </c>
      <c r="K2190" s="10">
        <v>3</v>
      </c>
      <c r="L2190" s="10">
        <v>12</v>
      </c>
      <c r="M2190" s="838">
        <v>39000</v>
      </c>
      <c r="N2190" s="10">
        <v>0</v>
      </c>
      <c r="O2190" s="107">
        <v>6</v>
      </c>
      <c r="P2190" s="838">
        <v>19200</v>
      </c>
      <c r="Q2190" s="10">
        <v>0</v>
      </c>
      <c r="R2190" s="107">
        <v>12</v>
      </c>
    </row>
    <row r="2191" spans="1:18" s="843" customFormat="1" ht="22.5" x14ac:dyDescent="0.25">
      <c r="A2191" s="107" t="s">
        <v>19901</v>
      </c>
      <c r="B2191" s="10" t="s">
        <v>19548</v>
      </c>
      <c r="C2191" s="269" t="s">
        <v>30118</v>
      </c>
      <c r="D2191" s="841" t="s">
        <v>19926</v>
      </c>
      <c r="E2191" s="837">
        <v>1025</v>
      </c>
      <c r="F2191" s="269" t="s">
        <v>20507</v>
      </c>
      <c r="G2191" s="841" t="s">
        <v>20508</v>
      </c>
      <c r="H2191" s="842" t="s">
        <v>15585</v>
      </c>
      <c r="I2191" s="842" t="s">
        <v>15585</v>
      </c>
      <c r="J2191" s="107" t="s">
        <v>15585</v>
      </c>
      <c r="K2191" s="10">
        <v>3</v>
      </c>
      <c r="L2191" s="10">
        <v>12</v>
      </c>
      <c r="M2191" s="838">
        <v>12810</v>
      </c>
      <c r="N2191" s="10">
        <v>0</v>
      </c>
      <c r="O2191" s="107">
        <v>6</v>
      </c>
      <c r="P2191" s="838">
        <v>6025</v>
      </c>
      <c r="Q2191" s="10">
        <v>0</v>
      </c>
      <c r="R2191" s="107">
        <v>12</v>
      </c>
    </row>
    <row r="2192" spans="1:18" s="843" customFormat="1" ht="33.75" x14ac:dyDescent="0.25">
      <c r="A2192" s="107" t="s">
        <v>19901</v>
      </c>
      <c r="B2192" s="10" t="s">
        <v>19548</v>
      </c>
      <c r="C2192" s="269" t="s">
        <v>30118</v>
      </c>
      <c r="D2192" s="841" t="s">
        <v>15774</v>
      </c>
      <c r="E2192" s="837">
        <v>2000</v>
      </c>
      <c r="F2192" s="269" t="s">
        <v>20509</v>
      </c>
      <c r="G2192" s="841" t="s">
        <v>20510</v>
      </c>
      <c r="H2192" s="842" t="s">
        <v>17461</v>
      </c>
      <c r="I2192" s="842" t="s">
        <v>15810</v>
      </c>
      <c r="J2192" s="107" t="s">
        <v>17461</v>
      </c>
      <c r="K2192" s="10">
        <v>3</v>
      </c>
      <c r="L2192" s="10">
        <v>12</v>
      </c>
      <c r="M2192" s="838">
        <v>24743.33</v>
      </c>
      <c r="N2192" s="10">
        <v>0</v>
      </c>
      <c r="O2192" s="107">
        <v>6</v>
      </c>
      <c r="P2192" s="838">
        <v>11933.33</v>
      </c>
      <c r="Q2192" s="10">
        <v>0</v>
      </c>
      <c r="R2192" s="107">
        <v>12</v>
      </c>
    </row>
    <row r="2193" spans="1:18" s="843" customFormat="1" ht="22.5" x14ac:dyDescent="0.25">
      <c r="A2193" s="107" t="s">
        <v>19901</v>
      </c>
      <c r="B2193" s="10" t="s">
        <v>19548</v>
      </c>
      <c r="C2193" s="269" t="s">
        <v>30118</v>
      </c>
      <c r="D2193" s="841" t="s">
        <v>19902</v>
      </c>
      <c r="E2193" s="837">
        <v>2100</v>
      </c>
      <c r="F2193" s="269" t="s">
        <v>20511</v>
      </c>
      <c r="G2193" s="841" t="s">
        <v>20512</v>
      </c>
      <c r="H2193" s="842" t="s">
        <v>17159</v>
      </c>
      <c r="I2193" s="842" t="s">
        <v>15810</v>
      </c>
      <c r="J2193" s="107" t="s">
        <v>17159</v>
      </c>
      <c r="K2193" s="10">
        <v>3</v>
      </c>
      <c r="L2193" s="10">
        <v>12</v>
      </c>
      <c r="M2193" s="838">
        <v>25800</v>
      </c>
      <c r="N2193" s="10">
        <v>0</v>
      </c>
      <c r="O2193" s="107">
        <v>6</v>
      </c>
      <c r="P2193" s="838">
        <v>12600</v>
      </c>
      <c r="Q2193" s="10">
        <v>0</v>
      </c>
      <c r="R2193" s="107">
        <v>12</v>
      </c>
    </row>
    <row r="2194" spans="1:18" s="843" customFormat="1" ht="22.5" x14ac:dyDescent="0.25">
      <c r="A2194" s="107" t="s">
        <v>19901</v>
      </c>
      <c r="B2194" s="10" t="s">
        <v>19548</v>
      </c>
      <c r="C2194" s="269" t="s">
        <v>30118</v>
      </c>
      <c r="D2194" s="841" t="s">
        <v>19974</v>
      </c>
      <c r="E2194" s="837">
        <v>2100</v>
      </c>
      <c r="F2194" s="269" t="s">
        <v>20513</v>
      </c>
      <c r="G2194" s="841" t="s">
        <v>20514</v>
      </c>
      <c r="H2194" s="842" t="s">
        <v>20515</v>
      </c>
      <c r="I2194" s="842" t="s">
        <v>19093</v>
      </c>
      <c r="J2194" s="107" t="s">
        <v>20515</v>
      </c>
      <c r="K2194" s="10">
        <v>0</v>
      </c>
      <c r="L2194" s="10">
        <v>0</v>
      </c>
      <c r="M2194" s="838">
        <v>0</v>
      </c>
      <c r="N2194" s="10">
        <v>1</v>
      </c>
      <c r="O2194" s="107">
        <v>6</v>
      </c>
      <c r="P2194" s="838">
        <v>3588.67</v>
      </c>
      <c r="Q2194" s="10">
        <v>1</v>
      </c>
      <c r="R2194" s="107">
        <v>8</v>
      </c>
    </row>
    <row r="2195" spans="1:18" s="843" customFormat="1" ht="22.5" x14ac:dyDescent="0.25">
      <c r="A2195" s="107" t="s">
        <v>19901</v>
      </c>
      <c r="B2195" s="10" t="s">
        <v>19548</v>
      </c>
      <c r="C2195" s="269" t="s">
        <v>30118</v>
      </c>
      <c r="D2195" s="841" t="s">
        <v>19902</v>
      </c>
      <c r="E2195" s="837">
        <v>2100</v>
      </c>
      <c r="F2195" s="269" t="s">
        <v>20516</v>
      </c>
      <c r="G2195" s="841" t="s">
        <v>20517</v>
      </c>
      <c r="H2195" s="842" t="s">
        <v>17159</v>
      </c>
      <c r="I2195" s="842" t="s">
        <v>15810</v>
      </c>
      <c r="J2195" s="107" t="s">
        <v>17159</v>
      </c>
      <c r="K2195" s="10">
        <v>3</v>
      </c>
      <c r="L2195" s="10">
        <v>12</v>
      </c>
      <c r="M2195" s="838">
        <v>25782.5</v>
      </c>
      <c r="N2195" s="10">
        <v>0</v>
      </c>
      <c r="O2195" s="107">
        <v>6</v>
      </c>
      <c r="P2195" s="838">
        <v>12599.56</v>
      </c>
      <c r="Q2195" s="10">
        <v>0</v>
      </c>
      <c r="R2195" s="107">
        <v>12</v>
      </c>
    </row>
    <row r="2196" spans="1:18" s="843" customFormat="1" ht="22.5" x14ac:dyDescent="0.25">
      <c r="A2196" s="107" t="s">
        <v>19901</v>
      </c>
      <c r="B2196" s="10" t="s">
        <v>19548</v>
      </c>
      <c r="C2196" s="269" t="s">
        <v>30118</v>
      </c>
      <c r="D2196" s="841" t="s">
        <v>20103</v>
      </c>
      <c r="E2196" s="837">
        <v>4400</v>
      </c>
      <c r="F2196" s="269" t="s">
        <v>20518</v>
      </c>
      <c r="G2196" s="841" t="s">
        <v>20519</v>
      </c>
      <c r="H2196" s="842" t="s">
        <v>15577</v>
      </c>
      <c r="I2196" s="842" t="s">
        <v>19093</v>
      </c>
      <c r="J2196" s="107" t="s">
        <v>15577</v>
      </c>
      <c r="K2196" s="10">
        <v>3</v>
      </c>
      <c r="L2196" s="10">
        <v>12</v>
      </c>
      <c r="M2196" s="838">
        <v>53396.679999999993</v>
      </c>
      <c r="N2196" s="10">
        <v>0</v>
      </c>
      <c r="O2196" s="107">
        <v>6</v>
      </c>
      <c r="P2196" s="838">
        <v>26359.359999999997</v>
      </c>
      <c r="Q2196" s="10">
        <v>0</v>
      </c>
      <c r="R2196" s="107">
        <v>12</v>
      </c>
    </row>
    <row r="2197" spans="1:18" s="843" customFormat="1" ht="22.5" x14ac:dyDescent="0.25">
      <c r="A2197" s="107" t="s">
        <v>19901</v>
      </c>
      <c r="B2197" s="10" t="s">
        <v>19548</v>
      </c>
      <c r="C2197" s="269" t="s">
        <v>30118</v>
      </c>
      <c r="D2197" s="841" t="s">
        <v>19955</v>
      </c>
      <c r="E2197" s="837">
        <v>3200</v>
      </c>
      <c r="F2197" s="269" t="s">
        <v>20520</v>
      </c>
      <c r="G2197" s="841" t="s">
        <v>20521</v>
      </c>
      <c r="H2197" s="842" t="s">
        <v>19594</v>
      </c>
      <c r="I2197" s="842" t="s">
        <v>19093</v>
      </c>
      <c r="J2197" s="107" t="s">
        <v>19594</v>
      </c>
      <c r="K2197" s="10">
        <v>3</v>
      </c>
      <c r="L2197" s="10">
        <v>12</v>
      </c>
      <c r="M2197" s="838">
        <v>38893.33</v>
      </c>
      <c r="N2197" s="10">
        <v>0</v>
      </c>
      <c r="O2197" s="107">
        <v>6</v>
      </c>
      <c r="P2197" s="838">
        <v>19173.330000000002</v>
      </c>
      <c r="Q2197" s="10">
        <v>0</v>
      </c>
      <c r="R2197" s="107">
        <v>12</v>
      </c>
    </row>
    <row r="2198" spans="1:18" s="843" customFormat="1" ht="22.5" x14ac:dyDescent="0.25">
      <c r="A2198" s="107" t="s">
        <v>19901</v>
      </c>
      <c r="B2198" s="10" t="s">
        <v>19548</v>
      </c>
      <c r="C2198" s="269" t="s">
        <v>30118</v>
      </c>
      <c r="D2198" s="841" t="s">
        <v>20122</v>
      </c>
      <c r="E2198" s="837">
        <v>3200</v>
      </c>
      <c r="F2198" s="269" t="s">
        <v>20522</v>
      </c>
      <c r="G2198" s="841" t="s">
        <v>20523</v>
      </c>
      <c r="H2198" s="842" t="s">
        <v>19594</v>
      </c>
      <c r="I2198" s="842" t="s">
        <v>19093</v>
      </c>
      <c r="J2198" s="107" t="s">
        <v>19594</v>
      </c>
      <c r="K2198" s="10">
        <v>3</v>
      </c>
      <c r="L2198" s="10">
        <v>12</v>
      </c>
      <c r="M2198" s="838">
        <v>39000</v>
      </c>
      <c r="N2198" s="10">
        <v>0</v>
      </c>
      <c r="O2198" s="107">
        <v>6</v>
      </c>
      <c r="P2198" s="838">
        <v>19200</v>
      </c>
      <c r="Q2198" s="10">
        <v>0</v>
      </c>
      <c r="R2198" s="107">
        <v>12</v>
      </c>
    </row>
    <row r="2199" spans="1:18" s="843" customFormat="1" ht="22.5" x14ac:dyDescent="0.25">
      <c r="A2199" s="107" t="s">
        <v>19901</v>
      </c>
      <c r="B2199" s="10" t="s">
        <v>19548</v>
      </c>
      <c r="C2199" s="269" t="s">
        <v>30118</v>
      </c>
      <c r="D2199" s="841" t="s">
        <v>20321</v>
      </c>
      <c r="E2199" s="837">
        <v>3200</v>
      </c>
      <c r="F2199" s="269" t="s">
        <v>20524</v>
      </c>
      <c r="G2199" s="841" t="s">
        <v>20525</v>
      </c>
      <c r="H2199" s="842" t="s">
        <v>19594</v>
      </c>
      <c r="I2199" s="842" t="s">
        <v>19093</v>
      </c>
      <c r="J2199" s="107" t="s">
        <v>19594</v>
      </c>
      <c r="K2199" s="10">
        <v>3</v>
      </c>
      <c r="L2199" s="10">
        <v>12</v>
      </c>
      <c r="M2199" s="838">
        <v>39000</v>
      </c>
      <c r="N2199" s="10">
        <v>0</v>
      </c>
      <c r="O2199" s="107">
        <v>6</v>
      </c>
      <c r="P2199" s="838">
        <v>19200</v>
      </c>
      <c r="Q2199" s="10">
        <v>0</v>
      </c>
      <c r="R2199" s="107">
        <v>12</v>
      </c>
    </row>
    <row r="2200" spans="1:18" s="843" customFormat="1" ht="22.5" x14ac:dyDescent="0.25">
      <c r="A2200" s="107" t="s">
        <v>19901</v>
      </c>
      <c r="B2200" s="10" t="s">
        <v>19548</v>
      </c>
      <c r="C2200" s="269" t="s">
        <v>30118</v>
      </c>
      <c r="D2200" s="841" t="s">
        <v>20526</v>
      </c>
      <c r="E2200" s="837">
        <v>2100</v>
      </c>
      <c r="F2200" s="269" t="s">
        <v>20527</v>
      </c>
      <c r="G2200" s="841" t="s">
        <v>20528</v>
      </c>
      <c r="H2200" s="842" t="s">
        <v>17159</v>
      </c>
      <c r="I2200" s="842" t="s">
        <v>15810</v>
      </c>
      <c r="J2200" s="107" t="s">
        <v>17159</v>
      </c>
      <c r="K2200" s="10">
        <v>3</v>
      </c>
      <c r="L2200" s="10">
        <v>12</v>
      </c>
      <c r="M2200" s="838">
        <v>25800</v>
      </c>
      <c r="N2200" s="10">
        <v>0</v>
      </c>
      <c r="O2200" s="107">
        <v>6</v>
      </c>
      <c r="P2200" s="838">
        <v>12320</v>
      </c>
      <c r="Q2200" s="10">
        <v>0</v>
      </c>
      <c r="R2200" s="107">
        <v>12</v>
      </c>
    </row>
    <row r="2201" spans="1:18" s="843" customFormat="1" ht="22.5" x14ac:dyDescent="0.25">
      <c r="A2201" s="107" t="s">
        <v>19901</v>
      </c>
      <c r="B2201" s="10" t="s">
        <v>19548</v>
      </c>
      <c r="C2201" s="269" t="s">
        <v>30118</v>
      </c>
      <c r="D2201" s="841" t="s">
        <v>20529</v>
      </c>
      <c r="E2201" s="837">
        <v>3800</v>
      </c>
      <c r="F2201" s="269" t="s">
        <v>20530</v>
      </c>
      <c r="G2201" s="841" t="s">
        <v>20531</v>
      </c>
      <c r="H2201" s="842" t="s">
        <v>19594</v>
      </c>
      <c r="I2201" s="842" t="s">
        <v>19093</v>
      </c>
      <c r="J2201" s="107" t="s">
        <v>19594</v>
      </c>
      <c r="K2201" s="10">
        <v>3</v>
      </c>
      <c r="L2201" s="10">
        <v>12</v>
      </c>
      <c r="M2201" s="838">
        <v>46481.94</v>
      </c>
      <c r="N2201" s="10">
        <v>0</v>
      </c>
      <c r="O2201" s="107">
        <v>6</v>
      </c>
      <c r="P2201" s="838">
        <v>22792.61</v>
      </c>
      <c r="Q2201" s="10">
        <v>0</v>
      </c>
      <c r="R2201" s="107">
        <v>12</v>
      </c>
    </row>
    <row r="2202" spans="1:18" s="843" customFormat="1" ht="22.5" x14ac:dyDescent="0.25">
      <c r="A2202" s="107" t="s">
        <v>19901</v>
      </c>
      <c r="B2202" s="10" t="s">
        <v>19548</v>
      </c>
      <c r="C2202" s="269" t="s">
        <v>30118</v>
      </c>
      <c r="D2202" s="841" t="s">
        <v>19991</v>
      </c>
      <c r="E2202" s="837">
        <v>1200</v>
      </c>
      <c r="F2202" s="269" t="s">
        <v>20532</v>
      </c>
      <c r="G2202" s="841" t="s">
        <v>20533</v>
      </c>
      <c r="H2202" s="842" t="s">
        <v>15585</v>
      </c>
      <c r="I2202" s="842" t="s">
        <v>15585</v>
      </c>
      <c r="J2202" s="107" t="s">
        <v>15585</v>
      </c>
      <c r="K2202" s="10">
        <v>3</v>
      </c>
      <c r="L2202" s="10">
        <v>12</v>
      </c>
      <c r="M2202" s="838">
        <v>15210</v>
      </c>
      <c r="N2202" s="10">
        <v>0</v>
      </c>
      <c r="O2202" s="107">
        <v>6</v>
      </c>
      <c r="P2202" s="838">
        <v>7198</v>
      </c>
      <c r="Q2202" s="10">
        <v>0</v>
      </c>
      <c r="R2202" s="107">
        <v>12</v>
      </c>
    </row>
    <row r="2203" spans="1:18" s="843" customFormat="1" ht="22.5" x14ac:dyDescent="0.25">
      <c r="A2203" s="107" t="s">
        <v>19901</v>
      </c>
      <c r="B2203" s="10" t="s">
        <v>19548</v>
      </c>
      <c r="C2203" s="269" t="s">
        <v>30118</v>
      </c>
      <c r="D2203" s="841" t="s">
        <v>19902</v>
      </c>
      <c r="E2203" s="837">
        <v>2100</v>
      </c>
      <c r="F2203" s="269" t="s">
        <v>20534</v>
      </c>
      <c r="G2203" s="841" t="s">
        <v>20535</v>
      </c>
      <c r="H2203" s="842" t="s">
        <v>17159</v>
      </c>
      <c r="I2203" s="842" t="s">
        <v>15810</v>
      </c>
      <c r="J2203" s="107" t="s">
        <v>17159</v>
      </c>
      <c r="K2203" s="10">
        <v>3</v>
      </c>
      <c r="L2203" s="10">
        <v>12</v>
      </c>
      <c r="M2203" s="838">
        <v>25587.81</v>
      </c>
      <c r="N2203" s="10">
        <v>0</v>
      </c>
      <c r="O2203" s="107">
        <v>6</v>
      </c>
      <c r="P2203" s="838">
        <v>12530</v>
      </c>
      <c r="Q2203" s="10">
        <v>0</v>
      </c>
      <c r="R2203" s="107">
        <v>12</v>
      </c>
    </row>
    <row r="2204" spans="1:18" s="843" customFormat="1" ht="22.5" x14ac:dyDescent="0.25">
      <c r="A2204" s="107" t="s">
        <v>19901</v>
      </c>
      <c r="B2204" s="10" t="s">
        <v>19548</v>
      </c>
      <c r="C2204" s="269" t="s">
        <v>30118</v>
      </c>
      <c r="D2204" s="841" t="s">
        <v>20122</v>
      </c>
      <c r="E2204" s="837">
        <v>3200</v>
      </c>
      <c r="F2204" s="269" t="s">
        <v>20536</v>
      </c>
      <c r="G2204" s="841" t="s">
        <v>20537</v>
      </c>
      <c r="H2204" s="842" t="s">
        <v>19594</v>
      </c>
      <c r="I2204" s="842" t="s">
        <v>19093</v>
      </c>
      <c r="J2204" s="107" t="s">
        <v>19594</v>
      </c>
      <c r="K2204" s="10">
        <v>3</v>
      </c>
      <c r="L2204" s="10">
        <v>12</v>
      </c>
      <c r="M2204" s="838">
        <v>39000</v>
      </c>
      <c r="N2204" s="10">
        <v>0</v>
      </c>
      <c r="O2204" s="107">
        <v>6</v>
      </c>
      <c r="P2204" s="838">
        <v>19200</v>
      </c>
      <c r="Q2204" s="10">
        <v>0</v>
      </c>
      <c r="R2204" s="107">
        <v>12</v>
      </c>
    </row>
    <row r="2205" spans="1:18" s="843" customFormat="1" ht="22.5" x14ac:dyDescent="0.25">
      <c r="A2205" s="107" t="s">
        <v>19901</v>
      </c>
      <c r="B2205" s="10" t="s">
        <v>19548</v>
      </c>
      <c r="C2205" s="269" t="s">
        <v>30118</v>
      </c>
      <c r="D2205" s="841" t="s">
        <v>20538</v>
      </c>
      <c r="E2205" s="837">
        <v>3200</v>
      </c>
      <c r="F2205" s="269" t="s">
        <v>20539</v>
      </c>
      <c r="G2205" s="841" t="s">
        <v>20540</v>
      </c>
      <c r="H2205" s="842" t="s">
        <v>19911</v>
      </c>
      <c r="I2205" s="842" t="s">
        <v>19093</v>
      </c>
      <c r="J2205" s="107" t="s">
        <v>19911</v>
      </c>
      <c r="K2205" s="10">
        <v>1</v>
      </c>
      <c r="L2205" s="10">
        <v>3</v>
      </c>
      <c r="M2205" s="838">
        <v>8935.56</v>
      </c>
      <c r="N2205" s="10">
        <v>1</v>
      </c>
      <c r="O2205" s="107">
        <v>6</v>
      </c>
      <c r="P2205" s="838">
        <v>0</v>
      </c>
      <c r="Q2205" s="10">
        <v>1</v>
      </c>
      <c r="R2205" s="107">
        <v>12</v>
      </c>
    </row>
    <row r="2206" spans="1:18" s="843" customFormat="1" ht="22.5" x14ac:dyDescent="0.25">
      <c r="A2206" s="107" t="s">
        <v>19901</v>
      </c>
      <c r="B2206" s="10" t="s">
        <v>19548</v>
      </c>
      <c r="C2206" s="269" t="s">
        <v>30118</v>
      </c>
      <c r="D2206" s="841" t="s">
        <v>20541</v>
      </c>
      <c r="E2206" s="837">
        <v>4400</v>
      </c>
      <c r="F2206" s="269" t="s">
        <v>20542</v>
      </c>
      <c r="G2206" s="841" t="s">
        <v>20543</v>
      </c>
      <c r="H2206" s="842" t="s">
        <v>19605</v>
      </c>
      <c r="I2206" s="842" t="s">
        <v>19093</v>
      </c>
      <c r="J2206" s="107" t="s">
        <v>19605</v>
      </c>
      <c r="K2206" s="10">
        <v>3</v>
      </c>
      <c r="L2206" s="10">
        <v>12</v>
      </c>
      <c r="M2206" s="838">
        <v>14572.189999999999</v>
      </c>
      <c r="N2206" s="10">
        <v>0</v>
      </c>
      <c r="O2206" s="107">
        <v>6</v>
      </c>
      <c r="P2206" s="838">
        <v>0</v>
      </c>
      <c r="Q2206" s="10">
        <v>0</v>
      </c>
      <c r="R2206" s="107">
        <v>12</v>
      </c>
    </row>
    <row r="2207" spans="1:18" s="843" customFormat="1" ht="22.5" x14ac:dyDescent="0.25">
      <c r="A2207" s="107" t="s">
        <v>19901</v>
      </c>
      <c r="B2207" s="10" t="s">
        <v>19548</v>
      </c>
      <c r="C2207" s="269" t="s">
        <v>30118</v>
      </c>
      <c r="D2207" s="841" t="s">
        <v>19902</v>
      </c>
      <c r="E2207" s="837">
        <v>2100</v>
      </c>
      <c r="F2207" s="269" t="s">
        <v>20544</v>
      </c>
      <c r="G2207" s="841" t="s">
        <v>20545</v>
      </c>
      <c r="H2207" s="842" t="s">
        <v>17159</v>
      </c>
      <c r="I2207" s="842" t="s">
        <v>15810</v>
      </c>
      <c r="J2207" s="107" t="s">
        <v>17159</v>
      </c>
      <c r="K2207" s="10">
        <v>3</v>
      </c>
      <c r="L2207" s="10">
        <v>12</v>
      </c>
      <c r="M2207" s="838">
        <v>25800</v>
      </c>
      <c r="N2207" s="10">
        <v>0</v>
      </c>
      <c r="O2207" s="107">
        <v>6</v>
      </c>
      <c r="P2207" s="838">
        <v>12530</v>
      </c>
      <c r="Q2207" s="10">
        <v>0</v>
      </c>
      <c r="R2207" s="107">
        <v>12</v>
      </c>
    </row>
    <row r="2208" spans="1:18" s="843" customFormat="1" ht="33.75" x14ac:dyDescent="0.25">
      <c r="A2208" s="107" t="s">
        <v>19901</v>
      </c>
      <c r="B2208" s="10" t="s">
        <v>19548</v>
      </c>
      <c r="C2208" s="269" t="s">
        <v>30118</v>
      </c>
      <c r="D2208" s="841" t="s">
        <v>20314</v>
      </c>
      <c r="E2208" s="837">
        <v>4400</v>
      </c>
      <c r="F2208" s="269" t="s">
        <v>20546</v>
      </c>
      <c r="G2208" s="841" t="s">
        <v>20547</v>
      </c>
      <c r="H2208" s="842" t="s">
        <v>19854</v>
      </c>
      <c r="I2208" s="842" t="s">
        <v>19093</v>
      </c>
      <c r="J2208" s="107" t="s">
        <v>19854</v>
      </c>
      <c r="K2208" s="10">
        <v>3</v>
      </c>
      <c r="L2208" s="10">
        <v>12</v>
      </c>
      <c r="M2208" s="838">
        <v>53400</v>
      </c>
      <c r="N2208" s="10">
        <v>0</v>
      </c>
      <c r="O2208" s="107">
        <v>6</v>
      </c>
      <c r="P2208" s="838">
        <v>26400</v>
      </c>
      <c r="Q2208" s="10">
        <v>0</v>
      </c>
      <c r="R2208" s="107">
        <v>12</v>
      </c>
    </row>
    <row r="2209" spans="1:18" s="843" customFormat="1" ht="22.5" x14ac:dyDescent="0.25">
      <c r="A2209" s="107" t="s">
        <v>19901</v>
      </c>
      <c r="B2209" s="10" t="s">
        <v>19548</v>
      </c>
      <c r="C2209" s="269" t="s">
        <v>30118</v>
      </c>
      <c r="D2209" s="841" t="s">
        <v>20548</v>
      </c>
      <c r="E2209" s="837">
        <v>4400</v>
      </c>
      <c r="F2209" s="269" t="s">
        <v>20549</v>
      </c>
      <c r="G2209" s="841" t="s">
        <v>20550</v>
      </c>
      <c r="H2209" s="842" t="s">
        <v>19594</v>
      </c>
      <c r="I2209" s="842" t="s">
        <v>19093</v>
      </c>
      <c r="J2209" s="107" t="s">
        <v>19594</v>
      </c>
      <c r="K2209" s="10">
        <v>3</v>
      </c>
      <c r="L2209" s="10">
        <v>12</v>
      </c>
      <c r="M2209" s="838">
        <v>53457.64</v>
      </c>
      <c r="N2209" s="10">
        <v>0</v>
      </c>
      <c r="O2209" s="107">
        <v>6</v>
      </c>
      <c r="P2209" s="838">
        <v>26380.14</v>
      </c>
      <c r="Q2209" s="10">
        <v>0</v>
      </c>
      <c r="R2209" s="107">
        <v>12</v>
      </c>
    </row>
    <row r="2210" spans="1:18" s="843" customFormat="1" ht="22.5" x14ac:dyDescent="0.25">
      <c r="A2210" s="107" t="s">
        <v>19901</v>
      </c>
      <c r="B2210" s="10" t="s">
        <v>19548</v>
      </c>
      <c r="C2210" s="269" t="s">
        <v>30118</v>
      </c>
      <c r="D2210" s="841" t="s">
        <v>20551</v>
      </c>
      <c r="E2210" s="837">
        <v>3200</v>
      </c>
      <c r="F2210" s="269" t="s">
        <v>20552</v>
      </c>
      <c r="G2210" s="841" t="s">
        <v>20553</v>
      </c>
      <c r="H2210" s="842" t="s">
        <v>19594</v>
      </c>
      <c r="I2210" s="842" t="s">
        <v>19093</v>
      </c>
      <c r="J2210" s="107" t="s">
        <v>19594</v>
      </c>
      <c r="K2210" s="10">
        <v>3</v>
      </c>
      <c r="L2210" s="10">
        <v>12</v>
      </c>
      <c r="M2210" s="838">
        <v>39000</v>
      </c>
      <c r="N2210" s="10">
        <v>0</v>
      </c>
      <c r="O2210" s="107">
        <v>6</v>
      </c>
      <c r="P2210" s="838">
        <v>19200</v>
      </c>
      <c r="Q2210" s="10">
        <v>0</v>
      </c>
      <c r="R2210" s="107">
        <v>12</v>
      </c>
    </row>
    <row r="2211" spans="1:18" s="843" customFormat="1" ht="22.5" x14ac:dyDescent="0.25">
      <c r="A2211" s="107" t="s">
        <v>19901</v>
      </c>
      <c r="B2211" s="10" t="s">
        <v>19548</v>
      </c>
      <c r="C2211" s="269" t="s">
        <v>30118</v>
      </c>
      <c r="D2211" s="841" t="s">
        <v>20554</v>
      </c>
      <c r="E2211" s="837">
        <v>2100</v>
      </c>
      <c r="F2211" s="269" t="s">
        <v>20555</v>
      </c>
      <c r="G2211" s="841" t="s">
        <v>20556</v>
      </c>
      <c r="H2211" s="842" t="s">
        <v>15585</v>
      </c>
      <c r="I2211" s="842" t="s">
        <v>15585</v>
      </c>
      <c r="J2211" s="107" t="s">
        <v>15585</v>
      </c>
      <c r="K2211" s="10">
        <v>3</v>
      </c>
      <c r="L2211" s="10">
        <v>12</v>
      </c>
      <c r="M2211" s="838">
        <v>25726.5</v>
      </c>
      <c r="N2211" s="10">
        <v>0</v>
      </c>
      <c r="O2211" s="107">
        <v>6</v>
      </c>
      <c r="P2211" s="838">
        <v>12600</v>
      </c>
      <c r="Q2211" s="10">
        <v>0</v>
      </c>
      <c r="R2211" s="107">
        <v>12</v>
      </c>
    </row>
    <row r="2212" spans="1:18" s="843" customFormat="1" ht="22.5" x14ac:dyDescent="0.25">
      <c r="A2212" s="107" t="s">
        <v>19901</v>
      </c>
      <c r="B2212" s="10" t="s">
        <v>19548</v>
      </c>
      <c r="C2212" s="269" t="s">
        <v>30118</v>
      </c>
      <c r="D2212" s="841" t="s">
        <v>19902</v>
      </c>
      <c r="E2212" s="837">
        <v>2100</v>
      </c>
      <c r="F2212" s="269" t="s">
        <v>20557</v>
      </c>
      <c r="G2212" s="841" t="s">
        <v>20558</v>
      </c>
      <c r="H2212" s="842" t="s">
        <v>17159</v>
      </c>
      <c r="I2212" s="842" t="s">
        <v>15810</v>
      </c>
      <c r="J2212" s="107" t="s">
        <v>17159</v>
      </c>
      <c r="K2212" s="10">
        <v>3</v>
      </c>
      <c r="L2212" s="10">
        <v>12</v>
      </c>
      <c r="M2212" s="838">
        <v>25800</v>
      </c>
      <c r="N2212" s="10">
        <v>0</v>
      </c>
      <c r="O2212" s="107">
        <v>6</v>
      </c>
      <c r="P2212" s="838">
        <v>12600</v>
      </c>
      <c r="Q2212" s="10">
        <v>0</v>
      </c>
      <c r="R2212" s="107">
        <v>12</v>
      </c>
    </row>
    <row r="2213" spans="1:18" s="843" customFormat="1" ht="22.5" x14ac:dyDescent="0.25">
      <c r="A2213" s="107" t="s">
        <v>19901</v>
      </c>
      <c r="B2213" s="10" t="s">
        <v>19548</v>
      </c>
      <c r="C2213" s="269" t="s">
        <v>30118</v>
      </c>
      <c r="D2213" s="841" t="s">
        <v>20122</v>
      </c>
      <c r="E2213" s="837">
        <v>3200</v>
      </c>
      <c r="F2213" s="269" t="s">
        <v>20559</v>
      </c>
      <c r="G2213" s="841" t="s">
        <v>20560</v>
      </c>
      <c r="H2213" s="842" t="s">
        <v>19594</v>
      </c>
      <c r="I2213" s="842" t="s">
        <v>19093</v>
      </c>
      <c r="J2213" s="107" t="s">
        <v>19594</v>
      </c>
      <c r="K2213" s="10">
        <v>2</v>
      </c>
      <c r="L2213" s="10">
        <v>8</v>
      </c>
      <c r="M2213" s="838">
        <v>27995.559999999998</v>
      </c>
      <c r="N2213" s="10">
        <v>3</v>
      </c>
      <c r="O2213" s="107">
        <v>6</v>
      </c>
      <c r="P2213" s="838">
        <v>0</v>
      </c>
      <c r="Q2213" s="10">
        <v>3</v>
      </c>
      <c r="R2213" s="107">
        <v>12</v>
      </c>
    </row>
    <row r="2214" spans="1:18" s="843" customFormat="1" ht="22.5" x14ac:dyDescent="0.25">
      <c r="A2214" s="107" t="s">
        <v>19901</v>
      </c>
      <c r="B2214" s="10" t="s">
        <v>19548</v>
      </c>
      <c r="C2214" s="269" t="s">
        <v>30118</v>
      </c>
      <c r="D2214" s="841" t="s">
        <v>20345</v>
      </c>
      <c r="E2214" s="837">
        <v>3500</v>
      </c>
      <c r="F2214" s="269" t="s">
        <v>20561</v>
      </c>
      <c r="G2214" s="841" t="s">
        <v>20562</v>
      </c>
      <c r="H2214" s="842" t="s">
        <v>19594</v>
      </c>
      <c r="I2214" s="842" t="s">
        <v>19093</v>
      </c>
      <c r="J2214" s="107" t="s">
        <v>19594</v>
      </c>
      <c r="K2214" s="10">
        <v>3</v>
      </c>
      <c r="L2214" s="10">
        <v>12</v>
      </c>
      <c r="M2214" s="838">
        <v>42600</v>
      </c>
      <c r="N2214" s="10">
        <v>0</v>
      </c>
      <c r="O2214" s="107">
        <v>6</v>
      </c>
      <c r="P2214" s="838">
        <v>21000</v>
      </c>
      <c r="Q2214" s="10">
        <v>0</v>
      </c>
      <c r="R2214" s="107">
        <v>12</v>
      </c>
    </row>
    <row r="2215" spans="1:18" s="843" customFormat="1" ht="22.5" x14ac:dyDescent="0.25">
      <c r="A2215" s="107" t="s">
        <v>19901</v>
      </c>
      <c r="B2215" s="10" t="s">
        <v>19548</v>
      </c>
      <c r="C2215" s="269" t="s">
        <v>30118</v>
      </c>
      <c r="D2215" s="841" t="s">
        <v>20475</v>
      </c>
      <c r="E2215" s="837">
        <v>2900</v>
      </c>
      <c r="F2215" s="269" t="s">
        <v>20563</v>
      </c>
      <c r="G2215" s="841" t="s">
        <v>20564</v>
      </c>
      <c r="H2215" s="842" t="s">
        <v>15585</v>
      </c>
      <c r="I2215" s="842" t="s">
        <v>15585</v>
      </c>
      <c r="J2215" s="107" t="s">
        <v>15585</v>
      </c>
      <c r="K2215" s="10">
        <v>3</v>
      </c>
      <c r="L2215" s="10">
        <v>12</v>
      </c>
      <c r="M2215" s="838">
        <v>35301.919999999998</v>
      </c>
      <c r="N2215" s="10">
        <v>0</v>
      </c>
      <c r="O2215" s="107">
        <v>6</v>
      </c>
      <c r="P2215" s="838">
        <v>17397.580000000002</v>
      </c>
      <c r="Q2215" s="10">
        <v>0</v>
      </c>
      <c r="R2215" s="107">
        <v>12</v>
      </c>
    </row>
    <row r="2216" spans="1:18" s="843" customFormat="1" ht="33.75" x14ac:dyDescent="0.25">
      <c r="A2216" s="107" t="s">
        <v>19901</v>
      </c>
      <c r="B2216" s="10" t="s">
        <v>19548</v>
      </c>
      <c r="C2216" s="269" t="s">
        <v>30118</v>
      </c>
      <c r="D2216" s="841" t="s">
        <v>19905</v>
      </c>
      <c r="E2216" s="837">
        <v>2100</v>
      </c>
      <c r="F2216" s="269" t="s">
        <v>20565</v>
      </c>
      <c r="G2216" s="841" t="s">
        <v>20566</v>
      </c>
      <c r="H2216" s="842" t="s">
        <v>17461</v>
      </c>
      <c r="I2216" s="842" t="s">
        <v>15810</v>
      </c>
      <c r="J2216" s="107" t="s">
        <v>17461</v>
      </c>
      <c r="K2216" s="10">
        <v>3</v>
      </c>
      <c r="L2216" s="10">
        <v>12</v>
      </c>
      <c r="M2216" s="838">
        <v>23632.92</v>
      </c>
      <c r="N2216" s="10">
        <v>0</v>
      </c>
      <c r="O2216" s="107">
        <v>6</v>
      </c>
      <c r="P2216" s="838">
        <v>12600</v>
      </c>
      <c r="Q2216" s="10">
        <v>0</v>
      </c>
      <c r="R2216" s="107">
        <v>12</v>
      </c>
    </row>
    <row r="2217" spans="1:18" s="843" customFormat="1" ht="22.5" x14ac:dyDescent="0.25">
      <c r="A2217" s="107" t="s">
        <v>19901</v>
      </c>
      <c r="B2217" s="10" t="s">
        <v>19548</v>
      </c>
      <c r="C2217" s="269" t="s">
        <v>30118</v>
      </c>
      <c r="D2217" s="841" t="s">
        <v>20106</v>
      </c>
      <c r="E2217" s="837">
        <v>4400</v>
      </c>
      <c r="F2217" s="269" t="s">
        <v>20567</v>
      </c>
      <c r="G2217" s="841" t="s">
        <v>20568</v>
      </c>
      <c r="H2217" s="842" t="s">
        <v>19911</v>
      </c>
      <c r="I2217" s="842" t="s">
        <v>19093</v>
      </c>
      <c r="J2217" s="107" t="s">
        <v>19911</v>
      </c>
      <c r="K2217" s="10">
        <v>3</v>
      </c>
      <c r="L2217" s="10">
        <v>12</v>
      </c>
      <c r="M2217" s="838">
        <v>53400</v>
      </c>
      <c r="N2217" s="10">
        <v>0</v>
      </c>
      <c r="O2217" s="107">
        <v>6</v>
      </c>
      <c r="P2217" s="838">
        <v>26399.69</v>
      </c>
      <c r="Q2217" s="10">
        <v>0</v>
      </c>
      <c r="R2217" s="107">
        <v>12</v>
      </c>
    </row>
    <row r="2218" spans="1:18" s="843" customFormat="1" ht="22.5" x14ac:dyDescent="0.25">
      <c r="A2218" s="107" t="s">
        <v>19901</v>
      </c>
      <c r="B2218" s="10" t="s">
        <v>19548</v>
      </c>
      <c r="C2218" s="269" t="s">
        <v>30118</v>
      </c>
      <c r="D2218" s="841" t="s">
        <v>20490</v>
      </c>
      <c r="E2218" s="837">
        <v>3200</v>
      </c>
      <c r="F2218" s="269" t="s">
        <v>20569</v>
      </c>
      <c r="G2218" s="841" t="s">
        <v>20570</v>
      </c>
      <c r="H2218" s="842" t="s">
        <v>17159</v>
      </c>
      <c r="I2218" s="842" t="s">
        <v>15810</v>
      </c>
      <c r="J2218" s="107" t="s">
        <v>17159</v>
      </c>
      <c r="K2218" s="10">
        <v>3</v>
      </c>
      <c r="L2218" s="10">
        <v>12</v>
      </c>
      <c r="M2218" s="838">
        <v>39000</v>
      </c>
      <c r="N2218" s="10">
        <v>0</v>
      </c>
      <c r="O2218" s="107">
        <v>6</v>
      </c>
      <c r="P2218" s="838">
        <v>19200</v>
      </c>
      <c r="Q2218" s="10">
        <v>0</v>
      </c>
      <c r="R2218" s="107">
        <v>12</v>
      </c>
    </row>
    <row r="2219" spans="1:18" s="843" customFormat="1" ht="22.5" x14ac:dyDescent="0.25">
      <c r="A2219" s="107" t="s">
        <v>19901</v>
      </c>
      <c r="B2219" s="10" t="s">
        <v>19548</v>
      </c>
      <c r="C2219" s="269" t="s">
        <v>30118</v>
      </c>
      <c r="D2219" s="841" t="s">
        <v>19908</v>
      </c>
      <c r="E2219" s="837">
        <v>3200</v>
      </c>
      <c r="F2219" s="269" t="s">
        <v>20571</v>
      </c>
      <c r="G2219" s="841" t="s">
        <v>20572</v>
      </c>
      <c r="H2219" s="842" t="s">
        <v>19641</v>
      </c>
      <c r="I2219" s="842" t="s">
        <v>19093</v>
      </c>
      <c r="J2219" s="107" t="s">
        <v>19641</v>
      </c>
      <c r="K2219" s="10">
        <v>3</v>
      </c>
      <c r="L2219" s="10">
        <v>8</v>
      </c>
      <c r="M2219" s="838">
        <v>28033.33</v>
      </c>
      <c r="N2219" s="10">
        <v>0</v>
      </c>
      <c r="O2219" s="107">
        <v>0</v>
      </c>
      <c r="P2219" s="838">
        <v>0</v>
      </c>
      <c r="Q2219" s="10">
        <v>0</v>
      </c>
      <c r="R2219" s="107">
        <v>0</v>
      </c>
    </row>
    <row r="2220" spans="1:18" s="843" customFormat="1" ht="22.5" x14ac:dyDescent="0.25">
      <c r="A2220" s="107" t="s">
        <v>19901</v>
      </c>
      <c r="B2220" s="10" t="s">
        <v>19548</v>
      </c>
      <c r="C2220" s="269" t="s">
        <v>30118</v>
      </c>
      <c r="D2220" s="841" t="s">
        <v>19902</v>
      </c>
      <c r="E2220" s="837">
        <v>2100</v>
      </c>
      <c r="F2220" s="269" t="s">
        <v>20573</v>
      </c>
      <c r="G2220" s="841" t="s">
        <v>20574</v>
      </c>
      <c r="H2220" s="842" t="s">
        <v>15585</v>
      </c>
      <c r="I2220" s="842" t="s">
        <v>15585</v>
      </c>
      <c r="J2220" s="107" t="s">
        <v>15585</v>
      </c>
      <c r="K2220" s="10">
        <v>3</v>
      </c>
      <c r="L2220" s="10">
        <v>12</v>
      </c>
      <c r="M2220" s="838">
        <v>25730</v>
      </c>
      <c r="N2220" s="10">
        <v>0</v>
      </c>
      <c r="O2220" s="107">
        <v>3</v>
      </c>
      <c r="P2220" s="838">
        <v>6830.83</v>
      </c>
      <c r="Q2220" s="10">
        <v>0</v>
      </c>
      <c r="R2220" s="107">
        <v>0</v>
      </c>
    </row>
    <row r="2221" spans="1:18" s="843" customFormat="1" ht="33.75" x14ac:dyDescent="0.25">
      <c r="A2221" s="107" t="s">
        <v>19901</v>
      </c>
      <c r="B2221" s="10" t="s">
        <v>19548</v>
      </c>
      <c r="C2221" s="269" t="s">
        <v>30118</v>
      </c>
      <c r="D2221" s="841" t="s">
        <v>20575</v>
      </c>
      <c r="E2221" s="837">
        <v>3800</v>
      </c>
      <c r="F2221" s="269" t="s">
        <v>20576</v>
      </c>
      <c r="G2221" s="841" t="s">
        <v>20577</v>
      </c>
      <c r="H2221" s="842" t="s">
        <v>19917</v>
      </c>
      <c r="I2221" s="842" t="s">
        <v>19093</v>
      </c>
      <c r="J2221" s="107" t="s">
        <v>19917</v>
      </c>
      <c r="K2221" s="10">
        <v>0</v>
      </c>
      <c r="L2221" s="10">
        <v>0</v>
      </c>
      <c r="M2221" s="838">
        <v>0</v>
      </c>
      <c r="N2221" s="10">
        <v>1</v>
      </c>
      <c r="O2221" s="107">
        <v>6</v>
      </c>
      <c r="P2221" s="838">
        <v>10089.52</v>
      </c>
      <c r="Q2221" s="10">
        <v>1</v>
      </c>
      <c r="R2221" s="107">
        <v>9</v>
      </c>
    </row>
    <row r="2222" spans="1:18" s="843" customFormat="1" ht="22.5" x14ac:dyDescent="0.25">
      <c r="A2222" s="107" t="s">
        <v>19901</v>
      </c>
      <c r="B2222" s="10" t="s">
        <v>19548</v>
      </c>
      <c r="C2222" s="269" t="s">
        <v>30118</v>
      </c>
      <c r="D2222" s="841" t="s">
        <v>20578</v>
      </c>
      <c r="E2222" s="837">
        <v>4000</v>
      </c>
      <c r="F2222" s="269" t="s">
        <v>20579</v>
      </c>
      <c r="G2222" s="841" t="s">
        <v>20580</v>
      </c>
      <c r="H2222" s="842" t="s">
        <v>19594</v>
      </c>
      <c r="I2222" s="842" t="s">
        <v>19093</v>
      </c>
      <c r="J2222" s="107" t="s">
        <v>19594</v>
      </c>
      <c r="K2222" s="10">
        <v>3</v>
      </c>
      <c r="L2222" s="10">
        <v>12</v>
      </c>
      <c r="M2222" s="838">
        <v>48592.5</v>
      </c>
      <c r="N2222" s="10">
        <v>0</v>
      </c>
      <c r="O2222" s="107">
        <v>6</v>
      </c>
      <c r="P2222" s="838">
        <v>23986.39</v>
      </c>
      <c r="Q2222" s="10">
        <v>0</v>
      </c>
      <c r="R2222" s="107">
        <v>12</v>
      </c>
    </row>
    <row r="2223" spans="1:18" s="843" customFormat="1" ht="22.5" x14ac:dyDescent="0.25">
      <c r="A2223" s="107" t="s">
        <v>19901</v>
      </c>
      <c r="B2223" s="10" t="s">
        <v>19548</v>
      </c>
      <c r="C2223" s="269" t="s">
        <v>30118</v>
      </c>
      <c r="D2223" s="841" t="s">
        <v>20216</v>
      </c>
      <c r="E2223" s="837">
        <v>2100</v>
      </c>
      <c r="F2223" s="269" t="s">
        <v>20581</v>
      </c>
      <c r="G2223" s="841" t="s">
        <v>20582</v>
      </c>
      <c r="H2223" s="842" t="s">
        <v>17159</v>
      </c>
      <c r="I2223" s="842" t="s">
        <v>15810</v>
      </c>
      <c r="J2223" s="107" t="s">
        <v>17159</v>
      </c>
      <c r="K2223" s="10">
        <v>3</v>
      </c>
      <c r="L2223" s="10">
        <v>12</v>
      </c>
      <c r="M2223" s="838">
        <v>25800</v>
      </c>
      <c r="N2223" s="10">
        <v>0</v>
      </c>
      <c r="O2223" s="107">
        <v>6</v>
      </c>
      <c r="P2223" s="838">
        <v>7700</v>
      </c>
      <c r="Q2223" s="10">
        <v>0</v>
      </c>
      <c r="R2223" s="107">
        <v>12</v>
      </c>
    </row>
    <row r="2224" spans="1:18" s="843" customFormat="1" ht="22.5" x14ac:dyDescent="0.25">
      <c r="A2224" s="107" t="s">
        <v>19901</v>
      </c>
      <c r="B2224" s="10" t="s">
        <v>19548</v>
      </c>
      <c r="C2224" s="269" t="s">
        <v>30118</v>
      </c>
      <c r="D2224" s="841" t="s">
        <v>19955</v>
      </c>
      <c r="E2224" s="837">
        <v>3200</v>
      </c>
      <c r="F2224" s="269" t="s">
        <v>20583</v>
      </c>
      <c r="G2224" s="841" t="s">
        <v>20584</v>
      </c>
      <c r="H2224" s="842" t="s">
        <v>19594</v>
      </c>
      <c r="I2224" s="842" t="s">
        <v>19093</v>
      </c>
      <c r="J2224" s="107" t="s">
        <v>19594</v>
      </c>
      <c r="K2224" s="10">
        <v>3</v>
      </c>
      <c r="L2224" s="10">
        <v>12</v>
      </c>
      <c r="M2224" s="838">
        <v>39000</v>
      </c>
      <c r="N2224" s="10">
        <v>0</v>
      </c>
      <c r="O2224" s="107">
        <v>6</v>
      </c>
      <c r="P2224" s="838">
        <v>19200</v>
      </c>
      <c r="Q2224" s="10">
        <v>0</v>
      </c>
      <c r="R2224" s="107">
        <v>12</v>
      </c>
    </row>
    <row r="2225" spans="1:18" s="843" customFormat="1" ht="22.5" x14ac:dyDescent="0.25">
      <c r="A2225" s="107" t="s">
        <v>19901</v>
      </c>
      <c r="B2225" s="10" t="s">
        <v>19548</v>
      </c>
      <c r="C2225" s="269" t="s">
        <v>30118</v>
      </c>
      <c r="D2225" s="841" t="s">
        <v>19902</v>
      </c>
      <c r="E2225" s="837">
        <v>2100</v>
      </c>
      <c r="F2225" s="269" t="s">
        <v>20585</v>
      </c>
      <c r="G2225" s="841" t="s">
        <v>20586</v>
      </c>
      <c r="H2225" s="842" t="s">
        <v>17159</v>
      </c>
      <c r="I2225" s="842" t="s">
        <v>15810</v>
      </c>
      <c r="J2225" s="107" t="s">
        <v>17159</v>
      </c>
      <c r="K2225" s="10">
        <v>3</v>
      </c>
      <c r="L2225" s="10">
        <v>12</v>
      </c>
      <c r="M2225" s="838">
        <v>25800</v>
      </c>
      <c r="N2225" s="10">
        <v>0</v>
      </c>
      <c r="O2225" s="107">
        <v>6</v>
      </c>
      <c r="P2225" s="838">
        <v>12600</v>
      </c>
      <c r="Q2225" s="10">
        <v>0</v>
      </c>
      <c r="R2225" s="107">
        <v>12</v>
      </c>
    </row>
    <row r="2226" spans="1:18" s="843" customFormat="1" ht="22.5" x14ac:dyDescent="0.25">
      <c r="A2226" s="107" t="s">
        <v>19901</v>
      </c>
      <c r="B2226" s="10" t="s">
        <v>19548</v>
      </c>
      <c r="C2226" s="269" t="s">
        <v>30118</v>
      </c>
      <c r="D2226" s="841" t="s">
        <v>20587</v>
      </c>
      <c r="E2226" s="837">
        <v>4400</v>
      </c>
      <c r="F2226" s="269" t="s">
        <v>20588</v>
      </c>
      <c r="G2226" s="841" t="s">
        <v>20589</v>
      </c>
      <c r="H2226" s="842" t="s">
        <v>20590</v>
      </c>
      <c r="I2226" s="842" t="s">
        <v>19093</v>
      </c>
      <c r="J2226" s="107" t="s">
        <v>20590</v>
      </c>
      <c r="K2226" s="10">
        <v>3</v>
      </c>
      <c r="L2226" s="10">
        <v>12</v>
      </c>
      <c r="M2226" s="838">
        <v>53141.859999999993</v>
      </c>
      <c r="N2226" s="10">
        <v>0</v>
      </c>
      <c r="O2226" s="107">
        <v>6</v>
      </c>
      <c r="P2226" s="838">
        <v>26108.820000000003</v>
      </c>
      <c r="Q2226" s="10">
        <v>0</v>
      </c>
      <c r="R2226" s="107">
        <v>12</v>
      </c>
    </row>
    <row r="2227" spans="1:18" s="843" customFormat="1" ht="22.5" x14ac:dyDescent="0.25">
      <c r="A2227" s="107" t="s">
        <v>19901</v>
      </c>
      <c r="B2227" s="10" t="s">
        <v>19548</v>
      </c>
      <c r="C2227" s="269" t="s">
        <v>30118</v>
      </c>
      <c r="D2227" s="841" t="s">
        <v>20591</v>
      </c>
      <c r="E2227" s="837">
        <v>5000</v>
      </c>
      <c r="F2227" s="269" t="s">
        <v>20592</v>
      </c>
      <c r="G2227" s="841" t="s">
        <v>20593</v>
      </c>
      <c r="H2227" s="842" t="s">
        <v>19594</v>
      </c>
      <c r="I2227" s="842" t="s">
        <v>19093</v>
      </c>
      <c r="J2227" s="107" t="s">
        <v>19594</v>
      </c>
      <c r="K2227" s="10">
        <v>3</v>
      </c>
      <c r="L2227" s="10">
        <v>12</v>
      </c>
      <c r="M2227" s="838">
        <v>60911.11</v>
      </c>
      <c r="N2227" s="10">
        <v>0</v>
      </c>
      <c r="O2227" s="107">
        <v>6</v>
      </c>
      <c r="P2227" s="838">
        <v>30000</v>
      </c>
      <c r="Q2227" s="10">
        <v>0</v>
      </c>
      <c r="R2227" s="107">
        <v>12</v>
      </c>
    </row>
    <row r="2228" spans="1:18" s="843" customFormat="1" ht="22.5" x14ac:dyDescent="0.25">
      <c r="A2228" s="107" t="s">
        <v>19901</v>
      </c>
      <c r="B2228" s="10" t="s">
        <v>19548</v>
      </c>
      <c r="C2228" s="269" t="s">
        <v>30118</v>
      </c>
      <c r="D2228" s="841" t="s">
        <v>19905</v>
      </c>
      <c r="E2228" s="837">
        <v>2100</v>
      </c>
      <c r="F2228" s="269" t="s">
        <v>20594</v>
      </c>
      <c r="G2228" s="841" t="s">
        <v>20595</v>
      </c>
      <c r="H2228" s="842" t="s">
        <v>17159</v>
      </c>
      <c r="I2228" s="842" t="s">
        <v>15810</v>
      </c>
      <c r="J2228" s="107" t="s">
        <v>17159</v>
      </c>
      <c r="K2228" s="10">
        <v>3</v>
      </c>
      <c r="L2228" s="10">
        <v>12</v>
      </c>
      <c r="M2228" s="838">
        <v>25730</v>
      </c>
      <c r="N2228" s="10">
        <v>0</v>
      </c>
      <c r="O2228" s="107">
        <v>6</v>
      </c>
      <c r="P2228" s="838">
        <v>12599.42</v>
      </c>
      <c r="Q2228" s="10">
        <v>0</v>
      </c>
      <c r="R2228" s="107">
        <v>12</v>
      </c>
    </row>
    <row r="2229" spans="1:18" s="843" customFormat="1" ht="22.5" x14ac:dyDescent="0.25">
      <c r="A2229" s="107" t="s">
        <v>19901</v>
      </c>
      <c r="B2229" s="10" t="s">
        <v>19548</v>
      </c>
      <c r="C2229" s="269" t="s">
        <v>30118</v>
      </c>
      <c r="D2229" s="841" t="s">
        <v>19964</v>
      </c>
      <c r="E2229" s="837">
        <v>1900</v>
      </c>
      <c r="F2229" s="269" t="s">
        <v>20596</v>
      </c>
      <c r="G2229" s="841" t="s">
        <v>20597</v>
      </c>
      <c r="H2229" s="842" t="s">
        <v>15585</v>
      </c>
      <c r="I2229" s="842" t="s">
        <v>15585</v>
      </c>
      <c r="J2229" s="107" t="s">
        <v>15585</v>
      </c>
      <c r="K2229" s="10">
        <v>3</v>
      </c>
      <c r="L2229" s="10">
        <v>12</v>
      </c>
      <c r="M2229" s="838">
        <v>23605.77</v>
      </c>
      <c r="N2229" s="10">
        <v>0</v>
      </c>
      <c r="O2229" s="107">
        <v>6</v>
      </c>
      <c r="P2229" s="838">
        <v>11377.970000000001</v>
      </c>
      <c r="Q2229" s="10">
        <v>0</v>
      </c>
      <c r="R2229" s="107">
        <v>12</v>
      </c>
    </row>
    <row r="2230" spans="1:18" s="843" customFormat="1" ht="22.5" x14ac:dyDescent="0.25">
      <c r="A2230" s="107" t="s">
        <v>19901</v>
      </c>
      <c r="B2230" s="10" t="s">
        <v>19548</v>
      </c>
      <c r="C2230" s="269" t="s">
        <v>30118</v>
      </c>
      <c r="D2230" s="841" t="s">
        <v>20085</v>
      </c>
      <c r="E2230" s="837">
        <v>1800</v>
      </c>
      <c r="F2230" s="269" t="s">
        <v>20598</v>
      </c>
      <c r="G2230" s="841" t="s">
        <v>20599</v>
      </c>
      <c r="H2230" s="842" t="s">
        <v>15585</v>
      </c>
      <c r="I2230" s="842" t="s">
        <v>15585</v>
      </c>
      <c r="J2230" s="107" t="s">
        <v>15585</v>
      </c>
      <c r="K2230" s="10">
        <v>3</v>
      </c>
      <c r="L2230" s="10">
        <v>12</v>
      </c>
      <c r="M2230" s="838">
        <v>19591.88</v>
      </c>
      <c r="N2230" s="10">
        <v>0</v>
      </c>
      <c r="O2230" s="107">
        <v>6</v>
      </c>
      <c r="P2230" s="838">
        <v>10675.619999999999</v>
      </c>
      <c r="Q2230" s="10">
        <v>0</v>
      </c>
      <c r="R2230" s="107">
        <v>12</v>
      </c>
    </row>
    <row r="2231" spans="1:18" s="843" customFormat="1" ht="22.5" x14ac:dyDescent="0.25">
      <c r="A2231" s="107" t="s">
        <v>19901</v>
      </c>
      <c r="B2231" s="10" t="s">
        <v>19548</v>
      </c>
      <c r="C2231" s="269" t="s">
        <v>30118</v>
      </c>
      <c r="D2231" s="841" t="s">
        <v>19955</v>
      </c>
      <c r="E2231" s="837">
        <v>3200</v>
      </c>
      <c r="F2231" s="269" t="s">
        <v>20600</v>
      </c>
      <c r="G2231" s="841" t="s">
        <v>20601</v>
      </c>
      <c r="H2231" s="842" t="s">
        <v>19594</v>
      </c>
      <c r="I2231" s="842" t="s">
        <v>19093</v>
      </c>
      <c r="J2231" s="107" t="s">
        <v>19594</v>
      </c>
      <c r="K2231" s="10">
        <v>3</v>
      </c>
      <c r="L2231" s="10">
        <v>12</v>
      </c>
      <c r="M2231" s="838">
        <v>39000</v>
      </c>
      <c r="N2231" s="10">
        <v>0</v>
      </c>
      <c r="O2231" s="107">
        <v>6</v>
      </c>
      <c r="P2231" s="838">
        <v>19200</v>
      </c>
      <c r="Q2231" s="10">
        <v>0</v>
      </c>
      <c r="R2231" s="107">
        <v>12</v>
      </c>
    </row>
    <row r="2232" spans="1:18" s="843" customFormat="1" ht="22.5" x14ac:dyDescent="0.25">
      <c r="A2232" s="107" t="s">
        <v>19901</v>
      </c>
      <c r="B2232" s="10" t="s">
        <v>19548</v>
      </c>
      <c r="C2232" s="269" t="s">
        <v>30118</v>
      </c>
      <c r="D2232" s="841" t="s">
        <v>20122</v>
      </c>
      <c r="E2232" s="837">
        <v>3200</v>
      </c>
      <c r="F2232" s="269" t="s">
        <v>20602</v>
      </c>
      <c r="G2232" s="841" t="s">
        <v>20603</v>
      </c>
      <c r="H2232" s="842" t="s">
        <v>19594</v>
      </c>
      <c r="I2232" s="842" t="s">
        <v>19093</v>
      </c>
      <c r="J2232" s="107" t="s">
        <v>19594</v>
      </c>
      <c r="K2232" s="10">
        <v>2</v>
      </c>
      <c r="L2232" s="10">
        <v>8</v>
      </c>
      <c r="M2232" s="838">
        <v>25880</v>
      </c>
      <c r="N2232" s="10">
        <v>3</v>
      </c>
      <c r="O2232" s="107">
        <v>6</v>
      </c>
      <c r="P2232" s="838">
        <v>19200</v>
      </c>
      <c r="Q2232" s="10">
        <v>3</v>
      </c>
      <c r="R2232" s="107">
        <v>12</v>
      </c>
    </row>
    <row r="2233" spans="1:18" s="843" customFormat="1" ht="22.5" x14ac:dyDescent="0.25">
      <c r="A2233" s="107" t="s">
        <v>19901</v>
      </c>
      <c r="B2233" s="10" t="s">
        <v>19548</v>
      </c>
      <c r="C2233" s="269" t="s">
        <v>30118</v>
      </c>
      <c r="D2233" s="841" t="s">
        <v>19908</v>
      </c>
      <c r="E2233" s="837">
        <v>3200</v>
      </c>
      <c r="F2233" s="269" t="s">
        <v>20604</v>
      </c>
      <c r="G2233" s="841" t="s">
        <v>20605</v>
      </c>
      <c r="H2233" s="842" t="s">
        <v>19911</v>
      </c>
      <c r="I2233" s="842" t="s">
        <v>19093</v>
      </c>
      <c r="J2233" s="107" t="s">
        <v>19911</v>
      </c>
      <c r="K2233" s="10">
        <v>3</v>
      </c>
      <c r="L2233" s="10">
        <v>12</v>
      </c>
      <c r="M2233" s="838">
        <v>39248.33</v>
      </c>
      <c r="N2233" s="10">
        <v>0</v>
      </c>
      <c r="O2233" s="107">
        <v>6</v>
      </c>
      <c r="P2233" s="838">
        <v>19167.78</v>
      </c>
      <c r="Q2233" s="10">
        <v>0</v>
      </c>
      <c r="R2233" s="107">
        <v>12</v>
      </c>
    </row>
    <row r="2234" spans="1:18" s="843" customFormat="1" ht="22.5" x14ac:dyDescent="0.25">
      <c r="A2234" s="107" t="s">
        <v>19901</v>
      </c>
      <c r="B2234" s="10" t="s">
        <v>19548</v>
      </c>
      <c r="C2234" s="269" t="s">
        <v>30118</v>
      </c>
      <c r="D2234" s="841" t="s">
        <v>19955</v>
      </c>
      <c r="E2234" s="837">
        <v>3200</v>
      </c>
      <c r="F2234" s="269" t="s">
        <v>20606</v>
      </c>
      <c r="G2234" s="841" t="s">
        <v>20607</v>
      </c>
      <c r="H2234" s="842" t="s">
        <v>19594</v>
      </c>
      <c r="I2234" s="842" t="s">
        <v>19093</v>
      </c>
      <c r="J2234" s="107" t="s">
        <v>19594</v>
      </c>
      <c r="K2234" s="10">
        <v>3</v>
      </c>
      <c r="L2234" s="10">
        <v>12</v>
      </c>
      <c r="M2234" s="838">
        <v>39000</v>
      </c>
      <c r="N2234" s="10">
        <v>0</v>
      </c>
      <c r="O2234" s="107">
        <v>6</v>
      </c>
      <c r="P2234" s="838">
        <v>19200</v>
      </c>
      <c r="Q2234" s="10">
        <v>0</v>
      </c>
      <c r="R2234" s="107">
        <v>12</v>
      </c>
    </row>
    <row r="2235" spans="1:18" s="843" customFormat="1" ht="22.5" x14ac:dyDescent="0.25">
      <c r="A2235" s="107" t="s">
        <v>19901</v>
      </c>
      <c r="B2235" s="10" t="s">
        <v>19548</v>
      </c>
      <c r="C2235" s="269" t="s">
        <v>30118</v>
      </c>
      <c r="D2235" s="841" t="s">
        <v>19902</v>
      </c>
      <c r="E2235" s="837">
        <v>2100</v>
      </c>
      <c r="F2235" s="269" t="s">
        <v>20608</v>
      </c>
      <c r="G2235" s="841" t="s">
        <v>20609</v>
      </c>
      <c r="H2235" s="842" t="s">
        <v>17159</v>
      </c>
      <c r="I2235" s="842" t="s">
        <v>15810</v>
      </c>
      <c r="J2235" s="107" t="s">
        <v>17159</v>
      </c>
      <c r="K2235" s="10">
        <v>3</v>
      </c>
      <c r="L2235" s="10">
        <v>12</v>
      </c>
      <c r="M2235" s="838">
        <v>25800</v>
      </c>
      <c r="N2235" s="10">
        <v>0</v>
      </c>
      <c r="O2235" s="107">
        <v>6</v>
      </c>
      <c r="P2235" s="838">
        <v>12600</v>
      </c>
      <c r="Q2235" s="10">
        <v>0</v>
      </c>
      <c r="R2235" s="107">
        <v>12</v>
      </c>
    </row>
    <row r="2236" spans="1:18" s="843" customFormat="1" ht="22.5" x14ac:dyDescent="0.25">
      <c r="A2236" s="107" t="s">
        <v>19901</v>
      </c>
      <c r="B2236" s="10" t="s">
        <v>19548</v>
      </c>
      <c r="C2236" s="269" t="s">
        <v>30118</v>
      </c>
      <c r="D2236" s="841" t="s">
        <v>20085</v>
      </c>
      <c r="E2236" s="837">
        <v>1800</v>
      </c>
      <c r="F2236" s="269" t="s">
        <v>20610</v>
      </c>
      <c r="G2236" s="841" t="s">
        <v>20611</v>
      </c>
      <c r="H2236" s="842" t="s">
        <v>17159</v>
      </c>
      <c r="I2236" s="842" t="s">
        <v>15810</v>
      </c>
      <c r="J2236" s="107" t="s">
        <v>17159</v>
      </c>
      <c r="K2236" s="10">
        <v>3</v>
      </c>
      <c r="L2236" s="10">
        <v>12</v>
      </c>
      <c r="M2236" s="838">
        <v>20610</v>
      </c>
      <c r="N2236" s="10">
        <v>0</v>
      </c>
      <c r="O2236" s="107">
        <v>6</v>
      </c>
      <c r="P2236" s="838">
        <v>10800</v>
      </c>
      <c r="Q2236" s="10">
        <v>0</v>
      </c>
      <c r="R2236" s="107">
        <v>12</v>
      </c>
    </row>
    <row r="2237" spans="1:18" s="843" customFormat="1" ht="22.5" x14ac:dyDescent="0.25">
      <c r="A2237" s="107" t="s">
        <v>19901</v>
      </c>
      <c r="B2237" s="10" t="s">
        <v>19548</v>
      </c>
      <c r="C2237" s="269" t="s">
        <v>30118</v>
      </c>
      <c r="D2237" s="841" t="s">
        <v>17013</v>
      </c>
      <c r="E2237" s="837">
        <v>6000</v>
      </c>
      <c r="F2237" s="269" t="s">
        <v>20612</v>
      </c>
      <c r="G2237" s="841" t="s">
        <v>20613</v>
      </c>
      <c r="H2237" s="842" t="s">
        <v>19594</v>
      </c>
      <c r="I2237" s="842" t="s">
        <v>19093</v>
      </c>
      <c r="J2237" s="107" t="s">
        <v>19594</v>
      </c>
      <c r="K2237" s="10">
        <v>1</v>
      </c>
      <c r="L2237" s="10">
        <v>4</v>
      </c>
      <c r="M2237" s="838">
        <v>25142.080000000002</v>
      </c>
      <c r="N2237" s="10">
        <v>0</v>
      </c>
      <c r="O2237" s="107">
        <v>0</v>
      </c>
      <c r="P2237" s="838">
        <v>0</v>
      </c>
      <c r="Q2237" s="10">
        <v>0</v>
      </c>
      <c r="R2237" s="107">
        <v>0</v>
      </c>
    </row>
    <row r="2238" spans="1:18" s="843" customFormat="1" ht="22.5" x14ac:dyDescent="0.25">
      <c r="A2238" s="107" t="s">
        <v>19901</v>
      </c>
      <c r="B2238" s="10" t="s">
        <v>19548</v>
      </c>
      <c r="C2238" s="269" t="s">
        <v>30118</v>
      </c>
      <c r="D2238" s="841" t="s">
        <v>19955</v>
      </c>
      <c r="E2238" s="837">
        <v>3200</v>
      </c>
      <c r="F2238" s="269" t="s">
        <v>20614</v>
      </c>
      <c r="G2238" s="841" t="s">
        <v>20615</v>
      </c>
      <c r="H2238" s="842" t="s">
        <v>20348</v>
      </c>
      <c r="I2238" s="842" t="s">
        <v>19093</v>
      </c>
      <c r="J2238" s="107" t="s">
        <v>20348</v>
      </c>
      <c r="K2238" s="10">
        <v>3</v>
      </c>
      <c r="L2238" s="10">
        <v>12</v>
      </c>
      <c r="M2238" s="838">
        <v>39000</v>
      </c>
      <c r="N2238" s="10">
        <v>0</v>
      </c>
      <c r="O2238" s="107">
        <v>6</v>
      </c>
      <c r="P2238" s="838">
        <v>19200</v>
      </c>
      <c r="Q2238" s="10">
        <v>0</v>
      </c>
      <c r="R2238" s="107">
        <v>12</v>
      </c>
    </row>
    <row r="2239" spans="1:18" s="843" customFormat="1" ht="22.5" x14ac:dyDescent="0.25">
      <c r="A2239" s="107" t="s">
        <v>19901</v>
      </c>
      <c r="B2239" s="10" t="s">
        <v>19548</v>
      </c>
      <c r="C2239" s="269" t="s">
        <v>30118</v>
      </c>
      <c r="D2239" s="841" t="s">
        <v>20616</v>
      </c>
      <c r="E2239" s="837">
        <v>2900</v>
      </c>
      <c r="F2239" s="269" t="s">
        <v>20617</v>
      </c>
      <c r="G2239" s="841" t="s">
        <v>20618</v>
      </c>
      <c r="H2239" s="842" t="s">
        <v>15577</v>
      </c>
      <c r="I2239" s="842" t="s">
        <v>19093</v>
      </c>
      <c r="J2239" s="107" t="s">
        <v>15577</v>
      </c>
      <c r="K2239" s="10">
        <v>3</v>
      </c>
      <c r="L2239" s="10">
        <v>12</v>
      </c>
      <c r="M2239" s="838">
        <v>35365.360000000001</v>
      </c>
      <c r="N2239" s="10">
        <v>0</v>
      </c>
      <c r="O2239" s="107">
        <v>6</v>
      </c>
      <c r="P2239" s="838">
        <v>17393.560000000001</v>
      </c>
      <c r="Q2239" s="10">
        <v>0</v>
      </c>
      <c r="R2239" s="107">
        <v>12</v>
      </c>
    </row>
    <row r="2240" spans="1:18" s="843" customFormat="1" ht="22.5" x14ac:dyDescent="0.25">
      <c r="A2240" s="107" t="s">
        <v>19901</v>
      </c>
      <c r="B2240" s="10" t="s">
        <v>19548</v>
      </c>
      <c r="C2240" s="269" t="s">
        <v>30118</v>
      </c>
      <c r="D2240" s="841" t="s">
        <v>20321</v>
      </c>
      <c r="E2240" s="837">
        <v>4300</v>
      </c>
      <c r="F2240" s="269" t="s">
        <v>20619</v>
      </c>
      <c r="G2240" s="841" t="s">
        <v>20620</v>
      </c>
      <c r="H2240" s="842" t="s">
        <v>19911</v>
      </c>
      <c r="I2240" s="842" t="s">
        <v>19093</v>
      </c>
      <c r="J2240" s="107" t="s">
        <v>19911</v>
      </c>
      <c r="K2240" s="10">
        <v>2</v>
      </c>
      <c r="L2240" s="10">
        <v>8</v>
      </c>
      <c r="M2240" s="838">
        <v>22833.34</v>
      </c>
      <c r="N2240" s="10">
        <v>3</v>
      </c>
      <c r="O2240" s="107">
        <v>6</v>
      </c>
      <c r="P2240" s="838">
        <v>0</v>
      </c>
      <c r="Q2240" s="10">
        <v>3</v>
      </c>
      <c r="R2240" s="107">
        <v>12</v>
      </c>
    </row>
    <row r="2241" spans="1:18" s="843" customFormat="1" ht="22.5" x14ac:dyDescent="0.25">
      <c r="A2241" s="107" t="s">
        <v>19901</v>
      </c>
      <c r="B2241" s="10" t="s">
        <v>19548</v>
      </c>
      <c r="C2241" s="269" t="s">
        <v>30118</v>
      </c>
      <c r="D2241" s="841" t="s">
        <v>20021</v>
      </c>
      <c r="E2241" s="837">
        <v>1250</v>
      </c>
      <c r="F2241" s="269" t="s">
        <v>20621</v>
      </c>
      <c r="G2241" s="841" t="s">
        <v>20622</v>
      </c>
      <c r="H2241" s="842" t="s">
        <v>15585</v>
      </c>
      <c r="I2241" s="842" t="s">
        <v>15585</v>
      </c>
      <c r="J2241" s="107" t="s">
        <v>15585</v>
      </c>
      <c r="K2241" s="10">
        <v>3</v>
      </c>
      <c r="L2241" s="10">
        <v>12</v>
      </c>
      <c r="M2241" s="838">
        <v>15810</v>
      </c>
      <c r="N2241" s="10">
        <v>0</v>
      </c>
      <c r="O2241" s="107">
        <v>6</v>
      </c>
      <c r="P2241" s="838">
        <v>7500</v>
      </c>
      <c r="Q2241" s="10">
        <v>0</v>
      </c>
      <c r="R2241" s="107">
        <v>12</v>
      </c>
    </row>
    <row r="2242" spans="1:18" s="843" customFormat="1" ht="22.5" x14ac:dyDescent="0.25">
      <c r="A2242" s="107" t="s">
        <v>19901</v>
      </c>
      <c r="B2242" s="10" t="s">
        <v>19548</v>
      </c>
      <c r="C2242" s="269" t="s">
        <v>30118</v>
      </c>
      <c r="D2242" s="841" t="s">
        <v>19902</v>
      </c>
      <c r="E2242" s="837">
        <v>2100</v>
      </c>
      <c r="F2242" s="269" t="s">
        <v>20623</v>
      </c>
      <c r="G2242" s="841" t="s">
        <v>20624</v>
      </c>
      <c r="H2242" s="842" t="s">
        <v>17159</v>
      </c>
      <c r="I2242" s="842" t="s">
        <v>15810</v>
      </c>
      <c r="J2242" s="107" t="s">
        <v>17159</v>
      </c>
      <c r="K2242" s="10">
        <v>3</v>
      </c>
      <c r="L2242" s="10">
        <v>12</v>
      </c>
      <c r="M2242" s="838">
        <v>25800</v>
      </c>
      <c r="N2242" s="10">
        <v>0</v>
      </c>
      <c r="O2242" s="107">
        <v>6</v>
      </c>
      <c r="P2242" s="838">
        <v>12530</v>
      </c>
      <c r="Q2242" s="10">
        <v>0</v>
      </c>
      <c r="R2242" s="107">
        <v>12</v>
      </c>
    </row>
    <row r="2243" spans="1:18" s="843" customFormat="1" ht="22.5" x14ac:dyDescent="0.25">
      <c r="A2243" s="107" t="s">
        <v>19901</v>
      </c>
      <c r="B2243" s="10" t="s">
        <v>19548</v>
      </c>
      <c r="C2243" s="269" t="s">
        <v>30118</v>
      </c>
      <c r="D2243" s="841" t="s">
        <v>19955</v>
      </c>
      <c r="E2243" s="837">
        <v>3200</v>
      </c>
      <c r="F2243" s="269" t="s">
        <v>20625</v>
      </c>
      <c r="G2243" s="841" t="s">
        <v>20626</v>
      </c>
      <c r="H2243" s="842" t="s">
        <v>15577</v>
      </c>
      <c r="I2243" s="842" t="s">
        <v>19093</v>
      </c>
      <c r="J2243" s="107" t="s">
        <v>15577</v>
      </c>
      <c r="K2243" s="10">
        <v>3</v>
      </c>
      <c r="L2243" s="10">
        <v>12</v>
      </c>
      <c r="M2243" s="838">
        <v>39000</v>
      </c>
      <c r="N2243" s="10">
        <v>0</v>
      </c>
      <c r="O2243" s="107">
        <v>6</v>
      </c>
      <c r="P2243" s="838">
        <v>19200</v>
      </c>
      <c r="Q2243" s="10">
        <v>0</v>
      </c>
      <c r="R2243" s="107">
        <v>12</v>
      </c>
    </row>
    <row r="2244" spans="1:18" s="843" customFormat="1" ht="22.5" x14ac:dyDescent="0.25">
      <c r="A2244" s="107" t="s">
        <v>19901</v>
      </c>
      <c r="B2244" s="10" t="s">
        <v>19548</v>
      </c>
      <c r="C2244" s="269" t="s">
        <v>30118</v>
      </c>
      <c r="D2244" s="841" t="s">
        <v>19991</v>
      </c>
      <c r="E2244" s="837">
        <v>1200</v>
      </c>
      <c r="F2244" s="269" t="s">
        <v>20627</v>
      </c>
      <c r="G2244" s="841" t="s">
        <v>20628</v>
      </c>
      <c r="H2244" s="842" t="s">
        <v>15585</v>
      </c>
      <c r="I2244" s="842" t="s">
        <v>15585</v>
      </c>
      <c r="J2244" s="107" t="s">
        <v>15585</v>
      </c>
      <c r="K2244" s="10">
        <v>3</v>
      </c>
      <c r="L2244" s="10">
        <v>12</v>
      </c>
      <c r="M2244" s="838">
        <v>15210</v>
      </c>
      <c r="N2244" s="10">
        <v>0</v>
      </c>
      <c r="O2244" s="107">
        <v>6</v>
      </c>
      <c r="P2244" s="838">
        <v>7200</v>
      </c>
      <c r="Q2244" s="10">
        <v>0</v>
      </c>
      <c r="R2244" s="107">
        <v>12</v>
      </c>
    </row>
    <row r="2245" spans="1:18" s="843" customFormat="1" ht="22.5" x14ac:dyDescent="0.25">
      <c r="A2245" s="107" t="s">
        <v>19901</v>
      </c>
      <c r="B2245" s="10" t="s">
        <v>19548</v>
      </c>
      <c r="C2245" s="269" t="s">
        <v>30118</v>
      </c>
      <c r="D2245" s="841" t="s">
        <v>20629</v>
      </c>
      <c r="E2245" s="837">
        <v>2800</v>
      </c>
      <c r="F2245" s="269" t="s">
        <v>20630</v>
      </c>
      <c r="G2245" s="841" t="s">
        <v>20631</v>
      </c>
      <c r="H2245" s="842" t="s">
        <v>15577</v>
      </c>
      <c r="I2245" s="842" t="s">
        <v>19093</v>
      </c>
      <c r="J2245" s="107" t="s">
        <v>15577</v>
      </c>
      <c r="K2245" s="10">
        <v>3</v>
      </c>
      <c r="L2245" s="10">
        <v>12</v>
      </c>
      <c r="M2245" s="838">
        <v>34200</v>
      </c>
      <c r="N2245" s="10">
        <v>0</v>
      </c>
      <c r="O2245" s="107">
        <v>6</v>
      </c>
      <c r="P2245" s="838">
        <v>16800</v>
      </c>
      <c r="Q2245" s="10">
        <v>0</v>
      </c>
      <c r="R2245" s="107">
        <v>12</v>
      </c>
    </row>
    <row r="2246" spans="1:18" s="843" customFormat="1" ht="22.5" x14ac:dyDescent="0.25">
      <c r="A2246" s="107" t="s">
        <v>19901</v>
      </c>
      <c r="B2246" s="10" t="s">
        <v>19548</v>
      </c>
      <c r="C2246" s="269" t="s">
        <v>30118</v>
      </c>
      <c r="D2246" s="841" t="s">
        <v>19955</v>
      </c>
      <c r="E2246" s="837">
        <v>3200</v>
      </c>
      <c r="F2246" s="269" t="s">
        <v>20632</v>
      </c>
      <c r="G2246" s="841" t="s">
        <v>20633</v>
      </c>
      <c r="H2246" s="842" t="s">
        <v>15577</v>
      </c>
      <c r="I2246" s="842" t="s">
        <v>19093</v>
      </c>
      <c r="J2246" s="107" t="s">
        <v>15577</v>
      </c>
      <c r="K2246" s="10">
        <v>3</v>
      </c>
      <c r="L2246" s="10">
        <v>12</v>
      </c>
      <c r="M2246" s="838">
        <v>39000</v>
      </c>
      <c r="N2246" s="10">
        <v>0</v>
      </c>
      <c r="O2246" s="107">
        <v>6</v>
      </c>
      <c r="P2246" s="838">
        <v>19308</v>
      </c>
      <c r="Q2246" s="10">
        <v>0</v>
      </c>
      <c r="R2246" s="107">
        <v>12</v>
      </c>
    </row>
    <row r="2247" spans="1:18" s="843" customFormat="1" ht="22.5" x14ac:dyDescent="0.25">
      <c r="A2247" s="107" t="s">
        <v>19901</v>
      </c>
      <c r="B2247" s="10" t="s">
        <v>19548</v>
      </c>
      <c r="C2247" s="269" t="s">
        <v>30118</v>
      </c>
      <c r="D2247" s="841" t="s">
        <v>20122</v>
      </c>
      <c r="E2247" s="837">
        <v>3200</v>
      </c>
      <c r="F2247" s="269" t="s">
        <v>20634</v>
      </c>
      <c r="G2247" s="841" t="s">
        <v>20635</v>
      </c>
      <c r="H2247" s="842" t="s">
        <v>19594</v>
      </c>
      <c r="I2247" s="842" t="s">
        <v>19093</v>
      </c>
      <c r="J2247" s="107" t="s">
        <v>19594</v>
      </c>
      <c r="K2247" s="10">
        <v>2</v>
      </c>
      <c r="L2247" s="10">
        <v>8</v>
      </c>
      <c r="M2247" s="838">
        <v>27995.559999999998</v>
      </c>
      <c r="N2247" s="10">
        <v>3</v>
      </c>
      <c r="O2247" s="107">
        <v>6</v>
      </c>
      <c r="P2247" s="838">
        <v>0</v>
      </c>
      <c r="Q2247" s="10">
        <v>3</v>
      </c>
      <c r="R2247" s="107">
        <v>12</v>
      </c>
    </row>
    <row r="2248" spans="1:18" s="843" customFormat="1" ht="22.5" x14ac:dyDescent="0.25">
      <c r="A2248" s="107" t="s">
        <v>19901</v>
      </c>
      <c r="B2248" s="10" t="s">
        <v>19548</v>
      </c>
      <c r="C2248" s="269" t="s">
        <v>30118</v>
      </c>
      <c r="D2248" s="841" t="s">
        <v>20472</v>
      </c>
      <c r="E2248" s="837">
        <v>4400</v>
      </c>
      <c r="F2248" s="269" t="s">
        <v>20636</v>
      </c>
      <c r="G2248" s="841" t="s">
        <v>20637</v>
      </c>
      <c r="H2248" s="842" t="s">
        <v>16053</v>
      </c>
      <c r="I2248" s="842" t="s">
        <v>19093</v>
      </c>
      <c r="J2248" s="107" t="s">
        <v>16053</v>
      </c>
      <c r="K2248" s="10">
        <v>3</v>
      </c>
      <c r="L2248" s="10">
        <v>12</v>
      </c>
      <c r="M2248" s="838">
        <v>53400</v>
      </c>
      <c r="N2248" s="10">
        <v>0</v>
      </c>
      <c r="O2248" s="107">
        <v>3</v>
      </c>
      <c r="P2248" s="838">
        <v>10376.66</v>
      </c>
      <c r="Q2248" s="10">
        <v>0</v>
      </c>
      <c r="R2248" s="107">
        <v>0</v>
      </c>
    </row>
    <row r="2249" spans="1:18" s="843" customFormat="1" ht="22.5" x14ac:dyDescent="0.25">
      <c r="A2249" s="107" t="s">
        <v>19901</v>
      </c>
      <c r="B2249" s="10" t="s">
        <v>19548</v>
      </c>
      <c r="C2249" s="269" t="s">
        <v>30118</v>
      </c>
      <c r="D2249" s="841" t="s">
        <v>19955</v>
      </c>
      <c r="E2249" s="837">
        <v>3200</v>
      </c>
      <c r="F2249" s="269" t="s">
        <v>20638</v>
      </c>
      <c r="G2249" s="841" t="s">
        <v>20639</v>
      </c>
      <c r="H2249" s="842" t="s">
        <v>19594</v>
      </c>
      <c r="I2249" s="842" t="s">
        <v>19093</v>
      </c>
      <c r="J2249" s="107" t="s">
        <v>19594</v>
      </c>
      <c r="K2249" s="10">
        <v>3</v>
      </c>
      <c r="L2249" s="10">
        <v>12</v>
      </c>
      <c r="M2249" s="838">
        <v>39000</v>
      </c>
      <c r="N2249" s="10">
        <v>0</v>
      </c>
      <c r="O2249" s="107">
        <v>6</v>
      </c>
      <c r="P2249" s="838">
        <v>19200</v>
      </c>
      <c r="Q2249" s="10">
        <v>0</v>
      </c>
      <c r="R2249" s="107">
        <v>12</v>
      </c>
    </row>
    <row r="2250" spans="1:18" s="843" customFormat="1" ht="22.5" x14ac:dyDescent="0.25">
      <c r="A2250" s="107" t="s">
        <v>19901</v>
      </c>
      <c r="B2250" s="10" t="s">
        <v>19548</v>
      </c>
      <c r="C2250" s="269" t="s">
        <v>30118</v>
      </c>
      <c r="D2250" s="841" t="s">
        <v>19902</v>
      </c>
      <c r="E2250" s="837">
        <v>2100</v>
      </c>
      <c r="F2250" s="269" t="s">
        <v>20640</v>
      </c>
      <c r="G2250" s="841" t="s">
        <v>20641</v>
      </c>
      <c r="H2250" s="842" t="s">
        <v>17159</v>
      </c>
      <c r="I2250" s="842" t="s">
        <v>15810</v>
      </c>
      <c r="J2250" s="107" t="s">
        <v>17159</v>
      </c>
      <c r="K2250" s="10">
        <v>3</v>
      </c>
      <c r="L2250" s="10">
        <v>12</v>
      </c>
      <c r="M2250" s="838">
        <v>25800</v>
      </c>
      <c r="N2250" s="10">
        <v>0</v>
      </c>
      <c r="O2250" s="107">
        <v>6</v>
      </c>
      <c r="P2250" s="838">
        <v>12460</v>
      </c>
      <c r="Q2250" s="10">
        <v>0</v>
      </c>
      <c r="R2250" s="107">
        <v>12</v>
      </c>
    </row>
    <row r="2251" spans="1:18" s="843" customFormat="1" ht="22.5" x14ac:dyDescent="0.25">
      <c r="A2251" s="107" t="s">
        <v>19901</v>
      </c>
      <c r="B2251" s="10" t="s">
        <v>19548</v>
      </c>
      <c r="C2251" s="269" t="s">
        <v>30118</v>
      </c>
      <c r="D2251" s="841" t="s">
        <v>19908</v>
      </c>
      <c r="E2251" s="837">
        <v>3200</v>
      </c>
      <c r="F2251" s="269" t="s">
        <v>20642</v>
      </c>
      <c r="G2251" s="841" t="s">
        <v>20643</v>
      </c>
      <c r="H2251" s="842" t="s">
        <v>19911</v>
      </c>
      <c r="I2251" s="842" t="s">
        <v>19093</v>
      </c>
      <c r="J2251" s="107" t="s">
        <v>19911</v>
      </c>
      <c r="K2251" s="10">
        <v>3</v>
      </c>
      <c r="L2251" s="10">
        <v>12</v>
      </c>
      <c r="M2251" s="838">
        <v>38893.33</v>
      </c>
      <c r="N2251" s="10">
        <v>0</v>
      </c>
      <c r="O2251" s="107">
        <v>6</v>
      </c>
      <c r="P2251" s="838">
        <v>19200</v>
      </c>
      <c r="Q2251" s="10">
        <v>0</v>
      </c>
      <c r="R2251" s="107">
        <v>12</v>
      </c>
    </row>
    <row r="2252" spans="1:18" s="843" customFormat="1" ht="22.5" x14ac:dyDescent="0.25">
      <c r="A2252" s="107" t="s">
        <v>19901</v>
      </c>
      <c r="B2252" s="10" t="s">
        <v>19548</v>
      </c>
      <c r="C2252" s="269" t="s">
        <v>30118</v>
      </c>
      <c r="D2252" s="841" t="s">
        <v>19955</v>
      </c>
      <c r="E2252" s="837">
        <v>3200</v>
      </c>
      <c r="F2252" s="269" t="s">
        <v>20644</v>
      </c>
      <c r="G2252" s="841" t="s">
        <v>20645</v>
      </c>
      <c r="H2252" s="842" t="s">
        <v>19594</v>
      </c>
      <c r="I2252" s="842" t="s">
        <v>19093</v>
      </c>
      <c r="J2252" s="107" t="s">
        <v>19594</v>
      </c>
      <c r="K2252" s="10">
        <v>3</v>
      </c>
      <c r="L2252" s="10">
        <v>12</v>
      </c>
      <c r="M2252" s="838">
        <v>39000</v>
      </c>
      <c r="N2252" s="10">
        <v>0</v>
      </c>
      <c r="O2252" s="107">
        <v>6</v>
      </c>
      <c r="P2252" s="838">
        <v>19200</v>
      </c>
      <c r="Q2252" s="10">
        <v>0</v>
      </c>
      <c r="R2252" s="107">
        <v>12</v>
      </c>
    </row>
    <row r="2253" spans="1:18" s="843" customFormat="1" ht="22.5" x14ac:dyDescent="0.25">
      <c r="A2253" s="107" t="s">
        <v>19901</v>
      </c>
      <c r="B2253" s="10" t="s">
        <v>19548</v>
      </c>
      <c r="C2253" s="269" t="s">
        <v>30118</v>
      </c>
      <c r="D2253" s="841" t="s">
        <v>19943</v>
      </c>
      <c r="E2253" s="837">
        <v>3200</v>
      </c>
      <c r="F2253" s="269" t="s">
        <v>20646</v>
      </c>
      <c r="G2253" s="841" t="s">
        <v>20647</v>
      </c>
      <c r="H2253" s="842" t="s">
        <v>19594</v>
      </c>
      <c r="I2253" s="842" t="s">
        <v>19093</v>
      </c>
      <c r="J2253" s="107" t="s">
        <v>19594</v>
      </c>
      <c r="K2253" s="10">
        <v>3</v>
      </c>
      <c r="L2253" s="10">
        <v>12</v>
      </c>
      <c r="M2253" s="838">
        <v>39000.67</v>
      </c>
      <c r="N2253" s="10">
        <v>0</v>
      </c>
      <c r="O2253" s="107">
        <v>6</v>
      </c>
      <c r="P2253" s="838">
        <v>19195.11</v>
      </c>
      <c r="Q2253" s="10">
        <v>0</v>
      </c>
      <c r="R2253" s="107">
        <v>12</v>
      </c>
    </row>
    <row r="2254" spans="1:18" s="843" customFormat="1" ht="22.5" x14ac:dyDescent="0.25">
      <c r="A2254" s="107" t="s">
        <v>19901</v>
      </c>
      <c r="B2254" s="10" t="s">
        <v>19548</v>
      </c>
      <c r="C2254" s="269" t="s">
        <v>30118</v>
      </c>
      <c r="D2254" s="841" t="s">
        <v>19902</v>
      </c>
      <c r="E2254" s="837">
        <v>2100</v>
      </c>
      <c r="F2254" s="269" t="s">
        <v>20648</v>
      </c>
      <c r="G2254" s="841" t="s">
        <v>20649</v>
      </c>
      <c r="H2254" s="842" t="s">
        <v>17159</v>
      </c>
      <c r="I2254" s="842" t="s">
        <v>15810</v>
      </c>
      <c r="J2254" s="107" t="s">
        <v>17159</v>
      </c>
      <c r="K2254" s="10">
        <v>3</v>
      </c>
      <c r="L2254" s="10">
        <v>12</v>
      </c>
      <c r="M2254" s="838">
        <v>25794.16</v>
      </c>
      <c r="N2254" s="10">
        <v>0</v>
      </c>
      <c r="O2254" s="107">
        <v>3</v>
      </c>
      <c r="P2254" s="838">
        <v>6186.54</v>
      </c>
      <c r="Q2254" s="10">
        <v>0</v>
      </c>
      <c r="R2254" s="107">
        <v>0</v>
      </c>
    </row>
    <row r="2255" spans="1:18" s="843" customFormat="1" ht="22.5" x14ac:dyDescent="0.25">
      <c r="A2255" s="107" t="s">
        <v>19901</v>
      </c>
      <c r="B2255" s="10" t="s">
        <v>19548</v>
      </c>
      <c r="C2255" s="269" t="s">
        <v>30118</v>
      </c>
      <c r="D2255" s="841" t="s">
        <v>19902</v>
      </c>
      <c r="E2255" s="837">
        <v>2100</v>
      </c>
      <c r="F2255" s="269" t="s">
        <v>20650</v>
      </c>
      <c r="G2255" s="841" t="s">
        <v>20651</v>
      </c>
      <c r="H2255" s="842" t="s">
        <v>17159</v>
      </c>
      <c r="I2255" s="842" t="s">
        <v>15810</v>
      </c>
      <c r="J2255" s="107" t="s">
        <v>17159</v>
      </c>
      <c r="K2255" s="10">
        <v>3</v>
      </c>
      <c r="L2255" s="10">
        <v>12</v>
      </c>
      <c r="M2255" s="838">
        <v>25800</v>
      </c>
      <c r="N2255" s="10">
        <v>0</v>
      </c>
      <c r="O2255" s="107">
        <v>6</v>
      </c>
      <c r="P2255" s="838">
        <v>12530</v>
      </c>
      <c r="Q2255" s="10">
        <v>0</v>
      </c>
      <c r="R2255" s="107">
        <v>12</v>
      </c>
    </row>
    <row r="2256" spans="1:18" s="843" customFormat="1" ht="22.5" x14ac:dyDescent="0.25">
      <c r="A2256" s="107" t="s">
        <v>19901</v>
      </c>
      <c r="B2256" s="10" t="s">
        <v>19548</v>
      </c>
      <c r="C2256" s="269" t="s">
        <v>30118</v>
      </c>
      <c r="D2256" s="841" t="s">
        <v>19908</v>
      </c>
      <c r="E2256" s="837">
        <v>3200</v>
      </c>
      <c r="F2256" s="269" t="s">
        <v>20652</v>
      </c>
      <c r="G2256" s="841" t="s">
        <v>20653</v>
      </c>
      <c r="H2256" s="842" t="s">
        <v>19911</v>
      </c>
      <c r="I2256" s="842" t="s">
        <v>19093</v>
      </c>
      <c r="J2256" s="107" t="s">
        <v>19911</v>
      </c>
      <c r="K2256" s="10">
        <v>3</v>
      </c>
      <c r="L2256" s="10">
        <v>12</v>
      </c>
      <c r="M2256" s="838">
        <v>38998.67</v>
      </c>
      <c r="N2256" s="10">
        <v>0</v>
      </c>
      <c r="O2256" s="107">
        <v>6</v>
      </c>
      <c r="P2256" s="838">
        <v>18025.11</v>
      </c>
      <c r="Q2256" s="10">
        <v>0</v>
      </c>
      <c r="R2256" s="107">
        <v>12</v>
      </c>
    </row>
    <row r="2257" spans="1:18" s="843" customFormat="1" ht="22.5" x14ac:dyDescent="0.25">
      <c r="A2257" s="107" t="s">
        <v>19901</v>
      </c>
      <c r="B2257" s="10" t="s">
        <v>19548</v>
      </c>
      <c r="C2257" s="269" t="s">
        <v>30118</v>
      </c>
      <c r="D2257" s="841" t="s">
        <v>19955</v>
      </c>
      <c r="E2257" s="837">
        <v>3200</v>
      </c>
      <c r="F2257" s="269" t="s">
        <v>20654</v>
      </c>
      <c r="G2257" s="841" t="s">
        <v>20655</v>
      </c>
      <c r="H2257" s="842" t="s">
        <v>19594</v>
      </c>
      <c r="I2257" s="842" t="s">
        <v>19093</v>
      </c>
      <c r="J2257" s="107" t="s">
        <v>19594</v>
      </c>
      <c r="K2257" s="10">
        <v>3</v>
      </c>
      <c r="L2257" s="10">
        <v>12</v>
      </c>
      <c r="M2257" s="838">
        <v>39000</v>
      </c>
      <c r="N2257" s="10">
        <v>0</v>
      </c>
      <c r="O2257" s="107">
        <v>6</v>
      </c>
      <c r="P2257" s="838">
        <v>19200</v>
      </c>
      <c r="Q2257" s="10">
        <v>0</v>
      </c>
      <c r="R2257" s="107">
        <v>12</v>
      </c>
    </row>
    <row r="2258" spans="1:18" s="843" customFormat="1" ht="22.5" x14ac:dyDescent="0.25">
      <c r="A2258" s="107" t="s">
        <v>19901</v>
      </c>
      <c r="B2258" s="10" t="s">
        <v>19548</v>
      </c>
      <c r="C2258" s="269" t="s">
        <v>30118</v>
      </c>
      <c r="D2258" s="841" t="s">
        <v>19902</v>
      </c>
      <c r="E2258" s="837">
        <v>2100</v>
      </c>
      <c r="F2258" s="269" t="s">
        <v>20656</v>
      </c>
      <c r="G2258" s="841" t="s">
        <v>20657</v>
      </c>
      <c r="H2258" s="842" t="s">
        <v>17159</v>
      </c>
      <c r="I2258" s="842" t="s">
        <v>15810</v>
      </c>
      <c r="J2258" s="107" t="s">
        <v>17159</v>
      </c>
      <c r="K2258" s="10">
        <v>3</v>
      </c>
      <c r="L2258" s="10">
        <v>12</v>
      </c>
      <c r="M2258" s="838">
        <v>25800</v>
      </c>
      <c r="N2258" s="10">
        <v>0</v>
      </c>
      <c r="O2258" s="107">
        <v>6</v>
      </c>
      <c r="P2258" s="838">
        <v>12600</v>
      </c>
      <c r="Q2258" s="10">
        <v>0</v>
      </c>
      <c r="R2258" s="107">
        <v>12</v>
      </c>
    </row>
    <row r="2259" spans="1:18" s="843" customFormat="1" ht="22.5" x14ac:dyDescent="0.25">
      <c r="A2259" s="107" t="s">
        <v>19901</v>
      </c>
      <c r="B2259" s="10" t="s">
        <v>19548</v>
      </c>
      <c r="C2259" s="269" t="s">
        <v>30118</v>
      </c>
      <c r="D2259" s="841" t="s">
        <v>19926</v>
      </c>
      <c r="E2259" s="837">
        <v>1025</v>
      </c>
      <c r="F2259" s="269" t="s">
        <v>20658</v>
      </c>
      <c r="G2259" s="841" t="s">
        <v>20659</v>
      </c>
      <c r="H2259" s="842" t="s">
        <v>15585</v>
      </c>
      <c r="I2259" s="842" t="s">
        <v>15585</v>
      </c>
      <c r="J2259" s="107" t="s">
        <v>15585</v>
      </c>
      <c r="K2259" s="10">
        <v>3</v>
      </c>
      <c r="L2259" s="10">
        <v>12</v>
      </c>
      <c r="M2259" s="838">
        <v>12643.35</v>
      </c>
      <c r="N2259" s="10">
        <v>0</v>
      </c>
      <c r="O2259" s="107">
        <v>6</v>
      </c>
      <c r="P2259" s="838">
        <v>5891.5300000000007</v>
      </c>
      <c r="Q2259" s="10">
        <v>0</v>
      </c>
      <c r="R2259" s="107">
        <v>12</v>
      </c>
    </row>
    <row r="2260" spans="1:18" s="843" customFormat="1" ht="22.5" x14ac:dyDescent="0.25">
      <c r="A2260" s="107" t="s">
        <v>19901</v>
      </c>
      <c r="B2260" s="10" t="s">
        <v>19548</v>
      </c>
      <c r="C2260" s="269" t="s">
        <v>30118</v>
      </c>
      <c r="D2260" s="841" t="s">
        <v>19902</v>
      </c>
      <c r="E2260" s="837">
        <v>2100</v>
      </c>
      <c r="F2260" s="269" t="s">
        <v>20660</v>
      </c>
      <c r="G2260" s="841" t="s">
        <v>20661</v>
      </c>
      <c r="H2260" s="842" t="s">
        <v>17159</v>
      </c>
      <c r="I2260" s="842" t="s">
        <v>15810</v>
      </c>
      <c r="J2260" s="107" t="s">
        <v>17159</v>
      </c>
      <c r="K2260" s="10">
        <v>3</v>
      </c>
      <c r="L2260" s="10">
        <v>12</v>
      </c>
      <c r="M2260" s="838">
        <v>25800</v>
      </c>
      <c r="N2260" s="10">
        <v>0</v>
      </c>
      <c r="O2260" s="107">
        <v>6</v>
      </c>
      <c r="P2260" s="838">
        <v>12530</v>
      </c>
      <c r="Q2260" s="10">
        <v>0</v>
      </c>
      <c r="R2260" s="107">
        <v>12</v>
      </c>
    </row>
    <row r="2261" spans="1:18" s="843" customFormat="1" ht="22.5" x14ac:dyDescent="0.25">
      <c r="A2261" s="107" t="s">
        <v>19901</v>
      </c>
      <c r="B2261" s="10" t="s">
        <v>19548</v>
      </c>
      <c r="C2261" s="269" t="s">
        <v>30118</v>
      </c>
      <c r="D2261" s="841" t="s">
        <v>19926</v>
      </c>
      <c r="E2261" s="837">
        <v>1100</v>
      </c>
      <c r="F2261" s="269" t="s">
        <v>20662</v>
      </c>
      <c r="G2261" s="841" t="s">
        <v>20663</v>
      </c>
      <c r="H2261" s="842" t="s">
        <v>20664</v>
      </c>
      <c r="I2261" s="842" t="s">
        <v>19093</v>
      </c>
      <c r="J2261" s="107" t="s">
        <v>20664</v>
      </c>
      <c r="K2261" s="10">
        <v>3</v>
      </c>
      <c r="L2261" s="10">
        <v>12</v>
      </c>
      <c r="M2261" s="838">
        <v>14010</v>
      </c>
      <c r="N2261" s="10">
        <v>0</v>
      </c>
      <c r="O2261" s="107">
        <v>6</v>
      </c>
      <c r="P2261" s="838">
        <v>6600</v>
      </c>
      <c r="Q2261" s="10">
        <v>0</v>
      </c>
      <c r="R2261" s="107">
        <v>12</v>
      </c>
    </row>
    <row r="2262" spans="1:18" s="843" customFormat="1" ht="22.5" x14ac:dyDescent="0.25">
      <c r="A2262" s="107" t="s">
        <v>19901</v>
      </c>
      <c r="B2262" s="10" t="s">
        <v>19548</v>
      </c>
      <c r="C2262" s="269" t="s">
        <v>30118</v>
      </c>
      <c r="D2262" s="841" t="s">
        <v>19902</v>
      </c>
      <c r="E2262" s="837">
        <v>2100</v>
      </c>
      <c r="F2262" s="269" t="s">
        <v>20665</v>
      </c>
      <c r="G2262" s="841" t="s">
        <v>20666</v>
      </c>
      <c r="H2262" s="842" t="s">
        <v>17159</v>
      </c>
      <c r="I2262" s="842" t="s">
        <v>15810</v>
      </c>
      <c r="J2262" s="107" t="s">
        <v>17159</v>
      </c>
      <c r="K2262" s="10">
        <v>3</v>
      </c>
      <c r="L2262" s="10">
        <v>12</v>
      </c>
      <c r="M2262" s="838">
        <v>27669</v>
      </c>
      <c r="N2262" s="10">
        <v>0</v>
      </c>
      <c r="O2262" s="107">
        <v>6</v>
      </c>
      <c r="P2262" s="838">
        <v>12508.119999999999</v>
      </c>
      <c r="Q2262" s="10">
        <v>0</v>
      </c>
      <c r="R2262" s="107">
        <v>12</v>
      </c>
    </row>
    <row r="2263" spans="1:18" s="843" customFormat="1" ht="22.5" x14ac:dyDescent="0.25">
      <c r="A2263" s="107" t="s">
        <v>19901</v>
      </c>
      <c r="B2263" s="10" t="s">
        <v>19548</v>
      </c>
      <c r="C2263" s="269" t="s">
        <v>30118</v>
      </c>
      <c r="D2263" s="841" t="s">
        <v>19961</v>
      </c>
      <c r="E2263" s="837">
        <v>1400</v>
      </c>
      <c r="F2263" s="269" t="s">
        <v>20667</v>
      </c>
      <c r="G2263" s="841" t="s">
        <v>20668</v>
      </c>
      <c r="H2263" s="842" t="s">
        <v>15585</v>
      </c>
      <c r="I2263" s="842" t="s">
        <v>15585</v>
      </c>
      <c r="J2263" s="107" t="s">
        <v>15585</v>
      </c>
      <c r="K2263" s="10">
        <v>3</v>
      </c>
      <c r="L2263" s="10">
        <v>12</v>
      </c>
      <c r="M2263" s="838">
        <v>17605.439999999995</v>
      </c>
      <c r="N2263" s="10">
        <v>0</v>
      </c>
      <c r="O2263" s="107">
        <v>6</v>
      </c>
      <c r="P2263" s="838">
        <v>8400</v>
      </c>
      <c r="Q2263" s="10">
        <v>0</v>
      </c>
      <c r="R2263" s="107">
        <v>12</v>
      </c>
    </row>
    <row r="2264" spans="1:18" s="843" customFormat="1" ht="22.5" x14ac:dyDescent="0.25">
      <c r="A2264" s="107" t="s">
        <v>19901</v>
      </c>
      <c r="B2264" s="10" t="s">
        <v>19548</v>
      </c>
      <c r="C2264" s="269" t="s">
        <v>30118</v>
      </c>
      <c r="D2264" s="841" t="s">
        <v>20139</v>
      </c>
      <c r="E2264" s="837">
        <v>4400</v>
      </c>
      <c r="F2264" s="269" t="s">
        <v>20669</v>
      </c>
      <c r="G2264" s="841" t="s">
        <v>20670</v>
      </c>
      <c r="H2264" s="842" t="s">
        <v>19594</v>
      </c>
      <c r="I2264" s="842" t="s">
        <v>19093</v>
      </c>
      <c r="J2264" s="107" t="s">
        <v>19594</v>
      </c>
      <c r="K2264" s="10">
        <v>3</v>
      </c>
      <c r="L2264" s="10">
        <v>12</v>
      </c>
      <c r="M2264" s="838">
        <v>53400</v>
      </c>
      <c r="N2264" s="10">
        <v>0</v>
      </c>
      <c r="O2264" s="107">
        <v>6</v>
      </c>
      <c r="P2264" s="838">
        <v>26400</v>
      </c>
      <c r="Q2264" s="10">
        <v>0</v>
      </c>
      <c r="R2264" s="107">
        <v>12</v>
      </c>
    </row>
    <row r="2265" spans="1:18" s="843" customFormat="1" ht="22.5" x14ac:dyDescent="0.25">
      <c r="A2265" s="107" t="s">
        <v>19901</v>
      </c>
      <c r="B2265" s="10" t="s">
        <v>19548</v>
      </c>
      <c r="C2265" s="269" t="s">
        <v>30118</v>
      </c>
      <c r="D2265" s="841" t="s">
        <v>15482</v>
      </c>
      <c r="E2265" s="837">
        <v>2000</v>
      </c>
      <c r="F2265" s="269" t="s">
        <v>20671</v>
      </c>
      <c r="G2265" s="841" t="s">
        <v>20672</v>
      </c>
      <c r="H2265" s="842" t="s">
        <v>20673</v>
      </c>
      <c r="I2265" s="842" t="s">
        <v>19090</v>
      </c>
      <c r="J2265" s="107" t="s">
        <v>20673</v>
      </c>
      <c r="K2265" s="10">
        <v>3</v>
      </c>
      <c r="L2265" s="10">
        <v>12</v>
      </c>
      <c r="M2265" s="838">
        <v>24810</v>
      </c>
      <c r="N2265" s="10">
        <v>0</v>
      </c>
      <c r="O2265" s="107">
        <v>6</v>
      </c>
      <c r="P2265" s="838">
        <v>11994.44</v>
      </c>
      <c r="Q2265" s="10">
        <v>0</v>
      </c>
      <c r="R2265" s="107">
        <v>12</v>
      </c>
    </row>
    <row r="2266" spans="1:18" s="843" customFormat="1" ht="22.5" x14ac:dyDescent="0.25">
      <c r="A2266" s="107" t="s">
        <v>19901</v>
      </c>
      <c r="B2266" s="10" t="s">
        <v>19548</v>
      </c>
      <c r="C2266" s="269" t="s">
        <v>30118</v>
      </c>
      <c r="D2266" s="841" t="s">
        <v>19905</v>
      </c>
      <c r="E2266" s="837">
        <v>2100</v>
      </c>
      <c r="F2266" s="269" t="s">
        <v>20674</v>
      </c>
      <c r="G2266" s="841" t="s">
        <v>20675</v>
      </c>
      <c r="H2266" s="842" t="s">
        <v>17159</v>
      </c>
      <c r="I2266" s="842" t="s">
        <v>15810</v>
      </c>
      <c r="J2266" s="107" t="s">
        <v>17159</v>
      </c>
      <c r="K2266" s="10">
        <v>3</v>
      </c>
      <c r="L2266" s="10">
        <v>12</v>
      </c>
      <c r="M2266" s="838">
        <v>25800</v>
      </c>
      <c r="N2266" s="10">
        <v>0</v>
      </c>
      <c r="O2266" s="107">
        <v>6</v>
      </c>
      <c r="P2266" s="838">
        <v>12600</v>
      </c>
      <c r="Q2266" s="10">
        <v>0</v>
      </c>
      <c r="R2266" s="107">
        <v>12</v>
      </c>
    </row>
    <row r="2267" spans="1:18" s="843" customFormat="1" ht="22.5" x14ac:dyDescent="0.25">
      <c r="A2267" s="107" t="s">
        <v>19901</v>
      </c>
      <c r="B2267" s="10" t="s">
        <v>19548</v>
      </c>
      <c r="C2267" s="269" t="s">
        <v>30118</v>
      </c>
      <c r="D2267" s="841" t="s">
        <v>20143</v>
      </c>
      <c r="E2267" s="837">
        <v>4300</v>
      </c>
      <c r="F2267" s="269" t="s">
        <v>20676</v>
      </c>
      <c r="G2267" s="841" t="s">
        <v>20677</v>
      </c>
      <c r="H2267" s="842" t="s">
        <v>19911</v>
      </c>
      <c r="I2267" s="842" t="s">
        <v>19093</v>
      </c>
      <c r="J2267" s="107" t="s">
        <v>19911</v>
      </c>
      <c r="K2267" s="10">
        <v>3</v>
      </c>
      <c r="L2267" s="10">
        <v>12</v>
      </c>
      <c r="M2267" s="838">
        <v>52200</v>
      </c>
      <c r="N2267" s="10">
        <v>0</v>
      </c>
      <c r="O2267" s="107">
        <v>6</v>
      </c>
      <c r="P2267" s="838">
        <v>25800</v>
      </c>
      <c r="Q2267" s="10">
        <v>0</v>
      </c>
      <c r="R2267" s="107">
        <v>12</v>
      </c>
    </row>
    <row r="2268" spans="1:18" s="843" customFormat="1" ht="22.5" x14ac:dyDescent="0.25">
      <c r="A2268" s="107" t="s">
        <v>19901</v>
      </c>
      <c r="B2268" s="10" t="s">
        <v>19548</v>
      </c>
      <c r="C2268" s="269" t="s">
        <v>30118</v>
      </c>
      <c r="D2268" s="841" t="s">
        <v>19955</v>
      </c>
      <c r="E2268" s="837">
        <v>3200</v>
      </c>
      <c r="F2268" s="269" t="s">
        <v>20678</v>
      </c>
      <c r="G2268" s="841" t="s">
        <v>20679</v>
      </c>
      <c r="H2268" s="842" t="s">
        <v>15577</v>
      </c>
      <c r="I2268" s="842" t="s">
        <v>19093</v>
      </c>
      <c r="J2268" s="107" t="s">
        <v>15577</v>
      </c>
      <c r="K2268" s="10">
        <v>3</v>
      </c>
      <c r="L2268" s="10">
        <v>12</v>
      </c>
      <c r="M2268" s="838">
        <v>38885.11</v>
      </c>
      <c r="N2268" s="10">
        <v>0</v>
      </c>
      <c r="O2268" s="107">
        <v>6</v>
      </c>
      <c r="P2268" s="838">
        <v>19200</v>
      </c>
      <c r="Q2268" s="10">
        <v>0</v>
      </c>
      <c r="R2268" s="107">
        <v>12</v>
      </c>
    </row>
    <row r="2269" spans="1:18" s="843" customFormat="1" ht="22.5" x14ac:dyDescent="0.25">
      <c r="A2269" s="107" t="s">
        <v>19901</v>
      </c>
      <c r="B2269" s="10" t="s">
        <v>19548</v>
      </c>
      <c r="C2269" s="269" t="s">
        <v>30118</v>
      </c>
      <c r="D2269" s="841" t="s">
        <v>19955</v>
      </c>
      <c r="E2269" s="837">
        <v>3200</v>
      </c>
      <c r="F2269" s="269" t="s">
        <v>20680</v>
      </c>
      <c r="G2269" s="841" t="s">
        <v>20681</v>
      </c>
      <c r="H2269" s="842" t="s">
        <v>19594</v>
      </c>
      <c r="I2269" s="842" t="s">
        <v>19093</v>
      </c>
      <c r="J2269" s="107" t="s">
        <v>19594</v>
      </c>
      <c r="K2269" s="10">
        <v>3</v>
      </c>
      <c r="L2269" s="10">
        <v>12</v>
      </c>
      <c r="M2269" s="838">
        <v>39000</v>
      </c>
      <c r="N2269" s="10">
        <v>0</v>
      </c>
      <c r="O2269" s="107">
        <v>6</v>
      </c>
      <c r="P2269" s="838">
        <v>19200</v>
      </c>
      <c r="Q2269" s="10">
        <v>0</v>
      </c>
      <c r="R2269" s="107">
        <v>12</v>
      </c>
    </row>
    <row r="2270" spans="1:18" s="843" customFormat="1" ht="22.5" x14ac:dyDescent="0.25">
      <c r="A2270" s="107" t="s">
        <v>19901</v>
      </c>
      <c r="B2270" s="10" t="s">
        <v>19548</v>
      </c>
      <c r="C2270" s="269" t="s">
        <v>30118</v>
      </c>
      <c r="D2270" s="841" t="s">
        <v>19955</v>
      </c>
      <c r="E2270" s="837">
        <v>3200</v>
      </c>
      <c r="F2270" s="269" t="s">
        <v>20682</v>
      </c>
      <c r="G2270" s="841" t="s">
        <v>20683</v>
      </c>
      <c r="H2270" s="842" t="s">
        <v>19594</v>
      </c>
      <c r="I2270" s="842" t="s">
        <v>19093</v>
      </c>
      <c r="J2270" s="107" t="s">
        <v>19594</v>
      </c>
      <c r="K2270" s="10">
        <v>3</v>
      </c>
      <c r="L2270" s="10">
        <v>12</v>
      </c>
      <c r="M2270" s="838">
        <v>39000</v>
      </c>
      <c r="N2270" s="10">
        <v>0</v>
      </c>
      <c r="O2270" s="107">
        <v>6</v>
      </c>
      <c r="P2270" s="838">
        <v>19200</v>
      </c>
      <c r="Q2270" s="10">
        <v>0</v>
      </c>
      <c r="R2270" s="107">
        <v>12</v>
      </c>
    </row>
    <row r="2271" spans="1:18" s="843" customFormat="1" ht="22.5" x14ac:dyDescent="0.25">
      <c r="A2271" s="107" t="s">
        <v>19901</v>
      </c>
      <c r="B2271" s="10" t="s">
        <v>19548</v>
      </c>
      <c r="C2271" s="269" t="s">
        <v>30118</v>
      </c>
      <c r="D2271" s="841" t="s">
        <v>19902</v>
      </c>
      <c r="E2271" s="837">
        <v>2100</v>
      </c>
      <c r="F2271" s="269" t="s">
        <v>20684</v>
      </c>
      <c r="G2271" s="841" t="s">
        <v>20685</v>
      </c>
      <c r="H2271" s="842" t="s">
        <v>17159</v>
      </c>
      <c r="I2271" s="842" t="s">
        <v>15810</v>
      </c>
      <c r="J2271" s="107" t="s">
        <v>17159</v>
      </c>
      <c r="K2271" s="10">
        <v>3</v>
      </c>
      <c r="L2271" s="10">
        <v>12</v>
      </c>
      <c r="M2271" s="838">
        <v>25800</v>
      </c>
      <c r="N2271" s="10">
        <v>0</v>
      </c>
      <c r="O2271" s="107">
        <v>6</v>
      </c>
      <c r="P2271" s="838">
        <v>12600</v>
      </c>
      <c r="Q2271" s="10">
        <v>0</v>
      </c>
      <c r="R2271" s="107">
        <v>12</v>
      </c>
    </row>
    <row r="2272" spans="1:18" s="843" customFormat="1" ht="22.5" x14ac:dyDescent="0.25">
      <c r="A2272" s="107" t="s">
        <v>19901</v>
      </c>
      <c r="B2272" s="10" t="s">
        <v>19548</v>
      </c>
      <c r="C2272" s="269" t="s">
        <v>30118</v>
      </c>
      <c r="D2272" s="841" t="s">
        <v>19908</v>
      </c>
      <c r="E2272" s="837">
        <v>3200</v>
      </c>
      <c r="F2272" s="269" t="s">
        <v>20686</v>
      </c>
      <c r="G2272" s="841" t="s">
        <v>20687</v>
      </c>
      <c r="H2272" s="842" t="s">
        <v>19641</v>
      </c>
      <c r="I2272" s="842" t="s">
        <v>19093</v>
      </c>
      <c r="J2272" s="107" t="s">
        <v>19641</v>
      </c>
      <c r="K2272" s="10">
        <v>3</v>
      </c>
      <c r="L2272" s="10">
        <v>12</v>
      </c>
      <c r="M2272" s="838">
        <v>38960</v>
      </c>
      <c r="N2272" s="10">
        <v>0</v>
      </c>
      <c r="O2272" s="107">
        <v>6</v>
      </c>
      <c r="P2272" s="838">
        <v>19198.22</v>
      </c>
      <c r="Q2272" s="10">
        <v>0</v>
      </c>
      <c r="R2272" s="107">
        <v>12</v>
      </c>
    </row>
    <row r="2273" spans="1:18" s="843" customFormat="1" ht="22.5" x14ac:dyDescent="0.25">
      <c r="A2273" s="107" t="s">
        <v>19901</v>
      </c>
      <c r="B2273" s="10" t="s">
        <v>19548</v>
      </c>
      <c r="C2273" s="269" t="s">
        <v>30118</v>
      </c>
      <c r="D2273" s="841" t="s">
        <v>19902</v>
      </c>
      <c r="E2273" s="837">
        <v>2100</v>
      </c>
      <c r="F2273" s="269" t="s">
        <v>20688</v>
      </c>
      <c r="G2273" s="841" t="s">
        <v>20689</v>
      </c>
      <c r="H2273" s="842" t="s">
        <v>17159</v>
      </c>
      <c r="I2273" s="842" t="s">
        <v>15810</v>
      </c>
      <c r="J2273" s="107" t="s">
        <v>17159</v>
      </c>
      <c r="K2273" s="10">
        <v>3</v>
      </c>
      <c r="L2273" s="10">
        <v>12</v>
      </c>
      <c r="M2273" s="838">
        <v>25791.25</v>
      </c>
      <c r="N2273" s="10">
        <v>0</v>
      </c>
      <c r="O2273" s="107">
        <v>6</v>
      </c>
      <c r="P2273" s="838">
        <v>12600</v>
      </c>
      <c r="Q2273" s="10">
        <v>0</v>
      </c>
      <c r="R2273" s="107">
        <v>12</v>
      </c>
    </row>
    <row r="2274" spans="1:18" s="843" customFormat="1" ht="22.5" x14ac:dyDescent="0.25">
      <c r="A2274" s="107" t="s">
        <v>19901</v>
      </c>
      <c r="B2274" s="10" t="s">
        <v>19548</v>
      </c>
      <c r="C2274" s="269" t="s">
        <v>30118</v>
      </c>
      <c r="D2274" s="841" t="s">
        <v>20439</v>
      </c>
      <c r="E2274" s="837">
        <v>2000</v>
      </c>
      <c r="F2274" s="269" t="s">
        <v>20690</v>
      </c>
      <c r="G2274" s="841" t="s">
        <v>20691</v>
      </c>
      <c r="H2274" s="842" t="s">
        <v>15585</v>
      </c>
      <c r="I2274" s="842" t="s">
        <v>15585</v>
      </c>
      <c r="J2274" s="107" t="s">
        <v>15585</v>
      </c>
      <c r="K2274" s="10">
        <v>3</v>
      </c>
      <c r="L2274" s="10">
        <v>12</v>
      </c>
      <c r="M2274" s="838">
        <v>24750.060000000005</v>
      </c>
      <c r="N2274" s="10">
        <v>0</v>
      </c>
      <c r="O2274" s="107">
        <v>6</v>
      </c>
      <c r="P2274" s="838">
        <v>11933.05</v>
      </c>
      <c r="Q2274" s="10">
        <v>0</v>
      </c>
      <c r="R2274" s="107">
        <v>12</v>
      </c>
    </row>
    <row r="2275" spans="1:18" s="843" customFormat="1" ht="22.5" x14ac:dyDescent="0.25">
      <c r="A2275" s="107" t="s">
        <v>19901</v>
      </c>
      <c r="B2275" s="10" t="s">
        <v>19548</v>
      </c>
      <c r="C2275" s="269" t="s">
        <v>30118</v>
      </c>
      <c r="D2275" s="841" t="s">
        <v>19902</v>
      </c>
      <c r="E2275" s="837">
        <v>2100</v>
      </c>
      <c r="F2275" s="269" t="s">
        <v>20692</v>
      </c>
      <c r="G2275" s="841" t="s">
        <v>20693</v>
      </c>
      <c r="H2275" s="842" t="s">
        <v>17159</v>
      </c>
      <c r="I2275" s="842" t="s">
        <v>15810</v>
      </c>
      <c r="J2275" s="107" t="s">
        <v>17159</v>
      </c>
      <c r="K2275" s="10">
        <v>3</v>
      </c>
      <c r="L2275" s="10">
        <v>12</v>
      </c>
      <c r="M2275" s="838">
        <v>25800</v>
      </c>
      <c r="N2275" s="10">
        <v>0</v>
      </c>
      <c r="O2275" s="107">
        <v>6</v>
      </c>
      <c r="P2275" s="838">
        <v>12600</v>
      </c>
      <c r="Q2275" s="10">
        <v>0</v>
      </c>
      <c r="R2275" s="107">
        <v>12</v>
      </c>
    </row>
    <row r="2276" spans="1:18" s="843" customFormat="1" ht="22.5" x14ac:dyDescent="0.25">
      <c r="A2276" s="107" t="s">
        <v>19901</v>
      </c>
      <c r="B2276" s="10" t="s">
        <v>19548</v>
      </c>
      <c r="C2276" s="269" t="s">
        <v>30118</v>
      </c>
      <c r="D2276" s="841" t="s">
        <v>19955</v>
      </c>
      <c r="E2276" s="837">
        <v>3200</v>
      </c>
      <c r="F2276" s="269" t="s">
        <v>20694</v>
      </c>
      <c r="G2276" s="841" t="s">
        <v>20695</v>
      </c>
      <c r="H2276" s="842" t="s">
        <v>15577</v>
      </c>
      <c r="I2276" s="842" t="s">
        <v>19093</v>
      </c>
      <c r="J2276" s="107" t="s">
        <v>15577</v>
      </c>
      <c r="K2276" s="10">
        <v>3</v>
      </c>
      <c r="L2276" s="10">
        <v>12</v>
      </c>
      <c r="M2276" s="838">
        <v>38999.78</v>
      </c>
      <c r="N2276" s="10">
        <v>0</v>
      </c>
      <c r="O2276" s="107">
        <v>6</v>
      </c>
      <c r="P2276" s="838">
        <v>19200</v>
      </c>
      <c r="Q2276" s="10">
        <v>0</v>
      </c>
      <c r="R2276" s="107">
        <v>12</v>
      </c>
    </row>
    <row r="2277" spans="1:18" s="843" customFormat="1" ht="22.5" x14ac:dyDescent="0.25">
      <c r="A2277" s="107" t="s">
        <v>19901</v>
      </c>
      <c r="B2277" s="10" t="s">
        <v>19548</v>
      </c>
      <c r="C2277" s="269" t="s">
        <v>30118</v>
      </c>
      <c r="D2277" s="841" t="s">
        <v>19902</v>
      </c>
      <c r="E2277" s="837">
        <v>2100</v>
      </c>
      <c r="F2277" s="269" t="s">
        <v>20696</v>
      </c>
      <c r="G2277" s="841" t="s">
        <v>20697</v>
      </c>
      <c r="H2277" s="842" t="s">
        <v>15585</v>
      </c>
      <c r="I2277" s="842" t="s">
        <v>15585</v>
      </c>
      <c r="J2277" s="107" t="s">
        <v>15585</v>
      </c>
      <c r="K2277" s="10">
        <v>3</v>
      </c>
      <c r="L2277" s="10">
        <v>12</v>
      </c>
      <c r="M2277" s="838">
        <v>25800</v>
      </c>
      <c r="N2277" s="10">
        <v>0</v>
      </c>
      <c r="O2277" s="107">
        <v>6</v>
      </c>
      <c r="P2277" s="838">
        <v>12600</v>
      </c>
      <c r="Q2277" s="10">
        <v>0</v>
      </c>
      <c r="R2277" s="107">
        <v>12</v>
      </c>
    </row>
    <row r="2278" spans="1:18" s="843" customFormat="1" ht="22.5" x14ac:dyDescent="0.25">
      <c r="A2278" s="107" t="s">
        <v>19901</v>
      </c>
      <c r="B2278" s="10" t="s">
        <v>19548</v>
      </c>
      <c r="C2278" s="269" t="s">
        <v>30118</v>
      </c>
      <c r="D2278" s="841" t="s">
        <v>20698</v>
      </c>
      <c r="E2278" s="837">
        <v>4000</v>
      </c>
      <c r="F2278" s="269" t="s">
        <v>20699</v>
      </c>
      <c r="G2278" s="841" t="s">
        <v>20700</v>
      </c>
      <c r="H2278" s="842" t="s">
        <v>20142</v>
      </c>
      <c r="I2278" s="842" t="s">
        <v>19093</v>
      </c>
      <c r="J2278" s="107" t="s">
        <v>20142</v>
      </c>
      <c r="K2278" s="10">
        <v>3</v>
      </c>
      <c r="L2278" s="10">
        <v>0</v>
      </c>
      <c r="M2278" s="838">
        <v>6933.33</v>
      </c>
      <c r="N2278" s="10">
        <v>0</v>
      </c>
      <c r="O2278" s="107">
        <v>0</v>
      </c>
      <c r="P2278" s="838">
        <v>0</v>
      </c>
      <c r="Q2278" s="10">
        <v>0</v>
      </c>
      <c r="R2278" s="107">
        <v>0</v>
      </c>
    </row>
    <row r="2279" spans="1:18" s="843" customFormat="1" ht="22.5" x14ac:dyDescent="0.25">
      <c r="A2279" s="107" t="s">
        <v>19901</v>
      </c>
      <c r="B2279" s="10" t="s">
        <v>19548</v>
      </c>
      <c r="C2279" s="269" t="s">
        <v>30118</v>
      </c>
      <c r="D2279" s="841" t="s">
        <v>20415</v>
      </c>
      <c r="E2279" s="837">
        <v>2100</v>
      </c>
      <c r="F2279" s="269" t="s">
        <v>20701</v>
      </c>
      <c r="G2279" s="841" t="s">
        <v>20702</v>
      </c>
      <c r="H2279" s="842" t="s">
        <v>19594</v>
      </c>
      <c r="I2279" s="842" t="s">
        <v>19093</v>
      </c>
      <c r="J2279" s="107" t="s">
        <v>19594</v>
      </c>
      <c r="K2279" s="10">
        <v>3</v>
      </c>
      <c r="L2279" s="10">
        <v>12</v>
      </c>
      <c r="M2279" s="838">
        <v>25800</v>
      </c>
      <c r="N2279" s="10">
        <v>0</v>
      </c>
      <c r="O2279" s="107">
        <v>6</v>
      </c>
      <c r="P2279" s="838">
        <v>12600</v>
      </c>
      <c r="Q2279" s="10">
        <v>0</v>
      </c>
      <c r="R2279" s="107">
        <v>12</v>
      </c>
    </row>
    <row r="2280" spans="1:18" s="843" customFormat="1" ht="22.5" x14ac:dyDescent="0.25">
      <c r="A2280" s="107" t="s">
        <v>19901</v>
      </c>
      <c r="B2280" s="10" t="s">
        <v>19548</v>
      </c>
      <c r="C2280" s="269" t="s">
        <v>30118</v>
      </c>
      <c r="D2280" s="841" t="s">
        <v>16669</v>
      </c>
      <c r="E2280" s="837">
        <v>1800</v>
      </c>
      <c r="F2280" s="269" t="s">
        <v>20703</v>
      </c>
      <c r="G2280" s="841" t="s">
        <v>20704</v>
      </c>
      <c r="H2280" s="842" t="s">
        <v>15585</v>
      </c>
      <c r="I2280" s="842" t="s">
        <v>15585</v>
      </c>
      <c r="J2280" s="107" t="s">
        <v>15585</v>
      </c>
      <c r="K2280" s="10">
        <v>3</v>
      </c>
      <c r="L2280" s="10">
        <v>12</v>
      </c>
      <c r="M2280" s="838">
        <v>22410</v>
      </c>
      <c r="N2280" s="10">
        <v>0</v>
      </c>
      <c r="O2280" s="107">
        <v>6</v>
      </c>
      <c r="P2280" s="838">
        <v>10800</v>
      </c>
      <c r="Q2280" s="10">
        <v>0</v>
      </c>
      <c r="R2280" s="107">
        <v>12</v>
      </c>
    </row>
    <row r="2281" spans="1:18" s="843" customFormat="1" ht="22.5" x14ac:dyDescent="0.25">
      <c r="A2281" s="107" t="s">
        <v>19901</v>
      </c>
      <c r="B2281" s="10" t="s">
        <v>19548</v>
      </c>
      <c r="C2281" s="269" t="s">
        <v>30118</v>
      </c>
      <c r="D2281" s="841" t="s">
        <v>19902</v>
      </c>
      <c r="E2281" s="837">
        <v>2100</v>
      </c>
      <c r="F2281" s="269" t="s">
        <v>20705</v>
      </c>
      <c r="G2281" s="841" t="s">
        <v>20706</v>
      </c>
      <c r="H2281" s="842" t="s">
        <v>17159</v>
      </c>
      <c r="I2281" s="842" t="s">
        <v>15810</v>
      </c>
      <c r="J2281" s="107" t="s">
        <v>17159</v>
      </c>
      <c r="K2281" s="10">
        <v>3</v>
      </c>
      <c r="L2281" s="10">
        <v>12</v>
      </c>
      <c r="M2281" s="838">
        <v>25800</v>
      </c>
      <c r="N2281" s="10">
        <v>0</v>
      </c>
      <c r="O2281" s="107">
        <v>6</v>
      </c>
      <c r="P2281" s="838">
        <v>12600</v>
      </c>
      <c r="Q2281" s="10">
        <v>0</v>
      </c>
      <c r="R2281" s="107">
        <v>12</v>
      </c>
    </row>
    <row r="2282" spans="1:18" s="843" customFormat="1" ht="22.5" x14ac:dyDescent="0.25">
      <c r="A2282" s="107" t="s">
        <v>19901</v>
      </c>
      <c r="B2282" s="10" t="s">
        <v>19548</v>
      </c>
      <c r="C2282" s="269" t="s">
        <v>30118</v>
      </c>
      <c r="D2282" s="841" t="s">
        <v>19974</v>
      </c>
      <c r="E2282" s="837">
        <v>2100</v>
      </c>
      <c r="F2282" s="269" t="s">
        <v>20707</v>
      </c>
      <c r="G2282" s="841" t="s">
        <v>20708</v>
      </c>
      <c r="H2282" s="842" t="s">
        <v>17159</v>
      </c>
      <c r="I2282" s="842" t="s">
        <v>15810</v>
      </c>
      <c r="J2282" s="107" t="s">
        <v>17159</v>
      </c>
      <c r="K2282" s="10">
        <v>3</v>
      </c>
      <c r="L2282" s="10">
        <v>12</v>
      </c>
      <c r="M2282" s="838">
        <v>25765</v>
      </c>
      <c r="N2282" s="10">
        <v>0</v>
      </c>
      <c r="O2282" s="107">
        <v>6</v>
      </c>
      <c r="P2282" s="838">
        <v>12600</v>
      </c>
      <c r="Q2282" s="10">
        <v>0</v>
      </c>
      <c r="R2282" s="107">
        <v>12</v>
      </c>
    </row>
    <row r="2283" spans="1:18" s="843" customFormat="1" ht="22.5" x14ac:dyDescent="0.25">
      <c r="A2283" s="107" t="s">
        <v>19901</v>
      </c>
      <c r="B2283" s="10" t="s">
        <v>19548</v>
      </c>
      <c r="C2283" s="269" t="s">
        <v>30118</v>
      </c>
      <c r="D2283" s="841" t="s">
        <v>19902</v>
      </c>
      <c r="E2283" s="837">
        <v>2100</v>
      </c>
      <c r="F2283" s="269" t="s">
        <v>20709</v>
      </c>
      <c r="G2283" s="841" t="s">
        <v>20710</v>
      </c>
      <c r="H2283" s="842" t="s">
        <v>15585</v>
      </c>
      <c r="I2283" s="842" t="s">
        <v>15585</v>
      </c>
      <c r="J2283" s="107" t="s">
        <v>15585</v>
      </c>
      <c r="K2283" s="10">
        <v>3</v>
      </c>
      <c r="L2283" s="10">
        <v>12</v>
      </c>
      <c r="M2283" s="838">
        <v>25800</v>
      </c>
      <c r="N2283" s="10">
        <v>0</v>
      </c>
      <c r="O2283" s="107">
        <v>6</v>
      </c>
      <c r="P2283" s="838">
        <v>12600</v>
      </c>
      <c r="Q2283" s="10">
        <v>0</v>
      </c>
      <c r="R2283" s="107">
        <v>12</v>
      </c>
    </row>
    <row r="2284" spans="1:18" s="843" customFormat="1" ht="22.5" x14ac:dyDescent="0.25">
      <c r="A2284" s="107" t="s">
        <v>19901</v>
      </c>
      <c r="B2284" s="10" t="s">
        <v>19548</v>
      </c>
      <c r="C2284" s="269" t="s">
        <v>30118</v>
      </c>
      <c r="D2284" s="841" t="s">
        <v>19955</v>
      </c>
      <c r="E2284" s="837">
        <v>3200</v>
      </c>
      <c r="F2284" s="269" t="s">
        <v>20711</v>
      </c>
      <c r="G2284" s="841" t="s">
        <v>20712</v>
      </c>
      <c r="H2284" s="842" t="s">
        <v>19594</v>
      </c>
      <c r="I2284" s="842" t="s">
        <v>19093</v>
      </c>
      <c r="J2284" s="107" t="s">
        <v>19594</v>
      </c>
      <c r="K2284" s="10">
        <v>3</v>
      </c>
      <c r="L2284" s="10">
        <v>12</v>
      </c>
      <c r="M2284" s="838">
        <v>39000</v>
      </c>
      <c r="N2284" s="10">
        <v>0</v>
      </c>
      <c r="O2284" s="107">
        <v>6</v>
      </c>
      <c r="P2284" s="838">
        <v>19200</v>
      </c>
      <c r="Q2284" s="10">
        <v>0</v>
      </c>
      <c r="R2284" s="107">
        <v>12</v>
      </c>
    </row>
    <row r="2285" spans="1:18" s="843" customFormat="1" ht="22.5" x14ac:dyDescent="0.25">
      <c r="A2285" s="107" t="s">
        <v>19901</v>
      </c>
      <c r="B2285" s="10" t="s">
        <v>19548</v>
      </c>
      <c r="C2285" s="269" t="s">
        <v>30118</v>
      </c>
      <c r="D2285" s="841" t="s">
        <v>19902</v>
      </c>
      <c r="E2285" s="837">
        <v>2100</v>
      </c>
      <c r="F2285" s="269" t="s">
        <v>20713</v>
      </c>
      <c r="G2285" s="841" t="s">
        <v>20714</v>
      </c>
      <c r="H2285" s="842" t="s">
        <v>17159</v>
      </c>
      <c r="I2285" s="842" t="s">
        <v>15810</v>
      </c>
      <c r="J2285" s="107" t="s">
        <v>17159</v>
      </c>
      <c r="K2285" s="10">
        <v>3</v>
      </c>
      <c r="L2285" s="10">
        <v>12</v>
      </c>
      <c r="M2285" s="838">
        <v>25800</v>
      </c>
      <c r="N2285" s="10">
        <v>0</v>
      </c>
      <c r="O2285" s="107">
        <v>6</v>
      </c>
      <c r="P2285" s="838">
        <v>10500</v>
      </c>
      <c r="Q2285" s="10">
        <v>0</v>
      </c>
      <c r="R2285" s="107">
        <v>12</v>
      </c>
    </row>
    <row r="2286" spans="1:18" s="843" customFormat="1" ht="22.5" x14ac:dyDescent="0.25">
      <c r="A2286" s="107" t="s">
        <v>19901</v>
      </c>
      <c r="B2286" s="10" t="s">
        <v>19548</v>
      </c>
      <c r="C2286" s="269" t="s">
        <v>30118</v>
      </c>
      <c r="D2286" s="841" t="s">
        <v>19902</v>
      </c>
      <c r="E2286" s="837">
        <v>2100</v>
      </c>
      <c r="F2286" s="269" t="s">
        <v>20715</v>
      </c>
      <c r="G2286" s="841" t="s">
        <v>20716</v>
      </c>
      <c r="H2286" s="842" t="s">
        <v>17159</v>
      </c>
      <c r="I2286" s="842" t="s">
        <v>15810</v>
      </c>
      <c r="J2286" s="107" t="s">
        <v>17159</v>
      </c>
      <c r="K2286" s="10">
        <v>3</v>
      </c>
      <c r="L2286" s="10">
        <v>12</v>
      </c>
      <c r="M2286" s="838">
        <v>25800</v>
      </c>
      <c r="N2286" s="10">
        <v>0</v>
      </c>
      <c r="O2286" s="107">
        <v>6</v>
      </c>
      <c r="P2286" s="838">
        <v>12600</v>
      </c>
      <c r="Q2286" s="10">
        <v>0</v>
      </c>
      <c r="R2286" s="107">
        <v>12</v>
      </c>
    </row>
    <row r="2287" spans="1:18" s="843" customFormat="1" ht="22.5" x14ac:dyDescent="0.25">
      <c r="A2287" s="107" t="s">
        <v>19901</v>
      </c>
      <c r="B2287" s="10" t="s">
        <v>19548</v>
      </c>
      <c r="C2287" s="269" t="s">
        <v>30118</v>
      </c>
      <c r="D2287" s="841" t="s">
        <v>19908</v>
      </c>
      <c r="E2287" s="837">
        <v>3200</v>
      </c>
      <c r="F2287" s="269" t="s">
        <v>20717</v>
      </c>
      <c r="G2287" s="841" t="s">
        <v>20718</v>
      </c>
      <c r="H2287" s="842" t="s">
        <v>19641</v>
      </c>
      <c r="I2287" s="842" t="s">
        <v>19093</v>
      </c>
      <c r="J2287" s="107" t="s">
        <v>19641</v>
      </c>
      <c r="K2287" s="10">
        <v>3</v>
      </c>
      <c r="L2287" s="10">
        <v>12</v>
      </c>
      <c r="M2287" s="838">
        <v>39000</v>
      </c>
      <c r="N2287" s="10">
        <v>0</v>
      </c>
      <c r="O2287" s="107">
        <v>6</v>
      </c>
      <c r="P2287" s="838">
        <v>19200</v>
      </c>
      <c r="Q2287" s="10">
        <v>0</v>
      </c>
      <c r="R2287" s="107">
        <v>12</v>
      </c>
    </row>
    <row r="2288" spans="1:18" s="843" customFormat="1" ht="22.5" x14ac:dyDescent="0.25">
      <c r="A2288" s="107" t="s">
        <v>19901</v>
      </c>
      <c r="B2288" s="10" t="s">
        <v>19548</v>
      </c>
      <c r="C2288" s="269" t="s">
        <v>30118</v>
      </c>
      <c r="D2288" s="841" t="s">
        <v>19955</v>
      </c>
      <c r="E2288" s="837">
        <v>3200</v>
      </c>
      <c r="F2288" s="269" t="s">
        <v>20719</v>
      </c>
      <c r="G2288" s="841" t="s">
        <v>20720</v>
      </c>
      <c r="H2288" s="842" t="s">
        <v>19594</v>
      </c>
      <c r="I2288" s="842" t="s">
        <v>19093</v>
      </c>
      <c r="J2288" s="107" t="s">
        <v>19594</v>
      </c>
      <c r="K2288" s="10">
        <v>3</v>
      </c>
      <c r="L2288" s="10">
        <v>12</v>
      </c>
      <c r="M2288" s="838">
        <v>39000</v>
      </c>
      <c r="N2288" s="10">
        <v>0</v>
      </c>
      <c r="O2288" s="107">
        <v>6</v>
      </c>
      <c r="P2288" s="838">
        <v>19200</v>
      </c>
      <c r="Q2288" s="10">
        <v>0</v>
      </c>
      <c r="R2288" s="107">
        <v>12</v>
      </c>
    </row>
    <row r="2289" spans="1:18" s="843" customFormat="1" ht="22.5" x14ac:dyDescent="0.25">
      <c r="A2289" s="107" t="s">
        <v>19901</v>
      </c>
      <c r="B2289" s="10" t="s">
        <v>19548</v>
      </c>
      <c r="C2289" s="269" t="s">
        <v>30118</v>
      </c>
      <c r="D2289" s="841" t="s">
        <v>19955</v>
      </c>
      <c r="E2289" s="837">
        <v>3200</v>
      </c>
      <c r="F2289" s="269" t="s">
        <v>20721</v>
      </c>
      <c r="G2289" s="841" t="s">
        <v>20722</v>
      </c>
      <c r="H2289" s="842" t="s">
        <v>15577</v>
      </c>
      <c r="I2289" s="842" t="s">
        <v>19093</v>
      </c>
      <c r="J2289" s="107" t="s">
        <v>15577</v>
      </c>
      <c r="K2289" s="10">
        <v>3</v>
      </c>
      <c r="L2289" s="10">
        <v>12</v>
      </c>
      <c r="M2289" s="838">
        <v>39000</v>
      </c>
      <c r="N2289" s="10">
        <v>0</v>
      </c>
      <c r="O2289" s="107">
        <v>6</v>
      </c>
      <c r="P2289" s="838">
        <v>19200</v>
      </c>
      <c r="Q2289" s="10">
        <v>0</v>
      </c>
      <c r="R2289" s="107">
        <v>12</v>
      </c>
    </row>
    <row r="2290" spans="1:18" s="843" customFormat="1" ht="22.5" x14ac:dyDescent="0.25">
      <c r="A2290" s="107" t="s">
        <v>19901</v>
      </c>
      <c r="B2290" s="10" t="s">
        <v>19548</v>
      </c>
      <c r="C2290" s="269" t="s">
        <v>30118</v>
      </c>
      <c r="D2290" s="841" t="s">
        <v>20723</v>
      </c>
      <c r="E2290" s="837">
        <v>2800</v>
      </c>
      <c r="F2290" s="269" t="s">
        <v>20724</v>
      </c>
      <c r="G2290" s="841" t="s">
        <v>20725</v>
      </c>
      <c r="H2290" s="842" t="s">
        <v>19911</v>
      </c>
      <c r="I2290" s="842" t="s">
        <v>19093</v>
      </c>
      <c r="J2290" s="107" t="s">
        <v>19911</v>
      </c>
      <c r="K2290" s="10">
        <v>3</v>
      </c>
      <c r="L2290" s="10">
        <v>12</v>
      </c>
      <c r="M2290" s="838">
        <v>34200</v>
      </c>
      <c r="N2290" s="10">
        <v>0</v>
      </c>
      <c r="O2290" s="107">
        <v>6</v>
      </c>
      <c r="P2290" s="838">
        <v>16799.809999999998</v>
      </c>
      <c r="Q2290" s="10">
        <v>0</v>
      </c>
      <c r="R2290" s="107">
        <v>12</v>
      </c>
    </row>
    <row r="2291" spans="1:18" s="843" customFormat="1" ht="22.5" x14ac:dyDescent="0.25">
      <c r="A2291" s="107" t="s">
        <v>19901</v>
      </c>
      <c r="B2291" s="10" t="s">
        <v>19548</v>
      </c>
      <c r="C2291" s="269" t="s">
        <v>30118</v>
      </c>
      <c r="D2291" s="841" t="s">
        <v>19943</v>
      </c>
      <c r="E2291" s="837">
        <v>3200</v>
      </c>
      <c r="F2291" s="269" t="s">
        <v>20726</v>
      </c>
      <c r="G2291" s="841" t="s">
        <v>20727</v>
      </c>
      <c r="H2291" s="842" t="s">
        <v>19594</v>
      </c>
      <c r="I2291" s="842" t="s">
        <v>19093</v>
      </c>
      <c r="J2291" s="107" t="s">
        <v>19594</v>
      </c>
      <c r="K2291" s="10">
        <v>3</v>
      </c>
      <c r="L2291" s="10">
        <v>12</v>
      </c>
      <c r="M2291" s="838">
        <v>39000</v>
      </c>
      <c r="N2291" s="10">
        <v>0</v>
      </c>
      <c r="O2291" s="107">
        <v>6</v>
      </c>
      <c r="P2291" s="838">
        <v>19200</v>
      </c>
      <c r="Q2291" s="10">
        <v>0</v>
      </c>
      <c r="R2291" s="107">
        <v>12</v>
      </c>
    </row>
    <row r="2292" spans="1:18" s="843" customFormat="1" ht="22.5" x14ac:dyDescent="0.25">
      <c r="A2292" s="107" t="s">
        <v>19901</v>
      </c>
      <c r="B2292" s="10" t="s">
        <v>19548</v>
      </c>
      <c r="C2292" s="269" t="s">
        <v>30118</v>
      </c>
      <c r="D2292" s="841" t="s">
        <v>20128</v>
      </c>
      <c r="E2292" s="837">
        <v>4500</v>
      </c>
      <c r="F2292" s="269" t="s">
        <v>20728</v>
      </c>
      <c r="G2292" s="841" t="s">
        <v>20729</v>
      </c>
      <c r="H2292" s="842" t="s">
        <v>19641</v>
      </c>
      <c r="I2292" s="842" t="s">
        <v>19093</v>
      </c>
      <c r="J2292" s="107" t="s">
        <v>19641</v>
      </c>
      <c r="K2292" s="10">
        <v>3</v>
      </c>
      <c r="L2292" s="10">
        <v>12</v>
      </c>
      <c r="M2292" s="838">
        <v>54600</v>
      </c>
      <c r="N2292" s="10">
        <v>0</v>
      </c>
      <c r="O2292" s="107">
        <v>6</v>
      </c>
      <c r="P2292" s="838">
        <v>26985.31</v>
      </c>
      <c r="Q2292" s="10">
        <v>0</v>
      </c>
      <c r="R2292" s="107">
        <v>12</v>
      </c>
    </row>
    <row r="2293" spans="1:18" s="843" customFormat="1" ht="22.5" x14ac:dyDescent="0.25">
      <c r="A2293" s="107" t="s">
        <v>19901</v>
      </c>
      <c r="B2293" s="10" t="s">
        <v>19548</v>
      </c>
      <c r="C2293" s="269" t="s">
        <v>30118</v>
      </c>
      <c r="D2293" s="841" t="s">
        <v>20526</v>
      </c>
      <c r="E2293" s="837">
        <v>2100</v>
      </c>
      <c r="F2293" s="269" t="s">
        <v>20730</v>
      </c>
      <c r="G2293" s="841" t="s">
        <v>20731</v>
      </c>
      <c r="H2293" s="842" t="s">
        <v>15585</v>
      </c>
      <c r="I2293" s="842" t="s">
        <v>15585</v>
      </c>
      <c r="J2293" s="107" t="s">
        <v>15585</v>
      </c>
      <c r="K2293" s="10">
        <v>3</v>
      </c>
      <c r="L2293" s="10">
        <v>12</v>
      </c>
      <c r="M2293" s="838">
        <v>25799.71</v>
      </c>
      <c r="N2293" s="10">
        <v>0</v>
      </c>
      <c r="O2293" s="107">
        <v>6</v>
      </c>
      <c r="P2293" s="838">
        <v>12530</v>
      </c>
      <c r="Q2293" s="10">
        <v>0</v>
      </c>
      <c r="R2293" s="107">
        <v>12</v>
      </c>
    </row>
    <row r="2294" spans="1:18" s="843" customFormat="1" ht="22.5" x14ac:dyDescent="0.25">
      <c r="A2294" s="107" t="s">
        <v>19901</v>
      </c>
      <c r="B2294" s="10" t="s">
        <v>19548</v>
      </c>
      <c r="C2294" s="269" t="s">
        <v>30118</v>
      </c>
      <c r="D2294" s="841" t="s">
        <v>20345</v>
      </c>
      <c r="E2294" s="837">
        <v>3500</v>
      </c>
      <c r="F2294" s="269" t="s">
        <v>20732</v>
      </c>
      <c r="G2294" s="841" t="s">
        <v>20733</v>
      </c>
      <c r="H2294" s="842" t="s">
        <v>19594</v>
      </c>
      <c r="I2294" s="842" t="s">
        <v>19093</v>
      </c>
      <c r="J2294" s="107" t="s">
        <v>19594</v>
      </c>
      <c r="K2294" s="10">
        <v>1</v>
      </c>
      <c r="L2294" s="10">
        <v>3</v>
      </c>
      <c r="M2294" s="838">
        <v>10100</v>
      </c>
      <c r="N2294" s="10">
        <v>1</v>
      </c>
      <c r="O2294" s="107">
        <v>6</v>
      </c>
      <c r="P2294" s="838">
        <v>16363.33</v>
      </c>
      <c r="Q2294" s="10">
        <v>1</v>
      </c>
      <c r="R2294" s="107">
        <v>12</v>
      </c>
    </row>
    <row r="2295" spans="1:18" s="843" customFormat="1" ht="33.75" x14ac:dyDescent="0.25">
      <c r="A2295" s="107" t="s">
        <v>19901</v>
      </c>
      <c r="B2295" s="10" t="s">
        <v>19548</v>
      </c>
      <c r="C2295" s="269" t="s">
        <v>30118</v>
      </c>
      <c r="D2295" s="841" t="s">
        <v>20314</v>
      </c>
      <c r="E2295" s="837">
        <v>4400</v>
      </c>
      <c r="F2295" s="269" t="s">
        <v>20734</v>
      </c>
      <c r="G2295" s="841" t="s">
        <v>20735</v>
      </c>
      <c r="H2295" s="842" t="s">
        <v>19854</v>
      </c>
      <c r="I2295" s="842" t="s">
        <v>19093</v>
      </c>
      <c r="J2295" s="107" t="s">
        <v>19854</v>
      </c>
      <c r="K2295" s="10">
        <v>3</v>
      </c>
      <c r="L2295" s="10">
        <v>12</v>
      </c>
      <c r="M2295" s="838">
        <v>54022.22</v>
      </c>
      <c r="N2295" s="10">
        <v>0</v>
      </c>
      <c r="O2295" s="107">
        <v>6</v>
      </c>
      <c r="P2295" s="838">
        <v>26397.56</v>
      </c>
      <c r="Q2295" s="10">
        <v>0</v>
      </c>
      <c r="R2295" s="107">
        <v>12</v>
      </c>
    </row>
    <row r="2296" spans="1:18" s="843" customFormat="1" ht="22.5" x14ac:dyDescent="0.25">
      <c r="A2296" s="107" t="s">
        <v>19901</v>
      </c>
      <c r="B2296" s="10" t="s">
        <v>19548</v>
      </c>
      <c r="C2296" s="269" t="s">
        <v>30118</v>
      </c>
      <c r="D2296" s="841" t="s">
        <v>20043</v>
      </c>
      <c r="E2296" s="837">
        <v>3000</v>
      </c>
      <c r="F2296" s="269" t="s">
        <v>20736</v>
      </c>
      <c r="G2296" s="841" t="s">
        <v>20737</v>
      </c>
      <c r="H2296" s="842" t="s">
        <v>17159</v>
      </c>
      <c r="I2296" s="842" t="s">
        <v>15810</v>
      </c>
      <c r="J2296" s="107" t="s">
        <v>17159</v>
      </c>
      <c r="K2296" s="10">
        <v>3</v>
      </c>
      <c r="L2296" s="10">
        <v>12</v>
      </c>
      <c r="M2296" s="838">
        <v>36048.869999999995</v>
      </c>
      <c r="N2296" s="10">
        <v>0</v>
      </c>
      <c r="O2296" s="107">
        <v>6</v>
      </c>
      <c r="P2296" s="838">
        <v>17674.370000000003</v>
      </c>
      <c r="Q2296" s="10">
        <v>0</v>
      </c>
      <c r="R2296" s="107">
        <v>12</v>
      </c>
    </row>
    <row r="2297" spans="1:18" s="843" customFormat="1" ht="22.5" x14ac:dyDescent="0.25">
      <c r="A2297" s="107" t="s">
        <v>19901</v>
      </c>
      <c r="B2297" s="10" t="s">
        <v>19548</v>
      </c>
      <c r="C2297" s="269" t="s">
        <v>30118</v>
      </c>
      <c r="D2297" s="841" t="s">
        <v>20143</v>
      </c>
      <c r="E2297" s="837">
        <v>4300</v>
      </c>
      <c r="F2297" s="269" t="s">
        <v>20738</v>
      </c>
      <c r="G2297" s="841" t="s">
        <v>20739</v>
      </c>
      <c r="H2297" s="842" t="s">
        <v>19594</v>
      </c>
      <c r="I2297" s="842" t="s">
        <v>19093</v>
      </c>
      <c r="J2297" s="107" t="s">
        <v>19594</v>
      </c>
      <c r="K2297" s="10">
        <v>3</v>
      </c>
      <c r="L2297" s="10">
        <v>12</v>
      </c>
      <c r="M2297" s="838">
        <v>52023.520000000004</v>
      </c>
      <c r="N2297" s="10">
        <v>0</v>
      </c>
      <c r="O2297" s="107">
        <v>6</v>
      </c>
      <c r="P2297" s="838">
        <v>25275.05</v>
      </c>
      <c r="Q2297" s="10">
        <v>0</v>
      </c>
      <c r="R2297" s="107">
        <v>12</v>
      </c>
    </row>
    <row r="2298" spans="1:18" s="843" customFormat="1" ht="22.5" x14ac:dyDescent="0.25">
      <c r="A2298" s="107" t="s">
        <v>19901</v>
      </c>
      <c r="B2298" s="10" t="s">
        <v>19548</v>
      </c>
      <c r="C2298" s="269" t="s">
        <v>30118</v>
      </c>
      <c r="D2298" s="841" t="s">
        <v>20740</v>
      </c>
      <c r="E2298" s="837">
        <v>3500</v>
      </c>
      <c r="F2298" s="269" t="s">
        <v>20741</v>
      </c>
      <c r="G2298" s="841" t="s">
        <v>20742</v>
      </c>
      <c r="H2298" s="842" t="s">
        <v>19594</v>
      </c>
      <c r="I2298" s="842" t="s">
        <v>19093</v>
      </c>
      <c r="J2298" s="107" t="s">
        <v>19594</v>
      </c>
      <c r="K2298" s="10">
        <v>1</v>
      </c>
      <c r="L2298" s="10">
        <v>3</v>
      </c>
      <c r="M2298" s="838">
        <v>9240</v>
      </c>
      <c r="N2298" s="10">
        <v>1</v>
      </c>
      <c r="O2298" s="107">
        <v>6</v>
      </c>
      <c r="P2298" s="838">
        <v>0</v>
      </c>
      <c r="Q2298" s="10">
        <v>1</v>
      </c>
      <c r="R2298" s="107">
        <v>12</v>
      </c>
    </row>
    <row r="2299" spans="1:18" s="843" customFormat="1" ht="22.5" x14ac:dyDescent="0.25">
      <c r="A2299" s="107" t="s">
        <v>19901</v>
      </c>
      <c r="B2299" s="10" t="s">
        <v>19548</v>
      </c>
      <c r="C2299" s="269" t="s">
        <v>30118</v>
      </c>
      <c r="D2299" s="841" t="s">
        <v>19431</v>
      </c>
      <c r="E2299" s="837">
        <v>2000</v>
      </c>
      <c r="F2299" s="269" t="s">
        <v>20743</v>
      </c>
      <c r="G2299" s="841" t="s">
        <v>20744</v>
      </c>
      <c r="H2299" s="842" t="s">
        <v>16817</v>
      </c>
      <c r="I2299" s="842" t="s">
        <v>15810</v>
      </c>
      <c r="J2299" s="107" t="s">
        <v>16817</v>
      </c>
      <c r="K2299" s="10">
        <v>3</v>
      </c>
      <c r="L2299" s="10">
        <v>12</v>
      </c>
      <c r="M2299" s="838">
        <v>24810</v>
      </c>
      <c r="N2299" s="10">
        <v>0</v>
      </c>
      <c r="O2299" s="107">
        <v>6</v>
      </c>
      <c r="P2299" s="838">
        <v>11950.97</v>
      </c>
      <c r="Q2299" s="10">
        <v>0</v>
      </c>
      <c r="R2299" s="107">
        <v>12</v>
      </c>
    </row>
    <row r="2300" spans="1:18" s="843" customFormat="1" ht="22.5" x14ac:dyDescent="0.25">
      <c r="A2300" s="107" t="s">
        <v>19901</v>
      </c>
      <c r="B2300" s="10" t="s">
        <v>19548</v>
      </c>
      <c r="C2300" s="269" t="s">
        <v>30118</v>
      </c>
      <c r="D2300" s="841" t="s">
        <v>19431</v>
      </c>
      <c r="E2300" s="837">
        <v>2000</v>
      </c>
      <c r="F2300" s="269" t="s">
        <v>20745</v>
      </c>
      <c r="G2300" s="841" t="s">
        <v>20746</v>
      </c>
      <c r="H2300" s="842" t="s">
        <v>16817</v>
      </c>
      <c r="I2300" s="842" t="s">
        <v>15810</v>
      </c>
      <c r="J2300" s="107" t="s">
        <v>16817</v>
      </c>
      <c r="K2300" s="10">
        <v>3</v>
      </c>
      <c r="L2300" s="10">
        <v>12</v>
      </c>
      <c r="M2300" s="838">
        <v>24797.5</v>
      </c>
      <c r="N2300" s="10">
        <v>0</v>
      </c>
      <c r="O2300" s="107">
        <v>6</v>
      </c>
      <c r="P2300" s="838">
        <v>12000</v>
      </c>
      <c r="Q2300" s="10">
        <v>0</v>
      </c>
      <c r="R2300" s="107">
        <v>12</v>
      </c>
    </row>
    <row r="2301" spans="1:18" s="843" customFormat="1" ht="22.5" x14ac:dyDescent="0.25">
      <c r="A2301" s="107" t="s">
        <v>19901</v>
      </c>
      <c r="B2301" s="10" t="s">
        <v>19548</v>
      </c>
      <c r="C2301" s="269" t="s">
        <v>30118</v>
      </c>
      <c r="D2301" s="841" t="s">
        <v>19955</v>
      </c>
      <c r="E2301" s="837">
        <v>3200</v>
      </c>
      <c r="F2301" s="269" t="s">
        <v>20747</v>
      </c>
      <c r="G2301" s="841" t="s">
        <v>20748</v>
      </c>
      <c r="H2301" s="842" t="s">
        <v>15577</v>
      </c>
      <c r="I2301" s="842" t="s">
        <v>19093</v>
      </c>
      <c r="J2301" s="107" t="s">
        <v>15577</v>
      </c>
      <c r="K2301" s="10">
        <v>3</v>
      </c>
      <c r="L2301" s="10">
        <v>12</v>
      </c>
      <c r="M2301" s="838">
        <v>38893.33</v>
      </c>
      <c r="N2301" s="10">
        <v>0</v>
      </c>
      <c r="O2301" s="107">
        <v>6</v>
      </c>
      <c r="P2301" s="838">
        <v>19093.330000000002</v>
      </c>
      <c r="Q2301" s="10">
        <v>0</v>
      </c>
      <c r="R2301" s="107">
        <v>12</v>
      </c>
    </row>
    <row r="2302" spans="1:18" s="843" customFormat="1" ht="22.5" x14ac:dyDescent="0.25">
      <c r="A2302" s="107" t="s">
        <v>19901</v>
      </c>
      <c r="B2302" s="10" t="s">
        <v>19548</v>
      </c>
      <c r="C2302" s="269" t="s">
        <v>30118</v>
      </c>
      <c r="D2302" s="841" t="s">
        <v>20538</v>
      </c>
      <c r="E2302" s="837">
        <v>3200</v>
      </c>
      <c r="F2302" s="269" t="s">
        <v>20749</v>
      </c>
      <c r="G2302" s="841" t="s">
        <v>20750</v>
      </c>
      <c r="H2302" s="842" t="s">
        <v>19641</v>
      </c>
      <c r="I2302" s="842" t="s">
        <v>19093</v>
      </c>
      <c r="J2302" s="107" t="s">
        <v>19641</v>
      </c>
      <c r="K2302" s="10">
        <v>2</v>
      </c>
      <c r="L2302" s="10">
        <v>8</v>
      </c>
      <c r="M2302" s="838">
        <v>27974.449999999997</v>
      </c>
      <c r="N2302" s="10">
        <v>3</v>
      </c>
      <c r="O2302" s="107">
        <v>6</v>
      </c>
      <c r="P2302" s="838">
        <v>0</v>
      </c>
      <c r="Q2302" s="10">
        <v>3</v>
      </c>
      <c r="R2302" s="107">
        <v>12</v>
      </c>
    </row>
    <row r="2303" spans="1:18" s="843" customFormat="1" ht="22.5" x14ac:dyDescent="0.25">
      <c r="A2303" s="107" t="s">
        <v>19901</v>
      </c>
      <c r="B2303" s="10" t="s">
        <v>19548</v>
      </c>
      <c r="C2303" s="269" t="s">
        <v>30118</v>
      </c>
      <c r="D2303" s="841" t="s">
        <v>19902</v>
      </c>
      <c r="E2303" s="837">
        <v>2100</v>
      </c>
      <c r="F2303" s="269" t="s">
        <v>20751</v>
      </c>
      <c r="G2303" s="841" t="s">
        <v>20752</v>
      </c>
      <c r="H2303" s="842" t="s">
        <v>17159</v>
      </c>
      <c r="I2303" s="842" t="s">
        <v>15810</v>
      </c>
      <c r="J2303" s="107" t="s">
        <v>17159</v>
      </c>
      <c r="K2303" s="10">
        <v>3</v>
      </c>
      <c r="L2303" s="10">
        <v>12</v>
      </c>
      <c r="M2303" s="838">
        <v>25788.329999999998</v>
      </c>
      <c r="N2303" s="10">
        <v>0</v>
      </c>
      <c r="O2303" s="107">
        <v>6</v>
      </c>
      <c r="P2303" s="838">
        <v>12600</v>
      </c>
      <c r="Q2303" s="10">
        <v>0</v>
      </c>
      <c r="R2303" s="107">
        <v>12</v>
      </c>
    </row>
    <row r="2304" spans="1:18" s="843" customFormat="1" ht="22.5" x14ac:dyDescent="0.25">
      <c r="A2304" s="107" t="s">
        <v>19901</v>
      </c>
      <c r="B2304" s="10" t="s">
        <v>19548</v>
      </c>
      <c r="C2304" s="269" t="s">
        <v>30118</v>
      </c>
      <c r="D2304" s="841" t="s">
        <v>19908</v>
      </c>
      <c r="E2304" s="837">
        <v>3200</v>
      </c>
      <c r="F2304" s="269" t="s">
        <v>20753</v>
      </c>
      <c r="G2304" s="841" t="s">
        <v>20754</v>
      </c>
      <c r="H2304" s="842" t="s">
        <v>19911</v>
      </c>
      <c r="I2304" s="842" t="s">
        <v>19093</v>
      </c>
      <c r="J2304" s="107" t="s">
        <v>19911</v>
      </c>
      <c r="K2304" s="10">
        <v>3</v>
      </c>
      <c r="L2304" s="10">
        <v>12</v>
      </c>
      <c r="M2304" s="838">
        <v>38893.33</v>
      </c>
      <c r="N2304" s="10">
        <v>0</v>
      </c>
      <c r="O2304" s="107">
        <v>6</v>
      </c>
      <c r="P2304" s="838">
        <v>19200</v>
      </c>
      <c r="Q2304" s="10">
        <v>0</v>
      </c>
      <c r="R2304" s="107">
        <v>12</v>
      </c>
    </row>
    <row r="2305" spans="1:18" s="843" customFormat="1" ht="22.5" x14ac:dyDescent="0.25">
      <c r="A2305" s="107" t="s">
        <v>19901</v>
      </c>
      <c r="B2305" s="10" t="s">
        <v>19548</v>
      </c>
      <c r="C2305" s="269" t="s">
        <v>30118</v>
      </c>
      <c r="D2305" s="841" t="s">
        <v>19902</v>
      </c>
      <c r="E2305" s="837">
        <v>2100</v>
      </c>
      <c r="F2305" s="269" t="s">
        <v>20755</v>
      </c>
      <c r="G2305" s="841" t="s">
        <v>20756</v>
      </c>
      <c r="H2305" s="842" t="s">
        <v>17159</v>
      </c>
      <c r="I2305" s="842" t="s">
        <v>15810</v>
      </c>
      <c r="J2305" s="107" t="s">
        <v>17159</v>
      </c>
      <c r="K2305" s="10">
        <v>3</v>
      </c>
      <c r="L2305" s="10">
        <v>12</v>
      </c>
      <c r="M2305" s="838">
        <v>25729.559999999998</v>
      </c>
      <c r="N2305" s="10">
        <v>0</v>
      </c>
      <c r="O2305" s="107">
        <v>6</v>
      </c>
      <c r="P2305" s="838">
        <v>12598.54</v>
      </c>
      <c r="Q2305" s="10">
        <v>0</v>
      </c>
      <c r="R2305" s="107">
        <v>12</v>
      </c>
    </row>
    <row r="2306" spans="1:18" s="843" customFormat="1" ht="22.5" x14ac:dyDescent="0.25">
      <c r="A2306" s="107" t="s">
        <v>19901</v>
      </c>
      <c r="B2306" s="10" t="s">
        <v>19548</v>
      </c>
      <c r="C2306" s="269" t="s">
        <v>30118</v>
      </c>
      <c r="D2306" s="841" t="s">
        <v>20757</v>
      </c>
      <c r="E2306" s="837">
        <v>3800</v>
      </c>
      <c r="F2306" s="269" t="s">
        <v>20758</v>
      </c>
      <c r="G2306" s="841" t="s">
        <v>20759</v>
      </c>
      <c r="H2306" s="842" t="s">
        <v>19911</v>
      </c>
      <c r="I2306" s="842" t="s">
        <v>19093</v>
      </c>
      <c r="J2306" s="107" t="s">
        <v>19911</v>
      </c>
      <c r="K2306" s="10">
        <v>3</v>
      </c>
      <c r="L2306" s="10">
        <v>12</v>
      </c>
      <c r="M2306" s="838">
        <v>46164.11</v>
      </c>
      <c r="N2306" s="10">
        <v>0</v>
      </c>
      <c r="O2306" s="107">
        <v>6</v>
      </c>
      <c r="P2306" s="838">
        <v>22800</v>
      </c>
      <c r="Q2306" s="10">
        <v>0</v>
      </c>
      <c r="R2306" s="107">
        <v>12</v>
      </c>
    </row>
    <row r="2307" spans="1:18" s="843" customFormat="1" ht="22.5" x14ac:dyDescent="0.25">
      <c r="A2307" s="107" t="s">
        <v>19901</v>
      </c>
      <c r="B2307" s="10" t="s">
        <v>19548</v>
      </c>
      <c r="C2307" s="269" t="s">
        <v>30118</v>
      </c>
      <c r="D2307" s="841" t="s">
        <v>19902</v>
      </c>
      <c r="E2307" s="837">
        <v>2100</v>
      </c>
      <c r="F2307" s="269" t="s">
        <v>20760</v>
      </c>
      <c r="G2307" s="841" t="s">
        <v>20761</v>
      </c>
      <c r="H2307" s="842" t="s">
        <v>17159</v>
      </c>
      <c r="I2307" s="842" t="s">
        <v>15810</v>
      </c>
      <c r="J2307" s="107" t="s">
        <v>17159</v>
      </c>
      <c r="K2307" s="10">
        <v>3</v>
      </c>
      <c r="L2307" s="10">
        <v>12</v>
      </c>
      <c r="M2307" s="838">
        <v>25800</v>
      </c>
      <c r="N2307" s="10">
        <v>0</v>
      </c>
      <c r="O2307" s="107">
        <v>6</v>
      </c>
      <c r="P2307" s="838">
        <v>12600</v>
      </c>
      <c r="Q2307" s="10">
        <v>0</v>
      </c>
      <c r="R2307" s="107">
        <v>12</v>
      </c>
    </row>
    <row r="2308" spans="1:18" s="843" customFormat="1" ht="22.5" x14ac:dyDescent="0.25">
      <c r="A2308" s="107" t="s">
        <v>19901</v>
      </c>
      <c r="B2308" s="10" t="s">
        <v>19548</v>
      </c>
      <c r="C2308" s="269" t="s">
        <v>30118</v>
      </c>
      <c r="D2308" s="841" t="s">
        <v>20490</v>
      </c>
      <c r="E2308" s="837">
        <v>3200</v>
      </c>
      <c r="F2308" s="269" t="s">
        <v>20762</v>
      </c>
      <c r="G2308" s="841" t="s">
        <v>20763</v>
      </c>
      <c r="H2308" s="842" t="s">
        <v>20764</v>
      </c>
      <c r="I2308" s="842" t="s">
        <v>19093</v>
      </c>
      <c r="J2308" s="107" t="s">
        <v>20764</v>
      </c>
      <c r="K2308" s="10">
        <v>3</v>
      </c>
      <c r="L2308" s="10">
        <v>12</v>
      </c>
      <c r="M2308" s="838">
        <v>39000</v>
      </c>
      <c r="N2308" s="10">
        <v>0</v>
      </c>
      <c r="O2308" s="107">
        <v>6</v>
      </c>
      <c r="P2308" s="838">
        <v>19200</v>
      </c>
      <c r="Q2308" s="10">
        <v>0</v>
      </c>
      <c r="R2308" s="107">
        <v>12</v>
      </c>
    </row>
    <row r="2309" spans="1:18" s="843" customFormat="1" ht="22.5" x14ac:dyDescent="0.25">
      <c r="A2309" s="107" t="s">
        <v>19901</v>
      </c>
      <c r="B2309" s="10" t="s">
        <v>19548</v>
      </c>
      <c r="C2309" s="269" t="s">
        <v>30118</v>
      </c>
      <c r="D2309" s="841" t="s">
        <v>19902</v>
      </c>
      <c r="E2309" s="837">
        <v>2100</v>
      </c>
      <c r="F2309" s="269" t="s">
        <v>20765</v>
      </c>
      <c r="G2309" s="841" t="s">
        <v>20766</v>
      </c>
      <c r="H2309" s="842" t="s">
        <v>17159</v>
      </c>
      <c r="I2309" s="842" t="s">
        <v>15810</v>
      </c>
      <c r="J2309" s="107" t="s">
        <v>17159</v>
      </c>
      <c r="K2309" s="10">
        <v>3</v>
      </c>
      <c r="L2309" s="10">
        <v>12</v>
      </c>
      <c r="M2309" s="838">
        <v>25730</v>
      </c>
      <c r="N2309" s="10">
        <v>0</v>
      </c>
      <c r="O2309" s="107">
        <v>2</v>
      </c>
      <c r="P2309" s="838">
        <v>4625.83</v>
      </c>
      <c r="Q2309" s="10">
        <v>0</v>
      </c>
      <c r="R2309" s="107">
        <v>0</v>
      </c>
    </row>
    <row r="2310" spans="1:18" s="843" customFormat="1" ht="22.5" x14ac:dyDescent="0.25">
      <c r="A2310" s="107" t="s">
        <v>19901</v>
      </c>
      <c r="B2310" s="10" t="s">
        <v>19548</v>
      </c>
      <c r="C2310" s="269" t="s">
        <v>30118</v>
      </c>
      <c r="D2310" s="841" t="s">
        <v>20388</v>
      </c>
      <c r="E2310" s="837">
        <v>3800</v>
      </c>
      <c r="F2310" s="269" t="s">
        <v>20767</v>
      </c>
      <c r="G2310" s="841" t="s">
        <v>20768</v>
      </c>
      <c r="H2310" s="842" t="s">
        <v>19911</v>
      </c>
      <c r="I2310" s="842" t="s">
        <v>19093</v>
      </c>
      <c r="J2310" s="107" t="s">
        <v>19911</v>
      </c>
      <c r="K2310" s="10">
        <v>3</v>
      </c>
      <c r="L2310" s="10">
        <v>12</v>
      </c>
      <c r="M2310" s="838">
        <v>46199.21</v>
      </c>
      <c r="N2310" s="10">
        <v>0</v>
      </c>
      <c r="O2310" s="107">
        <v>6</v>
      </c>
      <c r="P2310" s="838">
        <v>22792.62</v>
      </c>
      <c r="Q2310" s="10">
        <v>0</v>
      </c>
      <c r="R2310" s="107">
        <v>12</v>
      </c>
    </row>
    <row r="2311" spans="1:18" s="843" customFormat="1" ht="22.5" x14ac:dyDescent="0.25">
      <c r="A2311" s="107" t="s">
        <v>19901</v>
      </c>
      <c r="B2311" s="10" t="s">
        <v>19548</v>
      </c>
      <c r="C2311" s="269" t="s">
        <v>30118</v>
      </c>
      <c r="D2311" s="841" t="s">
        <v>15810</v>
      </c>
      <c r="E2311" s="837">
        <v>2000</v>
      </c>
      <c r="F2311" s="269" t="s">
        <v>20769</v>
      </c>
      <c r="G2311" s="841" t="s">
        <v>20770</v>
      </c>
      <c r="H2311" s="842" t="s">
        <v>17159</v>
      </c>
      <c r="I2311" s="842" t="s">
        <v>15810</v>
      </c>
      <c r="J2311" s="107" t="s">
        <v>17159</v>
      </c>
      <c r="K2311" s="10">
        <v>3</v>
      </c>
      <c r="L2311" s="10">
        <v>12</v>
      </c>
      <c r="M2311" s="838">
        <v>24943.33</v>
      </c>
      <c r="N2311" s="10">
        <v>0</v>
      </c>
      <c r="O2311" s="107">
        <v>6</v>
      </c>
      <c r="P2311" s="838">
        <v>12000</v>
      </c>
      <c r="Q2311" s="10">
        <v>0</v>
      </c>
      <c r="R2311" s="107">
        <v>12</v>
      </c>
    </row>
    <row r="2312" spans="1:18" s="843" customFormat="1" ht="22.5" x14ac:dyDescent="0.25">
      <c r="A2312" s="107" t="s">
        <v>19901</v>
      </c>
      <c r="B2312" s="10" t="s">
        <v>19548</v>
      </c>
      <c r="C2312" s="269" t="s">
        <v>30118</v>
      </c>
      <c r="D2312" s="841" t="s">
        <v>19902</v>
      </c>
      <c r="E2312" s="837">
        <v>2100</v>
      </c>
      <c r="F2312" s="269" t="s">
        <v>20771</v>
      </c>
      <c r="G2312" s="841" t="s">
        <v>20772</v>
      </c>
      <c r="H2312" s="842" t="s">
        <v>17159</v>
      </c>
      <c r="I2312" s="842" t="s">
        <v>15810</v>
      </c>
      <c r="J2312" s="107" t="s">
        <v>17159</v>
      </c>
      <c r="K2312" s="10">
        <v>3</v>
      </c>
      <c r="L2312" s="10">
        <v>12</v>
      </c>
      <c r="M2312" s="838">
        <v>25727.81</v>
      </c>
      <c r="N2312" s="10">
        <v>0</v>
      </c>
      <c r="O2312" s="107">
        <v>6</v>
      </c>
      <c r="P2312" s="838">
        <v>12530</v>
      </c>
      <c r="Q2312" s="10">
        <v>0</v>
      </c>
      <c r="R2312" s="107">
        <v>12</v>
      </c>
    </row>
    <row r="2313" spans="1:18" s="843" customFormat="1" ht="22.5" x14ac:dyDescent="0.25">
      <c r="A2313" s="107" t="s">
        <v>19901</v>
      </c>
      <c r="B2313" s="10" t="s">
        <v>19548</v>
      </c>
      <c r="C2313" s="269" t="s">
        <v>30118</v>
      </c>
      <c r="D2313" s="841" t="s">
        <v>19902</v>
      </c>
      <c r="E2313" s="837">
        <v>2100</v>
      </c>
      <c r="F2313" s="269" t="s">
        <v>20773</v>
      </c>
      <c r="G2313" s="841" t="s">
        <v>20774</v>
      </c>
      <c r="H2313" s="842" t="s">
        <v>17159</v>
      </c>
      <c r="I2313" s="842" t="s">
        <v>15810</v>
      </c>
      <c r="J2313" s="107" t="s">
        <v>17159</v>
      </c>
      <c r="K2313" s="10">
        <v>3</v>
      </c>
      <c r="L2313" s="10">
        <v>12</v>
      </c>
      <c r="M2313" s="838">
        <v>25800</v>
      </c>
      <c r="N2313" s="10">
        <v>0</v>
      </c>
      <c r="O2313" s="107">
        <v>6</v>
      </c>
      <c r="P2313" s="838">
        <v>12600</v>
      </c>
      <c r="Q2313" s="10">
        <v>0</v>
      </c>
      <c r="R2313" s="107">
        <v>12</v>
      </c>
    </row>
    <row r="2314" spans="1:18" s="843" customFormat="1" ht="22.5" x14ac:dyDescent="0.25">
      <c r="A2314" s="107" t="s">
        <v>19901</v>
      </c>
      <c r="B2314" s="10" t="s">
        <v>19548</v>
      </c>
      <c r="C2314" s="269" t="s">
        <v>30118</v>
      </c>
      <c r="D2314" s="841" t="s">
        <v>20775</v>
      </c>
      <c r="E2314" s="837">
        <v>1800</v>
      </c>
      <c r="F2314" s="269" t="s">
        <v>20776</v>
      </c>
      <c r="G2314" s="841" t="s">
        <v>20777</v>
      </c>
      <c r="H2314" s="842" t="s">
        <v>15585</v>
      </c>
      <c r="I2314" s="842" t="s">
        <v>15585</v>
      </c>
      <c r="J2314" s="107" t="s">
        <v>15585</v>
      </c>
      <c r="K2314" s="10">
        <v>3</v>
      </c>
      <c r="L2314" s="10">
        <v>12</v>
      </c>
      <c r="M2314" s="838">
        <v>22410</v>
      </c>
      <c r="N2314" s="10">
        <v>0</v>
      </c>
      <c r="O2314" s="107">
        <v>6</v>
      </c>
      <c r="P2314" s="838">
        <v>10800</v>
      </c>
      <c r="Q2314" s="10">
        <v>0</v>
      </c>
      <c r="R2314" s="107">
        <v>12</v>
      </c>
    </row>
    <row r="2315" spans="1:18" s="843" customFormat="1" ht="22.5" x14ac:dyDescent="0.25">
      <c r="A2315" s="107" t="s">
        <v>19901</v>
      </c>
      <c r="B2315" s="10" t="s">
        <v>19548</v>
      </c>
      <c r="C2315" s="269" t="s">
        <v>30118</v>
      </c>
      <c r="D2315" s="841" t="s">
        <v>20778</v>
      </c>
      <c r="E2315" s="837">
        <v>2000</v>
      </c>
      <c r="F2315" s="269" t="s">
        <v>20779</v>
      </c>
      <c r="G2315" s="841" t="s">
        <v>20780</v>
      </c>
      <c r="H2315" s="842" t="s">
        <v>17159</v>
      </c>
      <c r="I2315" s="842" t="s">
        <v>15810</v>
      </c>
      <c r="J2315" s="107" t="s">
        <v>17159</v>
      </c>
      <c r="K2315" s="10">
        <v>3</v>
      </c>
      <c r="L2315" s="10">
        <v>12</v>
      </c>
      <c r="M2315" s="838">
        <v>24793.050000000003</v>
      </c>
      <c r="N2315" s="10">
        <v>0</v>
      </c>
      <c r="O2315" s="107">
        <v>6</v>
      </c>
      <c r="P2315" s="838">
        <v>12000</v>
      </c>
      <c r="Q2315" s="10">
        <v>0</v>
      </c>
      <c r="R2315" s="107">
        <v>12</v>
      </c>
    </row>
    <row r="2316" spans="1:18" s="843" customFormat="1" ht="22.5" x14ac:dyDescent="0.25">
      <c r="A2316" s="107" t="s">
        <v>19901</v>
      </c>
      <c r="B2316" s="10" t="s">
        <v>19548</v>
      </c>
      <c r="C2316" s="269" t="s">
        <v>30118</v>
      </c>
      <c r="D2316" s="841" t="s">
        <v>15482</v>
      </c>
      <c r="E2316" s="837">
        <v>2000</v>
      </c>
      <c r="F2316" s="269" t="s">
        <v>20781</v>
      </c>
      <c r="G2316" s="841" t="s">
        <v>20782</v>
      </c>
      <c r="H2316" s="842" t="s">
        <v>15416</v>
      </c>
      <c r="I2316" s="842" t="s">
        <v>19093</v>
      </c>
      <c r="J2316" s="107" t="s">
        <v>15416</v>
      </c>
      <c r="K2316" s="10">
        <v>3</v>
      </c>
      <c r="L2316" s="10">
        <v>12</v>
      </c>
      <c r="M2316" s="838">
        <v>24810</v>
      </c>
      <c r="N2316" s="10">
        <v>0</v>
      </c>
      <c r="O2316" s="107">
        <v>6</v>
      </c>
      <c r="P2316" s="838">
        <v>12000</v>
      </c>
      <c r="Q2316" s="10">
        <v>0</v>
      </c>
      <c r="R2316" s="107">
        <v>12</v>
      </c>
    </row>
    <row r="2317" spans="1:18" s="843" customFormat="1" ht="22.5" x14ac:dyDescent="0.25">
      <c r="A2317" s="107" t="s">
        <v>19901</v>
      </c>
      <c r="B2317" s="10" t="s">
        <v>19548</v>
      </c>
      <c r="C2317" s="269" t="s">
        <v>30118</v>
      </c>
      <c r="D2317" s="841" t="s">
        <v>19955</v>
      </c>
      <c r="E2317" s="837">
        <v>3200</v>
      </c>
      <c r="F2317" s="269" t="s">
        <v>20783</v>
      </c>
      <c r="G2317" s="841" t="s">
        <v>20784</v>
      </c>
      <c r="H2317" s="842" t="s">
        <v>19594</v>
      </c>
      <c r="I2317" s="842" t="s">
        <v>19093</v>
      </c>
      <c r="J2317" s="107" t="s">
        <v>19594</v>
      </c>
      <c r="K2317" s="10">
        <v>3</v>
      </c>
      <c r="L2317" s="10">
        <v>12</v>
      </c>
      <c r="M2317" s="838">
        <v>39000</v>
      </c>
      <c r="N2317" s="10">
        <v>0</v>
      </c>
      <c r="O2317" s="107">
        <v>6</v>
      </c>
      <c r="P2317" s="838">
        <v>19200</v>
      </c>
      <c r="Q2317" s="10">
        <v>0</v>
      </c>
      <c r="R2317" s="107">
        <v>12</v>
      </c>
    </row>
    <row r="2318" spans="1:18" s="843" customFormat="1" ht="22.5" x14ac:dyDescent="0.25">
      <c r="A2318" s="107" t="s">
        <v>19901</v>
      </c>
      <c r="B2318" s="10" t="s">
        <v>19548</v>
      </c>
      <c r="C2318" s="269" t="s">
        <v>30118</v>
      </c>
      <c r="D2318" s="841" t="s">
        <v>19991</v>
      </c>
      <c r="E2318" s="837">
        <v>1200</v>
      </c>
      <c r="F2318" s="269" t="s">
        <v>20785</v>
      </c>
      <c r="G2318" s="841" t="s">
        <v>20786</v>
      </c>
      <c r="H2318" s="842" t="s">
        <v>17680</v>
      </c>
      <c r="I2318" s="842" t="s">
        <v>15810</v>
      </c>
      <c r="J2318" s="107" t="s">
        <v>17680</v>
      </c>
      <c r="K2318" s="10">
        <v>3</v>
      </c>
      <c r="L2318" s="10">
        <v>12</v>
      </c>
      <c r="M2318" s="838">
        <v>15210</v>
      </c>
      <c r="N2318" s="10">
        <v>0</v>
      </c>
      <c r="O2318" s="107">
        <v>6</v>
      </c>
      <c r="P2318" s="838">
        <v>7200</v>
      </c>
      <c r="Q2318" s="10">
        <v>0</v>
      </c>
      <c r="R2318" s="107">
        <v>12</v>
      </c>
    </row>
    <row r="2319" spans="1:18" s="843" customFormat="1" ht="22.5" x14ac:dyDescent="0.25">
      <c r="A2319" s="107" t="s">
        <v>19901</v>
      </c>
      <c r="B2319" s="10" t="s">
        <v>19548</v>
      </c>
      <c r="C2319" s="269" t="s">
        <v>30118</v>
      </c>
      <c r="D2319" s="841" t="s">
        <v>20143</v>
      </c>
      <c r="E2319" s="837">
        <v>4300</v>
      </c>
      <c r="F2319" s="269" t="s">
        <v>20787</v>
      </c>
      <c r="G2319" s="841" t="s">
        <v>20788</v>
      </c>
      <c r="H2319" s="842" t="s">
        <v>19911</v>
      </c>
      <c r="I2319" s="842" t="s">
        <v>19093</v>
      </c>
      <c r="J2319" s="107" t="s">
        <v>19911</v>
      </c>
      <c r="K2319" s="10">
        <v>3</v>
      </c>
      <c r="L2319" s="10">
        <v>12</v>
      </c>
      <c r="M2319" s="838">
        <v>52182.080000000002</v>
      </c>
      <c r="N2319" s="10">
        <v>0</v>
      </c>
      <c r="O2319" s="107">
        <v>6</v>
      </c>
      <c r="P2319" s="838">
        <v>25799.4</v>
      </c>
      <c r="Q2319" s="10">
        <v>0</v>
      </c>
      <c r="R2319" s="107">
        <v>12</v>
      </c>
    </row>
    <row r="2320" spans="1:18" s="843" customFormat="1" ht="22.5" x14ac:dyDescent="0.25">
      <c r="A2320" s="107" t="s">
        <v>19901</v>
      </c>
      <c r="B2320" s="10" t="s">
        <v>19548</v>
      </c>
      <c r="C2320" s="269" t="s">
        <v>30118</v>
      </c>
      <c r="D2320" s="841" t="s">
        <v>20789</v>
      </c>
      <c r="E2320" s="837">
        <v>4400</v>
      </c>
      <c r="F2320" s="269" t="s">
        <v>20790</v>
      </c>
      <c r="G2320" s="841" t="s">
        <v>20791</v>
      </c>
      <c r="H2320" s="842" t="s">
        <v>19641</v>
      </c>
      <c r="I2320" s="842" t="s">
        <v>19093</v>
      </c>
      <c r="J2320" s="107" t="s">
        <v>19641</v>
      </c>
      <c r="K2320" s="10">
        <v>3</v>
      </c>
      <c r="L2320" s="10">
        <v>12</v>
      </c>
      <c r="M2320" s="838">
        <v>53400</v>
      </c>
      <c r="N2320" s="10">
        <v>0</v>
      </c>
      <c r="O2320" s="107">
        <v>6</v>
      </c>
      <c r="P2320" s="838">
        <v>26399.39</v>
      </c>
      <c r="Q2320" s="10">
        <v>0</v>
      </c>
      <c r="R2320" s="107">
        <v>12</v>
      </c>
    </row>
    <row r="2321" spans="1:18" s="843" customFormat="1" ht="22.5" x14ac:dyDescent="0.25">
      <c r="A2321" s="107" t="s">
        <v>19901</v>
      </c>
      <c r="B2321" s="10" t="s">
        <v>19548</v>
      </c>
      <c r="C2321" s="269" t="s">
        <v>30118</v>
      </c>
      <c r="D2321" s="841" t="s">
        <v>20792</v>
      </c>
      <c r="E2321" s="837">
        <v>1200</v>
      </c>
      <c r="F2321" s="269" t="s">
        <v>20793</v>
      </c>
      <c r="G2321" s="841" t="s">
        <v>20794</v>
      </c>
      <c r="H2321" s="842" t="s">
        <v>15585</v>
      </c>
      <c r="I2321" s="842" t="s">
        <v>15585</v>
      </c>
      <c r="J2321" s="107" t="s">
        <v>15585</v>
      </c>
      <c r="K2321" s="10">
        <v>3</v>
      </c>
      <c r="L2321" s="10">
        <v>12</v>
      </c>
      <c r="M2321" s="838">
        <v>15210</v>
      </c>
      <c r="N2321" s="10">
        <v>0</v>
      </c>
      <c r="O2321" s="107">
        <v>6</v>
      </c>
      <c r="P2321" s="838">
        <v>7200</v>
      </c>
      <c r="Q2321" s="10">
        <v>0</v>
      </c>
      <c r="R2321" s="107">
        <v>12</v>
      </c>
    </row>
    <row r="2322" spans="1:18" s="843" customFormat="1" ht="22.5" x14ac:dyDescent="0.25">
      <c r="A2322" s="107" t="s">
        <v>19901</v>
      </c>
      <c r="B2322" s="10" t="s">
        <v>19548</v>
      </c>
      <c r="C2322" s="269" t="s">
        <v>30118</v>
      </c>
      <c r="D2322" s="841" t="s">
        <v>19955</v>
      </c>
      <c r="E2322" s="837">
        <v>3200</v>
      </c>
      <c r="F2322" s="269" t="s">
        <v>20795</v>
      </c>
      <c r="G2322" s="841" t="s">
        <v>20796</v>
      </c>
      <c r="H2322" s="842" t="s">
        <v>19594</v>
      </c>
      <c r="I2322" s="842" t="s">
        <v>19093</v>
      </c>
      <c r="J2322" s="107" t="s">
        <v>19594</v>
      </c>
      <c r="K2322" s="10">
        <v>3</v>
      </c>
      <c r="L2322" s="10">
        <v>12</v>
      </c>
      <c r="M2322" s="838">
        <v>39000</v>
      </c>
      <c r="N2322" s="10">
        <v>0</v>
      </c>
      <c r="O2322" s="107">
        <v>6</v>
      </c>
      <c r="P2322" s="838">
        <v>18986.66</v>
      </c>
      <c r="Q2322" s="10">
        <v>0</v>
      </c>
      <c r="R2322" s="107">
        <v>12</v>
      </c>
    </row>
    <row r="2323" spans="1:18" s="843" customFormat="1" ht="22.5" x14ac:dyDescent="0.25">
      <c r="A2323" s="107" t="s">
        <v>19901</v>
      </c>
      <c r="B2323" s="10" t="s">
        <v>19548</v>
      </c>
      <c r="C2323" s="269" t="s">
        <v>30118</v>
      </c>
      <c r="D2323" s="841" t="s">
        <v>19902</v>
      </c>
      <c r="E2323" s="837">
        <v>2100</v>
      </c>
      <c r="F2323" s="269" t="s">
        <v>20797</v>
      </c>
      <c r="G2323" s="841" t="s">
        <v>20798</v>
      </c>
      <c r="H2323" s="842" t="s">
        <v>17159</v>
      </c>
      <c r="I2323" s="842" t="s">
        <v>15810</v>
      </c>
      <c r="J2323" s="107" t="s">
        <v>17159</v>
      </c>
      <c r="K2323" s="10">
        <v>3</v>
      </c>
      <c r="L2323" s="10">
        <v>12</v>
      </c>
      <c r="M2323" s="838">
        <v>25800</v>
      </c>
      <c r="N2323" s="10">
        <v>0</v>
      </c>
      <c r="O2323" s="107">
        <v>6</v>
      </c>
      <c r="P2323" s="838">
        <v>12600</v>
      </c>
      <c r="Q2323" s="10">
        <v>0</v>
      </c>
      <c r="R2323" s="107">
        <v>12</v>
      </c>
    </row>
    <row r="2324" spans="1:18" s="843" customFormat="1" ht="22.5" x14ac:dyDescent="0.25">
      <c r="A2324" s="107" t="s">
        <v>19901</v>
      </c>
      <c r="B2324" s="10" t="s">
        <v>19548</v>
      </c>
      <c r="C2324" s="269" t="s">
        <v>30118</v>
      </c>
      <c r="D2324" s="841" t="s">
        <v>19902</v>
      </c>
      <c r="E2324" s="837">
        <v>2100</v>
      </c>
      <c r="F2324" s="269" t="s">
        <v>20799</v>
      </c>
      <c r="G2324" s="841" t="s">
        <v>20800</v>
      </c>
      <c r="H2324" s="842" t="s">
        <v>17159</v>
      </c>
      <c r="I2324" s="842" t="s">
        <v>15810</v>
      </c>
      <c r="J2324" s="107" t="s">
        <v>17159</v>
      </c>
      <c r="K2324" s="10">
        <v>3</v>
      </c>
      <c r="L2324" s="10">
        <v>12</v>
      </c>
      <c r="M2324" s="838">
        <v>25730</v>
      </c>
      <c r="N2324" s="10">
        <v>0</v>
      </c>
      <c r="O2324" s="107">
        <v>6</v>
      </c>
      <c r="P2324" s="838">
        <v>12598.98</v>
      </c>
      <c r="Q2324" s="10">
        <v>0</v>
      </c>
      <c r="R2324" s="107">
        <v>12</v>
      </c>
    </row>
    <row r="2325" spans="1:18" s="843" customFormat="1" ht="22.5" x14ac:dyDescent="0.25">
      <c r="A2325" s="107" t="s">
        <v>19901</v>
      </c>
      <c r="B2325" s="10" t="s">
        <v>19548</v>
      </c>
      <c r="C2325" s="269" t="s">
        <v>30118</v>
      </c>
      <c r="D2325" s="841" t="s">
        <v>19902</v>
      </c>
      <c r="E2325" s="837">
        <v>2100</v>
      </c>
      <c r="F2325" s="269" t="s">
        <v>20801</v>
      </c>
      <c r="G2325" s="841" t="s">
        <v>20802</v>
      </c>
      <c r="H2325" s="842" t="s">
        <v>17159</v>
      </c>
      <c r="I2325" s="842" t="s">
        <v>15810</v>
      </c>
      <c r="J2325" s="107" t="s">
        <v>17159</v>
      </c>
      <c r="K2325" s="10">
        <v>3</v>
      </c>
      <c r="L2325" s="10">
        <v>12</v>
      </c>
      <c r="M2325" s="838">
        <v>25765.15</v>
      </c>
      <c r="N2325" s="10">
        <v>0</v>
      </c>
      <c r="O2325" s="107">
        <v>6</v>
      </c>
      <c r="P2325" s="838">
        <v>12599.85</v>
      </c>
      <c r="Q2325" s="10">
        <v>0</v>
      </c>
      <c r="R2325" s="107">
        <v>12</v>
      </c>
    </row>
    <row r="2326" spans="1:18" s="843" customFormat="1" ht="22.5" x14ac:dyDescent="0.25">
      <c r="A2326" s="107" t="s">
        <v>19901</v>
      </c>
      <c r="B2326" s="10" t="s">
        <v>19548</v>
      </c>
      <c r="C2326" s="269" t="s">
        <v>30118</v>
      </c>
      <c r="D2326" s="841" t="s">
        <v>19908</v>
      </c>
      <c r="E2326" s="837">
        <v>3200</v>
      </c>
      <c r="F2326" s="269" t="s">
        <v>20803</v>
      </c>
      <c r="G2326" s="841" t="s">
        <v>20804</v>
      </c>
      <c r="H2326" s="842" t="s">
        <v>19911</v>
      </c>
      <c r="I2326" s="842" t="s">
        <v>19093</v>
      </c>
      <c r="J2326" s="107" t="s">
        <v>19911</v>
      </c>
      <c r="K2326" s="10">
        <v>3</v>
      </c>
      <c r="L2326" s="10">
        <v>12</v>
      </c>
      <c r="M2326" s="838">
        <v>39000</v>
      </c>
      <c r="N2326" s="10">
        <v>0</v>
      </c>
      <c r="O2326" s="107">
        <v>6</v>
      </c>
      <c r="P2326" s="838">
        <v>19200</v>
      </c>
      <c r="Q2326" s="10">
        <v>0</v>
      </c>
      <c r="R2326" s="107">
        <v>12</v>
      </c>
    </row>
    <row r="2327" spans="1:18" s="843" customFormat="1" ht="22.5" x14ac:dyDescent="0.25">
      <c r="A2327" s="107" t="s">
        <v>19901</v>
      </c>
      <c r="B2327" s="10" t="s">
        <v>19548</v>
      </c>
      <c r="C2327" s="269" t="s">
        <v>30118</v>
      </c>
      <c r="D2327" s="841" t="s">
        <v>19902</v>
      </c>
      <c r="E2327" s="837">
        <v>2100</v>
      </c>
      <c r="F2327" s="269" t="s">
        <v>20805</v>
      </c>
      <c r="G2327" s="841" t="s">
        <v>20806</v>
      </c>
      <c r="H2327" s="842" t="s">
        <v>17159</v>
      </c>
      <c r="I2327" s="842" t="s">
        <v>15810</v>
      </c>
      <c r="J2327" s="107" t="s">
        <v>17159</v>
      </c>
      <c r="K2327" s="10">
        <v>3</v>
      </c>
      <c r="L2327" s="10">
        <v>12</v>
      </c>
      <c r="M2327" s="838">
        <v>25801.02</v>
      </c>
      <c r="N2327" s="10">
        <v>0</v>
      </c>
      <c r="O2327" s="107">
        <v>6</v>
      </c>
      <c r="P2327" s="838">
        <v>12600</v>
      </c>
      <c r="Q2327" s="10">
        <v>0</v>
      </c>
      <c r="R2327" s="107">
        <v>12</v>
      </c>
    </row>
    <row r="2328" spans="1:18" s="843" customFormat="1" ht="22.5" x14ac:dyDescent="0.25">
      <c r="A2328" s="107" t="s">
        <v>19901</v>
      </c>
      <c r="B2328" s="10" t="s">
        <v>19548</v>
      </c>
      <c r="C2328" s="269" t="s">
        <v>30118</v>
      </c>
      <c r="D2328" s="841" t="s">
        <v>19902</v>
      </c>
      <c r="E2328" s="837">
        <v>2100</v>
      </c>
      <c r="F2328" s="269" t="s">
        <v>20807</v>
      </c>
      <c r="G2328" s="841" t="s">
        <v>20808</v>
      </c>
      <c r="H2328" s="842" t="s">
        <v>17159</v>
      </c>
      <c r="I2328" s="842" t="s">
        <v>15810</v>
      </c>
      <c r="J2328" s="107" t="s">
        <v>17159</v>
      </c>
      <c r="K2328" s="10">
        <v>3</v>
      </c>
      <c r="L2328" s="10">
        <v>12</v>
      </c>
      <c r="M2328" s="838">
        <v>25799.85</v>
      </c>
      <c r="N2328" s="10">
        <v>0</v>
      </c>
      <c r="O2328" s="107">
        <v>6</v>
      </c>
      <c r="P2328" s="838">
        <v>12599.85</v>
      </c>
      <c r="Q2328" s="10">
        <v>0</v>
      </c>
      <c r="R2328" s="107">
        <v>12</v>
      </c>
    </row>
    <row r="2329" spans="1:18" s="843" customFormat="1" ht="22.5" x14ac:dyDescent="0.25">
      <c r="A2329" s="107" t="s">
        <v>19901</v>
      </c>
      <c r="B2329" s="10" t="s">
        <v>19548</v>
      </c>
      <c r="C2329" s="269" t="s">
        <v>30118</v>
      </c>
      <c r="D2329" s="841" t="s">
        <v>19964</v>
      </c>
      <c r="E2329" s="837">
        <v>1900</v>
      </c>
      <c r="F2329" s="269" t="s">
        <v>20809</v>
      </c>
      <c r="G2329" s="841" t="s">
        <v>20810</v>
      </c>
      <c r="H2329" s="842" t="s">
        <v>15585</v>
      </c>
      <c r="I2329" s="842" t="s">
        <v>15585</v>
      </c>
      <c r="J2329" s="107" t="s">
        <v>15585</v>
      </c>
      <c r="K2329" s="10">
        <v>3</v>
      </c>
      <c r="L2329" s="10">
        <v>12</v>
      </c>
      <c r="M2329" s="838">
        <v>23537.17</v>
      </c>
      <c r="N2329" s="10">
        <v>0</v>
      </c>
      <c r="O2329" s="107">
        <v>6</v>
      </c>
      <c r="P2329" s="838">
        <v>9816.67</v>
      </c>
      <c r="Q2329" s="10">
        <v>0</v>
      </c>
      <c r="R2329" s="107">
        <v>12</v>
      </c>
    </row>
    <row r="2330" spans="1:18" s="843" customFormat="1" ht="22.5" x14ac:dyDescent="0.25">
      <c r="A2330" s="107" t="s">
        <v>19901</v>
      </c>
      <c r="B2330" s="10" t="s">
        <v>19548</v>
      </c>
      <c r="C2330" s="269" t="s">
        <v>30118</v>
      </c>
      <c r="D2330" s="841" t="s">
        <v>19902</v>
      </c>
      <c r="E2330" s="837">
        <v>2100</v>
      </c>
      <c r="F2330" s="269" t="s">
        <v>20811</v>
      </c>
      <c r="G2330" s="841" t="s">
        <v>20812</v>
      </c>
      <c r="H2330" s="842" t="s">
        <v>17159</v>
      </c>
      <c r="I2330" s="842" t="s">
        <v>15810</v>
      </c>
      <c r="J2330" s="107" t="s">
        <v>17159</v>
      </c>
      <c r="K2330" s="10">
        <v>3</v>
      </c>
      <c r="L2330" s="10">
        <v>12</v>
      </c>
      <c r="M2330" s="838">
        <v>25800</v>
      </c>
      <c r="N2330" s="10">
        <v>0</v>
      </c>
      <c r="O2330" s="107">
        <v>6</v>
      </c>
      <c r="P2330" s="838">
        <v>12600</v>
      </c>
      <c r="Q2330" s="10">
        <v>0</v>
      </c>
      <c r="R2330" s="107">
        <v>12</v>
      </c>
    </row>
    <row r="2331" spans="1:18" s="843" customFormat="1" ht="22.5" x14ac:dyDescent="0.25">
      <c r="A2331" s="107" t="s">
        <v>19901</v>
      </c>
      <c r="B2331" s="10" t="s">
        <v>19548</v>
      </c>
      <c r="C2331" s="269" t="s">
        <v>30118</v>
      </c>
      <c r="D2331" s="841" t="s">
        <v>19908</v>
      </c>
      <c r="E2331" s="837">
        <v>3200</v>
      </c>
      <c r="F2331" s="269" t="s">
        <v>20813</v>
      </c>
      <c r="G2331" s="841" t="s">
        <v>20814</v>
      </c>
      <c r="H2331" s="842" t="s">
        <v>19911</v>
      </c>
      <c r="I2331" s="842" t="s">
        <v>19093</v>
      </c>
      <c r="J2331" s="107" t="s">
        <v>19911</v>
      </c>
      <c r="K2331" s="10">
        <v>3</v>
      </c>
      <c r="L2331" s="10">
        <v>12</v>
      </c>
      <c r="M2331" s="838">
        <v>38973.33</v>
      </c>
      <c r="N2331" s="10">
        <v>0</v>
      </c>
      <c r="O2331" s="107">
        <v>6</v>
      </c>
      <c r="P2331" s="838">
        <v>19093.330000000002</v>
      </c>
      <c r="Q2331" s="10">
        <v>0</v>
      </c>
      <c r="R2331" s="107">
        <v>12</v>
      </c>
    </row>
    <row r="2332" spans="1:18" s="843" customFormat="1" ht="22.5" x14ac:dyDescent="0.25">
      <c r="A2332" s="107" t="s">
        <v>19901</v>
      </c>
      <c r="B2332" s="10" t="s">
        <v>19548</v>
      </c>
      <c r="C2332" s="269" t="s">
        <v>30118</v>
      </c>
      <c r="D2332" s="841" t="s">
        <v>19991</v>
      </c>
      <c r="E2332" s="837">
        <v>1200</v>
      </c>
      <c r="F2332" s="269" t="s">
        <v>20815</v>
      </c>
      <c r="G2332" s="841" t="s">
        <v>20816</v>
      </c>
      <c r="H2332" s="842" t="s">
        <v>15585</v>
      </c>
      <c r="I2332" s="842" t="s">
        <v>15585</v>
      </c>
      <c r="J2332" s="107" t="s">
        <v>15585</v>
      </c>
      <c r="K2332" s="10">
        <v>3</v>
      </c>
      <c r="L2332" s="10">
        <v>12</v>
      </c>
      <c r="M2332" s="838">
        <v>15210</v>
      </c>
      <c r="N2332" s="10">
        <v>0</v>
      </c>
      <c r="O2332" s="107">
        <v>6</v>
      </c>
      <c r="P2332" s="838">
        <v>7200</v>
      </c>
      <c r="Q2332" s="10">
        <v>0</v>
      </c>
      <c r="R2332" s="107">
        <v>12</v>
      </c>
    </row>
    <row r="2333" spans="1:18" s="843" customFormat="1" ht="22.5" x14ac:dyDescent="0.25">
      <c r="A2333" s="107" t="s">
        <v>19901</v>
      </c>
      <c r="B2333" s="10" t="s">
        <v>19548</v>
      </c>
      <c r="C2333" s="269" t="s">
        <v>30118</v>
      </c>
      <c r="D2333" s="841" t="s">
        <v>19902</v>
      </c>
      <c r="E2333" s="837">
        <v>2100</v>
      </c>
      <c r="F2333" s="269" t="s">
        <v>20817</v>
      </c>
      <c r="G2333" s="841" t="s">
        <v>20818</v>
      </c>
      <c r="H2333" s="842" t="s">
        <v>17159</v>
      </c>
      <c r="I2333" s="842" t="s">
        <v>15810</v>
      </c>
      <c r="J2333" s="107" t="s">
        <v>17159</v>
      </c>
      <c r="K2333" s="10">
        <v>3</v>
      </c>
      <c r="L2333" s="10">
        <v>12</v>
      </c>
      <c r="M2333" s="838">
        <v>25940</v>
      </c>
      <c r="N2333" s="10">
        <v>0</v>
      </c>
      <c r="O2333" s="107">
        <v>6</v>
      </c>
      <c r="P2333" s="838">
        <v>12600</v>
      </c>
      <c r="Q2333" s="10">
        <v>0</v>
      </c>
      <c r="R2333" s="107">
        <v>12</v>
      </c>
    </row>
    <row r="2334" spans="1:18" s="843" customFormat="1" ht="22.5" x14ac:dyDescent="0.25">
      <c r="A2334" s="107" t="s">
        <v>19901</v>
      </c>
      <c r="B2334" s="10" t="s">
        <v>19548</v>
      </c>
      <c r="C2334" s="269" t="s">
        <v>30118</v>
      </c>
      <c r="D2334" s="841" t="s">
        <v>19955</v>
      </c>
      <c r="E2334" s="837">
        <v>3200</v>
      </c>
      <c r="F2334" s="269" t="s">
        <v>20819</v>
      </c>
      <c r="G2334" s="841" t="s">
        <v>20820</v>
      </c>
      <c r="H2334" s="842" t="s">
        <v>15577</v>
      </c>
      <c r="I2334" s="842" t="s">
        <v>19093</v>
      </c>
      <c r="J2334" s="107" t="s">
        <v>15577</v>
      </c>
      <c r="K2334" s="10">
        <v>3</v>
      </c>
      <c r="L2334" s="10">
        <v>12</v>
      </c>
      <c r="M2334" s="838">
        <v>39000</v>
      </c>
      <c r="N2334" s="10">
        <v>0</v>
      </c>
      <c r="O2334" s="107">
        <v>6</v>
      </c>
      <c r="P2334" s="838">
        <v>19200</v>
      </c>
      <c r="Q2334" s="10">
        <v>0</v>
      </c>
      <c r="R2334" s="107">
        <v>12</v>
      </c>
    </row>
    <row r="2335" spans="1:18" s="843" customFormat="1" ht="22.5" x14ac:dyDescent="0.25">
      <c r="A2335" s="107" t="s">
        <v>19901</v>
      </c>
      <c r="B2335" s="10" t="s">
        <v>19548</v>
      </c>
      <c r="C2335" s="269" t="s">
        <v>30118</v>
      </c>
      <c r="D2335" s="841" t="s">
        <v>19955</v>
      </c>
      <c r="E2335" s="837">
        <v>3200</v>
      </c>
      <c r="F2335" s="269" t="s">
        <v>20821</v>
      </c>
      <c r="G2335" s="841" t="s">
        <v>20822</v>
      </c>
      <c r="H2335" s="842" t="s">
        <v>17159</v>
      </c>
      <c r="I2335" s="842" t="s">
        <v>15810</v>
      </c>
      <c r="J2335" s="107" t="s">
        <v>17159</v>
      </c>
      <c r="K2335" s="10">
        <v>3</v>
      </c>
      <c r="L2335" s="10">
        <v>12</v>
      </c>
      <c r="M2335" s="838">
        <v>39026.67</v>
      </c>
      <c r="N2335" s="10">
        <v>0</v>
      </c>
      <c r="O2335" s="107">
        <v>6</v>
      </c>
      <c r="P2335" s="838">
        <v>19200</v>
      </c>
      <c r="Q2335" s="10">
        <v>0</v>
      </c>
      <c r="R2335" s="107">
        <v>12</v>
      </c>
    </row>
    <row r="2336" spans="1:18" s="843" customFormat="1" ht="22.5" x14ac:dyDescent="0.25">
      <c r="A2336" s="107" t="s">
        <v>19901</v>
      </c>
      <c r="B2336" s="10" t="s">
        <v>19548</v>
      </c>
      <c r="C2336" s="269" t="s">
        <v>30118</v>
      </c>
      <c r="D2336" s="841" t="s">
        <v>19955</v>
      </c>
      <c r="E2336" s="837">
        <v>3200</v>
      </c>
      <c r="F2336" s="269" t="s">
        <v>20823</v>
      </c>
      <c r="G2336" s="841" t="s">
        <v>20824</v>
      </c>
      <c r="H2336" s="842" t="s">
        <v>20348</v>
      </c>
      <c r="I2336" s="842" t="s">
        <v>19093</v>
      </c>
      <c r="J2336" s="107" t="s">
        <v>20348</v>
      </c>
      <c r="K2336" s="10">
        <v>3</v>
      </c>
      <c r="L2336" s="10">
        <v>12</v>
      </c>
      <c r="M2336" s="838">
        <v>38946.44</v>
      </c>
      <c r="N2336" s="10">
        <v>0</v>
      </c>
      <c r="O2336" s="107">
        <v>5</v>
      </c>
      <c r="P2336" s="838">
        <v>17706.66</v>
      </c>
      <c r="Q2336" s="10">
        <v>0</v>
      </c>
      <c r="R2336" s="107">
        <v>0</v>
      </c>
    </row>
    <row r="2337" spans="1:18" s="843" customFormat="1" ht="22.5" x14ac:dyDescent="0.25">
      <c r="A2337" s="107" t="s">
        <v>19901</v>
      </c>
      <c r="B2337" s="10" t="s">
        <v>19548</v>
      </c>
      <c r="C2337" s="269" t="s">
        <v>30118</v>
      </c>
      <c r="D2337" s="841" t="s">
        <v>19902</v>
      </c>
      <c r="E2337" s="837">
        <v>2100</v>
      </c>
      <c r="F2337" s="269" t="s">
        <v>20825</v>
      </c>
      <c r="G2337" s="841" t="s">
        <v>20826</v>
      </c>
      <c r="H2337" s="842" t="s">
        <v>17159</v>
      </c>
      <c r="I2337" s="842" t="s">
        <v>15810</v>
      </c>
      <c r="J2337" s="107" t="s">
        <v>17159</v>
      </c>
      <c r="K2337" s="10">
        <v>3</v>
      </c>
      <c r="L2337" s="10">
        <v>12</v>
      </c>
      <c r="M2337" s="838">
        <v>25780.6</v>
      </c>
      <c r="N2337" s="10">
        <v>0</v>
      </c>
      <c r="O2337" s="107">
        <v>6</v>
      </c>
      <c r="P2337" s="838">
        <v>12600</v>
      </c>
      <c r="Q2337" s="10">
        <v>0</v>
      </c>
      <c r="R2337" s="107">
        <v>12</v>
      </c>
    </row>
    <row r="2338" spans="1:18" s="843" customFormat="1" ht="22.5" x14ac:dyDescent="0.25">
      <c r="A2338" s="107" t="s">
        <v>19901</v>
      </c>
      <c r="B2338" s="10" t="s">
        <v>19548</v>
      </c>
      <c r="C2338" s="269" t="s">
        <v>30118</v>
      </c>
      <c r="D2338" s="841" t="s">
        <v>19902</v>
      </c>
      <c r="E2338" s="837">
        <v>2100</v>
      </c>
      <c r="F2338" s="269" t="s">
        <v>20827</v>
      </c>
      <c r="G2338" s="841" t="s">
        <v>20828</v>
      </c>
      <c r="H2338" s="842" t="s">
        <v>17159</v>
      </c>
      <c r="I2338" s="842" t="s">
        <v>15810</v>
      </c>
      <c r="J2338" s="107" t="s">
        <v>17159</v>
      </c>
      <c r="K2338" s="10">
        <v>3</v>
      </c>
      <c r="L2338" s="10">
        <v>12</v>
      </c>
      <c r="M2338" s="838">
        <v>25800</v>
      </c>
      <c r="N2338" s="10">
        <v>0</v>
      </c>
      <c r="O2338" s="107">
        <v>6</v>
      </c>
      <c r="P2338" s="838">
        <v>11900</v>
      </c>
      <c r="Q2338" s="10">
        <v>0</v>
      </c>
      <c r="R2338" s="107">
        <v>12</v>
      </c>
    </row>
    <row r="2339" spans="1:18" s="843" customFormat="1" ht="22.5" x14ac:dyDescent="0.25">
      <c r="A2339" s="107" t="s">
        <v>19901</v>
      </c>
      <c r="B2339" s="10" t="s">
        <v>19548</v>
      </c>
      <c r="C2339" s="269" t="s">
        <v>30118</v>
      </c>
      <c r="D2339" s="841" t="s">
        <v>20829</v>
      </c>
      <c r="E2339" s="837">
        <v>5500</v>
      </c>
      <c r="F2339" s="269" t="s">
        <v>20830</v>
      </c>
      <c r="G2339" s="841" t="s">
        <v>20831</v>
      </c>
      <c r="H2339" s="842" t="s">
        <v>18791</v>
      </c>
      <c r="I2339" s="842" t="s">
        <v>19093</v>
      </c>
      <c r="J2339" s="107" t="s">
        <v>18791</v>
      </c>
      <c r="K2339" s="10">
        <v>2</v>
      </c>
      <c r="L2339" s="10">
        <v>8</v>
      </c>
      <c r="M2339" s="838">
        <v>44119.020000000004</v>
      </c>
      <c r="N2339" s="10">
        <v>3</v>
      </c>
      <c r="O2339" s="107">
        <v>6</v>
      </c>
      <c r="P2339" s="838">
        <v>33000</v>
      </c>
      <c r="Q2339" s="10">
        <v>3</v>
      </c>
      <c r="R2339" s="107">
        <v>12</v>
      </c>
    </row>
    <row r="2340" spans="1:18" s="843" customFormat="1" ht="22.5" x14ac:dyDescent="0.25">
      <c r="A2340" s="107" t="s">
        <v>19901</v>
      </c>
      <c r="B2340" s="10" t="s">
        <v>19548</v>
      </c>
      <c r="C2340" s="269" t="s">
        <v>30118</v>
      </c>
      <c r="D2340" s="841" t="s">
        <v>19955</v>
      </c>
      <c r="E2340" s="837">
        <v>3200</v>
      </c>
      <c r="F2340" s="269" t="s">
        <v>20832</v>
      </c>
      <c r="G2340" s="841" t="s">
        <v>20833</v>
      </c>
      <c r="H2340" s="842" t="s">
        <v>17159</v>
      </c>
      <c r="I2340" s="842" t="s">
        <v>15810</v>
      </c>
      <c r="J2340" s="107" t="s">
        <v>17159</v>
      </c>
      <c r="K2340" s="10">
        <v>3</v>
      </c>
      <c r="L2340" s="10">
        <v>12</v>
      </c>
      <c r="M2340" s="838">
        <v>38893.33</v>
      </c>
      <c r="N2340" s="10">
        <v>0</v>
      </c>
      <c r="O2340" s="107">
        <v>6</v>
      </c>
      <c r="P2340" s="838">
        <v>19200</v>
      </c>
      <c r="Q2340" s="10">
        <v>0</v>
      </c>
      <c r="R2340" s="107">
        <v>12</v>
      </c>
    </row>
    <row r="2341" spans="1:18" s="843" customFormat="1" ht="22.5" x14ac:dyDescent="0.25">
      <c r="A2341" s="107" t="s">
        <v>19901</v>
      </c>
      <c r="B2341" s="10" t="s">
        <v>19548</v>
      </c>
      <c r="C2341" s="269" t="s">
        <v>30118</v>
      </c>
      <c r="D2341" s="841" t="s">
        <v>19902</v>
      </c>
      <c r="E2341" s="837">
        <v>2100</v>
      </c>
      <c r="F2341" s="269" t="s">
        <v>20834</v>
      </c>
      <c r="G2341" s="841" t="s">
        <v>20835</v>
      </c>
      <c r="H2341" s="842" t="s">
        <v>15585</v>
      </c>
      <c r="I2341" s="842" t="s">
        <v>15585</v>
      </c>
      <c r="J2341" s="107" t="s">
        <v>15585</v>
      </c>
      <c r="K2341" s="10">
        <v>3</v>
      </c>
      <c r="L2341" s="10">
        <v>1</v>
      </c>
      <c r="M2341" s="838">
        <v>4200</v>
      </c>
      <c r="N2341" s="10">
        <v>0</v>
      </c>
      <c r="O2341" s="107">
        <v>0</v>
      </c>
      <c r="P2341" s="838">
        <v>0</v>
      </c>
      <c r="Q2341" s="10">
        <v>0</v>
      </c>
      <c r="R2341" s="107">
        <v>0</v>
      </c>
    </row>
    <row r="2342" spans="1:18" s="843" customFormat="1" ht="22.5" x14ac:dyDescent="0.25">
      <c r="A2342" s="107" t="s">
        <v>19901</v>
      </c>
      <c r="B2342" s="10" t="s">
        <v>19548</v>
      </c>
      <c r="C2342" s="269" t="s">
        <v>30118</v>
      </c>
      <c r="D2342" s="841" t="s">
        <v>19902</v>
      </c>
      <c r="E2342" s="837">
        <v>2100</v>
      </c>
      <c r="F2342" s="269" t="s">
        <v>20836</v>
      </c>
      <c r="G2342" s="841" t="s">
        <v>20837</v>
      </c>
      <c r="H2342" s="842" t="s">
        <v>15585</v>
      </c>
      <c r="I2342" s="842" t="s">
        <v>15585</v>
      </c>
      <c r="J2342" s="107" t="s">
        <v>15585</v>
      </c>
      <c r="K2342" s="10">
        <v>3</v>
      </c>
      <c r="L2342" s="10">
        <v>12</v>
      </c>
      <c r="M2342" s="838">
        <v>25519.71</v>
      </c>
      <c r="N2342" s="10">
        <v>0</v>
      </c>
      <c r="O2342" s="107">
        <v>6</v>
      </c>
      <c r="P2342" s="838">
        <v>12600</v>
      </c>
      <c r="Q2342" s="10">
        <v>0</v>
      </c>
      <c r="R2342" s="107">
        <v>12</v>
      </c>
    </row>
    <row r="2343" spans="1:18" s="843" customFormat="1" ht="22.5" x14ac:dyDescent="0.25">
      <c r="A2343" s="107" t="s">
        <v>19901</v>
      </c>
      <c r="B2343" s="10" t="s">
        <v>19548</v>
      </c>
      <c r="C2343" s="269" t="s">
        <v>30118</v>
      </c>
      <c r="D2343" s="841" t="s">
        <v>19955</v>
      </c>
      <c r="E2343" s="837">
        <v>3200</v>
      </c>
      <c r="F2343" s="269" t="s">
        <v>20838</v>
      </c>
      <c r="G2343" s="841" t="s">
        <v>20839</v>
      </c>
      <c r="H2343" s="842" t="s">
        <v>19594</v>
      </c>
      <c r="I2343" s="842" t="s">
        <v>19093</v>
      </c>
      <c r="J2343" s="107" t="s">
        <v>19594</v>
      </c>
      <c r="K2343" s="10">
        <v>3</v>
      </c>
      <c r="L2343" s="10">
        <v>12</v>
      </c>
      <c r="M2343" s="838">
        <v>38999.78</v>
      </c>
      <c r="N2343" s="10">
        <v>0</v>
      </c>
      <c r="O2343" s="107">
        <v>6</v>
      </c>
      <c r="P2343" s="838">
        <v>19200</v>
      </c>
      <c r="Q2343" s="10">
        <v>0</v>
      </c>
      <c r="R2343" s="107">
        <v>12</v>
      </c>
    </row>
    <row r="2344" spans="1:18" s="843" customFormat="1" ht="22.5" x14ac:dyDescent="0.25">
      <c r="A2344" s="107" t="s">
        <v>19901</v>
      </c>
      <c r="B2344" s="10" t="s">
        <v>19548</v>
      </c>
      <c r="C2344" s="269" t="s">
        <v>30118</v>
      </c>
      <c r="D2344" s="841" t="s">
        <v>19955</v>
      </c>
      <c r="E2344" s="837">
        <v>3200</v>
      </c>
      <c r="F2344" s="269" t="s">
        <v>20840</v>
      </c>
      <c r="G2344" s="841" t="s">
        <v>20841</v>
      </c>
      <c r="H2344" s="842" t="s">
        <v>19594</v>
      </c>
      <c r="I2344" s="842" t="s">
        <v>19093</v>
      </c>
      <c r="J2344" s="107" t="s">
        <v>19594</v>
      </c>
      <c r="K2344" s="10">
        <v>3</v>
      </c>
      <c r="L2344" s="10">
        <v>12</v>
      </c>
      <c r="M2344" s="838">
        <v>38986.67</v>
      </c>
      <c r="N2344" s="10">
        <v>0</v>
      </c>
      <c r="O2344" s="107">
        <v>6</v>
      </c>
      <c r="P2344" s="838">
        <v>19200</v>
      </c>
      <c r="Q2344" s="10">
        <v>0</v>
      </c>
      <c r="R2344" s="107">
        <v>12</v>
      </c>
    </row>
    <row r="2345" spans="1:18" s="843" customFormat="1" ht="22.5" x14ac:dyDescent="0.25">
      <c r="A2345" s="107" t="s">
        <v>19901</v>
      </c>
      <c r="B2345" s="10" t="s">
        <v>19548</v>
      </c>
      <c r="C2345" s="269" t="s">
        <v>30118</v>
      </c>
      <c r="D2345" s="841" t="s">
        <v>20792</v>
      </c>
      <c r="E2345" s="837">
        <v>1200</v>
      </c>
      <c r="F2345" s="269" t="s">
        <v>20842</v>
      </c>
      <c r="G2345" s="841" t="s">
        <v>20843</v>
      </c>
      <c r="H2345" s="842" t="s">
        <v>15585</v>
      </c>
      <c r="I2345" s="842" t="s">
        <v>15585</v>
      </c>
      <c r="J2345" s="107" t="s">
        <v>15585</v>
      </c>
      <c r="K2345" s="10">
        <v>3</v>
      </c>
      <c r="L2345" s="10">
        <v>12</v>
      </c>
      <c r="M2345" s="838">
        <v>15210</v>
      </c>
      <c r="N2345" s="10">
        <v>0</v>
      </c>
      <c r="O2345" s="107">
        <v>6</v>
      </c>
      <c r="P2345" s="838">
        <v>7200</v>
      </c>
      <c r="Q2345" s="10">
        <v>0</v>
      </c>
      <c r="R2345" s="107">
        <v>12</v>
      </c>
    </row>
    <row r="2346" spans="1:18" s="843" customFormat="1" ht="22.5" x14ac:dyDescent="0.25">
      <c r="A2346" s="107" t="s">
        <v>19901</v>
      </c>
      <c r="B2346" s="10" t="s">
        <v>19548</v>
      </c>
      <c r="C2346" s="269" t="s">
        <v>30118</v>
      </c>
      <c r="D2346" s="841" t="s">
        <v>19955</v>
      </c>
      <c r="E2346" s="837">
        <v>3200</v>
      </c>
      <c r="F2346" s="269" t="s">
        <v>20844</v>
      </c>
      <c r="G2346" s="841" t="s">
        <v>20845</v>
      </c>
      <c r="H2346" s="842" t="s">
        <v>19594</v>
      </c>
      <c r="I2346" s="842" t="s">
        <v>19093</v>
      </c>
      <c r="J2346" s="107" t="s">
        <v>19594</v>
      </c>
      <c r="K2346" s="10">
        <v>3</v>
      </c>
      <c r="L2346" s="10">
        <v>12</v>
      </c>
      <c r="M2346" s="838">
        <v>39000</v>
      </c>
      <c r="N2346" s="10">
        <v>0</v>
      </c>
      <c r="O2346" s="107">
        <v>6</v>
      </c>
      <c r="P2346" s="838">
        <v>19200</v>
      </c>
      <c r="Q2346" s="10">
        <v>0</v>
      </c>
      <c r="R2346" s="107">
        <v>12</v>
      </c>
    </row>
    <row r="2347" spans="1:18" s="843" customFormat="1" ht="22.5" x14ac:dyDescent="0.25">
      <c r="A2347" s="107" t="s">
        <v>19901</v>
      </c>
      <c r="B2347" s="10" t="s">
        <v>19548</v>
      </c>
      <c r="C2347" s="269" t="s">
        <v>30118</v>
      </c>
      <c r="D2347" s="841" t="s">
        <v>19902</v>
      </c>
      <c r="E2347" s="837">
        <v>2100</v>
      </c>
      <c r="F2347" s="269" t="s">
        <v>20846</v>
      </c>
      <c r="G2347" s="841" t="s">
        <v>20847</v>
      </c>
      <c r="H2347" s="842" t="s">
        <v>17159</v>
      </c>
      <c r="I2347" s="842" t="s">
        <v>15810</v>
      </c>
      <c r="J2347" s="107" t="s">
        <v>17159</v>
      </c>
      <c r="K2347" s="10">
        <v>3</v>
      </c>
      <c r="L2347" s="10">
        <v>12</v>
      </c>
      <c r="M2347" s="838">
        <v>25800</v>
      </c>
      <c r="N2347" s="10">
        <v>0</v>
      </c>
      <c r="O2347" s="107">
        <v>6</v>
      </c>
      <c r="P2347" s="838">
        <v>12530</v>
      </c>
      <c r="Q2347" s="10">
        <v>0</v>
      </c>
      <c r="R2347" s="107">
        <v>12</v>
      </c>
    </row>
    <row r="2348" spans="1:18" s="843" customFormat="1" ht="22.5" x14ac:dyDescent="0.25">
      <c r="A2348" s="107" t="s">
        <v>19901</v>
      </c>
      <c r="B2348" s="10" t="s">
        <v>19548</v>
      </c>
      <c r="C2348" s="269" t="s">
        <v>30118</v>
      </c>
      <c r="D2348" s="841" t="s">
        <v>19991</v>
      </c>
      <c r="E2348" s="837">
        <v>1200</v>
      </c>
      <c r="F2348" s="269" t="s">
        <v>20848</v>
      </c>
      <c r="G2348" s="841" t="s">
        <v>20849</v>
      </c>
      <c r="H2348" s="842" t="s">
        <v>15585</v>
      </c>
      <c r="I2348" s="842" t="s">
        <v>15585</v>
      </c>
      <c r="J2348" s="107" t="s">
        <v>15585</v>
      </c>
      <c r="K2348" s="10">
        <v>3</v>
      </c>
      <c r="L2348" s="10">
        <v>12</v>
      </c>
      <c r="M2348" s="838">
        <v>15210</v>
      </c>
      <c r="N2348" s="10">
        <v>0</v>
      </c>
      <c r="O2348" s="107">
        <v>6</v>
      </c>
      <c r="P2348" s="838">
        <v>7200</v>
      </c>
      <c r="Q2348" s="10">
        <v>0</v>
      </c>
      <c r="R2348" s="107">
        <v>12</v>
      </c>
    </row>
    <row r="2349" spans="1:18" s="843" customFormat="1" ht="22.5" x14ac:dyDescent="0.25">
      <c r="A2349" s="107" t="s">
        <v>19901</v>
      </c>
      <c r="B2349" s="10" t="s">
        <v>19548</v>
      </c>
      <c r="C2349" s="269" t="s">
        <v>30118</v>
      </c>
      <c r="D2349" s="841" t="s">
        <v>19955</v>
      </c>
      <c r="E2349" s="837">
        <v>3200</v>
      </c>
      <c r="F2349" s="269" t="s">
        <v>20850</v>
      </c>
      <c r="G2349" s="841" t="s">
        <v>20851</v>
      </c>
      <c r="H2349" s="842" t="s">
        <v>19594</v>
      </c>
      <c r="I2349" s="842" t="s">
        <v>19093</v>
      </c>
      <c r="J2349" s="107" t="s">
        <v>19594</v>
      </c>
      <c r="K2349" s="10">
        <v>3</v>
      </c>
      <c r="L2349" s="10">
        <v>12</v>
      </c>
      <c r="M2349" s="838">
        <v>39000</v>
      </c>
      <c r="N2349" s="10">
        <v>0</v>
      </c>
      <c r="O2349" s="107">
        <v>6</v>
      </c>
      <c r="P2349" s="838">
        <v>19132.22</v>
      </c>
      <c r="Q2349" s="10">
        <v>0</v>
      </c>
      <c r="R2349" s="107">
        <v>12</v>
      </c>
    </row>
    <row r="2350" spans="1:18" s="843" customFormat="1" ht="22.5" x14ac:dyDescent="0.25">
      <c r="A2350" s="107" t="s">
        <v>19901</v>
      </c>
      <c r="B2350" s="10" t="s">
        <v>19548</v>
      </c>
      <c r="C2350" s="269" t="s">
        <v>30118</v>
      </c>
      <c r="D2350" s="841" t="s">
        <v>19902</v>
      </c>
      <c r="E2350" s="837">
        <v>2100</v>
      </c>
      <c r="F2350" s="269" t="s">
        <v>20852</v>
      </c>
      <c r="G2350" s="841" t="s">
        <v>20853</v>
      </c>
      <c r="H2350" s="842" t="s">
        <v>15585</v>
      </c>
      <c r="I2350" s="842" t="s">
        <v>15585</v>
      </c>
      <c r="J2350" s="107" t="s">
        <v>15585</v>
      </c>
      <c r="K2350" s="10">
        <v>3</v>
      </c>
      <c r="L2350" s="10">
        <v>12</v>
      </c>
      <c r="M2350" s="838">
        <v>25800</v>
      </c>
      <c r="N2350" s="10">
        <v>0</v>
      </c>
      <c r="O2350" s="107">
        <v>6</v>
      </c>
      <c r="P2350" s="838">
        <v>12600</v>
      </c>
      <c r="Q2350" s="10">
        <v>0</v>
      </c>
      <c r="R2350" s="107">
        <v>12</v>
      </c>
    </row>
    <row r="2351" spans="1:18" s="843" customFormat="1" ht="22.5" x14ac:dyDescent="0.25">
      <c r="A2351" s="107" t="s">
        <v>19901</v>
      </c>
      <c r="B2351" s="10" t="s">
        <v>19548</v>
      </c>
      <c r="C2351" s="269" t="s">
        <v>30118</v>
      </c>
      <c r="D2351" s="841" t="s">
        <v>19902</v>
      </c>
      <c r="E2351" s="837">
        <v>2100</v>
      </c>
      <c r="F2351" s="269" t="s">
        <v>20854</v>
      </c>
      <c r="G2351" s="841" t="s">
        <v>20855</v>
      </c>
      <c r="H2351" s="842" t="s">
        <v>17159</v>
      </c>
      <c r="I2351" s="842" t="s">
        <v>15810</v>
      </c>
      <c r="J2351" s="107" t="s">
        <v>17159</v>
      </c>
      <c r="K2351" s="10">
        <v>3</v>
      </c>
      <c r="L2351" s="10">
        <v>12</v>
      </c>
      <c r="M2351" s="838">
        <v>25800</v>
      </c>
      <c r="N2351" s="10">
        <v>0</v>
      </c>
      <c r="O2351" s="107">
        <v>6</v>
      </c>
      <c r="P2351" s="838">
        <v>12600</v>
      </c>
      <c r="Q2351" s="10">
        <v>0</v>
      </c>
      <c r="R2351" s="107">
        <v>12</v>
      </c>
    </row>
    <row r="2352" spans="1:18" s="843" customFormat="1" ht="22.5" x14ac:dyDescent="0.25">
      <c r="A2352" s="107" t="s">
        <v>19901</v>
      </c>
      <c r="B2352" s="10" t="s">
        <v>19548</v>
      </c>
      <c r="C2352" s="269" t="s">
        <v>30118</v>
      </c>
      <c r="D2352" s="841" t="s">
        <v>20856</v>
      </c>
      <c r="E2352" s="837">
        <v>2900</v>
      </c>
      <c r="F2352" s="269" t="s">
        <v>20857</v>
      </c>
      <c r="G2352" s="841" t="s">
        <v>20858</v>
      </c>
      <c r="H2352" s="842" t="s">
        <v>17159</v>
      </c>
      <c r="I2352" s="842" t="s">
        <v>15810</v>
      </c>
      <c r="J2352" s="107" t="s">
        <v>17159</v>
      </c>
      <c r="K2352" s="10">
        <v>3</v>
      </c>
      <c r="L2352" s="10">
        <v>12</v>
      </c>
      <c r="M2352" s="838">
        <v>35398.39</v>
      </c>
      <c r="N2352" s="10">
        <v>0</v>
      </c>
      <c r="O2352" s="107">
        <v>6</v>
      </c>
      <c r="P2352" s="838">
        <v>17400</v>
      </c>
      <c r="Q2352" s="10">
        <v>0</v>
      </c>
      <c r="R2352" s="107">
        <v>12</v>
      </c>
    </row>
    <row r="2353" spans="1:18" s="843" customFormat="1" ht="22.5" x14ac:dyDescent="0.25">
      <c r="A2353" s="107" t="s">
        <v>19901</v>
      </c>
      <c r="B2353" s="10" t="s">
        <v>19548</v>
      </c>
      <c r="C2353" s="269" t="s">
        <v>30118</v>
      </c>
      <c r="D2353" s="841" t="s">
        <v>19905</v>
      </c>
      <c r="E2353" s="837">
        <v>2100</v>
      </c>
      <c r="F2353" s="269" t="s">
        <v>20859</v>
      </c>
      <c r="G2353" s="841" t="s">
        <v>20860</v>
      </c>
      <c r="H2353" s="842" t="s">
        <v>15585</v>
      </c>
      <c r="I2353" s="842" t="s">
        <v>15585</v>
      </c>
      <c r="J2353" s="107" t="s">
        <v>15585</v>
      </c>
      <c r="K2353" s="10">
        <v>3</v>
      </c>
      <c r="L2353" s="10">
        <v>12</v>
      </c>
      <c r="M2353" s="838">
        <v>25796.79</v>
      </c>
      <c r="N2353" s="10">
        <v>0</v>
      </c>
      <c r="O2353" s="107">
        <v>6</v>
      </c>
      <c r="P2353" s="838">
        <v>12600</v>
      </c>
      <c r="Q2353" s="10">
        <v>0</v>
      </c>
      <c r="R2353" s="107">
        <v>12</v>
      </c>
    </row>
    <row r="2354" spans="1:18" s="843" customFormat="1" ht="22.5" x14ac:dyDescent="0.25">
      <c r="A2354" s="107" t="s">
        <v>19901</v>
      </c>
      <c r="B2354" s="10" t="s">
        <v>19548</v>
      </c>
      <c r="C2354" s="269" t="s">
        <v>30118</v>
      </c>
      <c r="D2354" s="841" t="s">
        <v>19902</v>
      </c>
      <c r="E2354" s="837">
        <v>2100</v>
      </c>
      <c r="F2354" s="269" t="s">
        <v>20861</v>
      </c>
      <c r="G2354" s="841" t="s">
        <v>20862</v>
      </c>
      <c r="H2354" s="842" t="s">
        <v>15585</v>
      </c>
      <c r="I2354" s="842" t="s">
        <v>15585</v>
      </c>
      <c r="J2354" s="107" t="s">
        <v>15585</v>
      </c>
      <c r="K2354" s="10">
        <v>3</v>
      </c>
      <c r="L2354" s="10">
        <v>12</v>
      </c>
      <c r="M2354" s="838">
        <v>25800</v>
      </c>
      <c r="N2354" s="10">
        <v>0</v>
      </c>
      <c r="O2354" s="107">
        <v>6</v>
      </c>
      <c r="P2354" s="838">
        <v>12600</v>
      </c>
      <c r="Q2354" s="10">
        <v>0</v>
      </c>
      <c r="R2354" s="107">
        <v>12</v>
      </c>
    </row>
    <row r="2355" spans="1:18" s="843" customFormat="1" ht="22.5" x14ac:dyDescent="0.25">
      <c r="A2355" s="107" t="s">
        <v>19901</v>
      </c>
      <c r="B2355" s="10" t="s">
        <v>19548</v>
      </c>
      <c r="C2355" s="269" t="s">
        <v>30118</v>
      </c>
      <c r="D2355" s="841" t="s">
        <v>19902</v>
      </c>
      <c r="E2355" s="837">
        <v>2100</v>
      </c>
      <c r="F2355" s="269" t="s">
        <v>20863</v>
      </c>
      <c r="G2355" s="841" t="s">
        <v>20864</v>
      </c>
      <c r="H2355" s="842" t="s">
        <v>17159</v>
      </c>
      <c r="I2355" s="842" t="s">
        <v>15810</v>
      </c>
      <c r="J2355" s="107" t="s">
        <v>17159</v>
      </c>
      <c r="K2355" s="10">
        <v>3</v>
      </c>
      <c r="L2355" s="10">
        <v>12</v>
      </c>
      <c r="M2355" s="838">
        <v>25800</v>
      </c>
      <c r="N2355" s="10">
        <v>0</v>
      </c>
      <c r="O2355" s="107">
        <v>6</v>
      </c>
      <c r="P2355" s="838">
        <v>12600</v>
      </c>
      <c r="Q2355" s="10">
        <v>0</v>
      </c>
      <c r="R2355" s="107">
        <v>12</v>
      </c>
    </row>
    <row r="2356" spans="1:18" s="843" customFormat="1" ht="22.5" x14ac:dyDescent="0.25">
      <c r="A2356" s="107" t="s">
        <v>19901</v>
      </c>
      <c r="B2356" s="10" t="s">
        <v>19548</v>
      </c>
      <c r="C2356" s="269" t="s">
        <v>30118</v>
      </c>
      <c r="D2356" s="841" t="s">
        <v>19908</v>
      </c>
      <c r="E2356" s="837">
        <v>3200</v>
      </c>
      <c r="F2356" s="269" t="s">
        <v>20865</v>
      </c>
      <c r="G2356" s="841" t="s">
        <v>20866</v>
      </c>
      <c r="H2356" s="842" t="s">
        <v>19911</v>
      </c>
      <c r="I2356" s="842" t="s">
        <v>19093</v>
      </c>
      <c r="J2356" s="107" t="s">
        <v>19911</v>
      </c>
      <c r="K2356" s="10">
        <v>3</v>
      </c>
      <c r="L2356" s="10">
        <v>12</v>
      </c>
      <c r="M2356" s="838">
        <v>39000</v>
      </c>
      <c r="N2356" s="10">
        <v>0</v>
      </c>
      <c r="O2356" s="107">
        <v>6</v>
      </c>
      <c r="P2356" s="838">
        <v>19200</v>
      </c>
      <c r="Q2356" s="10">
        <v>0</v>
      </c>
      <c r="R2356" s="107">
        <v>12</v>
      </c>
    </row>
    <row r="2357" spans="1:18" s="843" customFormat="1" ht="22.5" x14ac:dyDescent="0.25">
      <c r="A2357" s="107" t="s">
        <v>19901</v>
      </c>
      <c r="B2357" s="10" t="s">
        <v>19548</v>
      </c>
      <c r="C2357" s="269" t="s">
        <v>30118</v>
      </c>
      <c r="D2357" s="841" t="s">
        <v>19955</v>
      </c>
      <c r="E2357" s="837">
        <v>3200</v>
      </c>
      <c r="F2357" s="269" t="s">
        <v>20867</v>
      </c>
      <c r="G2357" s="841" t="s">
        <v>20868</v>
      </c>
      <c r="H2357" s="842" t="s">
        <v>19594</v>
      </c>
      <c r="I2357" s="842" t="s">
        <v>19093</v>
      </c>
      <c r="J2357" s="107" t="s">
        <v>19594</v>
      </c>
      <c r="K2357" s="10">
        <v>3</v>
      </c>
      <c r="L2357" s="10">
        <v>12</v>
      </c>
      <c r="M2357" s="838">
        <v>38786.660000000003</v>
      </c>
      <c r="N2357" s="10">
        <v>0</v>
      </c>
      <c r="O2357" s="107">
        <v>6</v>
      </c>
      <c r="P2357" s="838">
        <v>19200</v>
      </c>
      <c r="Q2357" s="10">
        <v>0</v>
      </c>
      <c r="R2357" s="107">
        <v>12</v>
      </c>
    </row>
    <row r="2358" spans="1:18" s="843" customFormat="1" ht="22.5" x14ac:dyDescent="0.25">
      <c r="A2358" s="107" t="s">
        <v>19901</v>
      </c>
      <c r="B2358" s="10" t="s">
        <v>19548</v>
      </c>
      <c r="C2358" s="269" t="s">
        <v>30118</v>
      </c>
      <c r="D2358" s="841" t="s">
        <v>19902</v>
      </c>
      <c r="E2358" s="837">
        <v>2100</v>
      </c>
      <c r="F2358" s="269" t="s">
        <v>20869</v>
      </c>
      <c r="G2358" s="841" t="s">
        <v>20870</v>
      </c>
      <c r="H2358" s="842" t="s">
        <v>15585</v>
      </c>
      <c r="I2358" s="842" t="s">
        <v>15585</v>
      </c>
      <c r="J2358" s="107" t="s">
        <v>15585</v>
      </c>
      <c r="K2358" s="10">
        <v>3</v>
      </c>
      <c r="L2358" s="10">
        <v>2</v>
      </c>
      <c r="M2358" s="838">
        <v>4695.83</v>
      </c>
      <c r="N2358" s="10">
        <v>0</v>
      </c>
      <c r="O2358" s="107">
        <v>0</v>
      </c>
      <c r="P2358" s="838">
        <v>0</v>
      </c>
      <c r="Q2358" s="10">
        <v>0</v>
      </c>
      <c r="R2358" s="107">
        <v>0</v>
      </c>
    </row>
    <row r="2359" spans="1:18" s="843" customFormat="1" ht="22.5" x14ac:dyDescent="0.25">
      <c r="A2359" s="107" t="s">
        <v>19901</v>
      </c>
      <c r="B2359" s="10" t="s">
        <v>19548</v>
      </c>
      <c r="C2359" s="269" t="s">
        <v>30118</v>
      </c>
      <c r="D2359" s="841" t="s">
        <v>19902</v>
      </c>
      <c r="E2359" s="837">
        <v>2100</v>
      </c>
      <c r="F2359" s="269" t="s">
        <v>20871</v>
      </c>
      <c r="G2359" s="841" t="s">
        <v>20872</v>
      </c>
      <c r="H2359" s="842" t="s">
        <v>17159</v>
      </c>
      <c r="I2359" s="842" t="s">
        <v>15810</v>
      </c>
      <c r="J2359" s="107" t="s">
        <v>17159</v>
      </c>
      <c r="K2359" s="10">
        <v>3</v>
      </c>
      <c r="L2359" s="10">
        <v>12</v>
      </c>
      <c r="M2359" s="838">
        <v>25800</v>
      </c>
      <c r="N2359" s="10">
        <v>0</v>
      </c>
      <c r="O2359" s="107">
        <v>6</v>
      </c>
      <c r="P2359" s="838">
        <v>12600</v>
      </c>
      <c r="Q2359" s="10">
        <v>0</v>
      </c>
      <c r="R2359" s="107">
        <v>12</v>
      </c>
    </row>
    <row r="2360" spans="1:18" s="843" customFormat="1" ht="22.5" x14ac:dyDescent="0.25">
      <c r="A2360" s="107" t="s">
        <v>19901</v>
      </c>
      <c r="B2360" s="10" t="s">
        <v>19548</v>
      </c>
      <c r="C2360" s="269" t="s">
        <v>30118</v>
      </c>
      <c r="D2360" s="841" t="s">
        <v>20873</v>
      </c>
      <c r="E2360" s="837">
        <v>4400</v>
      </c>
      <c r="F2360" s="269" t="s">
        <v>20874</v>
      </c>
      <c r="G2360" s="841" t="s">
        <v>20875</v>
      </c>
      <c r="H2360" s="842" t="s">
        <v>15416</v>
      </c>
      <c r="I2360" s="842" t="s">
        <v>19093</v>
      </c>
      <c r="J2360" s="107" t="s">
        <v>15416</v>
      </c>
      <c r="K2360" s="10">
        <v>3</v>
      </c>
      <c r="L2360" s="10">
        <v>12</v>
      </c>
      <c r="M2360" s="838">
        <v>53400</v>
      </c>
      <c r="N2360" s="10">
        <v>0</v>
      </c>
      <c r="O2360" s="107">
        <v>6</v>
      </c>
      <c r="P2360" s="838">
        <v>26400</v>
      </c>
      <c r="Q2360" s="10">
        <v>0</v>
      </c>
      <c r="R2360" s="107">
        <v>12</v>
      </c>
    </row>
    <row r="2361" spans="1:18" s="843" customFormat="1" ht="22.5" x14ac:dyDescent="0.25">
      <c r="A2361" s="107" t="s">
        <v>19901</v>
      </c>
      <c r="B2361" s="10" t="s">
        <v>19548</v>
      </c>
      <c r="C2361" s="269" t="s">
        <v>30118</v>
      </c>
      <c r="D2361" s="841" t="s">
        <v>20587</v>
      </c>
      <c r="E2361" s="837">
        <v>4400</v>
      </c>
      <c r="F2361" s="269" t="s">
        <v>20876</v>
      </c>
      <c r="G2361" s="841" t="s">
        <v>20877</v>
      </c>
      <c r="H2361" s="842" t="s">
        <v>20878</v>
      </c>
      <c r="I2361" s="842" t="s">
        <v>19093</v>
      </c>
      <c r="J2361" s="107" t="s">
        <v>20878</v>
      </c>
      <c r="K2361" s="10">
        <v>3</v>
      </c>
      <c r="L2361" s="10">
        <v>12</v>
      </c>
      <c r="M2361" s="838">
        <v>53400</v>
      </c>
      <c r="N2361" s="10">
        <v>0</v>
      </c>
      <c r="O2361" s="107">
        <v>6</v>
      </c>
      <c r="P2361" s="838">
        <v>26298.560000000001</v>
      </c>
      <c r="Q2361" s="10">
        <v>0</v>
      </c>
      <c r="R2361" s="107">
        <v>12</v>
      </c>
    </row>
    <row r="2362" spans="1:18" s="843" customFormat="1" ht="22.5" x14ac:dyDescent="0.25">
      <c r="A2362" s="107" t="s">
        <v>19901</v>
      </c>
      <c r="B2362" s="10" t="s">
        <v>19548</v>
      </c>
      <c r="C2362" s="269" t="s">
        <v>30118</v>
      </c>
      <c r="D2362" s="841" t="s">
        <v>20879</v>
      </c>
      <c r="E2362" s="837">
        <v>2100</v>
      </c>
      <c r="F2362" s="269" t="s">
        <v>20880</v>
      </c>
      <c r="G2362" s="841" t="s">
        <v>20881</v>
      </c>
      <c r="H2362" s="842" t="s">
        <v>17159</v>
      </c>
      <c r="I2362" s="842" t="s">
        <v>15810</v>
      </c>
      <c r="J2362" s="107" t="s">
        <v>17159</v>
      </c>
      <c r="K2362" s="10">
        <v>3</v>
      </c>
      <c r="L2362" s="10">
        <v>12</v>
      </c>
      <c r="M2362" s="838">
        <v>25800</v>
      </c>
      <c r="N2362" s="10">
        <v>0</v>
      </c>
      <c r="O2362" s="107">
        <v>6</v>
      </c>
      <c r="P2362" s="838">
        <v>14235.94</v>
      </c>
      <c r="Q2362" s="10">
        <v>0</v>
      </c>
      <c r="R2362" s="107">
        <v>0</v>
      </c>
    </row>
    <row r="2363" spans="1:18" s="843" customFormat="1" ht="22.5" x14ac:dyDescent="0.25">
      <c r="A2363" s="107" t="s">
        <v>19901</v>
      </c>
      <c r="B2363" s="10" t="s">
        <v>19548</v>
      </c>
      <c r="C2363" s="269" t="s">
        <v>30118</v>
      </c>
      <c r="D2363" s="841" t="s">
        <v>20321</v>
      </c>
      <c r="E2363" s="837">
        <v>2200</v>
      </c>
      <c r="F2363" s="269" t="s">
        <v>20882</v>
      </c>
      <c r="G2363" s="841" t="s">
        <v>20883</v>
      </c>
      <c r="H2363" s="842" t="s">
        <v>16788</v>
      </c>
      <c r="I2363" s="842" t="s">
        <v>19093</v>
      </c>
      <c r="J2363" s="107" t="s">
        <v>16788</v>
      </c>
      <c r="K2363" s="10">
        <v>3</v>
      </c>
      <c r="L2363" s="10">
        <v>12</v>
      </c>
      <c r="M2363" s="838">
        <v>27000</v>
      </c>
      <c r="N2363" s="10">
        <v>0</v>
      </c>
      <c r="O2363" s="107">
        <v>6</v>
      </c>
      <c r="P2363" s="838">
        <v>13200</v>
      </c>
      <c r="Q2363" s="10">
        <v>0</v>
      </c>
      <c r="R2363" s="107">
        <v>12</v>
      </c>
    </row>
    <row r="2364" spans="1:18" s="843" customFormat="1" ht="22.5" x14ac:dyDescent="0.25">
      <c r="A2364" s="107" t="s">
        <v>19901</v>
      </c>
      <c r="B2364" s="10" t="s">
        <v>19548</v>
      </c>
      <c r="C2364" s="269" t="s">
        <v>30118</v>
      </c>
      <c r="D2364" s="841" t="s">
        <v>19902</v>
      </c>
      <c r="E2364" s="837">
        <v>2100</v>
      </c>
      <c r="F2364" s="269" t="s">
        <v>20884</v>
      </c>
      <c r="G2364" s="841" t="s">
        <v>20885</v>
      </c>
      <c r="H2364" s="842" t="s">
        <v>17159</v>
      </c>
      <c r="I2364" s="842" t="s">
        <v>15810</v>
      </c>
      <c r="J2364" s="107" t="s">
        <v>17159</v>
      </c>
      <c r="K2364" s="10">
        <v>3</v>
      </c>
      <c r="L2364" s="10">
        <v>12</v>
      </c>
      <c r="M2364" s="838">
        <v>25800</v>
      </c>
      <c r="N2364" s="10">
        <v>0</v>
      </c>
      <c r="O2364" s="107">
        <v>6</v>
      </c>
      <c r="P2364" s="838">
        <v>12600</v>
      </c>
      <c r="Q2364" s="10">
        <v>0</v>
      </c>
      <c r="R2364" s="107">
        <v>12</v>
      </c>
    </row>
    <row r="2365" spans="1:18" s="843" customFormat="1" ht="22.5" x14ac:dyDescent="0.25">
      <c r="A2365" s="107" t="s">
        <v>19901</v>
      </c>
      <c r="B2365" s="10" t="s">
        <v>19548</v>
      </c>
      <c r="C2365" s="269" t="s">
        <v>30118</v>
      </c>
      <c r="D2365" s="841" t="s">
        <v>19908</v>
      </c>
      <c r="E2365" s="837">
        <v>3200</v>
      </c>
      <c r="F2365" s="269" t="s">
        <v>20886</v>
      </c>
      <c r="G2365" s="841" t="s">
        <v>20887</v>
      </c>
      <c r="H2365" s="842" t="s">
        <v>19911</v>
      </c>
      <c r="I2365" s="842" t="s">
        <v>19093</v>
      </c>
      <c r="J2365" s="107" t="s">
        <v>19911</v>
      </c>
      <c r="K2365" s="10">
        <v>3</v>
      </c>
      <c r="L2365" s="10">
        <v>12</v>
      </c>
      <c r="M2365" s="838">
        <v>39006.44</v>
      </c>
      <c r="N2365" s="10">
        <v>0</v>
      </c>
      <c r="O2365" s="107">
        <v>6</v>
      </c>
      <c r="P2365" s="838">
        <v>19194.439999999999</v>
      </c>
      <c r="Q2365" s="10">
        <v>0</v>
      </c>
      <c r="R2365" s="107">
        <v>12</v>
      </c>
    </row>
    <row r="2366" spans="1:18" s="843" customFormat="1" ht="22.5" x14ac:dyDescent="0.25">
      <c r="A2366" s="107" t="s">
        <v>19901</v>
      </c>
      <c r="B2366" s="10" t="s">
        <v>19548</v>
      </c>
      <c r="C2366" s="269" t="s">
        <v>30118</v>
      </c>
      <c r="D2366" s="841" t="s">
        <v>19908</v>
      </c>
      <c r="E2366" s="837">
        <v>3200</v>
      </c>
      <c r="F2366" s="269" t="s">
        <v>20888</v>
      </c>
      <c r="G2366" s="841" t="s">
        <v>20889</v>
      </c>
      <c r="H2366" s="842" t="s">
        <v>19911</v>
      </c>
      <c r="I2366" s="842" t="s">
        <v>19093</v>
      </c>
      <c r="J2366" s="107" t="s">
        <v>19911</v>
      </c>
      <c r="K2366" s="10">
        <v>3</v>
      </c>
      <c r="L2366" s="10">
        <v>12</v>
      </c>
      <c r="M2366" s="838">
        <v>39000</v>
      </c>
      <c r="N2366" s="10">
        <v>0</v>
      </c>
      <c r="O2366" s="107">
        <v>6</v>
      </c>
      <c r="P2366" s="838">
        <v>19200</v>
      </c>
      <c r="Q2366" s="10">
        <v>0</v>
      </c>
      <c r="R2366" s="107">
        <v>12</v>
      </c>
    </row>
    <row r="2367" spans="1:18" s="843" customFormat="1" ht="22.5" x14ac:dyDescent="0.25">
      <c r="A2367" s="107" t="s">
        <v>19901</v>
      </c>
      <c r="B2367" s="10" t="s">
        <v>19548</v>
      </c>
      <c r="C2367" s="269" t="s">
        <v>30118</v>
      </c>
      <c r="D2367" s="841" t="s">
        <v>19902</v>
      </c>
      <c r="E2367" s="837">
        <v>1025</v>
      </c>
      <c r="F2367" s="269" t="s">
        <v>20890</v>
      </c>
      <c r="G2367" s="841" t="s">
        <v>20891</v>
      </c>
      <c r="H2367" s="842" t="s">
        <v>15585</v>
      </c>
      <c r="I2367" s="842" t="s">
        <v>15585</v>
      </c>
      <c r="J2367" s="107" t="s">
        <v>15585</v>
      </c>
      <c r="K2367" s="10">
        <v>3</v>
      </c>
      <c r="L2367" s="10">
        <v>12</v>
      </c>
      <c r="M2367" s="838">
        <v>12810</v>
      </c>
      <c r="N2367" s="10">
        <v>0</v>
      </c>
      <c r="O2367" s="107">
        <v>6</v>
      </c>
      <c r="P2367" s="838">
        <v>6025</v>
      </c>
      <c r="Q2367" s="10">
        <v>0</v>
      </c>
      <c r="R2367" s="107">
        <v>12</v>
      </c>
    </row>
    <row r="2368" spans="1:18" s="843" customFormat="1" ht="22.5" x14ac:dyDescent="0.25">
      <c r="A2368" s="107" t="s">
        <v>19901</v>
      </c>
      <c r="B2368" s="10" t="s">
        <v>19548</v>
      </c>
      <c r="C2368" s="269" t="s">
        <v>30118</v>
      </c>
      <c r="D2368" s="841" t="s">
        <v>19908</v>
      </c>
      <c r="E2368" s="837">
        <v>3200</v>
      </c>
      <c r="F2368" s="269" t="s">
        <v>20892</v>
      </c>
      <c r="G2368" s="841" t="s">
        <v>20893</v>
      </c>
      <c r="H2368" s="842" t="s">
        <v>19641</v>
      </c>
      <c r="I2368" s="842" t="s">
        <v>19093</v>
      </c>
      <c r="J2368" s="107" t="s">
        <v>19641</v>
      </c>
      <c r="K2368" s="10">
        <v>3</v>
      </c>
      <c r="L2368" s="10">
        <v>12</v>
      </c>
      <c r="M2368" s="838">
        <v>39000</v>
      </c>
      <c r="N2368" s="10">
        <v>0</v>
      </c>
      <c r="O2368" s="107">
        <v>6</v>
      </c>
      <c r="P2368" s="838">
        <v>19160</v>
      </c>
      <c r="Q2368" s="10">
        <v>0</v>
      </c>
      <c r="R2368" s="107">
        <v>12</v>
      </c>
    </row>
    <row r="2369" spans="1:18" s="843" customFormat="1" ht="22.5" x14ac:dyDescent="0.25">
      <c r="A2369" s="107" t="s">
        <v>19901</v>
      </c>
      <c r="B2369" s="10" t="s">
        <v>19548</v>
      </c>
      <c r="C2369" s="269" t="s">
        <v>30118</v>
      </c>
      <c r="D2369" s="841" t="s">
        <v>19902</v>
      </c>
      <c r="E2369" s="837">
        <v>2100</v>
      </c>
      <c r="F2369" s="269" t="s">
        <v>20894</v>
      </c>
      <c r="G2369" s="841" t="s">
        <v>20895</v>
      </c>
      <c r="H2369" s="842" t="s">
        <v>17159</v>
      </c>
      <c r="I2369" s="842" t="s">
        <v>15810</v>
      </c>
      <c r="J2369" s="107" t="s">
        <v>17159</v>
      </c>
      <c r="K2369" s="10">
        <v>3</v>
      </c>
      <c r="L2369" s="10">
        <v>12</v>
      </c>
      <c r="M2369" s="838">
        <v>25800</v>
      </c>
      <c r="N2369" s="10">
        <v>0</v>
      </c>
      <c r="O2369" s="107">
        <v>6</v>
      </c>
      <c r="P2369" s="838">
        <v>12600</v>
      </c>
      <c r="Q2369" s="10">
        <v>0</v>
      </c>
      <c r="R2369" s="107">
        <v>12</v>
      </c>
    </row>
    <row r="2370" spans="1:18" s="843" customFormat="1" ht="22.5" x14ac:dyDescent="0.25">
      <c r="A2370" s="107" t="s">
        <v>19901</v>
      </c>
      <c r="B2370" s="10" t="s">
        <v>19548</v>
      </c>
      <c r="C2370" s="269" t="s">
        <v>30118</v>
      </c>
      <c r="D2370" s="841" t="s">
        <v>19902</v>
      </c>
      <c r="E2370" s="837">
        <v>2100</v>
      </c>
      <c r="F2370" s="269" t="s">
        <v>20896</v>
      </c>
      <c r="G2370" s="841" t="s">
        <v>20897</v>
      </c>
      <c r="H2370" s="842" t="s">
        <v>17159</v>
      </c>
      <c r="I2370" s="842" t="s">
        <v>15810</v>
      </c>
      <c r="J2370" s="107" t="s">
        <v>17159</v>
      </c>
      <c r="K2370" s="10">
        <v>3</v>
      </c>
      <c r="L2370" s="10">
        <v>12</v>
      </c>
      <c r="M2370" s="838">
        <v>25800</v>
      </c>
      <c r="N2370" s="10">
        <v>0</v>
      </c>
      <c r="O2370" s="107">
        <v>6</v>
      </c>
      <c r="P2370" s="838">
        <v>12600</v>
      </c>
      <c r="Q2370" s="10">
        <v>0</v>
      </c>
      <c r="R2370" s="107">
        <v>12</v>
      </c>
    </row>
    <row r="2371" spans="1:18" s="843" customFormat="1" ht="22.5" x14ac:dyDescent="0.25">
      <c r="A2371" s="107" t="s">
        <v>19901</v>
      </c>
      <c r="B2371" s="10" t="s">
        <v>19548</v>
      </c>
      <c r="C2371" s="269" t="s">
        <v>30118</v>
      </c>
      <c r="D2371" s="841" t="s">
        <v>19961</v>
      </c>
      <c r="E2371" s="837">
        <v>1400</v>
      </c>
      <c r="F2371" s="269" t="s">
        <v>20898</v>
      </c>
      <c r="G2371" s="841" t="s">
        <v>20899</v>
      </c>
      <c r="H2371" s="842" t="s">
        <v>15585</v>
      </c>
      <c r="I2371" s="842" t="s">
        <v>15585</v>
      </c>
      <c r="J2371" s="107" t="s">
        <v>15585</v>
      </c>
      <c r="K2371" s="10">
        <v>3</v>
      </c>
      <c r="L2371" s="10">
        <v>12</v>
      </c>
      <c r="M2371" s="838">
        <v>17563.330000000002</v>
      </c>
      <c r="N2371" s="10">
        <v>0</v>
      </c>
      <c r="O2371" s="107">
        <v>6</v>
      </c>
      <c r="P2371" s="838">
        <v>8376.380000000001</v>
      </c>
      <c r="Q2371" s="10">
        <v>0</v>
      </c>
      <c r="R2371" s="107">
        <v>12</v>
      </c>
    </row>
    <row r="2372" spans="1:18" s="843" customFormat="1" ht="22.5" x14ac:dyDescent="0.25">
      <c r="A2372" s="107" t="s">
        <v>19901</v>
      </c>
      <c r="B2372" s="10" t="s">
        <v>19548</v>
      </c>
      <c r="C2372" s="269" t="s">
        <v>30118</v>
      </c>
      <c r="D2372" s="841" t="s">
        <v>19955</v>
      </c>
      <c r="E2372" s="837">
        <v>3200</v>
      </c>
      <c r="F2372" s="269" t="s">
        <v>20900</v>
      </c>
      <c r="G2372" s="841" t="s">
        <v>20901</v>
      </c>
      <c r="H2372" s="842" t="s">
        <v>19594</v>
      </c>
      <c r="I2372" s="842" t="s">
        <v>19093</v>
      </c>
      <c r="J2372" s="107" t="s">
        <v>19594</v>
      </c>
      <c r="K2372" s="10">
        <v>3</v>
      </c>
      <c r="L2372" s="10">
        <v>12</v>
      </c>
      <c r="M2372" s="838">
        <v>38998.89</v>
      </c>
      <c r="N2372" s="10">
        <v>0</v>
      </c>
      <c r="O2372" s="107">
        <v>6</v>
      </c>
      <c r="P2372" s="838">
        <v>19200</v>
      </c>
      <c r="Q2372" s="10">
        <v>0</v>
      </c>
      <c r="R2372" s="107">
        <v>12</v>
      </c>
    </row>
    <row r="2373" spans="1:18" s="843" customFormat="1" ht="22.5" x14ac:dyDescent="0.25">
      <c r="A2373" s="107" t="s">
        <v>19901</v>
      </c>
      <c r="B2373" s="10" t="s">
        <v>19548</v>
      </c>
      <c r="C2373" s="269" t="s">
        <v>30118</v>
      </c>
      <c r="D2373" s="841" t="s">
        <v>19902</v>
      </c>
      <c r="E2373" s="837">
        <v>2100</v>
      </c>
      <c r="F2373" s="269" t="s">
        <v>20902</v>
      </c>
      <c r="G2373" s="841" t="s">
        <v>20903</v>
      </c>
      <c r="H2373" s="842" t="s">
        <v>17159</v>
      </c>
      <c r="I2373" s="842" t="s">
        <v>15810</v>
      </c>
      <c r="J2373" s="107" t="s">
        <v>17159</v>
      </c>
      <c r="K2373" s="10">
        <v>3</v>
      </c>
      <c r="L2373" s="10">
        <v>12</v>
      </c>
      <c r="M2373" s="838">
        <v>25800</v>
      </c>
      <c r="N2373" s="10">
        <v>0</v>
      </c>
      <c r="O2373" s="107">
        <v>6</v>
      </c>
      <c r="P2373" s="838">
        <v>12600</v>
      </c>
      <c r="Q2373" s="10">
        <v>0</v>
      </c>
      <c r="R2373" s="107">
        <v>12</v>
      </c>
    </row>
    <row r="2374" spans="1:18" s="843" customFormat="1" ht="22.5" x14ac:dyDescent="0.25">
      <c r="A2374" s="107" t="s">
        <v>19901</v>
      </c>
      <c r="B2374" s="10" t="s">
        <v>19548</v>
      </c>
      <c r="C2374" s="269" t="s">
        <v>30118</v>
      </c>
      <c r="D2374" s="841" t="s">
        <v>20314</v>
      </c>
      <c r="E2374" s="837">
        <v>4400</v>
      </c>
      <c r="F2374" s="269" t="s">
        <v>20904</v>
      </c>
      <c r="G2374" s="841" t="s">
        <v>20905</v>
      </c>
      <c r="H2374" s="842" t="s">
        <v>19911</v>
      </c>
      <c r="I2374" s="842" t="s">
        <v>19093</v>
      </c>
      <c r="J2374" s="107" t="s">
        <v>19911</v>
      </c>
      <c r="K2374" s="10">
        <v>3</v>
      </c>
      <c r="L2374" s="10">
        <v>12</v>
      </c>
      <c r="M2374" s="838">
        <v>53343.47</v>
      </c>
      <c r="N2374" s="10">
        <v>0</v>
      </c>
      <c r="O2374" s="107">
        <v>6</v>
      </c>
      <c r="P2374" s="838">
        <v>26399.69</v>
      </c>
      <c r="Q2374" s="10">
        <v>0</v>
      </c>
      <c r="R2374" s="107">
        <v>12</v>
      </c>
    </row>
    <row r="2375" spans="1:18" s="843" customFormat="1" ht="22.5" x14ac:dyDescent="0.25">
      <c r="A2375" s="107" t="s">
        <v>19901</v>
      </c>
      <c r="B2375" s="10" t="s">
        <v>19548</v>
      </c>
      <c r="C2375" s="269" t="s">
        <v>30118</v>
      </c>
      <c r="D2375" s="841" t="s">
        <v>20006</v>
      </c>
      <c r="E2375" s="837">
        <v>1200</v>
      </c>
      <c r="F2375" s="269" t="s">
        <v>20906</v>
      </c>
      <c r="G2375" s="841" t="s">
        <v>20907</v>
      </c>
      <c r="H2375" s="842" t="s">
        <v>15585</v>
      </c>
      <c r="I2375" s="842" t="s">
        <v>15585</v>
      </c>
      <c r="J2375" s="107" t="s">
        <v>15585</v>
      </c>
      <c r="K2375" s="10">
        <v>3</v>
      </c>
      <c r="L2375" s="10">
        <v>12</v>
      </c>
      <c r="M2375" s="838">
        <v>15210</v>
      </c>
      <c r="N2375" s="10">
        <v>0</v>
      </c>
      <c r="O2375" s="107">
        <v>6</v>
      </c>
      <c r="P2375" s="838">
        <v>7200</v>
      </c>
      <c r="Q2375" s="10">
        <v>0</v>
      </c>
      <c r="R2375" s="107">
        <v>12</v>
      </c>
    </row>
    <row r="2376" spans="1:18" s="843" customFormat="1" ht="22.5" x14ac:dyDescent="0.25">
      <c r="A2376" s="107" t="s">
        <v>19901</v>
      </c>
      <c r="B2376" s="10" t="s">
        <v>19548</v>
      </c>
      <c r="C2376" s="269" t="s">
        <v>30118</v>
      </c>
      <c r="D2376" s="841" t="s">
        <v>20334</v>
      </c>
      <c r="E2376" s="837">
        <v>3500</v>
      </c>
      <c r="F2376" s="269" t="s">
        <v>20908</v>
      </c>
      <c r="G2376" s="841" t="s">
        <v>20909</v>
      </c>
      <c r="H2376" s="842" t="s">
        <v>19594</v>
      </c>
      <c r="I2376" s="842" t="s">
        <v>19093</v>
      </c>
      <c r="J2376" s="107" t="s">
        <v>19594</v>
      </c>
      <c r="K2376" s="10">
        <v>1</v>
      </c>
      <c r="L2376" s="10">
        <v>3</v>
      </c>
      <c r="M2376" s="838">
        <v>9240</v>
      </c>
      <c r="N2376" s="10">
        <v>1</v>
      </c>
      <c r="O2376" s="107">
        <v>6</v>
      </c>
      <c r="P2376" s="838">
        <v>0</v>
      </c>
      <c r="Q2376" s="10">
        <v>1</v>
      </c>
      <c r="R2376" s="107">
        <v>12</v>
      </c>
    </row>
    <row r="2377" spans="1:18" s="843" customFormat="1" ht="22.5" x14ac:dyDescent="0.25">
      <c r="A2377" s="107" t="s">
        <v>19901</v>
      </c>
      <c r="B2377" s="10" t="s">
        <v>19548</v>
      </c>
      <c r="C2377" s="269" t="s">
        <v>30118</v>
      </c>
      <c r="D2377" s="841" t="s">
        <v>19902</v>
      </c>
      <c r="E2377" s="837">
        <v>2100</v>
      </c>
      <c r="F2377" s="269" t="s">
        <v>20910</v>
      </c>
      <c r="G2377" s="841" t="s">
        <v>20911</v>
      </c>
      <c r="H2377" s="842" t="s">
        <v>17159</v>
      </c>
      <c r="I2377" s="842" t="s">
        <v>15810</v>
      </c>
      <c r="J2377" s="107" t="s">
        <v>17159</v>
      </c>
      <c r="K2377" s="10">
        <v>3</v>
      </c>
      <c r="L2377" s="10">
        <v>12</v>
      </c>
      <c r="M2377" s="838">
        <v>21629</v>
      </c>
      <c r="N2377" s="10">
        <v>0</v>
      </c>
      <c r="O2377" s="107">
        <v>6</v>
      </c>
      <c r="P2377" s="838">
        <v>12600</v>
      </c>
      <c r="Q2377" s="10">
        <v>0</v>
      </c>
      <c r="R2377" s="107">
        <v>12</v>
      </c>
    </row>
    <row r="2378" spans="1:18" s="843" customFormat="1" ht="22.5" x14ac:dyDescent="0.25">
      <c r="A2378" s="107" t="s">
        <v>19901</v>
      </c>
      <c r="B2378" s="10" t="s">
        <v>19548</v>
      </c>
      <c r="C2378" s="269" t="s">
        <v>30118</v>
      </c>
      <c r="D2378" s="841" t="s">
        <v>19955</v>
      </c>
      <c r="E2378" s="837">
        <v>3200</v>
      </c>
      <c r="F2378" s="269" t="s">
        <v>20912</v>
      </c>
      <c r="G2378" s="841" t="s">
        <v>20913</v>
      </c>
      <c r="H2378" s="842" t="s">
        <v>20664</v>
      </c>
      <c r="I2378" s="842" t="s">
        <v>19093</v>
      </c>
      <c r="J2378" s="107" t="s">
        <v>20664</v>
      </c>
      <c r="K2378" s="10">
        <v>3</v>
      </c>
      <c r="L2378" s="10">
        <v>12</v>
      </c>
      <c r="M2378" s="838">
        <v>38810.89</v>
      </c>
      <c r="N2378" s="10">
        <v>0</v>
      </c>
      <c r="O2378" s="107">
        <v>6</v>
      </c>
      <c r="P2378" s="838">
        <v>18779.78</v>
      </c>
      <c r="Q2378" s="10">
        <v>0</v>
      </c>
      <c r="R2378" s="107">
        <v>12</v>
      </c>
    </row>
    <row r="2379" spans="1:18" s="843" customFormat="1" ht="22.5" x14ac:dyDescent="0.25">
      <c r="A2379" s="107" t="s">
        <v>19901</v>
      </c>
      <c r="B2379" s="10" t="s">
        <v>19548</v>
      </c>
      <c r="C2379" s="269" t="s">
        <v>30118</v>
      </c>
      <c r="D2379" s="841" t="s">
        <v>19902</v>
      </c>
      <c r="E2379" s="837">
        <v>2100</v>
      </c>
      <c r="F2379" s="269" t="s">
        <v>20914</v>
      </c>
      <c r="G2379" s="841" t="s">
        <v>20915</v>
      </c>
      <c r="H2379" s="842" t="s">
        <v>17159</v>
      </c>
      <c r="I2379" s="842" t="s">
        <v>15810</v>
      </c>
      <c r="J2379" s="107" t="s">
        <v>17159</v>
      </c>
      <c r="K2379" s="10">
        <v>3</v>
      </c>
      <c r="L2379" s="10">
        <v>12</v>
      </c>
      <c r="M2379" s="838">
        <v>25730</v>
      </c>
      <c r="N2379" s="10">
        <v>0</v>
      </c>
      <c r="O2379" s="107">
        <v>6</v>
      </c>
      <c r="P2379" s="838">
        <v>12600</v>
      </c>
      <c r="Q2379" s="10">
        <v>0</v>
      </c>
      <c r="R2379" s="107">
        <v>12</v>
      </c>
    </row>
    <row r="2380" spans="1:18" s="843" customFormat="1" ht="22.5" x14ac:dyDescent="0.25">
      <c r="A2380" s="107" t="s">
        <v>19901</v>
      </c>
      <c r="B2380" s="10" t="s">
        <v>19548</v>
      </c>
      <c r="C2380" s="269" t="s">
        <v>30118</v>
      </c>
      <c r="D2380" s="841" t="s">
        <v>20916</v>
      </c>
      <c r="E2380" s="837">
        <v>4500</v>
      </c>
      <c r="F2380" s="269" t="s">
        <v>20917</v>
      </c>
      <c r="G2380" s="841" t="s">
        <v>20918</v>
      </c>
      <c r="H2380" s="842" t="s">
        <v>19594</v>
      </c>
      <c r="I2380" s="842" t="s">
        <v>19093</v>
      </c>
      <c r="J2380" s="107" t="s">
        <v>19594</v>
      </c>
      <c r="K2380" s="10">
        <v>3</v>
      </c>
      <c r="L2380" s="10">
        <v>12</v>
      </c>
      <c r="M2380" s="838">
        <v>54600</v>
      </c>
      <c r="N2380" s="10">
        <v>0</v>
      </c>
      <c r="O2380" s="107">
        <v>6</v>
      </c>
      <c r="P2380" s="838">
        <v>26982.19</v>
      </c>
      <c r="Q2380" s="10">
        <v>0</v>
      </c>
      <c r="R2380" s="107">
        <v>12</v>
      </c>
    </row>
    <row r="2381" spans="1:18" s="843" customFormat="1" ht="22.5" x14ac:dyDescent="0.25">
      <c r="A2381" s="107" t="s">
        <v>19901</v>
      </c>
      <c r="B2381" s="10" t="s">
        <v>19548</v>
      </c>
      <c r="C2381" s="269" t="s">
        <v>30118</v>
      </c>
      <c r="D2381" s="841" t="s">
        <v>20919</v>
      </c>
      <c r="E2381" s="837">
        <v>5500</v>
      </c>
      <c r="F2381" s="269" t="s">
        <v>20920</v>
      </c>
      <c r="G2381" s="841" t="s">
        <v>20921</v>
      </c>
      <c r="H2381" s="842" t="s">
        <v>15452</v>
      </c>
      <c r="I2381" s="842" t="s">
        <v>19093</v>
      </c>
      <c r="J2381" s="107" t="s">
        <v>15452</v>
      </c>
      <c r="K2381" s="10">
        <v>3</v>
      </c>
      <c r="L2381" s="10">
        <v>12</v>
      </c>
      <c r="M2381" s="838">
        <v>66600</v>
      </c>
      <c r="N2381" s="10">
        <v>0</v>
      </c>
      <c r="O2381" s="107">
        <v>6</v>
      </c>
      <c r="P2381" s="838">
        <v>32996.94</v>
      </c>
      <c r="Q2381" s="10">
        <v>0</v>
      </c>
      <c r="R2381" s="107">
        <v>12</v>
      </c>
    </row>
    <row r="2382" spans="1:18" s="843" customFormat="1" ht="22.5" x14ac:dyDescent="0.25">
      <c r="A2382" s="107" t="s">
        <v>19901</v>
      </c>
      <c r="B2382" s="10" t="s">
        <v>19548</v>
      </c>
      <c r="C2382" s="269" t="s">
        <v>30118</v>
      </c>
      <c r="D2382" s="841" t="s">
        <v>19955</v>
      </c>
      <c r="E2382" s="837">
        <v>3200</v>
      </c>
      <c r="F2382" s="269" t="s">
        <v>20922</v>
      </c>
      <c r="G2382" s="841" t="s">
        <v>20923</v>
      </c>
      <c r="H2382" s="842" t="s">
        <v>19594</v>
      </c>
      <c r="I2382" s="842" t="s">
        <v>19093</v>
      </c>
      <c r="J2382" s="107" t="s">
        <v>19594</v>
      </c>
      <c r="K2382" s="10">
        <v>3</v>
      </c>
      <c r="L2382" s="10">
        <v>12</v>
      </c>
      <c r="M2382" s="838">
        <v>39000</v>
      </c>
      <c r="N2382" s="10">
        <v>0</v>
      </c>
      <c r="O2382" s="107">
        <v>6</v>
      </c>
      <c r="P2382" s="838">
        <v>19200</v>
      </c>
      <c r="Q2382" s="10">
        <v>0</v>
      </c>
      <c r="R2382" s="107">
        <v>12</v>
      </c>
    </row>
    <row r="2383" spans="1:18" s="843" customFormat="1" ht="22.5" x14ac:dyDescent="0.25">
      <c r="A2383" s="107" t="s">
        <v>19901</v>
      </c>
      <c r="B2383" s="10" t="s">
        <v>19548</v>
      </c>
      <c r="C2383" s="269" t="s">
        <v>30118</v>
      </c>
      <c r="D2383" s="841" t="s">
        <v>19955</v>
      </c>
      <c r="E2383" s="837">
        <v>3200</v>
      </c>
      <c r="F2383" s="269" t="s">
        <v>20924</v>
      </c>
      <c r="G2383" s="841" t="s">
        <v>20925</v>
      </c>
      <c r="H2383" s="842" t="s">
        <v>19594</v>
      </c>
      <c r="I2383" s="842" t="s">
        <v>19093</v>
      </c>
      <c r="J2383" s="107" t="s">
        <v>19594</v>
      </c>
      <c r="K2383" s="10">
        <v>3</v>
      </c>
      <c r="L2383" s="10">
        <v>12</v>
      </c>
      <c r="M2383" s="838">
        <v>38999.56</v>
      </c>
      <c r="N2383" s="10">
        <v>0</v>
      </c>
      <c r="O2383" s="107">
        <v>6</v>
      </c>
      <c r="P2383" s="838">
        <v>19200</v>
      </c>
      <c r="Q2383" s="10">
        <v>0</v>
      </c>
      <c r="R2383" s="107">
        <v>12</v>
      </c>
    </row>
    <row r="2384" spans="1:18" s="843" customFormat="1" ht="22.5" x14ac:dyDescent="0.25">
      <c r="A2384" s="107" t="s">
        <v>19901</v>
      </c>
      <c r="B2384" s="10" t="s">
        <v>19548</v>
      </c>
      <c r="C2384" s="269" t="s">
        <v>30118</v>
      </c>
      <c r="D2384" s="841" t="s">
        <v>19908</v>
      </c>
      <c r="E2384" s="837">
        <v>3200</v>
      </c>
      <c r="F2384" s="269" t="s">
        <v>20926</v>
      </c>
      <c r="G2384" s="841" t="s">
        <v>20927</v>
      </c>
      <c r="H2384" s="842" t="s">
        <v>19641</v>
      </c>
      <c r="I2384" s="842" t="s">
        <v>19093</v>
      </c>
      <c r="J2384" s="107" t="s">
        <v>19641</v>
      </c>
      <c r="K2384" s="10">
        <v>3</v>
      </c>
      <c r="L2384" s="10">
        <v>12</v>
      </c>
      <c r="M2384" s="838">
        <v>38941.56</v>
      </c>
      <c r="N2384" s="10">
        <v>0</v>
      </c>
      <c r="O2384" s="107">
        <v>6</v>
      </c>
      <c r="P2384" s="838">
        <v>19200</v>
      </c>
      <c r="Q2384" s="10">
        <v>0</v>
      </c>
      <c r="R2384" s="107">
        <v>12</v>
      </c>
    </row>
    <row r="2385" spans="1:18" s="843" customFormat="1" ht="22.5" x14ac:dyDescent="0.25">
      <c r="A2385" s="107" t="s">
        <v>19901</v>
      </c>
      <c r="B2385" s="10" t="s">
        <v>19548</v>
      </c>
      <c r="C2385" s="269" t="s">
        <v>30118</v>
      </c>
      <c r="D2385" s="841" t="s">
        <v>19955</v>
      </c>
      <c r="E2385" s="837">
        <v>3200</v>
      </c>
      <c r="F2385" s="269" t="s">
        <v>20928</v>
      </c>
      <c r="G2385" s="841" t="s">
        <v>20929</v>
      </c>
      <c r="H2385" s="842" t="s">
        <v>15577</v>
      </c>
      <c r="I2385" s="842" t="s">
        <v>19093</v>
      </c>
      <c r="J2385" s="107" t="s">
        <v>15577</v>
      </c>
      <c r="K2385" s="10">
        <v>3</v>
      </c>
      <c r="L2385" s="10">
        <v>12</v>
      </c>
      <c r="M2385" s="838">
        <v>39000</v>
      </c>
      <c r="N2385" s="10">
        <v>0</v>
      </c>
      <c r="O2385" s="107">
        <v>6</v>
      </c>
      <c r="P2385" s="838">
        <v>19200</v>
      </c>
      <c r="Q2385" s="10">
        <v>0</v>
      </c>
      <c r="R2385" s="107">
        <v>12</v>
      </c>
    </row>
    <row r="2386" spans="1:18" s="843" customFormat="1" ht="22.5" x14ac:dyDescent="0.25">
      <c r="A2386" s="107" t="s">
        <v>19901</v>
      </c>
      <c r="B2386" s="10" t="s">
        <v>19548</v>
      </c>
      <c r="C2386" s="269" t="s">
        <v>30118</v>
      </c>
      <c r="D2386" s="841" t="s">
        <v>20122</v>
      </c>
      <c r="E2386" s="837">
        <v>3200</v>
      </c>
      <c r="F2386" s="269" t="s">
        <v>20930</v>
      </c>
      <c r="G2386" s="841" t="s">
        <v>20931</v>
      </c>
      <c r="H2386" s="842" t="s">
        <v>19594</v>
      </c>
      <c r="I2386" s="842" t="s">
        <v>19093</v>
      </c>
      <c r="J2386" s="107" t="s">
        <v>19594</v>
      </c>
      <c r="K2386" s="10">
        <v>3</v>
      </c>
      <c r="L2386" s="10">
        <v>12</v>
      </c>
      <c r="M2386" s="838">
        <v>38881.11</v>
      </c>
      <c r="N2386" s="10">
        <v>0</v>
      </c>
      <c r="O2386" s="107">
        <v>6</v>
      </c>
      <c r="P2386" s="838">
        <v>19200</v>
      </c>
      <c r="Q2386" s="10">
        <v>0</v>
      </c>
      <c r="R2386" s="107">
        <v>12</v>
      </c>
    </row>
    <row r="2387" spans="1:18" s="843" customFormat="1" ht="22.5" x14ac:dyDescent="0.25">
      <c r="A2387" s="107" t="s">
        <v>19901</v>
      </c>
      <c r="B2387" s="10" t="s">
        <v>19548</v>
      </c>
      <c r="C2387" s="269" t="s">
        <v>30118</v>
      </c>
      <c r="D2387" s="841" t="s">
        <v>20932</v>
      </c>
      <c r="E2387" s="837">
        <v>1800</v>
      </c>
      <c r="F2387" s="269" t="s">
        <v>20933</v>
      </c>
      <c r="G2387" s="841" t="s">
        <v>20934</v>
      </c>
      <c r="H2387" s="842" t="s">
        <v>15585</v>
      </c>
      <c r="I2387" s="842" t="s">
        <v>15585</v>
      </c>
      <c r="J2387" s="107" t="s">
        <v>15585</v>
      </c>
      <c r="K2387" s="10">
        <v>0</v>
      </c>
      <c r="L2387" s="10">
        <v>0</v>
      </c>
      <c r="M2387" s="838">
        <v>0</v>
      </c>
      <c r="N2387" s="10">
        <v>1</v>
      </c>
      <c r="O2387" s="107">
        <v>6</v>
      </c>
      <c r="P2387" s="838">
        <v>3480</v>
      </c>
      <c r="Q2387" s="10">
        <v>1</v>
      </c>
      <c r="R2387" s="107">
        <v>8</v>
      </c>
    </row>
    <row r="2388" spans="1:18" s="843" customFormat="1" ht="22.5" x14ac:dyDescent="0.25">
      <c r="A2388" s="107" t="s">
        <v>19901</v>
      </c>
      <c r="B2388" s="10" t="s">
        <v>19548</v>
      </c>
      <c r="C2388" s="269" t="s">
        <v>30118</v>
      </c>
      <c r="D2388" s="841" t="s">
        <v>20935</v>
      </c>
      <c r="E2388" s="837">
        <v>3200</v>
      </c>
      <c r="F2388" s="269" t="s">
        <v>20936</v>
      </c>
      <c r="G2388" s="841" t="s">
        <v>20937</v>
      </c>
      <c r="H2388" s="842" t="s">
        <v>19911</v>
      </c>
      <c r="I2388" s="842" t="s">
        <v>19093</v>
      </c>
      <c r="J2388" s="107" t="s">
        <v>19911</v>
      </c>
      <c r="K2388" s="10">
        <v>3</v>
      </c>
      <c r="L2388" s="10">
        <v>12</v>
      </c>
      <c r="M2388" s="838">
        <v>39000</v>
      </c>
      <c r="N2388" s="10">
        <v>0</v>
      </c>
      <c r="O2388" s="107">
        <v>6</v>
      </c>
      <c r="P2388" s="838">
        <v>18125.669999999998</v>
      </c>
      <c r="Q2388" s="10">
        <v>0</v>
      </c>
      <c r="R2388" s="107">
        <v>12</v>
      </c>
    </row>
    <row r="2389" spans="1:18" s="843" customFormat="1" ht="22.5" x14ac:dyDescent="0.25">
      <c r="A2389" s="107" t="s">
        <v>19901</v>
      </c>
      <c r="B2389" s="10" t="s">
        <v>19548</v>
      </c>
      <c r="C2389" s="269" t="s">
        <v>30118</v>
      </c>
      <c r="D2389" s="841" t="s">
        <v>20321</v>
      </c>
      <c r="E2389" s="837">
        <v>3500</v>
      </c>
      <c r="F2389" s="269" t="s">
        <v>20938</v>
      </c>
      <c r="G2389" s="841" t="s">
        <v>20939</v>
      </c>
      <c r="H2389" s="842" t="s">
        <v>15577</v>
      </c>
      <c r="I2389" s="842" t="s">
        <v>19093</v>
      </c>
      <c r="J2389" s="107" t="s">
        <v>15577</v>
      </c>
      <c r="K2389" s="10">
        <v>1</v>
      </c>
      <c r="L2389" s="10">
        <v>11</v>
      </c>
      <c r="M2389" s="838">
        <v>38050</v>
      </c>
      <c r="N2389" s="10">
        <v>0</v>
      </c>
      <c r="O2389" s="107">
        <v>6</v>
      </c>
      <c r="P2389" s="838">
        <v>10500</v>
      </c>
      <c r="Q2389" s="10">
        <v>0</v>
      </c>
      <c r="R2389" s="107">
        <v>12</v>
      </c>
    </row>
    <row r="2390" spans="1:18" s="843" customFormat="1" ht="22.5" x14ac:dyDescent="0.25">
      <c r="A2390" s="107" t="s">
        <v>19901</v>
      </c>
      <c r="B2390" s="10" t="s">
        <v>19548</v>
      </c>
      <c r="C2390" s="269" t="s">
        <v>30118</v>
      </c>
      <c r="D2390" s="841" t="s">
        <v>19955</v>
      </c>
      <c r="E2390" s="837">
        <v>3200</v>
      </c>
      <c r="F2390" s="269" t="s">
        <v>20940</v>
      </c>
      <c r="G2390" s="841" t="s">
        <v>20941</v>
      </c>
      <c r="H2390" s="842" t="s">
        <v>19594</v>
      </c>
      <c r="I2390" s="842" t="s">
        <v>19093</v>
      </c>
      <c r="J2390" s="107" t="s">
        <v>19594</v>
      </c>
      <c r="K2390" s="10">
        <v>3</v>
      </c>
      <c r="L2390" s="10">
        <v>12</v>
      </c>
      <c r="M2390" s="838">
        <v>37394.67</v>
      </c>
      <c r="N2390" s="10">
        <v>0</v>
      </c>
      <c r="O2390" s="107">
        <v>6</v>
      </c>
      <c r="P2390" s="838">
        <v>19200</v>
      </c>
      <c r="Q2390" s="10">
        <v>0</v>
      </c>
      <c r="R2390" s="107">
        <v>12</v>
      </c>
    </row>
    <row r="2391" spans="1:18" s="843" customFormat="1" ht="22.5" x14ac:dyDescent="0.25">
      <c r="A2391" s="107" t="s">
        <v>19901</v>
      </c>
      <c r="B2391" s="10" t="s">
        <v>19548</v>
      </c>
      <c r="C2391" s="269" t="s">
        <v>30118</v>
      </c>
      <c r="D2391" s="841" t="s">
        <v>20942</v>
      </c>
      <c r="E2391" s="837">
        <v>3300</v>
      </c>
      <c r="F2391" s="269" t="s">
        <v>20943</v>
      </c>
      <c r="G2391" s="841" t="s">
        <v>20944</v>
      </c>
      <c r="H2391" s="842" t="s">
        <v>16817</v>
      </c>
      <c r="I2391" s="842" t="s">
        <v>15810</v>
      </c>
      <c r="J2391" s="107" t="s">
        <v>16817</v>
      </c>
      <c r="K2391" s="10">
        <v>3</v>
      </c>
      <c r="L2391" s="10">
        <v>12</v>
      </c>
      <c r="M2391" s="838">
        <v>40200</v>
      </c>
      <c r="N2391" s="10">
        <v>0</v>
      </c>
      <c r="O2391" s="107">
        <v>6</v>
      </c>
      <c r="P2391" s="838">
        <v>19799.77</v>
      </c>
      <c r="Q2391" s="10">
        <v>0</v>
      </c>
      <c r="R2391" s="107">
        <v>12</v>
      </c>
    </row>
    <row r="2392" spans="1:18" s="843" customFormat="1" ht="22.5" x14ac:dyDescent="0.25">
      <c r="A2392" s="107" t="s">
        <v>19901</v>
      </c>
      <c r="B2392" s="10" t="s">
        <v>19548</v>
      </c>
      <c r="C2392" s="269" t="s">
        <v>30118</v>
      </c>
      <c r="D2392" s="841" t="s">
        <v>19955</v>
      </c>
      <c r="E2392" s="837">
        <v>3200</v>
      </c>
      <c r="F2392" s="269" t="s">
        <v>20945</v>
      </c>
      <c r="G2392" s="841" t="s">
        <v>20946</v>
      </c>
      <c r="H2392" s="842" t="s">
        <v>19594</v>
      </c>
      <c r="I2392" s="842" t="s">
        <v>19093</v>
      </c>
      <c r="J2392" s="107" t="s">
        <v>19594</v>
      </c>
      <c r="K2392" s="10">
        <v>3</v>
      </c>
      <c r="L2392" s="10">
        <v>12</v>
      </c>
      <c r="M2392" s="838">
        <v>39000</v>
      </c>
      <c r="N2392" s="10">
        <v>0</v>
      </c>
      <c r="O2392" s="107">
        <v>6</v>
      </c>
      <c r="P2392" s="838">
        <v>19200</v>
      </c>
      <c r="Q2392" s="10">
        <v>0</v>
      </c>
      <c r="R2392" s="107">
        <v>12</v>
      </c>
    </row>
    <row r="2393" spans="1:18" s="843" customFormat="1" ht="22.5" x14ac:dyDescent="0.25">
      <c r="A2393" s="107" t="s">
        <v>19901</v>
      </c>
      <c r="B2393" s="10" t="s">
        <v>19548</v>
      </c>
      <c r="C2393" s="269" t="s">
        <v>30118</v>
      </c>
      <c r="D2393" s="841" t="s">
        <v>19955</v>
      </c>
      <c r="E2393" s="837">
        <v>3200</v>
      </c>
      <c r="F2393" s="269" t="s">
        <v>20947</v>
      </c>
      <c r="G2393" s="841" t="s">
        <v>20948</v>
      </c>
      <c r="H2393" s="842" t="s">
        <v>19594</v>
      </c>
      <c r="I2393" s="842" t="s">
        <v>19093</v>
      </c>
      <c r="J2393" s="107" t="s">
        <v>19594</v>
      </c>
      <c r="K2393" s="10">
        <v>3</v>
      </c>
      <c r="L2393" s="10">
        <v>12</v>
      </c>
      <c r="M2393" s="838">
        <v>39000</v>
      </c>
      <c r="N2393" s="10">
        <v>0</v>
      </c>
      <c r="O2393" s="107">
        <v>6</v>
      </c>
      <c r="P2393" s="838">
        <v>19200</v>
      </c>
      <c r="Q2393" s="10">
        <v>0</v>
      </c>
      <c r="R2393" s="107">
        <v>12</v>
      </c>
    </row>
    <row r="2394" spans="1:18" s="843" customFormat="1" ht="22.5" x14ac:dyDescent="0.25">
      <c r="A2394" s="107" t="s">
        <v>19901</v>
      </c>
      <c r="B2394" s="10" t="s">
        <v>19548</v>
      </c>
      <c r="C2394" s="269" t="s">
        <v>30118</v>
      </c>
      <c r="D2394" s="841" t="s">
        <v>20949</v>
      </c>
      <c r="E2394" s="837">
        <v>3500</v>
      </c>
      <c r="F2394" s="269" t="s">
        <v>20950</v>
      </c>
      <c r="G2394" s="841" t="s">
        <v>20951</v>
      </c>
      <c r="H2394" s="842" t="s">
        <v>20142</v>
      </c>
      <c r="I2394" s="842" t="s">
        <v>19093</v>
      </c>
      <c r="J2394" s="107" t="s">
        <v>20142</v>
      </c>
      <c r="K2394" s="10">
        <v>3</v>
      </c>
      <c r="L2394" s="10">
        <v>5</v>
      </c>
      <c r="M2394" s="838">
        <v>16440.28</v>
      </c>
      <c r="N2394" s="10">
        <v>0</v>
      </c>
      <c r="O2394" s="107">
        <v>0</v>
      </c>
      <c r="P2394" s="838">
        <v>0</v>
      </c>
      <c r="Q2394" s="10">
        <v>0</v>
      </c>
      <c r="R2394" s="107">
        <v>0</v>
      </c>
    </row>
    <row r="2395" spans="1:18" s="843" customFormat="1" ht="22.5" x14ac:dyDescent="0.25">
      <c r="A2395" s="107" t="s">
        <v>19901</v>
      </c>
      <c r="B2395" s="10" t="s">
        <v>19548</v>
      </c>
      <c r="C2395" s="269" t="s">
        <v>30118</v>
      </c>
      <c r="D2395" s="841" t="s">
        <v>20006</v>
      </c>
      <c r="E2395" s="837">
        <v>1200</v>
      </c>
      <c r="F2395" s="269" t="s">
        <v>20952</v>
      </c>
      <c r="G2395" s="841" t="s">
        <v>20953</v>
      </c>
      <c r="H2395" s="842" t="s">
        <v>17159</v>
      </c>
      <c r="I2395" s="842" t="s">
        <v>15810</v>
      </c>
      <c r="J2395" s="107" t="s">
        <v>17159</v>
      </c>
      <c r="K2395" s="10">
        <v>3</v>
      </c>
      <c r="L2395" s="10">
        <v>12</v>
      </c>
      <c r="M2395" s="838">
        <v>15170</v>
      </c>
      <c r="N2395" s="10">
        <v>0</v>
      </c>
      <c r="O2395" s="107">
        <v>6</v>
      </c>
      <c r="P2395" s="838">
        <v>7200</v>
      </c>
      <c r="Q2395" s="10">
        <v>0</v>
      </c>
      <c r="R2395" s="107">
        <v>12</v>
      </c>
    </row>
    <row r="2396" spans="1:18" s="843" customFormat="1" ht="22.5" x14ac:dyDescent="0.25">
      <c r="A2396" s="107" t="s">
        <v>19901</v>
      </c>
      <c r="B2396" s="10" t="s">
        <v>19548</v>
      </c>
      <c r="C2396" s="269" t="s">
        <v>30118</v>
      </c>
      <c r="D2396" s="841" t="s">
        <v>20345</v>
      </c>
      <c r="E2396" s="837">
        <v>3500</v>
      </c>
      <c r="F2396" s="269" t="s">
        <v>20954</v>
      </c>
      <c r="G2396" s="841" t="s">
        <v>20955</v>
      </c>
      <c r="H2396" s="842" t="s">
        <v>19594</v>
      </c>
      <c r="I2396" s="842" t="s">
        <v>19093</v>
      </c>
      <c r="J2396" s="107" t="s">
        <v>19594</v>
      </c>
      <c r="K2396" s="10">
        <v>1</v>
      </c>
      <c r="L2396" s="10">
        <v>3</v>
      </c>
      <c r="M2396" s="838">
        <v>10926.39</v>
      </c>
      <c r="N2396" s="10">
        <v>1</v>
      </c>
      <c r="O2396" s="107">
        <v>6</v>
      </c>
      <c r="P2396" s="838">
        <v>6186.67</v>
      </c>
      <c r="Q2396" s="10">
        <v>1</v>
      </c>
      <c r="R2396" s="107">
        <v>12</v>
      </c>
    </row>
    <row r="2397" spans="1:18" s="843" customFormat="1" ht="22.5" x14ac:dyDescent="0.25">
      <c r="A2397" s="107" t="s">
        <v>19901</v>
      </c>
      <c r="B2397" s="10" t="s">
        <v>19548</v>
      </c>
      <c r="C2397" s="269" t="s">
        <v>30118</v>
      </c>
      <c r="D2397" s="841" t="s">
        <v>20956</v>
      </c>
      <c r="E2397" s="837">
        <v>3200</v>
      </c>
      <c r="F2397" s="269" t="s">
        <v>20954</v>
      </c>
      <c r="G2397" s="841" t="s">
        <v>20955</v>
      </c>
      <c r="H2397" s="842" t="s">
        <v>19594</v>
      </c>
      <c r="I2397" s="842" t="s">
        <v>19093</v>
      </c>
      <c r="J2397" s="107" t="s">
        <v>19594</v>
      </c>
      <c r="K2397" s="10">
        <v>0</v>
      </c>
      <c r="L2397" s="10">
        <v>0</v>
      </c>
      <c r="M2397" s="838">
        <v>0</v>
      </c>
      <c r="N2397" s="10">
        <v>1</v>
      </c>
      <c r="O2397" s="107">
        <v>6</v>
      </c>
      <c r="P2397" s="838">
        <v>6186.67</v>
      </c>
      <c r="Q2397" s="10">
        <v>1</v>
      </c>
      <c r="R2397" s="107">
        <v>8</v>
      </c>
    </row>
    <row r="2398" spans="1:18" s="843" customFormat="1" ht="22.5" x14ac:dyDescent="0.25">
      <c r="A2398" s="107" t="s">
        <v>19901</v>
      </c>
      <c r="B2398" s="10" t="s">
        <v>19548</v>
      </c>
      <c r="C2398" s="269" t="s">
        <v>30118</v>
      </c>
      <c r="D2398" s="841" t="s">
        <v>19955</v>
      </c>
      <c r="E2398" s="837">
        <v>3200</v>
      </c>
      <c r="F2398" s="269" t="s">
        <v>20957</v>
      </c>
      <c r="G2398" s="841" t="s">
        <v>20958</v>
      </c>
      <c r="H2398" s="842" t="s">
        <v>19594</v>
      </c>
      <c r="I2398" s="842" t="s">
        <v>19093</v>
      </c>
      <c r="J2398" s="107" t="s">
        <v>19594</v>
      </c>
      <c r="K2398" s="10">
        <v>3</v>
      </c>
      <c r="L2398" s="10">
        <v>12</v>
      </c>
      <c r="M2398" s="838">
        <v>39000</v>
      </c>
      <c r="N2398" s="10">
        <v>0</v>
      </c>
      <c r="O2398" s="107">
        <v>6</v>
      </c>
      <c r="P2398" s="838">
        <v>18773.34</v>
      </c>
      <c r="Q2398" s="10">
        <v>0</v>
      </c>
      <c r="R2398" s="107">
        <v>12</v>
      </c>
    </row>
    <row r="2399" spans="1:18" s="843" customFormat="1" ht="22.5" x14ac:dyDescent="0.25">
      <c r="A2399" s="107" t="s">
        <v>19901</v>
      </c>
      <c r="B2399" s="10" t="s">
        <v>19548</v>
      </c>
      <c r="C2399" s="269" t="s">
        <v>30118</v>
      </c>
      <c r="D2399" s="841" t="s">
        <v>20959</v>
      </c>
      <c r="E2399" s="837">
        <v>2300</v>
      </c>
      <c r="F2399" s="269" t="s">
        <v>20960</v>
      </c>
      <c r="G2399" s="841" t="s">
        <v>20961</v>
      </c>
      <c r="H2399" s="842" t="s">
        <v>16817</v>
      </c>
      <c r="I2399" s="842" t="s">
        <v>15810</v>
      </c>
      <c r="J2399" s="107" t="s">
        <v>16817</v>
      </c>
      <c r="K2399" s="10">
        <v>3</v>
      </c>
      <c r="L2399" s="10">
        <v>12</v>
      </c>
      <c r="M2399" s="838">
        <v>28200</v>
      </c>
      <c r="N2399" s="10">
        <v>0</v>
      </c>
      <c r="O2399" s="107">
        <v>6</v>
      </c>
      <c r="P2399" s="838">
        <v>13800</v>
      </c>
      <c r="Q2399" s="10">
        <v>0</v>
      </c>
      <c r="R2399" s="107">
        <v>12</v>
      </c>
    </row>
    <row r="2400" spans="1:18" s="843" customFormat="1" ht="22.5" x14ac:dyDescent="0.25">
      <c r="A2400" s="107" t="s">
        <v>19901</v>
      </c>
      <c r="B2400" s="10" t="s">
        <v>19548</v>
      </c>
      <c r="C2400" s="269" t="s">
        <v>30118</v>
      </c>
      <c r="D2400" s="841" t="s">
        <v>19983</v>
      </c>
      <c r="E2400" s="837">
        <v>2000</v>
      </c>
      <c r="F2400" s="269" t="s">
        <v>20962</v>
      </c>
      <c r="G2400" s="841" t="s">
        <v>20963</v>
      </c>
      <c r="H2400" s="842" t="s">
        <v>17159</v>
      </c>
      <c r="I2400" s="842" t="s">
        <v>15810</v>
      </c>
      <c r="J2400" s="107" t="s">
        <v>17159</v>
      </c>
      <c r="K2400" s="10">
        <v>3</v>
      </c>
      <c r="L2400" s="10">
        <v>12</v>
      </c>
      <c r="M2400" s="838">
        <v>24743.050000000003</v>
      </c>
      <c r="N2400" s="10">
        <v>0</v>
      </c>
      <c r="O2400" s="107">
        <v>6</v>
      </c>
      <c r="P2400" s="838">
        <v>12000</v>
      </c>
      <c r="Q2400" s="10">
        <v>0</v>
      </c>
      <c r="R2400" s="107">
        <v>12</v>
      </c>
    </row>
    <row r="2401" spans="1:18" s="843" customFormat="1" ht="33.75" x14ac:dyDescent="0.25">
      <c r="A2401" s="107" t="s">
        <v>19901</v>
      </c>
      <c r="B2401" s="10" t="s">
        <v>19548</v>
      </c>
      <c r="C2401" s="269" t="s">
        <v>30118</v>
      </c>
      <c r="D2401" s="841" t="s">
        <v>20964</v>
      </c>
      <c r="E2401" s="837">
        <v>1500</v>
      </c>
      <c r="F2401" s="269" t="s">
        <v>20965</v>
      </c>
      <c r="G2401" s="841" t="s">
        <v>20966</v>
      </c>
      <c r="H2401" s="842" t="s">
        <v>19917</v>
      </c>
      <c r="I2401" s="842" t="s">
        <v>19093</v>
      </c>
      <c r="J2401" s="107" t="s">
        <v>19917</v>
      </c>
      <c r="K2401" s="10">
        <v>3</v>
      </c>
      <c r="L2401" s="10">
        <v>12</v>
      </c>
      <c r="M2401" s="838">
        <v>18831.88</v>
      </c>
      <c r="N2401" s="10">
        <v>0</v>
      </c>
      <c r="O2401" s="107">
        <v>6</v>
      </c>
      <c r="P2401" s="838">
        <v>8968.75</v>
      </c>
      <c r="Q2401" s="10">
        <v>0</v>
      </c>
      <c r="R2401" s="107">
        <v>12</v>
      </c>
    </row>
    <row r="2402" spans="1:18" s="843" customFormat="1" ht="22.5" x14ac:dyDescent="0.25">
      <c r="A2402" s="107" t="s">
        <v>19901</v>
      </c>
      <c r="B2402" s="10" t="s">
        <v>19548</v>
      </c>
      <c r="C2402" s="269" t="s">
        <v>30118</v>
      </c>
      <c r="D2402" s="841" t="s">
        <v>19926</v>
      </c>
      <c r="E2402" s="837">
        <v>1025</v>
      </c>
      <c r="F2402" s="269" t="s">
        <v>20967</v>
      </c>
      <c r="G2402" s="841" t="s">
        <v>20968</v>
      </c>
      <c r="H2402" s="842" t="s">
        <v>15585</v>
      </c>
      <c r="I2402" s="842" t="s">
        <v>15585</v>
      </c>
      <c r="J2402" s="107" t="s">
        <v>15585</v>
      </c>
      <c r="K2402" s="10">
        <v>3</v>
      </c>
      <c r="L2402" s="10">
        <v>12</v>
      </c>
      <c r="M2402" s="838">
        <v>12801.320000000002</v>
      </c>
      <c r="N2402" s="10">
        <v>0</v>
      </c>
      <c r="O2402" s="107">
        <v>6</v>
      </c>
      <c r="P2402" s="838">
        <v>5996.74</v>
      </c>
      <c r="Q2402" s="10">
        <v>0</v>
      </c>
      <c r="R2402" s="107">
        <v>12</v>
      </c>
    </row>
    <row r="2403" spans="1:18" s="843" customFormat="1" ht="22.5" x14ac:dyDescent="0.25">
      <c r="A2403" s="107" t="s">
        <v>19901</v>
      </c>
      <c r="B2403" s="10" t="s">
        <v>19548</v>
      </c>
      <c r="C2403" s="269" t="s">
        <v>30118</v>
      </c>
      <c r="D2403" s="841" t="s">
        <v>20122</v>
      </c>
      <c r="E2403" s="837">
        <v>3200</v>
      </c>
      <c r="F2403" s="269" t="s">
        <v>20969</v>
      </c>
      <c r="G2403" s="841" t="s">
        <v>20970</v>
      </c>
      <c r="H2403" s="842" t="s">
        <v>19594</v>
      </c>
      <c r="I2403" s="842" t="s">
        <v>19093</v>
      </c>
      <c r="J2403" s="107" t="s">
        <v>19594</v>
      </c>
      <c r="K2403" s="10">
        <v>3</v>
      </c>
      <c r="L2403" s="10">
        <v>12</v>
      </c>
      <c r="M2403" s="838">
        <v>39000</v>
      </c>
      <c r="N2403" s="10">
        <v>0</v>
      </c>
      <c r="O2403" s="107">
        <v>6</v>
      </c>
      <c r="P2403" s="838">
        <v>19200</v>
      </c>
      <c r="Q2403" s="10">
        <v>0</v>
      </c>
      <c r="R2403" s="107">
        <v>12</v>
      </c>
    </row>
    <row r="2404" spans="1:18" s="843" customFormat="1" ht="22.5" x14ac:dyDescent="0.25">
      <c r="A2404" s="107" t="s">
        <v>19901</v>
      </c>
      <c r="B2404" s="10" t="s">
        <v>19548</v>
      </c>
      <c r="C2404" s="269" t="s">
        <v>30118</v>
      </c>
      <c r="D2404" s="841" t="s">
        <v>19955</v>
      </c>
      <c r="E2404" s="837">
        <v>3200</v>
      </c>
      <c r="F2404" s="269" t="s">
        <v>20971</v>
      </c>
      <c r="G2404" s="841" t="s">
        <v>20972</v>
      </c>
      <c r="H2404" s="842" t="s">
        <v>19594</v>
      </c>
      <c r="I2404" s="842" t="s">
        <v>19093</v>
      </c>
      <c r="J2404" s="107" t="s">
        <v>19594</v>
      </c>
      <c r="K2404" s="10">
        <v>3</v>
      </c>
      <c r="L2404" s="10">
        <v>12</v>
      </c>
      <c r="M2404" s="838">
        <v>39000</v>
      </c>
      <c r="N2404" s="10">
        <v>0</v>
      </c>
      <c r="O2404" s="107">
        <v>6</v>
      </c>
      <c r="P2404" s="838">
        <v>19192.22</v>
      </c>
      <c r="Q2404" s="10">
        <v>0</v>
      </c>
      <c r="R2404" s="107">
        <v>12</v>
      </c>
    </row>
    <row r="2405" spans="1:18" s="843" customFormat="1" ht="22.5" x14ac:dyDescent="0.25">
      <c r="A2405" s="107" t="s">
        <v>19901</v>
      </c>
      <c r="B2405" s="10" t="s">
        <v>19548</v>
      </c>
      <c r="C2405" s="269" t="s">
        <v>30118</v>
      </c>
      <c r="D2405" s="841" t="s">
        <v>19902</v>
      </c>
      <c r="E2405" s="837">
        <v>2100</v>
      </c>
      <c r="F2405" s="269" t="s">
        <v>20973</v>
      </c>
      <c r="G2405" s="841" t="s">
        <v>20974</v>
      </c>
      <c r="H2405" s="842" t="s">
        <v>17159</v>
      </c>
      <c r="I2405" s="842" t="s">
        <v>15810</v>
      </c>
      <c r="J2405" s="107" t="s">
        <v>17159</v>
      </c>
      <c r="K2405" s="10">
        <v>3</v>
      </c>
      <c r="L2405" s="10">
        <v>12</v>
      </c>
      <c r="M2405" s="838">
        <v>25800</v>
      </c>
      <c r="N2405" s="10">
        <v>0</v>
      </c>
      <c r="O2405" s="107">
        <v>6</v>
      </c>
      <c r="P2405" s="838">
        <v>12600</v>
      </c>
      <c r="Q2405" s="10">
        <v>0</v>
      </c>
      <c r="R2405" s="107">
        <v>12</v>
      </c>
    </row>
    <row r="2406" spans="1:18" s="843" customFormat="1" ht="22.5" x14ac:dyDescent="0.25">
      <c r="A2406" s="107" t="s">
        <v>19901</v>
      </c>
      <c r="B2406" s="10" t="s">
        <v>19548</v>
      </c>
      <c r="C2406" s="269" t="s">
        <v>30118</v>
      </c>
      <c r="D2406" s="841" t="s">
        <v>19955</v>
      </c>
      <c r="E2406" s="837">
        <v>3200</v>
      </c>
      <c r="F2406" s="269" t="s">
        <v>20975</v>
      </c>
      <c r="G2406" s="841" t="s">
        <v>20976</v>
      </c>
      <c r="H2406" s="842" t="s">
        <v>19594</v>
      </c>
      <c r="I2406" s="842" t="s">
        <v>19093</v>
      </c>
      <c r="J2406" s="107" t="s">
        <v>19594</v>
      </c>
      <c r="K2406" s="10">
        <v>3</v>
      </c>
      <c r="L2406" s="10">
        <v>12</v>
      </c>
      <c r="M2406" s="838">
        <v>38893.33</v>
      </c>
      <c r="N2406" s="10">
        <v>0</v>
      </c>
      <c r="O2406" s="107">
        <v>6</v>
      </c>
      <c r="P2406" s="838">
        <v>19200</v>
      </c>
      <c r="Q2406" s="10">
        <v>0</v>
      </c>
      <c r="R2406" s="107">
        <v>12</v>
      </c>
    </row>
    <row r="2407" spans="1:18" s="843" customFormat="1" ht="22.5" x14ac:dyDescent="0.25">
      <c r="A2407" s="107" t="s">
        <v>19901</v>
      </c>
      <c r="B2407" s="10" t="s">
        <v>19548</v>
      </c>
      <c r="C2407" s="269" t="s">
        <v>30118</v>
      </c>
      <c r="D2407" s="841" t="s">
        <v>19902</v>
      </c>
      <c r="E2407" s="837">
        <v>2100</v>
      </c>
      <c r="F2407" s="269" t="s">
        <v>20977</v>
      </c>
      <c r="G2407" s="841" t="s">
        <v>20978</v>
      </c>
      <c r="H2407" s="842" t="s">
        <v>17159</v>
      </c>
      <c r="I2407" s="842" t="s">
        <v>15810</v>
      </c>
      <c r="J2407" s="107" t="s">
        <v>17159</v>
      </c>
      <c r="K2407" s="10">
        <v>3</v>
      </c>
      <c r="L2407" s="10">
        <v>12</v>
      </c>
      <c r="M2407" s="838">
        <v>25622</v>
      </c>
      <c r="N2407" s="10">
        <v>0</v>
      </c>
      <c r="O2407" s="107">
        <v>6</v>
      </c>
      <c r="P2407" s="838">
        <v>12600</v>
      </c>
      <c r="Q2407" s="10">
        <v>0</v>
      </c>
      <c r="R2407" s="107">
        <v>12</v>
      </c>
    </row>
    <row r="2408" spans="1:18" s="843" customFormat="1" ht="22.5" x14ac:dyDescent="0.25">
      <c r="A2408" s="107" t="s">
        <v>19901</v>
      </c>
      <c r="B2408" s="10" t="s">
        <v>19548</v>
      </c>
      <c r="C2408" s="269" t="s">
        <v>30118</v>
      </c>
      <c r="D2408" s="841" t="s">
        <v>20061</v>
      </c>
      <c r="E2408" s="837">
        <v>3200</v>
      </c>
      <c r="F2408" s="269" t="s">
        <v>20979</v>
      </c>
      <c r="G2408" s="841" t="s">
        <v>20980</v>
      </c>
      <c r="H2408" s="842" t="s">
        <v>19641</v>
      </c>
      <c r="I2408" s="842" t="s">
        <v>19093</v>
      </c>
      <c r="J2408" s="107" t="s">
        <v>19641</v>
      </c>
      <c r="K2408" s="10">
        <v>3</v>
      </c>
      <c r="L2408" s="10">
        <v>12</v>
      </c>
      <c r="M2408" s="838">
        <v>39000</v>
      </c>
      <c r="N2408" s="10">
        <v>0</v>
      </c>
      <c r="O2408" s="107">
        <v>6</v>
      </c>
      <c r="P2408" s="838">
        <v>19200</v>
      </c>
      <c r="Q2408" s="10">
        <v>0</v>
      </c>
      <c r="R2408" s="107">
        <v>12</v>
      </c>
    </row>
    <row r="2409" spans="1:18" s="843" customFormat="1" ht="22.5" x14ac:dyDescent="0.25">
      <c r="A2409" s="107" t="s">
        <v>19901</v>
      </c>
      <c r="B2409" s="10" t="s">
        <v>19548</v>
      </c>
      <c r="C2409" s="269" t="s">
        <v>30118</v>
      </c>
      <c r="D2409" s="841" t="s">
        <v>19902</v>
      </c>
      <c r="E2409" s="837">
        <v>2100</v>
      </c>
      <c r="F2409" s="269" t="s">
        <v>20981</v>
      </c>
      <c r="G2409" s="841" t="s">
        <v>20982</v>
      </c>
      <c r="H2409" s="842" t="s">
        <v>17159</v>
      </c>
      <c r="I2409" s="842" t="s">
        <v>15810</v>
      </c>
      <c r="J2409" s="107" t="s">
        <v>17159</v>
      </c>
      <c r="K2409" s="10">
        <v>3</v>
      </c>
      <c r="L2409" s="10">
        <v>12</v>
      </c>
      <c r="M2409" s="838">
        <v>25800</v>
      </c>
      <c r="N2409" s="10">
        <v>0</v>
      </c>
      <c r="O2409" s="107">
        <v>6</v>
      </c>
      <c r="P2409" s="838">
        <v>12600</v>
      </c>
      <c r="Q2409" s="10">
        <v>0</v>
      </c>
      <c r="R2409" s="107">
        <v>12</v>
      </c>
    </row>
    <row r="2410" spans="1:18" s="843" customFormat="1" ht="22.5" x14ac:dyDescent="0.25">
      <c r="A2410" s="107" t="s">
        <v>19901</v>
      </c>
      <c r="B2410" s="10" t="s">
        <v>19548</v>
      </c>
      <c r="C2410" s="269" t="s">
        <v>30118</v>
      </c>
      <c r="D2410" s="841" t="s">
        <v>19955</v>
      </c>
      <c r="E2410" s="837">
        <v>3200</v>
      </c>
      <c r="F2410" s="269" t="s">
        <v>20983</v>
      </c>
      <c r="G2410" s="841" t="s">
        <v>20984</v>
      </c>
      <c r="H2410" s="842" t="s">
        <v>19594</v>
      </c>
      <c r="I2410" s="842" t="s">
        <v>19093</v>
      </c>
      <c r="J2410" s="107" t="s">
        <v>19594</v>
      </c>
      <c r="K2410" s="10">
        <v>3</v>
      </c>
      <c r="L2410" s="10">
        <v>12</v>
      </c>
      <c r="M2410" s="838">
        <v>38893.33</v>
      </c>
      <c r="N2410" s="10">
        <v>0</v>
      </c>
      <c r="O2410" s="107">
        <v>6</v>
      </c>
      <c r="P2410" s="838">
        <v>19186.669999999998</v>
      </c>
      <c r="Q2410" s="10">
        <v>0</v>
      </c>
      <c r="R2410" s="107">
        <v>12</v>
      </c>
    </row>
    <row r="2411" spans="1:18" s="843" customFormat="1" ht="22.5" x14ac:dyDescent="0.25">
      <c r="A2411" s="107" t="s">
        <v>19901</v>
      </c>
      <c r="B2411" s="10" t="s">
        <v>19548</v>
      </c>
      <c r="C2411" s="269" t="s">
        <v>30118</v>
      </c>
      <c r="D2411" s="841" t="s">
        <v>20985</v>
      </c>
      <c r="E2411" s="837">
        <v>2100</v>
      </c>
      <c r="F2411" s="269" t="s">
        <v>20986</v>
      </c>
      <c r="G2411" s="841" t="s">
        <v>20987</v>
      </c>
      <c r="H2411" s="842" t="s">
        <v>17159</v>
      </c>
      <c r="I2411" s="842" t="s">
        <v>19093</v>
      </c>
      <c r="J2411" s="107" t="s">
        <v>17159</v>
      </c>
      <c r="K2411" s="10">
        <v>1</v>
      </c>
      <c r="L2411" s="10">
        <v>2</v>
      </c>
      <c r="M2411" s="838">
        <v>4491.66</v>
      </c>
      <c r="N2411" s="10">
        <v>1</v>
      </c>
      <c r="O2411" s="107">
        <v>6</v>
      </c>
      <c r="P2411" s="838">
        <v>0</v>
      </c>
      <c r="Q2411" s="10">
        <v>1</v>
      </c>
      <c r="R2411" s="107">
        <v>12</v>
      </c>
    </row>
    <row r="2412" spans="1:18" s="843" customFormat="1" ht="22.5" x14ac:dyDescent="0.25">
      <c r="A2412" s="107" t="s">
        <v>19901</v>
      </c>
      <c r="B2412" s="10" t="s">
        <v>19548</v>
      </c>
      <c r="C2412" s="269" t="s">
        <v>30118</v>
      </c>
      <c r="D2412" s="841" t="s">
        <v>20988</v>
      </c>
      <c r="E2412" s="837">
        <v>2750</v>
      </c>
      <c r="F2412" s="269" t="s">
        <v>20989</v>
      </c>
      <c r="G2412" s="841" t="s">
        <v>20990</v>
      </c>
      <c r="H2412" s="842" t="s">
        <v>20991</v>
      </c>
      <c r="I2412" s="842" t="s">
        <v>15810</v>
      </c>
      <c r="J2412" s="107" t="s">
        <v>20991</v>
      </c>
      <c r="K2412" s="10">
        <v>3</v>
      </c>
      <c r="L2412" s="10">
        <v>12</v>
      </c>
      <c r="M2412" s="838">
        <v>33598.28</v>
      </c>
      <c r="N2412" s="10">
        <v>0</v>
      </c>
      <c r="O2412" s="107">
        <v>6</v>
      </c>
      <c r="P2412" s="838">
        <v>16407.95</v>
      </c>
      <c r="Q2412" s="10">
        <v>0</v>
      </c>
      <c r="R2412" s="107">
        <v>12</v>
      </c>
    </row>
    <row r="2413" spans="1:18" s="843" customFormat="1" ht="22.5" x14ac:dyDescent="0.25">
      <c r="A2413" s="107" t="s">
        <v>19901</v>
      </c>
      <c r="B2413" s="10" t="s">
        <v>19548</v>
      </c>
      <c r="C2413" s="269" t="s">
        <v>30118</v>
      </c>
      <c r="D2413" s="841" t="s">
        <v>20345</v>
      </c>
      <c r="E2413" s="837">
        <v>3500</v>
      </c>
      <c r="F2413" s="269" t="s">
        <v>20992</v>
      </c>
      <c r="G2413" s="841" t="s">
        <v>20993</v>
      </c>
      <c r="H2413" s="842" t="s">
        <v>20348</v>
      </c>
      <c r="I2413" s="842" t="s">
        <v>19093</v>
      </c>
      <c r="J2413" s="107" t="s">
        <v>20348</v>
      </c>
      <c r="K2413" s="10">
        <v>1</v>
      </c>
      <c r="L2413" s="10">
        <v>3</v>
      </c>
      <c r="M2413" s="838">
        <v>8331.94</v>
      </c>
      <c r="N2413" s="10">
        <v>1</v>
      </c>
      <c r="O2413" s="107">
        <v>6</v>
      </c>
      <c r="P2413" s="838">
        <v>0</v>
      </c>
      <c r="Q2413" s="10">
        <v>1</v>
      </c>
      <c r="R2413" s="107">
        <v>12</v>
      </c>
    </row>
    <row r="2414" spans="1:18" s="843" customFormat="1" ht="22.5" x14ac:dyDescent="0.25">
      <c r="A2414" s="107" t="s">
        <v>19901</v>
      </c>
      <c r="B2414" s="10" t="s">
        <v>19548</v>
      </c>
      <c r="C2414" s="269" t="s">
        <v>30118</v>
      </c>
      <c r="D2414" s="841" t="s">
        <v>20994</v>
      </c>
      <c r="E2414" s="837">
        <v>5000</v>
      </c>
      <c r="F2414" s="269" t="s">
        <v>20995</v>
      </c>
      <c r="G2414" s="841" t="s">
        <v>20996</v>
      </c>
      <c r="H2414" s="842" t="s">
        <v>15416</v>
      </c>
      <c r="I2414" s="842" t="s">
        <v>19093</v>
      </c>
      <c r="J2414" s="107" t="s">
        <v>15416</v>
      </c>
      <c r="K2414" s="10">
        <v>3</v>
      </c>
      <c r="L2414" s="10">
        <v>12</v>
      </c>
      <c r="M2414" s="838">
        <v>60598.61</v>
      </c>
      <c r="N2414" s="10">
        <v>0</v>
      </c>
      <c r="O2414" s="107">
        <v>6</v>
      </c>
      <c r="P2414" s="838">
        <v>30000</v>
      </c>
      <c r="Q2414" s="10">
        <v>0</v>
      </c>
      <c r="R2414" s="107">
        <v>12</v>
      </c>
    </row>
    <row r="2415" spans="1:18" s="843" customFormat="1" ht="22.5" x14ac:dyDescent="0.25">
      <c r="A2415" s="107" t="s">
        <v>19901</v>
      </c>
      <c r="B2415" s="10" t="s">
        <v>19548</v>
      </c>
      <c r="C2415" s="269" t="s">
        <v>30118</v>
      </c>
      <c r="D2415" s="841" t="s">
        <v>20997</v>
      </c>
      <c r="E2415" s="837">
        <v>4500</v>
      </c>
      <c r="F2415" s="269" t="s">
        <v>20998</v>
      </c>
      <c r="G2415" s="841" t="s">
        <v>20999</v>
      </c>
      <c r="H2415" s="842" t="s">
        <v>19911</v>
      </c>
      <c r="I2415" s="842" t="s">
        <v>19093</v>
      </c>
      <c r="J2415" s="107" t="s">
        <v>19911</v>
      </c>
      <c r="K2415" s="10">
        <v>3</v>
      </c>
      <c r="L2415" s="10">
        <v>12</v>
      </c>
      <c r="M2415" s="838">
        <v>54590.62</v>
      </c>
      <c r="N2415" s="10">
        <v>0</v>
      </c>
      <c r="O2415" s="107">
        <v>6</v>
      </c>
      <c r="P2415" s="838">
        <v>27000</v>
      </c>
      <c r="Q2415" s="10">
        <v>0</v>
      </c>
      <c r="R2415" s="107">
        <v>12</v>
      </c>
    </row>
    <row r="2416" spans="1:18" s="843" customFormat="1" ht="22.5" x14ac:dyDescent="0.25">
      <c r="A2416" s="107" t="s">
        <v>19901</v>
      </c>
      <c r="B2416" s="10" t="s">
        <v>19548</v>
      </c>
      <c r="C2416" s="269" t="s">
        <v>30118</v>
      </c>
      <c r="D2416" s="841" t="s">
        <v>19902</v>
      </c>
      <c r="E2416" s="837">
        <v>2100</v>
      </c>
      <c r="F2416" s="269" t="s">
        <v>21000</v>
      </c>
      <c r="G2416" s="841" t="s">
        <v>21001</v>
      </c>
      <c r="H2416" s="842" t="s">
        <v>17159</v>
      </c>
      <c r="I2416" s="842" t="s">
        <v>15810</v>
      </c>
      <c r="J2416" s="107" t="s">
        <v>17159</v>
      </c>
      <c r="K2416" s="10">
        <v>3</v>
      </c>
      <c r="L2416" s="10">
        <v>12</v>
      </c>
      <c r="M2416" s="838">
        <v>25800</v>
      </c>
      <c r="N2416" s="10">
        <v>0</v>
      </c>
      <c r="O2416" s="107">
        <v>6</v>
      </c>
      <c r="P2416" s="838">
        <v>12600</v>
      </c>
      <c r="Q2416" s="10">
        <v>0</v>
      </c>
      <c r="R2416" s="107">
        <v>12</v>
      </c>
    </row>
    <row r="2417" spans="1:18" s="843" customFormat="1" ht="22.5" x14ac:dyDescent="0.25">
      <c r="A2417" s="107" t="s">
        <v>19901</v>
      </c>
      <c r="B2417" s="10" t="s">
        <v>19548</v>
      </c>
      <c r="C2417" s="269" t="s">
        <v>30118</v>
      </c>
      <c r="D2417" s="841" t="s">
        <v>19902</v>
      </c>
      <c r="E2417" s="837">
        <v>2100</v>
      </c>
      <c r="F2417" s="269" t="s">
        <v>21002</v>
      </c>
      <c r="G2417" s="841" t="s">
        <v>21003</v>
      </c>
      <c r="H2417" s="842" t="s">
        <v>17159</v>
      </c>
      <c r="I2417" s="842" t="s">
        <v>15810</v>
      </c>
      <c r="J2417" s="107" t="s">
        <v>17159</v>
      </c>
      <c r="K2417" s="10">
        <v>3</v>
      </c>
      <c r="L2417" s="10">
        <v>12</v>
      </c>
      <c r="M2417" s="838">
        <v>25880.52</v>
      </c>
      <c r="N2417" s="10">
        <v>0</v>
      </c>
      <c r="O2417" s="107">
        <v>6</v>
      </c>
      <c r="P2417" s="838">
        <v>12460</v>
      </c>
      <c r="Q2417" s="10">
        <v>0</v>
      </c>
      <c r="R2417" s="107">
        <v>12</v>
      </c>
    </row>
    <row r="2418" spans="1:18" s="843" customFormat="1" ht="22.5" x14ac:dyDescent="0.25">
      <c r="A2418" s="107" t="s">
        <v>19901</v>
      </c>
      <c r="B2418" s="10" t="s">
        <v>19548</v>
      </c>
      <c r="C2418" s="269" t="s">
        <v>30118</v>
      </c>
      <c r="D2418" s="841" t="s">
        <v>21004</v>
      </c>
      <c r="E2418" s="837">
        <v>4500</v>
      </c>
      <c r="F2418" s="269" t="s">
        <v>21005</v>
      </c>
      <c r="G2418" s="841" t="s">
        <v>21006</v>
      </c>
      <c r="H2418" s="842" t="s">
        <v>21007</v>
      </c>
      <c r="I2418" s="842" t="s">
        <v>19093</v>
      </c>
      <c r="J2418" s="107" t="s">
        <v>21007</v>
      </c>
      <c r="K2418" s="10">
        <v>1</v>
      </c>
      <c r="L2418" s="10">
        <v>2</v>
      </c>
      <c r="M2418" s="838">
        <v>8893.33</v>
      </c>
      <c r="N2418" s="10">
        <v>1</v>
      </c>
      <c r="O2418" s="107">
        <v>6</v>
      </c>
      <c r="P2418" s="838">
        <v>26999.69</v>
      </c>
      <c r="Q2418" s="10">
        <v>1</v>
      </c>
      <c r="R2418" s="107">
        <v>12</v>
      </c>
    </row>
    <row r="2419" spans="1:18" s="843" customFormat="1" ht="22.5" x14ac:dyDescent="0.25">
      <c r="A2419" s="107" t="s">
        <v>19901</v>
      </c>
      <c r="B2419" s="10" t="s">
        <v>19548</v>
      </c>
      <c r="C2419" s="269" t="s">
        <v>30118</v>
      </c>
      <c r="D2419" s="841" t="s">
        <v>21008</v>
      </c>
      <c r="E2419" s="837">
        <v>1800</v>
      </c>
      <c r="F2419" s="269" t="s">
        <v>21009</v>
      </c>
      <c r="G2419" s="841" t="s">
        <v>21010</v>
      </c>
      <c r="H2419" s="842" t="s">
        <v>15585</v>
      </c>
      <c r="I2419" s="842" t="s">
        <v>15585</v>
      </c>
      <c r="J2419" s="107" t="s">
        <v>15585</v>
      </c>
      <c r="K2419" s="10">
        <v>3</v>
      </c>
      <c r="L2419" s="10">
        <v>12</v>
      </c>
      <c r="M2419" s="838">
        <v>22385.359999999997</v>
      </c>
      <c r="N2419" s="10">
        <v>0</v>
      </c>
      <c r="O2419" s="107">
        <v>6</v>
      </c>
      <c r="P2419" s="838">
        <v>10800</v>
      </c>
      <c r="Q2419" s="10">
        <v>0</v>
      </c>
      <c r="R2419" s="107">
        <v>12</v>
      </c>
    </row>
    <row r="2420" spans="1:18" s="843" customFormat="1" ht="22.5" x14ac:dyDescent="0.25">
      <c r="A2420" s="107" t="s">
        <v>19901</v>
      </c>
      <c r="B2420" s="10" t="s">
        <v>19548</v>
      </c>
      <c r="C2420" s="269" t="s">
        <v>30118</v>
      </c>
      <c r="D2420" s="841" t="s">
        <v>19955</v>
      </c>
      <c r="E2420" s="837">
        <v>3200</v>
      </c>
      <c r="F2420" s="269" t="s">
        <v>21011</v>
      </c>
      <c r="G2420" s="841" t="s">
        <v>21012</v>
      </c>
      <c r="H2420" s="842" t="s">
        <v>19594</v>
      </c>
      <c r="I2420" s="842" t="s">
        <v>19093</v>
      </c>
      <c r="J2420" s="107" t="s">
        <v>19594</v>
      </c>
      <c r="K2420" s="10">
        <v>3</v>
      </c>
      <c r="L2420" s="10">
        <v>12</v>
      </c>
      <c r="M2420" s="838">
        <v>38993.33</v>
      </c>
      <c r="N2420" s="10">
        <v>0</v>
      </c>
      <c r="O2420" s="107">
        <v>6</v>
      </c>
      <c r="P2420" s="838">
        <v>19200</v>
      </c>
      <c r="Q2420" s="10">
        <v>0</v>
      </c>
      <c r="R2420" s="107">
        <v>12</v>
      </c>
    </row>
    <row r="2421" spans="1:18" s="843" customFormat="1" ht="22.5" x14ac:dyDescent="0.25">
      <c r="A2421" s="107" t="s">
        <v>19901</v>
      </c>
      <c r="B2421" s="10" t="s">
        <v>19548</v>
      </c>
      <c r="C2421" s="269" t="s">
        <v>30118</v>
      </c>
      <c r="D2421" s="841" t="s">
        <v>19902</v>
      </c>
      <c r="E2421" s="837">
        <v>2100</v>
      </c>
      <c r="F2421" s="269" t="s">
        <v>21013</v>
      </c>
      <c r="G2421" s="841" t="s">
        <v>21014</v>
      </c>
      <c r="H2421" s="842" t="s">
        <v>19594</v>
      </c>
      <c r="I2421" s="842" t="s">
        <v>19093</v>
      </c>
      <c r="J2421" s="107" t="s">
        <v>19594</v>
      </c>
      <c r="K2421" s="10">
        <v>3</v>
      </c>
      <c r="L2421" s="10">
        <v>12</v>
      </c>
      <c r="M2421" s="838">
        <v>25800</v>
      </c>
      <c r="N2421" s="10">
        <v>0</v>
      </c>
      <c r="O2421" s="107">
        <v>6</v>
      </c>
      <c r="P2421" s="838">
        <v>12600</v>
      </c>
      <c r="Q2421" s="10">
        <v>0</v>
      </c>
      <c r="R2421" s="107">
        <v>12</v>
      </c>
    </row>
    <row r="2422" spans="1:18" s="843" customFormat="1" ht="22.5" x14ac:dyDescent="0.25">
      <c r="A2422" s="107" t="s">
        <v>19901</v>
      </c>
      <c r="B2422" s="10" t="s">
        <v>19548</v>
      </c>
      <c r="C2422" s="269" t="s">
        <v>30118</v>
      </c>
      <c r="D2422" s="841" t="s">
        <v>21015</v>
      </c>
      <c r="E2422" s="837">
        <v>1800</v>
      </c>
      <c r="F2422" s="269" t="s">
        <v>21016</v>
      </c>
      <c r="G2422" s="841" t="s">
        <v>21017</v>
      </c>
      <c r="H2422" s="842" t="s">
        <v>17159</v>
      </c>
      <c r="I2422" s="842" t="s">
        <v>15810</v>
      </c>
      <c r="J2422" s="107" t="s">
        <v>17159</v>
      </c>
      <c r="K2422" s="10">
        <v>3</v>
      </c>
      <c r="L2422" s="10">
        <v>12</v>
      </c>
      <c r="M2422" s="838">
        <v>22338.75</v>
      </c>
      <c r="N2422" s="10">
        <v>0</v>
      </c>
      <c r="O2422" s="107">
        <v>6</v>
      </c>
      <c r="P2422" s="838">
        <v>10680</v>
      </c>
      <c r="Q2422" s="10">
        <v>0</v>
      </c>
      <c r="R2422" s="107">
        <v>12</v>
      </c>
    </row>
    <row r="2423" spans="1:18" s="843" customFormat="1" ht="22.5" x14ac:dyDescent="0.25">
      <c r="A2423" s="107" t="s">
        <v>19901</v>
      </c>
      <c r="B2423" s="10" t="s">
        <v>19548</v>
      </c>
      <c r="C2423" s="269" t="s">
        <v>30118</v>
      </c>
      <c r="D2423" s="841" t="s">
        <v>19902</v>
      </c>
      <c r="E2423" s="837">
        <v>2100</v>
      </c>
      <c r="F2423" s="269" t="s">
        <v>21018</v>
      </c>
      <c r="G2423" s="841" t="s">
        <v>21019</v>
      </c>
      <c r="H2423" s="842" t="s">
        <v>17159</v>
      </c>
      <c r="I2423" s="842" t="s">
        <v>15810</v>
      </c>
      <c r="J2423" s="107" t="s">
        <v>17159</v>
      </c>
      <c r="K2423" s="10">
        <v>3</v>
      </c>
      <c r="L2423" s="10">
        <v>12</v>
      </c>
      <c r="M2423" s="838">
        <v>23700</v>
      </c>
      <c r="N2423" s="10">
        <v>0</v>
      </c>
      <c r="O2423" s="107">
        <v>6</v>
      </c>
      <c r="P2423" s="838">
        <v>12544</v>
      </c>
      <c r="Q2423" s="10">
        <v>0</v>
      </c>
      <c r="R2423" s="107">
        <v>12</v>
      </c>
    </row>
    <row r="2424" spans="1:18" s="843" customFormat="1" ht="22.5" x14ac:dyDescent="0.25">
      <c r="A2424" s="107" t="s">
        <v>19901</v>
      </c>
      <c r="B2424" s="10" t="s">
        <v>19548</v>
      </c>
      <c r="C2424" s="269" t="s">
        <v>30118</v>
      </c>
      <c r="D2424" s="841" t="s">
        <v>19908</v>
      </c>
      <c r="E2424" s="837">
        <v>3200</v>
      </c>
      <c r="F2424" s="269" t="s">
        <v>21020</v>
      </c>
      <c r="G2424" s="841" t="s">
        <v>21021</v>
      </c>
      <c r="H2424" s="842" t="s">
        <v>19911</v>
      </c>
      <c r="I2424" s="842" t="s">
        <v>19093</v>
      </c>
      <c r="J2424" s="107" t="s">
        <v>19911</v>
      </c>
      <c r="K2424" s="10">
        <v>3</v>
      </c>
      <c r="L2424" s="10">
        <v>12</v>
      </c>
      <c r="M2424" s="838">
        <v>39000</v>
      </c>
      <c r="N2424" s="10">
        <v>0</v>
      </c>
      <c r="O2424" s="107">
        <v>6</v>
      </c>
      <c r="P2424" s="838">
        <v>19200</v>
      </c>
      <c r="Q2424" s="10">
        <v>0</v>
      </c>
      <c r="R2424" s="107">
        <v>12</v>
      </c>
    </row>
    <row r="2425" spans="1:18" s="843" customFormat="1" ht="33.75" x14ac:dyDescent="0.25">
      <c r="A2425" s="107" t="s">
        <v>19901</v>
      </c>
      <c r="B2425" s="10" t="s">
        <v>19548</v>
      </c>
      <c r="C2425" s="269" t="s">
        <v>30118</v>
      </c>
      <c r="D2425" s="841" t="s">
        <v>20021</v>
      </c>
      <c r="E2425" s="837">
        <v>1800</v>
      </c>
      <c r="F2425" s="269" t="s">
        <v>21022</v>
      </c>
      <c r="G2425" s="841" t="s">
        <v>21023</v>
      </c>
      <c r="H2425" s="842" t="s">
        <v>21024</v>
      </c>
      <c r="I2425" s="842" t="s">
        <v>15810</v>
      </c>
      <c r="J2425" s="107" t="s">
        <v>21024</v>
      </c>
      <c r="K2425" s="10">
        <v>3</v>
      </c>
      <c r="L2425" s="10">
        <v>12</v>
      </c>
      <c r="M2425" s="838">
        <v>22078.359999999997</v>
      </c>
      <c r="N2425" s="10">
        <v>0</v>
      </c>
      <c r="O2425" s="107">
        <v>6</v>
      </c>
      <c r="P2425" s="838">
        <v>10798.369999999999</v>
      </c>
      <c r="Q2425" s="10">
        <v>0</v>
      </c>
      <c r="R2425" s="107">
        <v>12</v>
      </c>
    </row>
    <row r="2426" spans="1:18" s="843" customFormat="1" ht="22.5" x14ac:dyDescent="0.25">
      <c r="A2426" s="107" t="s">
        <v>19901</v>
      </c>
      <c r="B2426" s="10" t="s">
        <v>19548</v>
      </c>
      <c r="C2426" s="269" t="s">
        <v>30118</v>
      </c>
      <c r="D2426" s="841" t="s">
        <v>19902</v>
      </c>
      <c r="E2426" s="837">
        <v>2100</v>
      </c>
      <c r="F2426" s="269" t="s">
        <v>21025</v>
      </c>
      <c r="G2426" s="841" t="s">
        <v>21026</v>
      </c>
      <c r="H2426" s="842" t="s">
        <v>17159</v>
      </c>
      <c r="I2426" s="842" t="s">
        <v>15810</v>
      </c>
      <c r="J2426" s="107" t="s">
        <v>17159</v>
      </c>
      <c r="K2426" s="10">
        <v>3</v>
      </c>
      <c r="L2426" s="10">
        <v>12</v>
      </c>
      <c r="M2426" s="838">
        <v>25800</v>
      </c>
      <c r="N2426" s="10">
        <v>0</v>
      </c>
      <c r="O2426" s="107">
        <v>6</v>
      </c>
      <c r="P2426" s="838">
        <v>12600</v>
      </c>
      <c r="Q2426" s="10">
        <v>0</v>
      </c>
      <c r="R2426" s="107">
        <v>12</v>
      </c>
    </row>
    <row r="2427" spans="1:18" s="843" customFormat="1" ht="22.5" x14ac:dyDescent="0.25">
      <c r="A2427" s="107" t="s">
        <v>19901</v>
      </c>
      <c r="B2427" s="10" t="s">
        <v>19548</v>
      </c>
      <c r="C2427" s="269" t="s">
        <v>30118</v>
      </c>
      <c r="D2427" s="841" t="s">
        <v>19902</v>
      </c>
      <c r="E2427" s="837">
        <v>2100</v>
      </c>
      <c r="F2427" s="269" t="s">
        <v>21027</v>
      </c>
      <c r="G2427" s="841" t="s">
        <v>21028</v>
      </c>
      <c r="H2427" s="842" t="s">
        <v>15585</v>
      </c>
      <c r="I2427" s="842" t="s">
        <v>15585</v>
      </c>
      <c r="J2427" s="107" t="s">
        <v>15585</v>
      </c>
      <c r="K2427" s="10">
        <v>3</v>
      </c>
      <c r="L2427" s="10">
        <v>12</v>
      </c>
      <c r="M2427" s="838">
        <v>25791.25</v>
      </c>
      <c r="N2427" s="10">
        <v>0</v>
      </c>
      <c r="O2427" s="107">
        <v>6</v>
      </c>
      <c r="P2427" s="838">
        <v>12600</v>
      </c>
      <c r="Q2427" s="10">
        <v>0</v>
      </c>
      <c r="R2427" s="107">
        <v>12</v>
      </c>
    </row>
    <row r="2428" spans="1:18" s="843" customFormat="1" ht="22.5" x14ac:dyDescent="0.25">
      <c r="A2428" s="107" t="s">
        <v>19901</v>
      </c>
      <c r="B2428" s="10" t="s">
        <v>19548</v>
      </c>
      <c r="C2428" s="269" t="s">
        <v>30118</v>
      </c>
      <c r="D2428" s="841" t="s">
        <v>21029</v>
      </c>
      <c r="E2428" s="837">
        <v>4400</v>
      </c>
      <c r="F2428" s="269" t="s">
        <v>21030</v>
      </c>
      <c r="G2428" s="841" t="s">
        <v>21031</v>
      </c>
      <c r="H2428" s="842" t="s">
        <v>19594</v>
      </c>
      <c r="I2428" s="842" t="s">
        <v>19093</v>
      </c>
      <c r="J2428" s="107" t="s">
        <v>19594</v>
      </c>
      <c r="K2428" s="10">
        <v>3</v>
      </c>
      <c r="L2428" s="10">
        <v>12</v>
      </c>
      <c r="M2428" s="838">
        <v>54110.900000000009</v>
      </c>
      <c r="N2428" s="10">
        <v>0</v>
      </c>
      <c r="O2428" s="107">
        <v>6</v>
      </c>
      <c r="P2428" s="838">
        <v>26073.359999999997</v>
      </c>
      <c r="Q2428" s="10">
        <v>0</v>
      </c>
      <c r="R2428" s="107">
        <v>12</v>
      </c>
    </row>
    <row r="2429" spans="1:18" s="843" customFormat="1" ht="22.5" x14ac:dyDescent="0.25">
      <c r="A2429" s="107" t="s">
        <v>19901</v>
      </c>
      <c r="B2429" s="10" t="s">
        <v>19548</v>
      </c>
      <c r="C2429" s="269" t="s">
        <v>30118</v>
      </c>
      <c r="D2429" s="841" t="s">
        <v>19905</v>
      </c>
      <c r="E2429" s="837">
        <v>2100</v>
      </c>
      <c r="F2429" s="269" t="s">
        <v>21032</v>
      </c>
      <c r="G2429" s="841" t="s">
        <v>21033</v>
      </c>
      <c r="H2429" s="842" t="s">
        <v>17159</v>
      </c>
      <c r="I2429" s="842" t="s">
        <v>15810</v>
      </c>
      <c r="J2429" s="107" t="s">
        <v>17159</v>
      </c>
      <c r="K2429" s="10">
        <v>3</v>
      </c>
      <c r="L2429" s="10">
        <v>12</v>
      </c>
      <c r="M2429" s="838">
        <v>25800</v>
      </c>
      <c r="N2429" s="10">
        <v>0</v>
      </c>
      <c r="O2429" s="107">
        <v>6</v>
      </c>
      <c r="P2429" s="838">
        <v>12538.75</v>
      </c>
      <c r="Q2429" s="10">
        <v>0</v>
      </c>
      <c r="R2429" s="107">
        <v>12</v>
      </c>
    </row>
    <row r="2430" spans="1:18" s="843" customFormat="1" ht="22.5" x14ac:dyDescent="0.25">
      <c r="A2430" s="107" t="s">
        <v>19901</v>
      </c>
      <c r="B2430" s="10" t="s">
        <v>19548</v>
      </c>
      <c r="C2430" s="269" t="s">
        <v>30118</v>
      </c>
      <c r="D2430" s="841" t="s">
        <v>20128</v>
      </c>
      <c r="E2430" s="837">
        <v>4500</v>
      </c>
      <c r="F2430" s="269" t="s">
        <v>21034</v>
      </c>
      <c r="G2430" s="841" t="s">
        <v>21035</v>
      </c>
      <c r="H2430" s="842" t="s">
        <v>19594</v>
      </c>
      <c r="I2430" s="842" t="s">
        <v>19093</v>
      </c>
      <c r="J2430" s="107" t="s">
        <v>19594</v>
      </c>
      <c r="K2430" s="10">
        <v>3</v>
      </c>
      <c r="L2430" s="10">
        <v>12</v>
      </c>
      <c r="M2430" s="838">
        <v>54295.31</v>
      </c>
      <c r="N2430" s="10">
        <v>0</v>
      </c>
      <c r="O2430" s="107">
        <v>6</v>
      </c>
      <c r="P2430" s="838">
        <v>27000</v>
      </c>
      <c r="Q2430" s="10">
        <v>0</v>
      </c>
      <c r="R2430" s="107">
        <v>12</v>
      </c>
    </row>
    <row r="2431" spans="1:18" s="843" customFormat="1" ht="22.5" x14ac:dyDescent="0.25">
      <c r="A2431" s="107" t="s">
        <v>19901</v>
      </c>
      <c r="B2431" s="10" t="s">
        <v>19548</v>
      </c>
      <c r="C2431" s="269" t="s">
        <v>30118</v>
      </c>
      <c r="D2431" s="841" t="s">
        <v>19955</v>
      </c>
      <c r="E2431" s="837">
        <v>3200</v>
      </c>
      <c r="F2431" s="269" t="s">
        <v>21036</v>
      </c>
      <c r="G2431" s="841" t="s">
        <v>21037</v>
      </c>
      <c r="H2431" s="842" t="s">
        <v>19594</v>
      </c>
      <c r="I2431" s="842" t="s">
        <v>19093</v>
      </c>
      <c r="J2431" s="107" t="s">
        <v>19594</v>
      </c>
      <c r="K2431" s="10">
        <v>3</v>
      </c>
      <c r="L2431" s="10">
        <v>12</v>
      </c>
      <c r="M2431" s="838">
        <v>39000</v>
      </c>
      <c r="N2431" s="10">
        <v>0</v>
      </c>
      <c r="O2431" s="107">
        <v>6</v>
      </c>
      <c r="P2431" s="838">
        <v>19200</v>
      </c>
      <c r="Q2431" s="10">
        <v>0</v>
      </c>
      <c r="R2431" s="107">
        <v>12</v>
      </c>
    </row>
    <row r="2432" spans="1:18" s="843" customFormat="1" ht="22.5" x14ac:dyDescent="0.25">
      <c r="A2432" s="107" t="s">
        <v>19901</v>
      </c>
      <c r="B2432" s="10" t="s">
        <v>19548</v>
      </c>
      <c r="C2432" s="269" t="s">
        <v>30118</v>
      </c>
      <c r="D2432" s="841" t="s">
        <v>19991</v>
      </c>
      <c r="E2432" s="837">
        <v>1200</v>
      </c>
      <c r="F2432" s="269" t="s">
        <v>21038</v>
      </c>
      <c r="G2432" s="841" t="s">
        <v>21039</v>
      </c>
      <c r="H2432" s="842" t="s">
        <v>15585</v>
      </c>
      <c r="I2432" s="842" t="s">
        <v>15585</v>
      </c>
      <c r="J2432" s="107" t="s">
        <v>15585</v>
      </c>
      <c r="K2432" s="10">
        <v>3</v>
      </c>
      <c r="L2432" s="10">
        <v>12</v>
      </c>
      <c r="M2432" s="838">
        <v>15125.58</v>
      </c>
      <c r="N2432" s="10">
        <v>0</v>
      </c>
      <c r="O2432" s="107">
        <v>6</v>
      </c>
      <c r="P2432" s="838">
        <v>7200</v>
      </c>
      <c r="Q2432" s="10">
        <v>0</v>
      </c>
      <c r="R2432" s="107">
        <v>12</v>
      </c>
    </row>
    <row r="2433" spans="1:18" s="843" customFormat="1" ht="22.5" x14ac:dyDescent="0.25">
      <c r="A2433" s="107" t="s">
        <v>19901</v>
      </c>
      <c r="B2433" s="10" t="s">
        <v>19548</v>
      </c>
      <c r="C2433" s="269" t="s">
        <v>30118</v>
      </c>
      <c r="D2433" s="841" t="s">
        <v>21040</v>
      </c>
      <c r="E2433" s="837">
        <v>3200</v>
      </c>
      <c r="F2433" s="269" t="s">
        <v>21041</v>
      </c>
      <c r="G2433" s="841" t="s">
        <v>21042</v>
      </c>
      <c r="H2433" s="842" t="s">
        <v>19594</v>
      </c>
      <c r="I2433" s="842" t="s">
        <v>19093</v>
      </c>
      <c r="J2433" s="107" t="s">
        <v>19594</v>
      </c>
      <c r="K2433" s="10">
        <v>3</v>
      </c>
      <c r="L2433" s="10">
        <v>12</v>
      </c>
      <c r="M2433" s="838">
        <v>39000</v>
      </c>
      <c r="N2433" s="10">
        <v>0</v>
      </c>
      <c r="O2433" s="107">
        <v>6</v>
      </c>
      <c r="P2433" s="838">
        <v>19200</v>
      </c>
      <c r="Q2433" s="10">
        <v>0</v>
      </c>
      <c r="R2433" s="107">
        <v>12</v>
      </c>
    </row>
    <row r="2434" spans="1:18" s="843" customFormat="1" ht="22.5" x14ac:dyDescent="0.25">
      <c r="A2434" s="107" t="s">
        <v>19901</v>
      </c>
      <c r="B2434" s="10" t="s">
        <v>19548</v>
      </c>
      <c r="C2434" s="269" t="s">
        <v>30118</v>
      </c>
      <c r="D2434" s="841" t="s">
        <v>20143</v>
      </c>
      <c r="E2434" s="837">
        <v>4300</v>
      </c>
      <c r="F2434" s="269" t="s">
        <v>21043</v>
      </c>
      <c r="G2434" s="841" t="s">
        <v>21044</v>
      </c>
      <c r="H2434" s="842" t="s">
        <v>19594</v>
      </c>
      <c r="I2434" s="842" t="s">
        <v>19093</v>
      </c>
      <c r="J2434" s="107" t="s">
        <v>19594</v>
      </c>
      <c r="K2434" s="10">
        <v>3</v>
      </c>
      <c r="L2434" s="10">
        <v>12</v>
      </c>
      <c r="M2434" s="838">
        <v>52200.6</v>
      </c>
      <c r="N2434" s="10">
        <v>0</v>
      </c>
      <c r="O2434" s="107">
        <v>6</v>
      </c>
      <c r="P2434" s="838">
        <v>25656.67</v>
      </c>
      <c r="Q2434" s="10">
        <v>0</v>
      </c>
      <c r="R2434" s="107">
        <v>12</v>
      </c>
    </row>
    <row r="2435" spans="1:18" s="843" customFormat="1" ht="22.5" x14ac:dyDescent="0.25">
      <c r="A2435" s="107" t="s">
        <v>19901</v>
      </c>
      <c r="B2435" s="10" t="s">
        <v>19548</v>
      </c>
      <c r="C2435" s="269" t="s">
        <v>30118</v>
      </c>
      <c r="D2435" s="841" t="s">
        <v>19926</v>
      </c>
      <c r="E2435" s="837">
        <v>1025</v>
      </c>
      <c r="F2435" s="269" t="s">
        <v>21045</v>
      </c>
      <c r="G2435" s="841" t="s">
        <v>21046</v>
      </c>
      <c r="H2435" s="842" t="s">
        <v>17159</v>
      </c>
      <c r="I2435" s="842" t="s">
        <v>15810</v>
      </c>
      <c r="J2435" s="107" t="s">
        <v>17159</v>
      </c>
      <c r="K2435" s="10">
        <v>3</v>
      </c>
      <c r="L2435" s="10">
        <v>12</v>
      </c>
      <c r="M2435" s="838">
        <v>12810</v>
      </c>
      <c r="N2435" s="10">
        <v>0</v>
      </c>
      <c r="O2435" s="107">
        <v>6</v>
      </c>
      <c r="P2435" s="838">
        <v>6025</v>
      </c>
      <c r="Q2435" s="10">
        <v>0</v>
      </c>
      <c r="R2435" s="107">
        <v>12</v>
      </c>
    </row>
    <row r="2436" spans="1:18" s="843" customFormat="1" ht="22.5" x14ac:dyDescent="0.25">
      <c r="A2436" s="107" t="s">
        <v>19901</v>
      </c>
      <c r="B2436" s="10" t="s">
        <v>19548</v>
      </c>
      <c r="C2436" s="269" t="s">
        <v>30118</v>
      </c>
      <c r="D2436" s="841" t="s">
        <v>21047</v>
      </c>
      <c r="E2436" s="837">
        <v>2100</v>
      </c>
      <c r="F2436" s="269" t="s">
        <v>21048</v>
      </c>
      <c r="G2436" s="841" t="s">
        <v>21049</v>
      </c>
      <c r="H2436" s="842" t="s">
        <v>17159</v>
      </c>
      <c r="I2436" s="842" t="s">
        <v>15810</v>
      </c>
      <c r="J2436" s="107" t="s">
        <v>17159</v>
      </c>
      <c r="K2436" s="10">
        <v>3</v>
      </c>
      <c r="L2436" s="10">
        <v>12</v>
      </c>
      <c r="M2436" s="838">
        <v>25791.4</v>
      </c>
      <c r="N2436" s="10">
        <v>0</v>
      </c>
      <c r="O2436" s="107">
        <v>6</v>
      </c>
      <c r="P2436" s="838">
        <v>12600</v>
      </c>
      <c r="Q2436" s="10">
        <v>0</v>
      </c>
      <c r="R2436" s="107">
        <v>12</v>
      </c>
    </row>
    <row r="2437" spans="1:18" s="843" customFormat="1" ht="22.5" x14ac:dyDescent="0.25">
      <c r="A2437" s="107" t="s">
        <v>19901</v>
      </c>
      <c r="B2437" s="10" t="s">
        <v>19548</v>
      </c>
      <c r="C2437" s="269" t="s">
        <v>30118</v>
      </c>
      <c r="D2437" s="841" t="s">
        <v>20778</v>
      </c>
      <c r="E2437" s="837">
        <v>1800</v>
      </c>
      <c r="F2437" s="269" t="s">
        <v>21050</v>
      </c>
      <c r="G2437" s="841" t="s">
        <v>21051</v>
      </c>
      <c r="H2437" s="842" t="s">
        <v>17159</v>
      </c>
      <c r="I2437" s="842" t="s">
        <v>15810</v>
      </c>
      <c r="J2437" s="107" t="s">
        <v>17159</v>
      </c>
      <c r="K2437" s="10">
        <v>3</v>
      </c>
      <c r="L2437" s="10">
        <v>12</v>
      </c>
      <c r="M2437" s="838">
        <v>22402.5</v>
      </c>
      <c r="N2437" s="10">
        <v>0</v>
      </c>
      <c r="O2437" s="107">
        <v>6</v>
      </c>
      <c r="P2437" s="838">
        <v>10800</v>
      </c>
      <c r="Q2437" s="10">
        <v>0</v>
      </c>
      <c r="R2437" s="107">
        <v>12</v>
      </c>
    </row>
    <row r="2438" spans="1:18" s="843" customFormat="1" ht="22.5" x14ac:dyDescent="0.25">
      <c r="A2438" s="107" t="s">
        <v>19901</v>
      </c>
      <c r="B2438" s="10" t="s">
        <v>19548</v>
      </c>
      <c r="C2438" s="269" t="s">
        <v>30118</v>
      </c>
      <c r="D2438" s="841" t="s">
        <v>19955</v>
      </c>
      <c r="E2438" s="837">
        <v>3200</v>
      </c>
      <c r="F2438" s="269" t="s">
        <v>21052</v>
      </c>
      <c r="G2438" s="841" t="s">
        <v>21053</v>
      </c>
      <c r="H2438" s="842" t="s">
        <v>19594</v>
      </c>
      <c r="I2438" s="842" t="s">
        <v>19093</v>
      </c>
      <c r="J2438" s="107" t="s">
        <v>19594</v>
      </c>
      <c r="K2438" s="10">
        <v>3</v>
      </c>
      <c r="L2438" s="10">
        <v>12</v>
      </c>
      <c r="M2438" s="838">
        <v>38980</v>
      </c>
      <c r="N2438" s="10">
        <v>0</v>
      </c>
      <c r="O2438" s="107">
        <v>6</v>
      </c>
      <c r="P2438" s="838">
        <v>19200</v>
      </c>
      <c r="Q2438" s="10">
        <v>0</v>
      </c>
      <c r="R2438" s="107">
        <v>12</v>
      </c>
    </row>
    <row r="2439" spans="1:18" s="843" customFormat="1" ht="22.5" x14ac:dyDescent="0.25">
      <c r="A2439" s="107" t="s">
        <v>19901</v>
      </c>
      <c r="B2439" s="10" t="s">
        <v>19548</v>
      </c>
      <c r="C2439" s="269" t="s">
        <v>30118</v>
      </c>
      <c r="D2439" s="841" t="s">
        <v>21054</v>
      </c>
      <c r="E2439" s="837">
        <v>3200</v>
      </c>
      <c r="F2439" s="269" t="s">
        <v>21055</v>
      </c>
      <c r="G2439" s="841" t="s">
        <v>21056</v>
      </c>
      <c r="H2439" s="842" t="s">
        <v>15577</v>
      </c>
      <c r="I2439" s="842" t="s">
        <v>19093</v>
      </c>
      <c r="J2439" s="107" t="s">
        <v>15577</v>
      </c>
      <c r="K2439" s="10">
        <v>3</v>
      </c>
      <c r="L2439" s="10">
        <v>12</v>
      </c>
      <c r="M2439" s="838">
        <v>39000</v>
      </c>
      <c r="N2439" s="10">
        <v>0</v>
      </c>
      <c r="O2439" s="107">
        <v>6</v>
      </c>
      <c r="P2439" s="838">
        <v>19200</v>
      </c>
      <c r="Q2439" s="10">
        <v>0</v>
      </c>
      <c r="R2439" s="107">
        <v>12</v>
      </c>
    </row>
    <row r="2440" spans="1:18" s="843" customFormat="1" ht="22.5" x14ac:dyDescent="0.25">
      <c r="A2440" s="107" t="s">
        <v>19901</v>
      </c>
      <c r="B2440" s="10" t="s">
        <v>19548</v>
      </c>
      <c r="C2440" s="269" t="s">
        <v>30118</v>
      </c>
      <c r="D2440" s="841" t="s">
        <v>19991</v>
      </c>
      <c r="E2440" s="837">
        <v>1200</v>
      </c>
      <c r="F2440" s="269" t="s">
        <v>21057</v>
      </c>
      <c r="G2440" s="841" t="s">
        <v>21058</v>
      </c>
      <c r="H2440" s="842" t="s">
        <v>15585</v>
      </c>
      <c r="I2440" s="842" t="s">
        <v>15585</v>
      </c>
      <c r="J2440" s="107" t="s">
        <v>15585</v>
      </c>
      <c r="K2440" s="10">
        <v>3</v>
      </c>
      <c r="L2440" s="10">
        <v>12</v>
      </c>
      <c r="M2440" s="838">
        <v>15211.25</v>
      </c>
      <c r="N2440" s="10">
        <v>0</v>
      </c>
      <c r="O2440" s="107">
        <v>6</v>
      </c>
      <c r="P2440" s="838">
        <v>7120</v>
      </c>
      <c r="Q2440" s="10">
        <v>0</v>
      </c>
      <c r="R2440" s="107">
        <v>12</v>
      </c>
    </row>
    <row r="2441" spans="1:18" s="843" customFormat="1" ht="22.5" x14ac:dyDescent="0.25">
      <c r="A2441" s="107" t="s">
        <v>19901</v>
      </c>
      <c r="B2441" s="10" t="s">
        <v>19548</v>
      </c>
      <c r="C2441" s="269" t="s">
        <v>30118</v>
      </c>
      <c r="D2441" s="841" t="s">
        <v>21059</v>
      </c>
      <c r="E2441" s="837">
        <v>3000</v>
      </c>
      <c r="F2441" s="269" t="s">
        <v>21060</v>
      </c>
      <c r="G2441" s="841" t="s">
        <v>21061</v>
      </c>
      <c r="H2441" s="842" t="s">
        <v>20001</v>
      </c>
      <c r="I2441" s="842" t="s">
        <v>15810</v>
      </c>
      <c r="J2441" s="107" t="s">
        <v>20001</v>
      </c>
      <c r="K2441" s="10">
        <v>3</v>
      </c>
      <c r="L2441" s="10">
        <v>12</v>
      </c>
      <c r="M2441" s="838">
        <v>36600</v>
      </c>
      <c r="N2441" s="10">
        <v>0</v>
      </c>
      <c r="O2441" s="107">
        <v>6</v>
      </c>
      <c r="P2441" s="838">
        <v>18000</v>
      </c>
      <c r="Q2441" s="10">
        <v>0</v>
      </c>
      <c r="R2441" s="107">
        <v>12</v>
      </c>
    </row>
    <row r="2442" spans="1:18" s="843" customFormat="1" ht="22.5" x14ac:dyDescent="0.25">
      <c r="A2442" s="107" t="s">
        <v>19901</v>
      </c>
      <c r="B2442" s="10" t="s">
        <v>19548</v>
      </c>
      <c r="C2442" s="269" t="s">
        <v>30118</v>
      </c>
      <c r="D2442" s="841" t="s">
        <v>19955</v>
      </c>
      <c r="E2442" s="837">
        <v>3200</v>
      </c>
      <c r="F2442" s="269" t="s">
        <v>21062</v>
      </c>
      <c r="G2442" s="841" t="s">
        <v>21063</v>
      </c>
      <c r="H2442" s="842" t="s">
        <v>19594</v>
      </c>
      <c r="I2442" s="842" t="s">
        <v>19093</v>
      </c>
      <c r="J2442" s="107" t="s">
        <v>19594</v>
      </c>
      <c r="K2442" s="10">
        <v>3</v>
      </c>
      <c r="L2442" s="10">
        <v>12</v>
      </c>
      <c r="M2442" s="838">
        <v>39000</v>
      </c>
      <c r="N2442" s="10">
        <v>0</v>
      </c>
      <c r="O2442" s="107">
        <v>6</v>
      </c>
      <c r="P2442" s="838">
        <v>19200</v>
      </c>
      <c r="Q2442" s="10">
        <v>0</v>
      </c>
      <c r="R2442" s="107">
        <v>12</v>
      </c>
    </row>
    <row r="2443" spans="1:18" s="843" customFormat="1" ht="22.5" x14ac:dyDescent="0.25">
      <c r="A2443" s="107" t="s">
        <v>19901</v>
      </c>
      <c r="B2443" s="10" t="s">
        <v>19548</v>
      </c>
      <c r="C2443" s="269" t="s">
        <v>30118</v>
      </c>
      <c r="D2443" s="841" t="s">
        <v>21064</v>
      </c>
      <c r="E2443" s="837">
        <v>4400</v>
      </c>
      <c r="F2443" s="269" t="s">
        <v>21065</v>
      </c>
      <c r="G2443" s="841" t="s">
        <v>21066</v>
      </c>
      <c r="H2443" s="842" t="s">
        <v>19641</v>
      </c>
      <c r="I2443" s="842" t="s">
        <v>19093</v>
      </c>
      <c r="J2443" s="107" t="s">
        <v>19641</v>
      </c>
      <c r="K2443" s="10">
        <v>3</v>
      </c>
      <c r="L2443" s="10">
        <v>12</v>
      </c>
      <c r="M2443" s="838">
        <v>53400</v>
      </c>
      <c r="N2443" s="10">
        <v>0</v>
      </c>
      <c r="O2443" s="107">
        <v>6</v>
      </c>
      <c r="P2443" s="838">
        <v>26400</v>
      </c>
      <c r="Q2443" s="10">
        <v>0</v>
      </c>
      <c r="R2443" s="107">
        <v>12</v>
      </c>
    </row>
    <row r="2444" spans="1:18" s="843" customFormat="1" ht="22.5" x14ac:dyDescent="0.25">
      <c r="A2444" s="107" t="s">
        <v>19901</v>
      </c>
      <c r="B2444" s="10" t="s">
        <v>19548</v>
      </c>
      <c r="C2444" s="269" t="s">
        <v>30118</v>
      </c>
      <c r="D2444" s="841" t="s">
        <v>19908</v>
      </c>
      <c r="E2444" s="837">
        <v>3200</v>
      </c>
      <c r="F2444" s="269" t="s">
        <v>21067</v>
      </c>
      <c r="G2444" s="841" t="s">
        <v>21068</v>
      </c>
      <c r="H2444" s="842" t="s">
        <v>19911</v>
      </c>
      <c r="I2444" s="842" t="s">
        <v>19093</v>
      </c>
      <c r="J2444" s="107" t="s">
        <v>19911</v>
      </c>
      <c r="K2444" s="10">
        <v>3</v>
      </c>
      <c r="L2444" s="10">
        <v>12</v>
      </c>
      <c r="M2444" s="838">
        <v>39000</v>
      </c>
      <c r="N2444" s="10">
        <v>0</v>
      </c>
      <c r="O2444" s="107">
        <v>6</v>
      </c>
      <c r="P2444" s="838">
        <v>19200</v>
      </c>
      <c r="Q2444" s="10">
        <v>0</v>
      </c>
      <c r="R2444" s="107">
        <v>12</v>
      </c>
    </row>
    <row r="2445" spans="1:18" s="843" customFormat="1" ht="22.5" x14ac:dyDescent="0.25">
      <c r="A2445" s="107" t="s">
        <v>19901</v>
      </c>
      <c r="B2445" s="10" t="s">
        <v>19548</v>
      </c>
      <c r="C2445" s="269" t="s">
        <v>30118</v>
      </c>
      <c r="D2445" s="841" t="s">
        <v>19955</v>
      </c>
      <c r="E2445" s="837">
        <v>3200</v>
      </c>
      <c r="F2445" s="269" t="s">
        <v>21069</v>
      </c>
      <c r="G2445" s="841" t="s">
        <v>21070</v>
      </c>
      <c r="H2445" s="842" t="s">
        <v>19594</v>
      </c>
      <c r="I2445" s="842" t="s">
        <v>19093</v>
      </c>
      <c r="J2445" s="107" t="s">
        <v>19594</v>
      </c>
      <c r="K2445" s="10">
        <v>3</v>
      </c>
      <c r="L2445" s="10">
        <v>12</v>
      </c>
      <c r="M2445" s="838">
        <v>39000</v>
      </c>
      <c r="N2445" s="10">
        <v>0</v>
      </c>
      <c r="O2445" s="107">
        <v>6</v>
      </c>
      <c r="P2445" s="838">
        <v>19200</v>
      </c>
      <c r="Q2445" s="10">
        <v>0</v>
      </c>
      <c r="R2445" s="107">
        <v>12</v>
      </c>
    </row>
    <row r="2446" spans="1:18" s="843" customFormat="1" ht="22.5" x14ac:dyDescent="0.25">
      <c r="A2446" s="107" t="s">
        <v>19901</v>
      </c>
      <c r="B2446" s="10" t="s">
        <v>19548</v>
      </c>
      <c r="C2446" s="269" t="s">
        <v>30118</v>
      </c>
      <c r="D2446" s="841" t="s">
        <v>21071</v>
      </c>
      <c r="E2446" s="837">
        <v>5000</v>
      </c>
      <c r="F2446" s="269" t="s">
        <v>21072</v>
      </c>
      <c r="G2446" s="841" t="s">
        <v>21073</v>
      </c>
      <c r="H2446" s="842" t="s">
        <v>15577</v>
      </c>
      <c r="I2446" s="842" t="s">
        <v>19093</v>
      </c>
      <c r="J2446" s="107" t="s">
        <v>15577</v>
      </c>
      <c r="K2446" s="10">
        <v>1</v>
      </c>
      <c r="L2446" s="10">
        <v>3</v>
      </c>
      <c r="M2446" s="838">
        <v>13240</v>
      </c>
      <c r="N2446" s="10">
        <v>1</v>
      </c>
      <c r="O2446" s="107">
        <v>6</v>
      </c>
      <c r="P2446" s="838">
        <v>0</v>
      </c>
      <c r="Q2446" s="10">
        <v>1</v>
      </c>
      <c r="R2446" s="107">
        <v>12</v>
      </c>
    </row>
    <row r="2447" spans="1:18" s="843" customFormat="1" ht="22.5" x14ac:dyDescent="0.25">
      <c r="A2447" s="107" t="s">
        <v>19901</v>
      </c>
      <c r="B2447" s="10" t="s">
        <v>19548</v>
      </c>
      <c r="C2447" s="269" t="s">
        <v>30118</v>
      </c>
      <c r="D2447" s="841" t="s">
        <v>20959</v>
      </c>
      <c r="E2447" s="837">
        <v>2300</v>
      </c>
      <c r="F2447" s="269" t="s">
        <v>21074</v>
      </c>
      <c r="G2447" s="841" t="s">
        <v>21075</v>
      </c>
      <c r="H2447" s="842" t="s">
        <v>16817</v>
      </c>
      <c r="I2447" s="842" t="s">
        <v>15810</v>
      </c>
      <c r="J2447" s="107" t="s">
        <v>16817</v>
      </c>
      <c r="K2447" s="10">
        <v>3</v>
      </c>
      <c r="L2447" s="10">
        <v>12</v>
      </c>
      <c r="M2447" s="838">
        <v>28056.239999999998</v>
      </c>
      <c r="N2447" s="10">
        <v>0</v>
      </c>
      <c r="O2447" s="107">
        <v>6</v>
      </c>
      <c r="P2447" s="838">
        <v>13780.83</v>
      </c>
      <c r="Q2447" s="10">
        <v>0</v>
      </c>
      <c r="R2447" s="107">
        <v>12</v>
      </c>
    </row>
    <row r="2448" spans="1:18" s="843" customFormat="1" ht="22.5" x14ac:dyDescent="0.25">
      <c r="A2448" s="107" t="s">
        <v>19901</v>
      </c>
      <c r="B2448" s="10" t="s">
        <v>19548</v>
      </c>
      <c r="C2448" s="269" t="s">
        <v>30118</v>
      </c>
      <c r="D2448" s="841" t="s">
        <v>21076</v>
      </c>
      <c r="E2448" s="837">
        <v>2900</v>
      </c>
      <c r="F2448" s="269" t="s">
        <v>21077</v>
      </c>
      <c r="G2448" s="841" t="s">
        <v>21078</v>
      </c>
      <c r="H2448" s="842" t="s">
        <v>15585</v>
      </c>
      <c r="I2448" s="842" t="s">
        <v>15585</v>
      </c>
      <c r="J2448" s="107" t="s">
        <v>15585</v>
      </c>
      <c r="K2448" s="10">
        <v>3</v>
      </c>
      <c r="L2448" s="10">
        <v>0</v>
      </c>
      <c r="M2448" s="838">
        <v>1063.33</v>
      </c>
      <c r="N2448" s="10">
        <v>0</v>
      </c>
      <c r="O2448" s="107">
        <v>0</v>
      </c>
      <c r="P2448" s="838">
        <v>0</v>
      </c>
      <c r="Q2448" s="10">
        <v>0</v>
      </c>
      <c r="R2448" s="107">
        <v>0</v>
      </c>
    </row>
    <row r="2449" spans="1:18" s="843" customFormat="1" ht="22.5" x14ac:dyDescent="0.25">
      <c r="A2449" s="107" t="s">
        <v>19901</v>
      </c>
      <c r="B2449" s="10" t="s">
        <v>19548</v>
      </c>
      <c r="C2449" s="269" t="s">
        <v>30118</v>
      </c>
      <c r="D2449" s="841" t="s">
        <v>21079</v>
      </c>
      <c r="E2449" s="837">
        <v>3200</v>
      </c>
      <c r="F2449" s="269" t="s">
        <v>21080</v>
      </c>
      <c r="G2449" s="841" t="s">
        <v>16747</v>
      </c>
      <c r="H2449" s="842" t="s">
        <v>19594</v>
      </c>
      <c r="I2449" s="842" t="s">
        <v>19093</v>
      </c>
      <c r="J2449" s="107" t="s">
        <v>19594</v>
      </c>
      <c r="K2449" s="10">
        <v>1</v>
      </c>
      <c r="L2449" s="10">
        <v>3</v>
      </c>
      <c r="M2449" s="838">
        <v>10600</v>
      </c>
      <c r="N2449" s="10">
        <v>1</v>
      </c>
      <c r="O2449" s="107">
        <v>6</v>
      </c>
      <c r="P2449" s="838">
        <v>0</v>
      </c>
      <c r="Q2449" s="10">
        <v>1</v>
      </c>
      <c r="R2449" s="107">
        <v>12</v>
      </c>
    </row>
    <row r="2450" spans="1:18" s="843" customFormat="1" ht="22.5" x14ac:dyDescent="0.25">
      <c r="A2450" s="107" t="s">
        <v>19901</v>
      </c>
      <c r="B2450" s="10" t="s">
        <v>19548</v>
      </c>
      <c r="C2450" s="269" t="s">
        <v>30118</v>
      </c>
      <c r="D2450" s="841" t="s">
        <v>19902</v>
      </c>
      <c r="E2450" s="837">
        <v>2100</v>
      </c>
      <c r="F2450" s="269" t="s">
        <v>21081</v>
      </c>
      <c r="G2450" s="841" t="s">
        <v>21082</v>
      </c>
      <c r="H2450" s="842" t="s">
        <v>17159</v>
      </c>
      <c r="I2450" s="842" t="s">
        <v>15810</v>
      </c>
      <c r="J2450" s="107" t="s">
        <v>17159</v>
      </c>
      <c r="K2450" s="10">
        <v>3</v>
      </c>
      <c r="L2450" s="10">
        <v>12</v>
      </c>
      <c r="M2450" s="838">
        <v>25800</v>
      </c>
      <c r="N2450" s="10">
        <v>0</v>
      </c>
      <c r="O2450" s="107">
        <v>6</v>
      </c>
      <c r="P2450" s="838">
        <v>12600</v>
      </c>
      <c r="Q2450" s="10">
        <v>0</v>
      </c>
      <c r="R2450" s="107">
        <v>12</v>
      </c>
    </row>
    <row r="2451" spans="1:18" s="843" customFormat="1" ht="22.5" x14ac:dyDescent="0.25">
      <c r="A2451" s="107" t="s">
        <v>19901</v>
      </c>
      <c r="B2451" s="10" t="s">
        <v>19548</v>
      </c>
      <c r="C2451" s="269" t="s">
        <v>30118</v>
      </c>
      <c r="D2451" s="841" t="s">
        <v>20321</v>
      </c>
      <c r="E2451" s="837">
        <v>2900</v>
      </c>
      <c r="F2451" s="269" t="s">
        <v>21083</v>
      </c>
      <c r="G2451" s="841" t="s">
        <v>21084</v>
      </c>
      <c r="H2451" s="842" t="s">
        <v>19594</v>
      </c>
      <c r="I2451" s="842" t="s">
        <v>19093</v>
      </c>
      <c r="J2451" s="107" t="s">
        <v>19594</v>
      </c>
      <c r="K2451" s="10">
        <v>3</v>
      </c>
      <c r="L2451" s="10">
        <v>12</v>
      </c>
      <c r="M2451" s="838">
        <v>35400</v>
      </c>
      <c r="N2451" s="10">
        <v>0</v>
      </c>
      <c r="O2451" s="107">
        <v>6</v>
      </c>
      <c r="P2451" s="838">
        <v>17400</v>
      </c>
      <c r="Q2451" s="10">
        <v>0</v>
      </c>
      <c r="R2451" s="107">
        <v>12</v>
      </c>
    </row>
    <row r="2452" spans="1:18" s="843" customFormat="1" ht="22.5" x14ac:dyDescent="0.25">
      <c r="A2452" s="107" t="s">
        <v>19901</v>
      </c>
      <c r="B2452" s="10" t="s">
        <v>19548</v>
      </c>
      <c r="C2452" s="269" t="s">
        <v>30118</v>
      </c>
      <c r="D2452" s="841" t="s">
        <v>19955</v>
      </c>
      <c r="E2452" s="837">
        <v>3200</v>
      </c>
      <c r="F2452" s="269" t="s">
        <v>21085</v>
      </c>
      <c r="G2452" s="841" t="s">
        <v>21086</v>
      </c>
      <c r="H2452" s="842" t="s">
        <v>19594</v>
      </c>
      <c r="I2452" s="842" t="s">
        <v>19093</v>
      </c>
      <c r="J2452" s="107" t="s">
        <v>19594</v>
      </c>
      <c r="K2452" s="10">
        <v>3</v>
      </c>
      <c r="L2452" s="10">
        <v>12</v>
      </c>
      <c r="M2452" s="838">
        <v>39000</v>
      </c>
      <c r="N2452" s="10">
        <v>0</v>
      </c>
      <c r="O2452" s="107">
        <v>6</v>
      </c>
      <c r="P2452" s="838">
        <v>19200</v>
      </c>
      <c r="Q2452" s="10">
        <v>0</v>
      </c>
      <c r="R2452" s="107">
        <v>12</v>
      </c>
    </row>
    <row r="2453" spans="1:18" s="843" customFormat="1" ht="22.5" x14ac:dyDescent="0.25">
      <c r="A2453" s="107" t="s">
        <v>19901</v>
      </c>
      <c r="B2453" s="10" t="s">
        <v>19548</v>
      </c>
      <c r="C2453" s="269" t="s">
        <v>30118</v>
      </c>
      <c r="D2453" s="841" t="s">
        <v>19902</v>
      </c>
      <c r="E2453" s="837">
        <v>2100</v>
      </c>
      <c r="F2453" s="269" t="s">
        <v>21087</v>
      </c>
      <c r="G2453" s="841" t="s">
        <v>21088</v>
      </c>
      <c r="H2453" s="842" t="s">
        <v>17159</v>
      </c>
      <c r="I2453" s="842" t="s">
        <v>15810</v>
      </c>
      <c r="J2453" s="107" t="s">
        <v>17159</v>
      </c>
      <c r="K2453" s="10">
        <v>3</v>
      </c>
      <c r="L2453" s="10">
        <v>12</v>
      </c>
      <c r="M2453" s="838">
        <v>25483.53</v>
      </c>
      <c r="N2453" s="10">
        <v>0</v>
      </c>
      <c r="O2453" s="107">
        <v>6</v>
      </c>
      <c r="P2453" s="838">
        <v>12600</v>
      </c>
      <c r="Q2453" s="10">
        <v>0</v>
      </c>
      <c r="R2453" s="107">
        <v>12</v>
      </c>
    </row>
    <row r="2454" spans="1:18" s="843" customFormat="1" ht="22.5" x14ac:dyDescent="0.25">
      <c r="A2454" s="107" t="s">
        <v>19901</v>
      </c>
      <c r="B2454" s="10" t="s">
        <v>19548</v>
      </c>
      <c r="C2454" s="269" t="s">
        <v>30118</v>
      </c>
      <c r="D2454" s="841" t="s">
        <v>19902</v>
      </c>
      <c r="E2454" s="837">
        <v>2100</v>
      </c>
      <c r="F2454" s="269" t="s">
        <v>21089</v>
      </c>
      <c r="G2454" s="841" t="s">
        <v>21090</v>
      </c>
      <c r="H2454" s="842" t="s">
        <v>17159</v>
      </c>
      <c r="I2454" s="842" t="s">
        <v>15810</v>
      </c>
      <c r="J2454" s="107" t="s">
        <v>17159</v>
      </c>
      <c r="K2454" s="10">
        <v>3</v>
      </c>
      <c r="L2454" s="10">
        <v>12</v>
      </c>
      <c r="M2454" s="838">
        <v>25800</v>
      </c>
      <c r="N2454" s="10">
        <v>0</v>
      </c>
      <c r="O2454" s="107">
        <v>6</v>
      </c>
      <c r="P2454" s="838">
        <v>12600</v>
      </c>
      <c r="Q2454" s="10">
        <v>0</v>
      </c>
      <c r="R2454" s="107">
        <v>12</v>
      </c>
    </row>
    <row r="2455" spans="1:18" s="843" customFormat="1" ht="22.5" x14ac:dyDescent="0.25">
      <c r="A2455" s="107" t="s">
        <v>19901</v>
      </c>
      <c r="B2455" s="10" t="s">
        <v>19548</v>
      </c>
      <c r="C2455" s="269" t="s">
        <v>30118</v>
      </c>
      <c r="D2455" s="841" t="s">
        <v>21091</v>
      </c>
      <c r="E2455" s="837">
        <v>2300</v>
      </c>
      <c r="F2455" s="269" t="s">
        <v>21092</v>
      </c>
      <c r="G2455" s="841" t="s">
        <v>21093</v>
      </c>
      <c r="H2455" s="842" t="s">
        <v>15585</v>
      </c>
      <c r="I2455" s="842" t="s">
        <v>15585</v>
      </c>
      <c r="J2455" s="107" t="s">
        <v>15585</v>
      </c>
      <c r="K2455" s="10">
        <v>3</v>
      </c>
      <c r="L2455" s="10">
        <v>12</v>
      </c>
      <c r="M2455" s="838">
        <v>27664.93</v>
      </c>
      <c r="N2455" s="10">
        <v>0</v>
      </c>
      <c r="O2455" s="107">
        <v>6</v>
      </c>
      <c r="P2455" s="838">
        <v>13463.93</v>
      </c>
      <c r="Q2455" s="10">
        <v>0</v>
      </c>
      <c r="R2455" s="107">
        <v>12</v>
      </c>
    </row>
    <row r="2456" spans="1:18" s="843" customFormat="1" ht="22.5" x14ac:dyDescent="0.25">
      <c r="A2456" s="107" t="s">
        <v>19901</v>
      </c>
      <c r="B2456" s="10" t="s">
        <v>19548</v>
      </c>
      <c r="C2456" s="269" t="s">
        <v>30118</v>
      </c>
      <c r="D2456" s="841" t="s">
        <v>19998</v>
      </c>
      <c r="E2456" s="837">
        <v>3000</v>
      </c>
      <c r="F2456" s="269" t="s">
        <v>21094</v>
      </c>
      <c r="G2456" s="841" t="s">
        <v>21095</v>
      </c>
      <c r="H2456" s="842" t="s">
        <v>20001</v>
      </c>
      <c r="I2456" s="842" t="s">
        <v>15810</v>
      </c>
      <c r="J2456" s="107" t="s">
        <v>20001</v>
      </c>
      <c r="K2456" s="10">
        <v>3</v>
      </c>
      <c r="L2456" s="10">
        <v>12</v>
      </c>
      <c r="M2456" s="838">
        <v>36595.9</v>
      </c>
      <c r="N2456" s="10">
        <v>0</v>
      </c>
      <c r="O2456" s="107">
        <v>6</v>
      </c>
      <c r="P2456" s="838">
        <v>18000</v>
      </c>
      <c r="Q2456" s="10">
        <v>0</v>
      </c>
      <c r="R2456" s="107">
        <v>12</v>
      </c>
    </row>
    <row r="2457" spans="1:18" s="843" customFormat="1" ht="22.5" x14ac:dyDescent="0.25">
      <c r="A2457" s="107" t="s">
        <v>19901</v>
      </c>
      <c r="B2457" s="10" t="s">
        <v>19548</v>
      </c>
      <c r="C2457" s="269" t="s">
        <v>30118</v>
      </c>
      <c r="D2457" s="841" t="s">
        <v>20021</v>
      </c>
      <c r="E2457" s="837">
        <v>1250</v>
      </c>
      <c r="F2457" s="269" t="s">
        <v>21096</v>
      </c>
      <c r="G2457" s="841" t="s">
        <v>21097</v>
      </c>
      <c r="H2457" s="842" t="s">
        <v>15585</v>
      </c>
      <c r="I2457" s="842" t="s">
        <v>15585</v>
      </c>
      <c r="J2457" s="107" t="s">
        <v>15585</v>
      </c>
      <c r="K2457" s="10">
        <v>3</v>
      </c>
      <c r="L2457" s="10">
        <v>12</v>
      </c>
      <c r="M2457" s="838">
        <v>15810</v>
      </c>
      <c r="N2457" s="10">
        <v>0</v>
      </c>
      <c r="O2457" s="107">
        <v>6</v>
      </c>
      <c r="P2457" s="838">
        <v>7500</v>
      </c>
      <c r="Q2457" s="10">
        <v>0</v>
      </c>
      <c r="R2457" s="107">
        <v>12</v>
      </c>
    </row>
    <row r="2458" spans="1:18" s="843" customFormat="1" ht="22.5" x14ac:dyDescent="0.25">
      <c r="A2458" s="107" t="s">
        <v>19901</v>
      </c>
      <c r="B2458" s="10" t="s">
        <v>19548</v>
      </c>
      <c r="C2458" s="269" t="s">
        <v>30118</v>
      </c>
      <c r="D2458" s="841" t="s">
        <v>21098</v>
      </c>
      <c r="E2458" s="837">
        <v>4400</v>
      </c>
      <c r="F2458" s="269" t="s">
        <v>21099</v>
      </c>
      <c r="G2458" s="841" t="s">
        <v>21100</v>
      </c>
      <c r="H2458" s="842" t="s">
        <v>19605</v>
      </c>
      <c r="I2458" s="842" t="s">
        <v>19093</v>
      </c>
      <c r="J2458" s="107" t="s">
        <v>19605</v>
      </c>
      <c r="K2458" s="10">
        <v>0</v>
      </c>
      <c r="L2458" s="10">
        <v>0</v>
      </c>
      <c r="M2458" s="838">
        <v>0</v>
      </c>
      <c r="N2458" s="10">
        <v>1</v>
      </c>
      <c r="O2458" s="107">
        <v>6</v>
      </c>
      <c r="P2458" s="838">
        <v>20826.669999999998</v>
      </c>
      <c r="Q2458" s="10">
        <v>1</v>
      </c>
      <c r="R2458" s="107">
        <v>11</v>
      </c>
    </row>
    <row r="2459" spans="1:18" s="843" customFormat="1" ht="22.5" x14ac:dyDescent="0.25">
      <c r="A2459" s="107" t="s">
        <v>19901</v>
      </c>
      <c r="B2459" s="10" t="s">
        <v>19548</v>
      </c>
      <c r="C2459" s="269" t="s">
        <v>30118</v>
      </c>
      <c r="D2459" s="841" t="s">
        <v>20006</v>
      </c>
      <c r="E2459" s="837">
        <v>1200</v>
      </c>
      <c r="F2459" s="269" t="s">
        <v>21101</v>
      </c>
      <c r="G2459" s="841" t="s">
        <v>21102</v>
      </c>
      <c r="H2459" s="842" t="s">
        <v>15585</v>
      </c>
      <c r="I2459" s="842" t="s">
        <v>15585</v>
      </c>
      <c r="J2459" s="107" t="s">
        <v>15585</v>
      </c>
      <c r="K2459" s="10">
        <v>3</v>
      </c>
      <c r="L2459" s="10">
        <v>12</v>
      </c>
      <c r="M2459" s="838">
        <v>15210</v>
      </c>
      <c r="N2459" s="10">
        <v>0</v>
      </c>
      <c r="O2459" s="107">
        <v>6</v>
      </c>
      <c r="P2459" s="838">
        <v>7200</v>
      </c>
      <c r="Q2459" s="10">
        <v>0</v>
      </c>
      <c r="R2459" s="107">
        <v>12</v>
      </c>
    </row>
    <row r="2460" spans="1:18" s="843" customFormat="1" ht="22.5" x14ac:dyDescent="0.25">
      <c r="A2460" s="107" t="s">
        <v>19901</v>
      </c>
      <c r="B2460" s="10" t="s">
        <v>19548</v>
      </c>
      <c r="C2460" s="269" t="s">
        <v>30118</v>
      </c>
      <c r="D2460" s="841" t="s">
        <v>20538</v>
      </c>
      <c r="E2460" s="837">
        <v>3200</v>
      </c>
      <c r="F2460" s="269" t="s">
        <v>21103</v>
      </c>
      <c r="G2460" s="841" t="s">
        <v>21104</v>
      </c>
      <c r="H2460" s="842" t="s">
        <v>19911</v>
      </c>
      <c r="I2460" s="842" t="s">
        <v>19093</v>
      </c>
      <c r="J2460" s="107" t="s">
        <v>19911</v>
      </c>
      <c r="K2460" s="10">
        <v>2</v>
      </c>
      <c r="L2460" s="10">
        <v>8</v>
      </c>
      <c r="M2460" s="838">
        <v>26700</v>
      </c>
      <c r="N2460" s="10">
        <v>3</v>
      </c>
      <c r="O2460" s="107">
        <v>6</v>
      </c>
      <c r="P2460" s="838">
        <v>0</v>
      </c>
      <c r="Q2460" s="10">
        <v>3</v>
      </c>
      <c r="R2460" s="107">
        <v>12</v>
      </c>
    </row>
    <row r="2461" spans="1:18" s="843" customFormat="1" ht="22.5" x14ac:dyDescent="0.25">
      <c r="A2461" s="107" t="s">
        <v>19901</v>
      </c>
      <c r="B2461" s="10" t="s">
        <v>19548</v>
      </c>
      <c r="C2461" s="269" t="s">
        <v>30118</v>
      </c>
      <c r="D2461" s="841" t="s">
        <v>19902</v>
      </c>
      <c r="E2461" s="837">
        <v>2100</v>
      </c>
      <c r="F2461" s="269" t="s">
        <v>21105</v>
      </c>
      <c r="G2461" s="841" t="s">
        <v>21106</v>
      </c>
      <c r="H2461" s="842" t="s">
        <v>17159</v>
      </c>
      <c r="I2461" s="842" t="s">
        <v>15810</v>
      </c>
      <c r="J2461" s="107" t="s">
        <v>17159</v>
      </c>
      <c r="K2461" s="10">
        <v>3</v>
      </c>
      <c r="L2461" s="10">
        <v>12</v>
      </c>
      <c r="M2461" s="838">
        <v>25799.85</v>
      </c>
      <c r="N2461" s="10">
        <v>0</v>
      </c>
      <c r="O2461" s="107">
        <v>6</v>
      </c>
      <c r="P2461" s="838">
        <v>12600</v>
      </c>
      <c r="Q2461" s="10">
        <v>0</v>
      </c>
      <c r="R2461" s="107">
        <v>12</v>
      </c>
    </row>
    <row r="2462" spans="1:18" s="843" customFormat="1" ht="22.5" x14ac:dyDescent="0.25">
      <c r="A2462" s="107" t="s">
        <v>19901</v>
      </c>
      <c r="B2462" s="10" t="s">
        <v>19548</v>
      </c>
      <c r="C2462" s="269" t="s">
        <v>30118</v>
      </c>
      <c r="D2462" s="841" t="s">
        <v>21107</v>
      </c>
      <c r="E2462" s="837">
        <v>2100</v>
      </c>
      <c r="F2462" s="269" t="s">
        <v>21108</v>
      </c>
      <c r="G2462" s="841" t="s">
        <v>21109</v>
      </c>
      <c r="H2462" s="842" t="s">
        <v>17159</v>
      </c>
      <c r="I2462" s="842" t="s">
        <v>15810</v>
      </c>
      <c r="J2462" s="107" t="s">
        <v>17159</v>
      </c>
      <c r="K2462" s="10">
        <v>3</v>
      </c>
      <c r="L2462" s="10">
        <v>12</v>
      </c>
      <c r="M2462" s="838">
        <v>25800</v>
      </c>
      <c r="N2462" s="10">
        <v>0</v>
      </c>
      <c r="O2462" s="107">
        <v>6</v>
      </c>
      <c r="P2462" s="838">
        <v>12600</v>
      </c>
      <c r="Q2462" s="10">
        <v>0</v>
      </c>
      <c r="R2462" s="107">
        <v>12</v>
      </c>
    </row>
    <row r="2463" spans="1:18" s="843" customFormat="1" ht="22.5" x14ac:dyDescent="0.25">
      <c r="A2463" s="107" t="s">
        <v>19901</v>
      </c>
      <c r="B2463" s="10" t="s">
        <v>19548</v>
      </c>
      <c r="C2463" s="269" t="s">
        <v>30118</v>
      </c>
      <c r="D2463" s="841" t="s">
        <v>20272</v>
      </c>
      <c r="E2463" s="837">
        <v>4400</v>
      </c>
      <c r="F2463" s="269" t="s">
        <v>21110</v>
      </c>
      <c r="G2463" s="841" t="s">
        <v>21111</v>
      </c>
      <c r="H2463" s="842" t="s">
        <v>18791</v>
      </c>
      <c r="I2463" s="842" t="s">
        <v>19093</v>
      </c>
      <c r="J2463" s="107" t="s">
        <v>18791</v>
      </c>
      <c r="K2463" s="10">
        <v>3</v>
      </c>
      <c r="L2463" s="10">
        <v>12</v>
      </c>
      <c r="M2463" s="838">
        <v>53516.67</v>
      </c>
      <c r="N2463" s="10">
        <v>0</v>
      </c>
      <c r="O2463" s="107">
        <v>6</v>
      </c>
      <c r="P2463" s="838">
        <v>26400</v>
      </c>
      <c r="Q2463" s="10">
        <v>0</v>
      </c>
      <c r="R2463" s="107">
        <v>12</v>
      </c>
    </row>
    <row r="2464" spans="1:18" s="843" customFormat="1" ht="22.5" x14ac:dyDescent="0.25">
      <c r="A2464" s="107" t="s">
        <v>19901</v>
      </c>
      <c r="B2464" s="10" t="s">
        <v>19548</v>
      </c>
      <c r="C2464" s="269" t="s">
        <v>30118</v>
      </c>
      <c r="D2464" s="841" t="s">
        <v>20128</v>
      </c>
      <c r="E2464" s="837">
        <v>4500</v>
      </c>
      <c r="F2464" s="269" t="s">
        <v>21112</v>
      </c>
      <c r="G2464" s="841" t="s">
        <v>21113</v>
      </c>
      <c r="H2464" s="842" t="s">
        <v>19911</v>
      </c>
      <c r="I2464" s="842" t="s">
        <v>19093</v>
      </c>
      <c r="J2464" s="107" t="s">
        <v>19911</v>
      </c>
      <c r="K2464" s="10">
        <v>3</v>
      </c>
      <c r="L2464" s="10">
        <v>12</v>
      </c>
      <c r="M2464" s="838">
        <v>54600</v>
      </c>
      <c r="N2464" s="10">
        <v>0</v>
      </c>
      <c r="O2464" s="107">
        <v>6</v>
      </c>
      <c r="P2464" s="838">
        <v>27000</v>
      </c>
      <c r="Q2464" s="10">
        <v>0</v>
      </c>
      <c r="R2464" s="107">
        <v>12</v>
      </c>
    </row>
    <row r="2465" spans="1:18" s="843" customFormat="1" ht="22.5" x14ac:dyDescent="0.25">
      <c r="A2465" s="107" t="s">
        <v>19901</v>
      </c>
      <c r="B2465" s="10" t="s">
        <v>19548</v>
      </c>
      <c r="C2465" s="269" t="s">
        <v>30118</v>
      </c>
      <c r="D2465" s="841" t="s">
        <v>19908</v>
      </c>
      <c r="E2465" s="837">
        <v>3200</v>
      </c>
      <c r="F2465" s="269" t="s">
        <v>21114</v>
      </c>
      <c r="G2465" s="841" t="s">
        <v>21115</v>
      </c>
      <c r="H2465" s="842" t="s">
        <v>19911</v>
      </c>
      <c r="I2465" s="842" t="s">
        <v>19093</v>
      </c>
      <c r="J2465" s="107" t="s">
        <v>19911</v>
      </c>
      <c r="K2465" s="10">
        <v>3</v>
      </c>
      <c r="L2465" s="10">
        <v>12</v>
      </c>
      <c r="M2465" s="838">
        <v>39000</v>
      </c>
      <c r="N2465" s="10">
        <v>0</v>
      </c>
      <c r="O2465" s="107">
        <v>6</v>
      </c>
      <c r="P2465" s="838">
        <v>19200</v>
      </c>
      <c r="Q2465" s="10">
        <v>0</v>
      </c>
      <c r="R2465" s="107">
        <v>12</v>
      </c>
    </row>
    <row r="2466" spans="1:18" s="843" customFormat="1" ht="22.5" x14ac:dyDescent="0.25">
      <c r="A2466" s="107" t="s">
        <v>19901</v>
      </c>
      <c r="B2466" s="10" t="s">
        <v>19548</v>
      </c>
      <c r="C2466" s="269" t="s">
        <v>30118</v>
      </c>
      <c r="D2466" s="841" t="s">
        <v>19902</v>
      </c>
      <c r="E2466" s="837">
        <v>2100</v>
      </c>
      <c r="F2466" s="269" t="s">
        <v>21116</v>
      </c>
      <c r="G2466" s="841" t="s">
        <v>21117</v>
      </c>
      <c r="H2466" s="842" t="s">
        <v>17159</v>
      </c>
      <c r="I2466" s="842" t="s">
        <v>15810</v>
      </c>
      <c r="J2466" s="107" t="s">
        <v>17159</v>
      </c>
      <c r="K2466" s="10">
        <v>3</v>
      </c>
      <c r="L2466" s="10">
        <v>12</v>
      </c>
      <c r="M2466" s="838">
        <v>25798.54</v>
      </c>
      <c r="N2466" s="10">
        <v>0</v>
      </c>
      <c r="O2466" s="107">
        <v>6</v>
      </c>
      <c r="P2466" s="838">
        <v>12600</v>
      </c>
      <c r="Q2466" s="10">
        <v>0</v>
      </c>
      <c r="R2466" s="107">
        <v>12</v>
      </c>
    </row>
    <row r="2467" spans="1:18" s="843" customFormat="1" ht="22.5" x14ac:dyDescent="0.25">
      <c r="A2467" s="107" t="s">
        <v>19901</v>
      </c>
      <c r="B2467" s="10" t="s">
        <v>19548</v>
      </c>
      <c r="C2467" s="269" t="s">
        <v>30118</v>
      </c>
      <c r="D2467" s="841" t="s">
        <v>21118</v>
      </c>
      <c r="E2467" s="837">
        <v>6000</v>
      </c>
      <c r="F2467" s="269" t="s">
        <v>21119</v>
      </c>
      <c r="G2467" s="841" t="s">
        <v>21120</v>
      </c>
      <c r="H2467" s="842" t="s">
        <v>19594</v>
      </c>
      <c r="I2467" s="842" t="s">
        <v>19093</v>
      </c>
      <c r="J2467" s="107" t="s">
        <v>19594</v>
      </c>
      <c r="K2467" s="10">
        <v>3</v>
      </c>
      <c r="L2467" s="10">
        <v>12</v>
      </c>
      <c r="M2467" s="838">
        <v>72600</v>
      </c>
      <c r="N2467" s="10">
        <v>0</v>
      </c>
      <c r="O2467" s="107">
        <v>6</v>
      </c>
      <c r="P2467" s="838">
        <v>36000</v>
      </c>
      <c r="Q2467" s="10">
        <v>0</v>
      </c>
      <c r="R2467" s="107">
        <v>12</v>
      </c>
    </row>
    <row r="2468" spans="1:18" s="843" customFormat="1" ht="33.75" x14ac:dyDescent="0.25">
      <c r="A2468" s="107" t="s">
        <v>19901</v>
      </c>
      <c r="B2468" s="10" t="s">
        <v>19548</v>
      </c>
      <c r="C2468" s="269" t="s">
        <v>30118</v>
      </c>
      <c r="D2468" s="841" t="s">
        <v>19914</v>
      </c>
      <c r="E2468" s="837">
        <v>2000</v>
      </c>
      <c r="F2468" s="269" t="s">
        <v>21121</v>
      </c>
      <c r="G2468" s="841" t="s">
        <v>21122</v>
      </c>
      <c r="H2468" s="842" t="s">
        <v>17461</v>
      </c>
      <c r="I2468" s="842" t="s">
        <v>15810</v>
      </c>
      <c r="J2468" s="107" t="s">
        <v>17461</v>
      </c>
      <c r="K2468" s="10">
        <v>3</v>
      </c>
      <c r="L2468" s="10">
        <v>12</v>
      </c>
      <c r="M2468" s="838">
        <v>24810</v>
      </c>
      <c r="N2468" s="10">
        <v>0</v>
      </c>
      <c r="O2468" s="107">
        <v>6</v>
      </c>
      <c r="P2468" s="838">
        <v>11999.44</v>
      </c>
      <c r="Q2468" s="10">
        <v>0</v>
      </c>
      <c r="R2468" s="107">
        <v>12</v>
      </c>
    </row>
    <row r="2469" spans="1:18" s="843" customFormat="1" ht="22.5" x14ac:dyDescent="0.25">
      <c r="A2469" s="107" t="s">
        <v>19901</v>
      </c>
      <c r="B2469" s="10" t="s">
        <v>19548</v>
      </c>
      <c r="C2469" s="269" t="s">
        <v>30118</v>
      </c>
      <c r="D2469" s="841" t="s">
        <v>19905</v>
      </c>
      <c r="E2469" s="837">
        <v>2100</v>
      </c>
      <c r="F2469" s="269" t="s">
        <v>21123</v>
      </c>
      <c r="G2469" s="841" t="s">
        <v>21124</v>
      </c>
      <c r="H2469" s="842" t="s">
        <v>17159</v>
      </c>
      <c r="I2469" s="842" t="s">
        <v>15810</v>
      </c>
      <c r="J2469" s="107" t="s">
        <v>17159</v>
      </c>
      <c r="K2469" s="10">
        <v>3</v>
      </c>
      <c r="L2469" s="10">
        <v>12</v>
      </c>
      <c r="M2469" s="838">
        <v>25800</v>
      </c>
      <c r="N2469" s="10">
        <v>0</v>
      </c>
      <c r="O2469" s="107">
        <v>6</v>
      </c>
      <c r="P2469" s="838">
        <v>12600</v>
      </c>
      <c r="Q2469" s="10">
        <v>0</v>
      </c>
      <c r="R2469" s="107">
        <v>12</v>
      </c>
    </row>
    <row r="2470" spans="1:18" s="843" customFormat="1" ht="22.5" x14ac:dyDescent="0.25">
      <c r="A2470" s="107" t="s">
        <v>19901</v>
      </c>
      <c r="B2470" s="10" t="s">
        <v>19548</v>
      </c>
      <c r="C2470" s="269" t="s">
        <v>30118</v>
      </c>
      <c r="D2470" s="841" t="s">
        <v>20021</v>
      </c>
      <c r="E2470" s="837">
        <v>2100</v>
      </c>
      <c r="F2470" s="269" t="s">
        <v>21125</v>
      </c>
      <c r="G2470" s="841" t="s">
        <v>21126</v>
      </c>
      <c r="H2470" s="842" t="s">
        <v>17159</v>
      </c>
      <c r="I2470" s="842" t="s">
        <v>15810</v>
      </c>
      <c r="J2470" s="107" t="s">
        <v>17159</v>
      </c>
      <c r="K2470" s="10">
        <v>3</v>
      </c>
      <c r="L2470" s="10">
        <v>12</v>
      </c>
      <c r="M2470" s="838">
        <v>25800</v>
      </c>
      <c r="N2470" s="10">
        <v>0</v>
      </c>
      <c r="O2470" s="107">
        <v>6</v>
      </c>
      <c r="P2470" s="838">
        <v>12600</v>
      </c>
      <c r="Q2470" s="10">
        <v>0</v>
      </c>
      <c r="R2470" s="107">
        <v>12</v>
      </c>
    </row>
    <row r="2471" spans="1:18" s="843" customFormat="1" ht="22.5" x14ac:dyDescent="0.25">
      <c r="A2471" s="107" t="s">
        <v>19901</v>
      </c>
      <c r="B2471" s="10" t="s">
        <v>19548</v>
      </c>
      <c r="C2471" s="269" t="s">
        <v>30118</v>
      </c>
      <c r="D2471" s="841" t="s">
        <v>21127</v>
      </c>
      <c r="E2471" s="837">
        <v>1800</v>
      </c>
      <c r="F2471" s="269" t="s">
        <v>21128</v>
      </c>
      <c r="G2471" s="841" t="s">
        <v>21129</v>
      </c>
      <c r="H2471" s="842" t="s">
        <v>15585</v>
      </c>
      <c r="I2471" s="842" t="s">
        <v>15585</v>
      </c>
      <c r="J2471" s="107" t="s">
        <v>15585</v>
      </c>
      <c r="K2471" s="10">
        <v>3</v>
      </c>
      <c r="L2471" s="10">
        <v>12</v>
      </c>
      <c r="M2471" s="838">
        <v>22394.989999999998</v>
      </c>
      <c r="N2471" s="10">
        <v>0</v>
      </c>
      <c r="O2471" s="107">
        <v>6</v>
      </c>
      <c r="P2471" s="838">
        <v>10726.73</v>
      </c>
      <c r="Q2471" s="10">
        <v>0</v>
      </c>
      <c r="R2471" s="107">
        <v>12</v>
      </c>
    </row>
    <row r="2472" spans="1:18" s="843" customFormat="1" ht="22.5" x14ac:dyDescent="0.25">
      <c r="A2472" s="107" t="s">
        <v>19901</v>
      </c>
      <c r="B2472" s="10" t="s">
        <v>19548</v>
      </c>
      <c r="C2472" s="269" t="s">
        <v>30118</v>
      </c>
      <c r="D2472" s="841" t="s">
        <v>19902</v>
      </c>
      <c r="E2472" s="837">
        <v>2100</v>
      </c>
      <c r="F2472" s="269" t="s">
        <v>21130</v>
      </c>
      <c r="G2472" s="841" t="s">
        <v>21131</v>
      </c>
      <c r="H2472" s="842" t="s">
        <v>17159</v>
      </c>
      <c r="I2472" s="842" t="s">
        <v>15810</v>
      </c>
      <c r="J2472" s="107" t="s">
        <v>17159</v>
      </c>
      <c r="K2472" s="10">
        <v>3</v>
      </c>
      <c r="L2472" s="10">
        <v>12</v>
      </c>
      <c r="M2472" s="838">
        <v>25789.06</v>
      </c>
      <c r="N2472" s="10">
        <v>0</v>
      </c>
      <c r="O2472" s="107">
        <v>6</v>
      </c>
      <c r="P2472" s="838">
        <v>12600</v>
      </c>
      <c r="Q2472" s="10">
        <v>0</v>
      </c>
      <c r="R2472" s="107">
        <v>12</v>
      </c>
    </row>
    <row r="2473" spans="1:18" s="843" customFormat="1" ht="22.5" x14ac:dyDescent="0.25">
      <c r="A2473" s="107" t="s">
        <v>19901</v>
      </c>
      <c r="B2473" s="10" t="s">
        <v>19548</v>
      </c>
      <c r="C2473" s="269" t="s">
        <v>30118</v>
      </c>
      <c r="D2473" s="841" t="s">
        <v>20410</v>
      </c>
      <c r="E2473" s="837">
        <v>2000</v>
      </c>
      <c r="F2473" s="269" t="s">
        <v>21132</v>
      </c>
      <c r="G2473" s="841" t="s">
        <v>21133</v>
      </c>
      <c r="H2473" s="842" t="s">
        <v>15585</v>
      </c>
      <c r="I2473" s="842" t="s">
        <v>15585</v>
      </c>
      <c r="J2473" s="107" t="s">
        <v>15585</v>
      </c>
      <c r="K2473" s="10">
        <v>3</v>
      </c>
      <c r="L2473" s="10">
        <v>12</v>
      </c>
      <c r="M2473" s="838">
        <v>24780.97</v>
      </c>
      <c r="N2473" s="10">
        <v>0</v>
      </c>
      <c r="O2473" s="107">
        <v>6</v>
      </c>
      <c r="P2473" s="838">
        <v>12000</v>
      </c>
      <c r="Q2473" s="10">
        <v>0</v>
      </c>
      <c r="R2473" s="107">
        <v>12</v>
      </c>
    </row>
    <row r="2474" spans="1:18" s="843" customFormat="1" ht="22.5" x14ac:dyDescent="0.25">
      <c r="A2474" s="107" t="s">
        <v>19901</v>
      </c>
      <c r="B2474" s="10" t="s">
        <v>19548</v>
      </c>
      <c r="C2474" s="269" t="s">
        <v>30118</v>
      </c>
      <c r="D2474" s="841" t="s">
        <v>21134</v>
      </c>
      <c r="E2474" s="837">
        <v>3300</v>
      </c>
      <c r="F2474" s="269" t="s">
        <v>21135</v>
      </c>
      <c r="G2474" s="841" t="s">
        <v>21136</v>
      </c>
      <c r="H2474" s="842" t="s">
        <v>19594</v>
      </c>
      <c r="I2474" s="842" t="s">
        <v>19093</v>
      </c>
      <c r="J2474" s="107" t="s">
        <v>19594</v>
      </c>
      <c r="K2474" s="10">
        <v>3</v>
      </c>
      <c r="L2474" s="10">
        <v>12</v>
      </c>
      <c r="M2474" s="838">
        <v>40200</v>
      </c>
      <c r="N2474" s="10">
        <v>0</v>
      </c>
      <c r="O2474" s="107">
        <v>6</v>
      </c>
      <c r="P2474" s="838">
        <v>19800</v>
      </c>
      <c r="Q2474" s="10">
        <v>0</v>
      </c>
      <c r="R2474" s="107">
        <v>12</v>
      </c>
    </row>
    <row r="2475" spans="1:18" s="843" customFormat="1" ht="22.5" x14ac:dyDescent="0.25">
      <c r="A2475" s="107" t="s">
        <v>19901</v>
      </c>
      <c r="B2475" s="10" t="s">
        <v>19548</v>
      </c>
      <c r="C2475" s="269" t="s">
        <v>30118</v>
      </c>
      <c r="D2475" s="841" t="s">
        <v>19908</v>
      </c>
      <c r="E2475" s="837">
        <v>3200</v>
      </c>
      <c r="F2475" s="269" t="s">
        <v>21137</v>
      </c>
      <c r="G2475" s="841" t="s">
        <v>21138</v>
      </c>
      <c r="H2475" s="842" t="s">
        <v>19911</v>
      </c>
      <c r="I2475" s="842" t="s">
        <v>19093</v>
      </c>
      <c r="J2475" s="107" t="s">
        <v>19911</v>
      </c>
      <c r="K2475" s="10">
        <v>3</v>
      </c>
      <c r="L2475" s="10">
        <v>12</v>
      </c>
      <c r="M2475" s="838">
        <v>39000</v>
      </c>
      <c r="N2475" s="10">
        <v>0</v>
      </c>
      <c r="O2475" s="107">
        <v>6</v>
      </c>
      <c r="P2475" s="838">
        <v>19200</v>
      </c>
      <c r="Q2475" s="10">
        <v>0</v>
      </c>
      <c r="R2475" s="107">
        <v>12</v>
      </c>
    </row>
    <row r="2476" spans="1:18" s="843" customFormat="1" ht="22.5" x14ac:dyDescent="0.25">
      <c r="A2476" s="107" t="s">
        <v>19901</v>
      </c>
      <c r="B2476" s="10" t="s">
        <v>19548</v>
      </c>
      <c r="C2476" s="269" t="s">
        <v>30118</v>
      </c>
      <c r="D2476" s="841" t="s">
        <v>19955</v>
      </c>
      <c r="E2476" s="837">
        <v>3200</v>
      </c>
      <c r="F2476" s="269" t="s">
        <v>21139</v>
      </c>
      <c r="G2476" s="841" t="s">
        <v>21140</v>
      </c>
      <c r="H2476" s="842" t="s">
        <v>19594</v>
      </c>
      <c r="I2476" s="842" t="s">
        <v>19093</v>
      </c>
      <c r="J2476" s="107" t="s">
        <v>19594</v>
      </c>
      <c r="K2476" s="10">
        <v>3</v>
      </c>
      <c r="L2476" s="10">
        <v>12</v>
      </c>
      <c r="M2476" s="838">
        <v>39000</v>
      </c>
      <c r="N2476" s="10">
        <v>0</v>
      </c>
      <c r="O2476" s="107">
        <v>6</v>
      </c>
      <c r="P2476" s="838">
        <v>19200</v>
      </c>
      <c r="Q2476" s="10">
        <v>0</v>
      </c>
      <c r="R2476" s="107">
        <v>12</v>
      </c>
    </row>
    <row r="2477" spans="1:18" s="843" customFormat="1" ht="22.5" x14ac:dyDescent="0.25">
      <c r="A2477" s="107" t="s">
        <v>19901</v>
      </c>
      <c r="B2477" s="10" t="s">
        <v>19548</v>
      </c>
      <c r="C2477" s="269" t="s">
        <v>30118</v>
      </c>
      <c r="D2477" s="841" t="s">
        <v>20139</v>
      </c>
      <c r="E2477" s="837">
        <v>4400</v>
      </c>
      <c r="F2477" s="269" t="s">
        <v>21141</v>
      </c>
      <c r="G2477" s="841" t="s">
        <v>21142</v>
      </c>
      <c r="H2477" s="842" t="s">
        <v>19594</v>
      </c>
      <c r="I2477" s="842" t="s">
        <v>19093</v>
      </c>
      <c r="J2477" s="107" t="s">
        <v>19594</v>
      </c>
      <c r="K2477" s="10">
        <v>3</v>
      </c>
      <c r="L2477" s="10">
        <v>12</v>
      </c>
      <c r="M2477" s="838">
        <v>53398.47</v>
      </c>
      <c r="N2477" s="10">
        <v>0</v>
      </c>
      <c r="O2477" s="107">
        <v>6</v>
      </c>
      <c r="P2477" s="838">
        <v>26397.86</v>
      </c>
      <c r="Q2477" s="10">
        <v>0</v>
      </c>
      <c r="R2477" s="107">
        <v>12</v>
      </c>
    </row>
    <row r="2478" spans="1:18" s="843" customFormat="1" ht="33.75" x14ac:dyDescent="0.25">
      <c r="A2478" s="107" t="s">
        <v>19901</v>
      </c>
      <c r="B2478" s="10" t="s">
        <v>19548</v>
      </c>
      <c r="C2478" s="269" t="s">
        <v>30118</v>
      </c>
      <c r="D2478" s="841" t="s">
        <v>21143</v>
      </c>
      <c r="E2478" s="837">
        <v>2900</v>
      </c>
      <c r="F2478" s="269" t="s">
        <v>21144</v>
      </c>
      <c r="G2478" s="841" t="s">
        <v>21145</v>
      </c>
      <c r="H2478" s="842" t="s">
        <v>17461</v>
      </c>
      <c r="I2478" s="842" t="s">
        <v>15810</v>
      </c>
      <c r="J2478" s="107" t="s">
        <v>17461</v>
      </c>
      <c r="K2478" s="10">
        <v>3</v>
      </c>
      <c r="L2478" s="10">
        <v>12</v>
      </c>
      <c r="M2478" s="838">
        <v>35387.51</v>
      </c>
      <c r="N2478" s="10">
        <v>0</v>
      </c>
      <c r="O2478" s="107">
        <v>6</v>
      </c>
      <c r="P2478" s="838">
        <v>17378.050000000003</v>
      </c>
      <c r="Q2478" s="10">
        <v>0</v>
      </c>
      <c r="R2478" s="107">
        <v>12</v>
      </c>
    </row>
    <row r="2479" spans="1:18" s="843" customFormat="1" ht="22.5" x14ac:dyDescent="0.25">
      <c r="A2479" s="107" t="s">
        <v>19901</v>
      </c>
      <c r="B2479" s="10" t="s">
        <v>19548</v>
      </c>
      <c r="C2479" s="269" t="s">
        <v>30118</v>
      </c>
      <c r="D2479" s="841" t="s">
        <v>19955</v>
      </c>
      <c r="E2479" s="837">
        <v>3200</v>
      </c>
      <c r="F2479" s="269" t="s">
        <v>21146</v>
      </c>
      <c r="G2479" s="841" t="s">
        <v>21147</v>
      </c>
      <c r="H2479" s="842" t="s">
        <v>20348</v>
      </c>
      <c r="I2479" s="842" t="s">
        <v>19093</v>
      </c>
      <c r="J2479" s="107" t="s">
        <v>20348</v>
      </c>
      <c r="K2479" s="10">
        <v>3</v>
      </c>
      <c r="L2479" s="10">
        <v>12</v>
      </c>
      <c r="M2479" s="838">
        <v>38973.33</v>
      </c>
      <c r="N2479" s="10">
        <v>0</v>
      </c>
      <c r="O2479" s="107">
        <v>6</v>
      </c>
      <c r="P2479" s="838">
        <v>19200</v>
      </c>
      <c r="Q2479" s="10">
        <v>0</v>
      </c>
      <c r="R2479" s="107">
        <v>12</v>
      </c>
    </row>
    <row r="2480" spans="1:18" s="843" customFormat="1" ht="22.5" x14ac:dyDescent="0.25">
      <c r="A2480" s="107" t="s">
        <v>19901</v>
      </c>
      <c r="B2480" s="10" t="s">
        <v>19548</v>
      </c>
      <c r="C2480" s="269" t="s">
        <v>30118</v>
      </c>
      <c r="D2480" s="841" t="s">
        <v>20021</v>
      </c>
      <c r="E2480" s="837">
        <v>1250</v>
      </c>
      <c r="F2480" s="269" t="s">
        <v>21148</v>
      </c>
      <c r="G2480" s="841" t="s">
        <v>21149</v>
      </c>
      <c r="H2480" s="842" t="s">
        <v>15585</v>
      </c>
      <c r="I2480" s="842" t="s">
        <v>15585</v>
      </c>
      <c r="J2480" s="107" t="s">
        <v>15585</v>
      </c>
      <c r="K2480" s="10">
        <v>3</v>
      </c>
      <c r="L2480" s="10">
        <v>3</v>
      </c>
      <c r="M2480" s="838">
        <v>3305.55</v>
      </c>
      <c r="N2480" s="10">
        <v>0</v>
      </c>
      <c r="O2480" s="107">
        <v>0</v>
      </c>
      <c r="P2480" s="838">
        <v>0</v>
      </c>
      <c r="Q2480" s="10">
        <v>0</v>
      </c>
      <c r="R2480" s="107">
        <v>0</v>
      </c>
    </row>
    <row r="2481" spans="1:18" s="843" customFormat="1" ht="22.5" x14ac:dyDescent="0.25">
      <c r="A2481" s="107" t="s">
        <v>19901</v>
      </c>
      <c r="B2481" s="10" t="s">
        <v>19548</v>
      </c>
      <c r="C2481" s="269" t="s">
        <v>30118</v>
      </c>
      <c r="D2481" s="841" t="s">
        <v>19902</v>
      </c>
      <c r="E2481" s="837">
        <v>2100</v>
      </c>
      <c r="F2481" s="269" t="s">
        <v>21150</v>
      </c>
      <c r="G2481" s="841" t="s">
        <v>21151</v>
      </c>
      <c r="H2481" s="842" t="s">
        <v>17159</v>
      </c>
      <c r="I2481" s="842" t="s">
        <v>15810</v>
      </c>
      <c r="J2481" s="107" t="s">
        <v>17159</v>
      </c>
      <c r="K2481" s="10">
        <v>3</v>
      </c>
      <c r="L2481" s="10">
        <v>12</v>
      </c>
      <c r="M2481" s="838">
        <v>25800</v>
      </c>
      <c r="N2481" s="10">
        <v>0</v>
      </c>
      <c r="O2481" s="107">
        <v>6</v>
      </c>
      <c r="P2481" s="838">
        <v>12600</v>
      </c>
      <c r="Q2481" s="10">
        <v>0</v>
      </c>
      <c r="R2481" s="107">
        <v>12</v>
      </c>
    </row>
    <row r="2482" spans="1:18" s="843" customFormat="1" ht="22.5" x14ac:dyDescent="0.25">
      <c r="A2482" s="107" t="s">
        <v>19901</v>
      </c>
      <c r="B2482" s="10" t="s">
        <v>19548</v>
      </c>
      <c r="C2482" s="269" t="s">
        <v>30118</v>
      </c>
      <c r="D2482" s="841" t="s">
        <v>19902</v>
      </c>
      <c r="E2482" s="837">
        <v>2100</v>
      </c>
      <c r="F2482" s="269" t="s">
        <v>21152</v>
      </c>
      <c r="G2482" s="841" t="s">
        <v>21153</v>
      </c>
      <c r="H2482" s="842" t="s">
        <v>17159</v>
      </c>
      <c r="I2482" s="842" t="s">
        <v>15810</v>
      </c>
      <c r="J2482" s="107" t="s">
        <v>17159</v>
      </c>
      <c r="K2482" s="10">
        <v>3</v>
      </c>
      <c r="L2482" s="10">
        <v>12</v>
      </c>
      <c r="M2482" s="838">
        <v>25800</v>
      </c>
      <c r="N2482" s="10">
        <v>0</v>
      </c>
      <c r="O2482" s="107">
        <v>6</v>
      </c>
      <c r="P2482" s="838">
        <v>12600</v>
      </c>
      <c r="Q2482" s="10">
        <v>0</v>
      </c>
      <c r="R2482" s="107">
        <v>12</v>
      </c>
    </row>
    <row r="2483" spans="1:18" s="843" customFormat="1" ht="22.5" x14ac:dyDescent="0.25">
      <c r="A2483" s="107" t="s">
        <v>19901</v>
      </c>
      <c r="B2483" s="10" t="s">
        <v>19548</v>
      </c>
      <c r="C2483" s="269" t="s">
        <v>30118</v>
      </c>
      <c r="D2483" s="841" t="s">
        <v>19908</v>
      </c>
      <c r="E2483" s="837">
        <v>3200</v>
      </c>
      <c r="F2483" s="269" t="s">
        <v>21154</v>
      </c>
      <c r="G2483" s="841" t="s">
        <v>21155</v>
      </c>
      <c r="H2483" s="842" t="s">
        <v>19911</v>
      </c>
      <c r="I2483" s="842" t="s">
        <v>19093</v>
      </c>
      <c r="J2483" s="107" t="s">
        <v>19911</v>
      </c>
      <c r="K2483" s="10">
        <v>3</v>
      </c>
      <c r="L2483" s="10">
        <v>12</v>
      </c>
      <c r="M2483" s="838">
        <v>39000</v>
      </c>
      <c r="N2483" s="10">
        <v>0</v>
      </c>
      <c r="O2483" s="107">
        <v>5</v>
      </c>
      <c r="P2483" s="838">
        <v>462.22</v>
      </c>
      <c r="Q2483" s="10">
        <v>0</v>
      </c>
      <c r="R2483" s="107">
        <v>0</v>
      </c>
    </row>
    <row r="2484" spans="1:18" s="843" customFormat="1" ht="22.5" x14ac:dyDescent="0.25">
      <c r="A2484" s="107" t="s">
        <v>19901</v>
      </c>
      <c r="B2484" s="10" t="s">
        <v>19548</v>
      </c>
      <c r="C2484" s="269" t="s">
        <v>30118</v>
      </c>
      <c r="D2484" s="841" t="s">
        <v>19908</v>
      </c>
      <c r="E2484" s="837">
        <v>3200</v>
      </c>
      <c r="F2484" s="269" t="s">
        <v>21156</v>
      </c>
      <c r="G2484" s="841" t="s">
        <v>21157</v>
      </c>
      <c r="H2484" s="842" t="s">
        <v>19911</v>
      </c>
      <c r="I2484" s="842" t="s">
        <v>19093</v>
      </c>
      <c r="J2484" s="107" t="s">
        <v>19911</v>
      </c>
      <c r="K2484" s="10">
        <v>3</v>
      </c>
      <c r="L2484" s="10">
        <v>12</v>
      </c>
      <c r="M2484" s="838">
        <v>39000</v>
      </c>
      <c r="N2484" s="10">
        <v>0</v>
      </c>
      <c r="O2484" s="107">
        <v>6</v>
      </c>
      <c r="P2484" s="838">
        <v>19200</v>
      </c>
      <c r="Q2484" s="10">
        <v>0</v>
      </c>
      <c r="R2484" s="107">
        <v>12</v>
      </c>
    </row>
    <row r="2485" spans="1:18" s="843" customFormat="1" ht="22.5" x14ac:dyDescent="0.25">
      <c r="A2485" s="107" t="s">
        <v>19901</v>
      </c>
      <c r="B2485" s="10" t="s">
        <v>19548</v>
      </c>
      <c r="C2485" s="269" t="s">
        <v>30118</v>
      </c>
      <c r="D2485" s="841" t="s">
        <v>20439</v>
      </c>
      <c r="E2485" s="837">
        <v>2000</v>
      </c>
      <c r="F2485" s="269" t="s">
        <v>21158</v>
      </c>
      <c r="G2485" s="841" t="s">
        <v>21159</v>
      </c>
      <c r="H2485" s="842" t="s">
        <v>15585</v>
      </c>
      <c r="I2485" s="842" t="s">
        <v>15585</v>
      </c>
      <c r="J2485" s="107" t="s">
        <v>15585</v>
      </c>
      <c r="K2485" s="10">
        <v>3</v>
      </c>
      <c r="L2485" s="10">
        <v>12</v>
      </c>
      <c r="M2485" s="838">
        <v>24673.62</v>
      </c>
      <c r="N2485" s="10">
        <v>0</v>
      </c>
      <c r="O2485" s="107">
        <v>6</v>
      </c>
      <c r="P2485" s="838">
        <v>11999.86</v>
      </c>
      <c r="Q2485" s="10">
        <v>0</v>
      </c>
      <c r="R2485" s="107">
        <v>12</v>
      </c>
    </row>
    <row r="2486" spans="1:18" s="843" customFormat="1" ht="22.5" x14ac:dyDescent="0.25">
      <c r="A2486" s="107" t="s">
        <v>19901</v>
      </c>
      <c r="B2486" s="10" t="s">
        <v>19548</v>
      </c>
      <c r="C2486" s="269" t="s">
        <v>30118</v>
      </c>
      <c r="D2486" s="841" t="s">
        <v>19955</v>
      </c>
      <c r="E2486" s="837">
        <v>3200</v>
      </c>
      <c r="F2486" s="269" t="s">
        <v>21160</v>
      </c>
      <c r="G2486" s="841" t="s">
        <v>21161</v>
      </c>
      <c r="H2486" s="842" t="s">
        <v>19594</v>
      </c>
      <c r="I2486" s="842" t="s">
        <v>19093</v>
      </c>
      <c r="J2486" s="107" t="s">
        <v>19594</v>
      </c>
      <c r="K2486" s="10">
        <v>3</v>
      </c>
      <c r="L2486" s="10">
        <v>12</v>
      </c>
      <c r="M2486" s="838">
        <v>39000</v>
      </c>
      <c r="N2486" s="10">
        <v>0</v>
      </c>
      <c r="O2486" s="107">
        <v>6</v>
      </c>
      <c r="P2486" s="838">
        <v>19200</v>
      </c>
      <c r="Q2486" s="10">
        <v>0</v>
      </c>
      <c r="R2486" s="107">
        <v>12</v>
      </c>
    </row>
    <row r="2487" spans="1:18" s="843" customFormat="1" ht="33.75" x14ac:dyDescent="0.25">
      <c r="A2487" s="107" t="s">
        <v>19901</v>
      </c>
      <c r="B2487" s="10" t="s">
        <v>19548</v>
      </c>
      <c r="C2487" s="269" t="s">
        <v>30118</v>
      </c>
      <c r="D2487" s="841" t="s">
        <v>19991</v>
      </c>
      <c r="E2487" s="837">
        <v>1200</v>
      </c>
      <c r="F2487" s="269" t="s">
        <v>21162</v>
      </c>
      <c r="G2487" s="841" t="s">
        <v>21163</v>
      </c>
      <c r="H2487" s="842" t="s">
        <v>17461</v>
      </c>
      <c r="I2487" s="842" t="s">
        <v>15810</v>
      </c>
      <c r="J2487" s="107" t="s">
        <v>17461</v>
      </c>
      <c r="K2487" s="10">
        <v>3</v>
      </c>
      <c r="L2487" s="10">
        <v>12</v>
      </c>
      <c r="M2487" s="838">
        <v>15210</v>
      </c>
      <c r="N2487" s="10">
        <v>0</v>
      </c>
      <c r="O2487" s="107">
        <v>6</v>
      </c>
      <c r="P2487" s="838">
        <v>7200</v>
      </c>
      <c r="Q2487" s="10">
        <v>0</v>
      </c>
      <c r="R2487" s="107">
        <v>12</v>
      </c>
    </row>
    <row r="2488" spans="1:18" s="843" customFormat="1" ht="22.5" x14ac:dyDescent="0.25">
      <c r="A2488" s="107" t="s">
        <v>19901</v>
      </c>
      <c r="B2488" s="10" t="s">
        <v>19548</v>
      </c>
      <c r="C2488" s="269" t="s">
        <v>30118</v>
      </c>
      <c r="D2488" s="841" t="s">
        <v>19991</v>
      </c>
      <c r="E2488" s="837">
        <v>1200</v>
      </c>
      <c r="F2488" s="269" t="s">
        <v>21164</v>
      </c>
      <c r="G2488" s="841" t="s">
        <v>21165</v>
      </c>
      <c r="H2488" s="842" t="s">
        <v>15585</v>
      </c>
      <c r="I2488" s="842" t="s">
        <v>15585</v>
      </c>
      <c r="J2488" s="107" t="s">
        <v>15585</v>
      </c>
      <c r="K2488" s="10">
        <v>3</v>
      </c>
      <c r="L2488" s="10">
        <v>12</v>
      </c>
      <c r="M2488" s="838">
        <v>15210</v>
      </c>
      <c r="N2488" s="10">
        <v>0</v>
      </c>
      <c r="O2488" s="107">
        <v>6</v>
      </c>
      <c r="P2488" s="838">
        <v>7200</v>
      </c>
      <c r="Q2488" s="10">
        <v>0</v>
      </c>
      <c r="R2488" s="107">
        <v>12</v>
      </c>
    </row>
    <row r="2489" spans="1:18" s="843" customFormat="1" ht="22.5" x14ac:dyDescent="0.25">
      <c r="A2489" s="107" t="s">
        <v>19901</v>
      </c>
      <c r="B2489" s="10" t="s">
        <v>19548</v>
      </c>
      <c r="C2489" s="269" t="s">
        <v>30118</v>
      </c>
      <c r="D2489" s="841" t="s">
        <v>19991</v>
      </c>
      <c r="E2489" s="837">
        <v>1200</v>
      </c>
      <c r="F2489" s="269" t="s">
        <v>21166</v>
      </c>
      <c r="G2489" s="841" t="s">
        <v>21167</v>
      </c>
      <c r="H2489" s="842" t="s">
        <v>21007</v>
      </c>
      <c r="I2489" s="842" t="s">
        <v>15810</v>
      </c>
      <c r="J2489" s="107" t="s">
        <v>21007</v>
      </c>
      <c r="K2489" s="10">
        <v>3</v>
      </c>
      <c r="L2489" s="10">
        <v>12</v>
      </c>
      <c r="M2489" s="838">
        <v>15210</v>
      </c>
      <c r="N2489" s="10">
        <v>0</v>
      </c>
      <c r="O2489" s="107">
        <v>6</v>
      </c>
      <c r="P2489" s="838">
        <v>7200</v>
      </c>
      <c r="Q2489" s="10">
        <v>0</v>
      </c>
      <c r="R2489" s="107">
        <v>12</v>
      </c>
    </row>
    <row r="2490" spans="1:18" s="843" customFormat="1" ht="22.5" x14ac:dyDescent="0.25">
      <c r="A2490" s="107" t="s">
        <v>19901</v>
      </c>
      <c r="B2490" s="10" t="s">
        <v>19548</v>
      </c>
      <c r="C2490" s="269" t="s">
        <v>30118</v>
      </c>
      <c r="D2490" s="841" t="s">
        <v>19926</v>
      </c>
      <c r="E2490" s="837">
        <v>1100</v>
      </c>
      <c r="F2490" s="269" t="s">
        <v>21168</v>
      </c>
      <c r="G2490" s="841" t="s">
        <v>21169</v>
      </c>
      <c r="H2490" s="842" t="s">
        <v>15585</v>
      </c>
      <c r="I2490" s="842" t="s">
        <v>15585</v>
      </c>
      <c r="J2490" s="107" t="s">
        <v>15585</v>
      </c>
      <c r="K2490" s="10">
        <v>3</v>
      </c>
      <c r="L2490" s="10">
        <v>12</v>
      </c>
      <c r="M2490" s="838">
        <v>14010</v>
      </c>
      <c r="N2490" s="10">
        <v>0</v>
      </c>
      <c r="O2490" s="107">
        <v>6</v>
      </c>
      <c r="P2490" s="838">
        <v>6600</v>
      </c>
      <c r="Q2490" s="10">
        <v>0</v>
      </c>
      <c r="R2490" s="107">
        <v>12</v>
      </c>
    </row>
    <row r="2491" spans="1:18" s="843" customFormat="1" ht="22.5" x14ac:dyDescent="0.25">
      <c r="A2491" s="107" t="s">
        <v>19901</v>
      </c>
      <c r="B2491" s="10" t="s">
        <v>19548</v>
      </c>
      <c r="C2491" s="269" t="s">
        <v>30118</v>
      </c>
      <c r="D2491" s="841" t="s">
        <v>20143</v>
      </c>
      <c r="E2491" s="837">
        <v>4300</v>
      </c>
      <c r="F2491" s="269" t="s">
        <v>21170</v>
      </c>
      <c r="G2491" s="841" t="s">
        <v>21171</v>
      </c>
      <c r="H2491" s="842" t="s">
        <v>19911</v>
      </c>
      <c r="I2491" s="842" t="s">
        <v>19093</v>
      </c>
      <c r="J2491" s="107" t="s">
        <v>19911</v>
      </c>
      <c r="K2491" s="10">
        <v>3</v>
      </c>
      <c r="L2491" s="10">
        <v>12</v>
      </c>
      <c r="M2491" s="838">
        <v>52200</v>
      </c>
      <c r="N2491" s="10">
        <v>0</v>
      </c>
      <c r="O2491" s="107">
        <v>6</v>
      </c>
      <c r="P2491" s="838">
        <v>25800</v>
      </c>
      <c r="Q2491" s="10">
        <v>0</v>
      </c>
      <c r="R2491" s="107">
        <v>12</v>
      </c>
    </row>
    <row r="2492" spans="1:18" s="843" customFormat="1" ht="22.5" x14ac:dyDescent="0.25">
      <c r="A2492" s="107" t="s">
        <v>19901</v>
      </c>
      <c r="B2492" s="10" t="s">
        <v>19548</v>
      </c>
      <c r="C2492" s="269" t="s">
        <v>30118</v>
      </c>
      <c r="D2492" s="841" t="s">
        <v>19991</v>
      </c>
      <c r="E2492" s="837">
        <v>1200</v>
      </c>
      <c r="F2492" s="269" t="s">
        <v>21172</v>
      </c>
      <c r="G2492" s="841" t="s">
        <v>21173</v>
      </c>
      <c r="H2492" s="842" t="s">
        <v>15585</v>
      </c>
      <c r="I2492" s="842" t="s">
        <v>15585</v>
      </c>
      <c r="J2492" s="107" t="s">
        <v>15585</v>
      </c>
      <c r="K2492" s="10">
        <v>3</v>
      </c>
      <c r="L2492" s="10">
        <v>12</v>
      </c>
      <c r="M2492" s="838">
        <v>15210</v>
      </c>
      <c r="N2492" s="10">
        <v>0</v>
      </c>
      <c r="O2492" s="107">
        <v>6</v>
      </c>
      <c r="P2492" s="838">
        <v>7200</v>
      </c>
      <c r="Q2492" s="10">
        <v>0</v>
      </c>
      <c r="R2492" s="107">
        <v>12</v>
      </c>
    </row>
    <row r="2493" spans="1:18" s="843" customFormat="1" ht="22.5" x14ac:dyDescent="0.25">
      <c r="A2493" s="107" t="s">
        <v>19901</v>
      </c>
      <c r="B2493" s="10" t="s">
        <v>19548</v>
      </c>
      <c r="C2493" s="269" t="s">
        <v>30118</v>
      </c>
      <c r="D2493" s="841" t="s">
        <v>19902</v>
      </c>
      <c r="E2493" s="837">
        <v>2100</v>
      </c>
      <c r="F2493" s="269" t="s">
        <v>21174</v>
      </c>
      <c r="G2493" s="841" t="s">
        <v>21175</v>
      </c>
      <c r="H2493" s="842" t="s">
        <v>17159</v>
      </c>
      <c r="I2493" s="842" t="s">
        <v>15810</v>
      </c>
      <c r="J2493" s="107" t="s">
        <v>17159</v>
      </c>
      <c r="K2493" s="10">
        <v>3</v>
      </c>
      <c r="L2493" s="10">
        <v>12</v>
      </c>
      <c r="M2493" s="838">
        <v>25797.67</v>
      </c>
      <c r="N2493" s="10">
        <v>0</v>
      </c>
      <c r="O2493" s="107">
        <v>6</v>
      </c>
      <c r="P2493" s="838">
        <v>12596.35</v>
      </c>
      <c r="Q2493" s="10">
        <v>0</v>
      </c>
      <c r="R2493" s="107">
        <v>12</v>
      </c>
    </row>
    <row r="2494" spans="1:18" s="843" customFormat="1" ht="22.5" x14ac:dyDescent="0.25">
      <c r="A2494" s="107" t="s">
        <v>19901</v>
      </c>
      <c r="B2494" s="10" t="s">
        <v>19548</v>
      </c>
      <c r="C2494" s="269" t="s">
        <v>30118</v>
      </c>
      <c r="D2494" s="841" t="s">
        <v>15774</v>
      </c>
      <c r="E2494" s="837">
        <v>1700</v>
      </c>
      <c r="F2494" s="269" t="s">
        <v>21176</v>
      </c>
      <c r="G2494" s="841" t="s">
        <v>21177</v>
      </c>
      <c r="H2494" s="842" t="s">
        <v>15585</v>
      </c>
      <c r="I2494" s="842" t="s">
        <v>15585</v>
      </c>
      <c r="J2494" s="107" t="s">
        <v>15585</v>
      </c>
      <c r="K2494" s="10">
        <v>3</v>
      </c>
      <c r="L2494" s="10">
        <v>12</v>
      </c>
      <c r="M2494" s="838">
        <v>20487.800000000003</v>
      </c>
      <c r="N2494" s="10">
        <v>0</v>
      </c>
      <c r="O2494" s="107">
        <v>2</v>
      </c>
      <c r="P2494" s="838">
        <v>4157.33</v>
      </c>
      <c r="Q2494" s="10">
        <v>0</v>
      </c>
      <c r="R2494" s="107">
        <v>0</v>
      </c>
    </row>
    <row r="2495" spans="1:18" s="843" customFormat="1" ht="22.5" x14ac:dyDescent="0.25">
      <c r="A2495" s="107" t="s">
        <v>19901</v>
      </c>
      <c r="B2495" s="10" t="s">
        <v>19548</v>
      </c>
      <c r="C2495" s="269" t="s">
        <v>30118</v>
      </c>
      <c r="D2495" s="841" t="s">
        <v>19955</v>
      </c>
      <c r="E2495" s="837">
        <v>3200</v>
      </c>
      <c r="F2495" s="269" t="s">
        <v>21178</v>
      </c>
      <c r="G2495" s="841" t="s">
        <v>21179</v>
      </c>
      <c r="H2495" s="842" t="s">
        <v>19594</v>
      </c>
      <c r="I2495" s="842" t="s">
        <v>19093</v>
      </c>
      <c r="J2495" s="107" t="s">
        <v>19594</v>
      </c>
      <c r="K2495" s="10">
        <v>3</v>
      </c>
      <c r="L2495" s="10">
        <v>12</v>
      </c>
      <c r="M2495" s="838">
        <v>39000</v>
      </c>
      <c r="N2495" s="10">
        <v>0</v>
      </c>
      <c r="O2495" s="107">
        <v>6</v>
      </c>
      <c r="P2495" s="838">
        <v>19200</v>
      </c>
      <c r="Q2495" s="10">
        <v>0</v>
      </c>
      <c r="R2495" s="107">
        <v>12</v>
      </c>
    </row>
    <row r="2496" spans="1:18" s="843" customFormat="1" ht="22.5" x14ac:dyDescent="0.25">
      <c r="A2496" s="107" t="s">
        <v>19901</v>
      </c>
      <c r="B2496" s="10" t="s">
        <v>19548</v>
      </c>
      <c r="C2496" s="269" t="s">
        <v>30118</v>
      </c>
      <c r="D2496" s="841" t="s">
        <v>19955</v>
      </c>
      <c r="E2496" s="837">
        <v>3200</v>
      </c>
      <c r="F2496" s="269" t="s">
        <v>21180</v>
      </c>
      <c r="G2496" s="841" t="s">
        <v>21181</v>
      </c>
      <c r="H2496" s="842" t="s">
        <v>19594</v>
      </c>
      <c r="I2496" s="842" t="s">
        <v>19093</v>
      </c>
      <c r="J2496" s="107" t="s">
        <v>19594</v>
      </c>
      <c r="K2496" s="10">
        <v>3</v>
      </c>
      <c r="L2496" s="10">
        <v>12</v>
      </c>
      <c r="M2496" s="838">
        <v>39000</v>
      </c>
      <c r="N2496" s="10">
        <v>0</v>
      </c>
      <c r="O2496" s="107">
        <v>6</v>
      </c>
      <c r="P2496" s="838">
        <v>19200</v>
      </c>
      <c r="Q2496" s="10">
        <v>0</v>
      </c>
      <c r="R2496" s="107">
        <v>12</v>
      </c>
    </row>
    <row r="2497" spans="1:18" s="843" customFormat="1" ht="22.5" x14ac:dyDescent="0.25">
      <c r="A2497" s="107" t="s">
        <v>19901</v>
      </c>
      <c r="B2497" s="10" t="s">
        <v>19548</v>
      </c>
      <c r="C2497" s="269" t="s">
        <v>30118</v>
      </c>
      <c r="D2497" s="841" t="s">
        <v>19902</v>
      </c>
      <c r="E2497" s="837">
        <v>2100</v>
      </c>
      <c r="F2497" s="269" t="s">
        <v>21182</v>
      </c>
      <c r="G2497" s="841" t="s">
        <v>21183</v>
      </c>
      <c r="H2497" s="842" t="s">
        <v>15585</v>
      </c>
      <c r="I2497" s="842" t="s">
        <v>15585</v>
      </c>
      <c r="J2497" s="107" t="s">
        <v>15585</v>
      </c>
      <c r="K2497" s="10">
        <v>3</v>
      </c>
      <c r="L2497" s="10">
        <v>5</v>
      </c>
      <c r="M2497" s="838">
        <v>9852.5</v>
      </c>
      <c r="N2497" s="10">
        <v>0</v>
      </c>
      <c r="O2497" s="107">
        <v>0</v>
      </c>
      <c r="P2497" s="838">
        <v>0</v>
      </c>
      <c r="Q2497" s="10">
        <v>0</v>
      </c>
      <c r="R2497" s="107">
        <v>0</v>
      </c>
    </row>
    <row r="2498" spans="1:18" s="843" customFormat="1" ht="22.5" x14ac:dyDescent="0.25">
      <c r="A2498" s="107" t="s">
        <v>19901</v>
      </c>
      <c r="B2498" s="10" t="s">
        <v>19548</v>
      </c>
      <c r="C2498" s="269" t="s">
        <v>30118</v>
      </c>
      <c r="D2498" s="841" t="s">
        <v>16531</v>
      </c>
      <c r="E2498" s="837">
        <v>1025</v>
      </c>
      <c r="F2498" s="269" t="s">
        <v>21184</v>
      </c>
      <c r="G2498" s="841" t="s">
        <v>21185</v>
      </c>
      <c r="H2498" s="842" t="s">
        <v>15585</v>
      </c>
      <c r="I2498" s="842" t="s">
        <v>15585</v>
      </c>
      <c r="J2498" s="107" t="s">
        <v>15585</v>
      </c>
      <c r="K2498" s="10">
        <v>1</v>
      </c>
      <c r="L2498" s="10">
        <v>10</v>
      </c>
      <c r="M2498" s="838">
        <v>10810</v>
      </c>
      <c r="N2498" s="10">
        <v>0</v>
      </c>
      <c r="O2498" s="107">
        <v>6</v>
      </c>
      <c r="P2498" s="838">
        <v>2533.33</v>
      </c>
      <c r="Q2498" s="10">
        <v>0</v>
      </c>
      <c r="R2498" s="107">
        <v>12</v>
      </c>
    </row>
    <row r="2499" spans="1:18" s="843" customFormat="1" ht="22.5" x14ac:dyDescent="0.25">
      <c r="A2499" s="107" t="s">
        <v>19901</v>
      </c>
      <c r="B2499" s="10" t="s">
        <v>19548</v>
      </c>
      <c r="C2499" s="269" t="s">
        <v>30118</v>
      </c>
      <c r="D2499" s="841" t="s">
        <v>20043</v>
      </c>
      <c r="E2499" s="837">
        <v>3000</v>
      </c>
      <c r="F2499" s="269" t="s">
        <v>21186</v>
      </c>
      <c r="G2499" s="841" t="s">
        <v>21187</v>
      </c>
      <c r="H2499" s="842" t="s">
        <v>17159</v>
      </c>
      <c r="I2499" s="842" t="s">
        <v>15810</v>
      </c>
      <c r="J2499" s="107" t="s">
        <v>17159</v>
      </c>
      <c r="K2499" s="10">
        <v>3</v>
      </c>
      <c r="L2499" s="10">
        <v>12</v>
      </c>
      <c r="M2499" s="838">
        <v>36590.94</v>
      </c>
      <c r="N2499" s="10">
        <v>0</v>
      </c>
      <c r="O2499" s="107">
        <v>6</v>
      </c>
      <c r="P2499" s="838">
        <v>17978.120000000003</v>
      </c>
      <c r="Q2499" s="10">
        <v>0</v>
      </c>
      <c r="R2499" s="107">
        <v>12</v>
      </c>
    </row>
    <row r="2500" spans="1:18" s="843" customFormat="1" ht="22.5" x14ac:dyDescent="0.25">
      <c r="A2500" s="107" t="s">
        <v>19901</v>
      </c>
      <c r="B2500" s="10" t="s">
        <v>19548</v>
      </c>
      <c r="C2500" s="269" t="s">
        <v>30118</v>
      </c>
      <c r="D2500" s="841" t="s">
        <v>20994</v>
      </c>
      <c r="E2500" s="837">
        <v>5000</v>
      </c>
      <c r="F2500" s="269" t="s">
        <v>21188</v>
      </c>
      <c r="G2500" s="841" t="s">
        <v>21189</v>
      </c>
      <c r="H2500" s="842" t="s">
        <v>18791</v>
      </c>
      <c r="I2500" s="842" t="s">
        <v>19093</v>
      </c>
      <c r="J2500" s="107" t="s">
        <v>18791</v>
      </c>
      <c r="K2500" s="10">
        <v>1</v>
      </c>
      <c r="L2500" s="10">
        <v>10</v>
      </c>
      <c r="M2500" s="838">
        <v>49196.520000000004</v>
      </c>
      <c r="N2500" s="10">
        <v>0</v>
      </c>
      <c r="O2500" s="107">
        <v>1</v>
      </c>
      <c r="P2500" s="838">
        <v>8203.119999999999</v>
      </c>
      <c r="Q2500" s="10">
        <v>0</v>
      </c>
      <c r="R2500" s="107">
        <v>0</v>
      </c>
    </row>
    <row r="2501" spans="1:18" s="843" customFormat="1" ht="22.5" x14ac:dyDescent="0.25">
      <c r="A2501" s="107" t="s">
        <v>19901</v>
      </c>
      <c r="B2501" s="10" t="s">
        <v>19548</v>
      </c>
      <c r="C2501" s="269" t="s">
        <v>30118</v>
      </c>
      <c r="D2501" s="841" t="s">
        <v>21190</v>
      </c>
      <c r="E2501" s="837">
        <v>3000</v>
      </c>
      <c r="F2501" s="269" t="s">
        <v>21191</v>
      </c>
      <c r="G2501" s="841" t="s">
        <v>21192</v>
      </c>
      <c r="H2501" s="842" t="s">
        <v>15416</v>
      </c>
      <c r="I2501" s="842" t="s">
        <v>19093</v>
      </c>
      <c r="J2501" s="107" t="s">
        <v>15416</v>
      </c>
      <c r="K2501" s="10">
        <v>3</v>
      </c>
      <c r="L2501" s="10">
        <v>12</v>
      </c>
      <c r="M2501" s="838">
        <v>36600</v>
      </c>
      <c r="N2501" s="10">
        <v>0</v>
      </c>
      <c r="O2501" s="107">
        <v>6</v>
      </c>
      <c r="P2501" s="838">
        <v>17999.38</v>
      </c>
      <c r="Q2501" s="10">
        <v>0</v>
      </c>
      <c r="R2501" s="107">
        <v>12</v>
      </c>
    </row>
    <row r="2502" spans="1:18" s="843" customFormat="1" ht="22.5" x14ac:dyDescent="0.25">
      <c r="A2502" s="107" t="s">
        <v>19901</v>
      </c>
      <c r="B2502" s="10" t="s">
        <v>19548</v>
      </c>
      <c r="C2502" s="269" t="s">
        <v>30118</v>
      </c>
      <c r="D2502" s="841" t="s">
        <v>20122</v>
      </c>
      <c r="E2502" s="837">
        <v>3200</v>
      </c>
      <c r="F2502" s="269" t="s">
        <v>21193</v>
      </c>
      <c r="G2502" s="841" t="s">
        <v>21194</v>
      </c>
      <c r="H2502" s="842" t="s">
        <v>19594</v>
      </c>
      <c r="I2502" s="842" t="s">
        <v>19093</v>
      </c>
      <c r="J2502" s="107" t="s">
        <v>19594</v>
      </c>
      <c r="K2502" s="10">
        <v>3</v>
      </c>
      <c r="L2502" s="10">
        <v>12</v>
      </c>
      <c r="M2502" s="838">
        <v>39000</v>
      </c>
      <c r="N2502" s="10">
        <v>0</v>
      </c>
      <c r="O2502" s="107">
        <v>6</v>
      </c>
      <c r="P2502" s="838">
        <v>19200</v>
      </c>
      <c r="Q2502" s="10">
        <v>0</v>
      </c>
      <c r="R2502" s="107">
        <v>12</v>
      </c>
    </row>
    <row r="2503" spans="1:18" s="843" customFormat="1" ht="22.5" x14ac:dyDescent="0.25">
      <c r="A2503" s="107" t="s">
        <v>19901</v>
      </c>
      <c r="B2503" s="10" t="s">
        <v>19548</v>
      </c>
      <c r="C2503" s="269" t="s">
        <v>30118</v>
      </c>
      <c r="D2503" s="841" t="s">
        <v>19908</v>
      </c>
      <c r="E2503" s="837">
        <v>3200</v>
      </c>
      <c r="F2503" s="269" t="s">
        <v>21195</v>
      </c>
      <c r="G2503" s="841" t="s">
        <v>21196</v>
      </c>
      <c r="H2503" s="842" t="s">
        <v>19911</v>
      </c>
      <c r="I2503" s="842" t="s">
        <v>19093</v>
      </c>
      <c r="J2503" s="107" t="s">
        <v>19911</v>
      </c>
      <c r="K2503" s="10">
        <v>3</v>
      </c>
      <c r="L2503" s="10">
        <v>12</v>
      </c>
      <c r="M2503" s="838">
        <v>39000</v>
      </c>
      <c r="N2503" s="10">
        <v>0</v>
      </c>
      <c r="O2503" s="107">
        <v>6</v>
      </c>
      <c r="P2503" s="838">
        <v>19363.669999999998</v>
      </c>
      <c r="Q2503" s="10">
        <v>0</v>
      </c>
      <c r="R2503" s="107">
        <v>12</v>
      </c>
    </row>
    <row r="2504" spans="1:18" s="843" customFormat="1" ht="22.5" x14ac:dyDescent="0.25">
      <c r="A2504" s="107" t="s">
        <v>19901</v>
      </c>
      <c r="B2504" s="10" t="s">
        <v>19548</v>
      </c>
      <c r="C2504" s="269" t="s">
        <v>30118</v>
      </c>
      <c r="D2504" s="841" t="s">
        <v>19955</v>
      </c>
      <c r="E2504" s="837">
        <v>3200</v>
      </c>
      <c r="F2504" s="269" t="s">
        <v>21197</v>
      </c>
      <c r="G2504" s="841" t="s">
        <v>21198</v>
      </c>
      <c r="H2504" s="842" t="s">
        <v>19594</v>
      </c>
      <c r="I2504" s="842" t="s">
        <v>19093</v>
      </c>
      <c r="J2504" s="107" t="s">
        <v>19594</v>
      </c>
      <c r="K2504" s="10">
        <v>3</v>
      </c>
      <c r="L2504" s="10">
        <v>12</v>
      </c>
      <c r="M2504" s="838">
        <v>38999.33</v>
      </c>
      <c r="N2504" s="10">
        <v>0</v>
      </c>
      <c r="O2504" s="107">
        <v>6</v>
      </c>
      <c r="P2504" s="838">
        <v>19200</v>
      </c>
      <c r="Q2504" s="10">
        <v>0</v>
      </c>
      <c r="R2504" s="107">
        <v>12</v>
      </c>
    </row>
    <row r="2505" spans="1:18" s="843" customFormat="1" ht="22.5" x14ac:dyDescent="0.25">
      <c r="A2505" s="107" t="s">
        <v>19901</v>
      </c>
      <c r="B2505" s="10" t="s">
        <v>19548</v>
      </c>
      <c r="C2505" s="269" t="s">
        <v>30118</v>
      </c>
      <c r="D2505" s="841" t="s">
        <v>19902</v>
      </c>
      <c r="E2505" s="837">
        <v>2100</v>
      </c>
      <c r="F2505" s="269" t="s">
        <v>21199</v>
      </c>
      <c r="G2505" s="841" t="s">
        <v>21200</v>
      </c>
      <c r="H2505" s="842" t="s">
        <v>15585</v>
      </c>
      <c r="I2505" s="842" t="s">
        <v>15585</v>
      </c>
      <c r="J2505" s="107" t="s">
        <v>15585</v>
      </c>
      <c r="K2505" s="10">
        <v>3</v>
      </c>
      <c r="L2505" s="10">
        <v>12</v>
      </c>
      <c r="M2505" s="838">
        <v>25800</v>
      </c>
      <c r="N2505" s="10">
        <v>0</v>
      </c>
      <c r="O2505" s="107">
        <v>6</v>
      </c>
      <c r="P2505" s="838">
        <v>12600</v>
      </c>
      <c r="Q2505" s="10">
        <v>0</v>
      </c>
      <c r="R2505" s="107">
        <v>12</v>
      </c>
    </row>
    <row r="2506" spans="1:18" s="843" customFormat="1" ht="22.5" x14ac:dyDescent="0.25">
      <c r="A2506" s="107" t="s">
        <v>19901</v>
      </c>
      <c r="B2506" s="10" t="s">
        <v>19548</v>
      </c>
      <c r="C2506" s="269" t="s">
        <v>30118</v>
      </c>
      <c r="D2506" s="841" t="s">
        <v>19955</v>
      </c>
      <c r="E2506" s="837">
        <v>3200</v>
      </c>
      <c r="F2506" s="269" t="s">
        <v>21201</v>
      </c>
      <c r="G2506" s="841" t="s">
        <v>21202</v>
      </c>
      <c r="H2506" s="842" t="s">
        <v>19594</v>
      </c>
      <c r="I2506" s="842" t="s">
        <v>19093</v>
      </c>
      <c r="J2506" s="107" t="s">
        <v>19594</v>
      </c>
      <c r="K2506" s="10">
        <v>3</v>
      </c>
      <c r="L2506" s="10">
        <v>12</v>
      </c>
      <c r="M2506" s="838">
        <v>39000</v>
      </c>
      <c r="N2506" s="10">
        <v>0</v>
      </c>
      <c r="O2506" s="107">
        <v>6</v>
      </c>
      <c r="P2506" s="838">
        <v>19200</v>
      </c>
      <c r="Q2506" s="10">
        <v>0</v>
      </c>
      <c r="R2506" s="107">
        <v>12</v>
      </c>
    </row>
    <row r="2507" spans="1:18" s="843" customFormat="1" ht="22.5" x14ac:dyDescent="0.25">
      <c r="A2507" s="107" t="s">
        <v>19901</v>
      </c>
      <c r="B2507" s="10" t="s">
        <v>19548</v>
      </c>
      <c r="C2507" s="269" t="s">
        <v>30118</v>
      </c>
      <c r="D2507" s="841" t="s">
        <v>19902</v>
      </c>
      <c r="E2507" s="837">
        <v>2100</v>
      </c>
      <c r="F2507" s="269" t="s">
        <v>21203</v>
      </c>
      <c r="G2507" s="841" t="s">
        <v>21204</v>
      </c>
      <c r="H2507" s="842" t="s">
        <v>17159</v>
      </c>
      <c r="I2507" s="842" t="s">
        <v>15810</v>
      </c>
      <c r="J2507" s="107" t="s">
        <v>17159</v>
      </c>
      <c r="K2507" s="10">
        <v>3</v>
      </c>
      <c r="L2507" s="10">
        <v>12</v>
      </c>
      <c r="M2507" s="838">
        <v>25730</v>
      </c>
      <c r="N2507" s="10">
        <v>0</v>
      </c>
      <c r="O2507" s="107">
        <v>6</v>
      </c>
      <c r="P2507" s="838">
        <v>12600</v>
      </c>
      <c r="Q2507" s="10">
        <v>0</v>
      </c>
      <c r="R2507" s="107">
        <v>12</v>
      </c>
    </row>
    <row r="2508" spans="1:18" s="843" customFormat="1" ht="22.5" x14ac:dyDescent="0.25">
      <c r="A2508" s="107" t="s">
        <v>19901</v>
      </c>
      <c r="B2508" s="10" t="s">
        <v>19548</v>
      </c>
      <c r="C2508" s="269" t="s">
        <v>30118</v>
      </c>
      <c r="D2508" s="841" t="s">
        <v>15414</v>
      </c>
      <c r="E2508" s="837">
        <v>1700</v>
      </c>
      <c r="F2508" s="269" t="s">
        <v>21205</v>
      </c>
      <c r="G2508" s="841" t="s">
        <v>21206</v>
      </c>
      <c r="H2508" s="842" t="s">
        <v>18791</v>
      </c>
      <c r="I2508" s="842" t="s">
        <v>19093</v>
      </c>
      <c r="J2508" s="107" t="s">
        <v>18791</v>
      </c>
      <c r="K2508" s="10">
        <v>0</v>
      </c>
      <c r="L2508" s="10">
        <v>0</v>
      </c>
      <c r="M2508" s="838">
        <v>0</v>
      </c>
      <c r="N2508" s="10">
        <v>1</v>
      </c>
      <c r="O2508" s="107">
        <v>6</v>
      </c>
      <c r="P2508" s="838">
        <v>3246.01</v>
      </c>
      <c r="Q2508" s="10">
        <v>1</v>
      </c>
      <c r="R2508" s="107">
        <v>8</v>
      </c>
    </row>
    <row r="2509" spans="1:18" s="843" customFormat="1" ht="22.5" x14ac:dyDescent="0.25">
      <c r="A2509" s="107" t="s">
        <v>19901</v>
      </c>
      <c r="B2509" s="10" t="s">
        <v>19548</v>
      </c>
      <c r="C2509" s="269" t="s">
        <v>30118</v>
      </c>
      <c r="D2509" s="841" t="s">
        <v>20128</v>
      </c>
      <c r="E2509" s="837">
        <v>4500</v>
      </c>
      <c r="F2509" s="269" t="s">
        <v>21207</v>
      </c>
      <c r="G2509" s="841" t="s">
        <v>21208</v>
      </c>
      <c r="H2509" s="842" t="s">
        <v>19641</v>
      </c>
      <c r="I2509" s="842" t="s">
        <v>19093</v>
      </c>
      <c r="J2509" s="107" t="s">
        <v>19641</v>
      </c>
      <c r="K2509" s="10">
        <v>3</v>
      </c>
      <c r="L2509" s="10">
        <v>12</v>
      </c>
      <c r="M2509" s="838">
        <v>54046.48</v>
      </c>
      <c r="N2509" s="10">
        <v>0</v>
      </c>
      <c r="O2509" s="107">
        <v>6</v>
      </c>
      <c r="P2509" s="838">
        <v>26988.12</v>
      </c>
      <c r="Q2509" s="10">
        <v>0</v>
      </c>
      <c r="R2509" s="107">
        <v>12</v>
      </c>
    </row>
    <row r="2510" spans="1:18" s="843" customFormat="1" ht="22.5" x14ac:dyDescent="0.25">
      <c r="A2510" s="107" t="s">
        <v>19901</v>
      </c>
      <c r="B2510" s="10" t="s">
        <v>19548</v>
      </c>
      <c r="C2510" s="269" t="s">
        <v>30118</v>
      </c>
      <c r="D2510" s="841" t="s">
        <v>21209</v>
      </c>
      <c r="E2510" s="837">
        <v>4000</v>
      </c>
      <c r="F2510" s="269" t="s">
        <v>21210</v>
      </c>
      <c r="G2510" s="841" t="s">
        <v>21211</v>
      </c>
      <c r="H2510" s="842" t="s">
        <v>19605</v>
      </c>
      <c r="I2510" s="842" t="s">
        <v>19093</v>
      </c>
      <c r="J2510" s="107" t="s">
        <v>19605</v>
      </c>
      <c r="K2510" s="10">
        <v>1</v>
      </c>
      <c r="L2510" s="10">
        <v>4</v>
      </c>
      <c r="M2510" s="838">
        <v>20090.25</v>
      </c>
      <c r="N2510" s="10">
        <v>0</v>
      </c>
      <c r="O2510" s="107">
        <v>0</v>
      </c>
      <c r="P2510" s="838">
        <v>0</v>
      </c>
      <c r="Q2510" s="10">
        <v>0</v>
      </c>
      <c r="R2510" s="107">
        <v>0</v>
      </c>
    </row>
    <row r="2511" spans="1:18" s="843" customFormat="1" ht="22.5" x14ac:dyDescent="0.25">
      <c r="A2511" s="107" t="s">
        <v>19901</v>
      </c>
      <c r="B2511" s="10" t="s">
        <v>19548</v>
      </c>
      <c r="C2511" s="269" t="s">
        <v>30118</v>
      </c>
      <c r="D2511" s="841" t="s">
        <v>20236</v>
      </c>
      <c r="E2511" s="837">
        <v>5000</v>
      </c>
      <c r="F2511" s="269" t="s">
        <v>21212</v>
      </c>
      <c r="G2511" s="841" t="s">
        <v>21213</v>
      </c>
      <c r="H2511" s="842" t="s">
        <v>15416</v>
      </c>
      <c r="I2511" s="842" t="s">
        <v>19093</v>
      </c>
      <c r="J2511" s="107" t="s">
        <v>15416</v>
      </c>
      <c r="K2511" s="10">
        <v>3</v>
      </c>
      <c r="L2511" s="10">
        <v>12</v>
      </c>
      <c r="M2511" s="838">
        <v>60600</v>
      </c>
      <c r="N2511" s="10">
        <v>0</v>
      </c>
      <c r="O2511" s="107">
        <v>6</v>
      </c>
      <c r="P2511" s="838">
        <v>29998.260000000002</v>
      </c>
      <c r="Q2511" s="10">
        <v>0</v>
      </c>
      <c r="R2511" s="107">
        <v>12</v>
      </c>
    </row>
    <row r="2512" spans="1:18" s="843" customFormat="1" ht="22.5" x14ac:dyDescent="0.25">
      <c r="A2512" s="107" t="s">
        <v>19901</v>
      </c>
      <c r="B2512" s="10" t="s">
        <v>19548</v>
      </c>
      <c r="C2512" s="269" t="s">
        <v>30118</v>
      </c>
      <c r="D2512" s="841" t="s">
        <v>19955</v>
      </c>
      <c r="E2512" s="837">
        <v>3200</v>
      </c>
      <c r="F2512" s="269" t="s">
        <v>21214</v>
      </c>
      <c r="G2512" s="841" t="s">
        <v>21215</v>
      </c>
      <c r="H2512" s="842" t="s">
        <v>19594</v>
      </c>
      <c r="I2512" s="842" t="s">
        <v>19093</v>
      </c>
      <c r="J2512" s="107" t="s">
        <v>19594</v>
      </c>
      <c r="K2512" s="10">
        <v>3</v>
      </c>
      <c r="L2512" s="10">
        <v>12</v>
      </c>
      <c r="M2512" s="838">
        <v>38893.33</v>
      </c>
      <c r="N2512" s="10">
        <v>0</v>
      </c>
      <c r="O2512" s="107">
        <v>6</v>
      </c>
      <c r="P2512" s="838">
        <v>19200</v>
      </c>
      <c r="Q2512" s="10">
        <v>0</v>
      </c>
      <c r="R2512" s="107">
        <v>12</v>
      </c>
    </row>
    <row r="2513" spans="1:18" s="843" customFormat="1" ht="22.5" x14ac:dyDescent="0.25">
      <c r="A2513" s="107" t="s">
        <v>19901</v>
      </c>
      <c r="B2513" s="10" t="s">
        <v>19548</v>
      </c>
      <c r="C2513" s="269" t="s">
        <v>30118</v>
      </c>
      <c r="D2513" s="841" t="s">
        <v>20122</v>
      </c>
      <c r="E2513" s="837">
        <v>3200</v>
      </c>
      <c r="F2513" s="269" t="s">
        <v>21216</v>
      </c>
      <c r="G2513" s="841" t="s">
        <v>21217</v>
      </c>
      <c r="H2513" s="842" t="s">
        <v>19594</v>
      </c>
      <c r="I2513" s="842" t="s">
        <v>19093</v>
      </c>
      <c r="J2513" s="107" t="s">
        <v>19594</v>
      </c>
      <c r="K2513" s="10">
        <v>3</v>
      </c>
      <c r="L2513" s="10">
        <v>12</v>
      </c>
      <c r="M2513" s="838">
        <v>38893.33</v>
      </c>
      <c r="N2513" s="10">
        <v>0</v>
      </c>
      <c r="O2513" s="107">
        <v>6</v>
      </c>
      <c r="P2513" s="838">
        <v>19200</v>
      </c>
      <c r="Q2513" s="10">
        <v>0</v>
      </c>
      <c r="R2513" s="107">
        <v>12</v>
      </c>
    </row>
    <row r="2514" spans="1:18" s="843" customFormat="1" ht="22.5" x14ac:dyDescent="0.25">
      <c r="A2514" s="107" t="s">
        <v>19901</v>
      </c>
      <c r="B2514" s="10" t="s">
        <v>19548</v>
      </c>
      <c r="C2514" s="269" t="s">
        <v>30118</v>
      </c>
      <c r="D2514" s="841" t="s">
        <v>19961</v>
      </c>
      <c r="E2514" s="837">
        <v>1400</v>
      </c>
      <c r="F2514" s="269" t="s">
        <v>21218</v>
      </c>
      <c r="G2514" s="841" t="s">
        <v>21219</v>
      </c>
      <c r="H2514" s="842" t="s">
        <v>15585</v>
      </c>
      <c r="I2514" s="842" t="s">
        <v>15585</v>
      </c>
      <c r="J2514" s="107" t="s">
        <v>15585</v>
      </c>
      <c r="K2514" s="10">
        <v>3</v>
      </c>
      <c r="L2514" s="10">
        <v>12</v>
      </c>
      <c r="M2514" s="838">
        <v>17599.89</v>
      </c>
      <c r="N2514" s="10">
        <v>0</v>
      </c>
      <c r="O2514" s="107">
        <v>6</v>
      </c>
      <c r="P2514" s="838">
        <v>8349.93</v>
      </c>
      <c r="Q2514" s="10">
        <v>0</v>
      </c>
      <c r="R2514" s="107">
        <v>12</v>
      </c>
    </row>
    <row r="2515" spans="1:18" s="843" customFormat="1" ht="22.5" x14ac:dyDescent="0.25">
      <c r="A2515" s="107" t="s">
        <v>19901</v>
      </c>
      <c r="B2515" s="10" t="s">
        <v>19548</v>
      </c>
      <c r="C2515" s="269" t="s">
        <v>30118</v>
      </c>
      <c r="D2515" s="841" t="s">
        <v>21220</v>
      </c>
      <c r="E2515" s="837">
        <v>3000</v>
      </c>
      <c r="F2515" s="269" t="s">
        <v>21221</v>
      </c>
      <c r="G2515" s="841" t="s">
        <v>21222</v>
      </c>
      <c r="H2515" s="842" t="s">
        <v>19059</v>
      </c>
      <c r="I2515" s="842" t="s">
        <v>19093</v>
      </c>
      <c r="J2515" s="107" t="s">
        <v>19059</v>
      </c>
      <c r="K2515" s="10">
        <v>3</v>
      </c>
      <c r="L2515" s="10">
        <v>12</v>
      </c>
      <c r="M2515" s="838">
        <v>36343.96</v>
      </c>
      <c r="N2515" s="10">
        <v>0</v>
      </c>
      <c r="O2515" s="107">
        <v>6</v>
      </c>
      <c r="P2515" s="838">
        <v>17858.96</v>
      </c>
      <c r="Q2515" s="10">
        <v>0</v>
      </c>
      <c r="R2515" s="107">
        <v>12</v>
      </c>
    </row>
    <row r="2516" spans="1:18" s="843" customFormat="1" ht="22.5" x14ac:dyDescent="0.25">
      <c r="A2516" s="107" t="s">
        <v>19901</v>
      </c>
      <c r="B2516" s="10" t="s">
        <v>19548</v>
      </c>
      <c r="C2516" s="269" t="s">
        <v>30118</v>
      </c>
      <c r="D2516" s="841" t="s">
        <v>19902</v>
      </c>
      <c r="E2516" s="837">
        <v>2100</v>
      </c>
      <c r="F2516" s="269" t="s">
        <v>21223</v>
      </c>
      <c r="G2516" s="841" t="s">
        <v>21224</v>
      </c>
      <c r="H2516" s="842" t="s">
        <v>15585</v>
      </c>
      <c r="I2516" s="842" t="s">
        <v>15585</v>
      </c>
      <c r="J2516" s="107" t="s">
        <v>15585</v>
      </c>
      <c r="K2516" s="10">
        <v>3</v>
      </c>
      <c r="L2516" s="10">
        <v>12</v>
      </c>
      <c r="M2516" s="838">
        <v>25800</v>
      </c>
      <c r="N2516" s="10">
        <v>0</v>
      </c>
      <c r="O2516" s="107">
        <v>6</v>
      </c>
      <c r="P2516" s="838">
        <v>12600</v>
      </c>
      <c r="Q2516" s="10">
        <v>0</v>
      </c>
      <c r="R2516" s="107">
        <v>12</v>
      </c>
    </row>
    <row r="2517" spans="1:18" s="843" customFormat="1" ht="22.5" x14ac:dyDescent="0.25">
      <c r="A2517" s="107" t="s">
        <v>19901</v>
      </c>
      <c r="B2517" s="10" t="s">
        <v>19548</v>
      </c>
      <c r="C2517" s="269" t="s">
        <v>30118</v>
      </c>
      <c r="D2517" s="841" t="s">
        <v>20122</v>
      </c>
      <c r="E2517" s="837">
        <v>3200</v>
      </c>
      <c r="F2517" s="269" t="s">
        <v>21225</v>
      </c>
      <c r="G2517" s="841" t="s">
        <v>21226</v>
      </c>
      <c r="H2517" s="842" t="s">
        <v>20142</v>
      </c>
      <c r="I2517" s="842" t="s">
        <v>19093</v>
      </c>
      <c r="J2517" s="107" t="s">
        <v>20142</v>
      </c>
      <c r="K2517" s="10">
        <v>3</v>
      </c>
      <c r="L2517" s="10">
        <v>1</v>
      </c>
      <c r="M2517" s="838">
        <v>4800</v>
      </c>
      <c r="N2517" s="10">
        <v>0</v>
      </c>
      <c r="O2517" s="107">
        <v>0</v>
      </c>
      <c r="P2517" s="838">
        <v>0</v>
      </c>
      <c r="Q2517" s="10">
        <v>0</v>
      </c>
      <c r="R2517" s="107">
        <v>0</v>
      </c>
    </row>
    <row r="2518" spans="1:18" s="843" customFormat="1" ht="22.5" x14ac:dyDescent="0.25">
      <c r="A2518" s="107" t="s">
        <v>19901</v>
      </c>
      <c r="B2518" s="10" t="s">
        <v>19548</v>
      </c>
      <c r="C2518" s="269" t="s">
        <v>30118</v>
      </c>
      <c r="D2518" s="841" t="s">
        <v>19902</v>
      </c>
      <c r="E2518" s="837">
        <v>2100</v>
      </c>
      <c r="F2518" s="269" t="s">
        <v>21227</v>
      </c>
      <c r="G2518" s="841" t="s">
        <v>21228</v>
      </c>
      <c r="H2518" s="842" t="s">
        <v>17159</v>
      </c>
      <c r="I2518" s="842" t="s">
        <v>15810</v>
      </c>
      <c r="J2518" s="107" t="s">
        <v>17159</v>
      </c>
      <c r="K2518" s="10">
        <v>3</v>
      </c>
      <c r="L2518" s="10">
        <v>12</v>
      </c>
      <c r="M2518" s="838">
        <v>25800</v>
      </c>
      <c r="N2518" s="10">
        <v>0</v>
      </c>
      <c r="O2518" s="107">
        <v>6</v>
      </c>
      <c r="P2518" s="838">
        <v>12600</v>
      </c>
      <c r="Q2518" s="10">
        <v>0</v>
      </c>
      <c r="R2518" s="107">
        <v>12</v>
      </c>
    </row>
    <row r="2519" spans="1:18" s="843" customFormat="1" ht="22.5" x14ac:dyDescent="0.25">
      <c r="A2519" s="107" t="s">
        <v>19901</v>
      </c>
      <c r="B2519" s="10" t="s">
        <v>19548</v>
      </c>
      <c r="C2519" s="269" t="s">
        <v>30118</v>
      </c>
      <c r="D2519" s="841" t="s">
        <v>19908</v>
      </c>
      <c r="E2519" s="837">
        <v>3200</v>
      </c>
      <c r="F2519" s="269" t="s">
        <v>21229</v>
      </c>
      <c r="G2519" s="841" t="s">
        <v>21230</v>
      </c>
      <c r="H2519" s="842" t="s">
        <v>19911</v>
      </c>
      <c r="I2519" s="842" t="s">
        <v>19093</v>
      </c>
      <c r="J2519" s="107" t="s">
        <v>19911</v>
      </c>
      <c r="K2519" s="10">
        <v>3</v>
      </c>
      <c r="L2519" s="10">
        <v>12</v>
      </c>
      <c r="M2519" s="838">
        <v>39036.89</v>
      </c>
      <c r="N2519" s="10">
        <v>0</v>
      </c>
      <c r="O2519" s="107">
        <v>6</v>
      </c>
      <c r="P2519" s="838">
        <v>19200</v>
      </c>
      <c r="Q2519" s="10">
        <v>0</v>
      </c>
      <c r="R2519" s="107">
        <v>12</v>
      </c>
    </row>
    <row r="2520" spans="1:18" s="843" customFormat="1" ht="22.5" x14ac:dyDescent="0.25">
      <c r="A2520" s="107" t="s">
        <v>19901</v>
      </c>
      <c r="B2520" s="10" t="s">
        <v>19548</v>
      </c>
      <c r="C2520" s="269" t="s">
        <v>30118</v>
      </c>
      <c r="D2520" s="841" t="s">
        <v>21231</v>
      </c>
      <c r="E2520" s="837">
        <v>3000</v>
      </c>
      <c r="F2520" s="269" t="s">
        <v>21232</v>
      </c>
      <c r="G2520" s="841" t="s">
        <v>21233</v>
      </c>
      <c r="H2520" s="842" t="s">
        <v>19594</v>
      </c>
      <c r="I2520" s="842" t="s">
        <v>19093</v>
      </c>
      <c r="J2520" s="107" t="s">
        <v>19594</v>
      </c>
      <c r="K2520" s="10">
        <v>3</v>
      </c>
      <c r="L2520" s="10">
        <v>12</v>
      </c>
      <c r="M2520" s="838">
        <v>36600</v>
      </c>
      <c r="N2520" s="10">
        <v>0</v>
      </c>
      <c r="O2520" s="107">
        <v>6</v>
      </c>
      <c r="P2520" s="838">
        <v>17912.5</v>
      </c>
      <c r="Q2520" s="10">
        <v>0</v>
      </c>
      <c r="R2520" s="107">
        <v>12</v>
      </c>
    </row>
    <row r="2521" spans="1:18" s="843" customFormat="1" ht="22.5" x14ac:dyDescent="0.25">
      <c r="A2521" s="107" t="s">
        <v>19901</v>
      </c>
      <c r="B2521" s="10" t="s">
        <v>19548</v>
      </c>
      <c r="C2521" s="269" t="s">
        <v>30118</v>
      </c>
      <c r="D2521" s="841" t="s">
        <v>19908</v>
      </c>
      <c r="E2521" s="837">
        <v>3200</v>
      </c>
      <c r="F2521" s="269" t="s">
        <v>21234</v>
      </c>
      <c r="G2521" s="841" t="s">
        <v>21235</v>
      </c>
      <c r="H2521" s="842" t="s">
        <v>19911</v>
      </c>
      <c r="I2521" s="842" t="s">
        <v>19093</v>
      </c>
      <c r="J2521" s="107" t="s">
        <v>19911</v>
      </c>
      <c r="K2521" s="10">
        <v>3</v>
      </c>
      <c r="L2521" s="10">
        <v>12</v>
      </c>
      <c r="M2521" s="838">
        <v>38910.89</v>
      </c>
      <c r="N2521" s="10">
        <v>0</v>
      </c>
      <c r="O2521" s="107">
        <v>6</v>
      </c>
      <c r="P2521" s="838">
        <v>19198.89</v>
      </c>
      <c r="Q2521" s="10">
        <v>0</v>
      </c>
      <c r="R2521" s="107">
        <v>12</v>
      </c>
    </row>
    <row r="2522" spans="1:18" s="843" customFormat="1" ht="22.5" x14ac:dyDescent="0.25">
      <c r="A2522" s="107" t="s">
        <v>19901</v>
      </c>
      <c r="B2522" s="10" t="s">
        <v>19548</v>
      </c>
      <c r="C2522" s="269" t="s">
        <v>30118</v>
      </c>
      <c r="D2522" s="841" t="s">
        <v>17159</v>
      </c>
      <c r="E2522" s="837">
        <v>1500</v>
      </c>
      <c r="F2522" s="269" t="s">
        <v>21236</v>
      </c>
      <c r="G2522" s="841" t="s">
        <v>21237</v>
      </c>
      <c r="H2522" s="842" t="s">
        <v>17159</v>
      </c>
      <c r="I2522" s="842" t="s">
        <v>15810</v>
      </c>
      <c r="J2522" s="107" t="s">
        <v>17159</v>
      </c>
      <c r="K2522" s="10">
        <v>3</v>
      </c>
      <c r="L2522" s="10">
        <v>12</v>
      </c>
      <c r="M2522" s="838">
        <v>18810</v>
      </c>
      <c r="N2522" s="10">
        <v>0</v>
      </c>
      <c r="O2522" s="107">
        <v>6</v>
      </c>
      <c r="P2522" s="838">
        <v>8999.69</v>
      </c>
      <c r="Q2522" s="10">
        <v>0</v>
      </c>
      <c r="R2522" s="107">
        <v>12</v>
      </c>
    </row>
    <row r="2523" spans="1:18" s="843" customFormat="1" ht="22.5" x14ac:dyDescent="0.25">
      <c r="A2523" s="107" t="s">
        <v>19901</v>
      </c>
      <c r="B2523" s="10" t="s">
        <v>19548</v>
      </c>
      <c r="C2523" s="269" t="s">
        <v>30118</v>
      </c>
      <c r="D2523" s="841" t="s">
        <v>20321</v>
      </c>
      <c r="E2523" s="837">
        <v>2500</v>
      </c>
      <c r="F2523" s="269" t="s">
        <v>21238</v>
      </c>
      <c r="G2523" s="841" t="s">
        <v>21239</v>
      </c>
      <c r="H2523" s="842" t="s">
        <v>19594</v>
      </c>
      <c r="I2523" s="842" t="s">
        <v>19093</v>
      </c>
      <c r="J2523" s="107" t="s">
        <v>19594</v>
      </c>
      <c r="K2523" s="10">
        <v>3</v>
      </c>
      <c r="L2523" s="10">
        <v>12</v>
      </c>
      <c r="M2523" s="838">
        <v>30600</v>
      </c>
      <c r="N2523" s="10">
        <v>0</v>
      </c>
      <c r="O2523" s="107">
        <v>6</v>
      </c>
      <c r="P2523" s="838">
        <v>15000</v>
      </c>
      <c r="Q2523" s="10">
        <v>0</v>
      </c>
      <c r="R2523" s="107">
        <v>12</v>
      </c>
    </row>
    <row r="2524" spans="1:18" s="843" customFormat="1" ht="22.5" x14ac:dyDescent="0.25">
      <c r="A2524" s="107" t="s">
        <v>19901</v>
      </c>
      <c r="B2524" s="10" t="s">
        <v>19548</v>
      </c>
      <c r="C2524" s="269" t="s">
        <v>30118</v>
      </c>
      <c r="D2524" s="841" t="s">
        <v>19955</v>
      </c>
      <c r="E2524" s="837">
        <v>3200</v>
      </c>
      <c r="F2524" s="269" t="s">
        <v>21240</v>
      </c>
      <c r="G2524" s="841" t="s">
        <v>21241</v>
      </c>
      <c r="H2524" s="842" t="s">
        <v>15577</v>
      </c>
      <c r="I2524" s="842" t="s">
        <v>19093</v>
      </c>
      <c r="J2524" s="107" t="s">
        <v>15577</v>
      </c>
      <c r="K2524" s="10">
        <v>3</v>
      </c>
      <c r="L2524" s="10">
        <v>12</v>
      </c>
      <c r="M2524" s="838">
        <v>30466.67</v>
      </c>
      <c r="N2524" s="10">
        <v>0</v>
      </c>
      <c r="O2524" s="107">
        <v>6</v>
      </c>
      <c r="P2524" s="838">
        <v>22276</v>
      </c>
      <c r="Q2524" s="10">
        <v>0</v>
      </c>
      <c r="R2524" s="107">
        <v>12</v>
      </c>
    </row>
    <row r="2525" spans="1:18" s="843" customFormat="1" ht="22.5" x14ac:dyDescent="0.25">
      <c r="A2525" s="107" t="s">
        <v>19901</v>
      </c>
      <c r="B2525" s="10" t="s">
        <v>19548</v>
      </c>
      <c r="C2525" s="269" t="s">
        <v>30118</v>
      </c>
      <c r="D2525" s="841" t="s">
        <v>19955</v>
      </c>
      <c r="E2525" s="837">
        <v>3200</v>
      </c>
      <c r="F2525" s="269" t="s">
        <v>21242</v>
      </c>
      <c r="G2525" s="841" t="s">
        <v>21243</v>
      </c>
      <c r="H2525" s="842" t="s">
        <v>19594</v>
      </c>
      <c r="I2525" s="842" t="s">
        <v>19093</v>
      </c>
      <c r="J2525" s="107" t="s">
        <v>19594</v>
      </c>
      <c r="K2525" s="10">
        <v>3</v>
      </c>
      <c r="L2525" s="10">
        <v>12</v>
      </c>
      <c r="M2525" s="838">
        <v>39000</v>
      </c>
      <c r="N2525" s="10">
        <v>0</v>
      </c>
      <c r="O2525" s="107">
        <v>6</v>
      </c>
      <c r="P2525" s="838">
        <v>19200</v>
      </c>
      <c r="Q2525" s="10">
        <v>0</v>
      </c>
      <c r="R2525" s="107">
        <v>12</v>
      </c>
    </row>
    <row r="2526" spans="1:18" s="843" customFormat="1" ht="22.5" x14ac:dyDescent="0.25">
      <c r="A2526" s="107" t="s">
        <v>19901</v>
      </c>
      <c r="B2526" s="10" t="s">
        <v>19548</v>
      </c>
      <c r="C2526" s="269" t="s">
        <v>30118</v>
      </c>
      <c r="D2526" s="841" t="s">
        <v>21244</v>
      </c>
      <c r="E2526" s="837">
        <v>4400</v>
      </c>
      <c r="F2526" s="269" t="s">
        <v>21245</v>
      </c>
      <c r="G2526" s="841" t="s">
        <v>21246</v>
      </c>
      <c r="H2526" s="842" t="s">
        <v>19911</v>
      </c>
      <c r="I2526" s="842" t="s">
        <v>19093</v>
      </c>
      <c r="J2526" s="107" t="s">
        <v>19911</v>
      </c>
      <c r="K2526" s="10">
        <v>2</v>
      </c>
      <c r="L2526" s="10">
        <v>8</v>
      </c>
      <c r="M2526" s="838">
        <v>35380.44</v>
      </c>
      <c r="N2526" s="10">
        <v>3</v>
      </c>
      <c r="O2526" s="107">
        <v>6</v>
      </c>
      <c r="P2526" s="838">
        <v>26400</v>
      </c>
      <c r="Q2526" s="10">
        <v>3</v>
      </c>
      <c r="R2526" s="107">
        <v>12</v>
      </c>
    </row>
    <row r="2527" spans="1:18" s="843" customFormat="1" ht="22.5" x14ac:dyDescent="0.25">
      <c r="A2527" s="107" t="s">
        <v>19901</v>
      </c>
      <c r="B2527" s="10" t="s">
        <v>19548</v>
      </c>
      <c r="C2527" s="269" t="s">
        <v>30118</v>
      </c>
      <c r="D2527" s="841" t="s">
        <v>19902</v>
      </c>
      <c r="E2527" s="837">
        <v>2100</v>
      </c>
      <c r="F2527" s="269" t="s">
        <v>21247</v>
      </c>
      <c r="G2527" s="841" t="s">
        <v>21248</v>
      </c>
      <c r="H2527" s="842" t="s">
        <v>17159</v>
      </c>
      <c r="I2527" s="842" t="s">
        <v>15810</v>
      </c>
      <c r="J2527" s="107" t="s">
        <v>17159</v>
      </c>
      <c r="K2527" s="10">
        <v>3</v>
      </c>
      <c r="L2527" s="10">
        <v>12</v>
      </c>
      <c r="M2527" s="838">
        <v>25660</v>
      </c>
      <c r="N2527" s="10">
        <v>0</v>
      </c>
      <c r="O2527" s="107">
        <v>6</v>
      </c>
      <c r="P2527" s="838">
        <v>12600</v>
      </c>
      <c r="Q2527" s="10">
        <v>0</v>
      </c>
      <c r="R2527" s="107">
        <v>12</v>
      </c>
    </row>
    <row r="2528" spans="1:18" s="843" customFormat="1" ht="22.5" x14ac:dyDescent="0.25">
      <c r="A2528" s="107" t="s">
        <v>19901</v>
      </c>
      <c r="B2528" s="10" t="s">
        <v>19548</v>
      </c>
      <c r="C2528" s="269" t="s">
        <v>30118</v>
      </c>
      <c r="D2528" s="841" t="s">
        <v>19955</v>
      </c>
      <c r="E2528" s="837">
        <v>3200</v>
      </c>
      <c r="F2528" s="269" t="s">
        <v>21249</v>
      </c>
      <c r="G2528" s="841" t="s">
        <v>21250</v>
      </c>
      <c r="H2528" s="842" t="s">
        <v>19594</v>
      </c>
      <c r="I2528" s="842" t="s">
        <v>19093</v>
      </c>
      <c r="J2528" s="107" t="s">
        <v>19594</v>
      </c>
      <c r="K2528" s="10">
        <v>3</v>
      </c>
      <c r="L2528" s="10">
        <v>12</v>
      </c>
      <c r="M2528" s="838">
        <v>39000</v>
      </c>
      <c r="N2528" s="10">
        <v>0</v>
      </c>
      <c r="O2528" s="107">
        <v>6</v>
      </c>
      <c r="P2528" s="838">
        <v>19186.440000000002</v>
      </c>
      <c r="Q2528" s="10">
        <v>0</v>
      </c>
      <c r="R2528" s="107">
        <v>12</v>
      </c>
    </row>
    <row r="2529" spans="1:18" s="843" customFormat="1" ht="33.75" x14ac:dyDescent="0.25">
      <c r="A2529" s="107" t="s">
        <v>19901</v>
      </c>
      <c r="B2529" s="10" t="s">
        <v>19548</v>
      </c>
      <c r="C2529" s="269" t="s">
        <v>30118</v>
      </c>
      <c r="D2529" s="841" t="s">
        <v>15774</v>
      </c>
      <c r="E2529" s="837">
        <v>2000</v>
      </c>
      <c r="F2529" s="269" t="s">
        <v>21251</v>
      </c>
      <c r="G2529" s="841" t="s">
        <v>21252</v>
      </c>
      <c r="H2529" s="842" t="s">
        <v>17461</v>
      </c>
      <c r="I2529" s="842" t="s">
        <v>15810</v>
      </c>
      <c r="J2529" s="107" t="s">
        <v>17461</v>
      </c>
      <c r="K2529" s="10">
        <v>3</v>
      </c>
      <c r="L2529" s="10">
        <v>12</v>
      </c>
      <c r="M2529" s="838">
        <v>24791.530000000002</v>
      </c>
      <c r="N2529" s="10">
        <v>0</v>
      </c>
      <c r="O2529" s="107">
        <v>6</v>
      </c>
      <c r="P2529" s="838">
        <v>11858.199999999999</v>
      </c>
      <c r="Q2529" s="10">
        <v>0</v>
      </c>
      <c r="R2529" s="107">
        <v>12</v>
      </c>
    </row>
    <row r="2530" spans="1:18" s="843" customFormat="1" ht="33.75" x14ac:dyDescent="0.25">
      <c r="A2530" s="107" t="s">
        <v>19901</v>
      </c>
      <c r="B2530" s="10" t="s">
        <v>19548</v>
      </c>
      <c r="C2530" s="269" t="s">
        <v>30118</v>
      </c>
      <c r="D2530" s="841" t="s">
        <v>20964</v>
      </c>
      <c r="E2530" s="837">
        <v>1500</v>
      </c>
      <c r="F2530" s="269" t="s">
        <v>21253</v>
      </c>
      <c r="G2530" s="841" t="s">
        <v>21254</v>
      </c>
      <c r="H2530" s="842" t="s">
        <v>17461</v>
      </c>
      <c r="I2530" s="842" t="s">
        <v>15810</v>
      </c>
      <c r="J2530" s="107" t="s">
        <v>17461</v>
      </c>
      <c r="K2530" s="10">
        <v>3</v>
      </c>
      <c r="L2530" s="10">
        <v>12</v>
      </c>
      <c r="M2530" s="838">
        <v>18753.23</v>
      </c>
      <c r="N2530" s="10">
        <v>0</v>
      </c>
      <c r="O2530" s="107">
        <v>6</v>
      </c>
      <c r="P2530" s="838">
        <v>8981.2599999999984</v>
      </c>
      <c r="Q2530" s="10">
        <v>0</v>
      </c>
      <c r="R2530" s="107">
        <v>12</v>
      </c>
    </row>
    <row r="2531" spans="1:18" s="843" customFormat="1" ht="22.5" x14ac:dyDescent="0.25">
      <c r="A2531" s="107" t="s">
        <v>19901</v>
      </c>
      <c r="B2531" s="10" t="s">
        <v>19548</v>
      </c>
      <c r="C2531" s="269" t="s">
        <v>30118</v>
      </c>
      <c r="D2531" s="841" t="s">
        <v>19908</v>
      </c>
      <c r="E2531" s="837">
        <v>3200</v>
      </c>
      <c r="F2531" s="269" t="s">
        <v>21255</v>
      </c>
      <c r="G2531" s="841" t="s">
        <v>21256</v>
      </c>
      <c r="H2531" s="842" t="s">
        <v>19911</v>
      </c>
      <c r="I2531" s="842" t="s">
        <v>19093</v>
      </c>
      <c r="J2531" s="107" t="s">
        <v>19911</v>
      </c>
      <c r="K2531" s="10">
        <v>3</v>
      </c>
      <c r="L2531" s="10">
        <v>12</v>
      </c>
      <c r="M2531" s="838">
        <v>39000</v>
      </c>
      <c r="N2531" s="10">
        <v>0</v>
      </c>
      <c r="O2531" s="107">
        <v>6</v>
      </c>
      <c r="P2531" s="838">
        <v>19200</v>
      </c>
      <c r="Q2531" s="10">
        <v>0</v>
      </c>
      <c r="R2531" s="107">
        <v>12</v>
      </c>
    </row>
    <row r="2532" spans="1:18" s="843" customFormat="1" ht="22.5" x14ac:dyDescent="0.25">
      <c r="A2532" s="107" t="s">
        <v>19901</v>
      </c>
      <c r="B2532" s="10" t="s">
        <v>19548</v>
      </c>
      <c r="C2532" s="269" t="s">
        <v>30118</v>
      </c>
      <c r="D2532" s="841" t="s">
        <v>19902</v>
      </c>
      <c r="E2532" s="837">
        <v>2100</v>
      </c>
      <c r="F2532" s="269" t="s">
        <v>21257</v>
      </c>
      <c r="G2532" s="841" t="s">
        <v>21258</v>
      </c>
      <c r="H2532" s="842" t="s">
        <v>17159</v>
      </c>
      <c r="I2532" s="842" t="s">
        <v>15810</v>
      </c>
      <c r="J2532" s="107" t="s">
        <v>17159</v>
      </c>
      <c r="K2532" s="10">
        <v>3</v>
      </c>
      <c r="L2532" s="10">
        <v>12</v>
      </c>
      <c r="M2532" s="838">
        <v>25800</v>
      </c>
      <c r="N2532" s="10">
        <v>0</v>
      </c>
      <c r="O2532" s="107">
        <v>6</v>
      </c>
      <c r="P2532" s="838">
        <v>12600</v>
      </c>
      <c r="Q2532" s="10">
        <v>0</v>
      </c>
      <c r="R2532" s="107">
        <v>12</v>
      </c>
    </row>
    <row r="2533" spans="1:18" s="843" customFormat="1" ht="33.75" x14ac:dyDescent="0.25">
      <c r="A2533" s="107" t="s">
        <v>19901</v>
      </c>
      <c r="B2533" s="10" t="s">
        <v>19548</v>
      </c>
      <c r="C2533" s="269" t="s">
        <v>30118</v>
      </c>
      <c r="D2533" s="841" t="s">
        <v>15482</v>
      </c>
      <c r="E2533" s="837">
        <v>2000</v>
      </c>
      <c r="F2533" s="269" t="s">
        <v>21259</v>
      </c>
      <c r="G2533" s="841" t="s">
        <v>21260</v>
      </c>
      <c r="H2533" s="842" t="s">
        <v>17461</v>
      </c>
      <c r="I2533" s="842" t="s">
        <v>15810</v>
      </c>
      <c r="J2533" s="107" t="s">
        <v>17461</v>
      </c>
      <c r="K2533" s="10">
        <v>3</v>
      </c>
      <c r="L2533" s="10">
        <v>12</v>
      </c>
      <c r="M2533" s="838">
        <v>24789.309999999998</v>
      </c>
      <c r="N2533" s="10">
        <v>0</v>
      </c>
      <c r="O2533" s="107">
        <v>6</v>
      </c>
      <c r="P2533" s="838">
        <v>11970.83</v>
      </c>
      <c r="Q2533" s="10">
        <v>0</v>
      </c>
      <c r="R2533" s="107">
        <v>12</v>
      </c>
    </row>
    <row r="2534" spans="1:18" s="843" customFormat="1" ht="22.5" x14ac:dyDescent="0.25">
      <c r="A2534" s="107" t="s">
        <v>19901</v>
      </c>
      <c r="B2534" s="10" t="s">
        <v>19548</v>
      </c>
      <c r="C2534" s="269" t="s">
        <v>30118</v>
      </c>
      <c r="D2534" s="841" t="s">
        <v>21261</v>
      </c>
      <c r="E2534" s="837">
        <v>3200</v>
      </c>
      <c r="F2534" s="269" t="s">
        <v>21262</v>
      </c>
      <c r="G2534" s="841" t="s">
        <v>21263</v>
      </c>
      <c r="H2534" s="842" t="s">
        <v>17159</v>
      </c>
      <c r="I2534" s="842" t="s">
        <v>15810</v>
      </c>
      <c r="J2534" s="107" t="s">
        <v>17159</v>
      </c>
      <c r="K2534" s="10">
        <v>3</v>
      </c>
      <c r="L2534" s="10">
        <v>12</v>
      </c>
      <c r="M2534" s="838">
        <v>38998.44</v>
      </c>
      <c r="N2534" s="10">
        <v>0</v>
      </c>
      <c r="O2534" s="107">
        <v>6</v>
      </c>
      <c r="P2534" s="838">
        <v>19200</v>
      </c>
      <c r="Q2534" s="10">
        <v>0</v>
      </c>
      <c r="R2534" s="107">
        <v>12</v>
      </c>
    </row>
    <row r="2535" spans="1:18" s="843" customFormat="1" ht="22.5" x14ac:dyDescent="0.25">
      <c r="A2535" s="107" t="s">
        <v>19901</v>
      </c>
      <c r="B2535" s="10" t="s">
        <v>19548</v>
      </c>
      <c r="C2535" s="269" t="s">
        <v>30118</v>
      </c>
      <c r="D2535" s="841" t="s">
        <v>19955</v>
      </c>
      <c r="E2535" s="837">
        <v>3200</v>
      </c>
      <c r="F2535" s="269" t="s">
        <v>21264</v>
      </c>
      <c r="G2535" s="841" t="s">
        <v>21265</v>
      </c>
      <c r="H2535" s="842" t="s">
        <v>15577</v>
      </c>
      <c r="I2535" s="842" t="s">
        <v>19093</v>
      </c>
      <c r="J2535" s="107" t="s">
        <v>15577</v>
      </c>
      <c r="K2535" s="10">
        <v>3</v>
      </c>
      <c r="L2535" s="10">
        <v>12</v>
      </c>
      <c r="M2535" s="838">
        <v>39000</v>
      </c>
      <c r="N2535" s="10">
        <v>0</v>
      </c>
      <c r="O2535" s="107">
        <v>6</v>
      </c>
      <c r="P2535" s="838">
        <v>19199.559999999998</v>
      </c>
      <c r="Q2535" s="10">
        <v>0</v>
      </c>
      <c r="R2535" s="107">
        <v>12</v>
      </c>
    </row>
    <row r="2536" spans="1:18" s="843" customFormat="1" ht="22.5" x14ac:dyDescent="0.25">
      <c r="A2536" s="107" t="s">
        <v>19901</v>
      </c>
      <c r="B2536" s="10" t="s">
        <v>19548</v>
      </c>
      <c r="C2536" s="269" t="s">
        <v>30118</v>
      </c>
      <c r="D2536" s="841" t="s">
        <v>19955</v>
      </c>
      <c r="E2536" s="837">
        <v>3200</v>
      </c>
      <c r="F2536" s="269" t="s">
        <v>21266</v>
      </c>
      <c r="G2536" s="841" t="s">
        <v>21267</v>
      </c>
      <c r="H2536" s="842" t="s">
        <v>19594</v>
      </c>
      <c r="I2536" s="842" t="s">
        <v>19093</v>
      </c>
      <c r="J2536" s="107" t="s">
        <v>19594</v>
      </c>
      <c r="K2536" s="10">
        <v>3</v>
      </c>
      <c r="L2536" s="10">
        <v>12</v>
      </c>
      <c r="M2536" s="838">
        <v>39000</v>
      </c>
      <c r="N2536" s="10">
        <v>0</v>
      </c>
      <c r="O2536" s="107">
        <v>6</v>
      </c>
      <c r="P2536" s="838">
        <v>19200</v>
      </c>
      <c r="Q2536" s="10">
        <v>0</v>
      </c>
      <c r="R2536" s="107">
        <v>12</v>
      </c>
    </row>
    <row r="2537" spans="1:18" s="843" customFormat="1" ht="22.5" x14ac:dyDescent="0.25">
      <c r="A2537" s="107" t="s">
        <v>19901</v>
      </c>
      <c r="B2537" s="10" t="s">
        <v>19548</v>
      </c>
      <c r="C2537" s="269" t="s">
        <v>30118</v>
      </c>
      <c r="D2537" s="841" t="s">
        <v>15456</v>
      </c>
      <c r="E2537" s="837">
        <v>9000</v>
      </c>
      <c r="F2537" s="269" t="s">
        <v>21268</v>
      </c>
      <c r="G2537" s="841" t="s">
        <v>21269</v>
      </c>
      <c r="H2537" s="842" t="s">
        <v>19911</v>
      </c>
      <c r="I2537" s="842" t="s">
        <v>19093</v>
      </c>
      <c r="J2537" s="107" t="s">
        <v>19911</v>
      </c>
      <c r="K2537" s="10">
        <v>2</v>
      </c>
      <c r="L2537" s="10">
        <v>6</v>
      </c>
      <c r="M2537" s="838">
        <v>49995.619999999995</v>
      </c>
      <c r="N2537" s="10">
        <v>2</v>
      </c>
      <c r="O2537" s="107">
        <v>6</v>
      </c>
      <c r="P2537" s="838">
        <v>53931.23000000001</v>
      </c>
      <c r="Q2537" s="10">
        <v>2</v>
      </c>
      <c r="R2537" s="107">
        <v>12</v>
      </c>
    </row>
    <row r="2538" spans="1:18" s="843" customFormat="1" ht="22.5" x14ac:dyDescent="0.25">
      <c r="A2538" s="107" t="s">
        <v>19901</v>
      </c>
      <c r="B2538" s="10" t="s">
        <v>19548</v>
      </c>
      <c r="C2538" s="269" t="s">
        <v>30118</v>
      </c>
      <c r="D2538" s="841" t="s">
        <v>19902</v>
      </c>
      <c r="E2538" s="837">
        <v>2100</v>
      </c>
      <c r="F2538" s="269" t="s">
        <v>21270</v>
      </c>
      <c r="G2538" s="841" t="s">
        <v>21271</v>
      </c>
      <c r="H2538" s="842" t="s">
        <v>17159</v>
      </c>
      <c r="I2538" s="842" t="s">
        <v>15810</v>
      </c>
      <c r="J2538" s="107" t="s">
        <v>17159</v>
      </c>
      <c r="K2538" s="10">
        <v>3</v>
      </c>
      <c r="L2538" s="10">
        <v>12</v>
      </c>
      <c r="M2538" s="838">
        <v>25800</v>
      </c>
      <c r="N2538" s="10">
        <v>0</v>
      </c>
      <c r="O2538" s="107">
        <v>6</v>
      </c>
      <c r="P2538" s="838">
        <v>12600</v>
      </c>
      <c r="Q2538" s="10">
        <v>0</v>
      </c>
      <c r="R2538" s="107">
        <v>12</v>
      </c>
    </row>
    <row r="2539" spans="1:18" s="843" customFormat="1" ht="22.5" x14ac:dyDescent="0.25">
      <c r="A2539" s="107" t="s">
        <v>19901</v>
      </c>
      <c r="B2539" s="10" t="s">
        <v>19548</v>
      </c>
      <c r="C2539" s="269" t="s">
        <v>30118</v>
      </c>
      <c r="D2539" s="841" t="s">
        <v>15678</v>
      </c>
      <c r="E2539" s="837">
        <v>1800</v>
      </c>
      <c r="F2539" s="269" t="s">
        <v>21272</v>
      </c>
      <c r="G2539" s="841" t="s">
        <v>21273</v>
      </c>
      <c r="H2539" s="842" t="s">
        <v>15585</v>
      </c>
      <c r="I2539" s="842" t="s">
        <v>15585</v>
      </c>
      <c r="J2539" s="107" t="s">
        <v>15585</v>
      </c>
      <c r="K2539" s="10">
        <v>3</v>
      </c>
      <c r="L2539" s="10">
        <v>12</v>
      </c>
      <c r="M2539" s="838">
        <v>22410</v>
      </c>
      <c r="N2539" s="10">
        <v>0</v>
      </c>
      <c r="O2539" s="107">
        <v>6</v>
      </c>
      <c r="P2539" s="838">
        <v>10800</v>
      </c>
      <c r="Q2539" s="10">
        <v>0</v>
      </c>
      <c r="R2539" s="107">
        <v>12</v>
      </c>
    </row>
    <row r="2540" spans="1:18" s="843" customFormat="1" ht="22.5" x14ac:dyDescent="0.25">
      <c r="A2540" s="107" t="s">
        <v>19901</v>
      </c>
      <c r="B2540" s="10" t="s">
        <v>19548</v>
      </c>
      <c r="C2540" s="269" t="s">
        <v>30118</v>
      </c>
      <c r="D2540" s="841" t="s">
        <v>20106</v>
      </c>
      <c r="E2540" s="837">
        <v>4400</v>
      </c>
      <c r="F2540" s="269" t="s">
        <v>21274</v>
      </c>
      <c r="G2540" s="841" t="s">
        <v>21275</v>
      </c>
      <c r="H2540" s="842" t="s">
        <v>19911</v>
      </c>
      <c r="I2540" s="842" t="s">
        <v>19093</v>
      </c>
      <c r="J2540" s="107" t="s">
        <v>19911</v>
      </c>
      <c r="K2540" s="10">
        <v>3</v>
      </c>
      <c r="L2540" s="10">
        <v>12</v>
      </c>
      <c r="M2540" s="838">
        <v>52946.559999999998</v>
      </c>
      <c r="N2540" s="10">
        <v>0</v>
      </c>
      <c r="O2540" s="107">
        <v>6</v>
      </c>
      <c r="P2540" s="838">
        <v>27942.989999999998</v>
      </c>
      <c r="Q2540" s="10">
        <v>0</v>
      </c>
      <c r="R2540" s="107">
        <v>12</v>
      </c>
    </row>
    <row r="2541" spans="1:18" s="843" customFormat="1" ht="22.5" x14ac:dyDescent="0.25">
      <c r="A2541" s="107" t="s">
        <v>19901</v>
      </c>
      <c r="B2541" s="10" t="s">
        <v>19548</v>
      </c>
      <c r="C2541" s="269" t="s">
        <v>30118</v>
      </c>
      <c r="D2541" s="841" t="s">
        <v>19905</v>
      </c>
      <c r="E2541" s="837">
        <v>2100</v>
      </c>
      <c r="F2541" s="269" t="s">
        <v>21276</v>
      </c>
      <c r="G2541" s="841" t="s">
        <v>21277</v>
      </c>
      <c r="H2541" s="842" t="s">
        <v>15585</v>
      </c>
      <c r="I2541" s="842" t="s">
        <v>15585</v>
      </c>
      <c r="J2541" s="107" t="s">
        <v>15585</v>
      </c>
      <c r="K2541" s="10">
        <v>3</v>
      </c>
      <c r="L2541" s="10">
        <v>12</v>
      </c>
      <c r="M2541" s="838">
        <v>25800</v>
      </c>
      <c r="N2541" s="10">
        <v>0</v>
      </c>
      <c r="O2541" s="107">
        <v>6</v>
      </c>
      <c r="P2541" s="838">
        <v>10500</v>
      </c>
      <c r="Q2541" s="10">
        <v>0</v>
      </c>
      <c r="R2541" s="107">
        <v>12</v>
      </c>
    </row>
    <row r="2542" spans="1:18" s="843" customFormat="1" ht="22.5" x14ac:dyDescent="0.25">
      <c r="A2542" s="107" t="s">
        <v>19901</v>
      </c>
      <c r="B2542" s="10" t="s">
        <v>19548</v>
      </c>
      <c r="C2542" s="269" t="s">
        <v>30118</v>
      </c>
      <c r="D2542" s="841" t="s">
        <v>21278</v>
      </c>
      <c r="E2542" s="837">
        <v>2000</v>
      </c>
      <c r="F2542" s="269" t="s">
        <v>21279</v>
      </c>
      <c r="G2542" s="841" t="s">
        <v>21280</v>
      </c>
      <c r="H2542" s="842" t="s">
        <v>17159</v>
      </c>
      <c r="I2542" s="842" t="s">
        <v>15810</v>
      </c>
      <c r="J2542" s="107" t="s">
        <v>17159</v>
      </c>
      <c r="K2542" s="10">
        <v>3</v>
      </c>
      <c r="L2542" s="10">
        <v>12</v>
      </c>
      <c r="M2542" s="838">
        <v>24810</v>
      </c>
      <c r="N2542" s="10">
        <v>0</v>
      </c>
      <c r="O2542" s="107">
        <v>6</v>
      </c>
      <c r="P2542" s="838">
        <v>12000</v>
      </c>
      <c r="Q2542" s="10">
        <v>0</v>
      </c>
      <c r="R2542" s="107">
        <v>12</v>
      </c>
    </row>
    <row r="2543" spans="1:18" s="843" customFormat="1" ht="22.5" x14ac:dyDescent="0.25">
      <c r="A2543" s="107" t="s">
        <v>19901</v>
      </c>
      <c r="B2543" s="10" t="s">
        <v>19548</v>
      </c>
      <c r="C2543" s="269" t="s">
        <v>30118</v>
      </c>
      <c r="D2543" s="841" t="s">
        <v>21281</v>
      </c>
      <c r="E2543" s="837">
        <v>4400</v>
      </c>
      <c r="F2543" s="269" t="s">
        <v>21282</v>
      </c>
      <c r="G2543" s="841" t="s">
        <v>21283</v>
      </c>
      <c r="H2543" s="842" t="s">
        <v>21284</v>
      </c>
      <c r="I2543" s="842" t="s">
        <v>19093</v>
      </c>
      <c r="J2543" s="107" t="s">
        <v>21284</v>
      </c>
      <c r="K2543" s="10">
        <v>3</v>
      </c>
      <c r="L2543" s="10">
        <v>12</v>
      </c>
      <c r="M2543" s="838">
        <v>54088.89</v>
      </c>
      <c r="N2543" s="10">
        <v>0</v>
      </c>
      <c r="O2543" s="107">
        <v>6</v>
      </c>
      <c r="P2543" s="838">
        <v>26400</v>
      </c>
      <c r="Q2543" s="10">
        <v>0</v>
      </c>
      <c r="R2543" s="107">
        <v>12</v>
      </c>
    </row>
    <row r="2544" spans="1:18" s="843" customFormat="1" ht="22.5" x14ac:dyDescent="0.25">
      <c r="A2544" s="107" t="s">
        <v>19901</v>
      </c>
      <c r="B2544" s="10" t="s">
        <v>19548</v>
      </c>
      <c r="C2544" s="269" t="s">
        <v>30118</v>
      </c>
      <c r="D2544" s="841" t="s">
        <v>21285</v>
      </c>
      <c r="E2544" s="837">
        <v>4000</v>
      </c>
      <c r="F2544" s="269" t="s">
        <v>21286</v>
      </c>
      <c r="G2544" s="841" t="s">
        <v>21287</v>
      </c>
      <c r="H2544" s="842" t="s">
        <v>15577</v>
      </c>
      <c r="I2544" s="842" t="s">
        <v>19093</v>
      </c>
      <c r="J2544" s="107" t="s">
        <v>15577</v>
      </c>
      <c r="K2544" s="10">
        <v>3</v>
      </c>
      <c r="L2544" s="10">
        <v>12</v>
      </c>
      <c r="M2544" s="838">
        <v>48600</v>
      </c>
      <c r="N2544" s="10">
        <v>0</v>
      </c>
      <c r="O2544" s="107">
        <v>6</v>
      </c>
      <c r="P2544" s="838">
        <v>23780.28</v>
      </c>
      <c r="Q2544" s="10">
        <v>0</v>
      </c>
      <c r="R2544" s="107">
        <v>12</v>
      </c>
    </row>
    <row r="2545" spans="1:18" s="843" customFormat="1" ht="22.5" x14ac:dyDescent="0.25">
      <c r="A2545" s="107" t="s">
        <v>19901</v>
      </c>
      <c r="B2545" s="10" t="s">
        <v>19548</v>
      </c>
      <c r="C2545" s="269" t="s">
        <v>30118</v>
      </c>
      <c r="D2545" s="841" t="s">
        <v>19955</v>
      </c>
      <c r="E2545" s="837">
        <v>3200</v>
      </c>
      <c r="F2545" s="269" t="s">
        <v>21288</v>
      </c>
      <c r="G2545" s="841" t="s">
        <v>21289</v>
      </c>
      <c r="H2545" s="842" t="s">
        <v>19594</v>
      </c>
      <c r="I2545" s="842" t="s">
        <v>19093</v>
      </c>
      <c r="J2545" s="107" t="s">
        <v>19594</v>
      </c>
      <c r="K2545" s="10">
        <v>3</v>
      </c>
      <c r="L2545" s="10">
        <v>12</v>
      </c>
      <c r="M2545" s="838">
        <v>39000</v>
      </c>
      <c r="N2545" s="10">
        <v>0</v>
      </c>
      <c r="O2545" s="107">
        <v>6</v>
      </c>
      <c r="P2545" s="838">
        <v>19200</v>
      </c>
      <c r="Q2545" s="10">
        <v>0</v>
      </c>
      <c r="R2545" s="107">
        <v>12</v>
      </c>
    </row>
    <row r="2546" spans="1:18" s="843" customFormat="1" ht="33.75" x14ac:dyDescent="0.25">
      <c r="A2546" s="107" t="s">
        <v>19901</v>
      </c>
      <c r="B2546" s="10" t="s">
        <v>19548</v>
      </c>
      <c r="C2546" s="269" t="s">
        <v>30118</v>
      </c>
      <c r="D2546" s="841" t="s">
        <v>19914</v>
      </c>
      <c r="E2546" s="837">
        <v>2000</v>
      </c>
      <c r="F2546" s="269" t="s">
        <v>21290</v>
      </c>
      <c r="G2546" s="841" t="s">
        <v>21291</v>
      </c>
      <c r="H2546" s="842" t="s">
        <v>19917</v>
      </c>
      <c r="I2546" s="842" t="s">
        <v>19093</v>
      </c>
      <c r="J2546" s="107" t="s">
        <v>19917</v>
      </c>
      <c r="K2546" s="10">
        <v>3</v>
      </c>
      <c r="L2546" s="10">
        <v>12</v>
      </c>
      <c r="M2546" s="838">
        <v>24810</v>
      </c>
      <c r="N2546" s="10">
        <v>0</v>
      </c>
      <c r="O2546" s="107">
        <v>6</v>
      </c>
      <c r="P2546" s="838">
        <v>12000</v>
      </c>
      <c r="Q2546" s="10">
        <v>0</v>
      </c>
      <c r="R2546" s="107">
        <v>12</v>
      </c>
    </row>
    <row r="2547" spans="1:18" s="843" customFormat="1" ht="22.5" x14ac:dyDescent="0.25">
      <c r="A2547" s="107" t="s">
        <v>19901</v>
      </c>
      <c r="B2547" s="10" t="s">
        <v>19548</v>
      </c>
      <c r="C2547" s="269" t="s">
        <v>30118</v>
      </c>
      <c r="D2547" s="841" t="s">
        <v>19908</v>
      </c>
      <c r="E2547" s="837">
        <v>3200</v>
      </c>
      <c r="F2547" s="269" t="s">
        <v>21292</v>
      </c>
      <c r="G2547" s="841" t="s">
        <v>21293</v>
      </c>
      <c r="H2547" s="842" t="s">
        <v>19641</v>
      </c>
      <c r="I2547" s="842" t="s">
        <v>19093</v>
      </c>
      <c r="J2547" s="107" t="s">
        <v>19641</v>
      </c>
      <c r="K2547" s="10">
        <v>3</v>
      </c>
      <c r="L2547" s="10">
        <v>12</v>
      </c>
      <c r="M2547" s="838">
        <v>38893.33</v>
      </c>
      <c r="N2547" s="10">
        <v>0</v>
      </c>
      <c r="O2547" s="107">
        <v>6</v>
      </c>
      <c r="P2547" s="838">
        <v>19093.330000000002</v>
      </c>
      <c r="Q2547" s="10">
        <v>0</v>
      </c>
      <c r="R2547" s="107">
        <v>12</v>
      </c>
    </row>
    <row r="2548" spans="1:18" s="843" customFormat="1" ht="22.5" x14ac:dyDescent="0.25">
      <c r="A2548" s="107" t="s">
        <v>19901</v>
      </c>
      <c r="B2548" s="10" t="s">
        <v>19548</v>
      </c>
      <c r="C2548" s="269" t="s">
        <v>30118</v>
      </c>
      <c r="D2548" s="841" t="s">
        <v>15810</v>
      </c>
      <c r="E2548" s="837">
        <v>2000</v>
      </c>
      <c r="F2548" s="269" t="s">
        <v>21294</v>
      </c>
      <c r="G2548" s="841" t="s">
        <v>21295</v>
      </c>
      <c r="H2548" s="842" t="s">
        <v>17159</v>
      </c>
      <c r="I2548" s="842" t="s">
        <v>15810</v>
      </c>
      <c r="J2548" s="107" t="s">
        <v>17159</v>
      </c>
      <c r="K2548" s="10">
        <v>3</v>
      </c>
      <c r="L2548" s="10">
        <v>12</v>
      </c>
      <c r="M2548" s="838">
        <v>24810</v>
      </c>
      <c r="N2548" s="10">
        <v>0</v>
      </c>
      <c r="O2548" s="107">
        <v>6</v>
      </c>
      <c r="P2548" s="838">
        <v>12000</v>
      </c>
      <c r="Q2548" s="10">
        <v>0</v>
      </c>
      <c r="R2548" s="107">
        <v>12</v>
      </c>
    </row>
    <row r="2549" spans="1:18" s="843" customFormat="1" ht="22.5" x14ac:dyDescent="0.25">
      <c r="A2549" s="107" t="s">
        <v>19901</v>
      </c>
      <c r="B2549" s="10" t="s">
        <v>19548</v>
      </c>
      <c r="C2549" s="269" t="s">
        <v>30118</v>
      </c>
      <c r="D2549" s="841" t="s">
        <v>19902</v>
      </c>
      <c r="E2549" s="837">
        <v>2100</v>
      </c>
      <c r="F2549" s="269" t="s">
        <v>21296</v>
      </c>
      <c r="G2549" s="841" t="s">
        <v>21297</v>
      </c>
      <c r="H2549" s="842" t="s">
        <v>17159</v>
      </c>
      <c r="I2549" s="842" t="s">
        <v>15810</v>
      </c>
      <c r="J2549" s="107" t="s">
        <v>17159</v>
      </c>
      <c r="K2549" s="10">
        <v>3</v>
      </c>
      <c r="L2549" s="10">
        <v>9</v>
      </c>
      <c r="M2549" s="838">
        <v>20763.330000000002</v>
      </c>
      <c r="N2549" s="10">
        <v>0</v>
      </c>
      <c r="O2549" s="107">
        <v>0</v>
      </c>
      <c r="P2549" s="838">
        <v>0</v>
      </c>
      <c r="Q2549" s="10">
        <v>0</v>
      </c>
      <c r="R2549" s="107">
        <v>0</v>
      </c>
    </row>
    <row r="2550" spans="1:18" s="843" customFormat="1" ht="22.5" x14ac:dyDescent="0.25">
      <c r="A2550" s="107" t="s">
        <v>19901</v>
      </c>
      <c r="B2550" s="10" t="s">
        <v>19548</v>
      </c>
      <c r="C2550" s="269" t="s">
        <v>30118</v>
      </c>
      <c r="D2550" s="841" t="s">
        <v>19905</v>
      </c>
      <c r="E2550" s="837">
        <v>2100</v>
      </c>
      <c r="F2550" s="269" t="s">
        <v>21298</v>
      </c>
      <c r="G2550" s="841" t="s">
        <v>21299</v>
      </c>
      <c r="H2550" s="842" t="s">
        <v>17159</v>
      </c>
      <c r="I2550" s="842" t="s">
        <v>15810</v>
      </c>
      <c r="J2550" s="107" t="s">
        <v>17159</v>
      </c>
      <c r="K2550" s="10">
        <v>3</v>
      </c>
      <c r="L2550" s="10">
        <v>12</v>
      </c>
      <c r="M2550" s="838">
        <v>25800</v>
      </c>
      <c r="N2550" s="10">
        <v>0</v>
      </c>
      <c r="O2550" s="107">
        <v>6</v>
      </c>
      <c r="P2550" s="838">
        <v>12600</v>
      </c>
      <c r="Q2550" s="10">
        <v>0</v>
      </c>
      <c r="R2550" s="107">
        <v>12</v>
      </c>
    </row>
    <row r="2551" spans="1:18" s="843" customFormat="1" ht="22.5" x14ac:dyDescent="0.25">
      <c r="A2551" s="107" t="s">
        <v>19901</v>
      </c>
      <c r="B2551" s="10" t="s">
        <v>19548</v>
      </c>
      <c r="C2551" s="269" t="s">
        <v>30118</v>
      </c>
      <c r="D2551" s="841" t="s">
        <v>19902</v>
      </c>
      <c r="E2551" s="837">
        <v>2100</v>
      </c>
      <c r="F2551" s="269" t="s">
        <v>21300</v>
      </c>
      <c r="G2551" s="841" t="s">
        <v>21301</v>
      </c>
      <c r="H2551" s="842" t="s">
        <v>17159</v>
      </c>
      <c r="I2551" s="842" t="s">
        <v>15810</v>
      </c>
      <c r="J2551" s="107" t="s">
        <v>17159</v>
      </c>
      <c r="K2551" s="10">
        <v>3</v>
      </c>
      <c r="L2551" s="10">
        <v>12</v>
      </c>
      <c r="M2551" s="838">
        <v>26102</v>
      </c>
      <c r="N2551" s="10">
        <v>0</v>
      </c>
      <c r="O2551" s="107">
        <v>6</v>
      </c>
      <c r="P2551" s="838">
        <v>12596.79</v>
      </c>
      <c r="Q2551" s="10">
        <v>0</v>
      </c>
      <c r="R2551" s="107">
        <v>12</v>
      </c>
    </row>
    <row r="2552" spans="1:18" s="843" customFormat="1" ht="22.5" x14ac:dyDescent="0.25">
      <c r="A2552" s="107" t="s">
        <v>19901</v>
      </c>
      <c r="B2552" s="10" t="s">
        <v>19548</v>
      </c>
      <c r="C2552" s="269" t="s">
        <v>30118</v>
      </c>
      <c r="D2552" s="841" t="s">
        <v>20073</v>
      </c>
      <c r="E2552" s="837">
        <v>3500</v>
      </c>
      <c r="F2552" s="269" t="s">
        <v>21302</v>
      </c>
      <c r="G2552" s="841" t="s">
        <v>21303</v>
      </c>
      <c r="H2552" s="842" t="s">
        <v>19911</v>
      </c>
      <c r="I2552" s="842" t="s">
        <v>19093</v>
      </c>
      <c r="J2552" s="107" t="s">
        <v>19911</v>
      </c>
      <c r="K2552" s="10">
        <v>3</v>
      </c>
      <c r="L2552" s="10">
        <v>12</v>
      </c>
      <c r="M2552" s="838">
        <v>42600</v>
      </c>
      <c r="N2552" s="10">
        <v>0</v>
      </c>
      <c r="O2552" s="107">
        <v>6</v>
      </c>
      <c r="P2552" s="838">
        <v>21000</v>
      </c>
      <c r="Q2552" s="10">
        <v>0</v>
      </c>
      <c r="R2552" s="107">
        <v>12</v>
      </c>
    </row>
    <row r="2553" spans="1:18" s="843" customFormat="1" ht="22.5" x14ac:dyDescent="0.25">
      <c r="A2553" s="107" t="s">
        <v>19901</v>
      </c>
      <c r="B2553" s="10" t="s">
        <v>19548</v>
      </c>
      <c r="C2553" s="269" t="s">
        <v>30118</v>
      </c>
      <c r="D2553" s="841" t="s">
        <v>19902</v>
      </c>
      <c r="E2553" s="837">
        <v>2100</v>
      </c>
      <c r="F2553" s="269" t="s">
        <v>21304</v>
      </c>
      <c r="G2553" s="841" t="s">
        <v>21305</v>
      </c>
      <c r="H2553" s="842" t="s">
        <v>17159</v>
      </c>
      <c r="I2553" s="842" t="s">
        <v>15810</v>
      </c>
      <c r="J2553" s="107" t="s">
        <v>17159</v>
      </c>
      <c r="K2553" s="10">
        <v>3</v>
      </c>
      <c r="L2553" s="10">
        <v>12</v>
      </c>
      <c r="M2553" s="838">
        <v>25800</v>
      </c>
      <c r="N2553" s="10">
        <v>0</v>
      </c>
      <c r="O2553" s="107">
        <v>6</v>
      </c>
      <c r="P2553" s="838">
        <v>13585.83</v>
      </c>
      <c r="Q2553" s="10">
        <v>0</v>
      </c>
      <c r="R2553" s="107">
        <v>0</v>
      </c>
    </row>
    <row r="2554" spans="1:18" s="843" customFormat="1" ht="22.5" x14ac:dyDescent="0.25">
      <c r="A2554" s="107" t="s">
        <v>19901</v>
      </c>
      <c r="B2554" s="10" t="s">
        <v>19548</v>
      </c>
      <c r="C2554" s="269" t="s">
        <v>30118</v>
      </c>
      <c r="D2554" s="841" t="s">
        <v>19902</v>
      </c>
      <c r="E2554" s="837">
        <v>2100</v>
      </c>
      <c r="F2554" s="269" t="s">
        <v>21306</v>
      </c>
      <c r="G2554" s="841" t="s">
        <v>21307</v>
      </c>
      <c r="H2554" s="842" t="s">
        <v>17159</v>
      </c>
      <c r="I2554" s="842" t="s">
        <v>15810</v>
      </c>
      <c r="J2554" s="107" t="s">
        <v>17159</v>
      </c>
      <c r="K2554" s="10">
        <v>3</v>
      </c>
      <c r="L2554" s="10">
        <v>12</v>
      </c>
      <c r="M2554" s="838">
        <v>25660</v>
      </c>
      <c r="N2554" s="10">
        <v>0</v>
      </c>
      <c r="O2554" s="107">
        <v>6</v>
      </c>
      <c r="P2554" s="838">
        <v>12600</v>
      </c>
      <c r="Q2554" s="10">
        <v>0</v>
      </c>
      <c r="R2554" s="107">
        <v>12</v>
      </c>
    </row>
    <row r="2555" spans="1:18" s="843" customFormat="1" ht="22.5" x14ac:dyDescent="0.25">
      <c r="A2555" s="107" t="s">
        <v>19901</v>
      </c>
      <c r="B2555" s="10" t="s">
        <v>19548</v>
      </c>
      <c r="C2555" s="269" t="s">
        <v>30118</v>
      </c>
      <c r="D2555" s="841" t="s">
        <v>19908</v>
      </c>
      <c r="E2555" s="837">
        <v>3200</v>
      </c>
      <c r="F2555" s="269" t="s">
        <v>21308</v>
      </c>
      <c r="G2555" s="841" t="s">
        <v>21309</v>
      </c>
      <c r="H2555" s="842" t="s">
        <v>19911</v>
      </c>
      <c r="I2555" s="842" t="s">
        <v>19093</v>
      </c>
      <c r="J2555" s="107" t="s">
        <v>19911</v>
      </c>
      <c r="K2555" s="10">
        <v>3</v>
      </c>
      <c r="L2555" s="10">
        <v>12</v>
      </c>
      <c r="M2555" s="838">
        <v>39000</v>
      </c>
      <c r="N2555" s="10">
        <v>0</v>
      </c>
      <c r="O2555" s="107">
        <v>6</v>
      </c>
      <c r="P2555" s="838">
        <v>19200</v>
      </c>
      <c r="Q2555" s="10">
        <v>0</v>
      </c>
      <c r="R2555" s="107">
        <v>12</v>
      </c>
    </row>
    <row r="2556" spans="1:18" s="843" customFormat="1" ht="22.5" x14ac:dyDescent="0.25">
      <c r="A2556" s="107" t="s">
        <v>19901</v>
      </c>
      <c r="B2556" s="10" t="s">
        <v>19548</v>
      </c>
      <c r="C2556" s="269" t="s">
        <v>30118</v>
      </c>
      <c r="D2556" s="841" t="s">
        <v>21310</v>
      </c>
      <c r="E2556" s="837">
        <v>2900</v>
      </c>
      <c r="F2556" s="269" t="s">
        <v>21311</v>
      </c>
      <c r="G2556" s="841" t="s">
        <v>21312</v>
      </c>
      <c r="H2556" s="842" t="s">
        <v>15585</v>
      </c>
      <c r="I2556" s="842" t="s">
        <v>15585</v>
      </c>
      <c r="J2556" s="107" t="s">
        <v>15585</v>
      </c>
      <c r="K2556" s="10">
        <v>3</v>
      </c>
      <c r="L2556" s="10">
        <v>2</v>
      </c>
      <c r="M2556" s="838">
        <v>6362.68</v>
      </c>
      <c r="N2556" s="10">
        <v>0</v>
      </c>
      <c r="O2556" s="107">
        <v>0</v>
      </c>
      <c r="P2556" s="838">
        <v>0</v>
      </c>
      <c r="Q2556" s="10">
        <v>0</v>
      </c>
      <c r="R2556" s="107">
        <v>0</v>
      </c>
    </row>
    <row r="2557" spans="1:18" s="843" customFormat="1" ht="22.5" x14ac:dyDescent="0.25">
      <c r="A2557" s="107" t="s">
        <v>19901</v>
      </c>
      <c r="B2557" s="10" t="s">
        <v>19548</v>
      </c>
      <c r="C2557" s="269" t="s">
        <v>30118</v>
      </c>
      <c r="D2557" s="841" t="s">
        <v>19902</v>
      </c>
      <c r="E2557" s="837">
        <v>2100</v>
      </c>
      <c r="F2557" s="269" t="s">
        <v>21313</v>
      </c>
      <c r="G2557" s="841" t="s">
        <v>21314</v>
      </c>
      <c r="H2557" s="842" t="s">
        <v>17159</v>
      </c>
      <c r="I2557" s="842" t="s">
        <v>15810</v>
      </c>
      <c r="J2557" s="107" t="s">
        <v>17159</v>
      </c>
      <c r="K2557" s="10">
        <v>3</v>
      </c>
      <c r="L2557" s="10">
        <v>12</v>
      </c>
      <c r="M2557" s="838">
        <v>25800</v>
      </c>
      <c r="N2557" s="10">
        <v>0</v>
      </c>
      <c r="O2557" s="107">
        <v>6</v>
      </c>
      <c r="P2557" s="838">
        <v>12600</v>
      </c>
      <c r="Q2557" s="10">
        <v>0</v>
      </c>
      <c r="R2557" s="107">
        <v>12</v>
      </c>
    </row>
    <row r="2558" spans="1:18" s="843" customFormat="1" ht="22.5" x14ac:dyDescent="0.25">
      <c r="A2558" s="107" t="s">
        <v>19901</v>
      </c>
      <c r="B2558" s="10" t="s">
        <v>19548</v>
      </c>
      <c r="C2558" s="269" t="s">
        <v>30118</v>
      </c>
      <c r="D2558" s="841" t="s">
        <v>19991</v>
      </c>
      <c r="E2558" s="837">
        <v>1200</v>
      </c>
      <c r="F2558" s="269" t="s">
        <v>21315</v>
      </c>
      <c r="G2558" s="841" t="s">
        <v>21316</v>
      </c>
      <c r="H2558" s="842" t="s">
        <v>15585</v>
      </c>
      <c r="I2558" s="842" t="s">
        <v>15585</v>
      </c>
      <c r="J2558" s="107" t="s">
        <v>15585</v>
      </c>
      <c r="K2558" s="10">
        <v>3</v>
      </c>
      <c r="L2558" s="10">
        <v>12</v>
      </c>
      <c r="M2558" s="838">
        <v>15090</v>
      </c>
      <c r="N2558" s="10">
        <v>0</v>
      </c>
      <c r="O2558" s="107">
        <v>6</v>
      </c>
      <c r="P2558" s="838">
        <v>6640</v>
      </c>
      <c r="Q2558" s="10">
        <v>0</v>
      </c>
      <c r="R2558" s="107">
        <v>12</v>
      </c>
    </row>
    <row r="2559" spans="1:18" s="843" customFormat="1" ht="22.5" x14ac:dyDescent="0.25">
      <c r="A2559" s="107" t="s">
        <v>19901</v>
      </c>
      <c r="B2559" s="10" t="s">
        <v>19548</v>
      </c>
      <c r="C2559" s="269" t="s">
        <v>30118</v>
      </c>
      <c r="D2559" s="841" t="s">
        <v>21209</v>
      </c>
      <c r="E2559" s="837">
        <v>5500</v>
      </c>
      <c r="F2559" s="269" t="s">
        <v>21317</v>
      </c>
      <c r="G2559" s="841" t="s">
        <v>21318</v>
      </c>
      <c r="H2559" s="842" t="s">
        <v>19605</v>
      </c>
      <c r="I2559" s="842" t="s">
        <v>19093</v>
      </c>
      <c r="J2559" s="107" t="s">
        <v>19605</v>
      </c>
      <c r="K2559" s="10">
        <v>1</v>
      </c>
      <c r="L2559" s="10">
        <v>10</v>
      </c>
      <c r="M2559" s="838">
        <v>21806.74</v>
      </c>
      <c r="N2559" s="10">
        <v>0</v>
      </c>
      <c r="O2559" s="107">
        <v>6</v>
      </c>
      <c r="P2559" s="838">
        <v>3004.71</v>
      </c>
      <c r="Q2559" s="10">
        <v>0</v>
      </c>
      <c r="R2559" s="107">
        <v>12</v>
      </c>
    </row>
    <row r="2560" spans="1:18" s="843" customFormat="1" ht="22.5" x14ac:dyDescent="0.25">
      <c r="A2560" s="107" t="s">
        <v>19901</v>
      </c>
      <c r="B2560" s="10" t="s">
        <v>19548</v>
      </c>
      <c r="C2560" s="269" t="s">
        <v>30118</v>
      </c>
      <c r="D2560" s="841" t="s">
        <v>21319</v>
      </c>
      <c r="E2560" s="837">
        <v>4400</v>
      </c>
      <c r="F2560" s="269" t="s">
        <v>21320</v>
      </c>
      <c r="G2560" s="841" t="s">
        <v>21321</v>
      </c>
      <c r="H2560" s="842" t="s">
        <v>15577</v>
      </c>
      <c r="I2560" s="842" t="s">
        <v>19093</v>
      </c>
      <c r="J2560" s="107" t="s">
        <v>15577</v>
      </c>
      <c r="K2560" s="10">
        <v>3</v>
      </c>
      <c r="L2560" s="10">
        <v>12</v>
      </c>
      <c r="M2560" s="838">
        <v>52764.420000000006</v>
      </c>
      <c r="N2560" s="10">
        <v>0</v>
      </c>
      <c r="O2560" s="107">
        <v>6</v>
      </c>
      <c r="P2560" s="838">
        <v>25969.46</v>
      </c>
      <c r="Q2560" s="10">
        <v>0</v>
      </c>
      <c r="R2560" s="107">
        <v>12</v>
      </c>
    </row>
    <row r="2561" spans="1:18" s="843" customFormat="1" ht="22.5" x14ac:dyDescent="0.25">
      <c r="A2561" s="107" t="s">
        <v>19901</v>
      </c>
      <c r="B2561" s="10" t="s">
        <v>19548</v>
      </c>
      <c r="C2561" s="269" t="s">
        <v>30118</v>
      </c>
      <c r="D2561" s="841" t="s">
        <v>21322</v>
      </c>
      <c r="E2561" s="837">
        <v>2100</v>
      </c>
      <c r="F2561" s="269" t="s">
        <v>21323</v>
      </c>
      <c r="G2561" s="841" t="s">
        <v>21324</v>
      </c>
      <c r="H2561" s="842" t="s">
        <v>15585</v>
      </c>
      <c r="I2561" s="842" t="s">
        <v>15585</v>
      </c>
      <c r="J2561" s="107" t="s">
        <v>15585</v>
      </c>
      <c r="K2561" s="10">
        <v>3</v>
      </c>
      <c r="L2561" s="10">
        <v>12</v>
      </c>
      <c r="M2561" s="838">
        <v>25800</v>
      </c>
      <c r="N2561" s="10">
        <v>0</v>
      </c>
      <c r="O2561" s="107">
        <v>6</v>
      </c>
      <c r="P2561" s="838">
        <v>12547.5</v>
      </c>
      <c r="Q2561" s="10">
        <v>0</v>
      </c>
      <c r="R2561" s="107">
        <v>12</v>
      </c>
    </row>
    <row r="2562" spans="1:18" s="843" customFormat="1" ht="22.5" x14ac:dyDescent="0.25">
      <c r="A2562" s="107" t="s">
        <v>19901</v>
      </c>
      <c r="B2562" s="10" t="s">
        <v>19548</v>
      </c>
      <c r="C2562" s="269" t="s">
        <v>30118</v>
      </c>
      <c r="D2562" s="841" t="s">
        <v>19902</v>
      </c>
      <c r="E2562" s="837">
        <v>2100</v>
      </c>
      <c r="F2562" s="269" t="s">
        <v>21325</v>
      </c>
      <c r="G2562" s="841" t="s">
        <v>21326</v>
      </c>
      <c r="H2562" s="842" t="s">
        <v>17159</v>
      </c>
      <c r="I2562" s="842" t="s">
        <v>15810</v>
      </c>
      <c r="J2562" s="107" t="s">
        <v>17159</v>
      </c>
      <c r="K2562" s="10">
        <v>3</v>
      </c>
      <c r="L2562" s="10">
        <v>12</v>
      </c>
      <c r="M2562" s="838">
        <v>25800</v>
      </c>
      <c r="N2562" s="10">
        <v>0</v>
      </c>
      <c r="O2562" s="107">
        <v>6</v>
      </c>
      <c r="P2562" s="838">
        <v>12600</v>
      </c>
      <c r="Q2562" s="10">
        <v>0</v>
      </c>
      <c r="R2562" s="107">
        <v>12</v>
      </c>
    </row>
    <row r="2563" spans="1:18" s="843" customFormat="1" ht="22.5" x14ac:dyDescent="0.25">
      <c r="A2563" s="107" t="s">
        <v>19901</v>
      </c>
      <c r="B2563" s="10" t="s">
        <v>19548</v>
      </c>
      <c r="C2563" s="269" t="s">
        <v>30118</v>
      </c>
      <c r="D2563" s="841" t="s">
        <v>20043</v>
      </c>
      <c r="E2563" s="837">
        <v>3000</v>
      </c>
      <c r="F2563" s="269" t="s">
        <v>21327</v>
      </c>
      <c r="G2563" s="841" t="s">
        <v>21328</v>
      </c>
      <c r="H2563" s="842" t="s">
        <v>17159</v>
      </c>
      <c r="I2563" s="842" t="s">
        <v>15810</v>
      </c>
      <c r="J2563" s="107" t="s">
        <v>17159</v>
      </c>
      <c r="K2563" s="10">
        <v>3</v>
      </c>
      <c r="L2563" s="10">
        <v>12</v>
      </c>
      <c r="M2563" s="838">
        <v>36600</v>
      </c>
      <c r="N2563" s="10">
        <v>0</v>
      </c>
      <c r="O2563" s="107">
        <v>6</v>
      </c>
      <c r="P2563" s="838">
        <v>18000</v>
      </c>
      <c r="Q2563" s="10">
        <v>0</v>
      </c>
      <c r="R2563" s="107">
        <v>12</v>
      </c>
    </row>
    <row r="2564" spans="1:18" s="843" customFormat="1" ht="22.5" x14ac:dyDescent="0.25">
      <c r="A2564" s="107" t="s">
        <v>19901</v>
      </c>
      <c r="B2564" s="10" t="s">
        <v>19548</v>
      </c>
      <c r="C2564" s="269" t="s">
        <v>30118</v>
      </c>
      <c r="D2564" s="841" t="s">
        <v>21329</v>
      </c>
      <c r="E2564" s="837">
        <v>4400</v>
      </c>
      <c r="F2564" s="269" t="s">
        <v>21330</v>
      </c>
      <c r="G2564" s="841" t="s">
        <v>21331</v>
      </c>
      <c r="H2564" s="842" t="s">
        <v>21332</v>
      </c>
      <c r="I2564" s="842" t="s">
        <v>19093</v>
      </c>
      <c r="J2564" s="107" t="s">
        <v>21332</v>
      </c>
      <c r="K2564" s="10">
        <v>3</v>
      </c>
      <c r="L2564" s="10">
        <v>12</v>
      </c>
      <c r="M2564" s="838">
        <v>53391.44</v>
      </c>
      <c r="N2564" s="10">
        <v>0</v>
      </c>
      <c r="O2564" s="107">
        <v>6</v>
      </c>
      <c r="P2564" s="838">
        <v>26400</v>
      </c>
      <c r="Q2564" s="10">
        <v>0</v>
      </c>
      <c r="R2564" s="107">
        <v>12</v>
      </c>
    </row>
    <row r="2565" spans="1:18" s="843" customFormat="1" ht="22.5" x14ac:dyDescent="0.25">
      <c r="A2565" s="107" t="s">
        <v>19901</v>
      </c>
      <c r="B2565" s="10" t="s">
        <v>19548</v>
      </c>
      <c r="C2565" s="269" t="s">
        <v>30118</v>
      </c>
      <c r="D2565" s="841" t="s">
        <v>19902</v>
      </c>
      <c r="E2565" s="837">
        <v>2100</v>
      </c>
      <c r="F2565" s="269" t="s">
        <v>21333</v>
      </c>
      <c r="G2565" s="841" t="s">
        <v>21334</v>
      </c>
      <c r="H2565" s="842" t="s">
        <v>15585</v>
      </c>
      <c r="I2565" s="842" t="s">
        <v>15585</v>
      </c>
      <c r="J2565" s="107" t="s">
        <v>15585</v>
      </c>
      <c r="K2565" s="10">
        <v>3</v>
      </c>
      <c r="L2565" s="10">
        <v>12</v>
      </c>
      <c r="M2565" s="838">
        <v>25800</v>
      </c>
      <c r="N2565" s="10">
        <v>0</v>
      </c>
      <c r="O2565" s="107">
        <v>6</v>
      </c>
      <c r="P2565" s="838">
        <v>12600</v>
      </c>
      <c r="Q2565" s="10">
        <v>0</v>
      </c>
      <c r="R2565" s="107">
        <v>12</v>
      </c>
    </row>
    <row r="2566" spans="1:18" s="843" customFormat="1" ht="22.5" x14ac:dyDescent="0.25">
      <c r="A2566" s="107" t="s">
        <v>19901</v>
      </c>
      <c r="B2566" s="10" t="s">
        <v>19548</v>
      </c>
      <c r="C2566" s="269" t="s">
        <v>30118</v>
      </c>
      <c r="D2566" s="841" t="s">
        <v>21335</v>
      </c>
      <c r="E2566" s="837">
        <v>5000</v>
      </c>
      <c r="F2566" s="269" t="s">
        <v>21336</v>
      </c>
      <c r="G2566" s="841" t="s">
        <v>21337</v>
      </c>
      <c r="H2566" s="842" t="s">
        <v>19911</v>
      </c>
      <c r="I2566" s="842" t="s">
        <v>19093</v>
      </c>
      <c r="J2566" s="107" t="s">
        <v>19911</v>
      </c>
      <c r="K2566" s="10">
        <v>3</v>
      </c>
      <c r="L2566" s="10">
        <v>12</v>
      </c>
      <c r="M2566" s="838">
        <v>61210.18</v>
      </c>
      <c r="N2566" s="10">
        <v>0</v>
      </c>
      <c r="O2566" s="107">
        <v>6</v>
      </c>
      <c r="P2566" s="838">
        <v>29792.71</v>
      </c>
      <c r="Q2566" s="10">
        <v>0</v>
      </c>
      <c r="R2566" s="107">
        <v>12</v>
      </c>
    </row>
    <row r="2567" spans="1:18" s="843" customFormat="1" ht="22.5" x14ac:dyDescent="0.25">
      <c r="A2567" s="107" t="s">
        <v>19901</v>
      </c>
      <c r="B2567" s="10" t="s">
        <v>19548</v>
      </c>
      <c r="C2567" s="269" t="s">
        <v>30118</v>
      </c>
      <c r="D2567" s="841" t="s">
        <v>19955</v>
      </c>
      <c r="E2567" s="837">
        <v>3200</v>
      </c>
      <c r="F2567" s="269" t="s">
        <v>21338</v>
      </c>
      <c r="G2567" s="841" t="s">
        <v>21339</v>
      </c>
      <c r="H2567" s="842" t="s">
        <v>19594</v>
      </c>
      <c r="I2567" s="842" t="s">
        <v>19093</v>
      </c>
      <c r="J2567" s="107" t="s">
        <v>19594</v>
      </c>
      <c r="K2567" s="10">
        <v>3</v>
      </c>
      <c r="L2567" s="10">
        <v>12</v>
      </c>
      <c r="M2567" s="838">
        <v>39000</v>
      </c>
      <c r="N2567" s="10">
        <v>0</v>
      </c>
      <c r="O2567" s="107">
        <v>6</v>
      </c>
      <c r="P2567" s="838">
        <v>19200</v>
      </c>
      <c r="Q2567" s="10">
        <v>0</v>
      </c>
      <c r="R2567" s="107">
        <v>12</v>
      </c>
    </row>
    <row r="2568" spans="1:18" s="843" customFormat="1" ht="22.5" x14ac:dyDescent="0.25">
      <c r="A2568" s="107" t="s">
        <v>19901</v>
      </c>
      <c r="B2568" s="10" t="s">
        <v>19548</v>
      </c>
      <c r="C2568" s="269" t="s">
        <v>30118</v>
      </c>
      <c r="D2568" s="841" t="s">
        <v>20073</v>
      </c>
      <c r="E2568" s="837">
        <v>3500</v>
      </c>
      <c r="F2568" s="269" t="s">
        <v>21340</v>
      </c>
      <c r="G2568" s="841" t="s">
        <v>21341</v>
      </c>
      <c r="H2568" s="842" t="s">
        <v>19911</v>
      </c>
      <c r="I2568" s="842" t="s">
        <v>19093</v>
      </c>
      <c r="J2568" s="107" t="s">
        <v>19911</v>
      </c>
      <c r="K2568" s="10">
        <v>3</v>
      </c>
      <c r="L2568" s="10">
        <v>12</v>
      </c>
      <c r="M2568" s="838">
        <v>42600</v>
      </c>
      <c r="N2568" s="10">
        <v>0</v>
      </c>
      <c r="O2568" s="107">
        <v>6</v>
      </c>
      <c r="P2568" s="838">
        <v>21000</v>
      </c>
      <c r="Q2568" s="10">
        <v>0</v>
      </c>
      <c r="R2568" s="107">
        <v>12</v>
      </c>
    </row>
    <row r="2569" spans="1:18" s="843" customFormat="1" ht="22.5" x14ac:dyDescent="0.25">
      <c r="A2569" s="107" t="s">
        <v>19901</v>
      </c>
      <c r="B2569" s="10" t="s">
        <v>19548</v>
      </c>
      <c r="C2569" s="269" t="s">
        <v>30118</v>
      </c>
      <c r="D2569" s="841" t="s">
        <v>19955</v>
      </c>
      <c r="E2569" s="837">
        <v>3200</v>
      </c>
      <c r="F2569" s="269" t="s">
        <v>21342</v>
      </c>
      <c r="G2569" s="841" t="s">
        <v>21343</v>
      </c>
      <c r="H2569" s="842" t="s">
        <v>20348</v>
      </c>
      <c r="I2569" s="842" t="s">
        <v>19093</v>
      </c>
      <c r="J2569" s="107" t="s">
        <v>20348</v>
      </c>
      <c r="K2569" s="10">
        <v>3</v>
      </c>
      <c r="L2569" s="10">
        <v>12</v>
      </c>
      <c r="M2569" s="838">
        <v>39000</v>
      </c>
      <c r="N2569" s="10">
        <v>0</v>
      </c>
      <c r="O2569" s="107">
        <v>6</v>
      </c>
      <c r="P2569" s="838">
        <v>19200</v>
      </c>
      <c r="Q2569" s="10">
        <v>0</v>
      </c>
      <c r="R2569" s="107">
        <v>12</v>
      </c>
    </row>
    <row r="2570" spans="1:18" s="843" customFormat="1" ht="22.5" x14ac:dyDescent="0.25">
      <c r="A2570" s="107" t="s">
        <v>19901</v>
      </c>
      <c r="B2570" s="10" t="s">
        <v>19548</v>
      </c>
      <c r="C2570" s="269" t="s">
        <v>30118</v>
      </c>
      <c r="D2570" s="841" t="s">
        <v>19902</v>
      </c>
      <c r="E2570" s="837">
        <v>2100</v>
      </c>
      <c r="F2570" s="269" t="s">
        <v>21344</v>
      </c>
      <c r="G2570" s="841" t="s">
        <v>21345</v>
      </c>
      <c r="H2570" s="842" t="s">
        <v>15585</v>
      </c>
      <c r="I2570" s="842" t="s">
        <v>15585</v>
      </c>
      <c r="J2570" s="107" t="s">
        <v>15585</v>
      </c>
      <c r="K2570" s="10">
        <v>3</v>
      </c>
      <c r="L2570" s="10">
        <v>12</v>
      </c>
      <c r="M2570" s="838">
        <v>25800</v>
      </c>
      <c r="N2570" s="10">
        <v>0</v>
      </c>
      <c r="O2570" s="107">
        <v>6</v>
      </c>
      <c r="P2570" s="838">
        <v>12600</v>
      </c>
      <c r="Q2570" s="10">
        <v>0</v>
      </c>
      <c r="R2570" s="107">
        <v>12</v>
      </c>
    </row>
    <row r="2571" spans="1:18" s="843" customFormat="1" ht="22.5" x14ac:dyDescent="0.25">
      <c r="A2571" s="107" t="s">
        <v>19901</v>
      </c>
      <c r="B2571" s="10" t="s">
        <v>19548</v>
      </c>
      <c r="C2571" s="269" t="s">
        <v>30118</v>
      </c>
      <c r="D2571" s="841" t="s">
        <v>19902</v>
      </c>
      <c r="E2571" s="837">
        <v>2100</v>
      </c>
      <c r="F2571" s="269" t="s">
        <v>21346</v>
      </c>
      <c r="G2571" s="841" t="s">
        <v>21347</v>
      </c>
      <c r="H2571" s="842" t="s">
        <v>17159</v>
      </c>
      <c r="I2571" s="842" t="s">
        <v>15810</v>
      </c>
      <c r="J2571" s="107" t="s">
        <v>17159</v>
      </c>
      <c r="K2571" s="10">
        <v>3</v>
      </c>
      <c r="L2571" s="10">
        <v>12</v>
      </c>
      <c r="M2571" s="838">
        <v>25800</v>
      </c>
      <c r="N2571" s="10">
        <v>0</v>
      </c>
      <c r="O2571" s="107">
        <v>6</v>
      </c>
      <c r="P2571" s="838">
        <v>12600</v>
      </c>
      <c r="Q2571" s="10">
        <v>0</v>
      </c>
      <c r="R2571" s="107">
        <v>12</v>
      </c>
    </row>
    <row r="2572" spans="1:18" s="843" customFormat="1" ht="22.5" x14ac:dyDescent="0.25">
      <c r="A2572" s="107" t="s">
        <v>19901</v>
      </c>
      <c r="B2572" s="10" t="s">
        <v>19548</v>
      </c>
      <c r="C2572" s="269" t="s">
        <v>30118</v>
      </c>
      <c r="D2572" s="841" t="s">
        <v>20122</v>
      </c>
      <c r="E2572" s="837">
        <v>3200</v>
      </c>
      <c r="F2572" s="269" t="s">
        <v>21348</v>
      </c>
      <c r="G2572" s="841" t="s">
        <v>21349</v>
      </c>
      <c r="H2572" s="842" t="s">
        <v>17159</v>
      </c>
      <c r="I2572" s="842" t="s">
        <v>15810</v>
      </c>
      <c r="J2572" s="107" t="s">
        <v>17159</v>
      </c>
      <c r="K2572" s="10">
        <v>3</v>
      </c>
      <c r="L2572" s="10">
        <v>12</v>
      </c>
      <c r="M2572" s="838">
        <v>39190</v>
      </c>
      <c r="N2572" s="10">
        <v>0</v>
      </c>
      <c r="O2572" s="107">
        <v>6</v>
      </c>
      <c r="P2572" s="838">
        <v>19200</v>
      </c>
      <c r="Q2572" s="10">
        <v>0</v>
      </c>
      <c r="R2572" s="107">
        <v>12</v>
      </c>
    </row>
    <row r="2573" spans="1:18" s="843" customFormat="1" ht="22.5" x14ac:dyDescent="0.25">
      <c r="A2573" s="107" t="s">
        <v>19901</v>
      </c>
      <c r="B2573" s="10" t="s">
        <v>19548</v>
      </c>
      <c r="C2573" s="269" t="s">
        <v>30118</v>
      </c>
      <c r="D2573" s="841" t="s">
        <v>20526</v>
      </c>
      <c r="E2573" s="837">
        <v>2100</v>
      </c>
      <c r="F2573" s="269" t="s">
        <v>21350</v>
      </c>
      <c r="G2573" s="841" t="s">
        <v>21351</v>
      </c>
      <c r="H2573" s="842" t="s">
        <v>17159</v>
      </c>
      <c r="I2573" s="842" t="s">
        <v>15810</v>
      </c>
      <c r="J2573" s="107" t="s">
        <v>17159</v>
      </c>
      <c r="K2573" s="10">
        <v>3</v>
      </c>
      <c r="L2573" s="10">
        <v>12</v>
      </c>
      <c r="M2573" s="838">
        <v>25800</v>
      </c>
      <c r="N2573" s="10">
        <v>0</v>
      </c>
      <c r="O2573" s="107">
        <v>6</v>
      </c>
      <c r="P2573" s="838">
        <v>12600</v>
      </c>
      <c r="Q2573" s="10">
        <v>0</v>
      </c>
      <c r="R2573" s="107">
        <v>12</v>
      </c>
    </row>
    <row r="2574" spans="1:18" s="843" customFormat="1" ht="22.5" x14ac:dyDescent="0.25">
      <c r="A2574" s="107" t="s">
        <v>19901</v>
      </c>
      <c r="B2574" s="10" t="s">
        <v>19548</v>
      </c>
      <c r="C2574" s="269" t="s">
        <v>30118</v>
      </c>
      <c r="D2574" s="841" t="s">
        <v>21352</v>
      </c>
      <c r="E2574" s="837">
        <v>4400</v>
      </c>
      <c r="F2574" s="269" t="s">
        <v>21353</v>
      </c>
      <c r="G2574" s="841" t="s">
        <v>21354</v>
      </c>
      <c r="H2574" s="842" t="s">
        <v>19911</v>
      </c>
      <c r="I2574" s="842" t="s">
        <v>19093</v>
      </c>
      <c r="J2574" s="107" t="s">
        <v>19911</v>
      </c>
      <c r="K2574" s="10">
        <v>3</v>
      </c>
      <c r="L2574" s="10">
        <v>12</v>
      </c>
      <c r="M2574" s="838">
        <v>53400</v>
      </c>
      <c r="N2574" s="10">
        <v>0</v>
      </c>
      <c r="O2574" s="107">
        <v>2</v>
      </c>
      <c r="P2574" s="838">
        <v>9680</v>
      </c>
      <c r="Q2574" s="10">
        <v>0</v>
      </c>
      <c r="R2574" s="107">
        <v>0</v>
      </c>
    </row>
    <row r="2575" spans="1:18" s="843" customFormat="1" ht="22.5" x14ac:dyDescent="0.25">
      <c r="A2575" s="107" t="s">
        <v>19901</v>
      </c>
      <c r="B2575" s="10" t="s">
        <v>19548</v>
      </c>
      <c r="C2575" s="269" t="s">
        <v>30118</v>
      </c>
      <c r="D2575" s="841" t="s">
        <v>19908</v>
      </c>
      <c r="E2575" s="837">
        <v>3200</v>
      </c>
      <c r="F2575" s="269" t="s">
        <v>21355</v>
      </c>
      <c r="G2575" s="841" t="s">
        <v>21356</v>
      </c>
      <c r="H2575" s="842" t="s">
        <v>19911</v>
      </c>
      <c r="I2575" s="842" t="s">
        <v>19093</v>
      </c>
      <c r="J2575" s="107" t="s">
        <v>19911</v>
      </c>
      <c r="K2575" s="10">
        <v>3</v>
      </c>
      <c r="L2575" s="10">
        <v>12</v>
      </c>
      <c r="M2575" s="838">
        <v>38999.56</v>
      </c>
      <c r="N2575" s="10">
        <v>0</v>
      </c>
      <c r="O2575" s="107">
        <v>6</v>
      </c>
      <c r="P2575" s="838">
        <v>19200</v>
      </c>
      <c r="Q2575" s="10">
        <v>0</v>
      </c>
      <c r="R2575" s="107">
        <v>12</v>
      </c>
    </row>
    <row r="2576" spans="1:18" s="843" customFormat="1" ht="22.5" x14ac:dyDescent="0.25">
      <c r="A2576" s="107" t="s">
        <v>19901</v>
      </c>
      <c r="B2576" s="10" t="s">
        <v>19548</v>
      </c>
      <c r="C2576" s="269" t="s">
        <v>30118</v>
      </c>
      <c r="D2576" s="841" t="s">
        <v>21357</v>
      </c>
      <c r="E2576" s="837">
        <v>3800</v>
      </c>
      <c r="F2576" s="269" t="s">
        <v>21358</v>
      </c>
      <c r="G2576" s="841" t="s">
        <v>21359</v>
      </c>
      <c r="H2576" s="842" t="s">
        <v>17516</v>
      </c>
      <c r="I2576" s="842" t="s">
        <v>19093</v>
      </c>
      <c r="J2576" s="107" t="s">
        <v>17516</v>
      </c>
      <c r="K2576" s="10">
        <v>3</v>
      </c>
      <c r="L2576" s="10">
        <v>12</v>
      </c>
      <c r="M2576" s="838">
        <v>46200</v>
      </c>
      <c r="N2576" s="10">
        <v>0</v>
      </c>
      <c r="O2576" s="107">
        <v>6</v>
      </c>
      <c r="P2576" s="838">
        <v>22799.739999999998</v>
      </c>
      <c r="Q2576" s="10">
        <v>0</v>
      </c>
      <c r="R2576" s="107">
        <v>12</v>
      </c>
    </row>
    <row r="2577" spans="1:18" s="843" customFormat="1" ht="22.5" x14ac:dyDescent="0.25">
      <c r="A2577" s="107" t="s">
        <v>19901</v>
      </c>
      <c r="B2577" s="10" t="s">
        <v>19548</v>
      </c>
      <c r="C2577" s="269" t="s">
        <v>30118</v>
      </c>
      <c r="D2577" s="841" t="s">
        <v>19908</v>
      </c>
      <c r="E2577" s="837">
        <v>3200</v>
      </c>
      <c r="F2577" s="269" t="s">
        <v>21360</v>
      </c>
      <c r="G2577" s="841" t="s">
        <v>21361</v>
      </c>
      <c r="H2577" s="842" t="s">
        <v>19911</v>
      </c>
      <c r="I2577" s="842" t="s">
        <v>19093</v>
      </c>
      <c r="J2577" s="107" t="s">
        <v>19911</v>
      </c>
      <c r="K2577" s="10">
        <v>3</v>
      </c>
      <c r="L2577" s="10">
        <v>12</v>
      </c>
      <c r="M2577" s="838">
        <v>39058.379999999997</v>
      </c>
      <c r="N2577" s="10">
        <v>0</v>
      </c>
      <c r="O2577" s="107">
        <v>6</v>
      </c>
      <c r="P2577" s="838">
        <v>19093.11</v>
      </c>
      <c r="Q2577" s="10">
        <v>0</v>
      </c>
      <c r="R2577" s="107">
        <v>12</v>
      </c>
    </row>
    <row r="2578" spans="1:18" s="843" customFormat="1" ht="22.5" x14ac:dyDescent="0.25">
      <c r="A2578" s="107" t="s">
        <v>19901</v>
      </c>
      <c r="B2578" s="10" t="s">
        <v>19548</v>
      </c>
      <c r="C2578" s="269" t="s">
        <v>30118</v>
      </c>
      <c r="D2578" s="841" t="s">
        <v>21362</v>
      </c>
      <c r="E2578" s="837">
        <v>2100</v>
      </c>
      <c r="F2578" s="269" t="s">
        <v>21363</v>
      </c>
      <c r="G2578" s="841" t="s">
        <v>21364</v>
      </c>
      <c r="H2578" s="842" t="s">
        <v>21365</v>
      </c>
      <c r="I2578" s="842" t="s">
        <v>15810</v>
      </c>
      <c r="J2578" s="107" t="s">
        <v>21365</v>
      </c>
      <c r="K2578" s="10">
        <v>3</v>
      </c>
      <c r="L2578" s="10">
        <v>12</v>
      </c>
      <c r="M2578" s="838">
        <v>27600</v>
      </c>
      <c r="N2578" s="10">
        <v>0</v>
      </c>
      <c r="O2578" s="107">
        <v>6</v>
      </c>
      <c r="P2578" s="838">
        <v>12600</v>
      </c>
      <c r="Q2578" s="10">
        <v>0</v>
      </c>
      <c r="R2578" s="107">
        <v>12</v>
      </c>
    </row>
    <row r="2579" spans="1:18" s="843" customFormat="1" ht="22.5" x14ac:dyDescent="0.25">
      <c r="A2579" s="107" t="s">
        <v>19901</v>
      </c>
      <c r="B2579" s="10" t="s">
        <v>19548</v>
      </c>
      <c r="C2579" s="269" t="s">
        <v>30118</v>
      </c>
      <c r="D2579" s="841" t="s">
        <v>19943</v>
      </c>
      <c r="E2579" s="837">
        <v>3200</v>
      </c>
      <c r="F2579" s="269" t="s">
        <v>21366</v>
      </c>
      <c r="G2579" s="841" t="s">
        <v>21367</v>
      </c>
      <c r="H2579" s="842" t="s">
        <v>19594</v>
      </c>
      <c r="I2579" s="842" t="s">
        <v>19093</v>
      </c>
      <c r="J2579" s="107" t="s">
        <v>19594</v>
      </c>
      <c r="K2579" s="10">
        <v>3</v>
      </c>
      <c r="L2579" s="10">
        <v>12</v>
      </c>
      <c r="M2579" s="838">
        <v>39000</v>
      </c>
      <c r="N2579" s="10">
        <v>0</v>
      </c>
      <c r="O2579" s="107">
        <v>6</v>
      </c>
      <c r="P2579" s="838">
        <v>19200</v>
      </c>
      <c r="Q2579" s="10">
        <v>0</v>
      </c>
      <c r="R2579" s="107">
        <v>12</v>
      </c>
    </row>
    <row r="2580" spans="1:18" s="843" customFormat="1" ht="22.5" x14ac:dyDescent="0.25">
      <c r="A2580" s="107" t="s">
        <v>19901</v>
      </c>
      <c r="B2580" s="10" t="s">
        <v>19548</v>
      </c>
      <c r="C2580" s="269" t="s">
        <v>30118</v>
      </c>
      <c r="D2580" s="841" t="s">
        <v>20942</v>
      </c>
      <c r="E2580" s="837">
        <v>3000</v>
      </c>
      <c r="F2580" s="269" t="s">
        <v>21368</v>
      </c>
      <c r="G2580" s="841" t="s">
        <v>21369</v>
      </c>
      <c r="H2580" s="842" t="s">
        <v>16817</v>
      </c>
      <c r="I2580" s="842" t="s">
        <v>15810</v>
      </c>
      <c r="J2580" s="107" t="s">
        <v>16817</v>
      </c>
      <c r="K2580" s="10">
        <v>3</v>
      </c>
      <c r="L2580" s="10">
        <v>12</v>
      </c>
      <c r="M2580" s="838">
        <v>36517.81</v>
      </c>
      <c r="N2580" s="10">
        <v>0</v>
      </c>
      <c r="O2580" s="107">
        <v>6</v>
      </c>
      <c r="P2580" s="838">
        <v>17972.489999999998</v>
      </c>
      <c r="Q2580" s="10">
        <v>0</v>
      </c>
      <c r="R2580" s="107">
        <v>12</v>
      </c>
    </row>
    <row r="2581" spans="1:18" s="843" customFormat="1" ht="22.5" x14ac:dyDescent="0.25">
      <c r="A2581" s="107" t="s">
        <v>19901</v>
      </c>
      <c r="B2581" s="10" t="s">
        <v>19548</v>
      </c>
      <c r="C2581" s="269" t="s">
        <v>30118</v>
      </c>
      <c r="D2581" s="841" t="s">
        <v>19955</v>
      </c>
      <c r="E2581" s="837">
        <v>3200</v>
      </c>
      <c r="F2581" s="269" t="s">
        <v>21370</v>
      </c>
      <c r="G2581" s="841" t="s">
        <v>21371</v>
      </c>
      <c r="H2581" s="842" t="s">
        <v>19594</v>
      </c>
      <c r="I2581" s="842" t="s">
        <v>19093</v>
      </c>
      <c r="J2581" s="107" t="s">
        <v>19594</v>
      </c>
      <c r="K2581" s="10">
        <v>3</v>
      </c>
      <c r="L2581" s="10">
        <v>12</v>
      </c>
      <c r="M2581" s="838">
        <v>39000</v>
      </c>
      <c r="N2581" s="10">
        <v>0</v>
      </c>
      <c r="O2581" s="107">
        <v>6</v>
      </c>
      <c r="P2581" s="838">
        <v>19200</v>
      </c>
      <c r="Q2581" s="10">
        <v>0</v>
      </c>
      <c r="R2581" s="107">
        <v>12</v>
      </c>
    </row>
    <row r="2582" spans="1:18" s="843" customFormat="1" ht="22.5" x14ac:dyDescent="0.25">
      <c r="A2582" s="107" t="s">
        <v>19901</v>
      </c>
      <c r="B2582" s="10" t="s">
        <v>19548</v>
      </c>
      <c r="C2582" s="269" t="s">
        <v>30118</v>
      </c>
      <c r="D2582" s="841" t="s">
        <v>19902</v>
      </c>
      <c r="E2582" s="837">
        <v>2100</v>
      </c>
      <c r="F2582" s="269" t="s">
        <v>21372</v>
      </c>
      <c r="G2582" s="841" t="s">
        <v>21373</v>
      </c>
      <c r="H2582" s="842" t="s">
        <v>17159</v>
      </c>
      <c r="I2582" s="842" t="s">
        <v>15810</v>
      </c>
      <c r="J2582" s="107" t="s">
        <v>17159</v>
      </c>
      <c r="K2582" s="10">
        <v>3</v>
      </c>
      <c r="L2582" s="10">
        <v>12</v>
      </c>
      <c r="M2582" s="838">
        <v>25800</v>
      </c>
      <c r="N2582" s="10">
        <v>0</v>
      </c>
      <c r="O2582" s="107">
        <v>6</v>
      </c>
      <c r="P2582" s="838">
        <v>12460</v>
      </c>
      <c r="Q2582" s="10">
        <v>0</v>
      </c>
      <c r="R2582" s="107">
        <v>12</v>
      </c>
    </row>
    <row r="2583" spans="1:18" s="843" customFormat="1" ht="22.5" x14ac:dyDescent="0.25">
      <c r="A2583" s="107" t="s">
        <v>19901</v>
      </c>
      <c r="B2583" s="10" t="s">
        <v>19548</v>
      </c>
      <c r="C2583" s="269" t="s">
        <v>30118</v>
      </c>
      <c r="D2583" s="841" t="s">
        <v>19902</v>
      </c>
      <c r="E2583" s="837">
        <v>2100</v>
      </c>
      <c r="F2583" s="269" t="s">
        <v>21374</v>
      </c>
      <c r="G2583" s="841" t="s">
        <v>21375</v>
      </c>
      <c r="H2583" s="842" t="s">
        <v>17159</v>
      </c>
      <c r="I2583" s="842" t="s">
        <v>15810</v>
      </c>
      <c r="J2583" s="107" t="s">
        <v>17159</v>
      </c>
      <c r="K2583" s="10">
        <v>3</v>
      </c>
      <c r="L2583" s="10">
        <v>12</v>
      </c>
      <c r="M2583" s="838">
        <v>25800</v>
      </c>
      <c r="N2583" s="10">
        <v>0</v>
      </c>
      <c r="O2583" s="107">
        <v>6</v>
      </c>
      <c r="P2583" s="838">
        <v>12600</v>
      </c>
      <c r="Q2583" s="10">
        <v>0</v>
      </c>
      <c r="R2583" s="107">
        <v>12</v>
      </c>
    </row>
    <row r="2584" spans="1:18" s="843" customFormat="1" ht="22.5" x14ac:dyDescent="0.25">
      <c r="A2584" s="107" t="s">
        <v>19901</v>
      </c>
      <c r="B2584" s="10" t="s">
        <v>19548</v>
      </c>
      <c r="C2584" s="269" t="s">
        <v>30118</v>
      </c>
      <c r="D2584" s="841" t="s">
        <v>19902</v>
      </c>
      <c r="E2584" s="837">
        <v>2100</v>
      </c>
      <c r="F2584" s="269" t="s">
        <v>21376</v>
      </c>
      <c r="G2584" s="841" t="s">
        <v>21377</v>
      </c>
      <c r="H2584" s="842" t="s">
        <v>17159</v>
      </c>
      <c r="I2584" s="842" t="s">
        <v>15810</v>
      </c>
      <c r="J2584" s="107" t="s">
        <v>17159</v>
      </c>
      <c r="K2584" s="10">
        <v>3</v>
      </c>
      <c r="L2584" s="10">
        <v>12</v>
      </c>
      <c r="M2584" s="838">
        <v>25800</v>
      </c>
      <c r="N2584" s="10">
        <v>0</v>
      </c>
      <c r="O2584" s="107">
        <v>6</v>
      </c>
      <c r="P2584" s="838">
        <v>12600</v>
      </c>
      <c r="Q2584" s="10">
        <v>0</v>
      </c>
      <c r="R2584" s="107">
        <v>12</v>
      </c>
    </row>
    <row r="2585" spans="1:18" s="843" customFormat="1" ht="22.5" x14ac:dyDescent="0.25">
      <c r="A2585" s="107" t="s">
        <v>19901</v>
      </c>
      <c r="B2585" s="10" t="s">
        <v>19548</v>
      </c>
      <c r="C2585" s="269" t="s">
        <v>30118</v>
      </c>
      <c r="D2585" s="841" t="s">
        <v>19902</v>
      </c>
      <c r="E2585" s="837">
        <v>2100</v>
      </c>
      <c r="F2585" s="269" t="s">
        <v>21378</v>
      </c>
      <c r="G2585" s="841" t="s">
        <v>21379</v>
      </c>
      <c r="H2585" s="842" t="s">
        <v>17159</v>
      </c>
      <c r="I2585" s="842" t="s">
        <v>15810</v>
      </c>
      <c r="J2585" s="107" t="s">
        <v>17159</v>
      </c>
      <c r="K2585" s="10">
        <v>3</v>
      </c>
      <c r="L2585" s="10">
        <v>12</v>
      </c>
      <c r="M2585" s="838">
        <v>25800</v>
      </c>
      <c r="N2585" s="10">
        <v>0</v>
      </c>
      <c r="O2585" s="107">
        <v>6</v>
      </c>
      <c r="P2585" s="838">
        <v>12600</v>
      </c>
      <c r="Q2585" s="10">
        <v>0</v>
      </c>
      <c r="R2585" s="107">
        <v>12</v>
      </c>
    </row>
    <row r="2586" spans="1:18" s="843" customFormat="1" ht="22.5" x14ac:dyDescent="0.25">
      <c r="A2586" s="107" t="s">
        <v>19901</v>
      </c>
      <c r="B2586" s="10" t="s">
        <v>19548</v>
      </c>
      <c r="C2586" s="269" t="s">
        <v>30118</v>
      </c>
      <c r="D2586" s="841" t="s">
        <v>20526</v>
      </c>
      <c r="E2586" s="837">
        <v>2100</v>
      </c>
      <c r="F2586" s="269" t="s">
        <v>21380</v>
      </c>
      <c r="G2586" s="841" t="s">
        <v>21381</v>
      </c>
      <c r="H2586" s="842" t="s">
        <v>15585</v>
      </c>
      <c r="I2586" s="842" t="s">
        <v>15585</v>
      </c>
      <c r="J2586" s="107" t="s">
        <v>15585</v>
      </c>
      <c r="K2586" s="10">
        <v>3</v>
      </c>
      <c r="L2586" s="10">
        <v>12</v>
      </c>
      <c r="M2586" s="838">
        <v>25800</v>
      </c>
      <c r="N2586" s="10">
        <v>0</v>
      </c>
      <c r="O2586" s="107">
        <v>6</v>
      </c>
      <c r="P2586" s="838">
        <v>12600</v>
      </c>
      <c r="Q2586" s="10">
        <v>0</v>
      </c>
      <c r="R2586" s="107">
        <v>12</v>
      </c>
    </row>
    <row r="2587" spans="1:18" s="843" customFormat="1" ht="22.5" x14ac:dyDescent="0.25">
      <c r="A2587" s="107" t="s">
        <v>19901</v>
      </c>
      <c r="B2587" s="10" t="s">
        <v>19548</v>
      </c>
      <c r="C2587" s="269" t="s">
        <v>30118</v>
      </c>
      <c r="D2587" s="841" t="s">
        <v>19431</v>
      </c>
      <c r="E2587" s="837">
        <v>2000</v>
      </c>
      <c r="F2587" s="269" t="s">
        <v>21382</v>
      </c>
      <c r="G2587" s="841" t="s">
        <v>21383</v>
      </c>
      <c r="H2587" s="842" t="s">
        <v>16817</v>
      </c>
      <c r="I2587" s="842" t="s">
        <v>15810</v>
      </c>
      <c r="J2587" s="107" t="s">
        <v>16817</v>
      </c>
      <c r="K2587" s="10">
        <v>3</v>
      </c>
      <c r="L2587" s="10">
        <v>12</v>
      </c>
      <c r="M2587" s="838">
        <v>24785</v>
      </c>
      <c r="N2587" s="10">
        <v>0</v>
      </c>
      <c r="O2587" s="107">
        <v>6</v>
      </c>
      <c r="P2587" s="838">
        <v>11908.19</v>
      </c>
      <c r="Q2587" s="10">
        <v>0</v>
      </c>
      <c r="R2587" s="107">
        <v>12</v>
      </c>
    </row>
    <row r="2588" spans="1:18" s="843" customFormat="1" ht="22.5" x14ac:dyDescent="0.25">
      <c r="A2588" s="107" t="s">
        <v>19901</v>
      </c>
      <c r="B2588" s="10" t="s">
        <v>19548</v>
      </c>
      <c r="C2588" s="269" t="s">
        <v>30118</v>
      </c>
      <c r="D2588" s="841" t="s">
        <v>21384</v>
      </c>
      <c r="E2588" s="837">
        <v>5000</v>
      </c>
      <c r="F2588" s="269" t="s">
        <v>21385</v>
      </c>
      <c r="G2588" s="841" t="s">
        <v>21386</v>
      </c>
      <c r="H2588" s="842" t="s">
        <v>15577</v>
      </c>
      <c r="I2588" s="842" t="s">
        <v>19093</v>
      </c>
      <c r="J2588" s="107" t="s">
        <v>15577</v>
      </c>
      <c r="K2588" s="10">
        <v>3</v>
      </c>
      <c r="L2588" s="10">
        <v>12</v>
      </c>
      <c r="M2588" s="838">
        <v>61413.7</v>
      </c>
      <c r="N2588" s="10">
        <v>0</v>
      </c>
      <c r="O2588" s="107">
        <v>6</v>
      </c>
      <c r="P2588" s="838">
        <v>29996.870000000003</v>
      </c>
      <c r="Q2588" s="10">
        <v>0</v>
      </c>
      <c r="R2588" s="107">
        <v>12</v>
      </c>
    </row>
    <row r="2589" spans="1:18" s="843" customFormat="1" ht="22.5" x14ac:dyDescent="0.25">
      <c r="A2589" s="107" t="s">
        <v>19901</v>
      </c>
      <c r="B2589" s="10" t="s">
        <v>19548</v>
      </c>
      <c r="C2589" s="269" t="s">
        <v>30118</v>
      </c>
      <c r="D2589" s="841" t="s">
        <v>20370</v>
      </c>
      <c r="E2589" s="837">
        <v>2900</v>
      </c>
      <c r="F2589" s="269" t="s">
        <v>21387</v>
      </c>
      <c r="G2589" s="841" t="s">
        <v>21388</v>
      </c>
      <c r="H2589" s="842" t="s">
        <v>15585</v>
      </c>
      <c r="I2589" s="842" t="s">
        <v>15585</v>
      </c>
      <c r="J2589" s="107" t="s">
        <v>15585</v>
      </c>
      <c r="K2589" s="10">
        <v>3</v>
      </c>
      <c r="L2589" s="10">
        <v>12</v>
      </c>
      <c r="M2589" s="838">
        <v>35400</v>
      </c>
      <c r="N2589" s="10">
        <v>0</v>
      </c>
      <c r="O2589" s="107">
        <v>6</v>
      </c>
      <c r="P2589" s="838">
        <v>17400</v>
      </c>
      <c r="Q2589" s="10">
        <v>0</v>
      </c>
      <c r="R2589" s="107">
        <v>12</v>
      </c>
    </row>
    <row r="2590" spans="1:18" s="843" customFormat="1" ht="33.75" x14ac:dyDescent="0.25">
      <c r="A2590" s="107" t="s">
        <v>19901</v>
      </c>
      <c r="B2590" s="10" t="s">
        <v>19548</v>
      </c>
      <c r="C2590" s="269" t="s">
        <v>30118</v>
      </c>
      <c r="D2590" s="841" t="s">
        <v>21389</v>
      </c>
      <c r="E2590" s="837">
        <v>2000</v>
      </c>
      <c r="F2590" s="269" t="s">
        <v>21390</v>
      </c>
      <c r="G2590" s="841" t="s">
        <v>21391</v>
      </c>
      <c r="H2590" s="842" t="s">
        <v>21024</v>
      </c>
      <c r="I2590" s="842" t="s">
        <v>15810</v>
      </c>
      <c r="J2590" s="107" t="s">
        <v>21024</v>
      </c>
      <c r="K2590" s="10">
        <v>3</v>
      </c>
      <c r="L2590" s="10">
        <v>12</v>
      </c>
      <c r="M2590" s="838">
        <v>24680.83</v>
      </c>
      <c r="N2590" s="10">
        <v>0</v>
      </c>
      <c r="O2590" s="107">
        <v>6</v>
      </c>
      <c r="P2590" s="838">
        <v>11933.33</v>
      </c>
      <c r="Q2590" s="10">
        <v>0</v>
      </c>
      <c r="R2590" s="107">
        <v>12</v>
      </c>
    </row>
    <row r="2591" spans="1:18" s="843" customFormat="1" ht="22.5" x14ac:dyDescent="0.25">
      <c r="A2591" s="107" t="s">
        <v>19901</v>
      </c>
      <c r="B2591" s="10" t="s">
        <v>19548</v>
      </c>
      <c r="C2591" s="269" t="s">
        <v>30118</v>
      </c>
      <c r="D2591" s="841" t="s">
        <v>19955</v>
      </c>
      <c r="E2591" s="837">
        <v>3200</v>
      </c>
      <c r="F2591" s="269" t="s">
        <v>21392</v>
      </c>
      <c r="G2591" s="841" t="s">
        <v>21393</v>
      </c>
      <c r="H2591" s="842" t="s">
        <v>20142</v>
      </c>
      <c r="I2591" s="842" t="s">
        <v>19093</v>
      </c>
      <c r="J2591" s="107" t="s">
        <v>20142</v>
      </c>
      <c r="K2591" s="10">
        <v>3</v>
      </c>
      <c r="L2591" s="10">
        <v>12</v>
      </c>
      <c r="M2591" s="838">
        <v>39000</v>
      </c>
      <c r="N2591" s="10">
        <v>0</v>
      </c>
      <c r="O2591" s="107">
        <v>6</v>
      </c>
      <c r="P2591" s="838">
        <v>19200</v>
      </c>
      <c r="Q2591" s="10">
        <v>0</v>
      </c>
      <c r="R2591" s="107">
        <v>12</v>
      </c>
    </row>
    <row r="2592" spans="1:18" s="843" customFormat="1" ht="22.5" x14ac:dyDescent="0.25">
      <c r="A2592" s="107" t="s">
        <v>19901</v>
      </c>
      <c r="B2592" s="10" t="s">
        <v>19548</v>
      </c>
      <c r="C2592" s="269" t="s">
        <v>30118</v>
      </c>
      <c r="D2592" s="841" t="s">
        <v>19908</v>
      </c>
      <c r="E2592" s="837">
        <v>3200</v>
      </c>
      <c r="F2592" s="269" t="s">
        <v>21394</v>
      </c>
      <c r="G2592" s="841" t="s">
        <v>21395</v>
      </c>
      <c r="H2592" s="842" t="s">
        <v>15481</v>
      </c>
      <c r="I2592" s="842" t="s">
        <v>19093</v>
      </c>
      <c r="J2592" s="107" t="s">
        <v>15481</v>
      </c>
      <c r="K2592" s="10">
        <v>3</v>
      </c>
      <c r="L2592" s="10">
        <v>12</v>
      </c>
      <c r="M2592" s="838">
        <v>38893.33</v>
      </c>
      <c r="N2592" s="10">
        <v>0</v>
      </c>
      <c r="O2592" s="107">
        <v>6</v>
      </c>
      <c r="P2592" s="838">
        <v>19200</v>
      </c>
      <c r="Q2592" s="10">
        <v>0</v>
      </c>
      <c r="R2592" s="107">
        <v>12</v>
      </c>
    </row>
    <row r="2593" spans="1:18" s="843" customFormat="1" ht="22.5" x14ac:dyDescent="0.25">
      <c r="A2593" s="107" t="s">
        <v>19901</v>
      </c>
      <c r="B2593" s="10" t="s">
        <v>19548</v>
      </c>
      <c r="C2593" s="269" t="s">
        <v>30118</v>
      </c>
      <c r="D2593" s="841" t="s">
        <v>19902</v>
      </c>
      <c r="E2593" s="837">
        <v>2100</v>
      </c>
      <c r="F2593" s="269" t="s">
        <v>21396</v>
      </c>
      <c r="G2593" s="841" t="s">
        <v>21397</v>
      </c>
      <c r="H2593" s="842" t="s">
        <v>17159</v>
      </c>
      <c r="I2593" s="842" t="s">
        <v>15810</v>
      </c>
      <c r="J2593" s="107" t="s">
        <v>17159</v>
      </c>
      <c r="K2593" s="10">
        <v>3</v>
      </c>
      <c r="L2593" s="10">
        <v>12</v>
      </c>
      <c r="M2593" s="838">
        <v>25800</v>
      </c>
      <c r="N2593" s="10">
        <v>0</v>
      </c>
      <c r="O2593" s="107">
        <v>6</v>
      </c>
      <c r="P2593" s="838">
        <v>12600</v>
      </c>
      <c r="Q2593" s="10">
        <v>0</v>
      </c>
      <c r="R2593" s="107">
        <v>12</v>
      </c>
    </row>
    <row r="2594" spans="1:18" s="843" customFormat="1" ht="22.5" x14ac:dyDescent="0.25">
      <c r="A2594" s="107" t="s">
        <v>19901</v>
      </c>
      <c r="B2594" s="10" t="s">
        <v>19548</v>
      </c>
      <c r="C2594" s="269" t="s">
        <v>30118</v>
      </c>
      <c r="D2594" s="841" t="s">
        <v>19955</v>
      </c>
      <c r="E2594" s="837">
        <v>3200</v>
      </c>
      <c r="F2594" s="269" t="s">
        <v>21398</v>
      </c>
      <c r="G2594" s="841" t="s">
        <v>21399</v>
      </c>
      <c r="H2594" s="842" t="s">
        <v>15577</v>
      </c>
      <c r="I2594" s="842" t="s">
        <v>19093</v>
      </c>
      <c r="J2594" s="107" t="s">
        <v>15577</v>
      </c>
      <c r="K2594" s="10">
        <v>3</v>
      </c>
      <c r="L2594" s="10">
        <v>12</v>
      </c>
      <c r="M2594" s="838">
        <v>38993.33</v>
      </c>
      <c r="N2594" s="10">
        <v>0</v>
      </c>
      <c r="O2594" s="107">
        <v>6</v>
      </c>
      <c r="P2594" s="838">
        <v>19200</v>
      </c>
      <c r="Q2594" s="10">
        <v>0</v>
      </c>
      <c r="R2594" s="107">
        <v>12</v>
      </c>
    </row>
    <row r="2595" spans="1:18" s="843" customFormat="1" ht="22.5" x14ac:dyDescent="0.25">
      <c r="A2595" s="107" t="s">
        <v>19901</v>
      </c>
      <c r="B2595" s="10" t="s">
        <v>19548</v>
      </c>
      <c r="C2595" s="269" t="s">
        <v>30118</v>
      </c>
      <c r="D2595" s="841" t="s">
        <v>21004</v>
      </c>
      <c r="E2595" s="837">
        <v>4500</v>
      </c>
      <c r="F2595" s="269" t="s">
        <v>21400</v>
      </c>
      <c r="G2595" s="841" t="s">
        <v>21401</v>
      </c>
      <c r="H2595" s="842" t="s">
        <v>21007</v>
      </c>
      <c r="I2595" s="842" t="s">
        <v>19093</v>
      </c>
      <c r="J2595" s="107" t="s">
        <v>21007</v>
      </c>
      <c r="K2595" s="10">
        <v>1</v>
      </c>
      <c r="L2595" s="10">
        <v>2</v>
      </c>
      <c r="M2595" s="838">
        <v>8893.33</v>
      </c>
      <c r="N2595" s="10">
        <v>1</v>
      </c>
      <c r="O2595" s="107">
        <v>6</v>
      </c>
      <c r="P2595" s="838">
        <v>26826.25</v>
      </c>
      <c r="Q2595" s="10">
        <v>1</v>
      </c>
      <c r="R2595" s="107">
        <v>12</v>
      </c>
    </row>
    <row r="2596" spans="1:18" s="843" customFormat="1" ht="22.5" x14ac:dyDescent="0.25">
      <c r="A2596" s="107" t="s">
        <v>19901</v>
      </c>
      <c r="B2596" s="10" t="s">
        <v>19548</v>
      </c>
      <c r="C2596" s="269" t="s">
        <v>30118</v>
      </c>
      <c r="D2596" s="841" t="s">
        <v>19902</v>
      </c>
      <c r="E2596" s="837">
        <v>2100</v>
      </c>
      <c r="F2596" s="269" t="s">
        <v>21402</v>
      </c>
      <c r="G2596" s="841" t="s">
        <v>21403</v>
      </c>
      <c r="H2596" s="842" t="s">
        <v>17159</v>
      </c>
      <c r="I2596" s="842" t="s">
        <v>15810</v>
      </c>
      <c r="J2596" s="107" t="s">
        <v>17159</v>
      </c>
      <c r="K2596" s="10">
        <v>3</v>
      </c>
      <c r="L2596" s="10">
        <v>12</v>
      </c>
      <c r="M2596" s="838">
        <v>25800</v>
      </c>
      <c r="N2596" s="10">
        <v>0</v>
      </c>
      <c r="O2596" s="107">
        <v>6</v>
      </c>
      <c r="P2596" s="838">
        <v>12600</v>
      </c>
      <c r="Q2596" s="10">
        <v>0</v>
      </c>
      <c r="R2596" s="107">
        <v>12</v>
      </c>
    </row>
    <row r="2597" spans="1:18" s="843" customFormat="1" ht="22.5" x14ac:dyDescent="0.25">
      <c r="A2597" s="107" t="s">
        <v>19901</v>
      </c>
      <c r="B2597" s="10" t="s">
        <v>19548</v>
      </c>
      <c r="C2597" s="269" t="s">
        <v>30118</v>
      </c>
      <c r="D2597" s="841" t="s">
        <v>21404</v>
      </c>
      <c r="E2597" s="837">
        <v>5000</v>
      </c>
      <c r="F2597" s="269" t="s">
        <v>21405</v>
      </c>
      <c r="G2597" s="841" t="s">
        <v>21406</v>
      </c>
      <c r="H2597" s="842" t="s">
        <v>15577</v>
      </c>
      <c r="I2597" s="842" t="s">
        <v>19093</v>
      </c>
      <c r="J2597" s="107" t="s">
        <v>15577</v>
      </c>
      <c r="K2597" s="10">
        <v>1</v>
      </c>
      <c r="L2597" s="10">
        <v>3</v>
      </c>
      <c r="M2597" s="838">
        <v>13240</v>
      </c>
      <c r="N2597" s="10">
        <v>1</v>
      </c>
      <c r="O2597" s="107">
        <v>6</v>
      </c>
      <c r="P2597" s="838">
        <v>0</v>
      </c>
      <c r="Q2597" s="10">
        <v>1</v>
      </c>
      <c r="R2597" s="107">
        <v>12</v>
      </c>
    </row>
    <row r="2598" spans="1:18" s="843" customFormat="1" ht="22.5" x14ac:dyDescent="0.25">
      <c r="A2598" s="107" t="s">
        <v>19901</v>
      </c>
      <c r="B2598" s="10" t="s">
        <v>19548</v>
      </c>
      <c r="C2598" s="269" t="s">
        <v>30118</v>
      </c>
      <c r="D2598" s="841" t="s">
        <v>19991</v>
      </c>
      <c r="E2598" s="837">
        <v>1200</v>
      </c>
      <c r="F2598" s="269" t="s">
        <v>21407</v>
      </c>
      <c r="G2598" s="841" t="s">
        <v>21408</v>
      </c>
      <c r="H2598" s="842" t="s">
        <v>15585</v>
      </c>
      <c r="I2598" s="842" t="s">
        <v>15585</v>
      </c>
      <c r="J2598" s="107" t="s">
        <v>15585</v>
      </c>
      <c r="K2598" s="10">
        <v>3</v>
      </c>
      <c r="L2598" s="10">
        <v>12</v>
      </c>
      <c r="M2598" s="838">
        <v>15210</v>
      </c>
      <c r="N2598" s="10">
        <v>0</v>
      </c>
      <c r="O2598" s="107">
        <v>6</v>
      </c>
      <c r="P2598" s="838">
        <v>7200</v>
      </c>
      <c r="Q2598" s="10">
        <v>0</v>
      </c>
      <c r="R2598" s="107">
        <v>12</v>
      </c>
    </row>
    <row r="2599" spans="1:18" s="843" customFormat="1" ht="22.5" x14ac:dyDescent="0.25">
      <c r="A2599" s="107" t="s">
        <v>19901</v>
      </c>
      <c r="B2599" s="10" t="s">
        <v>19548</v>
      </c>
      <c r="C2599" s="269" t="s">
        <v>30118</v>
      </c>
      <c r="D2599" s="841" t="s">
        <v>21409</v>
      </c>
      <c r="E2599" s="837">
        <v>4400</v>
      </c>
      <c r="F2599" s="269" t="s">
        <v>21410</v>
      </c>
      <c r="G2599" s="841" t="s">
        <v>21411</v>
      </c>
      <c r="H2599" s="842" t="s">
        <v>19911</v>
      </c>
      <c r="I2599" s="842" t="s">
        <v>19093</v>
      </c>
      <c r="J2599" s="107" t="s">
        <v>19911</v>
      </c>
      <c r="K2599" s="10">
        <v>3</v>
      </c>
      <c r="L2599" s="10">
        <v>12</v>
      </c>
      <c r="M2599" s="838">
        <v>39906.67</v>
      </c>
      <c r="N2599" s="10">
        <v>0</v>
      </c>
      <c r="O2599" s="107">
        <v>4</v>
      </c>
      <c r="P2599" s="838">
        <v>11759.45</v>
      </c>
      <c r="Q2599" s="10">
        <v>0</v>
      </c>
      <c r="R2599" s="107">
        <v>0</v>
      </c>
    </row>
    <row r="2600" spans="1:18" s="843" customFormat="1" ht="22.5" x14ac:dyDescent="0.25">
      <c r="A2600" s="107" t="s">
        <v>19901</v>
      </c>
      <c r="B2600" s="10" t="s">
        <v>19548</v>
      </c>
      <c r="C2600" s="269" t="s">
        <v>30118</v>
      </c>
      <c r="D2600" s="841" t="s">
        <v>21412</v>
      </c>
      <c r="E2600" s="837">
        <v>2000</v>
      </c>
      <c r="F2600" s="269" t="s">
        <v>21413</v>
      </c>
      <c r="G2600" s="841" t="s">
        <v>21414</v>
      </c>
      <c r="H2600" s="842" t="s">
        <v>15585</v>
      </c>
      <c r="I2600" s="842" t="s">
        <v>15585</v>
      </c>
      <c r="J2600" s="107" t="s">
        <v>15585</v>
      </c>
      <c r="K2600" s="10">
        <v>3</v>
      </c>
      <c r="L2600" s="10">
        <v>12</v>
      </c>
      <c r="M2600" s="838">
        <v>24721.29</v>
      </c>
      <c r="N2600" s="10">
        <v>0</v>
      </c>
      <c r="O2600" s="107">
        <v>6</v>
      </c>
      <c r="P2600" s="838">
        <v>12000</v>
      </c>
      <c r="Q2600" s="10">
        <v>0</v>
      </c>
      <c r="R2600" s="107">
        <v>12</v>
      </c>
    </row>
    <row r="2601" spans="1:18" s="843" customFormat="1" ht="22.5" x14ac:dyDescent="0.25">
      <c r="A2601" s="107" t="s">
        <v>19901</v>
      </c>
      <c r="B2601" s="10" t="s">
        <v>19548</v>
      </c>
      <c r="C2601" s="269" t="s">
        <v>30118</v>
      </c>
      <c r="D2601" s="841" t="s">
        <v>21415</v>
      </c>
      <c r="E2601" s="837">
        <v>4000</v>
      </c>
      <c r="F2601" s="269" t="s">
        <v>21416</v>
      </c>
      <c r="G2601" s="841" t="s">
        <v>21417</v>
      </c>
      <c r="H2601" s="842" t="s">
        <v>20142</v>
      </c>
      <c r="I2601" s="842" t="s">
        <v>19093</v>
      </c>
      <c r="J2601" s="107" t="s">
        <v>20142</v>
      </c>
      <c r="K2601" s="10">
        <v>3</v>
      </c>
      <c r="L2601" s="10">
        <v>0</v>
      </c>
      <c r="M2601" s="838">
        <v>3733.33</v>
      </c>
      <c r="N2601" s="10">
        <v>0</v>
      </c>
      <c r="O2601" s="107">
        <v>0</v>
      </c>
      <c r="P2601" s="838">
        <v>0</v>
      </c>
      <c r="Q2601" s="10">
        <v>0</v>
      </c>
      <c r="R2601" s="107">
        <v>0</v>
      </c>
    </row>
    <row r="2602" spans="1:18" s="843" customFormat="1" ht="22.5" x14ac:dyDescent="0.25">
      <c r="A2602" s="107" t="s">
        <v>19901</v>
      </c>
      <c r="B2602" s="10" t="s">
        <v>19548</v>
      </c>
      <c r="C2602" s="269" t="s">
        <v>30118</v>
      </c>
      <c r="D2602" s="841" t="s">
        <v>19926</v>
      </c>
      <c r="E2602" s="837">
        <v>1025</v>
      </c>
      <c r="F2602" s="269" t="s">
        <v>21418</v>
      </c>
      <c r="G2602" s="841" t="s">
        <v>21419</v>
      </c>
      <c r="H2602" s="842" t="s">
        <v>15585</v>
      </c>
      <c r="I2602" s="842" t="s">
        <v>15585</v>
      </c>
      <c r="J2602" s="107" t="s">
        <v>15585</v>
      </c>
      <c r="K2602" s="10">
        <v>3</v>
      </c>
      <c r="L2602" s="10">
        <v>12</v>
      </c>
      <c r="M2602" s="838">
        <v>12810</v>
      </c>
      <c r="N2602" s="10">
        <v>0</v>
      </c>
      <c r="O2602" s="107">
        <v>6</v>
      </c>
      <c r="P2602" s="838">
        <v>6025</v>
      </c>
      <c r="Q2602" s="10">
        <v>0</v>
      </c>
      <c r="R2602" s="107">
        <v>12</v>
      </c>
    </row>
    <row r="2603" spans="1:18" s="843" customFormat="1" ht="22.5" x14ac:dyDescent="0.25">
      <c r="A2603" s="107" t="s">
        <v>19901</v>
      </c>
      <c r="B2603" s="10" t="s">
        <v>19548</v>
      </c>
      <c r="C2603" s="269" t="s">
        <v>30118</v>
      </c>
      <c r="D2603" s="841" t="s">
        <v>19955</v>
      </c>
      <c r="E2603" s="837">
        <v>3200</v>
      </c>
      <c r="F2603" s="269" t="s">
        <v>21420</v>
      </c>
      <c r="G2603" s="841" t="s">
        <v>21421</v>
      </c>
      <c r="H2603" s="842" t="s">
        <v>20142</v>
      </c>
      <c r="I2603" s="842" t="s">
        <v>19093</v>
      </c>
      <c r="J2603" s="107" t="s">
        <v>20142</v>
      </c>
      <c r="K2603" s="10">
        <v>3</v>
      </c>
      <c r="L2603" s="10">
        <v>5</v>
      </c>
      <c r="M2603" s="838">
        <v>18915.560000000001</v>
      </c>
      <c r="N2603" s="10">
        <v>0</v>
      </c>
      <c r="O2603" s="107">
        <v>0</v>
      </c>
      <c r="P2603" s="838">
        <v>0</v>
      </c>
      <c r="Q2603" s="10">
        <v>0</v>
      </c>
      <c r="R2603" s="107">
        <v>0</v>
      </c>
    </row>
    <row r="2604" spans="1:18" s="843" customFormat="1" ht="22.5" x14ac:dyDescent="0.25">
      <c r="A2604" s="107" t="s">
        <v>19901</v>
      </c>
      <c r="B2604" s="10" t="s">
        <v>19548</v>
      </c>
      <c r="C2604" s="269" t="s">
        <v>30118</v>
      </c>
      <c r="D2604" s="841" t="s">
        <v>19908</v>
      </c>
      <c r="E2604" s="837">
        <v>3200</v>
      </c>
      <c r="F2604" s="269" t="s">
        <v>21422</v>
      </c>
      <c r="G2604" s="841" t="s">
        <v>21423</v>
      </c>
      <c r="H2604" s="842" t="s">
        <v>19911</v>
      </c>
      <c r="I2604" s="842" t="s">
        <v>19093</v>
      </c>
      <c r="J2604" s="107" t="s">
        <v>19911</v>
      </c>
      <c r="K2604" s="10">
        <v>2</v>
      </c>
      <c r="L2604" s="10">
        <v>8</v>
      </c>
      <c r="M2604" s="838">
        <v>26806.67</v>
      </c>
      <c r="N2604" s="10">
        <v>3</v>
      </c>
      <c r="O2604" s="107">
        <v>6</v>
      </c>
      <c r="P2604" s="838">
        <v>0</v>
      </c>
      <c r="Q2604" s="10">
        <v>3</v>
      </c>
      <c r="R2604" s="107">
        <v>12</v>
      </c>
    </row>
    <row r="2605" spans="1:18" s="843" customFormat="1" ht="22.5" x14ac:dyDescent="0.25">
      <c r="A2605" s="107" t="s">
        <v>19901</v>
      </c>
      <c r="B2605" s="10" t="s">
        <v>19548</v>
      </c>
      <c r="C2605" s="269" t="s">
        <v>30118</v>
      </c>
      <c r="D2605" s="841" t="s">
        <v>19955</v>
      </c>
      <c r="E2605" s="837">
        <v>3200</v>
      </c>
      <c r="F2605" s="269" t="s">
        <v>21424</v>
      </c>
      <c r="G2605" s="841" t="s">
        <v>21425</v>
      </c>
      <c r="H2605" s="842" t="s">
        <v>19594</v>
      </c>
      <c r="I2605" s="842" t="s">
        <v>19093</v>
      </c>
      <c r="J2605" s="107" t="s">
        <v>19594</v>
      </c>
      <c r="K2605" s="10">
        <v>3</v>
      </c>
      <c r="L2605" s="10">
        <v>12</v>
      </c>
      <c r="M2605" s="838">
        <v>38923.33</v>
      </c>
      <c r="N2605" s="10">
        <v>0</v>
      </c>
      <c r="O2605" s="107">
        <v>6</v>
      </c>
      <c r="P2605" s="838">
        <v>19200</v>
      </c>
      <c r="Q2605" s="10">
        <v>0</v>
      </c>
      <c r="R2605" s="107">
        <v>12</v>
      </c>
    </row>
    <row r="2606" spans="1:18" s="843" customFormat="1" ht="22.5" x14ac:dyDescent="0.25">
      <c r="A2606" s="107" t="s">
        <v>19901</v>
      </c>
      <c r="B2606" s="10" t="s">
        <v>19548</v>
      </c>
      <c r="C2606" s="269" t="s">
        <v>30118</v>
      </c>
      <c r="D2606" s="841" t="s">
        <v>20125</v>
      </c>
      <c r="E2606" s="837">
        <v>4400</v>
      </c>
      <c r="F2606" s="269" t="s">
        <v>21426</v>
      </c>
      <c r="G2606" s="841" t="s">
        <v>21427</v>
      </c>
      <c r="H2606" s="842" t="s">
        <v>19612</v>
      </c>
      <c r="I2606" s="842" t="s">
        <v>19093</v>
      </c>
      <c r="J2606" s="107" t="s">
        <v>19612</v>
      </c>
      <c r="K2606" s="10">
        <v>3</v>
      </c>
      <c r="L2606" s="10">
        <v>12</v>
      </c>
      <c r="M2606" s="838">
        <v>54322.22</v>
      </c>
      <c r="N2606" s="10">
        <v>0</v>
      </c>
      <c r="O2606" s="107">
        <v>6</v>
      </c>
      <c r="P2606" s="838">
        <v>26400</v>
      </c>
      <c r="Q2606" s="10">
        <v>0</v>
      </c>
      <c r="R2606" s="107">
        <v>12</v>
      </c>
    </row>
    <row r="2607" spans="1:18" s="843" customFormat="1" ht="22.5" x14ac:dyDescent="0.25">
      <c r="A2607" s="107" t="s">
        <v>19901</v>
      </c>
      <c r="B2607" s="10" t="s">
        <v>19548</v>
      </c>
      <c r="C2607" s="269" t="s">
        <v>30118</v>
      </c>
      <c r="D2607" s="841" t="s">
        <v>21428</v>
      </c>
      <c r="E2607" s="837">
        <v>2100</v>
      </c>
      <c r="F2607" s="269" t="s">
        <v>21429</v>
      </c>
      <c r="G2607" s="841" t="s">
        <v>21430</v>
      </c>
      <c r="H2607" s="842" t="s">
        <v>17390</v>
      </c>
      <c r="I2607" s="842" t="s">
        <v>19093</v>
      </c>
      <c r="J2607" s="107" t="s">
        <v>17390</v>
      </c>
      <c r="K2607" s="10">
        <v>1</v>
      </c>
      <c r="L2607" s="10">
        <v>3</v>
      </c>
      <c r="M2607" s="838">
        <v>5600</v>
      </c>
      <c r="N2607" s="10">
        <v>1</v>
      </c>
      <c r="O2607" s="107">
        <v>6</v>
      </c>
      <c r="P2607" s="838">
        <v>0</v>
      </c>
      <c r="Q2607" s="10">
        <v>1</v>
      </c>
      <c r="R2607" s="107">
        <v>12</v>
      </c>
    </row>
    <row r="2608" spans="1:18" s="843" customFormat="1" ht="22.5" x14ac:dyDescent="0.25">
      <c r="A2608" s="107" t="s">
        <v>19901</v>
      </c>
      <c r="B2608" s="10" t="s">
        <v>19548</v>
      </c>
      <c r="C2608" s="269" t="s">
        <v>30118</v>
      </c>
      <c r="D2608" s="841" t="s">
        <v>20096</v>
      </c>
      <c r="E2608" s="837">
        <v>1500</v>
      </c>
      <c r="F2608" s="269" t="s">
        <v>21431</v>
      </c>
      <c r="G2608" s="841" t="s">
        <v>21432</v>
      </c>
      <c r="H2608" s="842" t="s">
        <v>15585</v>
      </c>
      <c r="I2608" s="842" t="s">
        <v>15585</v>
      </c>
      <c r="J2608" s="107" t="s">
        <v>15585</v>
      </c>
      <c r="K2608" s="10">
        <v>1</v>
      </c>
      <c r="L2608" s="10">
        <v>11</v>
      </c>
      <c r="M2608" s="838">
        <v>16103.75</v>
      </c>
      <c r="N2608" s="10">
        <v>0</v>
      </c>
      <c r="O2608" s="107">
        <v>6</v>
      </c>
      <c r="P2608" s="838">
        <v>3400</v>
      </c>
      <c r="Q2608" s="10">
        <v>0</v>
      </c>
      <c r="R2608" s="107">
        <v>12</v>
      </c>
    </row>
    <row r="2609" spans="1:18" s="843" customFormat="1" ht="22.5" x14ac:dyDescent="0.25">
      <c r="A2609" s="107" t="s">
        <v>19901</v>
      </c>
      <c r="B2609" s="10" t="s">
        <v>19548</v>
      </c>
      <c r="C2609" s="269" t="s">
        <v>30118</v>
      </c>
      <c r="D2609" s="841" t="s">
        <v>19991</v>
      </c>
      <c r="E2609" s="837">
        <v>1200</v>
      </c>
      <c r="F2609" s="269" t="s">
        <v>21433</v>
      </c>
      <c r="G2609" s="841" t="s">
        <v>21434</v>
      </c>
      <c r="H2609" s="842" t="s">
        <v>15585</v>
      </c>
      <c r="I2609" s="842" t="s">
        <v>15585</v>
      </c>
      <c r="J2609" s="107" t="s">
        <v>15585</v>
      </c>
      <c r="K2609" s="10">
        <v>3</v>
      </c>
      <c r="L2609" s="10">
        <v>12</v>
      </c>
      <c r="M2609" s="838">
        <v>15210</v>
      </c>
      <c r="N2609" s="10">
        <v>0</v>
      </c>
      <c r="O2609" s="107">
        <v>6</v>
      </c>
      <c r="P2609" s="838">
        <v>7200</v>
      </c>
      <c r="Q2609" s="10">
        <v>0</v>
      </c>
      <c r="R2609" s="107">
        <v>12</v>
      </c>
    </row>
    <row r="2610" spans="1:18" s="843" customFormat="1" ht="22.5" x14ac:dyDescent="0.25">
      <c r="A2610" s="107" t="s">
        <v>19901</v>
      </c>
      <c r="B2610" s="10" t="s">
        <v>19548</v>
      </c>
      <c r="C2610" s="269" t="s">
        <v>30118</v>
      </c>
      <c r="D2610" s="841" t="s">
        <v>19902</v>
      </c>
      <c r="E2610" s="837">
        <v>2100</v>
      </c>
      <c r="F2610" s="269" t="s">
        <v>21435</v>
      </c>
      <c r="G2610" s="841" t="s">
        <v>21436</v>
      </c>
      <c r="H2610" s="842" t="s">
        <v>17159</v>
      </c>
      <c r="I2610" s="842" t="s">
        <v>15810</v>
      </c>
      <c r="J2610" s="107" t="s">
        <v>17159</v>
      </c>
      <c r="K2610" s="10">
        <v>3</v>
      </c>
      <c r="L2610" s="10">
        <v>12</v>
      </c>
      <c r="M2610" s="838">
        <v>25800</v>
      </c>
      <c r="N2610" s="10">
        <v>0</v>
      </c>
      <c r="O2610" s="107">
        <v>6</v>
      </c>
      <c r="P2610" s="838">
        <v>12600</v>
      </c>
      <c r="Q2610" s="10">
        <v>0</v>
      </c>
      <c r="R2610" s="107">
        <v>12</v>
      </c>
    </row>
    <row r="2611" spans="1:18" s="843" customFormat="1" ht="22.5" x14ac:dyDescent="0.25">
      <c r="A2611" s="107" t="s">
        <v>19901</v>
      </c>
      <c r="B2611" s="10" t="s">
        <v>19548</v>
      </c>
      <c r="C2611" s="269" t="s">
        <v>30118</v>
      </c>
      <c r="D2611" s="841" t="s">
        <v>19902</v>
      </c>
      <c r="E2611" s="837">
        <v>2100</v>
      </c>
      <c r="F2611" s="269" t="s">
        <v>21437</v>
      </c>
      <c r="G2611" s="841" t="s">
        <v>21438</v>
      </c>
      <c r="H2611" s="842" t="s">
        <v>17159</v>
      </c>
      <c r="I2611" s="842" t="s">
        <v>15810</v>
      </c>
      <c r="J2611" s="107" t="s">
        <v>17159</v>
      </c>
      <c r="K2611" s="10">
        <v>3</v>
      </c>
      <c r="L2611" s="10">
        <v>12</v>
      </c>
      <c r="M2611" s="838">
        <v>25800</v>
      </c>
      <c r="N2611" s="10">
        <v>0</v>
      </c>
      <c r="O2611" s="107">
        <v>6</v>
      </c>
      <c r="P2611" s="838">
        <v>12600</v>
      </c>
      <c r="Q2611" s="10">
        <v>0</v>
      </c>
      <c r="R2611" s="107">
        <v>12</v>
      </c>
    </row>
    <row r="2612" spans="1:18" s="843" customFormat="1" ht="22.5" x14ac:dyDescent="0.25">
      <c r="A2612" s="107" t="s">
        <v>19901</v>
      </c>
      <c r="B2612" s="10" t="s">
        <v>19548</v>
      </c>
      <c r="C2612" s="269" t="s">
        <v>30118</v>
      </c>
      <c r="D2612" s="841" t="s">
        <v>21439</v>
      </c>
      <c r="E2612" s="837">
        <v>3000</v>
      </c>
      <c r="F2612" s="269" t="s">
        <v>21440</v>
      </c>
      <c r="G2612" s="841" t="s">
        <v>21441</v>
      </c>
      <c r="H2612" s="842" t="s">
        <v>17320</v>
      </c>
      <c r="I2612" s="842" t="s">
        <v>15810</v>
      </c>
      <c r="J2612" s="107" t="s">
        <v>17320</v>
      </c>
      <c r="K2612" s="10">
        <v>2</v>
      </c>
      <c r="L2612" s="10">
        <v>8</v>
      </c>
      <c r="M2612" s="838">
        <v>24208.13</v>
      </c>
      <c r="N2612" s="10">
        <v>3</v>
      </c>
      <c r="O2612" s="107">
        <v>6</v>
      </c>
      <c r="P2612" s="838">
        <v>17988.330000000002</v>
      </c>
      <c r="Q2612" s="10">
        <v>3</v>
      </c>
      <c r="R2612" s="107">
        <v>12</v>
      </c>
    </row>
    <row r="2613" spans="1:18" s="843" customFormat="1" ht="22.5" x14ac:dyDescent="0.25">
      <c r="A2613" s="107" t="s">
        <v>19901</v>
      </c>
      <c r="B2613" s="10" t="s">
        <v>19548</v>
      </c>
      <c r="C2613" s="269" t="s">
        <v>30118</v>
      </c>
      <c r="D2613" s="841" t="s">
        <v>19902</v>
      </c>
      <c r="E2613" s="837">
        <v>2100</v>
      </c>
      <c r="F2613" s="269" t="s">
        <v>21442</v>
      </c>
      <c r="G2613" s="841" t="s">
        <v>21443</v>
      </c>
      <c r="H2613" s="842" t="s">
        <v>17159</v>
      </c>
      <c r="I2613" s="842" t="s">
        <v>15810</v>
      </c>
      <c r="J2613" s="107" t="s">
        <v>17159</v>
      </c>
      <c r="K2613" s="10">
        <v>3</v>
      </c>
      <c r="L2613" s="10">
        <v>12</v>
      </c>
      <c r="M2613" s="838">
        <v>25800</v>
      </c>
      <c r="N2613" s="10">
        <v>0</v>
      </c>
      <c r="O2613" s="107">
        <v>6</v>
      </c>
      <c r="P2613" s="838">
        <v>12600</v>
      </c>
      <c r="Q2613" s="10">
        <v>0</v>
      </c>
      <c r="R2613" s="107">
        <v>12</v>
      </c>
    </row>
    <row r="2614" spans="1:18" s="843" customFormat="1" ht="22.5" x14ac:dyDescent="0.25">
      <c r="A2614" s="107" t="s">
        <v>19901</v>
      </c>
      <c r="B2614" s="10" t="s">
        <v>19548</v>
      </c>
      <c r="C2614" s="269" t="s">
        <v>30118</v>
      </c>
      <c r="D2614" s="841" t="s">
        <v>19955</v>
      </c>
      <c r="E2614" s="837">
        <v>3200</v>
      </c>
      <c r="F2614" s="269" t="s">
        <v>21444</v>
      </c>
      <c r="G2614" s="841" t="s">
        <v>21445</v>
      </c>
      <c r="H2614" s="842" t="s">
        <v>20348</v>
      </c>
      <c r="I2614" s="842" t="s">
        <v>19093</v>
      </c>
      <c r="J2614" s="107" t="s">
        <v>20348</v>
      </c>
      <c r="K2614" s="10">
        <v>3</v>
      </c>
      <c r="L2614" s="10">
        <v>12</v>
      </c>
      <c r="M2614" s="838">
        <v>39000</v>
      </c>
      <c r="N2614" s="10">
        <v>0</v>
      </c>
      <c r="O2614" s="107">
        <v>6</v>
      </c>
      <c r="P2614" s="838">
        <v>19198.669999999998</v>
      </c>
      <c r="Q2614" s="10">
        <v>0</v>
      </c>
      <c r="R2614" s="107">
        <v>12</v>
      </c>
    </row>
    <row r="2615" spans="1:18" s="843" customFormat="1" ht="22.5" x14ac:dyDescent="0.25">
      <c r="A2615" s="107" t="s">
        <v>19901</v>
      </c>
      <c r="B2615" s="10" t="s">
        <v>19548</v>
      </c>
      <c r="C2615" s="269" t="s">
        <v>30118</v>
      </c>
      <c r="D2615" s="841" t="s">
        <v>19991</v>
      </c>
      <c r="E2615" s="837">
        <v>1200</v>
      </c>
      <c r="F2615" s="269" t="s">
        <v>21446</v>
      </c>
      <c r="G2615" s="841" t="s">
        <v>21447</v>
      </c>
      <c r="H2615" s="842" t="s">
        <v>15585</v>
      </c>
      <c r="I2615" s="842" t="s">
        <v>15585</v>
      </c>
      <c r="J2615" s="107" t="s">
        <v>15585</v>
      </c>
      <c r="K2615" s="10">
        <v>3</v>
      </c>
      <c r="L2615" s="10">
        <v>12</v>
      </c>
      <c r="M2615" s="838">
        <v>15210</v>
      </c>
      <c r="N2615" s="10">
        <v>0</v>
      </c>
      <c r="O2615" s="107">
        <v>6</v>
      </c>
      <c r="P2615" s="838">
        <v>1200</v>
      </c>
      <c r="Q2615" s="10">
        <v>0</v>
      </c>
      <c r="R2615" s="107">
        <v>12</v>
      </c>
    </row>
    <row r="2616" spans="1:18" s="843" customFormat="1" ht="22.5" x14ac:dyDescent="0.25">
      <c r="A2616" s="107" t="s">
        <v>19901</v>
      </c>
      <c r="B2616" s="10" t="s">
        <v>19548</v>
      </c>
      <c r="C2616" s="269" t="s">
        <v>30118</v>
      </c>
      <c r="D2616" s="841" t="s">
        <v>19911</v>
      </c>
      <c r="E2616" s="837">
        <v>4300</v>
      </c>
      <c r="F2616" s="269" t="s">
        <v>21448</v>
      </c>
      <c r="G2616" s="841" t="s">
        <v>21449</v>
      </c>
      <c r="H2616" s="842" t="s">
        <v>19911</v>
      </c>
      <c r="I2616" s="842" t="s">
        <v>19093</v>
      </c>
      <c r="J2616" s="107" t="s">
        <v>19911</v>
      </c>
      <c r="K2616" s="10">
        <v>2</v>
      </c>
      <c r="L2616" s="10">
        <v>7</v>
      </c>
      <c r="M2616" s="838">
        <v>29836.1</v>
      </c>
      <c r="N2616" s="10">
        <v>2</v>
      </c>
      <c r="O2616" s="107">
        <v>6</v>
      </c>
      <c r="P2616" s="838">
        <v>0</v>
      </c>
      <c r="Q2616" s="10">
        <v>2</v>
      </c>
      <c r="R2616" s="107">
        <v>12</v>
      </c>
    </row>
    <row r="2617" spans="1:18" s="843" customFormat="1" ht="22.5" x14ac:dyDescent="0.25">
      <c r="A2617" s="107" t="s">
        <v>19901</v>
      </c>
      <c r="B2617" s="10" t="s">
        <v>19548</v>
      </c>
      <c r="C2617" s="269" t="s">
        <v>30118</v>
      </c>
      <c r="D2617" s="841" t="s">
        <v>19902</v>
      </c>
      <c r="E2617" s="837">
        <v>2100</v>
      </c>
      <c r="F2617" s="269" t="s">
        <v>21450</v>
      </c>
      <c r="G2617" s="841" t="s">
        <v>21451</v>
      </c>
      <c r="H2617" s="842" t="s">
        <v>17159</v>
      </c>
      <c r="I2617" s="842" t="s">
        <v>15810</v>
      </c>
      <c r="J2617" s="107" t="s">
        <v>17159</v>
      </c>
      <c r="K2617" s="10">
        <v>3</v>
      </c>
      <c r="L2617" s="10">
        <v>12</v>
      </c>
      <c r="M2617" s="838">
        <v>25336.25</v>
      </c>
      <c r="N2617" s="10">
        <v>0</v>
      </c>
      <c r="O2617" s="107">
        <v>6</v>
      </c>
      <c r="P2617" s="838">
        <v>12390</v>
      </c>
      <c r="Q2617" s="10">
        <v>0</v>
      </c>
      <c r="R2617" s="107">
        <v>12</v>
      </c>
    </row>
    <row r="2618" spans="1:18" s="843" customFormat="1" ht="22.5" x14ac:dyDescent="0.25">
      <c r="A2618" s="107" t="s">
        <v>19901</v>
      </c>
      <c r="B2618" s="10" t="s">
        <v>19548</v>
      </c>
      <c r="C2618" s="269" t="s">
        <v>30118</v>
      </c>
      <c r="D2618" s="841" t="s">
        <v>19902</v>
      </c>
      <c r="E2618" s="837">
        <v>2100</v>
      </c>
      <c r="F2618" s="269" t="s">
        <v>21452</v>
      </c>
      <c r="G2618" s="841" t="s">
        <v>21453</v>
      </c>
      <c r="H2618" s="842" t="s">
        <v>17159</v>
      </c>
      <c r="I2618" s="842" t="s">
        <v>15810</v>
      </c>
      <c r="J2618" s="107" t="s">
        <v>17159</v>
      </c>
      <c r="K2618" s="10">
        <v>3</v>
      </c>
      <c r="L2618" s="10">
        <v>12</v>
      </c>
      <c r="M2618" s="838">
        <v>25660</v>
      </c>
      <c r="N2618" s="10">
        <v>0</v>
      </c>
      <c r="O2618" s="107">
        <v>6</v>
      </c>
      <c r="P2618" s="838">
        <v>12600</v>
      </c>
      <c r="Q2618" s="10">
        <v>0</v>
      </c>
      <c r="R2618" s="107">
        <v>12</v>
      </c>
    </row>
    <row r="2619" spans="1:18" s="843" customFormat="1" ht="22.5" x14ac:dyDescent="0.25">
      <c r="A2619" s="107" t="s">
        <v>19901</v>
      </c>
      <c r="B2619" s="10" t="s">
        <v>19548</v>
      </c>
      <c r="C2619" s="269" t="s">
        <v>30118</v>
      </c>
      <c r="D2619" s="841" t="s">
        <v>21454</v>
      </c>
      <c r="E2619" s="837">
        <v>3000</v>
      </c>
      <c r="F2619" s="269" t="s">
        <v>21455</v>
      </c>
      <c r="G2619" s="841" t="s">
        <v>21456</v>
      </c>
      <c r="H2619" s="842" t="s">
        <v>19911</v>
      </c>
      <c r="I2619" s="842" t="s">
        <v>19093</v>
      </c>
      <c r="J2619" s="107" t="s">
        <v>19911</v>
      </c>
      <c r="K2619" s="10">
        <v>3</v>
      </c>
      <c r="L2619" s="10">
        <v>12</v>
      </c>
      <c r="M2619" s="838">
        <v>36400.960000000006</v>
      </c>
      <c r="N2619" s="10">
        <v>0</v>
      </c>
      <c r="O2619" s="107">
        <v>6</v>
      </c>
      <c r="P2619" s="838">
        <v>17767.510000000002</v>
      </c>
      <c r="Q2619" s="10">
        <v>0</v>
      </c>
      <c r="R2619" s="107">
        <v>12</v>
      </c>
    </row>
    <row r="2620" spans="1:18" s="843" customFormat="1" ht="22.5" x14ac:dyDescent="0.25">
      <c r="A2620" s="107" t="s">
        <v>19901</v>
      </c>
      <c r="B2620" s="10" t="s">
        <v>19548</v>
      </c>
      <c r="C2620" s="269" t="s">
        <v>30118</v>
      </c>
      <c r="D2620" s="841" t="s">
        <v>19991</v>
      </c>
      <c r="E2620" s="837">
        <v>1200</v>
      </c>
      <c r="F2620" s="269" t="s">
        <v>21457</v>
      </c>
      <c r="G2620" s="841" t="s">
        <v>21458</v>
      </c>
      <c r="H2620" s="842" t="s">
        <v>15585</v>
      </c>
      <c r="I2620" s="842" t="s">
        <v>15585</v>
      </c>
      <c r="J2620" s="107" t="s">
        <v>15585</v>
      </c>
      <c r="K2620" s="10">
        <v>3</v>
      </c>
      <c r="L2620" s="10">
        <v>12</v>
      </c>
      <c r="M2620" s="838">
        <v>15210</v>
      </c>
      <c r="N2620" s="10">
        <v>0</v>
      </c>
      <c r="O2620" s="107">
        <v>6</v>
      </c>
      <c r="P2620" s="838">
        <v>7200</v>
      </c>
      <c r="Q2620" s="10">
        <v>0</v>
      </c>
      <c r="R2620" s="107">
        <v>12</v>
      </c>
    </row>
    <row r="2621" spans="1:18" s="843" customFormat="1" ht="22.5" x14ac:dyDescent="0.25">
      <c r="A2621" s="107" t="s">
        <v>19901</v>
      </c>
      <c r="B2621" s="10" t="s">
        <v>19548</v>
      </c>
      <c r="C2621" s="269" t="s">
        <v>30118</v>
      </c>
      <c r="D2621" s="841" t="s">
        <v>19902</v>
      </c>
      <c r="E2621" s="837">
        <v>2100</v>
      </c>
      <c r="F2621" s="269" t="s">
        <v>21459</v>
      </c>
      <c r="G2621" s="841" t="s">
        <v>21460</v>
      </c>
      <c r="H2621" s="842" t="s">
        <v>17159</v>
      </c>
      <c r="I2621" s="842" t="s">
        <v>15810</v>
      </c>
      <c r="J2621" s="107" t="s">
        <v>17159</v>
      </c>
      <c r="K2621" s="10">
        <v>3</v>
      </c>
      <c r="L2621" s="10">
        <v>12</v>
      </c>
      <c r="M2621" s="838">
        <v>25800</v>
      </c>
      <c r="N2621" s="10">
        <v>0</v>
      </c>
      <c r="O2621" s="107">
        <v>6</v>
      </c>
      <c r="P2621" s="838">
        <v>10025</v>
      </c>
      <c r="Q2621" s="10">
        <v>0</v>
      </c>
      <c r="R2621" s="107">
        <v>12</v>
      </c>
    </row>
    <row r="2622" spans="1:18" s="843" customFormat="1" ht="22.5" x14ac:dyDescent="0.25">
      <c r="A2622" s="107" t="s">
        <v>19901</v>
      </c>
      <c r="B2622" s="10" t="s">
        <v>19548</v>
      </c>
      <c r="C2622" s="269" t="s">
        <v>30118</v>
      </c>
      <c r="D2622" s="841" t="s">
        <v>19908</v>
      </c>
      <c r="E2622" s="837">
        <v>3200</v>
      </c>
      <c r="F2622" s="269" t="s">
        <v>21461</v>
      </c>
      <c r="G2622" s="841" t="s">
        <v>21462</v>
      </c>
      <c r="H2622" s="842" t="s">
        <v>19911</v>
      </c>
      <c r="I2622" s="842" t="s">
        <v>19093</v>
      </c>
      <c r="J2622" s="107" t="s">
        <v>19911</v>
      </c>
      <c r="K2622" s="10">
        <v>3</v>
      </c>
      <c r="L2622" s="10">
        <v>12</v>
      </c>
      <c r="M2622" s="838">
        <v>38886.67</v>
      </c>
      <c r="N2622" s="10">
        <v>0</v>
      </c>
      <c r="O2622" s="107">
        <v>6</v>
      </c>
      <c r="P2622" s="838">
        <v>19103.559999999998</v>
      </c>
      <c r="Q2622" s="10">
        <v>0</v>
      </c>
      <c r="R2622" s="107">
        <v>12</v>
      </c>
    </row>
    <row r="2623" spans="1:18" s="843" customFormat="1" ht="22.5" x14ac:dyDescent="0.25">
      <c r="A2623" s="107" t="s">
        <v>19901</v>
      </c>
      <c r="B2623" s="10" t="s">
        <v>19548</v>
      </c>
      <c r="C2623" s="269" t="s">
        <v>30118</v>
      </c>
      <c r="D2623" s="841" t="s">
        <v>19955</v>
      </c>
      <c r="E2623" s="837">
        <v>3200</v>
      </c>
      <c r="F2623" s="269" t="s">
        <v>21463</v>
      </c>
      <c r="G2623" s="841" t="s">
        <v>21464</v>
      </c>
      <c r="H2623" s="842" t="s">
        <v>20348</v>
      </c>
      <c r="I2623" s="842" t="s">
        <v>19093</v>
      </c>
      <c r="J2623" s="107" t="s">
        <v>20348</v>
      </c>
      <c r="K2623" s="10">
        <v>3</v>
      </c>
      <c r="L2623" s="10">
        <v>12</v>
      </c>
      <c r="M2623" s="838">
        <v>39241.89</v>
      </c>
      <c r="N2623" s="10">
        <v>0</v>
      </c>
      <c r="O2623" s="107">
        <v>6</v>
      </c>
      <c r="P2623" s="838">
        <v>19200</v>
      </c>
      <c r="Q2623" s="10">
        <v>0</v>
      </c>
      <c r="R2623" s="107">
        <v>12</v>
      </c>
    </row>
    <row r="2624" spans="1:18" s="843" customFormat="1" ht="22.5" x14ac:dyDescent="0.25">
      <c r="A2624" s="107" t="s">
        <v>19901</v>
      </c>
      <c r="B2624" s="10" t="s">
        <v>19548</v>
      </c>
      <c r="C2624" s="269" t="s">
        <v>30118</v>
      </c>
      <c r="D2624" s="841" t="s">
        <v>19955</v>
      </c>
      <c r="E2624" s="837">
        <v>3200</v>
      </c>
      <c r="F2624" s="269" t="s">
        <v>21465</v>
      </c>
      <c r="G2624" s="841" t="s">
        <v>21466</v>
      </c>
      <c r="H2624" s="842" t="s">
        <v>19594</v>
      </c>
      <c r="I2624" s="842" t="s">
        <v>19093</v>
      </c>
      <c r="J2624" s="107" t="s">
        <v>19594</v>
      </c>
      <c r="K2624" s="10">
        <v>3</v>
      </c>
      <c r="L2624" s="10">
        <v>12</v>
      </c>
      <c r="M2624" s="838">
        <v>39000</v>
      </c>
      <c r="N2624" s="10">
        <v>0</v>
      </c>
      <c r="O2624" s="107">
        <v>6</v>
      </c>
      <c r="P2624" s="838">
        <v>19110</v>
      </c>
      <c r="Q2624" s="10">
        <v>0</v>
      </c>
      <c r="R2624" s="107">
        <v>12</v>
      </c>
    </row>
    <row r="2625" spans="1:18" s="843" customFormat="1" ht="22.5" x14ac:dyDescent="0.25">
      <c r="A2625" s="107" t="s">
        <v>19901</v>
      </c>
      <c r="B2625" s="10" t="s">
        <v>19548</v>
      </c>
      <c r="C2625" s="269" t="s">
        <v>30118</v>
      </c>
      <c r="D2625" s="841" t="s">
        <v>20321</v>
      </c>
      <c r="E2625" s="837">
        <v>3200</v>
      </c>
      <c r="F2625" s="269" t="s">
        <v>21467</v>
      </c>
      <c r="G2625" s="841" t="s">
        <v>21468</v>
      </c>
      <c r="H2625" s="842" t="s">
        <v>19594</v>
      </c>
      <c r="I2625" s="842" t="s">
        <v>19093</v>
      </c>
      <c r="J2625" s="107" t="s">
        <v>19594</v>
      </c>
      <c r="K2625" s="10">
        <v>3</v>
      </c>
      <c r="L2625" s="10">
        <v>12</v>
      </c>
      <c r="M2625" s="838">
        <v>39000</v>
      </c>
      <c r="N2625" s="10">
        <v>0</v>
      </c>
      <c r="O2625" s="107">
        <v>6</v>
      </c>
      <c r="P2625" s="838">
        <v>19200</v>
      </c>
      <c r="Q2625" s="10">
        <v>0</v>
      </c>
      <c r="R2625" s="107">
        <v>12</v>
      </c>
    </row>
    <row r="2626" spans="1:18" s="843" customFormat="1" ht="22.5" x14ac:dyDescent="0.25">
      <c r="A2626" s="107" t="s">
        <v>19901</v>
      </c>
      <c r="B2626" s="10" t="s">
        <v>19548</v>
      </c>
      <c r="C2626" s="269" t="s">
        <v>30118</v>
      </c>
      <c r="D2626" s="841" t="s">
        <v>19914</v>
      </c>
      <c r="E2626" s="837">
        <v>2000</v>
      </c>
      <c r="F2626" s="269" t="s">
        <v>21469</v>
      </c>
      <c r="G2626" s="841" t="s">
        <v>21470</v>
      </c>
      <c r="H2626" s="842" t="s">
        <v>15585</v>
      </c>
      <c r="I2626" s="842" t="s">
        <v>15585</v>
      </c>
      <c r="J2626" s="107" t="s">
        <v>15585</v>
      </c>
      <c r="K2626" s="10">
        <v>3</v>
      </c>
      <c r="L2626" s="10">
        <v>12</v>
      </c>
      <c r="M2626" s="838">
        <v>24810</v>
      </c>
      <c r="N2626" s="10">
        <v>0</v>
      </c>
      <c r="O2626" s="107">
        <v>6</v>
      </c>
      <c r="P2626" s="838">
        <v>12000</v>
      </c>
      <c r="Q2626" s="10">
        <v>0</v>
      </c>
      <c r="R2626" s="107">
        <v>12</v>
      </c>
    </row>
    <row r="2627" spans="1:18" s="843" customFormat="1" ht="22.5" x14ac:dyDescent="0.25">
      <c r="A2627" s="107" t="s">
        <v>19901</v>
      </c>
      <c r="B2627" s="10" t="s">
        <v>19548</v>
      </c>
      <c r="C2627" s="269" t="s">
        <v>30118</v>
      </c>
      <c r="D2627" s="841" t="s">
        <v>19991</v>
      </c>
      <c r="E2627" s="837">
        <v>1200</v>
      </c>
      <c r="F2627" s="269" t="s">
        <v>21471</v>
      </c>
      <c r="G2627" s="841" t="s">
        <v>21472</v>
      </c>
      <c r="H2627" s="842" t="s">
        <v>15585</v>
      </c>
      <c r="I2627" s="842" t="s">
        <v>15585</v>
      </c>
      <c r="J2627" s="107" t="s">
        <v>15585</v>
      </c>
      <c r="K2627" s="10">
        <v>3</v>
      </c>
      <c r="L2627" s="10">
        <v>12</v>
      </c>
      <c r="M2627" s="838">
        <v>15251.33</v>
      </c>
      <c r="N2627" s="10">
        <v>0</v>
      </c>
      <c r="O2627" s="107">
        <v>6</v>
      </c>
      <c r="P2627" s="838">
        <v>7200</v>
      </c>
      <c r="Q2627" s="10">
        <v>0</v>
      </c>
      <c r="R2627" s="107">
        <v>12</v>
      </c>
    </row>
    <row r="2628" spans="1:18" s="843" customFormat="1" ht="22.5" x14ac:dyDescent="0.25">
      <c r="A2628" s="107" t="s">
        <v>19901</v>
      </c>
      <c r="B2628" s="10" t="s">
        <v>19548</v>
      </c>
      <c r="C2628" s="269" t="s">
        <v>30118</v>
      </c>
      <c r="D2628" s="841" t="s">
        <v>20122</v>
      </c>
      <c r="E2628" s="837">
        <v>3200</v>
      </c>
      <c r="F2628" s="269" t="s">
        <v>21473</v>
      </c>
      <c r="G2628" s="841" t="s">
        <v>21474</v>
      </c>
      <c r="H2628" s="842" t="s">
        <v>19594</v>
      </c>
      <c r="I2628" s="842" t="s">
        <v>19093</v>
      </c>
      <c r="J2628" s="107" t="s">
        <v>19594</v>
      </c>
      <c r="K2628" s="10">
        <v>3</v>
      </c>
      <c r="L2628" s="10">
        <v>12</v>
      </c>
      <c r="M2628" s="838">
        <v>39000</v>
      </c>
      <c r="N2628" s="10">
        <v>0</v>
      </c>
      <c r="O2628" s="107">
        <v>6</v>
      </c>
      <c r="P2628" s="838">
        <v>19121.11</v>
      </c>
      <c r="Q2628" s="10">
        <v>0</v>
      </c>
      <c r="R2628" s="107">
        <v>12</v>
      </c>
    </row>
    <row r="2629" spans="1:18" s="843" customFormat="1" ht="22.5" x14ac:dyDescent="0.25">
      <c r="A2629" s="107" t="s">
        <v>19901</v>
      </c>
      <c r="B2629" s="10" t="s">
        <v>19548</v>
      </c>
      <c r="C2629" s="269" t="s">
        <v>30118</v>
      </c>
      <c r="D2629" s="841" t="s">
        <v>21008</v>
      </c>
      <c r="E2629" s="837">
        <v>1800</v>
      </c>
      <c r="F2629" s="269" t="s">
        <v>21475</v>
      </c>
      <c r="G2629" s="841" t="s">
        <v>21476</v>
      </c>
      <c r="H2629" s="842" t="s">
        <v>15585</v>
      </c>
      <c r="I2629" s="842" t="s">
        <v>15585</v>
      </c>
      <c r="J2629" s="107" t="s">
        <v>15585</v>
      </c>
      <c r="K2629" s="10">
        <v>3</v>
      </c>
      <c r="L2629" s="10">
        <v>12</v>
      </c>
      <c r="M2629" s="838">
        <v>22314.25</v>
      </c>
      <c r="N2629" s="10">
        <v>0</v>
      </c>
      <c r="O2629" s="107">
        <v>6</v>
      </c>
      <c r="P2629" s="838">
        <v>10713.239999999998</v>
      </c>
      <c r="Q2629" s="10">
        <v>0</v>
      </c>
      <c r="R2629" s="107">
        <v>12</v>
      </c>
    </row>
    <row r="2630" spans="1:18" s="843" customFormat="1" ht="22.5" x14ac:dyDescent="0.25">
      <c r="A2630" s="107" t="s">
        <v>19901</v>
      </c>
      <c r="B2630" s="10" t="s">
        <v>19548</v>
      </c>
      <c r="C2630" s="269" t="s">
        <v>30118</v>
      </c>
      <c r="D2630" s="841" t="s">
        <v>19908</v>
      </c>
      <c r="E2630" s="837">
        <v>3200</v>
      </c>
      <c r="F2630" s="269" t="s">
        <v>21477</v>
      </c>
      <c r="G2630" s="841" t="s">
        <v>21478</v>
      </c>
      <c r="H2630" s="842" t="s">
        <v>19911</v>
      </c>
      <c r="I2630" s="842" t="s">
        <v>19093</v>
      </c>
      <c r="J2630" s="107" t="s">
        <v>19911</v>
      </c>
      <c r="K2630" s="10">
        <v>3</v>
      </c>
      <c r="L2630" s="10">
        <v>12</v>
      </c>
      <c r="M2630" s="838">
        <v>39000</v>
      </c>
      <c r="N2630" s="10">
        <v>0</v>
      </c>
      <c r="O2630" s="107">
        <v>6</v>
      </c>
      <c r="P2630" s="838">
        <v>19200</v>
      </c>
      <c r="Q2630" s="10">
        <v>0</v>
      </c>
      <c r="R2630" s="107">
        <v>12</v>
      </c>
    </row>
    <row r="2631" spans="1:18" s="843" customFormat="1" ht="22.5" x14ac:dyDescent="0.25">
      <c r="A2631" s="107" t="s">
        <v>19901</v>
      </c>
      <c r="B2631" s="10" t="s">
        <v>19548</v>
      </c>
      <c r="C2631" s="269" t="s">
        <v>30118</v>
      </c>
      <c r="D2631" s="841" t="s">
        <v>20526</v>
      </c>
      <c r="E2631" s="837">
        <v>2100</v>
      </c>
      <c r="F2631" s="269" t="s">
        <v>21479</v>
      </c>
      <c r="G2631" s="841" t="s">
        <v>12999</v>
      </c>
      <c r="H2631" s="842" t="s">
        <v>15585</v>
      </c>
      <c r="I2631" s="842" t="s">
        <v>15585</v>
      </c>
      <c r="J2631" s="107" t="s">
        <v>15585</v>
      </c>
      <c r="K2631" s="10">
        <v>3</v>
      </c>
      <c r="L2631" s="10">
        <v>2</v>
      </c>
      <c r="M2631" s="838">
        <v>3558.33</v>
      </c>
      <c r="N2631" s="10">
        <v>0</v>
      </c>
      <c r="O2631" s="107">
        <v>0</v>
      </c>
      <c r="P2631" s="838">
        <v>0</v>
      </c>
      <c r="Q2631" s="10">
        <v>0</v>
      </c>
      <c r="R2631" s="107">
        <v>0</v>
      </c>
    </row>
    <row r="2632" spans="1:18" s="843" customFormat="1" ht="22.5" x14ac:dyDescent="0.25">
      <c r="A2632" s="107" t="s">
        <v>19901</v>
      </c>
      <c r="B2632" s="10" t="s">
        <v>19548</v>
      </c>
      <c r="C2632" s="269" t="s">
        <v>30118</v>
      </c>
      <c r="D2632" s="841" t="s">
        <v>19431</v>
      </c>
      <c r="E2632" s="837">
        <v>1700</v>
      </c>
      <c r="F2632" s="269" t="s">
        <v>21480</v>
      </c>
      <c r="G2632" s="841" t="s">
        <v>21481</v>
      </c>
      <c r="H2632" s="842" t="s">
        <v>16817</v>
      </c>
      <c r="I2632" s="842" t="s">
        <v>15810</v>
      </c>
      <c r="J2632" s="107" t="s">
        <v>16817</v>
      </c>
      <c r="K2632" s="10">
        <v>3</v>
      </c>
      <c r="L2632" s="10">
        <v>12</v>
      </c>
      <c r="M2632" s="838">
        <v>21210</v>
      </c>
      <c r="N2632" s="10">
        <v>0</v>
      </c>
      <c r="O2632" s="107">
        <v>6</v>
      </c>
      <c r="P2632" s="838">
        <v>10200</v>
      </c>
      <c r="Q2632" s="10">
        <v>0</v>
      </c>
      <c r="R2632" s="107">
        <v>12</v>
      </c>
    </row>
    <row r="2633" spans="1:18" s="843" customFormat="1" ht="22.5" x14ac:dyDescent="0.25">
      <c r="A2633" s="107" t="s">
        <v>19901</v>
      </c>
      <c r="B2633" s="10" t="s">
        <v>19548</v>
      </c>
      <c r="C2633" s="269" t="s">
        <v>30118</v>
      </c>
      <c r="D2633" s="841" t="s">
        <v>16531</v>
      </c>
      <c r="E2633" s="837">
        <v>1025</v>
      </c>
      <c r="F2633" s="269" t="s">
        <v>21482</v>
      </c>
      <c r="G2633" s="841" t="s">
        <v>21483</v>
      </c>
      <c r="H2633" s="842" t="s">
        <v>15585</v>
      </c>
      <c r="I2633" s="842" t="s">
        <v>15585</v>
      </c>
      <c r="J2633" s="107" t="s">
        <v>15585</v>
      </c>
      <c r="K2633" s="10">
        <v>1</v>
      </c>
      <c r="L2633" s="10">
        <v>10</v>
      </c>
      <c r="M2633" s="838">
        <v>10810</v>
      </c>
      <c r="N2633" s="10">
        <v>0</v>
      </c>
      <c r="O2633" s="107">
        <v>6</v>
      </c>
      <c r="P2633" s="838">
        <v>2766.67</v>
      </c>
      <c r="Q2633" s="10">
        <v>0</v>
      </c>
      <c r="R2633" s="107">
        <v>12</v>
      </c>
    </row>
    <row r="2634" spans="1:18" s="843" customFormat="1" ht="22.5" x14ac:dyDescent="0.25">
      <c r="A2634" s="107" t="s">
        <v>19901</v>
      </c>
      <c r="B2634" s="10" t="s">
        <v>19548</v>
      </c>
      <c r="C2634" s="269" t="s">
        <v>30118</v>
      </c>
      <c r="D2634" s="841" t="s">
        <v>20309</v>
      </c>
      <c r="E2634" s="837">
        <v>2000</v>
      </c>
      <c r="F2634" s="269" t="s">
        <v>21484</v>
      </c>
      <c r="G2634" s="841" t="s">
        <v>21485</v>
      </c>
      <c r="H2634" s="842" t="s">
        <v>15585</v>
      </c>
      <c r="I2634" s="842" t="s">
        <v>15585</v>
      </c>
      <c r="J2634" s="107" t="s">
        <v>15585</v>
      </c>
      <c r="K2634" s="10">
        <v>3</v>
      </c>
      <c r="L2634" s="10">
        <v>12</v>
      </c>
      <c r="M2634" s="838">
        <v>24810</v>
      </c>
      <c r="N2634" s="10">
        <v>0</v>
      </c>
      <c r="O2634" s="107">
        <v>6</v>
      </c>
      <c r="P2634" s="838">
        <v>12000</v>
      </c>
      <c r="Q2634" s="10">
        <v>0</v>
      </c>
      <c r="R2634" s="107">
        <v>12</v>
      </c>
    </row>
    <row r="2635" spans="1:18" s="843" customFormat="1" ht="22.5" x14ac:dyDescent="0.25">
      <c r="A2635" s="107" t="s">
        <v>19901</v>
      </c>
      <c r="B2635" s="10" t="s">
        <v>19548</v>
      </c>
      <c r="C2635" s="269" t="s">
        <v>30118</v>
      </c>
      <c r="D2635" s="841" t="s">
        <v>20935</v>
      </c>
      <c r="E2635" s="837">
        <v>3200</v>
      </c>
      <c r="F2635" s="269" t="s">
        <v>21486</v>
      </c>
      <c r="G2635" s="841" t="s">
        <v>21487</v>
      </c>
      <c r="H2635" s="842" t="s">
        <v>19911</v>
      </c>
      <c r="I2635" s="842" t="s">
        <v>19093</v>
      </c>
      <c r="J2635" s="107" t="s">
        <v>19911</v>
      </c>
      <c r="K2635" s="10">
        <v>3</v>
      </c>
      <c r="L2635" s="10">
        <v>12</v>
      </c>
      <c r="M2635" s="838">
        <v>39000</v>
      </c>
      <c r="N2635" s="10">
        <v>0</v>
      </c>
      <c r="O2635" s="107">
        <v>6</v>
      </c>
      <c r="P2635" s="838">
        <v>19200</v>
      </c>
      <c r="Q2635" s="10">
        <v>0</v>
      </c>
      <c r="R2635" s="107">
        <v>12</v>
      </c>
    </row>
    <row r="2636" spans="1:18" s="843" customFormat="1" ht="22.5" x14ac:dyDescent="0.25">
      <c r="A2636" s="107" t="s">
        <v>19901</v>
      </c>
      <c r="B2636" s="10" t="s">
        <v>19548</v>
      </c>
      <c r="C2636" s="269" t="s">
        <v>30118</v>
      </c>
      <c r="D2636" s="841" t="s">
        <v>20122</v>
      </c>
      <c r="E2636" s="837">
        <v>3200</v>
      </c>
      <c r="F2636" s="269" t="s">
        <v>21488</v>
      </c>
      <c r="G2636" s="841" t="s">
        <v>21489</v>
      </c>
      <c r="H2636" s="842" t="s">
        <v>15577</v>
      </c>
      <c r="I2636" s="842" t="s">
        <v>19093</v>
      </c>
      <c r="J2636" s="107" t="s">
        <v>15577</v>
      </c>
      <c r="K2636" s="10">
        <v>3</v>
      </c>
      <c r="L2636" s="10">
        <v>12</v>
      </c>
      <c r="M2636" s="838">
        <v>39000</v>
      </c>
      <c r="N2636" s="10">
        <v>0</v>
      </c>
      <c r="O2636" s="107">
        <v>6</v>
      </c>
      <c r="P2636" s="838">
        <v>19200</v>
      </c>
      <c r="Q2636" s="10">
        <v>0</v>
      </c>
      <c r="R2636" s="107">
        <v>12</v>
      </c>
    </row>
    <row r="2637" spans="1:18" s="843" customFormat="1" ht="22.5" x14ac:dyDescent="0.25">
      <c r="A2637" s="107" t="s">
        <v>19901</v>
      </c>
      <c r="B2637" s="10" t="s">
        <v>19548</v>
      </c>
      <c r="C2637" s="269" t="s">
        <v>30118</v>
      </c>
      <c r="D2637" s="841" t="s">
        <v>19902</v>
      </c>
      <c r="E2637" s="837">
        <v>2100</v>
      </c>
      <c r="F2637" s="269" t="s">
        <v>21490</v>
      </c>
      <c r="G2637" s="841" t="s">
        <v>21491</v>
      </c>
      <c r="H2637" s="842" t="s">
        <v>17159</v>
      </c>
      <c r="I2637" s="842" t="s">
        <v>15810</v>
      </c>
      <c r="J2637" s="107" t="s">
        <v>17159</v>
      </c>
      <c r="K2637" s="10">
        <v>3</v>
      </c>
      <c r="L2637" s="10">
        <v>12</v>
      </c>
      <c r="M2637" s="838">
        <v>25800</v>
      </c>
      <c r="N2637" s="10">
        <v>0</v>
      </c>
      <c r="O2637" s="107">
        <v>6</v>
      </c>
      <c r="P2637" s="838">
        <v>12530</v>
      </c>
      <c r="Q2637" s="10">
        <v>0</v>
      </c>
      <c r="R2637" s="107">
        <v>12</v>
      </c>
    </row>
    <row r="2638" spans="1:18" s="843" customFormat="1" ht="22.5" x14ac:dyDescent="0.25">
      <c r="A2638" s="107" t="s">
        <v>19901</v>
      </c>
      <c r="B2638" s="10" t="s">
        <v>19548</v>
      </c>
      <c r="C2638" s="269" t="s">
        <v>30118</v>
      </c>
      <c r="D2638" s="841" t="s">
        <v>20122</v>
      </c>
      <c r="E2638" s="837">
        <v>3200</v>
      </c>
      <c r="F2638" s="269" t="s">
        <v>21492</v>
      </c>
      <c r="G2638" s="841" t="s">
        <v>21493</v>
      </c>
      <c r="H2638" s="842" t="s">
        <v>19594</v>
      </c>
      <c r="I2638" s="842" t="s">
        <v>19093</v>
      </c>
      <c r="J2638" s="107" t="s">
        <v>19594</v>
      </c>
      <c r="K2638" s="10">
        <v>3</v>
      </c>
      <c r="L2638" s="10">
        <v>12</v>
      </c>
      <c r="M2638" s="838">
        <v>38893.33</v>
      </c>
      <c r="N2638" s="10">
        <v>0</v>
      </c>
      <c r="O2638" s="107">
        <v>6</v>
      </c>
      <c r="P2638" s="838">
        <v>19200</v>
      </c>
      <c r="Q2638" s="10">
        <v>0</v>
      </c>
      <c r="R2638" s="107">
        <v>12</v>
      </c>
    </row>
    <row r="2639" spans="1:18" s="843" customFormat="1" ht="22.5" x14ac:dyDescent="0.25">
      <c r="A2639" s="107" t="s">
        <v>19901</v>
      </c>
      <c r="B2639" s="10" t="s">
        <v>19548</v>
      </c>
      <c r="C2639" s="269" t="s">
        <v>30118</v>
      </c>
      <c r="D2639" s="841" t="s">
        <v>19902</v>
      </c>
      <c r="E2639" s="837">
        <v>2100</v>
      </c>
      <c r="F2639" s="269" t="s">
        <v>21494</v>
      </c>
      <c r="G2639" s="841" t="s">
        <v>21495</v>
      </c>
      <c r="H2639" s="842" t="s">
        <v>17159</v>
      </c>
      <c r="I2639" s="842" t="s">
        <v>15810</v>
      </c>
      <c r="J2639" s="107" t="s">
        <v>17159</v>
      </c>
      <c r="K2639" s="10">
        <v>3</v>
      </c>
      <c r="L2639" s="10">
        <v>12</v>
      </c>
      <c r="M2639" s="838">
        <v>25800</v>
      </c>
      <c r="N2639" s="10">
        <v>0</v>
      </c>
      <c r="O2639" s="107">
        <v>6</v>
      </c>
      <c r="P2639" s="838">
        <v>12600</v>
      </c>
      <c r="Q2639" s="10">
        <v>0</v>
      </c>
      <c r="R2639" s="107">
        <v>12</v>
      </c>
    </row>
    <row r="2640" spans="1:18" s="843" customFormat="1" ht="22.5" x14ac:dyDescent="0.25">
      <c r="A2640" s="107" t="s">
        <v>19901</v>
      </c>
      <c r="B2640" s="10" t="s">
        <v>19548</v>
      </c>
      <c r="C2640" s="269" t="s">
        <v>30118</v>
      </c>
      <c r="D2640" s="841" t="s">
        <v>20122</v>
      </c>
      <c r="E2640" s="837">
        <v>3200</v>
      </c>
      <c r="F2640" s="269" t="s">
        <v>21496</v>
      </c>
      <c r="G2640" s="841" t="s">
        <v>21497</v>
      </c>
      <c r="H2640" s="842" t="s">
        <v>19594</v>
      </c>
      <c r="I2640" s="842" t="s">
        <v>19093</v>
      </c>
      <c r="J2640" s="107" t="s">
        <v>19594</v>
      </c>
      <c r="K2640" s="10">
        <v>3</v>
      </c>
      <c r="L2640" s="10">
        <v>12</v>
      </c>
      <c r="M2640" s="838">
        <v>39000</v>
      </c>
      <c r="N2640" s="10">
        <v>0</v>
      </c>
      <c r="O2640" s="107">
        <v>6</v>
      </c>
      <c r="P2640" s="838">
        <v>19200</v>
      </c>
      <c r="Q2640" s="10">
        <v>0</v>
      </c>
      <c r="R2640" s="107">
        <v>12</v>
      </c>
    </row>
    <row r="2641" spans="1:18" s="843" customFormat="1" ht="22.5" x14ac:dyDescent="0.25">
      <c r="A2641" s="107" t="s">
        <v>19901</v>
      </c>
      <c r="B2641" s="10" t="s">
        <v>19548</v>
      </c>
      <c r="C2641" s="269" t="s">
        <v>30118</v>
      </c>
      <c r="D2641" s="841" t="s">
        <v>20143</v>
      </c>
      <c r="E2641" s="837">
        <v>4300</v>
      </c>
      <c r="F2641" s="269" t="s">
        <v>21498</v>
      </c>
      <c r="G2641" s="841" t="s">
        <v>21499</v>
      </c>
      <c r="H2641" s="842" t="s">
        <v>19594</v>
      </c>
      <c r="I2641" s="842" t="s">
        <v>19093</v>
      </c>
      <c r="J2641" s="107" t="s">
        <v>19594</v>
      </c>
      <c r="K2641" s="10">
        <v>3</v>
      </c>
      <c r="L2641" s="10">
        <v>12</v>
      </c>
      <c r="M2641" s="838">
        <v>12900</v>
      </c>
      <c r="N2641" s="10">
        <v>0</v>
      </c>
      <c r="O2641" s="107">
        <v>1</v>
      </c>
      <c r="P2641" s="838">
        <v>4730</v>
      </c>
      <c r="Q2641" s="10">
        <v>0</v>
      </c>
      <c r="R2641" s="107">
        <v>0</v>
      </c>
    </row>
    <row r="2642" spans="1:18" s="843" customFormat="1" ht="22.5" x14ac:dyDescent="0.25">
      <c r="A2642" s="107" t="s">
        <v>19901</v>
      </c>
      <c r="B2642" s="10" t="s">
        <v>19548</v>
      </c>
      <c r="C2642" s="269" t="s">
        <v>30118</v>
      </c>
      <c r="D2642" s="841" t="s">
        <v>19955</v>
      </c>
      <c r="E2642" s="837">
        <v>3200</v>
      </c>
      <c r="F2642" s="269" t="s">
        <v>21500</v>
      </c>
      <c r="G2642" s="841" t="s">
        <v>21501</v>
      </c>
      <c r="H2642" s="842" t="s">
        <v>19594</v>
      </c>
      <c r="I2642" s="842" t="s">
        <v>19093</v>
      </c>
      <c r="J2642" s="107" t="s">
        <v>19594</v>
      </c>
      <c r="K2642" s="10">
        <v>3</v>
      </c>
      <c r="L2642" s="10">
        <v>12</v>
      </c>
      <c r="M2642" s="838">
        <v>39000</v>
      </c>
      <c r="N2642" s="10">
        <v>0</v>
      </c>
      <c r="O2642" s="107">
        <v>6</v>
      </c>
      <c r="P2642" s="838">
        <v>19200</v>
      </c>
      <c r="Q2642" s="10">
        <v>0</v>
      </c>
      <c r="R2642" s="107">
        <v>12</v>
      </c>
    </row>
    <row r="2643" spans="1:18" s="843" customFormat="1" ht="22.5" x14ac:dyDescent="0.25">
      <c r="A2643" s="107" t="s">
        <v>19901</v>
      </c>
      <c r="B2643" s="10" t="s">
        <v>19548</v>
      </c>
      <c r="C2643" s="269" t="s">
        <v>30118</v>
      </c>
      <c r="D2643" s="841" t="s">
        <v>15810</v>
      </c>
      <c r="E2643" s="837">
        <v>4400</v>
      </c>
      <c r="F2643" s="269" t="s">
        <v>21502</v>
      </c>
      <c r="G2643" s="841" t="s">
        <v>21503</v>
      </c>
      <c r="H2643" s="842" t="s">
        <v>19911</v>
      </c>
      <c r="I2643" s="842" t="s">
        <v>19093</v>
      </c>
      <c r="J2643" s="107" t="s">
        <v>19911</v>
      </c>
      <c r="K2643" s="10">
        <v>1</v>
      </c>
      <c r="L2643" s="10">
        <v>3</v>
      </c>
      <c r="M2643" s="838">
        <v>10519.08</v>
      </c>
      <c r="N2643" s="10">
        <v>1</v>
      </c>
      <c r="O2643" s="107">
        <v>6</v>
      </c>
      <c r="P2643" s="838">
        <v>0</v>
      </c>
      <c r="Q2643" s="10">
        <v>1</v>
      </c>
      <c r="R2643" s="107">
        <v>12</v>
      </c>
    </row>
    <row r="2644" spans="1:18" s="843" customFormat="1" ht="22.5" x14ac:dyDescent="0.25">
      <c r="A2644" s="107" t="s">
        <v>19901</v>
      </c>
      <c r="B2644" s="10" t="s">
        <v>19548</v>
      </c>
      <c r="C2644" s="269" t="s">
        <v>30118</v>
      </c>
      <c r="D2644" s="841" t="s">
        <v>19955</v>
      </c>
      <c r="E2644" s="837">
        <v>3200</v>
      </c>
      <c r="F2644" s="269" t="s">
        <v>21504</v>
      </c>
      <c r="G2644" s="841" t="s">
        <v>21505</v>
      </c>
      <c r="H2644" s="842" t="s">
        <v>20142</v>
      </c>
      <c r="I2644" s="842" t="s">
        <v>19093</v>
      </c>
      <c r="J2644" s="107" t="s">
        <v>20142</v>
      </c>
      <c r="K2644" s="10">
        <v>3</v>
      </c>
      <c r="L2644" s="10">
        <v>12</v>
      </c>
      <c r="M2644" s="838">
        <v>39000</v>
      </c>
      <c r="N2644" s="10">
        <v>0</v>
      </c>
      <c r="O2644" s="107">
        <v>6</v>
      </c>
      <c r="P2644" s="838">
        <v>19200</v>
      </c>
      <c r="Q2644" s="10">
        <v>0</v>
      </c>
      <c r="R2644" s="107">
        <v>12</v>
      </c>
    </row>
    <row r="2645" spans="1:18" s="843" customFormat="1" ht="22.5" x14ac:dyDescent="0.25">
      <c r="A2645" s="107" t="s">
        <v>19901</v>
      </c>
      <c r="B2645" s="10" t="s">
        <v>19548</v>
      </c>
      <c r="C2645" s="269" t="s">
        <v>30118</v>
      </c>
      <c r="D2645" s="841" t="s">
        <v>21506</v>
      </c>
      <c r="E2645" s="837">
        <v>1800</v>
      </c>
      <c r="F2645" s="269" t="s">
        <v>21507</v>
      </c>
      <c r="G2645" s="841" t="s">
        <v>21508</v>
      </c>
      <c r="H2645" s="842" t="s">
        <v>15585</v>
      </c>
      <c r="I2645" s="842" t="s">
        <v>15585</v>
      </c>
      <c r="J2645" s="107" t="s">
        <v>15585</v>
      </c>
      <c r="K2645" s="10">
        <v>3</v>
      </c>
      <c r="L2645" s="10">
        <v>12</v>
      </c>
      <c r="M2645" s="838">
        <v>22410</v>
      </c>
      <c r="N2645" s="10">
        <v>0</v>
      </c>
      <c r="O2645" s="107">
        <v>6</v>
      </c>
      <c r="P2645" s="838">
        <v>10800</v>
      </c>
      <c r="Q2645" s="10">
        <v>0</v>
      </c>
      <c r="R2645" s="107">
        <v>12</v>
      </c>
    </row>
    <row r="2646" spans="1:18" s="843" customFormat="1" ht="22.5" x14ac:dyDescent="0.25">
      <c r="A2646" s="107" t="s">
        <v>19901</v>
      </c>
      <c r="B2646" s="10" t="s">
        <v>19548</v>
      </c>
      <c r="C2646" s="269" t="s">
        <v>30118</v>
      </c>
      <c r="D2646" s="841" t="s">
        <v>19902</v>
      </c>
      <c r="E2646" s="837">
        <v>2100</v>
      </c>
      <c r="F2646" s="269" t="s">
        <v>21509</v>
      </c>
      <c r="G2646" s="841" t="s">
        <v>21510</v>
      </c>
      <c r="H2646" s="842" t="s">
        <v>17159</v>
      </c>
      <c r="I2646" s="842" t="s">
        <v>15810</v>
      </c>
      <c r="J2646" s="107" t="s">
        <v>17159</v>
      </c>
      <c r="K2646" s="10">
        <v>3</v>
      </c>
      <c r="L2646" s="10">
        <v>12</v>
      </c>
      <c r="M2646" s="838">
        <v>25800</v>
      </c>
      <c r="N2646" s="10">
        <v>0</v>
      </c>
      <c r="O2646" s="107">
        <v>6</v>
      </c>
      <c r="P2646" s="838">
        <v>12600</v>
      </c>
      <c r="Q2646" s="10">
        <v>0</v>
      </c>
      <c r="R2646" s="107">
        <v>12</v>
      </c>
    </row>
    <row r="2647" spans="1:18" s="843" customFormat="1" ht="22.5" x14ac:dyDescent="0.25">
      <c r="A2647" s="107" t="s">
        <v>19901</v>
      </c>
      <c r="B2647" s="10" t="s">
        <v>19548</v>
      </c>
      <c r="C2647" s="269" t="s">
        <v>30118</v>
      </c>
      <c r="D2647" s="841" t="s">
        <v>19902</v>
      </c>
      <c r="E2647" s="837">
        <v>2100</v>
      </c>
      <c r="F2647" s="269" t="s">
        <v>21511</v>
      </c>
      <c r="G2647" s="841" t="s">
        <v>21512</v>
      </c>
      <c r="H2647" s="842" t="s">
        <v>17159</v>
      </c>
      <c r="I2647" s="842" t="s">
        <v>15810</v>
      </c>
      <c r="J2647" s="107" t="s">
        <v>17159</v>
      </c>
      <c r="K2647" s="10">
        <v>3</v>
      </c>
      <c r="L2647" s="10">
        <v>12</v>
      </c>
      <c r="M2647" s="838">
        <v>25800</v>
      </c>
      <c r="N2647" s="10">
        <v>0</v>
      </c>
      <c r="O2647" s="107">
        <v>6</v>
      </c>
      <c r="P2647" s="838">
        <v>12600</v>
      </c>
      <c r="Q2647" s="10">
        <v>0</v>
      </c>
      <c r="R2647" s="107">
        <v>12</v>
      </c>
    </row>
    <row r="2648" spans="1:18" s="843" customFormat="1" ht="22.5" x14ac:dyDescent="0.25">
      <c r="A2648" s="107" t="s">
        <v>19901</v>
      </c>
      <c r="B2648" s="10" t="s">
        <v>19548</v>
      </c>
      <c r="C2648" s="269" t="s">
        <v>30118</v>
      </c>
      <c r="D2648" s="841" t="s">
        <v>19902</v>
      </c>
      <c r="E2648" s="837">
        <v>2100</v>
      </c>
      <c r="F2648" s="269" t="s">
        <v>21513</v>
      </c>
      <c r="G2648" s="841" t="s">
        <v>21514</v>
      </c>
      <c r="H2648" s="842" t="s">
        <v>17159</v>
      </c>
      <c r="I2648" s="842" t="s">
        <v>15810</v>
      </c>
      <c r="J2648" s="107" t="s">
        <v>17159</v>
      </c>
      <c r="K2648" s="10">
        <v>3</v>
      </c>
      <c r="L2648" s="10">
        <v>12</v>
      </c>
      <c r="M2648" s="838">
        <v>25800</v>
      </c>
      <c r="N2648" s="10">
        <v>0</v>
      </c>
      <c r="O2648" s="107">
        <v>6</v>
      </c>
      <c r="P2648" s="838">
        <v>12600</v>
      </c>
      <c r="Q2648" s="10">
        <v>0</v>
      </c>
      <c r="R2648" s="107">
        <v>12</v>
      </c>
    </row>
    <row r="2649" spans="1:18" s="843" customFormat="1" ht="22.5" x14ac:dyDescent="0.25">
      <c r="A2649" s="107" t="s">
        <v>19901</v>
      </c>
      <c r="B2649" s="10" t="s">
        <v>19548</v>
      </c>
      <c r="C2649" s="269" t="s">
        <v>30118</v>
      </c>
      <c r="D2649" s="841" t="s">
        <v>17159</v>
      </c>
      <c r="E2649" s="837">
        <v>2000</v>
      </c>
      <c r="F2649" s="269" t="s">
        <v>21515</v>
      </c>
      <c r="G2649" s="841" t="s">
        <v>21516</v>
      </c>
      <c r="H2649" s="842" t="s">
        <v>17159</v>
      </c>
      <c r="I2649" s="842" t="s">
        <v>15810</v>
      </c>
      <c r="J2649" s="107" t="s">
        <v>17159</v>
      </c>
      <c r="K2649" s="10">
        <v>3</v>
      </c>
      <c r="L2649" s="10">
        <v>12</v>
      </c>
      <c r="M2649" s="838">
        <v>24810</v>
      </c>
      <c r="N2649" s="10">
        <v>0</v>
      </c>
      <c r="O2649" s="107">
        <v>6</v>
      </c>
      <c r="P2649" s="838">
        <v>12000</v>
      </c>
      <c r="Q2649" s="10">
        <v>0</v>
      </c>
      <c r="R2649" s="107">
        <v>12</v>
      </c>
    </row>
    <row r="2650" spans="1:18" s="843" customFormat="1" ht="22.5" x14ac:dyDescent="0.25">
      <c r="A2650" s="107" t="s">
        <v>19901</v>
      </c>
      <c r="B2650" s="10" t="s">
        <v>19548</v>
      </c>
      <c r="C2650" s="269" t="s">
        <v>30118</v>
      </c>
      <c r="D2650" s="841" t="s">
        <v>20122</v>
      </c>
      <c r="E2650" s="837">
        <v>3200</v>
      </c>
      <c r="F2650" s="269" t="s">
        <v>21517</v>
      </c>
      <c r="G2650" s="841" t="s">
        <v>21518</v>
      </c>
      <c r="H2650" s="842" t="s">
        <v>15577</v>
      </c>
      <c r="I2650" s="842" t="s">
        <v>19093</v>
      </c>
      <c r="J2650" s="107" t="s">
        <v>15577</v>
      </c>
      <c r="K2650" s="10">
        <v>3</v>
      </c>
      <c r="L2650" s="10">
        <v>12</v>
      </c>
      <c r="M2650" s="838">
        <v>39000</v>
      </c>
      <c r="N2650" s="10">
        <v>0</v>
      </c>
      <c r="O2650" s="107">
        <v>6</v>
      </c>
      <c r="P2650" s="838">
        <v>19200</v>
      </c>
      <c r="Q2650" s="10">
        <v>0</v>
      </c>
      <c r="R2650" s="107">
        <v>12</v>
      </c>
    </row>
    <row r="2651" spans="1:18" s="843" customFormat="1" ht="22.5" x14ac:dyDescent="0.25">
      <c r="A2651" s="107" t="s">
        <v>19901</v>
      </c>
      <c r="B2651" s="10" t="s">
        <v>19548</v>
      </c>
      <c r="C2651" s="269" t="s">
        <v>30118</v>
      </c>
      <c r="D2651" s="841" t="s">
        <v>20792</v>
      </c>
      <c r="E2651" s="837">
        <v>1200</v>
      </c>
      <c r="F2651" s="269" t="s">
        <v>21519</v>
      </c>
      <c r="G2651" s="841" t="s">
        <v>21520</v>
      </c>
      <c r="H2651" s="842" t="s">
        <v>15585</v>
      </c>
      <c r="I2651" s="842" t="s">
        <v>15585</v>
      </c>
      <c r="J2651" s="107" t="s">
        <v>15585</v>
      </c>
      <c r="K2651" s="10">
        <v>0</v>
      </c>
      <c r="L2651" s="10">
        <v>0</v>
      </c>
      <c r="M2651" s="838">
        <v>0</v>
      </c>
      <c r="N2651" s="10">
        <v>1</v>
      </c>
      <c r="O2651" s="107">
        <v>6</v>
      </c>
      <c r="P2651" s="838">
        <v>640</v>
      </c>
      <c r="Q2651" s="10">
        <v>1</v>
      </c>
      <c r="R2651" s="107">
        <v>7</v>
      </c>
    </row>
    <row r="2652" spans="1:18" s="843" customFormat="1" ht="22.5" x14ac:dyDescent="0.25">
      <c r="A2652" s="107" t="s">
        <v>19901</v>
      </c>
      <c r="B2652" s="10" t="s">
        <v>19548</v>
      </c>
      <c r="C2652" s="269" t="s">
        <v>30118</v>
      </c>
      <c r="D2652" s="841" t="s">
        <v>20285</v>
      </c>
      <c r="E2652" s="837">
        <v>1500</v>
      </c>
      <c r="F2652" s="269" t="s">
        <v>21521</v>
      </c>
      <c r="G2652" s="841" t="s">
        <v>21522</v>
      </c>
      <c r="H2652" s="842" t="s">
        <v>20001</v>
      </c>
      <c r="I2652" s="842" t="s">
        <v>15810</v>
      </c>
      <c r="J2652" s="107" t="s">
        <v>20001</v>
      </c>
      <c r="K2652" s="10">
        <v>3</v>
      </c>
      <c r="L2652" s="10">
        <v>12</v>
      </c>
      <c r="M2652" s="838">
        <v>18810</v>
      </c>
      <c r="N2652" s="10">
        <v>0</v>
      </c>
      <c r="O2652" s="107">
        <v>6</v>
      </c>
      <c r="P2652" s="838">
        <v>9000</v>
      </c>
      <c r="Q2652" s="10">
        <v>0</v>
      </c>
      <c r="R2652" s="107">
        <v>12</v>
      </c>
    </row>
    <row r="2653" spans="1:18" s="843" customFormat="1" ht="22.5" x14ac:dyDescent="0.25">
      <c r="A2653" s="107" t="s">
        <v>19901</v>
      </c>
      <c r="B2653" s="10" t="s">
        <v>19548</v>
      </c>
      <c r="C2653" s="269" t="s">
        <v>30118</v>
      </c>
      <c r="D2653" s="841" t="s">
        <v>19902</v>
      </c>
      <c r="E2653" s="837">
        <v>2100</v>
      </c>
      <c r="F2653" s="269" t="s">
        <v>21523</v>
      </c>
      <c r="G2653" s="841" t="s">
        <v>21524</v>
      </c>
      <c r="H2653" s="842" t="s">
        <v>17159</v>
      </c>
      <c r="I2653" s="842" t="s">
        <v>15810</v>
      </c>
      <c r="J2653" s="107" t="s">
        <v>17159</v>
      </c>
      <c r="K2653" s="10">
        <v>3</v>
      </c>
      <c r="L2653" s="10">
        <v>12</v>
      </c>
      <c r="M2653" s="838">
        <v>25800</v>
      </c>
      <c r="N2653" s="10">
        <v>0</v>
      </c>
      <c r="O2653" s="107">
        <v>6</v>
      </c>
      <c r="P2653" s="838">
        <v>12600</v>
      </c>
      <c r="Q2653" s="10">
        <v>0</v>
      </c>
      <c r="R2653" s="107">
        <v>12</v>
      </c>
    </row>
    <row r="2654" spans="1:18" s="843" customFormat="1" ht="22.5" x14ac:dyDescent="0.25">
      <c r="A2654" s="107" t="s">
        <v>19901</v>
      </c>
      <c r="B2654" s="10" t="s">
        <v>19548</v>
      </c>
      <c r="C2654" s="269" t="s">
        <v>30118</v>
      </c>
      <c r="D2654" s="841" t="s">
        <v>19955</v>
      </c>
      <c r="E2654" s="837">
        <v>3200</v>
      </c>
      <c r="F2654" s="269" t="s">
        <v>21525</v>
      </c>
      <c r="G2654" s="841" t="s">
        <v>21526</v>
      </c>
      <c r="H2654" s="842" t="s">
        <v>19594</v>
      </c>
      <c r="I2654" s="842" t="s">
        <v>19093</v>
      </c>
      <c r="J2654" s="107" t="s">
        <v>19594</v>
      </c>
      <c r="K2654" s="10">
        <v>3</v>
      </c>
      <c r="L2654" s="10">
        <v>12</v>
      </c>
      <c r="M2654" s="838">
        <v>39000</v>
      </c>
      <c r="N2654" s="10">
        <v>0</v>
      </c>
      <c r="O2654" s="107">
        <v>6</v>
      </c>
      <c r="P2654" s="838">
        <v>19200</v>
      </c>
      <c r="Q2654" s="10">
        <v>0</v>
      </c>
      <c r="R2654" s="107">
        <v>12</v>
      </c>
    </row>
    <row r="2655" spans="1:18" s="843" customFormat="1" ht="22.5" x14ac:dyDescent="0.25">
      <c r="A2655" s="107" t="s">
        <v>19901</v>
      </c>
      <c r="B2655" s="10" t="s">
        <v>19548</v>
      </c>
      <c r="C2655" s="269" t="s">
        <v>30118</v>
      </c>
      <c r="D2655" s="841" t="s">
        <v>20061</v>
      </c>
      <c r="E2655" s="837">
        <v>3500</v>
      </c>
      <c r="F2655" s="269" t="s">
        <v>21527</v>
      </c>
      <c r="G2655" s="841" t="s">
        <v>21528</v>
      </c>
      <c r="H2655" s="842" t="s">
        <v>19911</v>
      </c>
      <c r="I2655" s="842" t="s">
        <v>19093</v>
      </c>
      <c r="J2655" s="107" t="s">
        <v>19911</v>
      </c>
      <c r="K2655" s="10">
        <v>3</v>
      </c>
      <c r="L2655" s="10">
        <v>12</v>
      </c>
      <c r="M2655" s="838">
        <v>42600</v>
      </c>
      <c r="N2655" s="10">
        <v>0</v>
      </c>
      <c r="O2655" s="107">
        <v>6</v>
      </c>
      <c r="P2655" s="838">
        <v>21000</v>
      </c>
      <c r="Q2655" s="10">
        <v>0</v>
      </c>
      <c r="R2655" s="107">
        <v>12</v>
      </c>
    </row>
    <row r="2656" spans="1:18" s="843" customFormat="1" ht="22.5" x14ac:dyDescent="0.25">
      <c r="A2656" s="107" t="s">
        <v>19901</v>
      </c>
      <c r="B2656" s="10" t="s">
        <v>19548</v>
      </c>
      <c r="C2656" s="269" t="s">
        <v>30118</v>
      </c>
      <c r="D2656" s="841" t="s">
        <v>21529</v>
      </c>
      <c r="E2656" s="837">
        <v>3800</v>
      </c>
      <c r="F2656" s="269" t="s">
        <v>21530</v>
      </c>
      <c r="G2656" s="841" t="s">
        <v>21531</v>
      </c>
      <c r="H2656" s="842" t="s">
        <v>19594</v>
      </c>
      <c r="I2656" s="842" t="s">
        <v>19093</v>
      </c>
      <c r="J2656" s="107" t="s">
        <v>19594</v>
      </c>
      <c r="K2656" s="10">
        <v>3</v>
      </c>
      <c r="L2656" s="10">
        <v>12</v>
      </c>
      <c r="M2656" s="838">
        <v>46193.659999999996</v>
      </c>
      <c r="N2656" s="10">
        <v>0</v>
      </c>
      <c r="O2656" s="107">
        <v>6</v>
      </c>
      <c r="P2656" s="838">
        <v>22710.539999999997</v>
      </c>
      <c r="Q2656" s="10">
        <v>0</v>
      </c>
      <c r="R2656" s="107">
        <v>12</v>
      </c>
    </row>
    <row r="2657" spans="1:18" s="843" customFormat="1" ht="22.5" x14ac:dyDescent="0.25">
      <c r="A2657" s="107" t="s">
        <v>19901</v>
      </c>
      <c r="B2657" s="10" t="s">
        <v>19548</v>
      </c>
      <c r="C2657" s="269" t="s">
        <v>30118</v>
      </c>
      <c r="D2657" s="841" t="s">
        <v>19902</v>
      </c>
      <c r="E2657" s="837">
        <v>2100</v>
      </c>
      <c r="F2657" s="269" t="s">
        <v>21532</v>
      </c>
      <c r="G2657" s="841" t="s">
        <v>21533</v>
      </c>
      <c r="H2657" s="842" t="s">
        <v>17159</v>
      </c>
      <c r="I2657" s="842" t="s">
        <v>15810</v>
      </c>
      <c r="J2657" s="107" t="s">
        <v>17159</v>
      </c>
      <c r="K2657" s="10">
        <v>3</v>
      </c>
      <c r="L2657" s="10">
        <v>12</v>
      </c>
      <c r="M2657" s="838">
        <v>25450</v>
      </c>
      <c r="N2657" s="10">
        <v>0</v>
      </c>
      <c r="O2657" s="107">
        <v>6</v>
      </c>
      <c r="P2657" s="838">
        <v>12530</v>
      </c>
      <c r="Q2657" s="10">
        <v>0</v>
      </c>
      <c r="R2657" s="107">
        <v>12</v>
      </c>
    </row>
    <row r="2658" spans="1:18" s="843" customFormat="1" ht="22.5" x14ac:dyDescent="0.25">
      <c r="A2658" s="107" t="s">
        <v>19901</v>
      </c>
      <c r="B2658" s="10" t="s">
        <v>19548</v>
      </c>
      <c r="C2658" s="269" t="s">
        <v>30118</v>
      </c>
      <c r="D2658" s="841" t="s">
        <v>15678</v>
      </c>
      <c r="E2658" s="837">
        <v>1800</v>
      </c>
      <c r="F2658" s="269" t="s">
        <v>21534</v>
      </c>
      <c r="G2658" s="841" t="s">
        <v>21535</v>
      </c>
      <c r="H2658" s="842" t="s">
        <v>15585</v>
      </c>
      <c r="I2658" s="842" t="s">
        <v>15585</v>
      </c>
      <c r="J2658" s="107" t="s">
        <v>15585</v>
      </c>
      <c r="K2658" s="10">
        <v>3</v>
      </c>
      <c r="L2658" s="10">
        <v>12</v>
      </c>
      <c r="M2658" s="838">
        <v>22350</v>
      </c>
      <c r="N2658" s="10">
        <v>0</v>
      </c>
      <c r="O2658" s="107">
        <v>3</v>
      </c>
      <c r="P2658" s="838">
        <v>2415</v>
      </c>
      <c r="Q2658" s="10">
        <v>0</v>
      </c>
      <c r="R2658" s="107">
        <v>0</v>
      </c>
    </row>
    <row r="2659" spans="1:18" s="843" customFormat="1" ht="22.5" x14ac:dyDescent="0.25">
      <c r="A2659" s="107" t="s">
        <v>19901</v>
      </c>
      <c r="B2659" s="10" t="s">
        <v>19548</v>
      </c>
      <c r="C2659" s="269" t="s">
        <v>30118</v>
      </c>
      <c r="D2659" s="841" t="s">
        <v>19955</v>
      </c>
      <c r="E2659" s="837">
        <v>3200</v>
      </c>
      <c r="F2659" s="269" t="s">
        <v>21536</v>
      </c>
      <c r="G2659" s="841" t="s">
        <v>21537</v>
      </c>
      <c r="H2659" s="842" t="s">
        <v>19594</v>
      </c>
      <c r="I2659" s="842" t="s">
        <v>19093</v>
      </c>
      <c r="J2659" s="107" t="s">
        <v>19594</v>
      </c>
      <c r="K2659" s="10">
        <v>3</v>
      </c>
      <c r="L2659" s="10">
        <v>12</v>
      </c>
      <c r="M2659" s="838">
        <v>38996.67</v>
      </c>
      <c r="N2659" s="10">
        <v>0</v>
      </c>
      <c r="O2659" s="107">
        <v>6</v>
      </c>
      <c r="P2659" s="838">
        <v>19200</v>
      </c>
      <c r="Q2659" s="10">
        <v>0</v>
      </c>
      <c r="R2659" s="107">
        <v>12</v>
      </c>
    </row>
    <row r="2660" spans="1:18" s="843" customFormat="1" ht="22.5" x14ac:dyDescent="0.25">
      <c r="A2660" s="107" t="s">
        <v>19901</v>
      </c>
      <c r="B2660" s="10" t="s">
        <v>19548</v>
      </c>
      <c r="C2660" s="269" t="s">
        <v>30118</v>
      </c>
      <c r="D2660" s="841" t="s">
        <v>19955</v>
      </c>
      <c r="E2660" s="837">
        <v>3200</v>
      </c>
      <c r="F2660" s="269" t="s">
        <v>21538</v>
      </c>
      <c r="G2660" s="841" t="s">
        <v>21539</v>
      </c>
      <c r="H2660" s="842" t="s">
        <v>19594</v>
      </c>
      <c r="I2660" s="842" t="s">
        <v>19093</v>
      </c>
      <c r="J2660" s="107" t="s">
        <v>19594</v>
      </c>
      <c r="K2660" s="10">
        <v>3</v>
      </c>
      <c r="L2660" s="10">
        <v>12</v>
      </c>
      <c r="M2660" s="838">
        <v>39000</v>
      </c>
      <c r="N2660" s="10">
        <v>0</v>
      </c>
      <c r="O2660" s="107">
        <v>6</v>
      </c>
      <c r="P2660" s="838">
        <v>19200</v>
      </c>
      <c r="Q2660" s="10">
        <v>0</v>
      </c>
      <c r="R2660" s="107">
        <v>12</v>
      </c>
    </row>
    <row r="2661" spans="1:18" s="843" customFormat="1" ht="22.5" x14ac:dyDescent="0.25">
      <c r="A2661" s="107" t="s">
        <v>19901</v>
      </c>
      <c r="B2661" s="10" t="s">
        <v>19548</v>
      </c>
      <c r="C2661" s="269" t="s">
        <v>30118</v>
      </c>
      <c r="D2661" s="841" t="s">
        <v>19902</v>
      </c>
      <c r="E2661" s="837">
        <v>2100</v>
      </c>
      <c r="F2661" s="269" t="s">
        <v>21540</v>
      </c>
      <c r="G2661" s="841" t="s">
        <v>21541</v>
      </c>
      <c r="H2661" s="842" t="s">
        <v>17159</v>
      </c>
      <c r="I2661" s="842" t="s">
        <v>15810</v>
      </c>
      <c r="J2661" s="107" t="s">
        <v>17159</v>
      </c>
      <c r="K2661" s="10">
        <v>3</v>
      </c>
      <c r="L2661" s="10">
        <v>12</v>
      </c>
      <c r="M2661" s="838">
        <v>25730</v>
      </c>
      <c r="N2661" s="10">
        <v>0</v>
      </c>
      <c r="O2661" s="107">
        <v>6</v>
      </c>
      <c r="P2661" s="838">
        <v>12416.25</v>
      </c>
      <c r="Q2661" s="10">
        <v>0</v>
      </c>
      <c r="R2661" s="107">
        <v>12</v>
      </c>
    </row>
    <row r="2662" spans="1:18" s="843" customFormat="1" ht="22.5" x14ac:dyDescent="0.25">
      <c r="A2662" s="107" t="s">
        <v>19901</v>
      </c>
      <c r="B2662" s="10" t="s">
        <v>19548</v>
      </c>
      <c r="C2662" s="269" t="s">
        <v>30118</v>
      </c>
      <c r="D2662" s="841" t="s">
        <v>19908</v>
      </c>
      <c r="E2662" s="837">
        <v>3200</v>
      </c>
      <c r="F2662" s="269" t="s">
        <v>21542</v>
      </c>
      <c r="G2662" s="841" t="s">
        <v>21543</v>
      </c>
      <c r="H2662" s="842" t="s">
        <v>19641</v>
      </c>
      <c r="I2662" s="842" t="s">
        <v>19093</v>
      </c>
      <c r="J2662" s="107" t="s">
        <v>19641</v>
      </c>
      <c r="K2662" s="10">
        <v>3</v>
      </c>
      <c r="L2662" s="10">
        <v>12</v>
      </c>
      <c r="M2662" s="838">
        <v>34156.67</v>
      </c>
      <c r="N2662" s="10">
        <v>0</v>
      </c>
      <c r="O2662" s="107">
        <v>6</v>
      </c>
      <c r="P2662" s="838">
        <v>18773.330000000002</v>
      </c>
      <c r="Q2662" s="10">
        <v>0</v>
      </c>
      <c r="R2662" s="107">
        <v>12</v>
      </c>
    </row>
    <row r="2663" spans="1:18" s="843" customFormat="1" ht="22.5" x14ac:dyDescent="0.25">
      <c r="A2663" s="107" t="s">
        <v>19901</v>
      </c>
      <c r="B2663" s="10" t="s">
        <v>19548</v>
      </c>
      <c r="C2663" s="269" t="s">
        <v>30118</v>
      </c>
      <c r="D2663" s="841" t="s">
        <v>19908</v>
      </c>
      <c r="E2663" s="837">
        <v>3200</v>
      </c>
      <c r="F2663" s="269" t="s">
        <v>21544</v>
      </c>
      <c r="G2663" s="841" t="s">
        <v>21545</v>
      </c>
      <c r="H2663" s="842" t="s">
        <v>19911</v>
      </c>
      <c r="I2663" s="842" t="s">
        <v>19093</v>
      </c>
      <c r="J2663" s="107" t="s">
        <v>19911</v>
      </c>
      <c r="K2663" s="10">
        <v>3</v>
      </c>
      <c r="L2663" s="10">
        <v>12</v>
      </c>
      <c r="M2663" s="838">
        <v>39000</v>
      </c>
      <c r="N2663" s="10">
        <v>0</v>
      </c>
      <c r="O2663" s="107">
        <v>6</v>
      </c>
      <c r="P2663" s="838">
        <v>19200</v>
      </c>
      <c r="Q2663" s="10">
        <v>0</v>
      </c>
      <c r="R2663" s="107">
        <v>12</v>
      </c>
    </row>
    <row r="2664" spans="1:18" s="843" customFormat="1" ht="22.5" x14ac:dyDescent="0.25">
      <c r="A2664" s="107" t="s">
        <v>19901</v>
      </c>
      <c r="B2664" s="10" t="s">
        <v>19548</v>
      </c>
      <c r="C2664" s="269" t="s">
        <v>30118</v>
      </c>
      <c r="D2664" s="841" t="s">
        <v>19902</v>
      </c>
      <c r="E2664" s="837">
        <v>2100</v>
      </c>
      <c r="F2664" s="269" t="s">
        <v>21546</v>
      </c>
      <c r="G2664" s="841" t="s">
        <v>21547</v>
      </c>
      <c r="H2664" s="842" t="s">
        <v>17159</v>
      </c>
      <c r="I2664" s="842" t="s">
        <v>15810</v>
      </c>
      <c r="J2664" s="107" t="s">
        <v>17159</v>
      </c>
      <c r="K2664" s="10">
        <v>3</v>
      </c>
      <c r="L2664" s="10">
        <v>12</v>
      </c>
      <c r="M2664" s="838">
        <v>25800</v>
      </c>
      <c r="N2664" s="10">
        <v>0</v>
      </c>
      <c r="O2664" s="107">
        <v>6</v>
      </c>
      <c r="P2664" s="838">
        <v>12600</v>
      </c>
      <c r="Q2664" s="10">
        <v>0</v>
      </c>
      <c r="R2664" s="107">
        <v>12</v>
      </c>
    </row>
    <row r="2665" spans="1:18" s="843" customFormat="1" ht="22.5" x14ac:dyDescent="0.25">
      <c r="A2665" s="107" t="s">
        <v>19901</v>
      </c>
      <c r="B2665" s="10" t="s">
        <v>19548</v>
      </c>
      <c r="C2665" s="269" t="s">
        <v>30118</v>
      </c>
      <c r="D2665" s="841" t="s">
        <v>19955</v>
      </c>
      <c r="E2665" s="837">
        <v>3200</v>
      </c>
      <c r="F2665" s="269" t="s">
        <v>21548</v>
      </c>
      <c r="G2665" s="841" t="s">
        <v>21549</v>
      </c>
      <c r="H2665" s="842" t="s">
        <v>19594</v>
      </c>
      <c r="I2665" s="842" t="s">
        <v>19093</v>
      </c>
      <c r="J2665" s="107" t="s">
        <v>19594</v>
      </c>
      <c r="K2665" s="10">
        <v>3</v>
      </c>
      <c r="L2665" s="10">
        <v>12</v>
      </c>
      <c r="M2665" s="838">
        <v>39000</v>
      </c>
      <c r="N2665" s="10">
        <v>0</v>
      </c>
      <c r="O2665" s="107">
        <v>6</v>
      </c>
      <c r="P2665" s="838">
        <v>19200</v>
      </c>
      <c r="Q2665" s="10">
        <v>0</v>
      </c>
      <c r="R2665" s="107">
        <v>12</v>
      </c>
    </row>
    <row r="2666" spans="1:18" s="843" customFormat="1" ht="22.5" x14ac:dyDescent="0.25">
      <c r="A2666" s="107" t="s">
        <v>19901</v>
      </c>
      <c r="B2666" s="10" t="s">
        <v>19548</v>
      </c>
      <c r="C2666" s="269" t="s">
        <v>30118</v>
      </c>
      <c r="D2666" s="841" t="s">
        <v>19955</v>
      </c>
      <c r="E2666" s="837">
        <v>3200</v>
      </c>
      <c r="F2666" s="269" t="s">
        <v>21550</v>
      </c>
      <c r="G2666" s="841" t="s">
        <v>21551</v>
      </c>
      <c r="H2666" s="842" t="s">
        <v>19594</v>
      </c>
      <c r="I2666" s="842" t="s">
        <v>19093</v>
      </c>
      <c r="J2666" s="107" t="s">
        <v>19594</v>
      </c>
      <c r="K2666" s="10">
        <v>3</v>
      </c>
      <c r="L2666" s="10">
        <v>12</v>
      </c>
      <c r="M2666" s="838">
        <v>39000</v>
      </c>
      <c r="N2666" s="10">
        <v>0</v>
      </c>
      <c r="O2666" s="107">
        <v>6</v>
      </c>
      <c r="P2666" s="838">
        <v>19200</v>
      </c>
      <c r="Q2666" s="10">
        <v>0</v>
      </c>
      <c r="R2666" s="107">
        <v>12</v>
      </c>
    </row>
    <row r="2667" spans="1:18" s="843" customFormat="1" ht="22.5" x14ac:dyDescent="0.25">
      <c r="A2667" s="107" t="s">
        <v>19901</v>
      </c>
      <c r="B2667" s="10" t="s">
        <v>19548</v>
      </c>
      <c r="C2667" s="269" t="s">
        <v>30118</v>
      </c>
      <c r="D2667" s="841" t="s">
        <v>21552</v>
      </c>
      <c r="E2667" s="837">
        <v>5000</v>
      </c>
      <c r="F2667" s="269" t="s">
        <v>21553</v>
      </c>
      <c r="G2667" s="841" t="s">
        <v>21554</v>
      </c>
      <c r="H2667" s="842" t="s">
        <v>19911</v>
      </c>
      <c r="I2667" s="842" t="s">
        <v>19093</v>
      </c>
      <c r="J2667" s="107" t="s">
        <v>19911</v>
      </c>
      <c r="K2667" s="10">
        <v>1</v>
      </c>
      <c r="L2667" s="10">
        <v>3</v>
      </c>
      <c r="M2667" s="838">
        <v>13090</v>
      </c>
      <c r="N2667" s="10">
        <v>1</v>
      </c>
      <c r="O2667" s="107">
        <v>6</v>
      </c>
      <c r="P2667" s="838">
        <v>30000</v>
      </c>
      <c r="Q2667" s="10">
        <v>1</v>
      </c>
      <c r="R2667" s="107">
        <v>12</v>
      </c>
    </row>
    <row r="2668" spans="1:18" s="843" customFormat="1" ht="22.5" x14ac:dyDescent="0.25">
      <c r="A2668" s="107" t="s">
        <v>19901</v>
      </c>
      <c r="B2668" s="10" t="s">
        <v>19548</v>
      </c>
      <c r="C2668" s="269" t="s">
        <v>30118</v>
      </c>
      <c r="D2668" s="841" t="s">
        <v>19902</v>
      </c>
      <c r="E2668" s="837">
        <v>2100</v>
      </c>
      <c r="F2668" s="269" t="s">
        <v>21555</v>
      </c>
      <c r="G2668" s="841" t="s">
        <v>21556</v>
      </c>
      <c r="H2668" s="842" t="s">
        <v>17159</v>
      </c>
      <c r="I2668" s="842" t="s">
        <v>15810</v>
      </c>
      <c r="J2668" s="107" t="s">
        <v>17159</v>
      </c>
      <c r="K2668" s="10">
        <v>3</v>
      </c>
      <c r="L2668" s="10">
        <v>12</v>
      </c>
      <c r="M2668" s="838">
        <v>25795.62</v>
      </c>
      <c r="N2668" s="10">
        <v>0</v>
      </c>
      <c r="O2668" s="107">
        <v>6</v>
      </c>
      <c r="P2668" s="838">
        <v>12600</v>
      </c>
      <c r="Q2668" s="10">
        <v>0</v>
      </c>
      <c r="R2668" s="107">
        <v>12</v>
      </c>
    </row>
    <row r="2669" spans="1:18" s="843" customFormat="1" ht="22.5" x14ac:dyDescent="0.25">
      <c r="A2669" s="107" t="s">
        <v>19901</v>
      </c>
      <c r="B2669" s="10" t="s">
        <v>19548</v>
      </c>
      <c r="C2669" s="269" t="s">
        <v>30118</v>
      </c>
      <c r="D2669" s="841" t="s">
        <v>19943</v>
      </c>
      <c r="E2669" s="837">
        <v>3200</v>
      </c>
      <c r="F2669" s="269" t="s">
        <v>21557</v>
      </c>
      <c r="G2669" s="841" t="s">
        <v>21558</v>
      </c>
      <c r="H2669" s="842" t="s">
        <v>19594</v>
      </c>
      <c r="I2669" s="842" t="s">
        <v>19093</v>
      </c>
      <c r="J2669" s="107" t="s">
        <v>19594</v>
      </c>
      <c r="K2669" s="10">
        <v>3</v>
      </c>
      <c r="L2669" s="10">
        <v>12</v>
      </c>
      <c r="M2669" s="838">
        <v>39000</v>
      </c>
      <c r="N2669" s="10">
        <v>0</v>
      </c>
      <c r="O2669" s="107">
        <v>6</v>
      </c>
      <c r="P2669" s="838">
        <v>19200</v>
      </c>
      <c r="Q2669" s="10">
        <v>0</v>
      </c>
      <c r="R2669" s="107">
        <v>12</v>
      </c>
    </row>
    <row r="2670" spans="1:18" s="843" customFormat="1" ht="22.5" x14ac:dyDescent="0.25">
      <c r="A2670" s="107" t="s">
        <v>19901</v>
      </c>
      <c r="B2670" s="10" t="s">
        <v>19548</v>
      </c>
      <c r="C2670" s="269" t="s">
        <v>30118</v>
      </c>
      <c r="D2670" s="841" t="s">
        <v>19902</v>
      </c>
      <c r="E2670" s="837">
        <v>2100</v>
      </c>
      <c r="F2670" s="269" t="s">
        <v>21559</v>
      </c>
      <c r="G2670" s="841" t="s">
        <v>21560</v>
      </c>
      <c r="H2670" s="842" t="s">
        <v>19594</v>
      </c>
      <c r="I2670" s="842" t="s">
        <v>19093</v>
      </c>
      <c r="J2670" s="107" t="s">
        <v>19594</v>
      </c>
      <c r="K2670" s="10">
        <v>3</v>
      </c>
      <c r="L2670" s="10">
        <v>12</v>
      </c>
      <c r="M2670" s="838">
        <v>25800</v>
      </c>
      <c r="N2670" s="10">
        <v>0</v>
      </c>
      <c r="O2670" s="107">
        <v>6</v>
      </c>
      <c r="P2670" s="838">
        <v>12600</v>
      </c>
      <c r="Q2670" s="10">
        <v>0</v>
      </c>
      <c r="R2670" s="107">
        <v>12</v>
      </c>
    </row>
    <row r="2671" spans="1:18" s="843" customFormat="1" ht="22.5" x14ac:dyDescent="0.25">
      <c r="A2671" s="107" t="s">
        <v>19901</v>
      </c>
      <c r="B2671" s="10" t="s">
        <v>19548</v>
      </c>
      <c r="C2671" s="269" t="s">
        <v>30118</v>
      </c>
      <c r="D2671" s="841" t="s">
        <v>21561</v>
      </c>
      <c r="E2671" s="837">
        <v>2800</v>
      </c>
      <c r="F2671" s="269" t="s">
        <v>21562</v>
      </c>
      <c r="G2671" s="841" t="s">
        <v>21563</v>
      </c>
      <c r="H2671" s="842" t="s">
        <v>19612</v>
      </c>
      <c r="I2671" s="842" t="s">
        <v>19093</v>
      </c>
      <c r="J2671" s="107" t="s">
        <v>19612</v>
      </c>
      <c r="K2671" s="10">
        <v>3</v>
      </c>
      <c r="L2671" s="10">
        <v>12</v>
      </c>
      <c r="M2671" s="838">
        <v>34147.5</v>
      </c>
      <c r="N2671" s="10">
        <v>0</v>
      </c>
      <c r="O2671" s="107">
        <v>2</v>
      </c>
      <c r="P2671" s="838">
        <v>715.56</v>
      </c>
      <c r="Q2671" s="10">
        <v>0</v>
      </c>
      <c r="R2671" s="107">
        <v>0</v>
      </c>
    </row>
    <row r="2672" spans="1:18" s="843" customFormat="1" ht="22.5" x14ac:dyDescent="0.25">
      <c r="A2672" s="107" t="s">
        <v>19901</v>
      </c>
      <c r="B2672" s="10" t="s">
        <v>19548</v>
      </c>
      <c r="C2672" s="269" t="s">
        <v>30118</v>
      </c>
      <c r="D2672" s="841" t="s">
        <v>19991</v>
      </c>
      <c r="E2672" s="837">
        <v>1200</v>
      </c>
      <c r="F2672" s="269" t="s">
        <v>21564</v>
      </c>
      <c r="G2672" s="841" t="s">
        <v>21565</v>
      </c>
      <c r="H2672" s="842" t="s">
        <v>15585</v>
      </c>
      <c r="I2672" s="842" t="s">
        <v>15585</v>
      </c>
      <c r="J2672" s="107" t="s">
        <v>15585</v>
      </c>
      <c r="K2672" s="10">
        <v>3</v>
      </c>
      <c r="L2672" s="10">
        <v>12</v>
      </c>
      <c r="M2672" s="838">
        <v>15210</v>
      </c>
      <c r="N2672" s="10">
        <v>0</v>
      </c>
      <c r="O2672" s="107">
        <v>6</v>
      </c>
      <c r="P2672" s="838">
        <v>7200</v>
      </c>
      <c r="Q2672" s="10">
        <v>0</v>
      </c>
      <c r="R2672" s="107">
        <v>12</v>
      </c>
    </row>
    <row r="2673" spans="1:18" s="843" customFormat="1" ht="22.5" x14ac:dyDescent="0.25">
      <c r="A2673" s="107" t="s">
        <v>19901</v>
      </c>
      <c r="B2673" s="10" t="s">
        <v>19548</v>
      </c>
      <c r="C2673" s="269" t="s">
        <v>30118</v>
      </c>
      <c r="D2673" s="841" t="s">
        <v>19926</v>
      </c>
      <c r="E2673" s="837">
        <v>1100</v>
      </c>
      <c r="F2673" s="269" t="s">
        <v>21566</v>
      </c>
      <c r="G2673" s="841" t="s">
        <v>21567</v>
      </c>
      <c r="H2673" s="842" t="s">
        <v>21007</v>
      </c>
      <c r="I2673" s="842" t="s">
        <v>15810</v>
      </c>
      <c r="J2673" s="107" t="s">
        <v>21007</v>
      </c>
      <c r="K2673" s="10">
        <v>3</v>
      </c>
      <c r="L2673" s="10">
        <v>12</v>
      </c>
      <c r="M2673" s="838">
        <v>14010</v>
      </c>
      <c r="N2673" s="10">
        <v>0</v>
      </c>
      <c r="O2673" s="107">
        <v>6</v>
      </c>
      <c r="P2673" s="838">
        <v>6600</v>
      </c>
      <c r="Q2673" s="10">
        <v>0</v>
      </c>
      <c r="R2673" s="107">
        <v>12</v>
      </c>
    </row>
    <row r="2674" spans="1:18" s="843" customFormat="1" ht="22.5" x14ac:dyDescent="0.25">
      <c r="A2674" s="107" t="s">
        <v>19901</v>
      </c>
      <c r="B2674" s="10" t="s">
        <v>19548</v>
      </c>
      <c r="C2674" s="269" t="s">
        <v>30118</v>
      </c>
      <c r="D2674" s="841" t="s">
        <v>19955</v>
      </c>
      <c r="E2674" s="837">
        <v>3200</v>
      </c>
      <c r="F2674" s="269" t="s">
        <v>21568</v>
      </c>
      <c r="G2674" s="841" t="s">
        <v>21569</v>
      </c>
      <c r="H2674" s="842" t="s">
        <v>19594</v>
      </c>
      <c r="I2674" s="842" t="s">
        <v>19093</v>
      </c>
      <c r="J2674" s="107" t="s">
        <v>19594</v>
      </c>
      <c r="K2674" s="10">
        <v>3</v>
      </c>
      <c r="L2674" s="10">
        <v>12</v>
      </c>
      <c r="M2674" s="838">
        <v>39000</v>
      </c>
      <c r="N2674" s="10">
        <v>0</v>
      </c>
      <c r="O2674" s="107">
        <v>6</v>
      </c>
      <c r="P2674" s="838">
        <v>19200</v>
      </c>
      <c r="Q2674" s="10">
        <v>0</v>
      </c>
      <c r="R2674" s="107">
        <v>12</v>
      </c>
    </row>
    <row r="2675" spans="1:18" s="843" customFormat="1" ht="22.5" x14ac:dyDescent="0.25">
      <c r="A2675" s="107" t="s">
        <v>19901</v>
      </c>
      <c r="B2675" s="10" t="s">
        <v>19548</v>
      </c>
      <c r="C2675" s="269" t="s">
        <v>30118</v>
      </c>
      <c r="D2675" s="841" t="s">
        <v>19955</v>
      </c>
      <c r="E2675" s="837">
        <v>3200</v>
      </c>
      <c r="F2675" s="269" t="s">
        <v>21570</v>
      </c>
      <c r="G2675" s="841" t="s">
        <v>21571</v>
      </c>
      <c r="H2675" s="842" t="s">
        <v>20142</v>
      </c>
      <c r="I2675" s="842" t="s">
        <v>19093</v>
      </c>
      <c r="J2675" s="107" t="s">
        <v>20142</v>
      </c>
      <c r="K2675" s="10">
        <v>3</v>
      </c>
      <c r="L2675" s="10">
        <v>12</v>
      </c>
      <c r="M2675" s="838">
        <v>39000</v>
      </c>
      <c r="N2675" s="10">
        <v>0</v>
      </c>
      <c r="O2675" s="107">
        <v>6</v>
      </c>
      <c r="P2675" s="838">
        <v>19200</v>
      </c>
      <c r="Q2675" s="10">
        <v>0</v>
      </c>
      <c r="R2675" s="107">
        <v>12</v>
      </c>
    </row>
    <row r="2676" spans="1:18" s="843" customFormat="1" ht="22.5" x14ac:dyDescent="0.25">
      <c r="A2676" s="107" t="s">
        <v>19901</v>
      </c>
      <c r="B2676" s="10" t="s">
        <v>19548</v>
      </c>
      <c r="C2676" s="269" t="s">
        <v>30118</v>
      </c>
      <c r="D2676" s="841" t="s">
        <v>19955</v>
      </c>
      <c r="E2676" s="837">
        <v>3200</v>
      </c>
      <c r="F2676" s="269" t="s">
        <v>21572</v>
      </c>
      <c r="G2676" s="841" t="s">
        <v>21573</v>
      </c>
      <c r="H2676" s="842" t="s">
        <v>15577</v>
      </c>
      <c r="I2676" s="842" t="s">
        <v>19093</v>
      </c>
      <c r="J2676" s="107" t="s">
        <v>15577</v>
      </c>
      <c r="K2676" s="10">
        <v>3</v>
      </c>
      <c r="L2676" s="10">
        <v>12</v>
      </c>
      <c r="M2676" s="838">
        <v>39000</v>
      </c>
      <c r="N2676" s="10">
        <v>0</v>
      </c>
      <c r="O2676" s="107">
        <v>6</v>
      </c>
      <c r="P2676" s="838">
        <v>19200</v>
      </c>
      <c r="Q2676" s="10">
        <v>0</v>
      </c>
      <c r="R2676" s="107">
        <v>12</v>
      </c>
    </row>
    <row r="2677" spans="1:18" s="843" customFormat="1" ht="22.5" x14ac:dyDescent="0.25">
      <c r="A2677" s="107" t="s">
        <v>19901</v>
      </c>
      <c r="B2677" s="10" t="s">
        <v>19548</v>
      </c>
      <c r="C2677" s="269" t="s">
        <v>30118</v>
      </c>
      <c r="D2677" s="841" t="s">
        <v>19926</v>
      </c>
      <c r="E2677" s="837">
        <v>1025</v>
      </c>
      <c r="F2677" s="269" t="s">
        <v>21574</v>
      </c>
      <c r="G2677" s="841" t="s">
        <v>21575</v>
      </c>
      <c r="H2677" s="842" t="s">
        <v>15585</v>
      </c>
      <c r="I2677" s="842" t="s">
        <v>15585</v>
      </c>
      <c r="J2677" s="107" t="s">
        <v>15585</v>
      </c>
      <c r="K2677" s="10">
        <v>3</v>
      </c>
      <c r="L2677" s="10">
        <v>12</v>
      </c>
      <c r="M2677" s="838">
        <v>12810</v>
      </c>
      <c r="N2677" s="10">
        <v>0</v>
      </c>
      <c r="O2677" s="107">
        <v>6</v>
      </c>
      <c r="P2677" s="838">
        <v>6025</v>
      </c>
      <c r="Q2677" s="10">
        <v>0</v>
      </c>
      <c r="R2677" s="107">
        <v>12</v>
      </c>
    </row>
    <row r="2678" spans="1:18" s="843" customFormat="1" ht="22.5" x14ac:dyDescent="0.25">
      <c r="A2678" s="107" t="s">
        <v>19901</v>
      </c>
      <c r="B2678" s="10" t="s">
        <v>19548</v>
      </c>
      <c r="C2678" s="269" t="s">
        <v>30118</v>
      </c>
      <c r="D2678" s="841" t="s">
        <v>19926</v>
      </c>
      <c r="E2678" s="837">
        <v>1100</v>
      </c>
      <c r="F2678" s="269" t="s">
        <v>21576</v>
      </c>
      <c r="G2678" s="841" t="s">
        <v>21577</v>
      </c>
      <c r="H2678" s="842" t="s">
        <v>17159</v>
      </c>
      <c r="I2678" s="842" t="s">
        <v>15810</v>
      </c>
      <c r="J2678" s="107" t="s">
        <v>17159</v>
      </c>
      <c r="K2678" s="10">
        <v>3</v>
      </c>
      <c r="L2678" s="10">
        <v>12</v>
      </c>
      <c r="M2678" s="838">
        <v>14010</v>
      </c>
      <c r="N2678" s="10">
        <v>0</v>
      </c>
      <c r="O2678" s="107">
        <v>6</v>
      </c>
      <c r="P2678" s="838">
        <v>6600</v>
      </c>
      <c r="Q2678" s="10">
        <v>0</v>
      </c>
      <c r="R2678" s="107">
        <v>12</v>
      </c>
    </row>
    <row r="2679" spans="1:18" s="843" customFormat="1" ht="22.5" x14ac:dyDescent="0.25">
      <c r="A2679" s="107" t="s">
        <v>19901</v>
      </c>
      <c r="B2679" s="10" t="s">
        <v>19548</v>
      </c>
      <c r="C2679" s="269" t="s">
        <v>30118</v>
      </c>
      <c r="D2679" s="841" t="s">
        <v>20021</v>
      </c>
      <c r="E2679" s="837">
        <v>1250</v>
      </c>
      <c r="F2679" s="269" t="s">
        <v>21578</v>
      </c>
      <c r="G2679" s="841" t="s">
        <v>21579</v>
      </c>
      <c r="H2679" s="842" t="s">
        <v>15585</v>
      </c>
      <c r="I2679" s="842" t="s">
        <v>15585</v>
      </c>
      <c r="J2679" s="107" t="s">
        <v>15585</v>
      </c>
      <c r="K2679" s="10">
        <v>3</v>
      </c>
      <c r="L2679" s="10">
        <v>12</v>
      </c>
      <c r="M2679" s="838">
        <v>15810</v>
      </c>
      <c r="N2679" s="10">
        <v>0</v>
      </c>
      <c r="O2679" s="107">
        <v>6</v>
      </c>
      <c r="P2679" s="838">
        <v>7500</v>
      </c>
      <c r="Q2679" s="10">
        <v>0</v>
      </c>
      <c r="R2679" s="107">
        <v>12</v>
      </c>
    </row>
    <row r="2680" spans="1:18" s="843" customFormat="1" ht="22.5" x14ac:dyDescent="0.25">
      <c r="A2680" s="107" t="s">
        <v>19901</v>
      </c>
      <c r="B2680" s="10" t="s">
        <v>19548</v>
      </c>
      <c r="C2680" s="269" t="s">
        <v>30118</v>
      </c>
      <c r="D2680" s="841" t="s">
        <v>20122</v>
      </c>
      <c r="E2680" s="837">
        <v>3200</v>
      </c>
      <c r="F2680" s="269" t="s">
        <v>21580</v>
      </c>
      <c r="G2680" s="841" t="s">
        <v>21581</v>
      </c>
      <c r="H2680" s="842" t="s">
        <v>19594</v>
      </c>
      <c r="I2680" s="842" t="s">
        <v>19093</v>
      </c>
      <c r="J2680" s="107" t="s">
        <v>19594</v>
      </c>
      <c r="K2680" s="10">
        <v>3</v>
      </c>
      <c r="L2680" s="10">
        <v>12</v>
      </c>
      <c r="M2680" s="838">
        <v>38993.33</v>
      </c>
      <c r="N2680" s="10">
        <v>0</v>
      </c>
      <c r="O2680" s="107">
        <v>6</v>
      </c>
      <c r="P2680" s="838">
        <v>19200</v>
      </c>
      <c r="Q2680" s="10">
        <v>0</v>
      </c>
      <c r="R2680" s="107">
        <v>12</v>
      </c>
    </row>
    <row r="2681" spans="1:18" s="843" customFormat="1" ht="22.5" x14ac:dyDescent="0.25">
      <c r="A2681" s="107" t="s">
        <v>19901</v>
      </c>
      <c r="B2681" s="10" t="s">
        <v>19548</v>
      </c>
      <c r="C2681" s="269" t="s">
        <v>30118</v>
      </c>
      <c r="D2681" s="841" t="s">
        <v>19902</v>
      </c>
      <c r="E2681" s="837">
        <v>2100</v>
      </c>
      <c r="F2681" s="269" t="s">
        <v>21582</v>
      </c>
      <c r="G2681" s="841" t="s">
        <v>21583</v>
      </c>
      <c r="H2681" s="842" t="s">
        <v>17159</v>
      </c>
      <c r="I2681" s="842" t="s">
        <v>15810</v>
      </c>
      <c r="J2681" s="107" t="s">
        <v>17159</v>
      </c>
      <c r="K2681" s="10">
        <v>3</v>
      </c>
      <c r="L2681" s="10">
        <v>12</v>
      </c>
      <c r="M2681" s="838">
        <v>25730</v>
      </c>
      <c r="N2681" s="10">
        <v>0</v>
      </c>
      <c r="O2681" s="107">
        <v>6</v>
      </c>
      <c r="P2681" s="838">
        <v>4200</v>
      </c>
      <c r="Q2681" s="10">
        <v>0</v>
      </c>
      <c r="R2681" s="107">
        <v>12</v>
      </c>
    </row>
    <row r="2682" spans="1:18" s="843" customFormat="1" ht="22.5" x14ac:dyDescent="0.25">
      <c r="A2682" s="107" t="s">
        <v>19901</v>
      </c>
      <c r="B2682" s="10" t="s">
        <v>19548</v>
      </c>
      <c r="C2682" s="269" t="s">
        <v>30118</v>
      </c>
      <c r="D2682" s="841" t="s">
        <v>19902</v>
      </c>
      <c r="E2682" s="837">
        <v>2100</v>
      </c>
      <c r="F2682" s="269" t="s">
        <v>21584</v>
      </c>
      <c r="G2682" s="841" t="s">
        <v>21585</v>
      </c>
      <c r="H2682" s="842" t="s">
        <v>17159</v>
      </c>
      <c r="I2682" s="842" t="s">
        <v>15810</v>
      </c>
      <c r="J2682" s="107" t="s">
        <v>17159</v>
      </c>
      <c r="K2682" s="10">
        <v>3</v>
      </c>
      <c r="L2682" s="10">
        <v>12</v>
      </c>
      <c r="M2682" s="838">
        <v>25800</v>
      </c>
      <c r="N2682" s="10">
        <v>0</v>
      </c>
      <c r="O2682" s="107">
        <v>6</v>
      </c>
      <c r="P2682" s="838">
        <v>12600</v>
      </c>
      <c r="Q2682" s="10">
        <v>0</v>
      </c>
      <c r="R2682" s="107">
        <v>12</v>
      </c>
    </row>
    <row r="2683" spans="1:18" s="843" customFormat="1" ht="22.5" x14ac:dyDescent="0.25">
      <c r="A2683" s="107" t="s">
        <v>19901</v>
      </c>
      <c r="B2683" s="10" t="s">
        <v>19548</v>
      </c>
      <c r="C2683" s="269" t="s">
        <v>30118</v>
      </c>
      <c r="D2683" s="841" t="s">
        <v>20128</v>
      </c>
      <c r="E2683" s="837">
        <v>4500</v>
      </c>
      <c r="F2683" s="269" t="s">
        <v>21586</v>
      </c>
      <c r="G2683" s="841" t="s">
        <v>21587</v>
      </c>
      <c r="H2683" s="842" t="s">
        <v>19911</v>
      </c>
      <c r="I2683" s="842" t="s">
        <v>19093</v>
      </c>
      <c r="J2683" s="107" t="s">
        <v>19911</v>
      </c>
      <c r="K2683" s="10">
        <v>3</v>
      </c>
      <c r="L2683" s="10">
        <v>12</v>
      </c>
      <c r="M2683" s="838">
        <v>54300</v>
      </c>
      <c r="N2683" s="10">
        <v>0</v>
      </c>
      <c r="O2683" s="107">
        <v>6</v>
      </c>
      <c r="P2683" s="838">
        <v>26850</v>
      </c>
      <c r="Q2683" s="10">
        <v>0</v>
      </c>
      <c r="R2683" s="107">
        <v>12</v>
      </c>
    </row>
    <row r="2684" spans="1:18" s="843" customFormat="1" ht="22.5" x14ac:dyDescent="0.25">
      <c r="A2684" s="107" t="s">
        <v>19901</v>
      </c>
      <c r="B2684" s="10" t="s">
        <v>19548</v>
      </c>
      <c r="C2684" s="269" t="s">
        <v>30118</v>
      </c>
      <c r="D2684" s="841" t="s">
        <v>19926</v>
      </c>
      <c r="E2684" s="837">
        <v>1025</v>
      </c>
      <c r="F2684" s="269" t="s">
        <v>21588</v>
      </c>
      <c r="G2684" s="841" t="s">
        <v>21589</v>
      </c>
      <c r="H2684" s="842" t="s">
        <v>15585</v>
      </c>
      <c r="I2684" s="842" t="s">
        <v>15585</v>
      </c>
      <c r="J2684" s="107" t="s">
        <v>15585</v>
      </c>
      <c r="K2684" s="10">
        <v>3</v>
      </c>
      <c r="L2684" s="10">
        <v>12</v>
      </c>
      <c r="M2684" s="838">
        <v>12776.67</v>
      </c>
      <c r="N2684" s="10">
        <v>0</v>
      </c>
      <c r="O2684" s="107">
        <v>6</v>
      </c>
      <c r="P2684" s="838">
        <v>6025</v>
      </c>
      <c r="Q2684" s="10">
        <v>0</v>
      </c>
      <c r="R2684" s="107">
        <v>12</v>
      </c>
    </row>
    <row r="2685" spans="1:18" s="843" customFormat="1" ht="22.5" x14ac:dyDescent="0.25">
      <c r="A2685" s="107" t="s">
        <v>19901</v>
      </c>
      <c r="B2685" s="10" t="s">
        <v>19548</v>
      </c>
      <c r="C2685" s="269" t="s">
        <v>30118</v>
      </c>
      <c r="D2685" s="841" t="s">
        <v>19908</v>
      </c>
      <c r="E2685" s="837">
        <v>3200</v>
      </c>
      <c r="F2685" s="269" t="s">
        <v>21590</v>
      </c>
      <c r="G2685" s="841" t="s">
        <v>21591</v>
      </c>
      <c r="H2685" s="842" t="s">
        <v>19911</v>
      </c>
      <c r="I2685" s="842" t="s">
        <v>19093</v>
      </c>
      <c r="J2685" s="107" t="s">
        <v>19911</v>
      </c>
      <c r="K2685" s="10">
        <v>3</v>
      </c>
      <c r="L2685" s="10">
        <v>12</v>
      </c>
      <c r="M2685" s="838">
        <v>39000</v>
      </c>
      <c r="N2685" s="10">
        <v>0</v>
      </c>
      <c r="O2685" s="107">
        <v>6</v>
      </c>
      <c r="P2685" s="838">
        <v>19200</v>
      </c>
      <c r="Q2685" s="10">
        <v>0</v>
      </c>
      <c r="R2685" s="107">
        <v>12</v>
      </c>
    </row>
    <row r="2686" spans="1:18" s="843" customFormat="1" ht="22.5" x14ac:dyDescent="0.25">
      <c r="A2686" s="107" t="s">
        <v>19901</v>
      </c>
      <c r="B2686" s="10" t="s">
        <v>19548</v>
      </c>
      <c r="C2686" s="269" t="s">
        <v>30118</v>
      </c>
      <c r="D2686" s="841" t="s">
        <v>20740</v>
      </c>
      <c r="E2686" s="837">
        <v>3500</v>
      </c>
      <c r="F2686" s="269" t="s">
        <v>21592</v>
      </c>
      <c r="G2686" s="841" t="s">
        <v>21593</v>
      </c>
      <c r="H2686" s="842" t="s">
        <v>19594</v>
      </c>
      <c r="I2686" s="842" t="s">
        <v>19093</v>
      </c>
      <c r="J2686" s="107" t="s">
        <v>19594</v>
      </c>
      <c r="K2686" s="10">
        <v>1</v>
      </c>
      <c r="L2686" s="10">
        <v>3</v>
      </c>
      <c r="M2686" s="838">
        <v>9400</v>
      </c>
      <c r="N2686" s="10">
        <v>1</v>
      </c>
      <c r="O2686" s="107">
        <v>3</v>
      </c>
      <c r="P2686" s="838">
        <v>18721.12</v>
      </c>
      <c r="Q2686" s="10">
        <v>0</v>
      </c>
      <c r="R2686" s="107">
        <v>0</v>
      </c>
    </row>
    <row r="2687" spans="1:18" s="843" customFormat="1" ht="22.5" x14ac:dyDescent="0.25">
      <c r="A2687" s="107" t="s">
        <v>19901</v>
      </c>
      <c r="B2687" s="10" t="s">
        <v>19548</v>
      </c>
      <c r="C2687" s="269" t="s">
        <v>30118</v>
      </c>
      <c r="D2687" s="841" t="s">
        <v>19955</v>
      </c>
      <c r="E2687" s="837">
        <v>3200</v>
      </c>
      <c r="F2687" s="269" t="s">
        <v>21594</v>
      </c>
      <c r="G2687" s="841" t="s">
        <v>21595</v>
      </c>
      <c r="H2687" s="842" t="s">
        <v>19594</v>
      </c>
      <c r="I2687" s="842" t="s">
        <v>19093</v>
      </c>
      <c r="J2687" s="107" t="s">
        <v>19594</v>
      </c>
      <c r="K2687" s="10">
        <v>3</v>
      </c>
      <c r="L2687" s="10">
        <v>12</v>
      </c>
      <c r="M2687" s="838">
        <v>39000</v>
      </c>
      <c r="N2687" s="10">
        <v>0</v>
      </c>
      <c r="O2687" s="107">
        <v>6</v>
      </c>
      <c r="P2687" s="838">
        <v>19200</v>
      </c>
      <c r="Q2687" s="10">
        <v>0</v>
      </c>
      <c r="R2687" s="107">
        <v>12</v>
      </c>
    </row>
    <row r="2688" spans="1:18" s="843" customFormat="1" ht="22.5" x14ac:dyDescent="0.25">
      <c r="A2688" s="107" t="s">
        <v>19901</v>
      </c>
      <c r="B2688" s="10" t="s">
        <v>19548</v>
      </c>
      <c r="C2688" s="269" t="s">
        <v>30118</v>
      </c>
      <c r="D2688" s="841" t="s">
        <v>19902</v>
      </c>
      <c r="E2688" s="837">
        <v>2100</v>
      </c>
      <c r="F2688" s="269" t="s">
        <v>21596</v>
      </c>
      <c r="G2688" s="841" t="s">
        <v>21597</v>
      </c>
      <c r="H2688" s="842" t="s">
        <v>17159</v>
      </c>
      <c r="I2688" s="842" t="s">
        <v>15810</v>
      </c>
      <c r="J2688" s="107" t="s">
        <v>17159</v>
      </c>
      <c r="K2688" s="10">
        <v>3</v>
      </c>
      <c r="L2688" s="10">
        <v>12</v>
      </c>
      <c r="M2688" s="838">
        <v>25800</v>
      </c>
      <c r="N2688" s="10">
        <v>0</v>
      </c>
      <c r="O2688" s="107">
        <v>6</v>
      </c>
      <c r="P2688" s="838">
        <v>12600</v>
      </c>
      <c r="Q2688" s="10">
        <v>0</v>
      </c>
      <c r="R2688" s="107">
        <v>12</v>
      </c>
    </row>
    <row r="2689" spans="1:18" s="843" customFormat="1" ht="22.5" x14ac:dyDescent="0.25">
      <c r="A2689" s="107" t="s">
        <v>19901</v>
      </c>
      <c r="B2689" s="10" t="s">
        <v>19548</v>
      </c>
      <c r="C2689" s="269" t="s">
        <v>30118</v>
      </c>
      <c r="D2689" s="841" t="s">
        <v>19902</v>
      </c>
      <c r="E2689" s="837">
        <v>2100</v>
      </c>
      <c r="F2689" s="269" t="s">
        <v>21598</v>
      </c>
      <c r="G2689" s="841" t="s">
        <v>21599</v>
      </c>
      <c r="H2689" s="842" t="s">
        <v>17159</v>
      </c>
      <c r="I2689" s="842" t="s">
        <v>15810</v>
      </c>
      <c r="J2689" s="107" t="s">
        <v>17159</v>
      </c>
      <c r="K2689" s="10">
        <v>3</v>
      </c>
      <c r="L2689" s="10">
        <v>12</v>
      </c>
      <c r="M2689" s="838">
        <v>25800</v>
      </c>
      <c r="N2689" s="10">
        <v>0</v>
      </c>
      <c r="O2689" s="107">
        <v>6</v>
      </c>
      <c r="P2689" s="838">
        <v>12600</v>
      </c>
      <c r="Q2689" s="10">
        <v>0</v>
      </c>
      <c r="R2689" s="107">
        <v>12</v>
      </c>
    </row>
    <row r="2690" spans="1:18" s="843" customFormat="1" ht="22.5" x14ac:dyDescent="0.25">
      <c r="A2690" s="107" t="s">
        <v>19901</v>
      </c>
      <c r="B2690" s="10" t="s">
        <v>19548</v>
      </c>
      <c r="C2690" s="269" t="s">
        <v>30118</v>
      </c>
      <c r="D2690" s="841" t="s">
        <v>21600</v>
      </c>
      <c r="E2690" s="837">
        <v>3000</v>
      </c>
      <c r="F2690" s="269" t="s">
        <v>21601</v>
      </c>
      <c r="G2690" s="841" t="s">
        <v>21602</v>
      </c>
      <c r="H2690" s="842" t="s">
        <v>20001</v>
      </c>
      <c r="I2690" s="842" t="s">
        <v>15810</v>
      </c>
      <c r="J2690" s="107" t="s">
        <v>20001</v>
      </c>
      <c r="K2690" s="10">
        <v>3</v>
      </c>
      <c r="L2690" s="10">
        <v>12</v>
      </c>
      <c r="M2690" s="838">
        <v>36609.589999999997</v>
      </c>
      <c r="N2690" s="10">
        <v>0</v>
      </c>
      <c r="O2690" s="107">
        <v>6</v>
      </c>
      <c r="P2690" s="838">
        <v>17900</v>
      </c>
      <c r="Q2690" s="10">
        <v>0</v>
      </c>
      <c r="R2690" s="107">
        <v>12</v>
      </c>
    </row>
    <row r="2691" spans="1:18" s="843" customFormat="1" ht="22.5" x14ac:dyDescent="0.25">
      <c r="A2691" s="107" t="s">
        <v>19901</v>
      </c>
      <c r="B2691" s="10" t="s">
        <v>19548</v>
      </c>
      <c r="C2691" s="269" t="s">
        <v>30118</v>
      </c>
      <c r="D2691" s="841" t="s">
        <v>21603</v>
      </c>
      <c r="E2691" s="837">
        <v>1200</v>
      </c>
      <c r="F2691" s="269" t="s">
        <v>21604</v>
      </c>
      <c r="G2691" s="841" t="s">
        <v>21605</v>
      </c>
      <c r="H2691" s="842" t="s">
        <v>15585</v>
      </c>
      <c r="I2691" s="842" t="s">
        <v>19093</v>
      </c>
      <c r="J2691" s="107" t="s">
        <v>15585</v>
      </c>
      <c r="K2691" s="10">
        <v>1</v>
      </c>
      <c r="L2691" s="10">
        <v>1</v>
      </c>
      <c r="M2691" s="838">
        <v>1303.33</v>
      </c>
      <c r="N2691" s="10">
        <v>0</v>
      </c>
      <c r="O2691" s="107">
        <v>0</v>
      </c>
      <c r="P2691" s="838">
        <v>0</v>
      </c>
      <c r="Q2691" s="10">
        <v>0</v>
      </c>
      <c r="R2691" s="107">
        <v>0</v>
      </c>
    </row>
    <row r="2692" spans="1:18" s="843" customFormat="1" ht="22.5" x14ac:dyDescent="0.25">
      <c r="A2692" s="107" t="s">
        <v>19901</v>
      </c>
      <c r="B2692" s="10" t="s">
        <v>19548</v>
      </c>
      <c r="C2692" s="269" t="s">
        <v>30118</v>
      </c>
      <c r="D2692" s="841" t="s">
        <v>20321</v>
      </c>
      <c r="E2692" s="837">
        <v>3500</v>
      </c>
      <c r="F2692" s="269" t="s">
        <v>21606</v>
      </c>
      <c r="G2692" s="841" t="s">
        <v>21607</v>
      </c>
      <c r="H2692" s="842" t="s">
        <v>19911</v>
      </c>
      <c r="I2692" s="842" t="s">
        <v>19093</v>
      </c>
      <c r="J2692" s="107" t="s">
        <v>19911</v>
      </c>
      <c r="K2692" s="10">
        <v>1</v>
      </c>
      <c r="L2692" s="10">
        <v>11</v>
      </c>
      <c r="M2692" s="838">
        <v>38050</v>
      </c>
      <c r="N2692" s="10">
        <v>0</v>
      </c>
      <c r="O2692" s="107">
        <v>6</v>
      </c>
      <c r="P2692" s="838">
        <v>10500</v>
      </c>
      <c r="Q2692" s="10">
        <v>0</v>
      </c>
      <c r="R2692" s="107">
        <v>12</v>
      </c>
    </row>
    <row r="2693" spans="1:18" s="843" customFormat="1" ht="22.5" x14ac:dyDescent="0.25">
      <c r="A2693" s="107" t="s">
        <v>19901</v>
      </c>
      <c r="B2693" s="10" t="s">
        <v>19548</v>
      </c>
      <c r="C2693" s="269" t="s">
        <v>30118</v>
      </c>
      <c r="D2693" s="841" t="s">
        <v>19902</v>
      </c>
      <c r="E2693" s="837">
        <v>2100</v>
      </c>
      <c r="F2693" s="269" t="s">
        <v>21608</v>
      </c>
      <c r="G2693" s="841" t="s">
        <v>21609</v>
      </c>
      <c r="H2693" s="842" t="s">
        <v>17159</v>
      </c>
      <c r="I2693" s="842" t="s">
        <v>15810</v>
      </c>
      <c r="J2693" s="107" t="s">
        <v>17159</v>
      </c>
      <c r="K2693" s="10">
        <v>3</v>
      </c>
      <c r="L2693" s="10">
        <v>12</v>
      </c>
      <c r="M2693" s="838">
        <v>25800</v>
      </c>
      <c r="N2693" s="10">
        <v>0</v>
      </c>
      <c r="O2693" s="107">
        <v>6</v>
      </c>
      <c r="P2693" s="838">
        <v>12600</v>
      </c>
      <c r="Q2693" s="10">
        <v>0</v>
      </c>
      <c r="R2693" s="107">
        <v>12</v>
      </c>
    </row>
    <row r="2694" spans="1:18" s="843" customFormat="1" ht="22.5" x14ac:dyDescent="0.25">
      <c r="A2694" s="107" t="s">
        <v>19901</v>
      </c>
      <c r="B2694" s="10" t="s">
        <v>19548</v>
      </c>
      <c r="C2694" s="269" t="s">
        <v>30118</v>
      </c>
      <c r="D2694" s="841" t="s">
        <v>19908</v>
      </c>
      <c r="E2694" s="837">
        <v>3200</v>
      </c>
      <c r="F2694" s="269" t="s">
        <v>21610</v>
      </c>
      <c r="G2694" s="841" t="s">
        <v>21611</v>
      </c>
      <c r="H2694" s="842" t="s">
        <v>19911</v>
      </c>
      <c r="I2694" s="842" t="s">
        <v>19093</v>
      </c>
      <c r="J2694" s="107" t="s">
        <v>19911</v>
      </c>
      <c r="K2694" s="10">
        <v>0</v>
      </c>
      <c r="L2694" s="10">
        <v>0</v>
      </c>
      <c r="M2694" s="838">
        <v>0</v>
      </c>
      <c r="N2694" s="10">
        <v>1</v>
      </c>
      <c r="O2694" s="107">
        <v>6</v>
      </c>
      <c r="P2694" s="838">
        <v>1706.67</v>
      </c>
      <c r="Q2694" s="10">
        <v>1</v>
      </c>
      <c r="R2694" s="107">
        <v>7</v>
      </c>
    </row>
    <row r="2695" spans="1:18" s="843" customFormat="1" ht="22.5" x14ac:dyDescent="0.25">
      <c r="A2695" s="107" t="s">
        <v>19901</v>
      </c>
      <c r="B2695" s="10" t="s">
        <v>19548</v>
      </c>
      <c r="C2695" s="269" t="s">
        <v>30118</v>
      </c>
      <c r="D2695" s="841" t="s">
        <v>19902</v>
      </c>
      <c r="E2695" s="837">
        <v>2100</v>
      </c>
      <c r="F2695" s="269" t="s">
        <v>21612</v>
      </c>
      <c r="G2695" s="841" t="s">
        <v>21613</v>
      </c>
      <c r="H2695" s="842" t="s">
        <v>17159</v>
      </c>
      <c r="I2695" s="842" t="s">
        <v>15810</v>
      </c>
      <c r="J2695" s="107" t="s">
        <v>17159</v>
      </c>
      <c r="K2695" s="10">
        <v>3</v>
      </c>
      <c r="L2695" s="10">
        <v>12</v>
      </c>
      <c r="M2695" s="838">
        <v>25769.809999999998</v>
      </c>
      <c r="N2695" s="10">
        <v>0</v>
      </c>
      <c r="O2695" s="107">
        <v>6</v>
      </c>
      <c r="P2695" s="838">
        <v>12599.27</v>
      </c>
      <c r="Q2695" s="10">
        <v>0</v>
      </c>
      <c r="R2695" s="107">
        <v>12</v>
      </c>
    </row>
    <row r="2696" spans="1:18" s="843" customFormat="1" ht="22.5" x14ac:dyDescent="0.25">
      <c r="A2696" s="107" t="s">
        <v>19901</v>
      </c>
      <c r="B2696" s="10" t="s">
        <v>19548</v>
      </c>
      <c r="C2696" s="269" t="s">
        <v>30118</v>
      </c>
      <c r="D2696" s="841" t="s">
        <v>19974</v>
      </c>
      <c r="E2696" s="837">
        <v>2100</v>
      </c>
      <c r="F2696" s="269" t="s">
        <v>21614</v>
      </c>
      <c r="G2696" s="841" t="s">
        <v>21615</v>
      </c>
      <c r="H2696" s="842" t="s">
        <v>17159</v>
      </c>
      <c r="I2696" s="842" t="s">
        <v>15810</v>
      </c>
      <c r="J2696" s="107" t="s">
        <v>17159</v>
      </c>
      <c r="K2696" s="10">
        <v>3</v>
      </c>
      <c r="L2696" s="10">
        <v>12</v>
      </c>
      <c r="M2696" s="838">
        <v>25800</v>
      </c>
      <c r="N2696" s="10">
        <v>0</v>
      </c>
      <c r="O2696" s="107">
        <v>1</v>
      </c>
      <c r="P2696" s="838">
        <v>2619.17</v>
      </c>
      <c r="Q2696" s="10">
        <v>0</v>
      </c>
      <c r="R2696" s="107">
        <v>0</v>
      </c>
    </row>
    <row r="2697" spans="1:18" s="843" customFormat="1" ht="22.5" x14ac:dyDescent="0.25">
      <c r="A2697" s="107" t="s">
        <v>19901</v>
      </c>
      <c r="B2697" s="10" t="s">
        <v>19548</v>
      </c>
      <c r="C2697" s="269" t="s">
        <v>30118</v>
      </c>
      <c r="D2697" s="841" t="s">
        <v>19902</v>
      </c>
      <c r="E2697" s="837">
        <v>2100</v>
      </c>
      <c r="F2697" s="269" t="s">
        <v>21616</v>
      </c>
      <c r="G2697" s="841" t="s">
        <v>21617</v>
      </c>
      <c r="H2697" s="842" t="s">
        <v>15585</v>
      </c>
      <c r="I2697" s="842" t="s">
        <v>15585</v>
      </c>
      <c r="J2697" s="107" t="s">
        <v>15585</v>
      </c>
      <c r="K2697" s="10">
        <v>3</v>
      </c>
      <c r="L2697" s="10">
        <v>12</v>
      </c>
      <c r="M2697" s="838">
        <v>25795.62</v>
      </c>
      <c r="N2697" s="10">
        <v>0</v>
      </c>
      <c r="O2697" s="107">
        <v>2</v>
      </c>
      <c r="P2697" s="838">
        <v>4398.33</v>
      </c>
      <c r="Q2697" s="10">
        <v>0</v>
      </c>
      <c r="R2697" s="107">
        <v>0</v>
      </c>
    </row>
    <row r="2698" spans="1:18" s="843" customFormat="1" ht="22.5" x14ac:dyDescent="0.25">
      <c r="A2698" s="107" t="s">
        <v>19901</v>
      </c>
      <c r="B2698" s="10" t="s">
        <v>19548</v>
      </c>
      <c r="C2698" s="269" t="s">
        <v>30118</v>
      </c>
      <c r="D2698" s="841" t="s">
        <v>19902</v>
      </c>
      <c r="E2698" s="837">
        <v>2100</v>
      </c>
      <c r="F2698" s="269" t="s">
        <v>21618</v>
      </c>
      <c r="G2698" s="841" t="s">
        <v>21619</v>
      </c>
      <c r="H2698" s="842" t="s">
        <v>17159</v>
      </c>
      <c r="I2698" s="842" t="s">
        <v>15810</v>
      </c>
      <c r="J2698" s="107" t="s">
        <v>17159</v>
      </c>
      <c r="K2698" s="10">
        <v>3</v>
      </c>
      <c r="L2698" s="10">
        <v>12</v>
      </c>
      <c r="M2698" s="838">
        <v>25800</v>
      </c>
      <c r="N2698" s="10">
        <v>0</v>
      </c>
      <c r="O2698" s="107">
        <v>6</v>
      </c>
      <c r="P2698" s="838">
        <v>12600</v>
      </c>
      <c r="Q2698" s="10">
        <v>0</v>
      </c>
      <c r="R2698" s="107">
        <v>12</v>
      </c>
    </row>
    <row r="2699" spans="1:18" s="843" customFormat="1" ht="22.5" x14ac:dyDescent="0.25">
      <c r="A2699" s="107" t="s">
        <v>19901</v>
      </c>
      <c r="B2699" s="10" t="s">
        <v>19548</v>
      </c>
      <c r="C2699" s="269" t="s">
        <v>30118</v>
      </c>
      <c r="D2699" s="841" t="s">
        <v>19991</v>
      </c>
      <c r="E2699" s="837">
        <v>1200</v>
      </c>
      <c r="F2699" s="269" t="s">
        <v>21620</v>
      </c>
      <c r="G2699" s="841" t="s">
        <v>21621</v>
      </c>
      <c r="H2699" s="842" t="s">
        <v>15585</v>
      </c>
      <c r="I2699" s="842" t="s">
        <v>15585</v>
      </c>
      <c r="J2699" s="107" t="s">
        <v>15585</v>
      </c>
      <c r="K2699" s="10">
        <v>3</v>
      </c>
      <c r="L2699" s="10">
        <v>12</v>
      </c>
      <c r="M2699" s="838">
        <v>15210</v>
      </c>
      <c r="N2699" s="10">
        <v>0</v>
      </c>
      <c r="O2699" s="107">
        <v>6</v>
      </c>
      <c r="P2699" s="838">
        <v>7200</v>
      </c>
      <c r="Q2699" s="10">
        <v>0</v>
      </c>
      <c r="R2699" s="107">
        <v>12</v>
      </c>
    </row>
    <row r="2700" spans="1:18" s="843" customFormat="1" ht="22.5" x14ac:dyDescent="0.25">
      <c r="A2700" s="107" t="s">
        <v>19901</v>
      </c>
      <c r="B2700" s="10" t="s">
        <v>19548</v>
      </c>
      <c r="C2700" s="269" t="s">
        <v>30118</v>
      </c>
      <c r="D2700" s="841" t="s">
        <v>20538</v>
      </c>
      <c r="E2700" s="837">
        <v>3200</v>
      </c>
      <c r="F2700" s="269" t="s">
        <v>21622</v>
      </c>
      <c r="G2700" s="841" t="s">
        <v>21623</v>
      </c>
      <c r="H2700" s="842" t="s">
        <v>19641</v>
      </c>
      <c r="I2700" s="842" t="s">
        <v>19093</v>
      </c>
      <c r="J2700" s="107" t="s">
        <v>19641</v>
      </c>
      <c r="K2700" s="10">
        <v>3</v>
      </c>
      <c r="L2700" s="10">
        <v>12</v>
      </c>
      <c r="M2700" s="838">
        <v>39000</v>
      </c>
      <c r="N2700" s="10">
        <v>0</v>
      </c>
      <c r="O2700" s="107">
        <v>6</v>
      </c>
      <c r="P2700" s="838">
        <v>19200</v>
      </c>
      <c r="Q2700" s="10">
        <v>0</v>
      </c>
      <c r="R2700" s="107">
        <v>12</v>
      </c>
    </row>
    <row r="2701" spans="1:18" s="843" customFormat="1" ht="22.5" x14ac:dyDescent="0.25">
      <c r="A2701" s="107" t="s">
        <v>19901</v>
      </c>
      <c r="B2701" s="10" t="s">
        <v>19548</v>
      </c>
      <c r="C2701" s="269" t="s">
        <v>30118</v>
      </c>
      <c r="D2701" s="841" t="s">
        <v>19961</v>
      </c>
      <c r="E2701" s="837">
        <v>1400</v>
      </c>
      <c r="F2701" s="269" t="s">
        <v>21624</v>
      </c>
      <c r="G2701" s="841" t="s">
        <v>21625</v>
      </c>
      <c r="H2701" s="842" t="s">
        <v>15585</v>
      </c>
      <c r="I2701" s="842" t="s">
        <v>15585</v>
      </c>
      <c r="J2701" s="107" t="s">
        <v>15585</v>
      </c>
      <c r="K2701" s="10">
        <v>3</v>
      </c>
      <c r="L2701" s="10">
        <v>12</v>
      </c>
      <c r="M2701" s="838">
        <v>17582</v>
      </c>
      <c r="N2701" s="10">
        <v>0</v>
      </c>
      <c r="O2701" s="107">
        <v>6</v>
      </c>
      <c r="P2701" s="838">
        <v>8251.0600000000013</v>
      </c>
      <c r="Q2701" s="10">
        <v>0</v>
      </c>
      <c r="R2701" s="107">
        <v>12</v>
      </c>
    </row>
    <row r="2702" spans="1:18" s="843" customFormat="1" ht="33.75" x14ac:dyDescent="0.25">
      <c r="A2702" s="107" t="s">
        <v>19901</v>
      </c>
      <c r="B2702" s="10" t="s">
        <v>19548</v>
      </c>
      <c r="C2702" s="269" t="s">
        <v>30118</v>
      </c>
      <c r="D2702" s="841" t="s">
        <v>19935</v>
      </c>
      <c r="E2702" s="837">
        <v>2600</v>
      </c>
      <c r="F2702" s="269" t="s">
        <v>21626</v>
      </c>
      <c r="G2702" s="841" t="s">
        <v>21627</v>
      </c>
      <c r="H2702" s="842" t="s">
        <v>19917</v>
      </c>
      <c r="I2702" s="842" t="s">
        <v>19090</v>
      </c>
      <c r="J2702" s="107" t="s">
        <v>19917</v>
      </c>
      <c r="K2702" s="10">
        <v>0</v>
      </c>
      <c r="L2702" s="10">
        <v>0</v>
      </c>
      <c r="M2702" s="838">
        <v>0</v>
      </c>
      <c r="N2702" s="10">
        <v>1</v>
      </c>
      <c r="O2702" s="107">
        <v>1</v>
      </c>
      <c r="P2702" s="838">
        <v>86.67</v>
      </c>
      <c r="Q2702" s="10">
        <v>0</v>
      </c>
      <c r="R2702" s="107">
        <v>0</v>
      </c>
    </row>
    <row r="2703" spans="1:18" s="843" customFormat="1" ht="22.5" x14ac:dyDescent="0.25">
      <c r="A2703" s="107" t="s">
        <v>19901</v>
      </c>
      <c r="B2703" s="10" t="s">
        <v>19548</v>
      </c>
      <c r="C2703" s="269" t="s">
        <v>30118</v>
      </c>
      <c r="D2703" s="841" t="s">
        <v>20021</v>
      </c>
      <c r="E2703" s="837">
        <v>1250</v>
      </c>
      <c r="F2703" s="269" t="s">
        <v>21628</v>
      </c>
      <c r="G2703" s="841" t="s">
        <v>21629</v>
      </c>
      <c r="H2703" s="842" t="s">
        <v>15585</v>
      </c>
      <c r="I2703" s="842" t="s">
        <v>15585</v>
      </c>
      <c r="J2703" s="107" t="s">
        <v>15585</v>
      </c>
      <c r="K2703" s="10">
        <v>3</v>
      </c>
      <c r="L2703" s="10">
        <v>12</v>
      </c>
      <c r="M2703" s="838">
        <v>15810</v>
      </c>
      <c r="N2703" s="10">
        <v>0</v>
      </c>
      <c r="O2703" s="107">
        <v>6</v>
      </c>
      <c r="P2703" s="838">
        <v>7500</v>
      </c>
      <c r="Q2703" s="10">
        <v>0</v>
      </c>
      <c r="R2703" s="107">
        <v>12</v>
      </c>
    </row>
    <row r="2704" spans="1:18" s="843" customFormat="1" ht="22.5" x14ac:dyDescent="0.25">
      <c r="A2704" s="107" t="s">
        <v>19901</v>
      </c>
      <c r="B2704" s="10" t="s">
        <v>19548</v>
      </c>
      <c r="C2704" s="269" t="s">
        <v>30118</v>
      </c>
      <c r="D2704" s="841" t="s">
        <v>21630</v>
      </c>
      <c r="E2704" s="837">
        <v>3500</v>
      </c>
      <c r="F2704" s="269" t="s">
        <v>21631</v>
      </c>
      <c r="G2704" s="841" t="s">
        <v>21632</v>
      </c>
      <c r="H2704" s="842" t="s">
        <v>19594</v>
      </c>
      <c r="I2704" s="842" t="s">
        <v>19093</v>
      </c>
      <c r="J2704" s="107" t="s">
        <v>19594</v>
      </c>
      <c r="K2704" s="10">
        <v>3</v>
      </c>
      <c r="L2704" s="10">
        <v>12</v>
      </c>
      <c r="M2704" s="838">
        <v>42588.33</v>
      </c>
      <c r="N2704" s="10">
        <v>0</v>
      </c>
      <c r="O2704" s="107">
        <v>6</v>
      </c>
      <c r="P2704" s="838">
        <v>20948.47</v>
      </c>
      <c r="Q2704" s="10">
        <v>0</v>
      </c>
      <c r="R2704" s="107">
        <v>12</v>
      </c>
    </row>
    <row r="2705" spans="1:18" s="843" customFormat="1" ht="22.5" x14ac:dyDescent="0.25">
      <c r="A2705" s="107" t="s">
        <v>19901</v>
      </c>
      <c r="B2705" s="10" t="s">
        <v>19548</v>
      </c>
      <c r="C2705" s="269" t="s">
        <v>30118</v>
      </c>
      <c r="D2705" s="841" t="s">
        <v>19955</v>
      </c>
      <c r="E2705" s="837">
        <v>3200</v>
      </c>
      <c r="F2705" s="269" t="s">
        <v>21633</v>
      </c>
      <c r="G2705" s="841" t="s">
        <v>21634</v>
      </c>
      <c r="H2705" s="842" t="s">
        <v>19594</v>
      </c>
      <c r="I2705" s="842" t="s">
        <v>19093</v>
      </c>
      <c r="J2705" s="107" t="s">
        <v>19594</v>
      </c>
      <c r="K2705" s="10">
        <v>3</v>
      </c>
      <c r="L2705" s="10">
        <v>12</v>
      </c>
      <c r="M2705" s="838">
        <v>39000.67</v>
      </c>
      <c r="N2705" s="10">
        <v>0</v>
      </c>
      <c r="O2705" s="107">
        <v>6</v>
      </c>
      <c r="P2705" s="838">
        <v>19200</v>
      </c>
      <c r="Q2705" s="10">
        <v>0</v>
      </c>
      <c r="R2705" s="107">
        <v>12</v>
      </c>
    </row>
    <row r="2706" spans="1:18" s="843" customFormat="1" ht="22.5" x14ac:dyDescent="0.25">
      <c r="A2706" s="107" t="s">
        <v>19901</v>
      </c>
      <c r="B2706" s="10" t="s">
        <v>19548</v>
      </c>
      <c r="C2706" s="269" t="s">
        <v>30118</v>
      </c>
      <c r="D2706" s="841" t="s">
        <v>20006</v>
      </c>
      <c r="E2706" s="837">
        <v>1200</v>
      </c>
      <c r="F2706" s="269" t="s">
        <v>21635</v>
      </c>
      <c r="G2706" s="841" t="s">
        <v>21636</v>
      </c>
      <c r="H2706" s="842" t="s">
        <v>15585</v>
      </c>
      <c r="I2706" s="842" t="s">
        <v>15585</v>
      </c>
      <c r="J2706" s="107" t="s">
        <v>15585</v>
      </c>
      <c r="K2706" s="10">
        <v>3</v>
      </c>
      <c r="L2706" s="10">
        <v>12</v>
      </c>
      <c r="M2706" s="838">
        <v>15210</v>
      </c>
      <c r="N2706" s="10">
        <v>0</v>
      </c>
      <c r="O2706" s="107">
        <v>6</v>
      </c>
      <c r="P2706" s="838">
        <v>7200</v>
      </c>
      <c r="Q2706" s="10">
        <v>0</v>
      </c>
      <c r="R2706" s="107">
        <v>12</v>
      </c>
    </row>
    <row r="2707" spans="1:18" s="843" customFormat="1" ht="22.5" x14ac:dyDescent="0.25">
      <c r="A2707" s="107" t="s">
        <v>19901</v>
      </c>
      <c r="B2707" s="10" t="s">
        <v>19548</v>
      </c>
      <c r="C2707" s="269" t="s">
        <v>30118</v>
      </c>
      <c r="D2707" s="841" t="s">
        <v>19955</v>
      </c>
      <c r="E2707" s="837">
        <v>3200</v>
      </c>
      <c r="F2707" s="269" t="s">
        <v>21637</v>
      </c>
      <c r="G2707" s="841" t="s">
        <v>21638</v>
      </c>
      <c r="H2707" s="842" t="s">
        <v>19594</v>
      </c>
      <c r="I2707" s="842" t="s">
        <v>19093</v>
      </c>
      <c r="J2707" s="107" t="s">
        <v>19594</v>
      </c>
      <c r="K2707" s="10">
        <v>3</v>
      </c>
      <c r="L2707" s="10">
        <v>12</v>
      </c>
      <c r="M2707" s="838">
        <v>38999.56</v>
      </c>
      <c r="N2707" s="10">
        <v>0</v>
      </c>
      <c r="O2707" s="107">
        <v>6</v>
      </c>
      <c r="P2707" s="838">
        <v>19199.78</v>
      </c>
      <c r="Q2707" s="10">
        <v>0</v>
      </c>
      <c r="R2707" s="107">
        <v>12</v>
      </c>
    </row>
    <row r="2708" spans="1:18" s="843" customFormat="1" ht="22.5" x14ac:dyDescent="0.25">
      <c r="A2708" s="107" t="s">
        <v>19901</v>
      </c>
      <c r="B2708" s="10" t="s">
        <v>19548</v>
      </c>
      <c r="C2708" s="269" t="s">
        <v>30118</v>
      </c>
      <c r="D2708" s="841" t="s">
        <v>15774</v>
      </c>
      <c r="E2708" s="837">
        <v>2600</v>
      </c>
      <c r="F2708" s="269" t="s">
        <v>21639</v>
      </c>
      <c r="G2708" s="841" t="s">
        <v>21640</v>
      </c>
      <c r="H2708" s="842" t="s">
        <v>17680</v>
      </c>
      <c r="I2708" s="842" t="s">
        <v>15810</v>
      </c>
      <c r="J2708" s="107" t="s">
        <v>17680</v>
      </c>
      <c r="K2708" s="10">
        <v>3</v>
      </c>
      <c r="L2708" s="10">
        <v>12</v>
      </c>
      <c r="M2708" s="838">
        <v>31736.99</v>
      </c>
      <c r="N2708" s="10">
        <v>0</v>
      </c>
      <c r="O2708" s="107">
        <v>6</v>
      </c>
      <c r="P2708" s="838">
        <v>15600</v>
      </c>
      <c r="Q2708" s="10">
        <v>0</v>
      </c>
      <c r="R2708" s="107">
        <v>12</v>
      </c>
    </row>
    <row r="2709" spans="1:18" s="843" customFormat="1" ht="22.5" x14ac:dyDescent="0.25">
      <c r="A2709" s="107" t="s">
        <v>19901</v>
      </c>
      <c r="B2709" s="10" t="s">
        <v>19548</v>
      </c>
      <c r="C2709" s="269" t="s">
        <v>30118</v>
      </c>
      <c r="D2709" s="841" t="s">
        <v>20085</v>
      </c>
      <c r="E2709" s="837">
        <v>1800</v>
      </c>
      <c r="F2709" s="269" t="s">
        <v>21641</v>
      </c>
      <c r="G2709" s="841" t="s">
        <v>21642</v>
      </c>
      <c r="H2709" s="842" t="s">
        <v>15585</v>
      </c>
      <c r="I2709" s="842" t="s">
        <v>15585</v>
      </c>
      <c r="J2709" s="107" t="s">
        <v>15585</v>
      </c>
      <c r="K2709" s="10">
        <v>3</v>
      </c>
      <c r="L2709" s="10">
        <v>12</v>
      </c>
      <c r="M2709" s="838">
        <v>22230</v>
      </c>
      <c r="N2709" s="10">
        <v>0</v>
      </c>
      <c r="O2709" s="107">
        <v>6</v>
      </c>
      <c r="P2709" s="838">
        <v>10800</v>
      </c>
      <c r="Q2709" s="10">
        <v>0</v>
      </c>
      <c r="R2709" s="107">
        <v>12</v>
      </c>
    </row>
    <row r="2710" spans="1:18" s="843" customFormat="1" ht="22.5" x14ac:dyDescent="0.25">
      <c r="A2710" s="107" t="s">
        <v>19901</v>
      </c>
      <c r="B2710" s="10" t="s">
        <v>19548</v>
      </c>
      <c r="C2710" s="269" t="s">
        <v>30118</v>
      </c>
      <c r="D2710" s="841" t="s">
        <v>19902</v>
      </c>
      <c r="E2710" s="837">
        <v>2100</v>
      </c>
      <c r="F2710" s="269" t="s">
        <v>21643</v>
      </c>
      <c r="G2710" s="841" t="s">
        <v>21644</v>
      </c>
      <c r="H2710" s="842" t="s">
        <v>17159</v>
      </c>
      <c r="I2710" s="842" t="s">
        <v>15810</v>
      </c>
      <c r="J2710" s="107" t="s">
        <v>17159</v>
      </c>
      <c r="K2710" s="10">
        <v>3</v>
      </c>
      <c r="L2710" s="10">
        <v>12</v>
      </c>
      <c r="M2710" s="838">
        <v>25800</v>
      </c>
      <c r="N2710" s="10">
        <v>0</v>
      </c>
      <c r="O2710" s="107">
        <v>6</v>
      </c>
      <c r="P2710" s="838">
        <v>12600</v>
      </c>
      <c r="Q2710" s="10">
        <v>0</v>
      </c>
      <c r="R2710" s="107">
        <v>12</v>
      </c>
    </row>
    <row r="2711" spans="1:18" s="843" customFormat="1" ht="22.5" x14ac:dyDescent="0.25">
      <c r="A2711" s="107" t="s">
        <v>19901</v>
      </c>
      <c r="B2711" s="10" t="s">
        <v>19548</v>
      </c>
      <c r="C2711" s="269" t="s">
        <v>30118</v>
      </c>
      <c r="D2711" s="841" t="s">
        <v>19902</v>
      </c>
      <c r="E2711" s="837">
        <v>2100</v>
      </c>
      <c r="F2711" s="269" t="s">
        <v>21645</v>
      </c>
      <c r="G2711" s="841" t="s">
        <v>21646</v>
      </c>
      <c r="H2711" s="842" t="s">
        <v>17159</v>
      </c>
      <c r="I2711" s="842" t="s">
        <v>15810</v>
      </c>
      <c r="J2711" s="107" t="s">
        <v>17159</v>
      </c>
      <c r="K2711" s="10">
        <v>3</v>
      </c>
      <c r="L2711" s="10">
        <v>12</v>
      </c>
      <c r="M2711" s="838">
        <v>25782.5</v>
      </c>
      <c r="N2711" s="10">
        <v>0</v>
      </c>
      <c r="O2711" s="107">
        <v>6</v>
      </c>
      <c r="P2711" s="838">
        <v>12598.1</v>
      </c>
      <c r="Q2711" s="10">
        <v>0</v>
      </c>
      <c r="R2711" s="107">
        <v>12</v>
      </c>
    </row>
    <row r="2712" spans="1:18" s="843" customFormat="1" ht="22.5" x14ac:dyDescent="0.25">
      <c r="A2712" s="107" t="s">
        <v>19901</v>
      </c>
      <c r="B2712" s="10" t="s">
        <v>19548</v>
      </c>
      <c r="C2712" s="269" t="s">
        <v>30118</v>
      </c>
      <c r="D2712" s="841" t="s">
        <v>19902</v>
      </c>
      <c r="E2712" s="837">
        <v>2100</v>
      </c>
      <c r="F2712" s="269" t="s">
        <v>21647</v>
      </c>
      <c r="G2712" s="841" t="s">
        <v>21648</v>
      </c>
      <c r="H2712" s="842" t="s">
        <v>17159</v>
      </c>
      <c r="I2712" s="842" t="s">
        <v>15810</v>
      </c>
      <c r="J2712" s="107" t="s">
        <v>17159</v>
      </c>
      <c r="K2712" s="10">
        <v>3</v>
      </c>
      <c r="L2712" s="10">
        <v>12</v>
      </c>
      <c r="M2712" s="838">
        <v>25800</v>
      </c>
      <c r="N2712" s="10">
        <v>0</v>
      </c>
      <c r="O2712" s="107">
        <v>6</v>
      </c>
      <c r="P2712" s="838">
        <v>12600</v>
      </c>
      <c r="Q2712" s="10">
        <v>0</v>
      </c>
      <c r="R2712" s="107">
        <v>12</v>
      </c>
    </row>
    <row r="2713" spans="1:18" s="843" customFormat="1" ht="22.5" x14ac:dyDescent="0.25">
      <c r="A2713" s="107" t="s">
        <v>19901</v>
      </c>
      <c r="B2713" s="10" t="s">
        <v>19548</v>
      </c>
      <c r="C2713" s="269" t="s">
        <v>30118</v>
      </c>
      <c r="D2713" s="841" t="s">
        <v>19955</v>
      </c>
      <c r="E2713" s="837">
        <v>3200</v>
      </c>
      <c r="F2713" s="269" t="s">
        <v>21649</v>
      </c>
      <c r="G2713" s="841" t="s">
        <v>21650</v>
      </c>
      <c r="H2713" s="842" t="s">
        <v>15577</v>
      </c>
      <c r="I2713" s="842" t="s">
        <v>19093</v>
      </c>
      <c r="J2713" s="107" t="s">
        <v>15577</v>
      </c>
      <c r="K2713" s="10">
        <v>3</v>
      </c>
      <c r="L2713" s="10">
        <v>12</v>
      </c>
      <c r="M2713" s="838">
        <v>39000</v>
      </c>
      <c r="N2713" s="10">
        <v>0</v>
      </c>
      <c r="O2713" s="107">
        <v>6</v>
      </c>
      <c r="P2713" s="838">
        <v>19200</v>
      </c>
      <c r="Q2713" s="10">
        <v>0</v>
      </c>
      <c r="R2713" s="107">
        <v>12</v>
      </c>
    </row>
    <row r="2714" spans="1:18" s="843" customFormat="1" ht="22.5" x14ac:dyDescent="0.25">
      <c r="A2714" s="107" t="s">
        <v>19901</v>
      </c>
      <c r="B2714" s="10" t="s">
        <v>19548</v>
      </c>
      <c r="C2714" s="269" t="s">
        <v>30118</v>
      </c>
      <c r="D2714" s="841" t="s">
        <v>19902</v>
      </c>
      <c r="E2714" s="837">
        <v>2100</v>
      </c>
      <c r="F2714" s="269" t="s">
        <v>21651</v>
      </c>
      <c r="G2714" s="841" t="s">
        <v>21652</v>
      </c>
      <c r="H2714" s="842" t="s">
        <v>17159</v>
      </c>
      <c r="I2714" s="842" t="s">
        <v>15810</v>
      </c>
      <c r="J2714" s="107" t="s">
        <v>17159</v>
      </c>
      <c r="K2714" s="10">
        <v>3</v>
      </c>
      <c r="L2714" s="10">
        <v>12</v>
      </c>
      <c r="M2714" s="838">
        <v>25800</v>
      </c>
      <c r="N2714" s="10">
        <v>0</v>
      </c>
      <c r="O2714" s="107">
        <v>6</v>
      </c>
      <c r="P2714" s="838">
        <v>12600</v>
      </c>
      <c r="Q2714" s="10">
        <v>0</v>
      </c>
      <c r="R2714" s="107">
        <v>12</v>
      </c>
    </row>
    <row r="2715" spans="1:18" s="843" customFormat="1" ht="22.5" x14ac:dyDescent="0.25">
      <c r="A2715" s="107" t="s">
        <v>19901</v>
      </c>
      <c r="B2715" s="10" t="s">
        <v>19548</v>
      </c>
      <c r="C2715" s="269" t="s">
        <v>30118</v>
      </c>
      <c r="D2715" s="841" t="s">
        <v>20233</v>
      </c>
      <c r="E2715" s="837">
        <v>3200</v>
      </c>
      <c r="F2715" s="269" t="s">
        <v>21653</v>
      </c>
      <c r="G2715" s="841" t="s">
        <v>21654</v>
      </c>
      <c r="H2715" s="842" t="s">
        <v>20142</v>
      </c>
      <c r="I2715" s="842" t="s">
        <v>19093</v>
      </c>
      <c r="J2715" s="107" t="s">
        <v>20142</v>
      </c>
      <c r="K2715" s="10">
        <v>3</v>
      </c>
      <c r="L2715" s="10">
        <v>2</v>
      </c>
      <c r="M2715" s="838">
        <v>6471.1100000000006</v>
      </c>
      <c r="N2715" s="10">
        <v>0</v>
      </c>
      <c r="O2715" s="107">
        <v>0</v>
      </c>
      <c r="P2715" s="838">
        <v>0</v>
      </c>
      <c r="Q2715" s="10">
        <v>0</v>
      </c>
      <c r="R2715" s="107">
        <v>0</v>
      </c>
    </row>
    <row r="2716" spans="1:18" s="843" customFormat="1" ht="22.5" x14ac:dyDescent="0.25">
      <c r="A2716" s="107" t="s">
        <v>19901</v>
      </c>
      <c r="B2716" s="10" t="s">
        <v>19548</v>
      </c>
      <c r="C2716" s="269" t="s">
        <v>30118</v>
      </c>
      <c r="D2716" s="841" t="s">
        <v>19955</v>
      </c>
      <c r="E2716" s="837">
        <v>3200</v>
      </c>
      <c r="F2716" s="269" t="s">
        <v>21655</v>
      </c>
      <c r="G2716" s="841" t="s">
        <v>21656</v>
      </c>
      <c r="H2716" s="842" t="s">
        <v>20348</v>
      </c>
      <c r="I2716" s="842" t="s">
        <v>19093</v>
      </c>
      <c r="J2716" s="107" t="s">
        <v>20348</v>
      </c>
      <c r="K2716" s="10">
        <v>3</v>
      </c>
      <c r="L2716" s="10">
        <v>12</v>
      </c>
      <c r="M2716" s="838">
        <v>39000</v>
      </c>
      <c r="N2716" s="10">
        <v>0</v>
      </c>
      <c r="O2716" s="107">
        <v>6</v>
      </c>
      <c r="P2716" s="838">
        <v>19199.559999999998</v>
      </c>
      <c r="Q2716" s="10">
        <v>0</v>
      </c>
      <c r="R2716" s="107">
        <v>12</v>
      </c>
    </row>
    <row r="2717" spans="1:18" s="843" customFormat="1" ht="22.5" x14ac:dyDescent="0.25">
      <c r="A2717" s="107" t="s">
        <v>19901</v>
      </c>
      <c r="B2717" s="10" t="s">
        <v>19548</v>
      </c>
      <c r="C2717" s="269" t="s">
        <v>30118</v>
      </c>
      <c r="D2717" s="841" t="s">
        <v>19974</v>
      </c>
      <c r="E2717" s="837">
        <v>2100</v>
      </c>
      <c r="F2717" s="269" t="s">
        <v>21657</v>
      </c>
      <c r="G2717" s="841" t="s">
        <v>21658</v>
      </c>
      <c r="H2717" s="842" t="s">
        <v>17159</v>
      </c>
      <c r="I2717" s="842" t="s">
        <v>15810</v>
      </c>
      <c r="J2717" s="107" t="s">
        <v>17159</v>
      </c>
      <c r="K2717" s="10">
        <v>3</v>
      </c>
      <c r="L2717" s="10">
        <v>12</v>
      </c>
      <c r="M2717" s="838">
        <v>25800</v>
      </c>
      <c r="N2717" s="10">
        <v>0</v>
      </c>
      <c r="O2717" s="107">
        <v>6</v>
      </c>
      <c r="P2717" s="838">
        <v>12600</v>
      </c>
      <c r="Q2717" s="10">
        <v>0</v>
      </c>
      <c r="R2717" s="107">
        <v>12</v>
      </c>
    </row>
    <row r="2718" spans="1:18" s="843" customFormat="1" ht="22.5" x14ac:dyDescent="0.25">
      <c r="A2718" s="107" t="s">
        <v>19901</v>
      </c>
      <c r="B2718" s="10" t="s">
        <v>19548</v>
      </c>
      <c r="C2718" s="269" t="s">
        <v>30118</v>
      </c>
      <c r="D2718" s="841" t="s">
        <v>19902</v>
      </c>
      <c r="E2718" s="837">
        <v>2100</v>
      </c>
      <c r="F2718" s="269" t="s">
        <v>21659</v>
      </c>
      <c r="G2718" s="841" t="s">
        <v>21660</v>
      </c>
      <c r="H2718" s="842" t="s">
        <v>17159</v>
      </c>
      <c r="I2718" s="842" t="s">
        <v>15810</v>
      </c>
      <c r="J2718" s="107" t="s">
        <v>17159</v>
      </c>
      <c r="K2718" s="10">
        <v>3</v>
      </c>
      <c r="L2718" s="10">
        <v>12</v>
      </c>
      <c r="M2718" s="838">
        <v>25779.140000000003</v>
      </c>
      <c r="N2718" s="10">
        <v>0</v>
      </c>
      <c r="O2718" s="107">
        <v>6</v>
      </c>
      <c r="P2718" s="838">
        <v>12524.89</v>
      </c>
      <c r="Q2718" s="10">
        <v>0</v>
      </c>
      <c r="R2718" s="107">
        <v>12</v>
      </c>
    </row>
    <row r="2719" spans="1:18" s="843" customFormat="1" ht="22.5" x14ac:dyDescent="0.25">
      <c r="A2719" s="107" t="s">
        <v>19901</v>
      </c>
      <c r="B2719" s="10" t="s">
        <v>19548</v>
      </c>
      <c r="C2719" s="269" t="s">
        <v>30118</v>
      </c>
      <c r="D2719" s="841" t="s">
        <v>21134</v>
      </c>
      <c r="E2719" s="837">
        <v>3300</v>
      </c>
      <c r="F2719" s="269" t="s">
        <v>21661</v>
      </c>
      <c r="G2719" s="841" t="s">
        <v>21662</v>
      </c>
      <c r="H2719" s="842" t="s">
        <v>19594</v>
      </c>
      <c r="I2719" s="842" t="s">
        <v>19093</v>
      </c>
      <c r="J2719" s="107" t="s">
        <v>19594</v>
      </c>
      <c r="K2719" s="10">
        <v>3</v>
      </c>
      <c r="L2719" s="10">
        <v>12</v>
      </c>
      <c r="M2719" s="838">
        <v>40457.78</v>
      </c>
      <c r="N2719" s="10">
        <v>0</v>
      </c>
      <c r="O2719" s="107">
        <v>6</v>
      </c>
      <c r="P2719" s="838">
        <v>19792.21</v>
      </c>
      <c r="Q2719" s="10">
        <v>0</v>
      </c>
      <c r="R2719" s="107">
        <v>12</v>
      </c>
    </row>
    <row r="2720" spans="1:18" s="843" customFormat="1" ht="22.5" x14ac:dyDescent="0.25">
      <c r="A2720" s="107" t="s">
        <v>19901</v>
      </c>
      <c r="B2720" s="10" t="s">
        <v>19548</v>
      </c>
      <c r="C2720" s="269" t="s">
        <v>30118</v>
      </c>
      <c r="D2720" s="841" t="s">
        <v>19902</v>
      </c>
      <c r="E2720" s="837">
        <v>2100</v>
      </c>
      <c r="F2720" s="269" t="s">
        <v>21663</v>
      </c>
      <c r="G2720" s="841" t="s">
        <v>21664</v>
      </c>
      <c r="H2720" s="842" t="s">
        <v>17159</v>
      </c>
      <c r="I2720" s="842" t="s">
        <v>15810</v>
      </c>
      <c r="J2720" s="107" t="s">
        <v>17159</v>
      </c>
      <c r="K2720" s="10">
        <v>3</v>
      </c>
      <c r="L2720" s="10">
        <v>12</v>
      </c>
      <c r="M2720" s="838">
        <v>25800</v>
      </c>
      <c r="N2720" s="10">
        <v>0</v>
      </c>
      <c r="O2720" s="107">
        <v>6</v>
      </c>
      <c r="P2720" s="838">
        <v>12600</v>
      </c>
      <c r="Q2720" s="10">
        <v>0</v>
      </c>
      <c r="R2720" s="107">
        <v>12</v>
      </c>
    </row>
    <row r="2721" spans="1:18" s="843" customFormat="1" ht="22.5" x14ac:dyDescent="0.25">
      <c r="A2721" s="107" t="s">
        <v>19901</v>
      </c>
      <c r="B2721" s="10" t="s">
        <v>19548</v>
      </c>
      <c r="C2721" s="269" t="s">
        <v>30118</v>
      </c>
      <c r="D2721" s="841" t="s">
        <v>20216</v>
      </c>
      <c r="E2721" s="837">
        <v>2100</v>
      </c>
      <c r="F2721" s="269" t="s">
        <v>21665</v>
      </c>
      <c r="G2721" s="841" t="s">
        <v>21666</v>
      </c>
      <c r="H2721" s="842" t="s">
        <v>17159</v>
      </c>
      <c r="I2721" s="842" t="s">
        <v>15810</v>
      </c>
      <c r="J2721" s="107" t="s">
        <v>17159</v>
      </c>
      <c r="K2721" s="10">
        <v>3</v>
      </c>
      <c r="L2721" s="10">
        <v>12</v>
      </c>
      <c r="M2721" s="838">
        <v>25800</v>
      </c>
      <c r="N2721" s="10">
        <v>0</v>
      </c>
      <c r="O2721" s="107">
        <v>6</v>
      </c>
      <c r="P2721" s="838">
        <v>12600</v>
      </c>
      <c r="Q2721" s="10">
        <v>0</v>
      </c>
      <c r="R2721" s="107">
        <v>12</v>
      </c>
    </row>
    <row r="2722" spans="1:18" s="843" customFormat="1" ht="22.5" x14ac:dyDescent="0.25">
      <c r="A2722" s="107" t="s">
        <v>19901</v>
      </c>
      <c r="B2722" s="10" t="s">
        <v>19548</v>
      </c>
      <c r="C2722" s="269" t="s">
        <v>30118</v>
      </c>
      <c r="D2722" s="841" t="s">
        <v>19908</v>
      </c>
      <c r="E2722" s="837">
        <v>3200</v>
      </c>
      <c r="F2722" s="269" t="s">
        <v>21667</v>
      </c>
      <c r="G2722" s="841" t="s">
        <v>21668</v>
      </c>
      <c r="H2722" s="842" t="s">
        <v>19911</v>
      </c>
      <c r="I2722" s="842" t="s">
        <v>19093</v>
      </c>
      <c r="J2722" s="107" t="s">
        <v>19911</v>
      </c>
      <c r="K2722" s="10">
        <v>3</v>
      </c>
      <c r="L2722" s="10">
        <v>12</v>
      </c>
      <c r="M2722" s="838">
        <v>39013.33</v>
      </c>
      <c r="N2722" s="10">
        <v>0</v>
      </c>
      <c r="O2722" s="107">
        <v>6</v>
      </c>
      <c r="P2722" s="838">
        <v>19200</v>
      </c>
      <c r="Q2722" s="10">
        <v>0</v>
      </c>
      <c r="R2722" s="107">
        <v>12</v>
      </c>
    </row>
    <row r="2723" spans="1:18" s="843" customFormat="1" ht="22.5" x14ac:dyDescent="0.25">
      <c r="A2723" s="107" t="s">
        <v>19901</v>
      </c>
      <c r="B2723" s="10" t="s">
        <v>19548</v>
      </c>
      <c r="C2723" s="269" t="s">
        <v>30118</v>
      </c>
      <c r="D2723" s="841" t="s">
        <v>19991</v>
      </c>
      <c r="E2723" s="837">
        <v>1200</v>
      </c>
      <c r="F2723" s="269" t="s">
        <v>21669</v>
      </c>
      <c r="G2723" s="841" t="s">
        <v>21670</v>
      </c>
      <c r="H2723" s="842" t="s">
        <v>15585</v>
      </c>
      <c r="I2723" s="842" t="s">
        <v>15585</v>
      </c>
      <c r="J2723" s="107" t="s">
        <v>15585</v>
      </c>
      <c r="K2723" s="10">
        <v>3</v>
      </c>
      <c r="L2723" s="10">
        <v>12</v>
      </c>
      <c r="M2723" s="838">
        <v>11890</v>
      </c>
      <c r="N2723" s="10">
        <v>0</v>
      </c>
      <c r="O2723" s="107">
        <v>6</v>
      </c>
      <c r="P2723" s="838">
        <v>7200</v>
      </c>
      <c r="Q2723" s="10">
        <v>0</v>
      </c>
      <c r="R2723" s="107">
        <v>12</v>
      </c>
    </row>
    <row r="2724" spans="1:18" s="843" customFormat="1" ht="22.5" x14ac:dyDescent="0.25">
      <c r="A2724" s="107" t="s">
        <v>19901</v>
      </c>
      <c r="B2724" s="10" t="s">
        <v>19548</v>
      </c>
      <c r="C2724" s="269" t="s">
        <v>30118</v>
      </c>
      <c r="D2724" s="841" t="s">
        <v>20106</v>
      </c>
      <c r="E2724" s="837">
        <v>4400</v>
      </c>
      <c r="F2724" s="269" t="s">
        <v>21671</v>
      </c>
      <c r="G2724" s="841" t="s">
        <v>21672</v>
      </c>
      <c r="H2724" s="842" t="s">
        <v>19911</v>
      </c>
      <c r="I2724" s="842" t="s">
        <v>19093</v>
      </c>
      <c r="J2724" s="107" t="s">
        <v>19911</v>
      </c>
      <c r="K2724" s="10">
        <v>3</v>
      </c>
      <c r="L2724" s="10">
        <v>12</v>
      </c>
      <c r="M2724" s="838">
        <v>53400</v>
      </c>
      <c r="N2724" s="10">
        <v>0</v>
      </c>
      <c r="O2724" s="107">
        <v>6</v>
      </c>
      <c r="P2724" s="838">
        <v>26314.44</v>
      </c>
      <c r="Q2724" s="10">
        <v>0</v>
      </c>
      <c r="R2724" s="107">
        <v>12</v>
      </c>
    </row>
    <row r="2725" spans="1:18" s="843" customFormat="1" ht="22.5" x14ac:dyDescent="0.25">
      <c r="A2725" s="107" t="s">
        <v>19901</v>
      </c>
      <c r="B2725" s="10" t="s">
        <v>19548</v>
      </c>
      <c r="C2725" s="269" t="s">
        <v>30118</v>
      </c>
      <c r="D2725" s="841" t="s">
        <v>20321</v>
      </c>
      <c r="E2725" s="837">
        <v>3500</v>
      </c>
      <c r="F2725" s="269" t="s">
        <v>21673</v>
      </c>
      <c r="G2725" s="841" t="s">
        <v>21674</v>
      </c>
      <c r="H2725" s="842" t="s">
        <v>19641</v>
      </c>
      <c r="I2725" s="842" t="s">
        <v>19093</v>
      </c>
      <c r="J2725" s="107" t="s">
        <v>19641</v>
      </c>
      <c r="K2725" s="10">
        <v>3</v>
      </c>
      <c r="L2725" s="10">
        <v>12</v>
      </c>
      <c r="M2725" s="838">
        <v>42570.83</v>
      </c>
      <c r="N2725" s="10">
        <v>0</v>
      </c>
      <c r="O2725" s="107">
        <v>6</v>
      </c>
      <c r="P2725" s="838">
        <v>21000</v>
      </c>
      <c r="Q2725" s="10">
        <v>0</v>
      </c>
      <c r="R2725" s="107">
        <v>12</v>
      </c>
    </row>
    <row r="2726" spans="1:18" s="843" customFormat="1" ht="22.5" x14ac:dyDescent="0.25">
      <c r="A2726" s="107" t="s">
        <v>19901</v>
      </c>
      <c r="B2726" s="10" t="s">
        <v>19548</v>
      </c>
      <c r="C2726" s="269" t="s">
        <v>30118</v>
      </c>
      <c r="D2726" s="841" t="s">
        <v>19991</v>
      </c>
      <c r="E2726" s="837">
        <v>1200</v>
      </c>
      <c r="F2726" s="269" t="s">
        <v>21675</v>
      </c>
      <c r="G2726" s="841" t="s">
        <v>21676</v>
      </c>
      <c r="H2726" s="842" t="s">
        <v>15585</v>
      </c>
      <c r="I2726" s="842" t="s">
        <v>15585</v>
      </c>
      <c r="J2726" s="107" t="s">
        <v>15585</v>
      </c>
      <c r="K2726" s="10">
        <v>3</v>
      </c>
      <c r="L2726" s="10">
        <v>12</v>
      </c>
      <c r="M2726" s="838">
        <v>15210</v>
      </c>
      <c r="N2726" s="10">
        <v>0</v>
      </c>
      <c r="O2726" s="107">
        <v>6</v>
      </c>
      <c r="P2726" s="838">
        <v>7200</v>
      </c>
      <c r="Q2726" s="10">
        <v>0</v>
      </c>
      <c r="R2726" s="107">
        <v>12</v>
      </c>
    </row>
    <row r="2727" spans="1:18" s="843" customFormat="1" ht="22.5" x14ac:dyDescent="0.25">
      <c r="A2727" s="107" t="s">
        <v>19901</v>
      </c>
      <c r="B2727" s="10" t="s">
        <v>19548</v>
      </c>
      <c r="C2727" s="269" t="s">
        <v>30118</v>
      </c>
      <c r="D2727" s="841" t="s">
        <v>20050</v>
      </c>
      <c r="E2727" s="837">
        <v>3200</v>
      </c>
      <c r="F2727" s="269" t="s">
        <v>21677</v>
      </c>
      <c r="G2727" s="841" t="s">
        <v>21678</v>
      </c>
      <c r="H2727" s="842" t="s">
        <v>19594</v>
      </c>
      <c r="I2727" s="842" t="s">
        <v>19093</v>
      </c>
      <c r="J2727" s="107" t="s">
        <v>19594</v>
      </c>
      <c r="K2727" s="10">
        <v>3</v>
      </c>
      <c r="L2727" s="10">
        <v>12</v>
      </c>
      <c r="M2727" s="838">
        <v>38680</v>
      </c>
      <c r="N2727" s="10">
        <v>0</v>
      </c>
      <c r="O2727" s="107">
        <v>6</v>
      </c>
      <c r="P2727" s="838">
        <v>18986.669999999998</v>
      </c>
      <c r="Q2727" s="10">
        <v>0</v>
      </c>
      <c r="R2727" s="107">
        <v>12</v>
      </c>
    </row>
    <row r="2728" spans="1:18" s="843" customFormat="1" ht="22.5" x14ac:dyDescent="0.25">
      <c r="A2728" s="107" t="s">
        <v>19901</v>
      </c>
      <c r="B2728" s="10" t="s">
        <v>19548</v>
      </c>
      <c r="C2728" s="269" t="s">
        <v>30118</v>
      </c>
      <c r="D2728" s="841" t="s">
        <v>19902</v>
      </c>
      <c r="E2728" s="837">
        <v>2100</v>
      </c>
      <c r="F2728" s="269" t="s">
        <v>21679</v>
      </c>
      <c r="G2728" s="841" t="s">
        <v>21680</v>
      </c>
      <c r="H2728" s="842" t="s">
        <v>17159</v>
      </c>
      <c r="I2728" s="842" t="s">
        <v>15810</v>
      </c>
      <c r="J2728" s="107" t="s">
        <v>17159</v>
      </c>
      <c r="K2728" s="10">
        <v>3</v>
      </c>
      <c r="L2728" s="10">
        <v>12</v>
      </c>
      <c r="M2728" s="838">
        <v>25800</v>
      </c>
      <c r="N2728" s="10">
        <v>0</v>
      </c>
      <c r="O2728" s="107">
        <v>6</v>
      </c>
      <c r="P2728" s="838">
        <v>12600</v>
      </c>
      <c r="Q2728" s="10">
        <v>0</v>
      </c>
      <c r="R2728" s="107">
        <v>12</v>
      </c>
    </row>
    <row r="2729" spans="1:18" s="843" customFormat="1" ht="22.5" x14ac:dyDescent="0.25">
      <c r="A2729" s="107" t="s">
        <v>19901</v>
      </c>
      <c r="B2729" s="10" t="s">
        <v>19548</v>
      </c>
      <c r="C2729" s="269" t="s">
        <v>30118</v>
      </c>
      <c r="D2729" s="841" t="s">
        <v>19908</v>
      </c>
      <c r="E2729" s="837">
        <v>3200</v>
      </c>
      <c r="F2729" s="269" t="s">
        <v>21681</v>
      </c>
      <c r="G2729" s="841" t="s">
        <v>21682</v>
      </c>
      <c r="H2729" s="842" t="s">
        <v>19911</v>
      </c>
      <c r="I2729" s="842" t="s">
        <v>19093</v>
      </c>
      <c r="J2729" s="107" t="s">
        <v>19911</v>
      </c>
      <c r="K2729" s="10">
        <v>3</v>
      </c>
      <c r="L2729" s="10">
        <v>12</v>
      </c>
      <c r="M2729" s="838">
        <v>39000</v>
      </c>
      <c r="N2729" s="10">
        <v>0</v>
      </c>
      <c r="O2729" s="107">
        <v>6</v>
      </c>
      <c r="P2729" s="838">
        <v>19200</v>
      </c>
      <c r="Q2729" s="10">
        <v>0</v>
      </c>
      <c r="R2729" s="107">
        <v>12</v>
      </c>
    </row>
    <row r="2730" spans="1:18" s="843" customFormat="1" ht="22.5" x14ac:dyDescent="0.25">
      <c r="A2730" s="107" t="s">
        <v>19901</v>
      </c>
      <c r="B2730" s="10" t="s">
        <v>19548</v>
      </c>
      <c r="C2730" s="269" t="s">
        <v>30118</v>
      </c>
      <c r="D2730" s="841" t="s">
        <v>19991</v>
      </c>
      <c r="E2730" s="837">
        <v>1200</v>
      </c>
      <c r="F2730" s="269" t="s">
        <v>21683</v>
      </c>
      <c r="G2730" s="841" t="s">
        <v>21684</v>
      </c>
      <c r="H2730" s="842" t="s">
        <v>15585</v>
      </c>
      <c r="I2730" s="842" t="s">
        <v>15585</v>
      </c>
      <c r="J2730" s="107" t="s">
        <v>15585</v>
      </c>
      <c r="K2730" s="10">
        <v>3</v>
      </c>
      <c r="L2730" s="10">
        <v>12</v>
      </c>
      <c r="M2730" s="838">
        <v>15210</v>
      </c>
      <c r="N2730" s="10">
        <v>0</v>
      </c>
      <c r="O2730" s="107">
        <v>6</v>
      </c>
      <c r="P2730" s="838">
        <v>7200</v>
      </c>
      <c r="Q2730" s="10">
        <v>0</v>
      </c>
      <c r="R2730" s="107">
        <v>12</v>
      </c>
    </row>
    <row r="2731" spans="1:18" s="843" customFormat="1" ht="22.5" x14ac:dyDescent="0.25">
      <c r="A2731" s="107" t="s">
        <v>19901</v>
      </c>
      <c r="B2731" s="10" t="s">
        <v>19548</v>
      </c>
      <c r="C2731" s="269" t="s">
        <v>30118</v>
      </c>
      <c r="D2731" s="841" t="s">
        <v>19902</v>
      </c>
      <c r="E2731" s="837">
        <v>2100</v>
      </c>
      <c r="F2731" s="269" t="s">
        <v>21685</v>
      </c>
      <c r="G2731" s="841" t="s">
        <v>21686</v>
      </c>
      <c r="H2731" s="842" t="s">
        <v>17159</v>
      </c>
      <c r="I2731" s="842" t="s">
        <v>15810</v>
      </c>
      <c r="J2731" s="107" t="s">
        <v>17159</v>
      </c>
      <c r="K2731" s="10">
        <v>3</v>
      </c>
      <c r="L2731" s="10">
        <v>12</v>
      </c>
      <c r="M2731" s="838">
        <v>25520</v>
      </c>
      <c r="N2731" s="10">
        <v>0</v>
      </c>
      <c r="O2731" s="107">
        <v>6</v>
      </c>
      <c r="P2731" s="838">
        <v>12460</v>
      </c>
      <c r="Q2731" s="10">
        <v>0</v>
      </c>
      <c r="R2731" s="107">
        <v>12</v>
      </c>
    </row>
    <row r="2732" spans="1:18" s="843" customFormat="1" ht="22.5" x14ac:dyDescent="0.25">
      <c r="A2732" s="107" t="s">
        <v>19901</v>
      </c>
      <c r="B2732" s="10" t="s">
        <v>19548</v>
      </c>
      <c r="C2732" s="269" t="s">
        <v>30118</v>
      </c>
      <c r="D2732" s="841" t="s">
        <v>19961</v>
      </c>
      <c r="E2732" s="837">
        <v>1400</v>
      </c>
      <c r="F2732" s="269" t="s">
        <v>21687</v>
      </c>
      <c r="G2732" s="841" t="s">
        <v>21688</v>
      </c>
      <c r="H2732" s="842" t="s">
        <v>15585</v>
      </c>
      <c r="I2732" s="842" t="s">
        <v>15585</v>
      </c>
      <c r="J2732" s="107" t="s">
        <v>15585</v>
      </c>
      <c r="K2732" s="10">
        <v>3</v>
      </c>
      <c r="L2732" s="10">
        <v>12</v>
      </c>
      <c r="M2732" s="838">
        <v>17490.71</v>
      </c>
      <c r="N2732" s="10">
        <v>0</v>
      </c>
      <c r="O2732" s="107">
        <v>6</v>
      </c>
      <c r="P2732" s="838">
        <v>8340.2000000000007</v>
      </c>
      <c r="Q2732" s="10">
        <v>0</v>
      </c>
      <c r="R2732" s="107">
        <v>12</v>
      </c>
    </row>
    <row r="2733" spans="1:18" s="843" customFormat="1" ht="22.5" x14ac:dyDescent="0.25">
      <c r="A2733" s="107" t="s">
        <v>19901</v>
      </c>
      <c r="B2733" s="10" t="s">
        <v>19548</v>
      </c>
      <c r="C2733" s="269" t="s">
        <v>30118</v>
      </c>
      <c r="D2733" s="841" t="s">
        <v>19908</v>
      </c>
      <c r="E2733" s="837">
        <v>3200</v>
      </c>
      <c r="F2733" s="269" t="s">
        <v>21689</v>
      </c>
      <c r="G2733" s="841" t="s">
        <v>21690</v>
      </c>
      <c r="H2733" s="842" t="s">
        <v>19911</v>
      </c>
      <c r="I2733" s="842" t="s">
        <v>19093</v>
      </c>
      <c r="J2733" s="107" t="s">
        <v>19911</v>
      </c>
      <c r="K2733" s="10">
        <v>0</v>
      </c>
      <c r="L2733" s="10">
        <v>0</v>
      </c>
      <c r="M2733" s="838">
        <v>0</v>
      </c>
      <c r="N2733" s="10">
        <v>1</v>
      </c>
      <c r="O2733" s="107">
        <v>6</v>
      </c>
      <c r="P2733" s="838">
        <v>11306.67</v>
      </c>
      <c r="Q2733" s="10">
        <v>1</v>
      </c>
      <c r="R2733" s="107">
        <v>10</v>
      </c>
    </row>
    <row r="2734" spans="1:18" s="843" customFormat="1" ht="22.5" x14ac:dyDescent="0.25">
      <c r="A2734" s="107" t="s">
        <v>19901</v>
      </c>
      <c r="B2734" s="10" t="s">
        <v>19548</v>
      </c>
      <c r="C2734" s="269" t="s">
        <v>30118</v>
      </c>
      <c r="D2734" s="841" t="s">
        <v>19991</v>
      </c>
      <c r="E2734" s="837">
        <v>1200</v>
      </c>
      <c r="F2734" s="269" t="s">
        <v>21691</v>
      </c>
      <c r="G2734" s="841" t="s">
        <v>21692</v>
      </c>
      <c r="H2734" s="842" t="s">
        <v>15585</v>
      </c>
      <c r="I2734" s="842" t="s">
        <v>15585</v>
      </c>
      <c r="J2734" s="107" t="s">
        <v>15585</v>
      </c>
      <c r="K2734" s="10">
        <v>3</v>
      </c>
      <c r="L2734" s="10">
        <v>12</v>
      </c>
      <c r="M2734" s="838">
        <v>15210</v>
      </c>
      <c r="N2734" s="10">
        <v>0</v>
      </c>
      <c r="O2734" s="107">
        <v>6</v>
      </c>
      <c r="P2734" s="838">
        <v>7200</v>
      </c>
      <c r="Q2734" s="10">
        <v>0</v>
      </c>
      <c r="R2734" s="107">
        <v>12</v>
      </c>
    </row>
    <row r="2735" spans="1:18" s="843" customFormat="1" ht="22.5" x14ac:dyDescent="0.25">
      <c r="A2735" s="107" t="s">
        <v>19901</v>
      </c>
      <c r="B2735" s="10" t="s">
        <v>19548</v>
      </c>
      <c r="C2735" s="269" t="s">
        <v>30118</v>
      </c>
      <c r="D2735" s="841" t="s">
        <v>19955</v>
      </c>
      <c r="E2735" s="837">
        <v>3200</v>
      </c>
      <c r="F2735" s="269" t="s">
        <v>21693</v>
      </c>
      <c r="G2735" s="841" t="s">
        <v>21694</v>
      </c>
      <c r="H2735" s="842" t="s">
        <v>19594</v>
      </c>
      <c r="I2735" s="842" t="s">
        <v>19093</v>
      </c>
      <c r="J2735" s="107" t="s">
        <v>19594</v>
      </c>
      <c r="K2735" s="10">
        <v>3</v>
      </c>
      <c r="L2735" s="10">
        <v>12</v>
      </c>
      <c r="M2735" s="838">
        <v>39000</v>
      </c>
      <c r="N2735" s="10">
        <v>0</v>
      </c>
      <c r="O2735" s="107">
        <v>6</v>
      </c>
      <c r="P2735" s="838">
        <v>19200</v>
      </c>
      <c r="Q2735" s="10">
        <v>0</v>
      </c>
      <c r="R2735" s="107">
        <v>12</v>
      </c>
    </row>
    <row r="2736" spans="1:18" s="843" customFormat="1" ht="22.5" x14ac:dyDescent="0.25">
      <c r="A2736" s="107" t="s">
        <v>19901</v>
      </c>
      <c r="B2736" s="10" t="s">
        <v>19548</v>
      </c>
      <c r="C2736" s="269" t="s">
        <v>30118</v>
      </c>
      <c r="D2736" s="841" t="s">
        <v>20309</v>
      </c>
      <c r="E2736" s="837">
        <v>2300</v>
      </c>
      <c r="F2736" s="269" t="s">
        <v>21695</v>
      </c>
      <c r="G2736" s="841" t="s">
        <v>21696</v>
      </c>
      <c r="H2736" s="842" t="s">
        <v>15585</v>
      </c>
      <c r="I2736" s="842" t="s">
        <v>15585</v>
      </c>
      <c r="J2736" s="107" t="s">
        <v>15585</v>
      </c>
      <c r="K2736" s="10">
        <v>3</v>
      </c>
      <c r="L2736" s="10">
        <v>6</v>
      </c>
      <c r="M2736" s="838">
        <v>14346.73</v>
      </c>
      <c r="N2736" s="10">
        <v>0</v>
      </c>
      <c r="O2736" s="107">
        <v>0</v>
      </c>
      <c r="P2736" s="838">
        <v>0</v>
      </c>
      <c r="Q2736" s="10">
        <v>0</v>
      </c>
      <c r="R2736" s="107">
        <v>0</v>
      </c>
    </row>
    <row r="2737" spans="1:18" s="843" customFormat="1" ht="22.5" x14ac:dyDescent="0.25">
      <c r="A2737" s="107" t="s">
        <v>19901</v>
      </c>
      <c r="B2737" s="10" t="s">
        <v>19548</v>
      </c>
      <c r="C2737" s="269" t="s">
        <v>30118</v>
      </c>
      <c r="D2737" s="841" t="s">
        <v>21697</v>
      </c>
      <c r="E2737" s="837">
        <v>3800</v>
      </c>
      <c r="F2737" s="269" t="s">
        <v>21698</v>
      </c>
      <c r="G2737" s="841" t="s">
        <v>21699</v>
      </c>
      <c r="H2737" s="842" t="s">
        <v>15416</v>
      </c>
      <c r="I2737" s="842" t="s">
        <v>19093</v>
      </c>
      <c r="J2737" s="107" t="s">
        <v>15416</v>
      </c>
      <c r="K2737" s="10">
        <v>3</v>
      </c>
      <c r="L2737" s="10">
        <v>12</v>
      </c>
      <c r="M2737" s="838">
        <v>46196.19</v>
      </c>
      <c r="N2737" s="10">
        <v>0</v>
      </c>
      <c r="O2737" s="107">
        <v>6</v>
      </c>
      <c r="P2737" s="838">
        <v>22609.46</v>
      </c>
      <c r="Q2737" s="10">
        <v>0</v>
      </c>
      <c r="R2737" s="107">
        <v>12</v>
      </c>
    </row>
    <row r="2738" spans="1:18" s="843" customFormat="1" ht="22.5" x14ac:dyDescent="0.25">
      <c r="A2738" s="107" t="s">
        <v>19901</v>
      </c>
      <c r="B2738" s="10" t="s">
        <v>19548</v>
      </c>
      <c r="C2738" s="269" t="s">
        <v>30118</v>
      </c>
      <c r="D2738" s="841" t="s">
        <v>19902</v>
      </c>
      <c r="E2738" s="837">
        <v>2100</v>
      </c>
      <c r="F2738" s="269" t="s">
        <v>21700</v>
      </c>
      <c r="G2738" s="841" t="s">
        <v>21701</v>
      </c>
      <c r="H2738" s="842" t="s">
        <v>17159</v>
      </c>
      <c r="I2738" s="842" t="s">
        <v>15810</v>
      </c>
      <c r="J2738" s="107" t="s">
        <v>17159</v>
      </c>
      <c r="K2738" s="10">
        <v>3</v>
      </c>
      <c r="L2738" s="10">
        <v>12</v>
      </c>
      <c r="M2738" s="838">
        <v>25795.620000000003</v>
      </c>
      <c r="N2738" s="10">
        <v>0</v>
      </c>
      <c r="O2738" s="107">
        <v>6</v>
      </c>
      <c r="P2738" s="838">
        <v>12600</v>
      </c>
      <c r="Q2738" s="10">
        <v>0</v>
      </c>
      <c r="R2738" s="107">
        <v>12</v>
      </c>
    </row>
    <row r="2739" spans="1:18" s="843" customFormat="1" ht="22.5" x14ac:dyDescent="0.25">
      <c r="A2739" s="107" t="s">
        <v>19901</v>
      </c>
      <c r="B2739" s="10" t="s">
        <v>19548</v>
      </c>
      <c r="C2739" s="269" t="s">
        <v>30118</v>
      </c>
      <c r="D2739" s="841" t="s">
        <v>21702</v>
      </c>
      <c r="E2739" s="837">
        <v>2900</v>
      </c>
      <c r="F2739" s="269" t="s">
        <v>21703</v>
      </c>
      <c r="G2739" s="841" t="s">
        <v>21704</v>
      </c>
      <c r="H2739" s="842" t="s">
        <v>15585</v>
      </c>
      <c r="I2739" s="842" t="s">
        <v>15585</v>
      </c>
      <c r="J2739" s="107" t="s">
        <v>15585</v>
      </c>
      <c r="K2739" s="10">
        <v>3</v>
      </c>
      <c r="L2739" s="10">
        <v>12</v>
      </c>
      <c r="M2739" s="838">
        <v>35377.64</v>
      </c>
      <c r="N2739" s="10">
        <v>0</v>
      </c>
      <c r="O2739" s="107">
        <v>6</v>
      </c>
      <c r="P2739" s="838">
        <v>17396.580000000002</v>
      </c>
      <c r="Q2739" s="10">
        <v>0</v>
      </c>
      <c r="R2739" s="107">
        <v>12</v>
      </c>
    </row>
    <row r="2740" spans="1:18" s="843" customFormat="1" ht="22.5" x14ac:dyDescent="0.25">
      <c r="A2740" s="107" t="s">
        <v>19901</v>
      </c>
      <c r="B2740" s="10" t="s">
        <v>19548</v>
      </c>
      <c r="C2740" s="269" t="s">
        <v>30118</v>
      </c>
      <c r="D2740" s="841" t="s">
        <v>19902</v>
      </c>
      <c r="E2740" s="837">
        <v>2100</v>
      </c>
      <c r="F2740" s="269" t="s">
        <v>21705</v>
      </c>
      <c r="G2740" s="841" t="s">
        <v>21706</v>
      </c>
      <c r="H2740" s="842" t="s">
        <v>17159</v>
      </c>
      <c r="I2740" s="842" t="s">
        <v>15810</v>
      </c>
      <c r="J2740" s="107" t="s">
        <v>17159</v>
      </c>
      <c r="K2740" s="10">
        <v>3</v>
      </c>
      <c r="L2740" s="10">
        <v>12</v>
      </c>
      <c r="M2740" s="838">
        <v>25800</v>
      </c>
      <c r="N2740" s="10">
        <v>0</v>
      </c>
      <c r="O2740" s="107">
        <v>6</v>
      </c>
      <c r="P2740" s="838">
        <v>12600</v>
      </c>
      <c r="Q2740" s="10">
        <v>0</v>
      </c>
      <c r="R2740" s="107">
        <v>12</v>
      </c>
    </row>
    <row r="2741" spans="1:18" s="843" customFormat="1" ht="22.5" x14ac:dyDescent="0.25">
      <c r="A2741" s="107" t="s">
        <v>19901</v>
      </c>
      <c r="B2741" s="10" t="s">
        <v>19548</v>
      </c>
      <c r="C2741" s="269" t="s">
        <v>30118</v>
      </c>
      <c r="D2741" s="841" t="s">
        <v>19991</v>
      </c>
      <c r="E2741" s="837">
        <v>1200</v>
      </c>
      <c r="F2741" s="269" t="s">
        <v>21707</v>
      </c>
      <c r="G2741" s="841" t="s">
        <v>21708</v>
      </c>
      <c r="H2741" s="842" t="s">
        <v>17680</v>
      </c>
      <c r="I2741" s="842" t="s">
        <v>15810</v>
      </c>
      <c r="J2741" s="107" t="s">
        <v>17680</v>
      </c>
      <c r="K2741" s="10">
        <v>3</v>
      </c>
      <c r="L2741" s="10">
        <v>12</v>
      </c>
      <c r="M2741" s="838">
        <v>15210</v>
      </c>
      <c r="N2741" s="10">
        <v>0</v>
      </c>
      <c r="O2741" s="107">
        <v>6</v>
      </c>
      <c r="P2741" s="838">
        <v>7200</v>
      </c>
      <c r="Q2741" s="10">
        <v>0</v>
      </c>
      <c r="R2741" s="107">
        <v>12</v>
      </c>
    </row>
    <row r="2742" spans="1:18" s="843" customFormat="1" ht="22.5" x14ac:dyDescent="0.25">
      <c r="A2742" s="107" t="s">
        <v>19901</v>
      </c>
      <c r="B2742" s="10" t="s">
        <v>19548</v>
      </c>
      <c r="C2742" s="269" t="s">
        <v>30118</v>
      </c>
      <c r="D2742" s="841" t="s">
        <v>20122</v>
      </c>
      <c r="E2742" s="837">
        <v>3200</v>
      </c>
      <c r="F2742" s="269" t="s">
        <v>21709</v>
      </c>
      <c r="G2742" s="841" t="s">
        <v>21710</v>
      </c>
      <c r="H2742" s="842" t="s">
        <v>19594</v>
      </c>
      <c r="I2742" s="842" t="s">
        <v>19093</v>
      </c>
      <c r="J2742" s="107" t="s">
        <v>19594</v>
      </c>
      <c r="K2742" s="10">
        <v>3</v>
      </c>
      <c r="L2742" s="10">
        <v>12</v>
      </c>
      <c r="M2742" s="838">
        <v>39000</v>
      </c>
      <c r="N2742" s="10">
        <v>0</v>
      </c>
      <c r="O2742" s="107">
        <v>6</v>
      </c>
      <c r="P2742" s="838">
        <v>19200</v>
      </c>
      <c r="Q2742" s="10">
        <v>0</v>
      </c>
      <c r="R2742" s="107">
        <v>12</v>
      </c>
    </row>
    <row r="2743" spans="1:18" s="843" customFormat="1" ht="22.5" x14ac:dyDescent="0.25">
      <c r="A2743" s="107" t="s">
        <v>19901</v>
      </c>
      <c r="B2743" s="10" t="s">
        <v>19548</v>
      </c>
      <c r="C2743" s="269" t="s">
        <v>30118</v>
      </c>
      <c r="D2743" s="841" t="s">
        <v>19955</v>
      </c>
      <c r="E2743" s="837">
        <v>3200</v>
      </c>
      <c r="F2743" s="269" t="s">
        <v>21711</v>
      </c>
      <c r="G2743" s="841" t="s">
        <v>21712</v>
      </c>
      <c r="H2743" s="842" t="s">
        <v>19594</v>
      </c>
      <c r="I2743" s="842" t="s">
        <v>19093</v>
      </c>
      <c r="J2743" s="107" t="s">
        <v>19594</v>
      </c>
      <c r="K2743" s="10">
        <v>3</v>
      </c>
      <c r="L2743" s="10">
        <v>12</v>
      </c>
      <c r="M2743" s="838">
        <v>38464.89</v>
      </c>
      <c r="N2743" s="10">
        <v>0</v>
      </c>
      <c r="O2743" s="107">
        <v>6</v>
      </c>
      <c r="P2743" s="838">
        <v>19336</v>
      </c>
      <c r="Q2743" s="10">
        <v>0</v>
      </c>
      <c r="R2743" s="107">
        <v>12</v>
      </c>
    </row>
    <row r="2744" spans="1:18" s="843" customFormat="1" ht="22.5" x14ac:dyDescent="0.25">
      <c r="A2744" s="107" t="s">
        <v>19901</v>
      </c>
      <c r="B2744" s="10" t="s">
        <v>19548</v>
      </c>
      <c r="C2744" s="269" t="s">
        <v>30118</v>
      </c>
      <c r="D2744" s="841" t="s">
        <v>21713</v>
      </c>
      <c r="E2744" s="837">
        <v>4400</v>
      </c>
      <c r="F2744" s="269" t="s">
        <v>21714</v>
      </c>
      <c r="G2744" s="841" t="s">
        <v>21715</v>
      </c>
      <c r="H2744" s="842" t="s">
        <v>19594</v>
      </c>
      <c r="I2744" s="842" t="s">
        <v>19093</v>
      </c>
      <c r="J2744" s="107" t="s">
        <v>19594</v>
      </c>
      <c r="K2744" s="10">
        <v>3</v>
      </c>
      <c r="L2744" s="10">
        <v>12</v>
      </c>
      <c r="M2744" s="838">
        <v>53391.75</v>
      </c>
      <c r="N2744" s="10">
        <v>0</v>
      </c>
      <c r="O2744" s="107">
        <v>6</v>
      </c>
      <c r="P2744" s="838">
        <v>26400</v>
      </c>
      <c r="Q2744" s="10">
        <v>0</v>
      </c>
      <c r="R2744" s="107">
        <v>12</v>
      </c>
    </row>
    <row r="2745" spans="1:18" s="843" customFormat="1" ht="22.5" x14ac:dyDescent="0.25">
      <c r="A2745" s="107" t="s">
        <v>19901</v>
      </c>
      <c r="B2745" s="10" t="s">
        <v>19548</v>
      </c>
      <c r="C2745" s="269" t="s">
        <v>30118</v>
      </c>
      <c r="D2745" s="841" t="s">
        <v>21716</v>
      </c>
      <c r="E2745" s="837">
        <v>3200</v>
      </c>
      <c r="F2745" s="269" t="s">
        <v>21717</v>
      </c>
      <c r="G2745" s="841" t="s">
        <v>21718</v>
      </c>
      <c r="H2745" s="842" t="s">
        <v>19911</v>
      </c>
      <c r="I2745" s="842" t="s">
        <v>19093</v>
      </c>
      <c r="J2745" s="107" t="s">
        <v>19911</v>
      </c>
      <c r="K2745" s="10">
        <v>3</v>
      </c>
      <c r="L2745" s="10">
        <v>12</v>
      </c>
      <c r="M2745" s="838">
        <v>38938.67</v>
      </c>
      <c r="N2745" s="10">
        <v>0</v>
      </c>
      <c r="O2745" s="107">
        <v>6</v>
      </c>
      <c r="P2745" s="838">
        <v>19200</v>
      </c>
      <c r="Q2745" s="10">
        <v>0</v>
      </c>
      <c r="R2745" s="107">
        <v>12</v>
      </c>
    </row>
    <row r="2746" spans="1:18" s="843" customFormat="1" ht="22.5" x14ac:dyDescent="0.25">
      <c r="A2746" s="107" t="s">
        <v>19901</v>
      </c>
      <c r="B2746" s="10" t="s">
        <v>19548</v>
      </c>
      <c r="C2746" s="269" t="s">
        <v>30118</v>
      </c>
      <c r="D2746" s="841" t="s">
        <v>19991</v>
      </c>
      <c r="E2746" s="837">
        <v>1200</v>
      </c>
      <c r="F2746" s="269" t="s">
        <v>21719</v>
      </c>
      <c r="G2746" s="841" t="s">
        <v>21720</v>
      </c>
      <c r="H2746" s="842" t="s">
        <v>15585</v>
      </c>
      <c r="I2746" s="842" t="s">
        <v>15585</v>
      </c>
      <c r="J2746" s="107" t="s">
        <v>15585</v>
      </c>
      <c r="K2746" s="10">
        <v>3</v>
      </c>
      <c r="L2746" s="10">
        <v>12</v>
      </c>
      <c r="M2746" s="838">
        <v>15210</v>
      </c>
      <c r="N2746" s="10">
        <v>0</v>
      </c>
      <c r="O2746" s="107">
        <v>6</v>
      </c>
      <c r="P2746" s="838">
        <v>7200</v>
      </c>
      <c r="Q2746" s="10">
        <v>0</v>
      </c>
      <c r="R2746" s="107">
        <v>12</v>
      </c>
    </row>
    <row r="2747" spans="1:18" s="843" customFormat="1" ht="22.5" x14ac:dyDescent="0.25">
      <c r="A2747" s="107" t="s">
        <v>19901</v>
      </c>
      <c r="B2747" s="10" t="s">
        <v>19548</v>
      </c>
      <c r="C2747" s="269" t="s">
        <v>30118</v>
      </c>
      <c r="D2747" s="841" t="s">
        <v>19955</v>
      </c>
      <c r="E2747" s="837">
        <v>3200</v>
      </c>
      <c r="F2747" s="269" t="s">
        <v>21721</v>
      </c>
      <c r="G2747" s="841" t="s">
        <v>21722</v>
      </c>
      <c r="H2747" s="842" t="s">
        <v>20348</v>
      </c>
      <c r="I2747" s="842" t="s">
        <v>19093</v>
      </c>
      <c r="J2747" s="107" t="s">
        <v>20348</v>
      </c>
      <c r="K2747" s="10">
        <v>3</v>
      </c>
      <c r="L2747" s="10">
        <v>12</v>
      </c>
      <c r="M2747" s="838">
        <v>39000</v>
      </c>
      <c r="N2747" s="10">
        <v>0</v>
      </c>
      <c r="O2747" s="107">
        <v>6</v>
      </c>
      <c r="P2747" s="838">
        <v>19482</v>
      </c>
      <c r="Q2747" s="10">
        <v>0</v>
      </c>
      <c r="R2747" s="107">
        <v>12</v>
      </c>
    </row>
    <row r="2748" spans="1:18" s="843" customFormat="1" ht="22.5" x14ac:dyDescent="0.25">
      <c r="A2748" s="107" t="s">
        <v>19901</v>
      </c>
      <c r="B2748" s="10" t="s">
        <v>19548</v>
      </c>
      <c r="C2748" s="269" t="s">
        <v>30118</v>
      </c>
      <c r="D2748" s="841" t="s">
        <v>15774</v>
      </c>
      <c r="E2748" s="837">
        <v>2300</v>
      </c>
      <c r="F2748" s="269" t="s">
        <v>21723</v>
      </c>
      <c r="G2748" s="841" t="s">
        <v>21724</v>
      </c>
      <c r="H2748" s="842" t="s">
        <v>15585</v>
      </c>
      <c r="I2748" s="842" t="s">
        <v>15585</v>
      </c>
      <c r="J2748" s="107" t="s">
        <v>15585</v>
      </c>
      <c r="K2748" s="10">
        <v>3</v>
      </c>
      <c r="L2748" s="10">
        <v>12</v>
      </c>
      <c r="M2748" s="838">
        <v>28200</v>
      </c>
      <c r="N2748" s="10">
        <v>0</v>
      </c>
      <c r="O2748" s="107">
        <v>6</v>
      </c>
      <c r="P2748" s="838">
        <v>13800</v>
      </c>
      <c r="Q2748" s="10">
        <v>0</v>
      </c>
      <c r="R2748" s="107">
        <v>12</v>
      </c>
    </row>
    <row r="2749" spans="1:18" s="843" customFormat="1" ht="22.5" x14ac:dyDescent="0.25">
      <c r="A2749" s="107" t="s">
        <v>19901</v>
      </c>
      <c r="B2749" s="10" t="s">
        <v>19548</v>
      </c>
      <c r="C2749" s="269" t="s">
        <v>30118</v>
      </c>
      <c r="D2749" s="841" t="s">
        <v>20143</v>
      </c>
      <c r="E2749" s="837">
        <v>4300</v>
      </c>
      <c r="F2749" s="269" t="s">
        <v>21725</v>
      </c>
      <c r="G2749" s="841" t="s">
        <v>21726</v>
      </c>
      <c r="H2749" s="842" t="s">
        <v>19612</v>
      </c>
      <c r="I2749" s="842" t="s">
        <v>19093</v>
      </c>
      <c r="J2749" s="107" t="s">
        <v>19612</v>
      </c>
      <c r="K2749" s="10">
        <v>3</v>
      </c>
      <c r="L2749" s="10">
        <v>12</v>
      </c>
      <c r="M2749" s="838">
        <v>34270.009999999995</v>
      </c>
      <c r="N2749" s="10">
        <v>0</v>
      </c>
      <c r="O2749" s="107">
        <v>1</v>
      </c>
      <c r="P2749" s="838">
        <v>4144.72</v>
      </c>
      <c r="Q2749" s="10">
        <v>0</v>
      </c>
      <c r="R2749" s="107">
        <v>0</v>
      </c>
    </row>
    <row r="2750" spans="1:18" s="843" customFormat="1" ht="22.5" x14ac:dyDescent="0.25">
      <c r="A2750" s="107" t="s">
        <v>19901</v>
      </c>
      <c r="B2750" s="10" t="s">
        <v>19548</v>
      </c>
      <c r="C2750" s="269" t="s">
        <v>30118</v>
      </c>
      <c r="D2750" s="841" t="s">
        <v>19902</v>
      </c>
      <c r="E2750" s="837">
        <v>2100</v>
      </c>
      <c r="F2750" s="269" t="s">
        <v>21727</v>
      </c>
      <c r="G2750" s="841" t="s">
        <v>21728</v>
      </c>
      <c r="H2750" s="842" t="s">
        <v>17159</v>
      </c>
      <c r="I2750" s="842" t="s">
        <v>15810</v>
      </c>
      <c r="J2750" s="107" t="s">
        <v>17159</v>
      </c>
      <c r="K2750" s="10">
        <v>3</v>
      </c>
      <c r="L2750" s="10">
        <v>12</v>
      </c>
      <c r="M2750" s="838">
        <v>25800</v>
      </c>
      <c r="N2750" s="10">
        <v>0</v>
      </c>
      <c r="O2750" s="107">
        <v>6</v>
      </c>
      <c r="P2750" s="838">
        <v>12530</v>
      </c>
      <c r="Q2750" s="10">
        <v>0</v>
      </c>
      <c r="R2750" s="107">
        <v>12</v>
      </c>
    </row>
    <row r="2751" spans="1:18" s="843" customFormat="1" ht="22.5" x14ac:dyDescent="0.25">
      <c r="A2751" s="107" t="s">
        <v>19901</v>
      </c>
      <c r="B2751" s="10" t="s">
        <v>19548</v>
      </c>
      <c r="C2751" s="269" t="s">
        <v>30118</v>
      </c>
      <c r="D2751" s="841" t="s">
        <v>21729</v>
      </c>
      <c r="E2751" s="837">
        <v>2100</v>
      </c>
      <c r="F2751" s="269" t="s">
        <v>21730</v>
      </c>
      <c r="G2751" s="841" t="s">
        <v>21731</v>
      </c>
      <c r="H2751" s="842" t="s">
        <v>17159</v>
      </c>
      <c r="I2751" s="842" t="s">
        <v>15810</v>
      </c>
      <c r="J2751" s="107" t="s">
        <v>17159</v>
      </c>
      <c r="K2751" s="10">
        <v>3</v>
      </c>
      <c r="L2751" s="10">
        <v>12</v>
      </c>
      <c r="M2751" s="838">
        <v>25800</v>
      </c>
      <c r="N2751" s="10">
        <v>0</v>
      </c>
      <c r="O2751" s="107">
        <v>6</v>
      </c>
      <c r="P2751" s="838">
        <v>12600</v>
      </c>
      <c r="Q2751" s="10">
        <v>0</v>
      </c>
      <c r="R2751" s="107">
        <v>12</v>
      </c>
    </row>
    <row r="2752" spans="1:18" s="843" customFormat="1" ht="22.5" x14ac:dyDescent="0.25">
      <c r="A2752" s="107" t="s">
        <v>19901</v>
      </c>
      <c r="B2752" s="10" t="s">
        <v>19548</v>
      </c>
      <c r="C2752" s="269" t="s">
        <v>30118</v>
      </c>
      <c r="D2752" s="841" t="s">
        <v>19955</v>
      </c>
      <c r="E2752" s="837">
        <v>3200</v>
      </c>
      <c r="F2752" s="269" t="s">
        <v>21732</v>
      </c>
      <c r="G2752" s="841" t="s">
        <v>21733</v>
      </c>
      <c r="H2752" s="842" t="s">
        <v>19594</v>
      </c>
      <c r="I2752" s="842" t="s">
        <v>19093</v>
      </c>
      <c r="J2752" s="107" t="s">
        <v>19594</v>
      </c>
      <c r="K2752" s="10">
        <v>3</v>
      </c>
      <c r="L2752" s="10">
        <v>12</v>
      </c>
      <c r="M2752" s="838">
        <v>38993.33</v>
      </c>
      <c r="N2752" s="10">
        <v>0</v>
      </c>
      <c r="O2752" s="107">
        <v>6</v>
      </c>
      <c r="P2752" s="838">
        <v>19200</v>
      </c>
      <c r="Q2752" s="10">
        <v>0</v>
      </c>
      <c r="R2752" s="107">
        <v>12</v>
      </c>
    </row>
    <row r="2753" spans="1:18" s="843" customFormat="1" ht="22.5" x14ac:dyDescent="0.25">
      <c r="A2753" s="107" t="s">
        <v>19901</v>
      </c>
      <c r="B2753" s="10" t="s">
        <v>19548</v>
      </c>
      <c r="C2753" s="269" t="s">
        <v>30118</v>
      </c>
      <c r="D2753" s="841" t="s">
        <v>19902</v>
      </c>
      <c r="E2753" s="837">
        <v>2100</v>
      </c>
      <c r="F2753" s="269" t="s">
        <v>21734</v>
      </c>
      <c r="G2753" s="841" t="s">
        <v>21735</v>
      </c>
      <c r="H2753" s="842" t="s">
        <v>17159</v>
      </c>
      <c r="I2753" s="842" t="s">
        <v>15810</v>
      </c>
      <c r="J2753" s="107" t="s">
        <v>17159</v>
      </c>
      <c r="K2753" s="10">
        <v>3</v>
      </c>
      <c r="L2753" s="10">
        <v>12</v>
      </c>
      <c r="M2753" s="838">
        <v>25800</v>
      </c>
      <c r="N2753" s="10">
        <v>0</v>
      </c>
      <c r="O2753" s="107">
        <v>6</v>
      </c>
      <c r="P2753" s="838">
        <v>12600</v>
      </c>
      <c r="Q2753" s="10">
        <v>0</v>
      </c>
      <c r="R2753" s="107">
        <v>12</v>
      </c>
    </row>
    <row r="2754" spans="1:18" s="843" customFormat="1" ht="22.5" x14ac:dyDescent="0.25">
      <c r="A2754" s="107" t="s">
        <v>19901</v>
      </c>
      <c r="B2754" s="10" t="s">
        <v>19548</v>
      </c>
      <c r="C2754" s="269" t="s">
        <v>30118</v>
      </c>
      <c r="D2754" s="841" t="s">
        <v>21736</v>
      </c>
      <c r="E2754" s="837">
        <v>5500</v>
      </c>
      <c r="F2754" s="269" t="s">
        <v>21737</v>
      </c>
      <c r="G2754" s="841" t="s">
        <v>21738</v>
      </c>
      <c r="H2754" s="842" t="s">
        <v>16053</v>
      </c>
      <c r="I2754" s="842" t="s">
        <v>19093</v>
      </c>
      <c r="J2754" s="107" t="s">
        <v>16053</v>
      </c>
      <c r="K2754" s="10">
        <v>3</v>
      </c>
      <c r="L2754" s="10">
        <v>12</v>
      </c>
      <c r="M2754" s="838">
        <v>67425.63</v>
      </c>
      <c r="N2754" s="10">
        <v>0</v>
      </c>
      <c r="O2754" s="107">
        <v>6</v>
      </c>
      <c r="P2754" s="838">
        <v>32999.24</v>
      </c>
      <c r="Q2754" s="10">
        <v>0</v>
      </c>
      <c r="R2754" s="107">
        <v>12</v>
      </c>
    </row>
    <row r="2755" spans="1:18" s="843" customFormat="1" ht="22.5" x14ac:dyDescent="0.25">
      <c r="A2755" s="107" t="s">
        <v>19901</v>
      </c>
      <c r="B2755" s="10" t="s">
        <v>19548</v>
      </c>
      <c r="C2755" s="269" t="s">
        <v>30118</v>
      </c>
      <c r="D2755" s="841" t="s">
        <v>20122</v>
      </c>
      <c r="E2755" s="837">
        <v>3200</v>
      </c>
      <c r="F2755" s="269" t="s">
        <v>21739</v>
      </c>
      <c r="G2755" s="841" t="s">
        <v>21740</v>
      </c>
      <c r="H2755" s="842" t="s">
        <v>19594</v>
      </c>
      <c r="I2755" s="842" t="s">
        <v>19093</v>
      </c>
      <c r="J2755" s="107" t="s">
        <v>19594</v>
      </c>
      <c r="K2755" s="10">
        <v>2</v>
      </c>
      <c r="L2755" s="10">
        <v>8</v>
      </c>
      <c r="M2755" s="838">
        <v>27995.559999999998</v>
      </c>
      <c r="N2755" s="10">
        <v>3</v>
      </c>
      <c r="O2755" s="107">
        <v>6</v>
      </c>
      <c r="P2755" s="838">
        <v>0</v>
      </c>
      <c r="Q2755" s="10">
        <v>3</v>
      </c>
      <c r="R2755" s="107">
        <v>12</v>
      </c>
    </row>
    <row r="2756" spans="1:18" s="843" customFormat="1" ht="22.5" x14ac:dyDescent="0.25">
      <c r="A2756" s="107" t="s">
        <v>19901</v>
      </c>
      <c r="B2756" s="10" t="s">
        <v>19548</v>
      </c>
      <c r="C2756" s="269" t="s">
        <v>30118</v>
      </c>
      <c r="D2756" s="841" t="s">
        <v>19908</v>
      </c>
      <c r="E2756" s="837">
        <v>3200</v>
      </c>
      <c r="F2756" s="269" t="s">
        <v>21741</v>
      </c>
      <c r="G2756" s="841" t="s">
        <v>21742</v>
      </c>
      <c r="H2756" s="842" t="s">
        <v>19911</v>
      </c>
      <c r="I2756" s="842" t="s">
        <v>19093</v>
      </c>
      <c r="J2756" s="107" t="s">
        <v>19911</v>
      </c>
      <c r="K2756" s="10">
        <v>3</v>
      </c>
      <c r="L2756" s="10">
        <v>12</v>
      </c>
      <c r="M2756" s="838">
        <v>19500</v>
      </c>
      <c r="N2756" s="10">
        <v>0</v>
      </c>
      <c r="O2756" s="107">
        <v>1</v>
      </c>
      <c r="P2756" s="838">
        <v>2136.42</v>
      </c>
      <c r="Q2756" s="10">
        <v>0</v>
      </c>
      <c r="R2756" s="107">
        <v>0</v>
      </c>
    </row>
    <row r="2757" spans="1:18" s="843" customFormat="1" ht="22.5" x14ac:dyDescent="0.25">
      <c r="A2757" s="107" t="s">
        <v>19901</v>
      </c>
      <c r="B2757" s="10" t="s">
        <v>19548</v>
      </c>
      <c r="C2757" s="269" t="s">
        <v>30118</v>
      </c>
      <c r="D2757" s="841" t="s">
        <v>19926</v>
      </c>
      <c r="E2757" s="837">
        <v>1200</v>
      </c>
      <c r="F2757" s="269" t="s">
        <v>21743</v>
      </c>
      <c r="G2757" s="841" t="s">
        <v>21744</v>
      </c>
      <c r="H2757" s="842" t="s">
        <v>15585</v>
      </c>
      <c r="I2757" s="842" t="s">
        <v>15585</v>
      </c>
      <c r="J2757" s="107" t="s">
        <v>15585</v>
      </c>
      <c r="K2757" s="10">
        <v>3</v>
      </c>
      <c r="L2757" s="10">
        <v>0</v>
      </c>
      <c r="M2757" s="838">
        <v>40</v>
      </c>
      <c r="N2757" s="10">
        <v>0</v>
      </c>
      <c r="O2757" s="107">
        <v>0</v>
      </c>
      <c r="P2757" s="838">
        <v>0</v>
      </c>
      <c r="Q2757" s="10">
        <v>0</v>
      </c>
      <c r="R2757" s="107">
        <v>0</v>
      </c>
    </row>
    <row r="2758" spans="1:18" s="843" customFormat="1" ht="22.5" x14ac:dyDescent="0.25">
      <c r="A2758" s="107" t="s">
        <v>19901</v>
      </c>
      <c r="B2758" s="10" t="s">
        <v>19548</v>
      </c>
      <c r="C2758" s="269" t="s">
        <v>30118</v>
      </c>
      <c r="D2758" s="841" t="s">
        <v>20128</v>
      </c>
      <c r="E2758" s="837">
        <v>4500</v>
      </c>
      <c r="F2758" s="269" t="s">
        <v>21745</v>
      </c>
      <c r="G2758" s="841" t="s">
        <v>21746</v>
      </c>
      <c r="H2758" s="842" t="s">
        <v>19594</v>
      </c>
      <c r="I2758" s="842" t="s">
        <v>19093</v>
      </c>
      <c r="J2758" s="107" t="s">
        <v>19594</v>
      </c>
      <c r="K2758" s="10">
        <v>3</v>
      </c>
      <c r="L2758" s="10">
        <v>12</v>
      </c>
      <c r="M2758" s="838">
        <v>54600</v>
      </c>
      <c r="N2758" s="10">
        <v>0</v>
      </c>
      <c r="O2758" s="107">
        <v>6</v>
      </c>
      <c r="P2758" s="838">
        <v>27000</v>
      </c>
      <c r="Q2758" s="10">
        <v>0</v>
      </c>
      <c r="R2758" s="107">
        <v>12</v>
      </c>
    </row>
    <row r="2759" spans="1:18" s="843" customFormat="1" ht="22.5" x14ac:dyDescent="0.25">
      <c r="A2759" s="107" t="s">
        <v>19901</v>
      </c>
      <c r="B2759" s="10" t="s">
        <v>19548</v>
      </c>
      <c r="C2759" s="269" t="s">
        <v>30118</v>
      </c>
      <c r="D2759" s="841" t="s">
        <v>21747</v>
      </c>
      <c r="E2759" s="837">
        <v>2200</v>
      </c>
      <c r="F2759" s="269" t="s">
        <v>21748</v>
      </c>
      <c r="G2759" s="841" t="s">
        <v>21749</v>
      </c>
      <c r="H2759" s="842" t="s">
        <v>21750</v>
      </c>
      <c r="I2759" s="842" t="s">
        <v>19093</v>
      </c>
      <c r="J2759" s="107" t="s">
        <v>21750</v>
      </c>
      <c r="K2759" s="10">
        <v>1</v>
      </c>
      <c r="L2759" s="10">
        <v>3</v>
      </c>
      <c r="M2759" s="838">
        <v>6416.66</v>
      </c>
      <c r="N2759" s="10">
        <v>1</v>
      </c>
      <c r="O2759" s="107">
        <v>6</v>
      </c>
      <c r="P2759" s="838">
        <v>13200</v>
      </c>
      <c r="Q2759" s="10">
        <v>1</v>
      </c>
      <c r="R2759" s="107">
        <v>12</v>
      </c>
    </row>
    <row r="2760" spans="1:18" s="843" customFormat="1" ht="22.5" x14ac:dyDescent="0.25">
      <c r="A2760" s="107" t="s">
        <v>19901</v>
      </c>
      <c r="B2760" s="10" t="s">
        <v>19548</v>
      </c>
      <c r="C2760" s="269" t="s">
        <v>30118</v>
      </c>
      <c r="D2760" s="841" t="s">
        <v>20078</v>
      </c>
      <c r="E2760" s="837">
        <v>2100</v>
      </c>
      <c r="F2760" s="269" t="s">
        <v>21751</v>
      </c>
      <c r="G2760" s="841" t="s">
        <v>21752</v>
      </c>
      <c r="H2760" s="842" t="s">
        <v>17159</v>
      </c>
      <c r="I2760" s="842" t="s">
        <v>15810</v>
      </c>
      <c r="J2760" s="107" t="s">
        <v>17159</v>
      </c>
      <c r="K2760" s="10">
        <v>3</v>
      </c>
      <c r="L2760" s="10">
        <v>12</v>
      </c>
      <c r="M2760" s="838">
        <v>25800</v>
      </c>
      <c r="N2760" s="10">
        <v>0</v>
      </c>
      <c r="O2760" s="107">
        <v>6</v>
      </c>
      <c r="P2760" s="838">
        <v>12600</v>
      </c>
      <c r="Q2760" s="10">
        <v>0</v>
      </c>
      <c r="R2760" s="107">
        <v>12</v>
      </c>
    </row>
    <row r="2761" spans="1:18" s="843" customFormat="1" ht="22.5" x14ac:dyDescent="0.25">
      <c r="A2761" s="107" t="s">
        <v>19901</v>
      </c>
      <c r="B2761" s="10" t="s">
        <v>19548</v>
      </c>
      <c r="C2761" s="269" t="s">
        <v>30118</v>
      </c>
      <c r="D2761" s="841" t="s">
        <v>19902</v>
      </c>
      <c r="E2761" s="837">
        <v>2100</v>
      </c>
      <c r="F2761" s="269" t="s">
        <v>21753</v>
      </c>
      <c r="G2761" s="841" t="s">
        <v>21754</v>
      </c>
      <c r="H2761" s="842" t="s">
        <v>17159</v>
      </c>
      <c r="I2761" s="842" t="s">
        <v>15810</v>
      </c>
      <c r="J2761" s="107" t="s">
        <v>17159</v>
      </c>
      <c r="K2761" s="10">
        <v>3</v>
      </c>
      <c r="L2761" s="10">
        <v>12</v>
      </c>
      <c r="M2761" s="838">
        <v>25730</v>
      </c>
      <c r="N2761" s="10">
        <v>0</v>
      </c>
      <c r="O2761" s="107">
        <v>6</v>
      </c>
      <c r="P2761" s="838">
        <v>10501</v>
      </c>
      <c r="Q2761" s="10">
        <v>0</v>
      </c>
      <c r="R2761" s="107">
        <v>12</v>
      </c>
    </row>
    <row r="2762" spans="1:18" s="843" customFormat="1" ht="22.5" x14ac:dyDescent="0.25">
      <c r="A2762" s="107" t="s">
        <v>19901</v>
      </c>
      <c r="B2762" s="10" t="s">
        <v>19548</v>
      </c>
      <c r="C2762" s="269" t="s">
        <v>30118</v>
      </c>
      <c r="D2762" s="841" t="s">
        <v>20529</v>
      </c>
      <c r="E2762" s="837">
        <v>3800</v>
      </c>
      <c r="F2762" s="269" t="s">
        <v>21755</v>
      </c>
      <c r="G2762" s="841" t="s">
        <v>21756</v>
      </c>
      <c r="H2762" s="842" t="s">
        <v>20142</v>
      </c>
      <c r="I2762" s="842" t="s">
        <v>19093</v>
      </c>
      <c r="J2762" s="107" t="s">
        <v>20142</v>
      </c>
      <c r="K2762" s="10">
        <v>3</v>
      </c>
      <c r="L2762" s="10">
        <v>12</v>
      </c>
      <c r="M2762" s="838">
        <v>47152.78</v>
      </c>
      <c r="N2762" s="10">
        <v>0</v>
      </c>
      <c r="O2762" s="107">
        <v>6</v>
      </c>
      <c r="P2762" s="838">
        <v>22789.969999999998</v>
      </c>
      <c r="Q2762" s="10">
        <v>0</v>
      </c>
      <c r="R2762" s="107">
        <v>12</v>
      </c>
    </row>
    <row r="2763" spans="1:18" s="843" customFormat="1" ht="22.5" x14ac:dyDescent="0.25">
      <c r="A2763" s="107" t="s">
        <v>19901</v>
      </c>
      <c r="B2763" s="10" t="s">
        <v>19548</v>
      </c>
      <c r="C2763" s="269" t="s">
        <v>30118</v>
      </c>
      <c r="D2763" s="841" t="s">
        <v>21757</v>
      </c>
      <c r="E2763" s="837">
        <v>5000</v>
      </c>
      <c r="F2763" s="269" t="s">
        <v>21758</v>
      </c>
      <c r="G2763" s="841" t="s">
        <v>21759</v>
      </c>
      <c r="H2763" s="842" t="s">
        <v>19605</v>
      </c>
      <c r="I2763" s="842" t="s">
        <v>19093</v>
      </c>
      <c r="J2763" s="107" t="s">
        <v>19605</v>
      </c>
      <c r="K2763" s="10">
        <v>3</v>
      </c>
      <c r="L2763" s="10">
        <v>12</v>
      </c>
      <c r="M2763" s="838">
        <v>60600</v>
      </c>
      <c r="N2763" s="10">
        <v>0</v>
      </c>
      <c r="O2763" s="107">
        <v>6</v>
      </c>
      <c r="P2763" s="838">
        <v>30000</v>
      </c>
      <c r="Q2763" s="10">
        <v>0</v>
      </c>
      <c r="R2763" s="107">
        <v>12</v>
      </c>
    </row>
    <row r="2764" spans="1:18" s="843" customFormat="1" ht="22.5" x14ac:dyDescent="0.25">
      <c r="A2764" s="107" t="s">
        <v>19901</v>
      </c>
      <c r="B2764" s="10" t="s">
        <v>19548</v>
      </c>
      <c r="C2764" s="269" t="s">
        <v>30118</v>
      </c>
      <c r="D2764" s="841" t="s">
        <v>21760</v>
      </c>
      <c r="E2764" s="837">
        <v>4000</v>
      </c>
      <c r="F2764" s="269" t="s">
        <v>21761</v>
      </c>
      <c r="G2764" s="841" t="s">
        <v>21762</v>
      </c>
      <c r="H2764" s="842" t="s">
        <v>20142</v>
      </c>
      <c r="I2764" s="842" t="s">
        <v>19093</v>
      </c>
      <c r="J2764" s="107" t="s">
        <v>20142</v>
      </c>
      <c r="K2764" s="10">
        <v>3</v>
      </c>
      <c r="L2764" s="10">
        <v>0</v>
      </c>
      <c r="M2764" s="838">
        <v>3944.44</v>
      </c>
      <c r="N2764" s="10">
        <v>0</v>
      </c>
      <c r="O2764" s="107">
        <v>0</v>
      </c>
      <c r="P2764" s="838">
        <v>0</v>
      </c>
      <c r="Q2764" s="10">
        <v>0</v>
      </c>
      <c r="R2764" s="107">
        <v>0</v>
      </c>
    </row>
    <row r="2765" spans="1:18" s="843" customFormat="1" ht="22.5" x14ac:dyDescent="0.25">
      <c r="A2765" s="107" t="s">
        <v>19901</v>
      </c>
      <c r="B2765" s="10" t="s">
        <v>19548</v>
      </c>
      <c r="C2765" s="269" t="s">
        <v>30118</v>
      </c>
      <c r="D2765" s="841" t="s">
        <v>21763</v>
      </c>
      <c r="E2765" s="837">
        <v>4400</v>
      </c>
      <c r="F2765" s="269" t="s">
        <v>21764</v>
      </c>
      <c r="G2765" s="841" t="s">
        <v>21765</v>
      </c>
      <c r="H2765" s="842" t="s">
        <v>19594</v>
      </c>
      <c r="I2765" s="842" t="s">
        <v>19093</v>
      </c>
      <c r="J2765" s="107" t="s">
        <v>19594</v>
      </c>
      <c r="K2765" s="10">
        <v>1</v>
      </c>
      <c r="L2765" s="10">
        <v>3</v>
      </c>
      <c r="M2765" s="838">
        <v>13500</v>
      </c>
      <c r="N2765" s="10">
        <v>1</v>
      </c>
      <c r="O2765" s="107">
        <v>3</v>
      </c>
      <c r="P2765" s="838">
        <v>15400</v>
      </c>
      <c r="Q2765" s="10">
        <v>0</v>
      </c>
      <c r="R2765" s="107">
        <v>0</v>
      </c>
    </row>
    <row r="2766" spans="1:18" s="843" customFormat="1" ht="22.5" x14ac:dyDescent="0.25">
      <c r="A2766" s="107" t="s">
        <v>19901</v>
      </c>
      <c r="B2766" s="10" t="s">
        <v>19548</v>
      </c>
      <c r="C2766" s="269" t="s">
        <v>30118</v>
      </c>
      <c r="D2766" s="841" t="s">
        <v>21766</v>
      </c>
      <c r="E2766" s="837">
        <v>1900</v>
      </c>
      <c r="F2766" s="269" t="s">
        <v>21767</v>
      </c>
      <c r="G2766" s="841" t="s">
        <v>21768</v>
      </c>
      <c r="H2766" s="842" t="s">
        <v>15585</v>
      </c>
      <c r="I2766" s="842" t="s">
        <v>15585</v>
      </c>
      <c r="J2766" s="107" t="s">
        <v>15585</v>
      </c>
      <c r="K2766" s="10">
        <v>3</v>
      </c>
      <c r="L2766" s="10">
        <v>12</v>
      </c>
      <c r="M2766" s="838">
        <v>23455.09</v>
      </c>
      <c r="N2766" s="10">
        <v>0</v>
      </c>
      <c r="O2766" s="107">
        <v>6</v>
      </c>
      <c r="P2766" s="838">
        <v>11322.82</v>
      </c>
      <c r="Q2766" s="10">
        <v>0</v>
      </c>
      <c r="R2766" s="107">
        <v>12</v>
      </c>
    </row>
    <row r="2767" spans="1:18" s="843" customFormat="1" ht="22.5" x14ac:dyDescent="0.25">
      <c r="A2767" s="107" t="s">
        <v>19901</v>
      </c>
      <c r="B2767" s="10" t="s">
        <v>19548</v>
      </c>
      <c r="C2767" s="269" t="s">
        <v>30118</v>
      </c>
      <c r="D2767" s="841" t="s">
        <v>19964</v>
      </c>
      <c r="E2767" s="837">
        <v>1900</v>
      </c>
      <c r="F2767" s="269" t="s">
        <v>21769</v>
      </c>
      <c r="G2767" s="841" t="s">
        <v>21770</v>
      </c>
      <c r="H2767" s="842" t="s">
        <v>15585</v>
      </c>
      <c r="I2767" s="842" t="s">
        <v>15585</v>
      </c>
      <c r="J2767" s="107" t="s">
        <v>15585</v>
      </c>
      <c r="K2767" s="10">
        <v>3</v>
      </c>
      <c r="L2767" s="10">
        <v>12</v>
      </c>
      <c r="M2767" s="838">
        <v>23446.649999999998</v>
      </c>
      <c r="N2767" s="10">
        <v>0</v>
      </c>
      <c r="O2767" s="107">
        <v>6</v>
      </c>
      <c r="P2767" s="838">
        <v>11267.92</v>
      </c>
      <c r="Q2767" s="10">
        <v>0</v>
      </c>
      <c r="R2767" s="107">
        <v>12</v>
      </c>
    </row>
    <row r="2768" spans="1:18" s="843" customFormat="1" ht="22.5" x14ac:dyDescent="0.25">
      <c r="A2768" s="107" t="s">
        <v>19901</v>
      </c>
      <c r="B2768" s="10" t="s">
        <v>19548</v>
      </c>
      <c r="C2768" s="269" t="s">
        <v>30118</v>
      </c>
      <c r="D2768" s="841" t="s">
        <v>19902</v>
      </c>
      <c r="E2768" s="837">
        <v>2100</v>
      </c>
      <c r="F2768" s="269" t="s">
        <v>21771</v>
      </c>
      <c r="G2768" s="841" t="s">
        <v>21772</v>
      </c>
      <c r="H2768" s="842" t="s">
        <v>17159</v>
      </c>
      <c r="I2768" s="842" t="s">
        <v>15810</v>
      </c>
      <c r="J2768" s="107" t="s">
        <v>17159</v>
      </c>
      <c r="K2768" s="10">
        <v>3</v>
      </c>
      <c r="L2768" s="10">
        <v>12</v>
      </c>
      <c r="M2768" s="838">
        <v>25800</v>
      </c>
      <c r="N2768" s="10">
        <v>0</v>
      </c>
      <c r="O2768" s="107">
        <v>6</v>
      </c>
      <c r="P2768" s="838">
        <v>12600</v>
      </c>
      <c r="Q2768" s="10">
        <v>0</v>
      </c>
      <c r="R2768" s="107">
        <v>12</v>
      </c>
    </row>
    <row r="2769" spans="1:18" s="843" customFormat="1" ht="22.5" x14ac:dyDescent="0.25">
      <c r="A2769" s="107" t="s">
        <v>19901</v>
      </c>
      <c r="B2769" s="10" t="s">
        <v>19548</v>
      </c>
      <c r="C2769" s="269" t="s">
        <v>30118</v>
      </c>
      <c r="D2769" s="841" t="s">
        <v>19955</v>
      </c>
      <c r="E2769" s="837">
        <v>3200</v>
      </c>
      <c r="F2769" s="269" t="s">
        <v>21773</v>
      </c>
      <c r="G2769" s="841" t="s">
        <v>21774</v>
      </c>
      <c r="H2769" s="842" t="s">
        <v>20348</v>
      </c>
      <c r="I2769" s="842" t="s">
        <v>19093</v>
      </c>
      <c r="J2769" s="107" t="s">
        <v>20348</v>
      </c>
      <c r="K2769" s="10">
        <v>3</v>
      </c>
      <c r="L2769" s="10">
        <v>12</v>
      </c>
      <c r="M2769" s="838">
        <v>39000</v>
      </c>
      <c r="N2769" s="10">
        <v>0</v>
      </c>
      <c r="O2769" s="107">
        <v>6</v>
      </c>
      <c r="P2769" s="838">
        <v>19160</v>
      </c>
      <c r="Q2769" s="10">
        <v>0</v>
      </c>
      <c r="R2769" s="107">
        <v>12</v>
      </c>
    </row>
    <row r="2770" spans="1:18" s="843" customFormat="1" ht="22.5" x14ac:dyDescent="0.25">
      <c r="A2770" s="107" t="s">
        <v>19901</v>
      </c>
      <c r="B2770" s="10" t="s">
        <v>19548</v>
      </c>
      <c r="C2770" s="269" t="s">
        <v>30118</v>
      </c>
      <c r="D2770" s="841" t="s">
        <v>19955</v>
      </c>
      <c r="E2770" s="837">
        <v>3200</v>
      </c>
      <c r="F2770" s="269" t="s">
        <v>21775</v>
      </c>
      <c r="G2770" s="841" t="s">
        <v>21776</v>
      </c>
      <c r="H2770" s="842" t="s">
        <v>19594</v>
      </c>
      <c r="I2770" s="842" t="s">
        <v>19093</v>
      </c>
      <c r="J2770" s="107" t="s">
        <v>19594</v>
      </c>
      <c r="K2770" s="10">
        <v>3</v>
      </c>
      <c r="L2770" s="10">
        <v>12</v>
      </c>
      <c r="M2770" s="838">
        <v>38907.770000000004</v>
      </c>
      <c r="N2770" s="10">
        <v>0</v>
      </c>
      <c r="O2770" s="107">
        <v>6</v>
      </c>
      <c r="P2770" s="838">
        <v>19165.330000000002</v>
      </c>
      <c r="Q2770" s="10">
        <v>0</v>
      </c>
      <c r="R2770" s="107">
        <v>12</v>
      </c>
    </row>
    <row r="2771" spans="1:18" s="843" customFormat="1" ht="22.5" x14ac:dyDescent="0.25">
      <c r="A2771" s="107" t="s">
        <v>19901</v>
      </c>
      <c r="B2771" s="10" t="s">
        <v>19548</v>
      </c>
      <c r="C2771" s="269" t="s">
        <v>30118</v>
      </c>
      <c r="D2771" s="841" t="s">
        <v>19926</v>
      </c>
      <c r="E2771" s="837">
        <v>1100</v>
      </c>
      <c r="F2771" s="269" t="s">
        <v>21777</v>
      </c>
      <c r="G2771" s="841" t="s">
        <v>21778</v>
      </c>
      <c r="H2771" s="842" t="s">
        <v>15585</v>
      </c>
      <c r="I2771" s="842" t="s">
        <v>15585</v>
      </c>
      <c r="J2771" s="107" t="s">
        <v>15585</v>
      </c>
      <c r="K2771" s="10">
        <v>3</v>
      </c>
      <c r="L2771" s="10">
        <v>12</v>
      </c>
      <c r="M2771" s="838">
        <v>14010</v>
      </c>
      <c r="N2771" s="10">
        <v>0</v>
      </c>
      <c r="O2771" s="107">
        <v>6</v>
      </c>
      <c r="P2771" s="838">
        <v>6600</v>
      </c>
      <c r="Q2771" s="10">
        <v>0</v>
      </c>
      <c r="R2771" s="107">
        <v>12</v>
      </c>
    </row>
    <row r="2772" spans="1:18" s="843" customFormat="1" ht="22.5" x14ac:dyDescent="0.25">
      <c r="A2772" s="107" t="s">
        <v>19901</v>
      </c>
      <c r="B2772" s="10" t="s">
        <v>19548</v>
      </c>
      <c r="C2772" s="269" t="s">
        <v>30118</v>
      </c>
      <c r="D2772" s="841" t="s">
        <v>15810</v>
      </c>
      <c r="E2772" s="837">
        <v>1500</v>
      </c>
      <c r="F2772" s="269" t="s">
        <v>21779</v>
      </c>
      <c r="G2772" s="841" t="s">
        <v>21780</v>
      </c>
      <c r="H2772" s="842" t="s">
        <v>15585</v>
      </c>
      <c r="I2772" s="842" t="s">
        <v>15585</v>
      </c>
      <c r="J2772" s="107" t="s">
        <v>15585</v>
      </c>
      <c r="K2772" s="10">
        <v>3</v>
      </c>
      <c r="L2772" s="10">
        <v>12</v>
      </c>
      <c r="M2772" s="838">
        <v>18810</v>
      </c>
      <c r="N2772" s="10">
        <v>0</v>
      </c>
      <c r="O2772" s="107">
        <v>6</v>
      </c>
      <c r="P2772" s="838">
        <v>9000</v>
      </c>
      <c r="Q2772" s="10">
        <v>0</v>
      </c>
      <c r="R2772" s="107">
        <v>12</v>
      </c>
    </row>
    <row r="2773" spans="1:18" s="843" customFormat="1" ht="22.5" x14ac:dyDescent="0.25">
      <c r="A2773" s="107" t="s">
        <v>19901</v>
      </c>
      <c r="B2773" s="10" t="s">
        <v>19548</v>
      </c>
      <c r="C2773" s="269" t="s">
        <v>30118</v>
      </c>
      <c r="D2773" s="841" t="s">
        <v>21781</v>
      </c>
      <c r="E2773" s="837">
        <v>4400</v>
      </c>
      <c r="F2773" s="269" t="s">
        <v>21782</v>
      </c>
      <c r="G2773" s="841" t="s">
        <v>21783</v>
      </c>
      <c r="H2773" s="842" t="s">
        <v>19594</v>
      </c>
      <c r="I2773" s="842" t="s">
        <v>19093</v>
      </c>
      <c r="J2773" s="107" t="s">
        <v>19594</v>
      </c>
      <c r="K2773" s="10">
        <v>2</v>
      </c>
      <c r="L2773" s="10">
        <v>8</v>
      </c>
      <c r="M2773" s="838">
        <v>35400</v>
      </c>
      <c r="N2773" s="10">
        <v>3</v>
      </c>
      <c r="O2773" s="107">
        <v>3</v>
      </c>
      <c r="P2773" s="838">
        <v>14984.45</v>
      </c>
      <c r="Q2773" s="10">
        <v>0</v>
      </c>
      <c r="R2773" s="107">
        <v>0</v>
      </c>
    </row>
    <row r="2774" spans="1:18" s="843" customFormat="1" ht="22.5" x14ac:dyDescent="0.25">
      <c r="A2774" s="107" t="s">
        <v>19901</v>
      </c>
      <c r="B2774" s="10" t="s">
        <v>19548</v>
      </c>
      <c r="C2774" s="269" t="s">
        <v>30118</v>
      </c>
      <c r="D2774" s="841" t="s">
        <v>17013</v>
      </c>
      <c r="E2774" s="837">
        <v>6000</v>
      </c>
      <c r="F2774" s="269" t="s">
        <v>21784</v>
      </c>
      <c r="G2774" s="841" t="s">
        <v>21785</v>
      </c>
      <c r="H2774" s="842" t="s">
        <v>15446</v>
      </c>
      <c r="I2774" s="842" t="s">
        <v>19093</v>
      </c>
      <c r="J2774" s="107" t="s">
        <v>15446</v>
      </c>
      <c r="K2774" s="10">
        <v>1</v>
      </c>
      <c r="L2774" s="10">
        <v>12</v>
      </c>
      <c r="M2774" s="838">
        <v>70567.64</v>
      </c>
      <c r="N2774" s="10">
        <v>0</v>
      </c>
      <c r="O2774" s="107">
        <v>6</v>
      </c>
      <c r="P2774" s="838">
        <v>35982.5</v>
      </c>
      <c r="Q2774" s="10">
        <v>0</v>
      </c>
      <c r="R2774" s="107">
        <v>12</v>
      </c>
    </row>
    <row r="2775" spans="1:18" s="843" customFormat="1" ht="22.5" x14ac:dyDescent="0.25">
      <c r="A2775" s="107" t="s">
        <v>19901</v>
      </c>
      <c r="B2775" s="10" t="s">
        <v>19548</v>
      </c>
      <c r="C2775" s="269" t="s">
        <v>30118</v>
      </c>
      <c r="D2775" s="841" t="s">
        <v>20043</v>
      </c>
      <c r="E2775" s="837">
        <v>3000</v>
      </c>
      <c r="F2775" s="269" t="s">
        <v>21786</v>
      </c>
      <c r="G2775" s="841" t="s">
        <v>21787</v>
      </c>
      <c r="H2775" s="842" t="s">
        <v>17159</v>
      </c>
      <c r="I2775" s="842" t="s">
        <v>15810</v>
      </c>
      <c r="J2775" s="107" t="s">
        <v>17159</v>
      </c>
      <c r="K2775" s="10">
        <v>3</v>
      </c>
      <c r="L2775" s="10">
        <v>12</v>
      </c>
      <c r="M2775" s="838">
        <v>36028.899999999994</v>
      </c>
      <c r="N2775" s="10">
        <v>0</v>
      </c>
      <c r="O2775" s="107">
        <v>6</v>
      </c>
      <c r="P2775" s="838">
        <v>17472.91</v>
      </c>
      <c r="Q2775" s="10">
        <v>0</v>
      </c>
      <c r="R2775" s="107">
        <v>12</v>
      </c>
    </row>
    <row r="2776" spans="1:18" s="843" customFormat="1" ht="22.5" x14ac:dyDescent="0.25">
      <c r="A2776" s="107" t="s">
        <v>19901</v>
      </c>
      <c r="B2776" s="10" t="s">
        <v>19548</v>
      </c>
      <c r="C2776" s="269" t="s">
        <v>30118</v>
      </c>
      <c r="D2776" s="841" t="s">
        <v>19964</v>
      </c>
      <c r="E2776" s="837">
        <v>1900</v>
      </c>
      <c r="F2776" s="269" t="s">
        <v>21788</v>
      </c>
      <c r="G2776" s="841" t="s">
        <v>21789</v>
      </c>
      <c r="H2776" s="842" t="s">
        <v>15585</v>
      </c>
      <c r="I2776" s="842" t="s">
        <v>15585</v>
      </c>
      <c r="J2776" s="107" t="s">
        <v>15585</v>
      </c>
      <c r="K2776" s="10">
        <v>3</v>
      </c>
      <c r="L2776" s="10">
        <v>12</v>
      </c>
      <c r="M2776" s="838">
        <v>23582.82</v>
      </c>
      <c r="N2776" s="10">
        <v>0</v>
      </c>
      <c r="O2776" s="107">
        <v>6</v>
      </c>
      <c r="P2776" s="838">
        <v>11335.08</v>
      </c>
      <c r="Q2776" s="10">
        <v>0</v>
      </c>
      <c r="R2776" s="107">
        <v>12</v>
      </c>
    </row>
    <row r="2777" spans="1:18" s="843" customFormat="1" ht="22.5" x14ac:dyDescent="0.25">
      <c r="A2777" s="107" t="s">
        <v>19901</v>
      </c>
      <c r="B2777" s="10" t="s">
        <v>19548</v>
      </c>
      <c r="C2777" s="269" t="s">
        <v>30118</v>
      </c>
      <c r="D2777" s="841" t="s">
        <v>21790</v>
      </c>
      <c r="E2777" s="837">
        <v>3300</v>
      </c>
      <c r="F2777" s="269" t="s">
        <v>21791</v>
      </c>
      <c r="G2777" s="841" t="s">
        <v>21792</v>
      </c>
      <c r="H2777" s="842" t="s">
        <v>19594</v>
      </c>
      <c r="I2777" s="842" t="s">
        <v>19093</v>
      </c>
      <c r="J2777" s="107" t="s">
        <v>19594</v>
      </c>
      <c r="K2777" s="10">
        <v>3</v>
      </c>
      <c r="L2777" s="10">
        <v>12</v>
      </c>
      <c r="M2777" s="838">
        <v>40192.21</v>
      </c>
      <c r="N2777" s="10">
        <v>0</v>
      </c>
      <c r="O2777" s="107">
        <v>6</v>
      </c>
      <c r="P2777" s="838">
        <v>19777.989999999998</v>
      </c>
      <c r="Q2777" s="10">
        <v>0</v>
      </c>
      <c r="R2777" s="107">
        <v>12</v>
      </c>
    </row>
    <row r="2778" spans="1:18" s="843" customFormat="1" ht="22.5" x14ac:dyDescent="0.25">
      <c r="A2778" s="107" t="s">
        <v>19901</v>
      </c>
      <c r="B2778" s="10" t="s">
        <v>19548</v>
      </c>
      <c r="C2778" s="269" t="s">
        <v>30118</v>
      </c>
      <c r="D2778" s="841" t="s">
        <v>19902</v>
      </c>
      <c r="E2778" s="837">
        <v>2100</v>
      </c>
      <c r="F2778" s="269" t="s">
        <v>21793</v>
      </c>
      <c r="G2778" s="841" t="s">
        <v>21794</v>
      </c>
      <c r="H2778" s="842" t="s">
        <v>17159</v>
      </c>
      <c r="I2778" s="842" t="s">
        <v>15810</v>
      </c>
      <c r="J2778" s="107" t="s">
        <v>17159</v>
      </c>
      <c r="K2778" s="10">
        <v>3</v>
      </c>
      <c r="L2778" s="10">
        <v>12</v>
      </c>
      <c r="M2778" s="838">
        <v>25800</v>
      </c>
      <c r="N2778" s="10">
        <v>0</v>
      </c>
      <c r="O2778" s="107">
        <v>6</v>
      </c>
      <c r="P2778" s="838">
        <v>12600</v>
      </c>
      <c r="Q2778" s="10">
        <v>0</v>
      </c>
      <c r="R2778" s="107">
        <v>12</v>
      </c>
    </row>
    <row r="2779" spans="1:18" s="843" customFormat="1" ht="22.5" x14ac:dyDescent="0.25">
      <c r="A2779" s="107" t="s">
        <v>19901</v>
      </c>
      <c r="B2779" s="10" t="s">
        <v>19548</v>
      </c>
      <c r="C2779" s="269" t="s">
        <v>30118</v>
      </c>
      <c r="D2779" s="841" t="s">
        <v>21795</v>
      </c>
      <c r="E2779" s="837">
        <v>1500</v>
      </c>
      <c r="F2779" s="269" t="s">
        <v>21796</v>
      </c>
      <c r="G2779" s="841" t="s">
        <v>21797</v>
      </c>
      <c r="H2779" s="842" t="s">
        <v>17159</v>
      </c>
      <c r="I2779" s="842" t="s">
        <v>15810</v>
      </c>
      <c r="J2779" s="107" t="s">
        <v>17159</v>
      </c>
      <c r="K2779" s="10">
        <v>3</v>
      </c>
      <c r="L2779" s="10">
        <v>12</v>
      </c>
      <c r="M2779" s="838">
        <v>18798.539999999997</v>
      </c>
      <c r="N2779" s="10">
        <v>0</v>
      </c>
      <c r="O2779" s="107">
        <v>6</v>
      </c>
      <c r="P2779" s="838">
        <v>8996.35</v>
      </c>
      <c r="Q2779" s="10">
        <v>0</v>
      </c>
      <c r="R2779" s="107">
        <v>12</v>
      </c>
    </row>
    <row r="2780" spans="1:18" s="843" customFormat="1" ht="22.5" x14ac:dyDescent="0.25">
      <c r="A2780" s="107" t="s">
        <v>19901</v>
      </c>
      <c r="B2780" s="10" t="s">
        <v>19548</v>
      </c>
      <c r="C2780" s="269" t="s">
        <v>30118</v>
      </c>
      <c r="D2780" s="841" t="s">
        <v>20345</v>
      </c>
      <c r="E2780" s="837">
        <v>3500</v>
      </c>
      <c r="F2780" s="269" t="s">
        <v>21798</v>
      </c>
      <c r="G2780" s="841" t="s">
        <v>21799</v>
      </c>
      <c r="H2780" s="842" t="s">
        <v>19594</v>
      </c>
      <c r="I2780" s="842" t="s">
        <v>19093</v>
      </c>
      <c r="J2780" s="107" t="s">
        <v>19594</v>
      </c>
      <c r="K2780" s="10">
        <v>1</v>
      </c>
      <c r="L2780" s="10">
        <v>3</v>
      </c>
      <c r="M2780" s="838">
        <v>10148.06</v>
      </c>
      <c r="N2780" s="10">
        <v>1</v>
      </c>
      <c r="O2780" s="107">
        <v>6</v>
      </c>
      <c r="P2780" s="838">
        <v>0</v>
      </c>
      <c r="Q2780" s="10">
        <v>1</v>
      </c>
      <c r="R2780" s="107">
        <v>12</v>
      </c>
    </row>
    <row r="2781" spans="1:18" s="843" customFormat="1" ht="22.5" x14ac:dyDescent="0.25">
      <c r="A2781" s="107" t="s">
        <v>19901</v>
      </c>
      <c r="B2781" s="10" t="s">
        <v>19548</v>
      </c>
      <c r="C2781" s="269" t="s">
        <v>30118</v>
      </c>
      <c r="D2781" s="841" t="s">
        <v>19902</v>
      </c>
      <c r="E2781" s="837">
        <v>2100</v>
      </c>
      <c r="F2781" s="269" t="s">
        <v>21800</v>
      </c>
      <c r="G2781" s="841" t="s">
        <v>21801</v>
      </c>
      <c r="H2781" s="842" t="s">
        <v>17159</v>
      </c>
      <c r="I2781" s="842" t="s">
        <v>15810</v>
      </c>
      <c r="J2781" s="107" t="s">
        <v>17159</v>
      </c>
      <c r="K2781" s="10">
        <v>3</v>
      </c>
      <c r="L2781" s="10">
        <v>12</v>
      </c>
      <c r="M2781" s="838">
        <v>25800</v>
      </c>
      <c r="N2781" s="10">
        <v>0</v>
      </c>
      <c r="O2781" s="107">
        <v>6</v>
      </c>
      <c r="P2781" s="838">
        <v>12600</v>
      </c>
      <c r="Q2781" s="10">
        <v>0</v>
      </c>
      <c r="R2781" s="107">
        <v>12</v>
      </c>
    </row>
    <row r="2782" spans="1:18" s="843" customFormat="1" ht="22.5" x14ac:dyDescent="0.25">
      <c r="A2782" s="107" t="s">
        <v>19901</v>
      </c>
      <c r="B2782" s="10" t="s">
        <v>19548</v>
      </c>
      <c r="C2782" s="269" t="s">
        <v>30118</v>
      </c>
      <c r="D2782" s="841" t="s">
        <v>19902</v>
      </c>
      <c r="E2782" s="837">
        <v>2100</v>
      </c>
      <c r="F2782" s="269" t="s">
        <v>21802</v>
      </c>
      <c r="G2782" s="841" t="s">
        <v>21803</v>
      </c>
      <c r="H2782" s="842" t="s">
        <v>17159</v>
      </c>
      <c r="I2782" s="842" t="s">
        <v>15810</v>
      </c>
      <c r="J2782" s="107" t="s">
        <v>17159</v>
      </c>
      <c r="K2782" s="10">
        <v>3</v>
      </c>
      <c r="L2782" s="10">
        <v>12</v>
      </c>
      <c r="M2782" s="838">
        <v>25800</v>
      </c>
      <c r="N2782" s="10">
        <v>0</v>
      </c>
      <c r="O2782" s="107">
        <v>6</v>
      </c>
      <c r="P2782" s="838">
        <v>12600</v>
      </c>
      <c r="Q2782" s="10">
        <v>0</v>
      </c>
      <c r="R2782" s="107">
        <v>12</v>
      </c>
    </row>
    <row r="2783" spans="1:18" s="843" customFormat="1" ht="22.5" x14ac:dyDescent="0.25">
      <c r="A2783" s="107" t="s">
        <v>19901</v>
      </c>
      <c r="B2783" s="10" t="s">
        <v>19548</v>
      </c>
      <c r="C2783" s="269" t="s">
        <v>30118</v>
      </c>
      <c r="D2783" s="841" t="s">
        <v>19991</v>
      </c>
      <c r="E2783" s="837">
        <v>1200</v>
      </c>
      <c r="F2783" s="269" t="s">
        <v>21804</v>
      </c>
      <c r="G2783" s="841" t="s">
        <v>21805</v>
      </c>
      <c r="H2783" s="842" t="s">
        <v>15585</v>
      </c>
      <c r="I2783" s="842" t="s">
        <v>15585</v>
      </c>
      <c r="J2783" s="107" t="s">
        <v>15585</v>
      </c>
      <c r="K2783" s="10">
        <v>3</v>
      </c>
      <c r="L2783" s="10">
        <v>12</v>
      </c>
      <c r="M2783" s="838">
        <v>15210</v>
      </c>
      <c r="N2783" s="10">
        <v>0</v>
      </c>
      <c r="O2783" s="107">
        <v>6</v>
      </c>
      <c r="P2783" s="838">
        <v>7160</v>
      </c>
      <c r="Q2783" s="10">
        <v>0</v>
      </c>
      <c r="R2783" s="107">
        <v>12</v>
      </c>
    </row>
    <row r="2784" spans="1:18" s="843" customFormat="1" ht="22.5" x14ac:dyDescent="0.25">
      <c r="A2784" s="107" t="s">
        <v>19901</v>
      </c>
      <c r="B2784" s="10" t="s">
        <v>19548</v>
      </c>
      <c r="C2784" s="269" t="s">
        <v>30118</v>
      </c>
      <c r="D2784" s="841" t="s">
        <v>20006</v>
      </c>
      <c r="E2784" s="837">
        <v>1200</v>
      </c>
      <c r="F2784" s="269" t="s">
        <v>21806</v>
      </c>
      <c r="G2784" s="841" t="s">
        <v>21807</v>
      </c>
      <c r="H2784" s="842" t="s">
        <v>15585</v>
      </c>
      <c r="I2784" s="842" t="s">
        <v>15585</v>
      </c>
      <c r="J2784" s="107" t="s">
        <v>15585</v>
      </c>
      <c r="K2784" s="10">
        <v>3</v>
      </c>
      <c r="L2784" s="10">
        <v>12</v>
      </c>
      <c r="M2784" s="838">
        <v>15210</v>
      </c>
      <c r="N2784" s="10">
        <v>0</v>
      </c>
      <c r="O2784" s="107">
        <v>6</v>
      </c>
      <c r="P2784" s="838">
        <v>7200</v>
      </c>
      <c r="Q2784" s="10">
        <v>0</v>
      </c>
      <c r="R2784" s="107">
        <v>12</v>
      </c>
    </row>
    <row r="2785" spans="1:18" s="843" customFormat="1" ht="22.5" x14ac:dyDescent="0.25">
      <c r="A2785" s="107" t="s">
        <v>19901</v>
      </c>
      <c r="B2785" s="10" t="s">
        <v>19548</v>
      </c>
      <c r="C2785" s="269" t="s">
        <v>30118</v>
      </c>
      <c r="D2785" s="841" t="s">
        <v>15482</v>
      </c>
      <c r="E2785" s="837">
        <v>2100</v>
      </c>
      <c r="F2785" s="269" t="s">
        <v>21808</v>
      </c>
      <c r="G2785" s="841" t="s">
        <v>21809</v>
      </c>
      <c r="H2785" s="842" t="s">
        <v>21810</v>
      </c>
      <c r="I2785" s="842" t="s">
        <v>19093</v>
      </c>
      <c r="J2785" s="107" t="s">
        <v>21810</v>
      </c>
      <c r="K2785" s="10">
        <v>2</v>
      </c>
      <c r="L2785" s="10">
        <v>8</v>
      </c>
      <c r="M2785" s="838">
        <v>17153.330000000002</v>
      </c>
      <c r="N2785" s="10">
        <v>3</v>
      </c>
      <c r="O2785" s="107">
        <v>3</v>
      </c>
      <c r="P2785" s="838">
        <v>7303.33</v>
      </c>
      <c r="Q2785" s="10">
        <v>0</v>
      </c>
      <c r="R2785" s="107">
        <v>0</v>
      </c>
    </row>
    <row r="2786" spans="1:18" s="843" customFormat="1" ht="22.5" x14ac:dyDescent="0.25">
      <c r="A2786" s="107" t="s">
        <v>19901</v>
      </c>
      <c r="B2786" s="10" t="s">
        <v>19548</v>
      </c>
      <c r="C2786" s="269" t="s">
        <v>30118</v>
      </c>
      <c r="D2786" s="841" t="s">
        <v>15810</v>
      </c>
      <c r="E2786" s="837">
        <v>3200</v>
      </c>
      <c r="F2786" s="269" t="s">
        <v>21811</v>
      </c>
      <c r="G2786" s="841" t="s">
        <v>21812</v>
      </c>
      <c r="H2786" s="842" t="s">
        <v>20142</v>
      </c>
      <c r="I2786" s="842" t="s">
        <v>19093</v>
      </c>
      <c r="J2786" s="107" t="s">
        <v>20142</v>
      </c>
      <c r="K2786" s="10">
        <v>3</v>
      </c>
      <c r="L2786" s="10">
        <v>4</v>
      </c>
      <c r="M2786" s="838">
        <v>14524.44</v>
      </c>
      <c r="N2786" s="10">
        <v>0</v>
      </c>
      <c r="O2786" s="107">
        <v>0</v>
      </c>
      <c r="P2786" s="838">
        <v>0</v>
      </c>
      <c r="Q2786" s="10">
        <v>0</v>
      </c>
      <c r="R2786" s="107">
        <v>0</v>
      </c>
    </row>
    <row r="2787" spans="1:18" s="843" customFormat="1" ht="22.5" x14ac:dyDescent="0.25">
      <c r="A2787" s="107" t="s">
        <v>19901</v>
      </c>
      <c r="B2787" s="10" t="s">
        <v>19548</v>
      </c>
      <c r="C2787" s="269" t="s">
        <v>30118</v>
      </c>
      <c r="D2787" s="841" t="s">
        <v>15810</v>
      </c>
      <c r="E2787" s="837">
        <v>1025</v>
      </c>
      <c r="F2787" s="269" t="s">
        <v>21813</v>
      </c>
      <c r="G2787" s="841" t="s">
        <v>21814</v>
      </c>
      <c r="H2787" s="842" t="s">
        <v>15585</v>
      </c>
      <c r="I2787" s="842" t="s">
        <v>15585</v>
      </c>
      <c r="J2787" s="107" t="s">
        <v>15585</v>
      </c>
      <c r="K2787" s="10">
        <v>3</v>
      </c>
      <c r="L2787" s="10">
        <v>8</v>
      </c>
      <c r="M2787" s="838">
        <v>8716.67</v>
      </c>
      <c r="N2787" s="10">
        <v>0</v>
      </c>
      <c r="O2787" s="107">
        <v>0</v>
      </c>
      <c r="P2787" s="838">
        <v>0</v>
      </c>
      <c r="Q2787" s="10">
        <v>0</v>
      </c>
      <c r="R2787" s="107">
        <v>0</v>
      </c>
    </row>
    <row r="2788" spans="1:18" s="843" customFormat="1" ht="22.5" x14ac:dyDescent="0.25">
      <c r="A2788" s="107" t="s">
        <v>19901</v>
      </c>
      <c r="B2788" s="10" t="s">
        <v>19548</v>
      </c>
      <c r="C2788" s="269" t="s">
        <v>30118</v>
      </c>
      <c r="D2788" s="841" t="s">
        <v>21815</v>
      </c>
      <c r="E2788" s="837">
        <v>4500</v>
      </c>
      <c r="F2788" s="269" t="s">
        <v>21816</v>
      </c>
      <c r="G2788" s="841" t="s">
        <v>21817</v>
      </c>
      <c r="H2788" s="842" t="s">
        <v>15446</v>
      </c>
      <c r="I2788" s="842" t="s">
        <v>19093</v>
      </c>
      <c r="J2788" s="107" t="s">
        <v>15446</v>
      </c>
      <c r="K2788" s="10">
        <v>3</v>
      </c>
      <c r="L2788" s="10">
        <v>12</v>
      </c>
      <c r="M2788" s="838">
        <v>54600</v>
      </c>
      <c r="N2788" s="10">
        <v>0</v>
      </c>
      <c r="O2788" s="107">
        <v>6</v>
      </c>
      <c r="P2788" s="838">
        <v>27000</v>
      </c>
      <c r="Q2788" s="10">
        <v>0</v>
      </c>
      <c r="R2788" s="107">
        <v>12</v>
      </c>
    </row>
    <row r="2789" spans="1:18" s="843" customFormat="1" ht="22.5" x14ac:dyDescent="0.25">
      <c r="A2789" s="107" t="s">
        <v>19901</v>
      </c>
      <c r="B2789" s="10" t="s">
        <v>19548</v>
      </c>
      <c r="C2789" s="269" t="s">
        <v>30118</v>
      </c>
      <c r="D2789" s="841" t="s">
        <v>19955</v>
      </c>
      <c r="E2789" s="837">
        <v>3200</v>
      </c>
      <c r="F2789" s="269" t="s">
        <v>21818</v>
      </c>
      <c r="G2789" s="841" t="s">
        <v>21819</v>
      </c>
      <c r="H2789" s="842" t="s">
        <v>15577</v>
      </c>
      <c r="I2789" s="842" t="s">
        <v>19093</v>
      </c>
      <c r="J2789" s="107" t="s">
        <v>15577</v>
      </c>
      <c r="K2789" s="10">
        <v>3</v>
      </c>
      <c r="L2789" s="10">
        <v>12</v>
      </c>
      <c r="M2789" s="838">
        <v>39000</v>
      </c>
      <c r="N2789" s="10">
        <v>0</v>
      </c>
      <c r="O2789" s="107">
        <v>6</v>
      </c>
      <c r="P2789" s="838">
        <v>19200</v>
      </c>
      <c r="Q2789" s="10">
        <v>0</v>
      </c>
      <c r="R2789" s="107">
        <v>12</v>
      </c>
    </row>
    <row r="2790" spans="1:18" s="843" customFormat="1" ht="22.5" x14ac:dyDescent="0.25">
      <c r="A2790" s="107" t="s">
        <v>19901</v>
      </c>
      <c r="B2790" s="10" t="s">
        <v>19548</v>
      </c>
      <c r="C2790" s="269" t="s">
        <v>30118</v>
      </c>
      <c r="D2790" s="841" t="s">
        <v>21820</v>
      </c>
      <c r="E2790" s="837">
        <v>3300</v>
      </c>
      <c r="F2790" s="269" t="s">
        <v>21821</v>
      </c>
      <c r="G2790" s="841" t="s">
        <v>21822</v>
      </c>
      <c r="H2790" s="842" t="s">
        <v>20142</v>
      </c>
      <c r="I2790" s="842" t="s">
        <v>19093</v>
      </c>
      <c r="J2790" s="107" t="s">
        <v>20142</v>
      </c>
      <c r="K2790" s="10">
        <v>3</v>
      </c>
      <c r="L2790" s="10">
        <v>12</v>
      </c>
      <c r="M2790" s="838">
        <v>40360.269999999997</v>
      </c>
      <c r="N2790" s="10">
        <v>0</v>
      </c>
      <c r="O2790" s="107">
        <v>6</v>
      </c>
      <c r="P2790" s="838">
        <v>19798.16</v>
      </c>
      <c r="Q2790" s="10">
        <v>0</v>
      </c>
      <c r="R2790" s="107">
        <v>12</v>
      </c>
    </row>
    <row r="2791" spans="1:18" s="843" customFormat="1" ht="22.5" x14ac:dyDescent="0.25">
      <c r="A2791" s="107" t="s">
        <v>19901</v>
      </c>
      <c r="B2791" s="10" t="s">
        <v>19548</v>
      </c>
      <c r="C2791" s="269" t="s">
        <v>30118</v>
      </c>
      <c r="D2791" s="841" t="s">
        <v>19902</v>
      </c>
      <c r="E2791" s="837">
        <v>2100</v>
      </c>
      <c r="F2791" s="269" t="s">
        <v>21823</v>
      </c>
      <c r="G2791" s="841" t="s">
        <v>21824</v>
      </c>
      <c r="H2791" s="842" t="s">
        <v>17159</v>
      </c>
      <c r="I2791" s="842" t="s">
        <v>15810</v>
      </c>
      <c r="J2791" s="107" t="s">
        <v>17159</v>
      </c>
      <c r="K2791" s="10">
        <v>3</v>
      </c>
      <c r="L2791" s="10">
        <v>12</v>
      </c>
      <c r="M2791" s="838">
        <v>25800</v>
      </c>
      <c r="N2791" s="10">
        <v>0</v>
      </c>
      <c r="O2791" s="107">
        <v>6</v>
      </c>
      <c r="P2791" s="838">
        <v>12600</v>
      </c>
      <c r="Q2791" s="10">
        <v>0</v>
      </c>
      <c r="R2791" s="107">
        <v>12</v>
      </c>
    </row>
    <row r="2792" spans="1:18" s="843" customFormat="1" ht="22.5" x14ac:dyDescent="0.25">
      <c r="A2792" s="107" t="s">
        <v>19901</v>
      </c>
      <c r="B2792" s="10" t="s">
        <v>19548</v>
      </c>
      <c r="C2792" s="269" t="s">
        <v>30118</v>
      </c>
      <c r="D2792" s="841" t="s">
        <v>20122</v>
      </c>
      <c r="E2792" s="837">
        <v>3200</v>
      </c>
      <c r="F2792" s="269" t="s">
        <v>21825</v>
      </c>
      <c r="G2792" s="841" t="s">
        <v>21826</v>
      </c>
      <c r="H2792" s="842" t="s">
        <v>19594</v>
      </c>
      <c r="I2792" s="842" t="s">
        <v>19093</v>
      </c>
      <c r="J2792" s="107" t="s">
        <v>19594</v>
      </c>
      <c r="K2792" s="10">
        <v>3</v>
      </c>
      <c r="L2792" s="10">
        <v>12</v>
      </c>
      <c r="M2792" s="838">
        <v>39000</v>
      </c>
      <c r="N2792" s="10">
        <v>0</v>
      </c>
      <c r="O2792" s="107">
        <v>6</v>
      </c>
      <c r="P2792" s="838">
        <v>19200</v>
      </c>
      <c r="Q2792" s="10">
        <v>0</v>
      </c>
      <c r="R2792" s="107">
        <v>12</v>
      </c>
    </row>
    <row r="2793" spans="1:18" s="843" customFormat="1" ht="22.5" x14ac:dyDescent="0.25">
      <c r="A2793" s="107" t="s">
        <v>19901</v>
      </c>
      <c r="B2793" s="10" t="s">
        <v>19548</v>
      </c>
      <c r="C2793" s="269" t="s">
        <v>30118</v>
      </c>
      <c r="D2793" s="841" t="s">
        <v>19991</v>
      </c>
      <c r="E2793" s="837">
        <v>1200</v>
      </c>
      <c r="F2793" s="269" t="s">
        <v>21827</v>
      </c>
      <c r="G2793" s="841" t="s">
        <v>21828</v>
      </c>
      <c r="H2793" s="842" t="s">
        <v>15585</v>
      </c>
      <c r="I2793" s="842" t="s">
        <v>15585</v>
      </c>
      <c r="J2793" s="107" t="s">
        <v>15585</v>
      </c>
      <c r="K2793" s="10">
        <v>3</v>
      </c>
      <c r="L2793" s="10">
        <v>12</v>
      </c>
      <c r="M2793" s="838">
        <v>15210</v>
      </c>
      <c r="N2793" s="10">
        <v>0</v>
      </c>
      <c r="O2793" s="107">
        <v>6</v>
      </c>
      <c r="P2793" s="838">
        <v>7160</v>
      </c>
      <c r="Q2793" s="10">
        <v>0</v>
      </c>
      <c r="R2793" s="107">
        <v>12</v>
      </c>
    </row>
    <row r="2794" spans="1:18" s="843" customFormat="1" ht="22.5" x14ac:dyDescent="0.25">
      <c r="A2794" s="107" t="s">
        <v>19901</v>
      </c>
      <c r="B2794" s="10" t="s">
        <v>19548</v>
      </c>
      <c r="C2794" s="269" t="s">
        <v>30118</v>
      </c>
      <c r="D2794" s="841" t="s">
        <v>21829</v>
      </c>
      <c r="E2794" s="837">
        <v>5800</v>
      </c>
      <c r="F2794" s="269" t="s">
        <v>21830</v>
      </c>
      <c r="G2794" s="841" t="s">
        <v>21831</v>
      </c>
      <c r="H2794" s="842" t="s">
        <v>19594</v>
      </c>
      <c r="I2794" s="842" t="s">
        <v>19093</v>
      </c>
      <c r="J2794" s="107" t="s">
        <v>19594</v>
      </c>
      <c r="K2794" s="10">
        <v>3</v>
      </c>
      <c r="L2794" s="10">
        <v>12</v>
      </c>
      <c r="M2794" s="838">
        <v>47795.56</v>
      </c>
      <c r="N2794" s="10">
        <v>1</v>
      </c>
      <c r="O2794" s="107">
        <v>6</v>
      </c>
      <c r="P2794" s="838">
        <v>0</v>
      </c>
      <c r="Q2794" s="10">
        <v>1</v>
      </c>
      <c r="R2794" s="107">
        <v>12</v>
      </c>
    </row>
    <row r="2795" spans="1:18" s="843" customFormat="1" ht="22.5" x14ac:dyDescent="0.25">
      <c r="A2795" s="107" t="s">
        <v>19901</v>
      </c>
      <c r="B2795" s="10" t="s">
        <v>19548</v>
      </c>
      <c r="C2795" s="269" t="s">
        <v>30118</v>
      </c>
      <c r="D2795" s="841" t="s">
        <v>19991</v>
      </c>
      <c r="E2795" s="837">
        <v>1200</v>
      </c>
      <c r="F2795" s="269" t="s">
        <v>21832</v>
      </c>
      <c r="G2795" s="841" t="s">
        <v>21833</v>
      </c>
      <c r="H2795" s="842" t="s">
        <v>15585</v>
      </c>
      <c r="I2795" s="842" t="s">
        <v>15585</v>
      </c>
      <c r="J2795" s="107" t="s">
        <v>15585</v>
      </c>
      <c r="K2795" s="10">
        <v>3</v>
      </c>
      <c r="L2795" s="10">
        <v>12</v>
      </c>
      <c r="M2795" s="838">
        <v>13553.33</v>
      </c>
      <c r="N2795" s="10">
        <v>0</v>
      </c>
      <c r="O2795" s="107">
        <v>6</v>
      </c>
      <c r="P2795" s="838">
        <v>0</v>
      </c>
      <c r="Q2795" s="10">
        <v>0</v>
      </c>
      <c r="R2795" s="107">
        <v>12</v>
      </c>
    </row>
    <row r="2796" spans="1:18" s="843" customFormat="1" ht="22.5" x14ac:dyDescent="0.25">
      <c r="A2796" s="107" t="s">
        <v>19901</v>
      </c>
      <c r="B2796" s="10" t="s">
        <v>19548</v>
      </c>
      <c r="C2796" s="269" t="s">
        <v>30118</v>
      </c>
      <c r="D2796" s="841" t="s">
        <v>21834</v>
      </c>
      <c r="E2796" s="837">
        <v>2600</v>
      </c>
      <c r="F2796" s="269" t="s">
        <v>21835</v>
      </c>
      <c r="G2796" s="841" t="s">
        <v>21836</v>
      </c>
      <c r="H2796" s="842" t="s">
        <v>15585</v>
      </c>
      <c r="I2796" s="842" t="s">
        <v>15585</v>
      </c>
      <c r="J2796" s="107" t="s">
        <v>15585</v>
      </c>
      <c r="K2796" s="10">
        <v>3</v>
      </c>
      <c r="L2796" s="10">
        <v>12</v>
      </c>
      <c r="M2796" s="838">
        <v>31800</v>
      </c>
      <c r="N2796" s="10">
        <v>0</v>
      </c>
      <c r="O2796" s="107">
        <v>6</v>
      </c>
      <c r="P2796" s="838">
        <v>15486.25</v>
      </c>
      <c r="Q2796" s="10">
        <v>0</v>
      </c>
      <c r="R2796" s="107">
        <v>12</v>
      </c>
    </row>
    <row r="2797" spans="1:18" s="843" customFormat="1" ht="22.5" x14ac:dyDescent="0.25">
      <c r="A2797" s="107" t="s">
        <v>19901</v>
      </c>
      <c r="B2797" s="10" t="s">
        <v>19548</v>
      </c>
      <c r="C2797" s="269" t="s">
        <v>30118</v>
      </c>
      <c r="D2797" s="841" t="s">
        <v>19908</v>
      </c>
      <c r="E2797" s="837">
        <v>3200</v>
      </c>
      <c r="F2797" s="269" t="s">
        <v>21837</v>
      </c>
      <c r="G2797" s="841" t="s">
        <v>21838</v>
      </c>
      <c r="H2797" s="842" t="s">
        <v>19911</v>
      </c>
      <c r="I2797" s="842" t="s">
        <v>19093</v>
      </c>
      <c r="J2797" s="107" t="s">
        <v>19911</v>
      </c>
      <c r="K2797" s="10">
        <v>3</v>
      </c>
      <c r="L2797" s="10">
        <v>12</v>
      </c>
      <c r="M2797" s="838">
        <v>39000</v>
      </c>
      <c r="N2797" s="10">
        <v>0</v>
      </c>
      <c r="O2797" s="107">
        <v>6</v>
      </c>
      <c r="P2797" s="838">
        <v>19093.330000000002</v>
      </c>
      <c r="Q2797" s="10">
        <v>0</v>
      </c>
      <c r="R2797" s="107">
        <v>12</v>
      </c>
    </row>
    <row r="2798" spans="1:18" s="843" customFormat="1" ht="22.5" x14ac:dyDescent="0.25">
      <c r="A2798" s="107" t="s">
        <v>19901</v>
      </c>
      <c r="B2798" s="10" t="s">
        <v>19548</v>
      </c>
      <c r="C2798" s="269" t="s">
        <v>30118</v>
      </c>
      <c r="D2798" s="841" t="s">
        <v>20526</v>
      </c>
      <c r="E2798" s="837">
        <v>2100</v>
      </c>
      <c r="F2798" s="269" t="s">
        <v>21839</v>
      </c>
      <c r="G2798" s="841" t="s">
        <v>21840</v>
      </c>
      <c r="H2798" s="842" t="s">
        <v>17159</v>
      </c>
      <c r="I2798" s="842" t="s">
        <v>15810</v>
      </c>
      <c r="J2798" s="107" t="s">
        <v>17159</v>
      </c>
      <c r="K2798" s="10">
        <v>3</v>
      </c>
      <c r="L2798" s="10">
        <v>12</v>
      </c>
      <c r="M2798" s="838">
        <v>25800</v>
      </c>
      <c r="N2798" s="10">
        <v>0</v>
      </c>
      <c r="O2798" s="107">
        <v>6</v>
      </c>
      <c r="P2798" s="838">
        <v>12600</v>
      </c>
      <c r="Q2798" s="10">
        <v>0</v>
      </c>
      <c r="R2798" s="107">
        <v>12</v>
      </c>
    </row>
    <row r="2799" spans="1:18" s="843" customFormat="1" ht="22.5" x14ac:dyDescent="0.25">
      <c r="A2799" s="107" t="s">
        <v>19901</v>
      </c>
      <c r="B2799" s="10" t="s">
        <v>19548</v>
      </c>
      <c r="C2799" s="269" t="s">
        <v>30118</v>
      </c>
      <c r="D2799" s="841" t="s">
        <v>19902</v>
      </c>
      <c r="E2799" s="837">
        <v>2100</v>
      </c>
      <c r="F2799" s="269" t="s">
        <v>21841</v>
      </c>
      <c r="G2799" s="841" t="s">
        <v>21842</v>
      </c>
      <c r="H2799" s="842" t="s">
        <v>17159</v>
      </c>
      <c r="I2799" s="842" t="s">
        <v>15810</v>
      </c>
      <c r="J2799" s="107" t="s">
        <v>17159</v>
      </c>
      <c r="K2799" s="10">
        <v>3</v>
      </c>
      <c r="L2799" s="10">
        <v>12</v>
      </c>
      <c r="M2799" s="838">
        <v>25800</v>
      </c>
      <c r="N2799" s="10">
        <v>0</v>
      </c>
      <c r="O2799" s="107">
        <v>6</v>
      </c>
      <c r="P2799" s="838">
        <v>12600</v>
      </c>
      <c r="Q2799" s="10">
        <v>0</v>
      </c>
      <c r="R2799" s="107">
        <v>12</v>
      </c>
    </row>
    <row r="2800" spans="1:18" s="843" customFormat="1" ht="22.5" x14ac:dyDescent="0.25">
      <c r="A2800" s="107" t="s">
        <v>19901</v>
      </c>
      <c r="B2800" s="10" t="s">
        <v>19548</v>
      </c>
      <c r="C2800" s="269" t="s">
        <v>30118</v>
      </c>
      <c r="D2800" s="841" t="s">
        <v>19955</v>
      </c>
      <c r="E2800" s="837">
        <v>3200</v>
      </c>
      <c r="F2800" s="269" t="s">
        <v>21843</v>
      </c>
      <c r="G2800" s="841" t="s">
        <v>21844</v>
      </c>
      <c r="H2800" s="842" t="s">
        <v>19594</v>
      </c>
      <c r="I2800" s="842" t="s">
        <v>19093</v>
      </c>
      <c r="J2800" s="107" t="s">
        <v>19594</v>
      </c>
      <c r="K2800" s="10">
        <v>3</v>
      </c>
      <c r="L2800" s="10">
        <v>12</v>
      </c>
      <c r="M2800" s="838">
        <v>39000</v>
      </c>
      <c r="N2800" s="10">
        <v>0</v>
      </c>
      <c r="O2800" s="107">
        <v>6</v>
      </c>
      <c r="P2800" s="838">
        <v>19200</v>
      </c>
      <c r="Q2800" s="10">
        <v>0</v>
      </c>
      <c r="R2800" s="107">
        <v>12</v>
      </c>
    </row>
    <row r="2801" spans="1:18" s="843" customFormat="1" ht="22.5" x14ac:dyDescent="0.25">
      <c r="A2801" s="107" t="s">
        <v>19901</v>
      </c>
      <c r="B2801" s="10" t="s">
        <v>19548</v>
      </c>
      <c r="C2801" s="269" t="s">
        <v>30118</v>
      </c>
      <c r="D2801" s="841" t="s">
        <v>20792</v>
      </c>
      <c r="E2801" s="837">
        <v>1200</v>
      </c>
      <c r="F2801" s="269" t="s">
        <v>21845</v>
      </c>
      <c r="G2801" s="841" t="s">
        <v>21846</v>
      </c>
      <c r="H2801" s="842" t="s">
        <v>17680</v>
      </c>
      <c r="I2801" s="842" t="s">
        <v>15810</v>
      </c>
      <c r="J2801" s="107" t="s">
        <v>17680</v>
      </c>
      <c r="K2801" s="10">
        <v>3</v>
      </c>
      <c r="L2801" s="10">
        <v>12</v>
      </c>
      <c r="M2801" s="838">
        <v>15210</v>
      </c>
      <c r="N2801" s="10">
        <v>0</v>
      </c>
      <c r="O2801" s="107">
        <v>6</v>
      </c>
      <c r="P2801" s="838">
        <v>7200</v>
      </c>
      <c r="Q2801" s="10">
        <v>0</v>
      </c>
      <c r="R2801" s="107">
        <v>12</v>
      </c>
    </row>
    <row r="2802" spans="1:18" s="843" customFormat="1" ht="22.5" x14ac:dyDescent="0.25">
      <c r="A2802" s="107" t="s">
        <v>19901</v>
      </c>
      <c r="B2802" s="10" t="s">
        <v>19548</v>
      </c>
      <c r="C2802" s="269" t="s">
        <v>30118</v>
      </c>
      <c r="D2802" s="841" t="s">
        <v>20526</v>
      </c>
      <c r="E2802" s="837">
        <v>2100</v>
      </c>
      <c r="F2802" s="269" t="s">
        <v>21847</v>
      </c>
      <c r="G2802" s="841" t="s">
        <v>21848</v>
      </c>
      <c r="H2802" s="842" t="s">
        <v>17159</v>
      </c>
      <c r="I2802" s="842" t="s">
        <v>15810</v>
      </c>
      <c r="J2802" s="107" t="s">
        <v>17159</v>
      </c>
      <c r="K2802" s="10">
        <v>3</v>
      </c>
      <c r="L2802" s="10">
        <v>12</v>
      </c>
      <c r="M2802" s="838">
        <v>25800</v>
      </c>
      <c r="N2802" s="10">
        <v>0</v>
      </c>
      <c r="O2802" s="107">
        <v>6</v>
      </c>
      <c r="P2802" s="838">
        <v>12600</v>
      </c>
      <c r="Q2802" s="10">
        <v>0</v>
      </c>
      <c r="R2802" s="107">
        <v>12</v>
      </c>
    </row>
    <row r="2803" spans="1:18" s="843" customFormat="1" ht="22.5" x14ac:dyDescent="0.25">
      <c r="A2803" s="107" t="s">
        <v>19901</v>
      </c>
      <c r="B2803" s="10" t="s">
        <v>19548</v>
      </c>
      <c r="C2803" s="269" t="s">
        <v>30118</v>
      </c>
      <c r="D2803" s="841" t="s">
        <v>15986</v>
      </c>
      <c r="E2803" s="837">
        <v>6500</v>
      </c>
      <c r="F2803" s="269" t="s">
        <v>21849</v>
      </c>
      <c r="G2803" s="841" t="s">
        <v>21850</v>
      </c>
      <c r="H2803" s="842" t="s">
        <v>19605</v>
      </c>
      <c r="I2803" s="842" t="s">
        <v>19093</v>
      </c>
      <c r="J2803" s="107" t="s">
        <v>19605</v>
      </c>
      <c r="K2803" s="10">
        <v>1</v>
      </c>
      <c r="L2803" s="10">
        <v>3</v>
      </c>
      <c r="M2803" s="838">
        <v>19768.86</v>
      </c>
      <c r="N2803" s="10">
        <v>1</v>
      </c>
      <c r="O2803" s="107">
        <v>6</v>
      </c>
      <c r="P2803" s="838">
        <v>38951.700000000004</v>
      </c>
      <c r="Q2803" s="10">
        <v>1</v>
      </c>
      <c r="R2803" s="107">
        <v>12</v>
      </c>
    </row>
    <row r="2804" spans="1:18" s="843" customFormat="1" ht="22.5" x14ac:dyDescent="0.25">
      <c r="A2804" s="107" t="s">
        <v>19901</v>
      </c>
      <c r="B2804" s="10" t="s">
        <v>19548</v>
      </c>
      <c r="C2804" s="269" t="s">
        <v>30118</v>
      </c>
      <c r="D2804" s="841" t="s">
        <v>19902</v>
      </c>
      <c r="E2804" s="837">
        <v>2100</v>
      </c>
      <c r="F2804" s="269" t="s">
        <v>21851</v>
      </c>
      <c r="G2804" s="841" t="s">
        <v>21852</v>
      </c>
      <c r="H2804" s="842" t="s">
        <v>17159</v>
      </c>
      <c r="I2804" s="842" t="s">
        <v>15810</v>
      </c>
      <c r="J2804" s="107" t="s">
        <v>17159</v>
      </c>
      <c r="K2804" s="10">
        <v>3</v>
      </c>
      <c r="L2804" s="10">
        <v>12</v>
      </c>
      <c r="M2804" s="838">
        <v>25800</v>
      </c>
      <c r="N2804" s="10">
        <v>0</v>
      </c>
      <c r="O2804" s="107">
        <v>6</v>
      </c>
      <c r="P2804" s="838">
        <v>12600</v>
      </c>
      <c r="Q2804" s="10">
        <v>0</v>
      </c>
      <c r="R2804" s="107">
        <v>12</v>
      </c>
    </row>
    <row r="2805" spans="1:18" s="843" customFormat="1" ht="22.5" x14ac:dyDescent="0.25">
      <c r="A2805" s="107" t="s">
        <v>19901</v>
      </c>
      <c r="B2805" s="10" t="s">
        <v>19548</v>
      </c>
      <c r="C2805" s="269" t="s">
        <v>30118</v>
      </c>
      <c r="D2805" s="841" t="s">
        <v>20021</v>
      </c>
      <c r="E2805" s="837">
        <v>1250</v>
      </c>
      <c r="F2805" s="269" t="s">
        <v>21853</v>
      </c>
      <c r="G2805" s="841" t="s">
        <v>21854</v>
      </c>
      <c r="H2805" s="842" t="s">
        <v>15585</v>
      </c>
      <c r="I2805" s="842" t="s">
        <v>15585</v>
      </c>
      <c r="J2805" s="107" t="s">
        <v>15585</v>
      </c>
      <c r="K2805" s="10">
        <v>3</v>
      </c>
      <c r="L2805" s="10">
        <v>12</v>
      </c>
      <c r="M2805" s="838">
        <v>15810</v>
      </c>
      <c r="N2805" s="10">
        <v>0</v>
      </c>
      <c r="O2805" s="107">
        <v>6</v>
      </c>
      <c r="P2805" s="838">
        <v>7500</v>
      </c>
      <c r="Q2805" s="10">
        <v>0</v>
      </c>
      <c r="R2805" s="107">
        <v>12</v>
      </c>
    </row>
    <row r="2806" spans="1:18" s="843" customFormat="1" ht="22.5" x14ac:dyDescent="0.25">
      <c r="A2806" s="107" t="s">
        <v>19901</v>
      </c>
      <c r="B2806" s="10" t="s">
        <v>19548</v>
      </c>
      <c r="C2806" s="269" t="s">
        <v>30118</v>
      </c>
      <c r="D2806" s="841" t="s">
        <v>21322</v>
      </c>
      <c r="E2806" s="837">
        <v>2100</v>
      </c>
      <c r="F2806" s="269" t="s">
        <v>21855</v>
      </c>
      <c r="G2806" s="841" t="s">
        <v>21856</v>
      </c>
      <c r="H2806" s="842" t="s">
        <v>17159</v>
      </c>
      <c r="I2806" s="842" t="s">
        <v>15810</v>
      </c>
      <c r="J2806" s="107" t="s">
        <v>17159</v>
      </c>
      <c r="K2806" s="10">
        <v>3</v>
      </c>
      <c r="L2806" s="10">
        <v>12</v>
      </c>
      <c r="M2806" s="838">
        <v>25800</v>
      </c>
      <c r="N2806" s="10">
        <v>0</v>
      </c>
      <c r="O2806" s="107">
        <v>6</v>
      </c>
      <c r="P2806" s="838">
        <v>12250</v>
      </c>
      <c r="Q2806" s="10">
        <v>0</v>
      </c>
      <c r="R2806" s="107">
        <v>12</v>
      </c>
    </row>
    <row r="2807" spans="1:18" s="843" customFormat="1" ht="22.5" x14ac:dyDescent="0.25">
      <c r="A2807" s="107" t="s">
        <v>19901</v>
      </c>
      <c r="B2807" s="10" t="s">
        <v>19548</v>
      </c>
      <c r="C2807" s="269" t="s">
        <v>30118</v>
      </c>
      <c r="D2807" s="841" t="s">
        <v>20050</v>
      </c>
      <c r="E2807" s="837">
        <v>3200</v>
      </c>
      <c r="F2807" s="269" t="s">
        <v>21857</v>
      </c>
      <c r="G2807" s="841" t="s">
        <v>21858</v>
      </c>
      <c r="H2807" s="842" t="s">
        <v>19594</v>
      </c>
      <c r="I2807" s="842" t="s">
        <v>19093</v>
      </c>
      <c r="J2807" s="107" t="s">
        <v>19594</v>
      </c>
      <c r="K2807" s="10">
        <v>3</v>
      </c>
      <c r="L2807" s="10">
        <v>12</v>
      </c>
      <c r="M2807" s="838">
        <v>39000</v>
      </c>
      <c r="N2807" s="10">
        <v>0</v>
      </c>
      <c r="O2807" s="107">
        <v>6</v>
      </c>
      <c r="P2807" s="838">
        <v>19200</v>
      </c>
      <c r="Q2807" s="10">
        <v>0</v>
      </c>
      <c r="R2807" s="107">
        <v>12</v>
      </c>
    </row>
    <row r="2808" spans="1:18" s="843" customFormat="1" ht="22.5" x14ac:dyDescent="0.25">
      <c r="A2808" s="107" t="s">
        <v>19901</v>
      </c>
      <c r="B2808" s="10" t="s">
        <v>19548</v>
      </c>
      <c r="C2808" s="269" t="s">
        <v>30118</v>
      </c>
      <c r="D2808" s="841" t="s">
        <v>19955</v>
      </c>
      <c r="E2808" s="837">
        <v>3200</v>
      </c>
      <c r="F2808" s="269" t="s">
        <v>21859</v>
      </c>
      <c r="G2808" s="841" t="s">
        <v>21860</v>
      </c>
      <c r="H2808" s="842" t="s">
        <v>19594</v>
      </c>
      <c r="I2808" s="842" t="s">
        <v>19093</v>
      </c>
      <c r="J2808" s="107" t="s">
        <v>19594</v>
      </c>
      <c r="K2808" s="10">
        <v>3</v>
      </c>
      <c r="L2808" s="10">
        <v>12</v>
      </c>
      <c r="M2808" s="838">
        <v>38466.67</v>
      </c>
      <c r="N2808" s="10">
        <v>0</v>
      </c>
      <c r="O2808" s="107">
        <v>6</v>
      </c>
      <c r="P2808" s="838">
        <v>19200</v>
      </c>
      <c r="Q2808" s="10">
        <v>0</v>
      </c>
      <c r="R2808" s="107">
        <v>12</v>
      </c>
    </row>
    <row r="2809" spans="1:18" s="843" customFormat="1" ht="22.5" x14ac:dyDescent="0.25">
      <c r="A2809" s="107" t="s">
        <v>19901</v>
      </c>
      <c r="B2809" s="10" t="s">
        <v>19548</v>
      </c>
      <c r="C2809" s="269" t="s">
        <v>30118</v>
      </c>
      <c r="D2809" s="841" t="s">
        <v>19902</v>
      </c>
      <c r="E2809" s="837">
        <v>2100</v>
      </c>
      <c r="F2809" s="269" t="s">
        <v>21861</v>
      </c>
      <c r="G2809" s="841" t="s">
        <v>21862</v>
      </c>
      <c r="H2809" s="842" t="s">
        <v>17159</v>
      </c>
      <c r="I2809" s="842" t="s">
        <v>15810</v>
      </c>
      <c r="J2809" s="107" t="s">
        <v>17159</v>
      </c>
      <c r="K2809" s="10">
        <v>3</v>
      </c>
      <c r="L2809" s="10">
        <v>12</v>
      </c>
      <c r="M2809" s="838">
        <v>25800</v>
      </c>
      <c r="N2809" s="10">
        <v>0</v>
      </c>
      <c r="O2809" s="107">
        <v>6</v>
      </c>
      <c r="P2809" s="838">
        <v>12600</v>
      </c>
      <c r="Q2809" s="10">
        <v>0</v>
      </c>
      <c r="R2809" s="107">
        <v>12</v>
      </c>
    </row>
    <row r="2810" spans="1:18" s="843" customFormat="1" ht="22.5" x14ac:dyDescent="0.25">
      <c r="A2810" s="107" t="s">
        <v>19901</v>
      </c>
      <c r="B2810" s="10" t="s">
        <v>19548</v>
      </c>
      <c r="C2810" s="269" t="s">
        <v>30118</v>
      </c>
      <c r="D2810" s="841" t="s">
        <v>19902</v>
      </c>
      <c r="E2810" s="837">
        <v>2100</v>
      </c>
      <c r="F2810" s="269" t="s">
        <v>21863</v>
      </c>
      <c r="G2810" s="841" t="s">
        <v>21864</v>
      </c>
      <c r="H2810" s="842" t="s">
        <v>17159</v>
      </c>
      <c r="I2810" s="842" t="s">
        <v>15810</v>
      </c>
      <c r="J2810" s="107" t="s">
        <v>17159</v>
      </c>
      <c r="K2810" s="10">
        <v>3</v>
      </c>
      <c r="L2810" s="10">
        <v>12</v>
      </c>
      <c r="M2810" s="838">
        <v>25800</v>
      </c>
      <c r="N2810" s="10">
        <v>0</v>
      </c>
      <c r="O2810" s="107">
        <v>6</v>
      </c>
      <c r="P2810" s="838">
        <v>12600</v>
      </c>
      <c r="Q2810" s="10">
        <v>0</v>
      </c>
      <c r="R2810" s="107">
        <v>12</v>
      </c>
    </row>
    <row r="2811" spans="1:18" s="843" customFormat="1" ht="22.5" x14ac:dyDescent="0.25">
      <c r="A2811" s="107" t="s">
        <v>19901</v>
      </c>
      <c r="B2811" s="10" t="s">
        <v>19548</v>
      </c>
      <c r="C2811" s="269" t="s">
        <v>30118</v>
      </c>
      <c r="D2811" s="841" t="s">
        <v>19926</v>
      </c>
      <c r="E2811" s="837">
        <v>1025</v>
      </c>
      <c r="F2811" s="269" t="s">
        <v>21865</v>
      </c>
      <c r="G2811" s="841" t="s">
        <v>21866</v>
      </c>
      <c r="H2811" s="842" t="s">
        <v>15585</v>
      </c>
      <c r="I2811" s="842" t="s">
        <v>15585</v>
      </c>
      <c r="J2811" s="107" t="s">
        <v>15585</v>
      </c>
      <c r="K2811" s="10">
        <v>3</v>
      </c>
      <c r="L2811" s="10">
        <v>12</v>
      </c>
      <c r="M2811" s="838">
        <v>12810</v>
      </c>
      <c r="N2811" s="10">
        <v>0</v>
      </c>
      <c r="O2811" s="107">
        <v>6</v>
      </c>
      <c r="P2811" s="838">
        <v>6025</v>
      </c>
      <c r="Q2811" s="10">
        <v>0</v>
      </c>
      <c r="R2811" s="107">
        <v>12</v>
      </c>
    </row>
    <row r="2812" spans="1:18" s="843" customFormat="1" ht="22.5" x14ac:dyDescent="0.25">
      <c r="A2812" s="107" t="s">
        <v>19901</v>
      </c>
      <c r="B2812" s="10" t="s">
        <v>19548</v>
      </c>
      <c r="C2812" s="269" t="s">
        <v>30118</v>
      </c>
      <c r="D2812" s="841" t="s">
        <v>19902</v>
      </c>
      <c r="E2812" s="837">
        <v>2100</v>
      </c>
      <c r="F2812" s="269" t="s">
        <v>21867</v>
      </c>
      <c r="G2812" s="841" t="s">
        <v>21868</v>
      </c>
      <c r="H2812" s="842" t="s">
        <v>17159</v>
      </c>
      <c r="I2812" s="842" t="s">
        <v>15810</v>
      </c>
      <c r="J2812" s="107" t="s">
        <v>17159</v>
      </c>
      <c r="K2812" s="10">
        <v>3</v>
      </c>
      <c r="L2812" s="10">
        <v>12</v>
      </c>
      <c r="M2812" s="838">
        <v>25800</v>
      </c>
      <c r="N2812" s="10">
        <v>0</v>
      </c>
      <c r="O2812" s="107">
        <v>6</v>
      </c>
      <c r="P2812" s="838">
        <v>12600</v>
      </c>
      <c r="Q2812" s="10">
        <v>0</v>
      </c>
      <c r="R2812" s="107">
        <v>12</v>
      </c>
    </row>
    <row r="2813" spans="1:18" s="843" customFormat="1" ht="22.5" x14ac:dyDescent="0.25">
      <c r="A2813" s="107" t="s">
        <v>19901</v>
      </c>
      <c r="B2813" s="10" t="s">
        <v>19548</v>
      </c>
      <c r="C2813" s="269" t="s">
        <v>30118</v>
      </c>
      <c r="D2813" s="841" t="s">
        <v>19902</v>
      </c>
      <c r="E2813" s="837">
        <v>2100</v>
      </c>
      <c r="F2813" s="269" t="s">
        <v>21869</v>
      </c>
      <c r="G2813" s="841" t="s">
        <v>21870</v>
      </c>
      <c r="H2813" s="842" t="s">
        <v>17159</v>
      </c>
      <c r="I2813" s="842" t="s">
        <v>15810</v>
      </c>
      <c r="J2813" s="107" t="s">
        <v>17159</v>
      </c>
      <c r="K2813" s="10">
        <v>3</v>
      </c>
      <c r="L2813" s="10">
        <v>12</v>
      </c>
      <c r="M2813" s="838">
        <v>25795.62</v>
      </c>
      <c r="N2813" s="10">
        <v>0</v>
      </c>
      <c r="O2813" s="107">
        <v>6</v>
      </c>
      <c r="P2813" s="838">
        <v>12600</v>
      </c>
      <c r="Q2813" s="10">
        <v>0</v>
      </c>
      <c r="R2813" s="107">
        <v>12</v>
      </c>
    </row>
    <row r="2814" spans="1:18" s="843" customFormat="1" ht="22.5" x14ac:dyDescent="0.25">
      <c r="A2814" s="107" t="s">
        <v>19901</v>
      </c>
      <c r="B2814" s="10" t="s">
        <v>19548</v>
      </c>
      <c r="C2814" s="269" t="s">
        <v>30118</v>
      </c>
      <c r="D2814" s="841" t="s">
        <v>19902</v>
      </c>
      <c r="E2814" s="837">
        <v>2100</v>
      </c>
      <c r="F2814" s="269" t="s">
        <v>21871</v>
      </c>
      <c r="G2814" s="841" t="s">
        <v>21872</v>
      </c>
      <c r="H2814" s="842" t="s">
        <v>17159</v>
      </c>
      <c r="I2814" s="842" t="s">
        <v>15810</v>
      </c>
      <c r="J2814" s="107" t="s">
        <v>17159</v>
      </c>
      <c r="K2814" s="10">
        <v>3</v>
      </c>
      <c r="L2814" s="10">
        <v>12</v>
      </c>
      <c r="M2814" s="838">
        <v>25800</v>
      </c>
      <c r="N2814" s="10">
        <v>0</v>
      </c>
      <c r="O2814" s="107">
        <v>6</v>
      </c>
      <c r="P2814" s="838">
        <v>12600</v>
      </c>
      <c r="Q2814" s="10">
        <v>0</v>
      </c>
      <c r="R2814" s="107">
        <v>12</v>
      </c>
    </row>
    <row r="2815" spans="1:18" s="843" customFormat="1" ht="22.5" x14ac:dyDescent="0.25">
      <c r="A2815" s="107" t="s">
        <v>19901</v>
      </c>
      <c r="B2815" s="10" t="s">
        <v>19548</v>
      </c>
      <c r="C2815" s="269" t="s">
        <v>30118</v>
      </c>
      <c r="D2815" s="841" t="s">
        <v>19955</v>
      </c>
      <c r="E2815" s="837">
        <v>3200</v>
      </c>
      <c r="F2815" s="269" t="s">
        <v>21873</v>
      </c>
      <c r="G2815" s="841" t="s">
        <v>21874</v>
      </c>
      <c r="H2815" s="842" t="s">
        <v>19594</v>
      </c>
      <c r="I2815" s="842" t="s">
        <v>19093</v>
      </c>
      <c r="J2815" s="107" t="s">
        <v>19594</v>
      </c>
      <c r="K2815" s="10">
        <v>3</v>
      </c>
      <c r="L2815" s="10">
        <v>12</v>
      </c>
      <c r="M2815" s="838">
        <v>39000</v>
      </c>
      <c r="N2815" s="10">
        <v>0</v>
      </c>
      <c r="O2815" s="107">
        <v>6</v>
      </c>
      <c r="P2815" s="838">
        <v>19200</v>
      </c>
      <c r="Q2815" s="10">
        <v>0</v>
      </c>
      <c r="R2815" s="107">
        <v>12</v>
      </c>
    </row>
    <row r="2816" spans="1:18" s="843" customFormat="1" ht="22.5" x14ac:dyDescent="0.25">
      <c r="A2816" s="107" t="s">
        <v>19901</v>
      </c>
      <c r="B2816" s="10" t="s">
        <v>19548</v>
      </c>
      <c r="C2816" s="269" t="s">
        <v>30118</v>
      </c>
      <c r="D2816" s="841" t="s">
        <v>19902</v>
      </c>
      <c r="E2816" s="837">
        <v>2100</v>
      </c>
      <c r="F2816" s="269" t="s">
        <v>21875</v>
      </c>
      <c r="G2816" s="841" t="s">
        <v>21876</v>
      </c>
      <c r="H2816" s="842" t="s">
        <v>17159</v>
      </c>
      <c r="I2816" s="842" t="s">
        <v>15810</v>
      </c>
      <c r="J2816" s="107" t="s">
        <v>17159</v>
      </c>
      <c r="K2816" s="10">
        <v>3</v>
      </c>
      <c r="L2816" s="10">
        <v>12</v>
      </c>
      <c r="M2816" s="838">
        <v>25800</v>
      </c>
      <c r="N2816" s="10">
        <v>0</v>
      </c>
      <c r="O2816" s="107">
        <v>6</v>
      </c>
      <c r="P2816" s="838">
        <v>12600</v>
      </c>
      <c r="Q2816" s="10">
        <v>0</v>
      </c>
      <c r="R2816" s="107">
        <v>12</v>
      </c>
    </row>
    <row r="2817" spans="1:18" s="843" customFormat="1" ht="22.5" x14ac:dyDescent="0.25">
      <c r="A2817" s="107" t="s">
        <v>19901</v>
      </c>
      <c r="B2817" s="10" t="s">
        <v>19548</v>
      </c>
      <c r="C2817" s="269" t="s">
        <v>30118</v>
      </c>
      <c r="D2817" s="841" t="s">
        <v>19902</v>
      </c>
      <c r="E2817" s="837">
        <v>2100</v>
      </c>
      <c r="F2817" s="269" t="s">
        <v>21877</v>
      </c>
      <c r="G2817" s="841" t="s">
        <v>21878</v>
      </c>
      <c r="H2817" s="842" t="s">
        <v>15585</v>
      </c>
      <c r="I2817" s="842" t="s">
        <v>15585</v>
      </c>
      <c r="J2817" s="107" t="s">
        <v>15585</v>
      </c>
      <c r="K2817" s="10">
        <v>3</v>
      </c>
      <c r="L2817" s="10">
        <v>12</v>
      </c>
      <c r="M2817" s="838">
        <v>25800</v>
      </c>
      <c r="N2817" s="10">
        <v>0</v>
      </c>
      <c r="O2817" s="107">
        <v>6</v>
      </c>
      <c r="P2817" s="838">
        <v>12600</v>
      </c>
      <c r="Q2817" s="10">
        <v>0</v>
      </c>
      <c r="R2817" s="107">
        <v>12</v>
      </c>
    </row>
    <row r="2818" spans="1:18" s="843" customFormat="1" ht="22.5" x14ac:dyDescent="0.25">
      <c r="A2818" s="107" t="s">
        <v>19901</v>
      </c>
      <c r="B2818" s="10" t="s">
        <v>19548</v>
      </c>
      <c r="C2818" s="269" t="s">
        <v>30118</v>
      </c>
      <c r="D2818" s="841" t="s">
        <v>19902</v>
      </c>
      <c r="E2818" s="837">
        <v>2100</v>
      </c>
      <c r="F2818" s="269" t="s">
        <v>21879</v>
      </c>
      <c r="G2818" s="841" t="s">
        <v>21880</v>
      </c>
      <c r="H2818" s="842" t="s">
        <v>17159</v>
      </c>
      <c r="I2818" s="842" t="s">
        <v>15810</v>
      </c>
      <c r="J2818" s="107" t="s">
        <v>17159</v>
      </c>
      <c r="K2818" s="10">
        <v>3</v>
      </c>
      <c r="L2818" s="10">
        <v>12</v>
      </c>
      <c r="M2818" s="838">
        <v>25800</v>
      </c>
      <c r="N2818" s="10">
        <v>0</v>
      </c>
      <c r="O2818" s="107">
        <v>6</v>
      </c>
      <c r="P2818" s="838">
        <v>12600</v>
      </c>
      <c r="Q2818" s="10">
        <v>0</v>
      </c>
      <c r="R2818" s="107">
        <v>12</v>
      </c>
    </row>
    <row r="2819" spans="1:18" s="843" customFormat="1" ht="22.5" x14ac:dyDescent="0.25">
      <c r="A2819" s="107" t="s">
        <v>19901</v>
      </c>
      <c r="B2819" s="10" t="s">
        <v>19548</v>
      </c>
      <c r="C2819" s="269" t="s">
        <v>30118</v>
      </c>
      <c r="D2819" s="841" t="s">
        <v>19955</v>
      </c>
      <c r="E2819" s="837">
        <v>3200</v>
      </c>
      <c r="F2819" s="269" t="s">
        <v>21881</v>
      </c>
      <c r="G2819" s="841" t="s">
        <v>21882</v>
      </c>
      <c r="H2819" s="842" t="s">
        <v>19594</v>
      </c>
      <c r="I2819" s="842" t="s">
        <v>19093</v>
      </c>
      <c r="J2819" s="107" t="s">
        <v>19594</v>
      </c>
      <c r="K2819" s="10">
        <v>3</v>
      </c>
      <c r="L2819" s="10">
        <v>12</v>
      </c>
      <c r="M2819" s="838">
        <v>39000</v>
      </c>
      <c r="N2819" s="10">
        <v>0</v>
      </c>
      <c r="O2819" s="107">
        <v>6</v>
      </c>
      <c r="P2819" s="838">
        <v>19200</v>
      </c>
      <c r="Q2819" s="10">
        <v>0</v>
      </c>
      <c r="R2819" s="107">
        <v>12</v>
      </c>
    </row>
    <row r="2820" spans="1:18" s="843" customFormat="1" ht="22.5" x14ac:dyDescent="0.25">
      <c r="A2820" s="107" t="s">
        <v>19901</v>
      </c>
      <c r="B2820" s="10" t="s">
        <v>19548</v>
      </c>
      <c r="C2820" s="269" t="s">
        <v>30118</v>
      </c>
      <c r="D2820" s="841" t="s">
        <v>21098</v>
      </c>
      <c r="E2820" s="837">
        <v>4400</v>
      </c>
      <c r="F2820" s="269" t="s">
        <v>21883</v>
      </c>
      <c r="G2820" s="841" t="s">
        <v>21884</v>
      </c>
      <c r="H2820" s="842" t="s">
        <v>18791</v>
      </c>
      <c r="I2820" s="842" t="s">
        <v>19093</v>
      </c>
      <c r="J2820" s="107" t="s">
        <v>18791</v>
      </c>
      <c r="K2820" s="10">
        <v>1</v>
      </c>
      <c r="L2820" s="10">
        <v>2</v>
      </c>
      <c r="M2820" s="838">
        <v>3909.58</v>
      </c>
      <c r="N2820" s="10">
        <v>0</v>
      </c>
      <c r="O2820" s="107">
        <v>0</v>
      </c>
      <c r="P2820" s="838">
        <v>0</v>
      </c>
      <c r="Q2820" s="10">
        <v>0</v>
      </c>
      <c r="R2820" s="107">
        <v>0</v>
      </c>
    </row>
    <row r="2821" spans="1:18" s="843" customFormat="1" ht="22.5" x14ac:dyDescent="0.25">
      <c r="A2821" s="107" t="s">
        <v>19901</v>
      </c>
      <c r="B2821" s="10" t="s">
        <v>19548</v>
      </c>
      <c r="C2821" s="269" t="s">
        <v>30118</v>
      </c>
      <c r="D2821" s="841" t="s">
        <v>21885</v>
      </c>
      <c r="E2821" s="837">
        <v>4000</v>
      </c>
      <c r="F2821" s="269" t="s">
        <v>21886</v>
      </c>
      <c r="G2821" s="841" t="s">
        <v>21887</v>
      </c>
      <c r="H2821" s="842" t="s">
        <v>21888</v>
      </c>
      <c r="I2821" s="842" t="s">
        <v>19093</v>
      </c>
      <c r="J2821" s="107" t="s">
        <v>21888</v>
      </c>
      <c r="K2821" s="10">
        <v>3</v>
      </c>
      <c r="L2821" s="10">
        <v>12</v>
      </c>
      <c r="M2821" s="838">
        <v>48588.06</v>
      </c>
      <c r="N2821" s="10">
        <v>0</v>
      </c>
      <c r="O2821" s="107">
        <v>4</v>
      </c>
      <c r="P2821" s="838">
        <v>29222.22</v>
      </c>
      <c r="Q2821" s="10">
        <v>0</v>
      </c>
      <c r="R2821" s="107">
        <v>0</v>
      </c>
    </row>
    <row r="2822" spans="1:18" s="843" customFormat="1" ht="22.5" x14ac:dyDescent="0.25">
      <c r="A2822" s="107" t="s">
        <v>19901</v>
      </c>
      <c r="B2822" s="10" t="s">
        <v>19548</v>
      </c>
      <c r="C2822" s="269" t="s">
        <v>30118</v>
      </c>
      <c r="D2822" s="841" t="s">
        <v>19908</v>
      </c>
      <c r="E2822" s="837">
        <v>3200</v>
      </c>
      <c r="F2822" s="269" t="s">
        <v>21889</v>
      </c>
      <c r="G2822" s="841" t="s">
        <v>21890</v>
      </c>
      <c r="H2822" s="842" t="s">
        <v>19641</v>
      </c>
      <c r="I2822" s="842" t="s">
        <v>19093</v>
      </c>
      <c r="J2822" s="107" t="s">
        <v>19641</v>
      </c>
      <c r="K2822" s="10">
        <v>3</v>
      </c>
      <c r="L2822" s="10">
        <v>12</v>
      </c>
      <c r="M2822" s="838">
        <v>39000</v>
      </c>
      <c r="N2822" s="10">
        <v>0</v>
      </c>
      <c r="O2822" s="107">
        <v>6</v>
      </c>
      <c r="P2822" s="838">
        <v>19200</v>
      </c>
      <c r="Q2822" s="10">
        <v>0</v>
      </c>
      <c r="R2822" s="107">
        <v>12</v>
      </c>
    </row>
    <row r="2823" spans="1:18" s="843" customFormat="1" ht="22.5" x14ac:dyDescent="0.25">
      <c r="A2823" s="107" t="s">
        <v>19901</v>
      </c>
      <c r="B2823" s="10" t="s">
        <v>19548</v>
      </c>
      <c r="C2823" s="269" t="s">
        <v>30118</v>
      </c>
      <c r="D2823" s="841" t="s">
        <v>19908</v>
      </c>
      <c r="E2823" s="837">
        <v>3200</v>
      </c>
      <c r="F2823" s="269" t="s">
        <v>21891</v>
      </c>
      <c r="G2823" s="841" t="s">
        <v>21892</v>
      </c>
      <c r="H2823" s="842" t="s">
        <v>19911</v>
      </c>
      <c r="I2823" s="842" t="s">
        <v>19093</v>
      </c>
      <c r="J2823" s="107" t="s">
        <v>19911</v>
      </c>
      <c r="K2823" s="10">
        <v>3</v>
      </c>
      <c r="L2823" s="10">
        <v>12</v>
      </c>
      <c r="M2823" s="838">
        <v>38965.980000000003</v>
      </c>
      <c r="N2823" s="10">
        <v>0</v>
      </c>
      <c r="O2823" s="107">
        <v>6</v>
      </c>
      <c r="P2823" s="838">
        <v>19196.22</v>
      </c>
      <c r="Q2823" s="10">
        <v>0</v>
      </c>
      <c r="R2823" s="107">
        <v>12</v>
      </c>
    </row>
    <row r="2824" spans="1:18" s="843" customFormat="1" ht="22.5" x14ac:dyDescent="0.25">
      <c r="A2824" s="107" t="s">
        <v>19901</v>
      </c>
      <c r="B2824" s="10" t="s">
        <v>19548</v>
      </c>
      <c r="C2824" s="269" t="s">
        <v>30118</v>
      </c>
      <c r="D2824" s="841" t="s">
        <v>19902</v>
      </c>
      <c r="E2824" s="837">
        <v>2100</v>
      </c>
      <c r="F2824" s="269" t="s">
        <v>21893</v>
      </c>
      <c r="G2824" s="841" t="s">
        <v>21894</v>
      </c>
      <c r="H2824" s="842" t="s">
        <v>17159</v>
      </c>
      <c r="I2824" s="842" t="s">
        <v>15810</v>
      </c>
      <c r="J2824" s="107" t="s">
        <v>17159</v>
      </c>
      <c r="K2824" s="10">
        <v>3</v>
      </c>
      <c r="L2824" s="10">
        <v>12</v>
      </c>
      <c r="M2824" s="838">
        <v>25800</v>
      </c>
      <c r="N2824" s="10">
        <v>0</v>
      </c>
      <c r="O2824" s="107">
        <v>6</v>
      </c>
      <c r="P2824" s="838">
        <v>12600</v>
      </c>
      <c r="Q2824" s="10">
        <v>0</v>
      </c>
      <c r="R2824" s="107">
        <v>12</v>
      </c>
    </row>
    <row r="2825" spans="1:18" s="843" customFormat="1" ht="22.5" x14ac:dyDescent="0.25">
      <c r="A2825" s="107" t="s">
        <v>19901</v>
      </c>
      <c r="B2825" s="10" t="s">
        <v>19548</v>
      </c>
      <c r="C2825" s="269" t="s">
        <v>30118</v>
      </c>
      <c r="D2825" s="841" t="s">
        <v>19902</v>
      </c>
      <c r="E2825" s="837">
        <v>2100</v>
      </c>
      <c r="F2825" s="269" t="s">
        <v>21895</v>
      </c>
      <c r="G2825" s="841" t="s">
        <v>21896</v>
      </c>
      <c r="H2825" s="842" t="s">
        <v>17159</v>
      </c>
      <c r="I2825" s="842" t="s">
        <v>15810</v>
      </c>
      <c r="J2825" s="107" t="s">
        <v>17159</v>
      </c>
      <c r="K2825" s="10">
        <v>3</v>
      </c>
      <c r="L2825" s="10">
        <v>12</v>
      </c>
      <c r="M2825" s="838">
        <v>25800</v>
      </c>
      <c r="N2825" s="10">
        <v>0</v>
      </c>
      <c r="O2825" s="107">
        <v>6</v>
      </c>
      <c r="P2825" s="838">
        <v>12600</v>
      </c>
      <c r="Q2825" s="10">
        <v>0</v>
      </c>
      <c r="R2825" s="107">
        <v>12</v>
      </c>
    </row>
    <row r="2826" spans="1:18" s="843" customFormat="1" ht="22.5" x14ac:dyDescent="0.25">
      <c r="A2826" s="107" t="s">
        <v>19901</v>
      </c>
      <c r="B2826" s="10" t="s">
        <v>19548</v>
      </c>
      <c r="C2826" s="269" t="s">
        <v>30118</v>
      </c>
      <c r="D2826" s="841" t="s">
        <v>19902</v>
      </c>
      <c r="E2826" s="837">
        <v>2100</v>
      </c>
      <c r="F2826" s="269" t="s">
        <v>21897</v>
      </c>
      <c r="G2826" s="841" t="s">
        <v>21898</v>
      </c>
      <c r="H2826" s="842" t="s">
        <v>17159</v>
      </c>
      <c r="I2826" s="842" t="s">
        <v>15810</v>
      </c>
      <c r="J2826" s="107" t="s">
        <v>17159</v>
      </c>
      <c r="K2826" s="10">
        <v>3</v>
      </c>
      <c r="L2826" s="10">
        <v>12</v>
      </c>
      <c r="M2826" s="838">
        <v>25800</v>
      </c>
      <c r="N2826" s="10">
        <v>0</v>
      </c>
      <c r="O2826" s="107">
        <v>6</v>
      </c>
      <c r="P2826" s="838">
        <v>12600</v>
      </c>
      <c r="Q2826" s="10">
        <v>0</v>
      </c>
      <c r="R2826" s="107">
        <v>12</v>
      </c>
    </row>
    <row r="2827" spans="1:18" s="843" customFormat="1" ht="22.5" x14ac:dyDescent="0.25">
      <c r="A2827" s="107" t="s">
        <v>19901</v>
      </c>
      <c r="B2827" s="10" t="s">
        <v>19548</v>
      </c>
      <c r="C2827" s="269" t="s">
        <v>30118</v>
      </c>
      <c r="D2827" s="841" t="s">
        <v>19902</v>
      </c>
      <c r="E2827" s="837">
        <v>2100</v>
      </c>
      <c r="F2827" s="269" t="s">
        <v>21899</v>
      </c>
      <c r="G2827" s="841" t="s">
        <v>21900</v>
      </c>
      <c r="H2827" s="842" t="s">
        <v>17159</v>
      </c>
      <c r="I2827" s="842" t="s">
        <v>15810</v>
      </c>
      <c r="J2827" s="107" t="s">
        <v>17159</v>
      </c>
      <c r="K2827" s="10">
        <v>3</v>
      </c>
      <c r="L2827" s="10">
        <v>12</v>
      </c>
      <c r="M2827" s="838">
        <v>25800</v>
      </c>
      <c r="N2827" s="10">
        <v>0</v>
      </c>
      <c r="O2827" s="107">
        <v>6</v>
      </c>
      <c r="P2827" s="838">
        <v>12600</v>
      </c>
      <c r="Q2827" s="10">
        <v>0</v>
      </c>
      <c r="R2827" s="107">
        <v>12</v>
      </c>
    </row>
    <row r="2828" spans="1:18" s="843" customFormat="1" ht="22.5" x14ac:dyDescent="0.25">
      <c r="A2828" s="107" t="s">
        <v>19901</v>
      </c>
      <c r="B2828" s="10" t="s">
        <v>19548</v>
      </c>
      <c r="C2828" s="269" t="s">
        <v>30118</v>
      </c>
      <c r="D2828" s="841" t="s">
        <v>19902</v>
      </c>
      <c r="E2828" s="837">
        <v>2100</v>
      </c>
      <c r="F2828" s="269" t="s">
        <v>21901</v>
      </c>
      <c r="G2828" s="841" t="s">
        <v>21902</v>
      </c>
      <c r="H2828" s="842" t="s">
        <v>17159</v>
      </c>
      <c r="I2828" s="842" t="s">
        <v>15810</v>
      </c>
      <c r="J2828" s="107" t="s">
        <v>17159</v>
      </c>
      <c r="K2828" s="10">
        <v>3</v>
      </c>
      <c r="L2828" s="10">
        <v>12</v>
      </c>
      <c r="M2828" s="838">
        <v>25800</v>
      </c>
      <c r="N2828" s="10">
        <v>0</v>
      </c>
      <c r="O2828" s="107">
        <v>6</v>
      </c>
      <c r="P2828" s="838">
        <v>12600</v>
      </c>
      <c r="Q2828" s="10">
        <v>0</v>
      </c>
      <c r="R2828" s="107">
        <v>12</v>
      </c>
    </row>
    <row r="2829" spans="1:18" s="843" customFormat="1" ht="22.5" x14ac:dyDescent="0.25">
      <c r="A2829" s="107" t="s">
        <v>19901</v>
      </c>
      <c r="B2829" s="10" t="s">
        <v>19548</v>
      </c>
      <c r="C2829" s="269" t="s">
        <v>30118</v>
      </c>
      <c r="D2829" s="841" t="s">
        <v>19902</v>
      </c>
      <c r="E2829" s="837">
        <v>2100</v>
      </c>
      <c r="F2829" s="269" t="s">
        <v>21903</v>
      </c>
      <c r="G2829" s="841" t="s">
        <v>21904</v>
      </c>
      <c r="H2829" s="842" t="s">
        <v>17159</v>
      </c>
      <c r="I2829" s="842" t="s">
        <v>15810</v>
      </c>
      <c r="J2829" s="107" t="s">
        <v>17159</v>
      </c>
      <c r="K2829" s="10">
        <v>3</v>
      </c>
      <c r="L2829" s="10">
        <v>12</v>
      </c>
      <c r="M2829" s="838">
        <v>25723.87</v>
      </c>
      <c r="N2829" s="10">
        <v>0</v>
      </c>
      <c r="O2829" s="107">
        <v>6</v>
      </c>
      <c r="P2829" s="838">
        <v>12530</v>
      </c>
      <c r="Q2829" s="10">
        <v>0</v>
      </c>
      <c r="R2829" s="107">
        <v>12</v>
      </c>
    </row>
    <row r="2830" spans="1:18" s="843" customFormat="1" ht="22.5" x14ac:dyDescent="0.25">
      <c r="A2830" s="107" t="s">
        <v>19901</v>
      </c>
      <c r="B2830" s="10" t="s">
        <v>19548</v>
      </c>
      <c r="C2830" s="269" t="s">
        <v>30118</v>
      </c>
      <c r="D2830" s="841" t="s">
        <v>19902</v>
      </c>
      <c r="E2830" s="837">
        <v>2100</v>
      </c>
      <c r="F2830" s="269" t="s">
        <v>21905</v>
      </c>
      <c r="G2830" s="841" t="s">
        <v>21906</v>
      </c>
      <c r="H2830" s="842" t="s">
        <v>17159</v>
      </c>
      <c r="I2830" s="842" t="s">
        <v>15810</v>
      </c>
      <c r="J2830" s="107" t="s">
        <v>17159</v>
      </c>
      <c r="K2830" s="10">
        <v>3</v>
      </c>
      <c r="L2830" s="10">
        <v>12</v>
      </c>
      <c r="M2830" s="838">
        <v>25800</v>
      </c>
      <c r="N2830" s="10">
        <v>0</v>
      </c>
      <c r="O2830" s="107">
        <v>6</v>
      </c>
      <c r="P2830" s="838">
        <v>12600</v>
      </c>
      <c r="Q2830" s="10">
        <v>0</v>
      </c>
      <c r="R2830" s="107">
        <v>12</v>
      </c>
    </row>
    <row r="2831" spans="1:18" s="843" customFormat="1" ht="22.5" x14ac:dyDescent="0.25">
      <c r="A2831" s="107" t="s">
        <v>19901</v>
      </c>
      <c r="B2831" s="10" t="s">
        <v>19548</v>
      </c>
      <c r="C2831" s="269" t="s">
        <v>30118</v>
      </c>
      <c r="D2831" s="841" t="s">
        <v>21907</v>
      </c>
      <c r="E2831" s="837">
        <v>4400</v>
      </c>
      <c r="F2831" s="269" t="s">
        <v>21908</v>
      </c>
      <c r="G2831" s="841" t="s">
        <v>21909</v>
      </c>
      <c r="H2831" s="842" t="s">
        <v>15577</v>
      </c>
      <c r="I2831" s="842" t="s">
        <v>19093</v>
      </c>
      <c r="J2831" s="107" t="s">
        <v>15577</v>
      </c>
      <c r="K2831" s="10">
        <v>3</v>
      </c>
      <c r="L2831" s="10">
        <v>12</v>
      </c>
      <c r="M2831" s="838">
        <v>53400</v>
      </c>
      <c r="N2831" s="10">
        <v>0</v>
      </c>
      <c r="O2831" s="107">
        <v>6</v>
      </c>
      <c r="P2831" s="838">
        <v>26400</v>
      </c>
      <c r="Q2831" s="10">
        <v>0</v>
      </c>
      <c r="R2831" s="107">
        <v>12</v>
      </c>
    </row>
    <row r="2832" spans="1:18" s="843" customFormat="1" ht="22.5" x14ac:dyDescent="0.25">
      <c r="A2832" s="107" t="s">
        <v>19901</v>
      </c>
      <c r="B2832" s="10" t="s">
        <v>19548</v>
      </c>
      <c r="C2832" s="269" t="s">
        <v>30118</v>
      </c>
      <c r="D2832" s="841" t="s">
        <v>19955</v>
      </c>
      <c r="E2832" s="837">
        <v>3200</v>
      </c>
      <c r="F2832" s="269" t="s">
        <v>21910</v>
      </c>
      <c r="G2832" s="841" t="s">
        <v>21911</v>
      </c>
      <c r="H2832" s="842" t="s">
        <v>19594</v>
      </c>
      <c r="I2832" s="842" t="s">
        <v>19093</v>
      </c>
      <c r="J2832" s="107" t="s">
        <v>19594</v>
      </c>
      <c r="K2832" s="10">
        <v>3</v>
      </c>
      <c r="L2832" s="10">
        <v>12</v>
      </c>
      <c r="M2832" s="838">
        <v>39000</v>
      </c>
      <c r="N2832" s="10">
        <v>0</v>
      </c>
      <c r="O2832" s="107">
        <v>6</v>
      </c>
      <c r="P2832" s="838">
        <v>19200</v>
      </c>
      <c r="Q2832" s="10">
        <v>0</v>
      </c>
      <c r="R2832" s="107">
        <v>12</v>
      </c>
    </row>
    <row r="2833" spans="1:18" s="843" customFormat="1" ht="22.5" x14ac:dyDescent="0.25">
      <c r="A2833" s="107" t="s">
        <v>19901</v>
      </c>
      <c r="B2833" s="10" t="s">
        <v>19548</v>
      </c>
      <c r="C2833" s="269" t="s">
        <v>30118</v>
      </c>
      <c r="D2833" s="841" t="s">
        <v>19908</v>
      </c>
      <c r="E2833" s="837">
        <v>3200</v>
      </c>
      <c r="F2833" s="269" t="s">
        <v>21912</v>
      </c>
      <c r="G2833" s="841" t="s">
        <v>21913</v>
      </c>
      <c r="H2833" s="842" t="s">
        <v>19911</v>
      </c>
      <c r="I2833" s="842" t="s">
        <v>19093</v>
      </c>
      <c r="J2833" s="107" t="s">
        <v>19911</v>
      </c>
      <c r="K2833" s="10">
        <v>3</v>
      </c>
      <c r="L2833" s="10">
        <v>12</v>
      </c>
      <c r="M2833" s="838">
        <v>38809.990000000005</v>
      </c>
      <c r="N2833" s="10">
        <v>0</v>
      </c>
      <c r="O2833" s="107">
        <v>6</v>
      </c>
      <c r="P2833" s="838">
        <v>19200</v>
      </c>
      <c r="Q2833" s="10">
        <v>0</v>
      </c>
      <c r="R2833" s="107">
        <v>12</v>
      </c>
    </row>
    <row r="2834" spans="1:18" s="843" customFormat="1" ht="22.5" x14ac:dyDescent="0.25">
      <c r="A2834" s="107" t="s">
        <v>19901</v>
      </c>
      <c r="B2834" s="10" t="s">
        <v>19548</v>
      </c>
      <c r="C2834" s="269" t="s">
        <v>30118</v>
      </c>
      <c r="D2834" s="841" t="s">
        <v>20792</v>
      </c>
      <c r="E2834" s="837">
        <v>1200</v>
      </c>
      <c r="F2834" s="269" t="s">
        <v>21914</v>
      </c>
      <c r="G2834" s="841" t="s">
        <v>21915</v>
      </c>
      <c r="H2834" s="842" t="s">
        <v>17159</v>
      </c>
      <c r="I2834" s="842" t="s">
        <v>15810</v>
      </c>
      <c r="J2834" s="107" t="s">
        <v>17159</v>
      </c>
      <c r="K2834" s="10">
        <v>3</v>
      </c>
      <c r="L2834" s="10">
        <v>12</v>
      </c>
      <c r="M2834" s="838">
        <v>15210</v>
      </c>
      <c r="N2834" s="10">
        <v>0</v>
      </c>
      <c r="O2834" s="107">
        <v>3</v>
      </c>
      <c r="P2834" s="838">
        <v>4200</v>
      </c>
      <c r="Q2834" s="10">
        <v>0</v>
      </c>
      <c r="R2834" s="107">
        <v>0</v>
      </c>
    </row>
    <row r="2835" spans="1:18" s="843" customFormat="1" ht="22.5" x14ac:dyDescent="0.25">
      <c r="A2835" s="107" t="s">
        <v>19901</v>
      </c>
      <c r="B2835" s="10" t="s">
        <v>19548</v>
      </c>
      <c r="C2835" s="269" t="s">
        <v>30118</v>
      </c>
      <c r="D2835" s="841" t="s">
        <v>20345</v>
      </c>
      <c r="E2835" s="837">
        <v>3200</v>
      </c>
      <c r="F2835" s="269" t="s">
        <v>21916</v>
      </c>
      <c r="G2835" s="841" t="s">
        <v>21917</v>
      </c>
      <c r="H2835" s="842" t="s">
        <v>19594</v>
      </c>
      <c r="I2835" s="842" t="s">
        <v>19093</v>
      </c>
      <c r="J2835" s="107" t="s">
        <v>19594</v>
      </c>
      <c r="K2835" s="10">
        <v>1</v>
      </c>
      <c r="L2835" s="10">
        <v>2</v>
      </c>
      <c r="M2835" s="838">
        <v>7423.89</v>
      </c>
      <c r="N2835" s="10">
        <v>1</v>
      </c>
      <c r="O2835" s="107">
        <v>0</v>
      </c>
      <c r="P2835" s="838">
        <v>0</v>
      </c>
      <c r="Q2835" s="10">
        <v>1</v>
      </c>
      <c r="R2835" s="107">
        <v>0</v>
      </c>
    </row>
    <row r="2836" spans="1:18" s="843" customFormat="1" ht="22.5" x14ac:dyDescent="0.25">
      <c r="A2836" s="107" t="s">
        <v>19901</v>
      </c>
      <c r="B2836" s="10" t="s">
        <v>19548</v>
      </c>
      <c r="C2836" s="269" t="s">
        <v>30118</v>
      </c>
      <c r="D2836" s="841" t="s">
        <v>21781</v>
      </c>
      <c r="E2836" s="837">
        <v>4400</v>
      </c>
      <c r="F2836" s="269" t="s">
        <v>21916</v>
      </c>
      <c r="G2836" s="841" t="s">
        <v>21917</v>
      </c>
      <c r="H2836" s="842" t="s">
        <v>19594</v>
      </c>
      <c r="I2836" s="842" t="s">
        <v>19093</v>
      </c>
      <c r="J2836" s="107" t="s">
        <v>19594</v>
      </c>
      <c r="K2836" s="10">
        <v>0</v>
      </c>
      <c r="L2836" s="10">
        <v>0</v>
      </c>
      <c r="M2836" s="838">
        <v>0</v>
      </c>
      <c r="N2836" s="10">
        <v>1</v>
      </c>
      <c r="O2836" s="107">
        <v>6</v>
      </c>
      <c r="P2836" s="838">
        <v>2346.67</v>
      </c>
      <c r="Q2836" s="10">
        <v>1</v>
      </c>
      <c r="R2836" s="107">
        <v>7</v>
      </c>
    </row>
    <row r="2837" spans="1:18" s="843" customFormat="1" ht="22.5" x14ac:dyDescent="0.25">
      <c r="A2837" s="107" t="s">
        <v>19901</v>
      </c>
      <c r="B2837" s="10" t="s">
        <v>19548</v>
      </c>
      <c r="C2837" s="269" t="s">
        <v>30118</v>
      </c>
      <c r="D2837" s="841" t="s">
        <v>19908</v>
      </c>
      <c r="E2837" s="837">
        <v>3200</v>
      </c>
      <c r="F2837" s="269" t="s">
        <v>21918</v>
      </c>
      <c r="G2837" s="841" t="s">
        <v>21919</v>
      </c>
      <c r="H2837" s="842" t="s">
        <v>19911</v>
      </c>
      <c r="I2837" s="842" t="s">
        <v>19093</v>
      </c>
      <c r="J2837" s="107" t="s">
        <v>19911</v>
      </c>
      <c r="K2837" s="10">
        <v>3</v>
      </c>
      <c r="L2837" s="10">
        <v>12</v>
      </c>
      <c r="M2837" s="838">
        <v>39000</v>
      </c>
      <c r="N2837" s="10">
        <v>0</v>
      </c>
      <c r="O2837" s="107">
        <v>6</v>
      </c>
      <c r="P2837" s="838">
        <v>19200</v>
      </c>
      <c r="Q2837" s="10">
        <v>0</v>
      </c>
      <c r="R2837" s="107">
        <v>12</v>
      </c>
    </row>
    <row r="2838" spans="1:18" s="843" customFormat="1" ht="22.5" x14ac:dyDescent="0.25">
      <c r="A2838" s="107" t="s">
        <v>19901</v>
      </c>
      <c r="B2838" s="10" t="s">
        <v>19548</v>
      </c>
      <c r="C2838" s="269" t="s">
        <v>30118</v>
      </c>
      <c r="D2838" s="841" t="s">
        <v>19961</v>
      </c>
      <c r="E2838" s="837">
        <v>1400</v>
      </c>
      <c r="F2838" s="269" t="s">
        <v>21920</v>
      </c>
      <c r="G2838" s="841" t="s">
        <v>21921</v>
      </c>
      <c r="H2838" s="842" t="s">
        <v>21007</v>
      </c>
      <c r="I2838" s="842" t="s">
        <v>15810</v>
      </c>
      <c r="J2838" s="107" t="s">
        <v>21007</v>
      </c>
      <c r="K2838" s="10">
        <v>3</v>
      </c>
      <c r="L2838" s="10">
        <v>12</v>
      </c>
      <c r="M2838" s="838">
        <v>17610</v>
      </c>
      <c r="N2838" s="10">
        <v>0</v>
      </c>
      <c r="O2838" s="107">
        <v>6</v>
      </c>
      <c r="P2838" s="838">
        <v>8391.74</v>
      </c>
      <c r="Q2838" s="10">
        <v>0</v>
      </c>
      <c r="R2838" s="107">
        <v>12</v>
      </c>
    </row>
    <row r="2839" spans="1:18" s="843" customFormat="1" ht="22.5" x14ac:dyDescent="0.25">
      <c r="A2839" s="107" t="s">
        <v>19901</v>
      </c>
      <c r="B2839" s="10" t="s">
        <v>19548</v>
      </c>
      <c r="C2839" s="269" t="s">
        <v>30118</v>
      </c>
      <c r="D2839" s="841" t="s">
        <v>19926</v>
      </c>
      <c r="E2839" s="837">
        <v>1025</v>
      </c>
      <c r="F2839" s="269" t="s">
        <v>21922</v>
      </c>
      <c r="G2839" s="841" t="s">
        <v>21923</v>
      </c>
      <c r="H2839" s="842" t="s">
        <v>15585</v>
      </c>
      <c r="I2839" s="842" t="s">
        <v>15585</v>
      </c>
      <c r="J2839" s="107" t="s">
        <v>15585</v>
      </c>
      <c r="K2839" s="10">
        <v>3</v>
      </c>
      <c r="L2839" s="10">
        <v>12</v>
      </c>
      <c r="M2839" s="838">
        <v>12810</v>
      </c>
      <c r="N2839" s="10">
        <v>0</v>
      </c>
      <c r="O2839" s="107">
        <v>6</v>
      </c>
      <c r="P2839" s="838">
        <v>6025</v>
      </c>
      <c r="Q2839" s="10">
        <v>0</v>
      </c>
      <c r="R2839" s="107">
        <v>12</v>
      </c>
    </row>
    <row r="2840" spans="1:18" s="843" customFormat="1" ht="22.5" x14ac:dyDescent="0.25">
      <c r="A2840" s="107" t="s">
        <v>19901</v>
      </c>
      <c r="B2840" s="10" t="s">
        <v>19548</v>
      </c>
      <c r="C2840" s="269" t="s">
        <v>30118</v>
      </c>
      <c r="D2840" s="841" t="s">
        <v>21439</v>
      </c>
      <c r="E2840" s="837">
        <v>3000</v>
      </c>
      <c r="F2840" s="269" t="s">
        <v>21924</v>
      </c>
      <c r="G2840" s="841" t="s">
        <v>21925</v>
      </c>
      <c r="H2840" s="842" t="s">
        <v>16817</v>
      </c>
      <c r="I2840" s="842" t="s">
        <v>15810</v>
      </c>
      <c r="J2840" s="107" t="s">
        <v>16817</v>
      </c>
      <c r="K2840" s="10">
        <v>3</v>
      </c>
      <c r="L2840" s="10">
        <v>12</v>
      </c>
      <c r="M2840" s="838">
        <v>36600</v>
      </c>
      <c r="N2840" s="10">
        <v>0</v>
      </c>
      <c r="O2840" s="107">
        <v>6</v>
      </c>
      <c r="P2840" s="838">
        <v>18000</v>
      </c>
      <c r="Q2840" s="10">
        <v>0</v>
      </c>
      <c r="R2840" s="107">
        <v>12</v>
      </c>
    </row>
    <row r="2841" spans="1:18" s="843" customFormat="1" ht="22.5" x14ac:dyDescent="0.25">
      <c r="A2841" s="107" t="s">
        <v>19901</v>
      </c>
      <c r="B2841" s="10" t="s">
        <v>19548</v>
      </c>
      <c r="C2841" s="269" t="s">
        <v>30118</v>
      </c>
      <c r="D2841" s="841" t="s">
        <v>19902</v>
      </c>
      <c r="E2841" s="837">
        <v>2100</v>
      </c>
      <c r="F2841" s="269" t="s">
        <v>21926</v>
      </c>
      <c r="G2841" s="841" t="s">
        <v>21927</v>
      </c>
      <c r="H2841" s="842" t="s">
        <v>17159</v>
      </c>
      <c r="I2841" s="842" t="s">
        <v>15810</v>
      </c>
      <c r="J2841" s="107" t="s">
        <v>17159</v>
      </c>
      <c r="K2841" s="10">
        <v>3</v>
      </c>
      <c r="L2841" s="10">
        <v>12</v>
      </c>
      <c r="M2841" s="838">
        <v>25800</v>
      </c>
      <c r="N2841" s="10">
        <v>0</v>
      </c>
      <c r="O2841" s="107">
        <v>6</v>
      </c>
      <c r="P2841" s="838">
        <v>12600</v>
      </c>
      <c r="Q2841" s="10">
        <v>0</v>
      </c>
      <c r="R2841" s="107">
        <v>12</v>
      </c>
    </row>
    <row r="2842" spans="1:18" s="843" customFormat="1" ht="22.5" x14ac:dyDescent="0.25">
      <c r="A2842" s="107" t="s">
        <v>19901</v>
      </c>
      <c r="B2842" s="10" t="s">
        <v>19548</v>
      </c>
      <c r="C2842" s="269" t="s">
        <v>30118</v>
      </c>
      <c r="D2842" s="841" t="s">
        <v>19908</v>
      </c>
      <c r="E2842" s="837">
        <v>3200</v>
      </c>
      <c r="F2842" s="269" t="s">
        <v>21928</v>
      </c>
      <c r="G2842" s="841" t="s">
        <v>21929</v>
      </c>
      <c r="H2842" s="842" t="s">
        <v>19911</v>
      </c>
      <c r="I2842" s="842" t="s">
        <v>19093</v>
      </c>
      <c r="J2842" s="107" t="s">
        <v>19911</v>
      </c>
      <c r="K2842" s="10">
        <v>3</v>
      </c>
      <c r="L2842" s="10">
        <v>12</v>
      </c>
      <c r="M2842" s="838">
        <v>39000</v>
      </c>
      <c r="N2842" s="10">
        <v>0</v>
      </c>
      <c r="O2842" s="107">
        <v>6</v>
      </c>
      <c r="P2842" s="838">
        <v>19200</v>
      </c>
      <c r="Q2842" s="10">
        <v>0</v>
      </c>
      <c r="R2842" s="107">
        <v>12</v>
      </c>
    </row>
    <row r="2843" spans="1:18" s="843" customFormat="1" ht="22.5" x14ac:dyDescent="0.25">
      <c r="A2843" s="107" t="s">
        <v>19901</v>
      </c>
      <c r="B2843" s="10" t="s">
        <v>19548</v>
      </c>
      <c r="C2843" s="269" t="s">
        <v>30118</v>
      </c>
      <c r="D2843" s="841" t="s">
        <v>21930</v>
      </c>
      <c r="E2843" s="837">
        <v>2600</v>
      </c>
      <c r="F2843" s="269" t="s">
        <v>21931</v>
      </c>
      <c r="G2843" s="841" t="s">
        <v>21932</v>
      </c>
      <c r="H2843" s="842" t="s">
        <v>15416</v>
      </c>
      <c r="I2843" s="842" t="s">
        <v>19093</v>
      </c>
      <c r="J2843" s="107" t="s">
        <v>15416</v>
      </c>
      <c r="K2843" s="10">
        <v>3</v>
      </c>
      <c r="L2843" s="10">
        <v>12</v>
      </c>
      <c r="M2843" s="838">
        <v>31800</v>
      </c>
      <c r="N2843" s="10">
        <v>0</v>
      </c>
      <c r="O2843" s="107">
        <v>6</v>
      </c>
      <c r="P2843" s="838">
        <v>15600</v>
      </c>
      <c r="Q2843" s="10">
        <v>0</v>
      </c>
      <c r="R2843" s="107">
        <v>12</v>
      </c>
    </row>
    <row r="2844" spans="1:18" s="843" customFormat="1" ht="22.5" x14ac:dyDescent="0.25">
      <c r="A2844" s="107" t="s">
        <v>19901</v>
      </c>
      <c r="B2844" s="10" t="s">
        <v>19548</v>
      </c>
      <c r="C2844" s="269" t="s">
        <v>30118</v>
      </c>
      <c r="D2844" s="841" t="s">
        <v>15810</v>
      </c>
      <c r="E2844" s="837">
        <v>2000</v>
      </c>
      <c r="F2844" s="269" t="s">
        <v>21933</v>
      </c>
      <c r="G2844" s="841" t="s">
        <v>21934</v>
      </c>
      <c r="H2844" s="842" t="s">
        <v>17159</v>
      </c>
      <c r="I2844" s="842" t="s">
        <v>15810</v>
      </c>
      <c r="J2844" s="107" t="s">
        <v>17159</v>
      </c>
      <c r="K2844" s="10">
        <v>3</v>
      </c>
      <c r="L2844" s="10">
        <v>12</v>
      </c>
      <c r="M2844" s="838">
        <v>24810</v>
      </c>
      <c r="N2844" s="10">
        <v>0</v>
      </c>
      <c r="O2844" s="107">
        <v>6</v>
      </c>
      <c r="P2844" s="838">
        <v>12000</v>
      </c>
      <c r="Q2844" s="10">
        <v>0</v>
      </c>
      <c r="R2844" s="107">
        <v>12</v>
      </c>
    </row>
    <row r="2845" spans="1:18" s="843" customFormat="1" ht="22.5" x14ac:dyDescent="0.25">
      <c r="A2845" s="107" t="s">
        <v>19901</v>
      </c>
      <c r="B2845" s="10" t="s">
        <v>19548</v>
      </c>
      <c r="C2845" s="269" t="s">
        <v>30118</v>
      </c>
      <c r="D2845" s="841" t="s">
        <v>19955</v>
      </c>
      <c r="E2845" s="837">
        <v>3200</v>
      </c>
      <c r="F2845" s="269" t="s">
        <v>21935</v>
      </c>
      <c r="G2845" s="841" t="s">
        <v>21936</v>
      </c>
      <c r="H2845" s="842" t="s">
        <v>19594</v>
      </c>
      <c r="I2845" s="842" t="s">
        <v>19093</v>
      </c>
      <c r="J2845" s="107" t="s">
        <v>19594</v>
      </c>
      <c r="K2845" s="10">
        <v>3</v>
      </c>
      <c r="L2845" s="10">
        <v>12</v>
      </c>
      <c r="M2845" s="838">
        <v>39000</v>
      </c>
      <c r="N2845" s="10">
        <v>0</v>
      </c>
      <c r="O2845" s="107">
        <v>6</v>
      </c>
      <c r="P2845" s="838">
        <v>19200</v>
      </c>
      <c r="Q2845" s="10">
        <v>0</v>
      </c>
      <c r="R2845" s="107">
        <v>12</v>
      </c>
    </row>
    <row r="2846" spans="1:18" s="843" customFormat="1" ht="22.5" x14ac:dyDescent="0.25">
      <c r="A2846" s="107" t="s">
        <v>19901</v>
      </c>
      <c r="B2846" s="10" t="s">
        <v>19548</v>
      </c>
      <c r="C2846" s="269" t="s">
        <v>30118</v>
      </c>
      <c r="D2846" s="841" t="s">
        <v>19908</v>
      </c>
      <c r="E2846" s="837">
        <v>3200</v>
      </c>
      <c r="F2846" s="269" t="s">
        <v>21937</v>
      </c>
      <c r="G2846" s="841" t="s">
        <v>21938</v>
      </c>
      <c r="H2846" s="842" t="s">
        <v>19641</v>
      </c>
      <c r="I2846" s="842" t="s">
        <v>19093</v>
      </c>
      <c r="J2846" s="107" t="s">
        <v>19641</v>
      </c>
      <c r="K2846" s="10">
        <v>3</v>
      </c>
      <c r="L2846" s="10">
        <v>12</v>
      </c>
      <c r="M2846" s="838">
        <v>38893.33</v>
      </c>
      <c r="N2846" s="10">
        <v>0</v>
      </c>
      <c r="O2846" s="107">
        <v>6</v>
      </c>
      <c r="P2846" s="838">
        <v>19200</v>
      </c>
      <c r="Q2846" s="10">
        <v>0</v>
      </c>
      <c r="R2846" s="107">
        <v>12</v>
      </c>
    </row>
    <row r="2847" spans="1:18" s="843" customFormat="1" ht="22.5" x14ac:dyDescent="0.25">
      <c r="A2847" s="107" t="s">
        <v>19901</v>
      </c>
      <c r="B2847" s="10" t="s">
        <v>19548</v>
      </c>
      <c r="C2847" s="269" t="s">
        <v>30118</v>
      </c>
      <c r="D2847" s="841" t="s">
        <v>20061</v>
      </c>
      <c r="E2847" s="837">
        <v>3500</v>
      </c>
      <c r="F2847" s="269" t="s">
        <v>21939</v>
      </c>
      <c r="G2847" s="841" t="s">
        <v>21940</v>
      </c>
      <c r="H2847" s="842" t="s">
        <v>19641</v>
      </c>
      <c r="I2847" s="842" t="s">
        <v>19093</v>
      </c>
      <c r="J2847" s="107" t="s">
        <v>19641</v>
      </c>
      <c r="K2847" s="10">
        <v>1</v>
      </c>
      <c r="L2847" s="10">
        <v>3</v>
      </c>
      <c r="M2847" s="838">
        <v>9240</v>
      </c>
      <c r="N2847" s="10">
        <v>1</v>
      </c>
      <c r="O2847" s="107">
        <v>6</v>
      </c>
      <c r="P2847" s="838">
        <v>0</v>
      </c>
      <c r="Q2847" s="10">
        <v>1</v>
      </c>
      <c r="R2847" s="107">
        <v>12</v>
      </c>
    </row>
    <row r="2848" spans="1:18" s="843" customFormat="1" ht="22.5" x14ac:dyDescent="0.25">
      <c r="A2848" s="107" t="s">
        <v>19901</v>
      </c>
      <c r="B2848" s="10" t="s">
        <v>19548</v>
      </c>
      <c r="C2848" s="269" t="s">
        <v>30118</v>
      </c>
      <c r="D2848" s="841" t="s">
        <v>19902</v>
      </c>
      <c r="E2848" s="837">
        <v>2100</v>
      </c>
      <c r="F2848" s="269" t="s">
        <v>21941</v>
      </c>
      <c r="G2848" s="841" t="s">
        <v>21942</v>
      </c>
      <c r="H2848" s="842" t="s">
        <v>17159</v>
      </c>
      <c r="I2848" s="842" t="s">
        <v>15810</v>
      </c>
      <c r="J2848" s="107" t="s">
        <v>17159</v>
      </c>
      <c r="K2848" s="10">
        <v>3</v>
      </c>
      <c r="L2848" s="10">
        <v>12</v>
      </c>
      <c r="M2848" s="838">
        <v>25800</v>
      </c>
      <c r="N2848" s="10">
        <v>0</v>
      </c>
      <c r="O2848" s="107">
        <v>6</v>
      </c>
      <c r="P2848" s="838">
        <v>12600</v>
      </c>
      <c r="Q2848" s="10">
        <v>0</v>
      </c>
      <c r="R2848" s="107">
        <v>12</v>
      </c>
    </row>
    <row r="2849" spans="1:18" s="843" customFormat="1" ht="22.5" x14ac:dyDescent="0.25">
      <c r="A2849" s="107" t="s">
        <v>19901</v>
      </c>
      <c r="B2849" s="10" t="s">
        <v>19548</v>
      </c>
      <c r="C2849" s="269" t="s">
        <v>30118</v>
      </c>
      <c r="D2849" s="841" t="s">
        <v>19926</v>
      </c>
      <c r="E2849" s="837">
        <v>1025</v>
      </c>
      <c r="F2849" s="269" t="s">
        <v>21943</v>
      </c>
      <c r="G2849" s="841" t="s">
        <v>21944</v>
      </c>
      <c r="H2849" s="842" t="s">
        <v>15585</v>
      </c>
      <c r="I2849" s="842" t="s">
        <v>15585</v>
      </c>
      <c r="J2849" s="107" t="s">
        <v>15585</v>
      </c>
      <c r="K2849" s="10">
        <v>3</v>
      </c>
      <c r="L2849" s="10">
        <v>12</v>
      </c>
      <c r="M2849" s="838">
        <v>12810</v>
      </c>
      <c r="N2849" s="10">
        <v>0</v>
      </c>
      <c r="O2849" s="107">
        <v>6</v>
      </c>
      <c r="P2849" s="838">
        <v>6025</v>
      </c>
      <c r="Q2849" s="10">
        <v>0</v>
      </c>
      <c r="R2849" s="107">
        <v>12</v>
      </c>
    </row>
    <row r="2850" spans="1:18" s="843" customFormat="1" ht="22.5" x14ac:dyDescent="0.25">
      <c r="A2850" s="107" t="s">
        <v>19901</v>
      </c>
      <c r="B2850" s="10" t="s">
        <v>19548</v>
      </c>
      <c r="C2850" s="269" t="s">
        <v>30118</v>
      </c>
      <c r="D2850" s="841" t="s">
        <v>19955</v>
      </c>
      <c r="E2850" s="837">
        <v>3200</v>
      </c>
      <c r="F2850" s="269" t="s">
        <v>21945</v>
      </c>
      <c r="G2850" s="841" t="s">
        <v>21946</v>
      </c>
      <c r="H2850" s="842" t="s">
        <v>19594</v>
      </c>
      <c r="I2850" s="842" t="s">
        <v>19093</v>
      </c>
      <c r="J2850" s="107" t="s">
        <v>19594</v>
      </c>
      <c r="K2850" s="10">
        <v>3</v>
      </c>
      <c r="L2850" s="10">
        <v>12</v>
      </c>
      <c r="M2850" s="838">
        <v>39000</v>
      </c>
      <c r="N2850" s="10">
        <v>0</v>
      </c>
      <c r="O2850" s="107">
        <v>6</v>
      </c>
      <c r="P2850" s="838">
        <v>19200</v>
      </c>
      <c r="Q2850" s="10">
        <v>0</v>
      </c>
      <c r="R2850" s="107">
        <v>12</v>
      </c>
    </row>
    <row r="2851" spans="1:18" s="843" customFormat="1" ht="22.5" x14ac:dyDescent="0.25">
      <c r="A2851" s="107" t="s">
        <v>19901</v>
      </c>
      <c r="B2851" s="10" t="s">
        <v>19548</v>
      </c>
      <c r="C2851" s="269" t="s">
        <v>30118</v>
      </c>
      <c r="D2851" s="841" t="s">
        <v>19964</v>
      </c>
      <c r="E2851" s="837">
        <v>1900</v>
      </c>
      <c r="F2851" s="269" t="s">
        <v>21947</v>
      </c>
      <c r="G2851" s="841" t="s">
        <v>21948</v>
      </c>
      <c r="H2851" s="842" t="s">
        <v>15585</v>
      </c>
      <c r="I2851" s="842" t="s">
        <v>15585</v>
      </c>
      <c r="J2851" s="107" t="s">
        <v>15585</v>
      </c>
      <c r="K2851" s="10">
        <v>3</v>
      </c>
      <c r="L2851" s="10">
        <v>12</v>
      </c>
      <c r="M2851" s="838">
        <v>23538.61</v>
      </c>
      <c r="N2851" s="10">
        <v>0</v>
      </c>
      <c r="O2851" s="107">
        <v>6</v>
      </c>
      <c r="P2851" s="838">
        <v>11386.41</v>
      </c>
      <c r="Q2851" s="10">
        <v>0</v>
      </c>
      <c r="R2851" s="107">
        <v>12</v>
      </c>
    </row>
    <row r="2852" spans="1:18" s="843" customFormat="1" ht="22.5" x14ac:dyDescent="0.25">
      <c r="A2852" s="107" t="s">
        <v>19901</v>
      </c>
      <c r="B2852" s="10" t="s">
        <v>19548</v>
      </c>
      <c r="C2852" s="269" t="s">
        <v>30118</v>
      </c>
      <c r="D2852" s="841" t="s">
        <v>19958</v>
      </c>
      <c r="E2852" s="837">
        <v>2000</v>
      </c>
      <c r="F2852" s="269" t="s">
        <v>21949</v>
      </c>
      <c r="G2852" s="841" t="s">
        <v>21950</v>
      </c>
      <c r="H2852" s="842" t="s">
        <v>20001</v>
      </c>
      <c r="I2852" s="842" t="s">
        <v>15810</v>
      </c>
      <c r="J2852" s="107" t="s">
        <v>20001</v>
      </c>
      <c r="K2852" s="10">
        <v>3</v>
      </c>
      <c r="L2852" s="10">
        <v>12</v>
      </c>
      <c r="M2852" s="838">
        <v>24713.739999999998</v>
      </c>
      <c r="N2852" s="10">
        <v>0</v>
      </c>
      <c r="O2852" s="107">
        <v>6</v>
      </c>
      <c r="P2852" s="838">
        <v>11976.529999999999</v>
      </c>
      <c r="Q2852" s="10">
        <v>0</v>
      </c>
      <c r="R2852" s="107">
        <v>12</v>
      </c>
    </row>
    <row r="2853" spans="1:18" s="843" customFormat="1" ht="22.5" x14ac:dyDescent="0.25">
      <c r="A2853" s="107" t="s">
        <v>19901</v>
      </c>
      <c r="B2853" s="10" t="s">
        <v>19548</v>
      </c>
      <c r="C2853" s="269" t="s">
        <v>30118</v>
      </c>
      <c r="D2853" s="841" t="s">
        <v>21951</v>
      </c>
      <c r="E2853" s="837">
        <v>4400</v>
      </c>
      <c r="F2853" s="269" t="s">
        <v>21952</v>
      </c>
      <c r="G2853" s="841" t="s">
        <v>21953</v>
      </c>
      <c r="H2853" s="842" t="s">
        <v>21954</v>
      </c>
      <c r="I2853" s="842" t="s">
        <v>19093</v>
      </c>
      <c r="J2853" s="107" t="s">
        <v>21954</v>
      </c>
      <c r="K2853" s="10">
        <v>3</v>
      </c>
      <c r="L2853" s="10">
        <v>12</v>
      </c>
      <c r="M2853" s="838">
        <v>54144.44</v>
      </c>
      <c r="N2853" s="10">
        <v>0</v>
      </c>
      <c r="O2853" s="107">
        <v>6</v>
      </c>
      <c r="P2853" s="838">
        <v>26398.17</v>
      </c>
      <c r="Q2853" s="10">
        <v>0</v>
      </c>
      <c r="R2853" s="107">
        <v>12</v>
      </c>
    </row>
    <row r="2854" spans="1:18" s="843" customFormat="1" ht="22.5" x14ac:dyDescent="0.25">
      <c r="A2854" s="107" t="s">
        <v>19901</v>
      </c>
      <c r="B2854" s="10" t="s">
        <v>19548</v>
      </c>
      <c r="C2854" s="269" t="s">
        <v>30118</v>
      </c>
      <c r="D2854" s="841" t="s">
        <v>21955</v>
      </c>
      <c r="E2854" s="837">
        <v>6500</v>
      </c>
      <c r="F2854" s="269" t="s">
        <v>21956</v>
      </c>
      <c r="G2854" s="841" t="s">
        <v>21957</v>
      </c>
      <c r="H2854" s="842" t="s">
        <v>19605</v>
      </c>
      <c r="I2854" s="842" t="s">
        <v>19093</v>
      </c>
      <c r="J2854" s="107" t="s">
        <v>19605</v>
      </c>
      <c r="K2854" s="10">
        <v>3</v>
      </c>
      <c r="L2854" s="10">
        <v>12</v>
      </c>
      <c r="M2854" s="838">
        <v>78600</v>
      </c>
      <c r="N2854" s="10">
        <v>0</v>
      </c>
      <c r="O2854" s="107">
        <v>6</v>
      </c>
      <c r="P2854" s="838">
        <v>39000</v>
      </c>
      <c r="Q2854" s="10">
        <v>0</v>
      </c>
      <c r="R2854" s="107">
        <v>12</v>
      </c>
    </row>
    <row r="2855" spans="1:18" s="843" customFormat="1" ht="22.5" x14ac:dyDescent="0.25">
      <c r="A2855" s="107" t="s">
        <v>19901</v>
      </c>
      <c r="B2855" s="10" t="s">
        <v>19548</v>
      </c>
      <c r="C2855" s="269" t="s">
        <v>30118</v>
      </c>
      <c r="D2855" s="841" t="s">
        <v>19902</v>
      </c>
      <c r="E2855" s="837">
        <v>2100</v>
      </c>
      <c r="F2855" s="269" t="s">
        <v>21958</v>
      </c>
      <c r="G2855" s="841" t="s">
        <v>21959</v>
      </c>
      <c r="H2855" s="842" t="s">
        <v>17159</v>
      </c>
      <c r="I2855" s="842" t="s">
        <v>15810</v>
      </c>
      <c r="J2855" s="107" t="s">
        <v>17159</v>
      </c>
      <c r="K2855" s="10">
        <v>3</v>
      </c>
      <c r="L2855" s="10">
        <v>12</v>
      </c>
      <c r="M2855" s="838">
        <v>25800</v>
      </c>
      <c r="N2855" s="10">
        <v>0</v>
      </c>
      <c r="O2855" s="107">
        <v>6</v>
      </c>
      <c r="P2855" s="838">
        <v>12600</v>
      </c>
      <c r="Q2855" s="10">
        <v>0</v>
      </c>
      <c r="R2855" s="107">
        <v>12</v>
      </c>
    </row>
    <row r="2856" spans="1:18" s="843" customFormat="1" ht="22.5" x14ac:dyDescent="0.25">
      <c r="A2856" s="107" t="s">
        <v>19901</v>
      </c>
      <c r="B2856" s="10" t="s">
        <v>19548</v>
      </c>
      <c r="C2856" s="269" t="s">
        <v>30118</v>
      </c>
      <c r="D2856" s="841" t="s">
        <v>19902</v>
      </c>
      <c r="E2856" s="837">
        <v>2100</v>
      </c>
      <c r="F2856" s="269" t="s">
        <v>21960</v>
      </c>
      <c r="G2856" s="841" t="s">
        <v>21961</v>
      </c>
      <c r="H2856" s="842" t="s">
        <v>17159</v>
      </c>
      <c r="I2856" s="842" t="s">
        <v>15810</v>
      </c>
      <c r="J2856" s="107" t="s">
        <v>17159</v>
      </c>
      <c r="K2856" s="10">
        <v>3</v>
      </c>
      <c r="L2856" s="10">
        <v>12</v>
      </c>
      <c r="M2856" s="838">
        <v>25799.27</v>
      </c>
      <c r="N2856" s="10">
        <v>0</v>
      </c>
      <c r="O2856" s="107">
        <v>6</v>
      </c>
      <c r="P2856" s="838">
        <v>12600</v>
      </c>
      <c r="Q2856" s="10">
        <v>0</v>
      </c>
      <c r="R2856" s="107">
        <v>12</v>
      </c>
    </row>
    <row r="2857" spans="1:18" s="843" customFormat="1" ht="22.5" x14ac:dyDescent="0.25">
      <c r="A2857" s="107" t="s">
        <v>19901</v>
      </c>
      <c r="B2857" s="10" t="s">
        <v>19548</v>
      </c>
      <c r="C2857" s="269" t="s">
        <v>30118</v>
      </c>
      <c r="D2857" s="841" t="s">
        <v>19955</v>
      </c>
      <c r="E2857" s="837">
        <v>3200</v>
      </c>
      <c r="F2857" s="269" t="s">
        <v>21962</v>
      </c>
      <c r="G2857" s="841" t="s">
        <v>21963</v>
      </c>
      <c r="H2857" s="842" t="s">
        <v>19594</v>
      </c>
      <c r="I2857" s="842" t="s">
        <v>19093</v>
      </c>
      <c r="J2857" s="107" t="s">
        <v>19594</v>
      </c>
      <c r="K2857" s="10">
        <v>3</v>
      </c>
      <c r="L2857" s="10">
        <v>12</v>
      </c>
      <c r="M2857" s="838">
        <v>39000</v>
      </c>
      <c r="N2857" s="10">
        <v>0</v>
      </c>
      <c r="O2857" s="107">
        <v>6</v>
      </c>
      <c r="P2857" s="838">
        <v>19200</v>
      </c>
      <c r="Q2857" s="10">
        <v>0</v>
      </c>
      <c r="R2857" s="107">
        <v>12</v>
      </c>
    </row>
    <row r="2858" spans="1:18" s="843" customFormat="1" ht="22.5" x14ac:dyDescent="0.25">
      <c r="A2858" s="107" t="s">
        <v>19901</v>
      </c>
      <c r="B2858" s="10" t="s">
        <v>19548</v>
      </c>
      <c r="C2858" s="269" t="s">
        <v>30118</v>
      </c>
      <c r="D2858" s="841" t="s">
        <v>20629</v>
      </c>
      <c r="E2858" s="837">
        <v>2800</v>
      </c>
      <c r="F2858" s="269" t="s">
        <v>21964</v>
      </c>
      <c r="G2858" s="841" t="s">
        <v>21965</v>
      </c>
      <c r="H2858" s="842" t="s">
        <v>19594</v>
      </c>
      <c r="I2858" s="842" t="s">
        <v>19093</v>
      </c>
      <c r="J2858" s="107" t="s">
        <v>19594</v>
      </c>
      <c r="K2858" s="10">
        <v>3</v>
      </c>
      <c r="L2858" s="10">
        <v>12</v>
      </c>
      <c r="M2858" s="838">
        <v>34200</v>
      </c>
      <c r="N2858" s="10">
        <v>0</v>
      </c>
      <c r="O2858" s="107">
        <v>6</v>
      </c>
      <c r="P2858" s="838">
        <v>16800</v>
      </c>
      <c r="Q2858" s="10">
        <v>0</v>
      </c>
      <c r="R2858" s="107">
        <v>12</v>
      </c>
    </row>
    <row r="2859" spans="1:18" s="843" customFormat="1" ht="22.5" x14ac:dyDescent="0.25">
      <c r="A2859" s="107" t="s">
        <v>19901</v>
      </c>
      <c r="B2859" s="10" t="s">
        <v>19548</v>
      </c>
      <c r="C2859" s="269" t="s">
        <v>30118</v>
      </c>
      <c r="D2859" s="841" t="s">
        <v>19926</v>
      </c>
      <c r="E2859" s="837">
        <v>1025</v>
      </c>
      <c r="F2859" s="269" t="s">
        <v>21966</v>
      </c>
      <c r="G2859" s="841" t="s">
        <v>21967</v>
      </c>
      <c r="H2859" s="842" t="s">
        <v>15585</v>
      </c>
      <c r="I2859" s="842" t="s">
        <v>15585</v>
      </c>
      <c r="J2859" s="107" t="s">
        <v>15585</v>
      </c>
      <c r="K2859" s="10">
        <v>3</v>
      </c>
      <c r="L2859" s="10">
        <v>12</v>
      </c>
      <c r="M2859" s="838">
        <v>7497.92</v>
      </c>
      <c r="N2859" s="10">
        <v>0</v>
      </c>
      <c r="O2859" s="107">
        <v>6</v>
      </c>
      <c r="P2859" s="838">
        <v>0</v>
      </c>
      <c r="Q2859" s="10">
        <v>0</v>
      </c>
      <c r="R2859" s="107">
        <v>12</v>
      </c>
    </row>
    <row r="2860" spans="1:18" s="843" customFormat="1" ht="22.5" x14ac:dyDescent="0.25">
      <c r="A2860" s="107" t="s">
        <v>19901</v>
      </c>
      <c r="B2860" s="10" t="s">
        <v>19548</v>
      </c>
      <c r="C2860" s="269" t="s">
        <v>30118</v>
      </c>
      <c r="D2860" s="841" t="s">
        <v>21439</v>
      </c>
      <c r="E2860" s="837">
        <v>3000</v>
      </c>
      <c r="F2860" s="269" t="s">
        <v>21968</v>
      </c>
      <c r="G2860" s="841" t="s">
        <v>21969</v>
      </c>
      <c r="H2860" s="842" t="s">
        <v>16817</v>
      </c>
      <c r="I2860" s="842" t="s">
        <v>15810</v>
      </c>
      <c r="J2860" s="107" t="s">
        <v>16817</v>
      </c>
      <c r="K2860" s="10">
        <v>3</v>
      </c>
      <c r="L2860" s="10">
        <v>12</v>
      </c>
      <c r="M2860" s="838">
        <v>36760.939999999995</v>
      </c>
      <c r="N2860" s="10">
        <v>0</v>
      </c>
      <c r="O2860" s="107">
        <v>6</v>
      </c>
      <c r="P2860" s="838">
        <v>18000</v>
      </c>
      <c r="Q2860" s="10">
        <v>0</v>
      </c>
      <c r="R2860" s="107">
        <v>12</v>
      </c>
    </row>
    <row r="2861" spans="1:18" s="843" customFormat="1" ht="22.5" x14ac:dyDescent="0.25">
      <c r="A2861" s="107" t="s">
        <v>19901</v>
      </c>
      <c r="B2861" s="10" t="s">
        <v>19548</v>
      </c>
      <c r="C2861" s="269" t="s">
        <v>30118</v>
      </c>
      <c r="D2861" s="841" t="s">
        <v>20472</v>
      </c>
      <c r="E2861" s="837">
        <v>4400</v>
      </c>
      <c r="F2861" s="269" t="s">
        <v>21970</v>
      </c>
      <c r="G2861" s="841" t="s">
        <v>21971</v>
      </c>
      <c r="H2861" s="842" t="s">
        <v>20764</v>
      </c>
      <c r="I2861" s="842" t="s">
        <v>19093</v>
      </c>
      <c r="J2861" s="107" t="s">
        <v>20764</v>
      </c>
      <c r="K2861" s="10">
        <v>0</v>
      </c>
      <c r="L2861" s="10">
        <v>0</v>
      </c>
      <c r="M2861" s="838">
        <v>0</v>
      </c>
      <c r="N2861" s="10">
        <v>1</v>
      </c>
      <c r="O2861" s="107">
        <v>6</v>
      </c>
      <c r="P2861" s="838">
        <v>8442.5</v>
      </c>
      <c r="Q2861" s="10">
        <v>1</v>
      </c>
      <c r="R2861" s="107">
        <v>8</v>
      </c>
    </row>
    <row r="2862" spans="1:18" s="843" customFormat="1" ht="22.5" x14ac:dyDescent="0.25">
      <c r="A2862" s="107" t="s">
        <v>19901</v>
      </c>
      <c r="B2862" s="10" t="s">
        <v>19548</v>
      </c>
      <c r="C2862" s="269" t="s">
        <v>30118</v>
      </c>
      <c r="D2862" s="841" t="s">
        <v>19902</v>
      </c>
      <c r="E2862" s="837">
        <v>2100</v>
      </c>
      <c r="F2862" s="269" t="s">
        <v>21972</v>
      </c>
      <c r="G2862" s="841" t="s">
        <v>21973</v>
      </c>
      <c r="H2862" s="842" t="s">
        <v>17159</v>
      </c>
      <c r="I2862" s="842" t="s">
        <v>15810</v>
      </c>
      <c r="J2862" s="107" t="s">
        <v>17159</v>
      </c>
      <c r="K2862" s="10">
        <v>3</v>
      </c>
      <c r="L2862" s="10">
        <v>12</v>
      </c>
      <c r="M2862" s="838">
        <v>25800</v>
      </c>
      <c r="N2862" s="10">
        <v>0</v>
      </c>
      <c r="O2862" s="107">
        <v>6</v>
      </c>
      <c r="P2862" s="838">
        <v>12460</v>
      </c>
      <c r="Q2862" s="10">
        <v>0</v>
      </c>
      <c r="R2862" s="107">
        <v>12</v>
      </c>
    </row>
    <row r="2863" spans="1:18" s="843" customFormat="1" ht="22.5" x14ac:dyDescent="0.25">
      <c r="A2863" s="107" t="s">
        <v>19901</v>
      </c>
      <c r="B2863" s="10" t="s">
        <v>19548</v>
      </c>
      <c r="C2863" s="269" t="s">
        <v>30118</v>
      </c>
      <c r="D2863" s="841" t="s">
        <v>19902</v>
      </c>
      <c r="E2863" s="837">
        <v>2600</v>
      </c>
      <c r="F2863" s="269" t="s">
        <v>21974</v>
      </c>
      <c r="G2863" s="841" t="s">
        <v>21975</v>
      </c>
      <c r="H2863" s="842" t="s">
        <v>17159</v>
      </c>
      <c r="I2863" s="842" t="s">
        <v>15810</v>
      </c>
      <c r="J2863" s="107" t="s">
        <v>17159</v>
      </c>
      <c r="K2863" s="10">
        <v>3</v>
      </c>
      <c r="L2863" s="10">
        <v>12</v>
      </c>
      <c r="M2863" s="838">
        <v>31800</v>
      </c>
      <c r="N2863" s="10">
        <v>0</v>
      </c>
      <c r="O2863" s="107">
        <v>6</v>
      </c>
      <c r="P2863" s="838">
        <v>15513.33</v>
      </c>
      <c r="Q2863" s="10">
        <v>0</v>
      </c>
      <c r="R2863" s="107">
        <v>12</v>
      </c>
    </row>
    <row r="2864" spans="1:18" s="843" customFormat="1" ht="22.5" x14ac:dyDescent="0.25">
      <c r="A2864" s="107" t="s">
        <v>19901</v>
      </c>
      <c r="B2864" s="10" t="s">
        <v>19548</v>
      </c>
      <c r="C2864" s="269" t="s">
        <v>30118</v>
      </c>
      <c r="D2864" s="841" t="s">
        <v>19926</v>
      </c>
      <c r="E2864" s="837">
        <v>1025</v>
      </c>
      <c r="F2864" s="269" t="s">
        <v>21976</v>
      </c>
      <c r="G2864" s="841" t="s">
        <v>21977</v>
      </c>
      <c r="H2864" s="842" t="s">
        <v>15585</v>
      </c>
      <c r="I2864" s="842" t="s">
        <v>15585</v>
      </c>
      <c r="J2864" s="107" t="s">
        <v>15585</v>
      </c>
      <c r="K2864" s="10">
        <v>3</v>
      </c>
      <c r="L2864" s="10">
        <v>12</v>
      </c>
      <c r="M2864" s="838">
        <v>12810</v>
      </c>
      <c r="N2864" s="10">
        <v>0</v>
      </c>
      <c r="O2864" s="107">
        <v>6</v>
      </c>
      <c r="P2864" s="838">
        <v>6025</v>
      </c>
      <c r="Q2864" s="10">
        <v>0</v>
      </c>
      <c r="R2864" s="107">
        <v>12</v>
      </c>
    </row>
    <row r="2865" spans="1:18" s="843" customFormat="1" ht="22.5" x14ac:dyDescent="0.25">
      <c r="A2865" s="107" t="s">
        <v>19901</v>
      </c>
      <c r="B2865" s="10" t="s">
        <v>19548</v>
      </c>
      <c r="C2865" s="269" t="s">
        <v>30118</v>
      </c>
      <c r="D2865" s="841" t="s">
        <v>19902</v>
      </c>
      <c r="E2865" s="837">
        <v>2100</v>
      </c>
      <c r="F2865" s="269" t="s">
        <v>21978</v>
      </c>
      <c r="G2865" s="841" t="s">
        <v>21979</v>
      </c>
      <c r="H2865" s="842" t="s">
        <v>15585</v>
      </c>
      <c r="I2865" s="842" t="s">
        <v>15585</v>
      </c>
      <c r="J2865" s="107" t="s">
        <v>15585</v>
      </c>
      <c r="K2865" s="10">
        <v>3</v>
      </c>
      <c r="L2865" s="10">
        <v>12</v>
      </c>
      <c r="M2865" s="838">
        <v>25548.44</v>
      </c>
      <c r="N2865" s="10">
        <v>0</v>
      </c>
      <c r="O2865" s="107">
        <v>6</v>
      </c>
      <c r="P2865" s="838">
        <v>12600</v>
      </c>
      <c r="Q2865" s="10">
        <v>0</v>
      </c>
      <c r="R2865" s="107">
        <v>12</v>
      </c>
    </row>
    <row r="2866" spans="1:18" s="843" customFormat="1" ht="22.5" x14ac:dyDescent="0.25">
      <c r="A2866" s="107" t="s">
        <v>19901</v>
      </c>
      <c r="B2866" s="10" t="s">
        <v>19548</v>
      </c>
      <c r="C2866" s="269" t="s">
        <v>30118</v>
      </c>
      <c r="D2866" s="841" t="s">
        <v>21760</v>
      </c>
      <c r="E2866" s="837">
        <v>3500</v>
      </c>
      <c r="F2866" s="269" t="s">
        <v>21980</v>
      </c>
      <c r="G2866" s="841" t="s">
        <v>21981</v>
      </c>
      <c r="H2866" s="842" t="s">
        <v>17159</v>
      </c>
      <c r="I2866" s="842" t="s">
        <v>15810</v>
      </c>
      <c r="J2866" s="107" t="s">
        <v>17159</v>
      </c>
      <c r="K2866" s="10">
        <v>3</v>
      </c>
      <c r="L2866" s="10">
        <v>12</v>
      </c>
      <c r="M2866" s="838">
        <v>42600</v>
      </c>
      <c r="N2866" s="10">
        <v>0</v>
      </c>
      <c r="O2866" s="107">
        <v>6</v>
      </c>
      <c r="P2866" s="838">
        <v>21000</v>
      </c>
      <c r="Q2866" s="10">
        <v>0</v>
      </c>
      <c r="R2866" s="107">
        <v>12</v>
      </c>
    </row>
    <row r="2867" spans="1:18" s="843" customFormat="1" ht="22.5" x14ac:dyDescent="0.25">
      <c r="A2867" s="107" t="s">
        <v>19901</v>
      </c>
      <c r="B2867" s="10" t="s">
        <v>19548</v>
      </c>
      <c r="C2867" s="269" t="s">
        <v>30118</v>
      </c>
      <c r="D2867" s="841" t="s">
        <v>19902</v>
      </c>
      <c r="E2867" s="837">
        <v>2100</v>
      </c>
      <c r="F2867" s="269" t="s">
        <v>21982</v>
      </c>
      <c r="G2867" s="841" t="s">
        <v>21983</v>
      </c>
      <c r="H2867" s="842" t="s">
        <v>17159</v>
      </c>
      <c r="I2867" s="842" t="s">
        <v>15810</v>
      </c>
      <c r="J2867" s="107" t="s">
        <v>17159</v>
      </c>
      <c r="K2867" s="10">
        <v>3</v>
      </c>
      <c r="L2867" s="10">
        <v>12</v>
      </c>
      <c r="M2867" s="838">
        <v>25798.54</v>
      </c>
      <c r="N2867" s="10">
        <v>0</v>
      </c>
      <c r="O2867" s="107">
        <v>6</v>
      </c>
      <c r="P2867" s="838">
        <v>12530</v>
      </c>
      <c r="Q2867" s="10">
        <v>0</v>
      </c>
      <c r="R2867" s="107">
        <v>12</v>
      </c>
    </row>
    <row r="2868" spans="1:18" s="843" customFormat="1" ht="22.5" x14ac:dyDescent="0.25">
      <c r="A2868" s="107" t="s">
        <v>19901</v>
      </c>
      <c r="B2868" s="10" t="s">
        <v>19548</v>
      </c>
      <c r="C2868" s="269" t="s">
        <v>30118</v>
      </c>
      <c r="D2868" s="841" t="s">
        <v>21984</v>
      </c>
      <c r="E2868" s="837">
        <v>3200</v>
      </c>
      <c r="F2868" s="269" t="s">
        <v>21985</v>
      </c>
      <c r="G2868" s="841" t="s">
        <v>21986</v>
      </c>
      <c r="H2868" s="842" t="s">
        <v>19911</v>
      </c>
      <c r="I2868" s="842" t="s">
        <v>19093</v>
      </c>
      <c r="J2868" s="107" t="s">
        <v>19911</v>
      </c>
      <c r="K2868" s="10">
        <v>3</v>
      </c>
      <c r="L2868" s="10">
        <v>12</v>
      </c>
      <c r="M2868" s="838">
        <v>38786.660000000003</v>
      </c>
      <c r="N2868" s="10">
        <v>0</v>
      </c>
      <c r="O2868" s="107">
        <v>6</v>
      </c>
      <c r="P2868" s="838">
        <v>18727.32</v>
      </c>
      <c r="Q2868" s="10">
        <v>0</v>
      </c>
      <c r="R2868" s="107">
        <v>12</v>
      </c>
    </row>
    <row r="2869" spans="1:18" s="843" customFormat="1" ht="22.5" x14ac:dyDescent="0.25">
      <c r="A2869" s="107" t="s">
        <v>19901</v>
      </c>
      <c r="B2869" s="10" t="s">
        <v>19548</v>
      </c>
      <c r="C2869" s="269" t="s">
        <v>30118</v>
      </c>
      <c r="D2869" s="841" t="s">
        <v>21987</v>
      </c>
      <c r="E2869" s="837">
        <v>3000</v>
      </c>
      <c r="F2869" s="269" t="s">
        <v>21988</v>
      </c>
      <c r="G2869" s="841" t="s">
        <v>21989</v>
      </c>
      <c r="H2869" s="842" t="s">
        <v>20001</v>
      </c>
      <c r="I2869" s="842" t="s">
        <v>15810</v>
      </c>
      <c r="J2869" s="107" t="s">
        <v>20001</v>
      </c>
      <c r="K2869" s="10">
        <v>3</v>
      </c>
      <c r="L2869" s="10">
        <v>12</v>
      </c>
      <c r="M2869" s="838">
        <v>36582.15</v>
      </c>
      <c r="N2869" s="10">
        <v>0</v>
      </c>
      <c r="O2869" s="107">
        <v>6</v>
      </c>
      <c r="P2869" s="838">
        <v>17965.63</v>
      </c>
      <c r="Q2869" s="10">
        <v>0</v>
      </c>
      <c r="R2869" s="107">
        <v>12</v>
      </c>
    </row>
    <row r="2870" spans="1:18" s="843" customFormat="1" ht="22.5" x14ac:dyDescent="0.25">
      <c r="A2870" s="107" t="s">
        <v>19901</v>
      </c>
      <c r="B2870" s="10" t="s">
        <v>19548</v>
      </c>
      <c r="C2870" s="269" t="s">
        <v>30118</v>
      </c>
      <c r="D2870" s="841" t="s">
        <v>21990</v>
      </c>
      <c r="E2870" s="837">
        <v>1700</v>
      </c>
      <c r="F2870" s="269" t="s">
        <v>21991</v>
      </c>
      <c r="G2870" s="841" t="s">
        <v>21992</v>
      </c>
      <c r="H2870" s="842" t="s">
        <v>17159</v>
      </c>
      <c r="I2870" s="842" t="s">
        <v>15810</v>
      </c>
      <c r="J2870" s="107" t="s">
        <v>17159</v>
      </c>
      <c r="K2870" s="10">
        <v>3</v>
      </c>
      <c r="L2870" s="10">
        <v>12</v>
      </c>
      <c r="M2870" s="838">
        <v>21210</v>
      </c>
      <c r="N2870" s="10">
        <v>0</v>
      </c>
      <c r="O2870" s="107">
        <v>6</v>
      </c>
      <c r="P2870" s="838">
        <v>10200</v>
      </c>
      <c r="Q2870" s="10">
        <v>0</v>
      </c>
      <c r="R2870" s="107">
        <v>12</v>
      </c>
    </row>
    <row r="2871" spans="1:18" s="843" customFormat="1" ht="22.5" x14ac:dyDescent="0.25">
      <c r="A2871" s="107" t="s">
        <v>19901</v>
      </c>
      <c r="B2871" s="10" t="s">
        <v>19548</v>
      </c>
      <c r="C2871" s="269" t="s">
        <v>30118</v>
      </c>
      <c r="D2871" s="841" t="s">
        <v>19991</v>
      </c>
      <c r="E2871" s="837">
        <v>1200</v>
      </c>
      <c r="F2871" s="269" t="s">
        <v>21993</v>
      </c>
      <c r="G2871" s="841" t="s">
        <v>21994</v>
      </c>
      <c r="H2871" s="842" t="s">
        <v>17159</v>
      </c>
      <c r="I2871" s="842" t="s">
        <v>15810</v>
      </c>
      <c r="J2871" s="107" t="s">
        <v>17159</v>
      </c>
      <c r="K2871" s="10">
        <v>3</v>
      </c>
      <c r="L2871" s="10">
        <v>12</v>
      </c>
      <c r="M2871" s="838">
        <v>15210</v>
      </c>
      <c r="N2871" s="10">
        <v>0</v>
      </c>
      <c r="O2871" s="107">
        <v>6</v>
      </c>
      <c r="P2871" s="838">
        <v>7200</v>
      </c>
      <c r="Q2871" s="10">
        <v>0</v>
      </c>
      <c r="R2871" s="107">
        <v>12</v>
      </c>
    </row>
    <row r="2872" spans="1:18" s="843" customFormat="1" ht="22.5" x14ac:dyDescent="0.25">
      <c r="A2872" s="107" t="s">
        <v>19901</v>
      </c>
      <c r="B2872" s="10" t="s">
        <v>19548</v>
      </c>
      <c r="C2872" s="269" t="s">
        <v>30118</v>
      </c>
      <c r="D2872" s="841" t="s">
        <v>21995</v>
      </c>
      <c r="E2872" s="837">
        <v>2000</v>
      </c>
      <c r="F2872" s="269" t="s">
        <v>21996</v>
      </c>
      <c r="G2872" s="841" t="s">
        <v>21997</v>
      </c>
      <c r="H2872" s="842" t="s">
        <v>15585</v>
      </c>
      <c r="I2872" s="842" t="s">
        <v>15585</v>
      </c>
      <c r="J2872" s="107" t="s">
        <v>15585</v>
      </c>
      <c r="K2872" s="10">
        <v>3</v>
      </c>
      <c r="L2872" s="10">
        <v>12</v>
      </c>
      <c r="M2872" s="838">
        <v>24810</v>
      </c>
      <c r="N2872" s="10">
        <v>0</v>
      </c>
      <c r="O2872" s="107">
        <v>6</v>
      </c>
      <c r="P2872" s="838">
        <v>12000</v>
      </c>
      <c r="Q2872" s="10">
        <v>0</v>
      </c>
      <c r="R2872" s="107">
        <v>12</v>
      </c>
    </row>
    <row r="2873" spans="1:18" s="843" customFormat="1" ht="22.5" x14ac:dyDescent="0.25">
      <c r="A2873" s="107" t="s">
        <v>19901</v>
      </c>
      <c r="B2873" s="10" t="s">
        <v>19548</v>
      </c>
      <c r="C2873" s="269" t="s">
        <v>30118</v>
      </c>
      <c r="D2873" s="841" t="s">
        <v>19964</v>
      </c>
      <c r="E2873" s="837">
        <v>1900</v>
      </c>
      <c r="F2873" s="269" t="s">
        <v>21998</v>
      </c>
      <c r="G2873" s="841" t="s">
        <v>21999</v>
      </c>
      <c r="H2873" s="842" t="s">
        <v>15585</v>
      </c>
      <c r="I2873" s="842" t="s">
        <v>15585</v>
      </c>
      <c r="J2873" s="107" t="s">
        <v>15585</v>
      </c>
      <c r="K2873" s="10">
        <v>3</v>
      </c>
      <c r="L2873" s="10">
        <v>12</v>
      </c>
      <c r="M2873" s="838">
        <v>23561.180000000004</v>
      </c>
      <c r="N2873" s="10">
        <v>0</v>
      </c>
      <c r="O2873" s="107">
        <v>6</v>
      </c>
      <c r="P2873" s="838">
        <v>11365.69</v>
      </c>
      <c r="Q2873" s="10">
        <v>0</v>
      </c>
      <c r="R2873" s="107">
        <v>12</v>
      </c>
    </row>
    <row r="2874" spans="1:18" s="843" customFormat="1" ht="22.5" x14ac:dyDescent="0.25">
      <c r="A2874" s="107" t="s">
        <v>19901</v>
      </c>
      <c r="B2874" s="10" t="s">
        <v>19548</v>
      </c>
      <c r="C2874" s="269" t="s">
        <v>30118</v>
      </c>
      <c r="D2874" s="841" t="s">
        <v>19902</v>
      </c>
      <c r="E2874" s="837">
        <v>2100</v>
      </c>
      <c r="F2874" s="269" t="s">
        <v>22000</v>
      </c>
      <c r="G2874" s="841" t="s">
        <v>22001</v>
      </c>
      <c r="H2874" s="842" t="s">
        <v>17159</v>
      </c>
      <c r="I2874" s="842" t="s">
        <v>15810</v>
      </c>
      <c r="J2874" s="107" t="s">
        <v>17159</v>
      </c>
      <c r="K2874" s="10">
        <v>3</v>
      </c>
      <c r="L2874" s="10">
        <v>12</v>
      </c>
      <c r="M2874" s="838">
        <v>25800</v>
      </c>
      <c r="N2874" s="10">
        <v>0</v>
      </c>
      <c r="O2874" s="107">
        <v>6</v>
      </c>
      <c r="P2874" s="838">
        <v>12600</v>
      </c>
      <c r="Q2874" s="10">
        <v>0</v>
      </c>
      <c r="R2874" s="107">
        <v>12</v>
      </c>
    </row>
    <row r="2875" spans="1:18" s="843" customFormat="1" ht="22.5" x14ac:dyDescent="0.25">
      <c r="A2875" s="107" t="s">
        <v>19901</v>
      </c>
      <c r="B2875" s="10" t="s">
        <v>19548</v>
      </c>
      <c r="C2875" s="269" t="s">
        <v>30118</v>
      </c>
      <c r="D2875" s="841" t="s">
        <v>19991</v>
      </c>
      <c r="E2875" s="837">
        <v>1200</v>
      </c>
      <c r="F2875" s="269" t="s">
        <v>22002</v>
      </c>
      <c r="G2875" s="841" t="s">
        <v>22003</v>
      </c>
      <c r="H2875" s="842" t="s">
        <v>15585</v>
      </c>
      <c r="I2875" s="842" t="s">
        <v>15585</v>
      </c>
      <c r="J2875" s="107" t="s">
        <v>15585</v>
      </c>
      <c r="K2875" s="10">
        <v>3</v>
      </c>
      <c r="L2875" s="10">
        <v>12</v>
      </c>
      <c r="M2875" s="838">
        <v>15210</v>
      </c>
      <c r="N2875" s="10">
        <v>0</v>
      </c>
      <c r="O2875" s="107">
        <v>6</v>
      </c>
      <c r="P2875" s="838">
        <v>7197.5</v>
      </c>
      <c r="Q2875" s="10">
        <v>0</v>
      </c>
      <c r="R2875" s="107">
        <v>12</v>
      </c>
    </row>
    <row r="2876" spans="1:18" s="843" customFormat="1" ht="22.5" x14ac:dyDescent="0.25">
      <c r="A2876" s="107" t="s">
        <v>19901</v>
      </c>
      <c r="B2876" s="10" t="s">
        <v>19548</v>
      </c>
      <c r="C2876" s="269" t="s">
        <v>30118</v>
      </c>
      <c r="D2876" s="841" t="s">
        <v>21561</v>
      </c>
      <c r="E2876" s="837">
        <v>3000</v>
      </c>
      <c r="F2876" s="269" t="s">
        <v>22004</v>
      </c>
      <c r="G2876" s="841" t="s">
        <v>22005</v>
      </c>
      <c r="H2876" s="842" t="s">
        <v>19911</v>
      </c>
      <c r="I2876" s="842" t="s">
        <v>19093</v>
      </c>
      <c r="J2876" s="107" t="s">
        <v>19911</v>
      </c>
      <c r="K2876" s="10">
        <v>3</v>
      </c>
      <c r="L2876" s="10">
        <v>12</v>
      </c>
      <c r="M2876" s="838">
        <v>36600</v>
      </c>
      <c r="N2876" s="10">
        <v>0</v>
      </c>
      <c r="O2876" s="107">
        <v>6</v>
      </c>
      <c r="P2876" s="838">
        <v>18000</v>
      </c>
      <c r="Q2876" s="10">
        <v>0</v>
      </c>
      <c r="R2876" s="107">
        <v>12</v>
      </c>
    </row>
    <row r="2877" spans="1:18" s="843" customFormat="1" ht="22.5" x14ac:dyDescent="0.25">
      <c r="A2877" s="107" t="s">
        <v>19901</v>
      </c>
      <c r="B2877" s="10" t="s">
        <v>19548</v>
      </c>
      <c r="C2877" s="269" t="s">
        <v>30118</v>
      </c>
      <c r="D2877" s="841" t="s">
        <v>15774</v>
      </c>
      <c r="E2877" s="837">
        <v>2000</v>
      </c>
      <c r="F2877" s="269" t="s">
        <v>22006</v>
      </c>
      <c r="G2877" s="841" t="s">
        <v>22007</v>
      </c>
      <c r="H2877" s="842" t="s">
        <v>17680</v>
      </c>
      <c r="I2877" s="842" t="s">
        <v>15810</v>
      </c>
      <c r="J2877" s="107" t="s">
        <v>17680</v>
      </c>
      <c r="K2877" s="10">
        <v>3</v>
      </c>
      <c r="L2877" s="10">
        <v>12</v>
      </c>
      <c r="M2877" s="838">
        <v>24790.560000000001</v>
      </c>
      <c r="N2877" s="10">
        <v>0</v>
      </c>
      <c r="O2877" s="107">
        <v>6</v>
      </c>
      <c r="P2877" s="838">
        <v>12000</v>
      </c>
      <c r="Q2877" s="10">
        <v>0</v>
      </c>
      <c r="R2877" s="107">
        <v>12</v>
      </c>
    </row>
    <row r="2878" spans="1:18" s="843" customFormat="1" ht="22.5" x14ac:dyDescent="0.25">
      <c r="A2878" s="107" t="s">
        <v>19901</v>
      </c>
      <c r="B2878" s="10" t="s">
        <v>19548</v>
      </c>
      <c r="C2878" s="269" t="s">
        <v>30118</v>
      </c>
      <c r="D2878" s="841" t="s">
        <v>15774</v>
      </c>
      <c r="E2878" s="837">
        <v>2300</v>
      </c>
      <c r="F2878" s="269" t="s">
        <v>22008</v>
      </c>
      <c r="G2878" s="841" t="s">
        <v>22009</v>
      </c>
      <c r="H2878" s="842" t="s">
        <v>16069</v>
      </c>
      <c r="I2878" s="842" t="s">
        <v>15810</v>
      </c>
      <c r="J2878" s="107" t="s">
        <v>16069</v>
      </c>
      <c r="K2878" s="10">
        <v>3</v>
      </c>
      <c r="L2878" s="10">
        <v>12</v>
      </c>
      <c r="M2878" s="838">
        <v>28158.469999999998</v>
      </c>
      <c r="N2878" s="10">
        <v>0</v>
      </c>
      <c r="O2878" s="107">
        <v>6</v>
      </c>
      <c r="P2878" s="838">
        <v>13715.500000000002</v>
      </c>
      <c r="Q2878" s="10">
        <v>0</v>
      </c>
      <c r="R2878" s="107">
        <v>12</v>
      </c>
    </row>
    <row r="2879" spans="1:18" s="843" customFormat="1" ht="22.5" x14ac:dyDescent="0.25">
      <c r="A2879" s="107" t="s">
        <v>19901</v>
      </c>
      <c r="B2879" s="10" t="s">
        <v>19548</v>
      </c>
      <c r="C2879" s="269" t="s">
        <v>30118</v>
      </c>
      <c r="D2879" s="841" t="s">
        <v>19991</v>
      </c>
      <c r="E2879" s="837">
        <v>1200</v>
      </c>
      <c r="F2879" s="269" t="s">
        <v>22010</v>
      </c>
      <c r="G2879" s="841" t="s">
        <v>22011</v>
      </c>
      <c r="H2879" s="842" t="s">
        <v>15585</v>
      </c>
      <c r="I2879" s="842" t="s">
        <v>15585</v>
      </c>
      <c r="J2879" s="107" t="s">
        <v>15585</v>
      </c>
      <c r="K2879" s="10">
        <v>3</v>
      </c>
      <c r="L2879" s="10">
        <v>12</v>
      </c>
      <c r="M2879" s="838">
        <v>15200</v>
      </c>
      <c r="N2879" s="10">
        <v>0</v>
      </c>
      <c r="O2879" s="107">
        <v>6</v>
      </c>
      <c r="P2879" s="838">
        <v>7200</v>
      </c>
      <c r="Q2879" s="10">
        <v>0</v>
      </c>
      <c r="R2879" s="107">
        <v>12</v>
      </c>
    </row>
    <row r="2880" spans="1:18" s="843" customFormat="1" ht="22.5" x14ac:dyDescent="0.25">
      <c r="A2880" s="107" t="s">
        <v>19901</v>
      </c>
      <c r="B2880" s="10" t="s">
        <v>19548</v>
      </c>
      <c r="C2880" s="269" t="s">
        <v>30118</v>
      </c>
      <c r="D2880" s="841" t="s">
        <v>19955</v>
      </c>
      <c r="E2880" s="837">
        <v>3200</v>
      </c>
      <c r="F2880" s="269" t="s">
        <v>22012</v>
      </c>
      <c r="G2880" s="841" t="s">
        <v>22013</v>
      </c>
      <c r="H2880" s="842" t="s">
        <v>20348</v>
      </c>
      <c r="I2880" s="842" t="s">
        <v>19093</v>
      </c>
      <c r="J2880" s="107" t="s">
        <v>20348</v>
      </c>
      <c r="K2880" s="10">
        <v>3</v>
      </c>
      <c r="L2880" s="10">
        <v>12</v>
      </c>
      <c r="M2880" s="838">
        <v>39000</v>
      </c>
      <c r="N2880" s="10">
        <v>0</v>
      </c>
      <c r="O2880" s="107">
        <v>6</v>
      </c>
      <c r="P2880" s="838">
        <v>19200</v>
      </c>
      <c r="Q2880" s="10">
        <v>0</v>
      </c>
      <c r="R2880" s="107">
        <v>12</v>
      </c>
    </row>
    <row r="2881" spans="1:18" s="843" customFormat="1" ht="22.5" x14ac:dyDescent="0.25">
      <c r="A2881" s="107" t="s">
        <v>19901</v>
      </c>
      <c r="B2881" s="10" t="s">
        <v>19548</v>
      </c>
      <c r="C2881" s="269" t="s">
        <v>30118</v>
      </c>
      <c r="D2881" s="841" t="s">
        <v>19946</v>
      </c>
      <c r="E2881" s="837">
        <v>4400</v>
      </c>
      <c r="F2881" s="269" t="s">
        <v>22014</v>
      </c>
      <c r="G2881" s="841" t="s">
        <v>22015</v>
      </c>
      <c r="H2881" s="842" t="s">
        <v>19059</v>
      </c>
      <c r="I2881" s="842" t="s">
        <v>19093</v>
      </c>
      <c r="J2881" s="107" t="s">
        <v>19059</v>
      </c>
      <c r="K2881" s="10">
        <v>3</v>
      </c>
      <c r="L2881" s="10">
        <v>12</v>
      </c>
      <c r="M2881" s="838">
        <v>54222.22</v>
      </c>
      <c r="N2881" s="10">
        <v>0</v>
      </c>
      <c r="O2881" s="107">
        <v>6</v>
      </c>
      <c r="P2881" s="838">
        <v>26400</v>
      </c>
      <c r="Q2881" s="10">
        <v>0</v>
      </c>
      <c r="R2881" s="107">
        <v>12</v>
      </c>
    </row>
    <row r="2882" spans="1:18" s="843" customFormat="1" ht="22.5" x14ac:dyDescent="0.25">
      <c r="A2882" s="107" t="s">
        <v>19901</v>
      </c>
      <c r="B2882" s="10" t="s">
        <v>19548</v>
      </c>
      <c r="C2882" s="269" t="s">
        <v>30118</v>
      </c>
      <c r="D2882" s="841" t="s">
        <v>19902</v>
      </c>
      <c r="E2882" s="837">
        <v>2100</v>
      </c>
      <c r="F2882" s="269" t="s">
        <v>22016</v>
      </c>
      <c r="G2882" s="841" t="s">
        <v>22017</v>
      </c>
      <c r="H2882" s="842" t="s">
        <v>17159</v>
      </c>
      <c r="I2882" s="842" t="s">
        <v>15810</v>
      </c>
      <c r="J2882" s="107" t="s">
        <v>17159</v>
      </c>
      <c r="K2882" s="10">
        <v>3</v>
      </c>
      <c r="L2882" s="10">
        <v>12</v>
      </c>
      <c r="M2882" s="838">
        <v>25800</v>
      </c>
      <c r="N2882" s="10">
        <v>0</v>
      </c>
      <c r="O2882" s="107">
        <v>6</v>
      </c>
      <c r="P2882" s="838">
        <v>12600</v>
      </c>
      <c r="Q2882" s="10">
        <v>0</v>
      </c>
      <c r="R2882" s="107">
        <v>12</v>
      </c>
    </row>
    <row r="2883" spans="1:18" s="843" customFormat="1" ht="22.5" x14ac:dyDescent="0.25">
      <c r="A2883" s="107" t="s">
        <v>19901</v>
      </c>
      <c r="B2883" s="10" t="s">
        <v>19548</v>
      </c>
      <c r="C2883" s="269" t="s">
        <v>30118</v>
      </c>
      <c r="D2883" s="841" t="s">
        <v>19902</v>
      </c>
      <c r="E2883" s="837">
        <v>2100</v>
      </c>
      <c r="F2883" s="269" t="s">
        <v>22018</v>
      </c>
      <c r="G2883" s="841" t="s">
        <v>22019</v>
      </c>
      <c r="H2883" s="842" t="s">
        <v>17159</v>
      </c>
      <c r="I2883" s="842" t="s">
        <v>15810</v>
      </c>
      <c r="J2883" s="107" t="s">
        <v>17159</v>
      </c>
      <c r="K2883" s="10">
        <v>3</v>
      </c>
      <c r="L2883" s="10">
        <v>12</v>
      </c>
      <c r="M2883" s="838">
        <v>25800</v>
      </c>
      <c r="N2883" s="10">
        <v>0</v>
      </c>
      <c r="O2883" s="107">
        <v>6</v>
      </c>
      <c r="P2883" s="838">
        <v>12600</v>
      </c>
      <c r="Q2883" s="10">
        <v>0</v>
      </c>
      <c r="R2883" s="107">
        <v>12</v>
      </c>
    </row>
    <row r="2884" spans="1:18" s="843" customFormat="1" ht="22.5" x14ac:dyDescent="0.25">
      <c r="A2884" s="107" t="s">
        <v>19901</v>
      </c>
      <c r="B2884" s="10" t="s">
        <v>19548</v>
      </c>
      <c r="C2884" s="269" t="s">
        <v>30118</v>
      </c>
      <c r="D2884" s="841" t="s">
        <v>19926</v>
      </c>
      <c r="E2884" s="837">
        <v>1025</v>
      </c>
      <c r="F2884" s="269" t="s">
        <v>22020</v>
      </c>
      <c r="G2884" s="841" t="s">
        <v>22021</v>
      </c>
      <c r="H2884" s="842" t="s">
        <v>15585</v>
      </c>
      <c r="I2884" s="842" t="s">
        <v>15585</v>
      </c>
      <c r="J2884" s="107" t="s">
        <v>15585</v>
      </c>
      <c r="K2884" s="10">
        <v>3</v>
      </c>
      <c r="L2884" s="10">
        <v>12</v>
      </c>
      <c r="M2884" s="838">
        <v>12810</v>
      </c>
      <c r="N2884" s="10">
        <v>0</v>
      </c>
      <c r="O2884" s="107">
        <v>6</v>
      </c>
      <c r="P2884" s="838">
        <v>6025</v>
      </c>
      <c r="Q2884" s="10">
        <v>0</v>
      </c>
      <c r="R2884" s="107">
        <v>12</v>
      </c>
    </row>
    <row r="2885" spans="1:18" s="843" customFormat="1" ht="22.5" x14ac:dyDescent="0.25">
      <c r="A2885" s="107" t="s">
        <v>19901</v>
      </c>
      <c r="B2885" s="10" t="s">
        <v>19548</v>
      </c>
      <c r="C2885" s="269" t="s">
        <v>30118</v>
      </c>
      <c r="D2885" s="841" t="s">
        <v>19991</v>
      </c>
      <c r="E2885" s="837">
        <v>1200</v>
      </c>
      <c r="F2885" s="269" t="s">
        <v>22022</v>
      </c>
      <c r="G2885" s="841" t="s">
        <v>22023</v>
      </c>
      <c r="H2885" s="842" t="s">
        <v>17159</v>
      </c>
      <c r="I2885" s="842" t="s">
        <v>15810</v>
      </c>
      <c r="J2885" s="107" t="s">
        <v>17159</v>
      </c>
      <c r="K2885" s="10">
        <v>3</v>
      </c>
      <c r="L2885" s="10">
        <v>12</v>
      </c>
      <c r="M2885" s="838">
        <v>15002.25</v>
      </c>
      <c r="N2885" s="10">
        <v>0</v>
      </c>
      <c r="O2885" s="107">
        <v>6</v>
      </c>
      <c r="P2885" s="838">
        <v>7200</v>
      </c>
      <c r="Q2885" s="10">
        <v>0</v>
      </c>
      <c r="R2885" s="107">
        <v>12</v>
      </c>
    </row>
    <row r="2886" spans="1:18" s="843" customFormat="1" ht="22.5" x14ac:dyDescent="0.25">
      <c r="A2886" s="107" t="s">
        <v>19901</v>
      </c>
      <c r="B2886" s="10" t="s">
        <v>19548</v>
      </c>
      <c r="C2886" s="269" t="s">
        <v>30118</v>
      </c>
      <c r="D2886" s="841" t="s">
        <v>20061</v>
      </c>
      <c r="E2886" s="837">
        <v>3500</v>
      </c>
      <c r="F2886" s="269" t="s">
        <v>22024</v>
      </c>
      <c r="G2886" s="841" t="s">
        <v>22025</v>
      </c>
      <c r="H2886" s="842" t="s">
        <v>19641</v>
      </c>
      <c r="I2886" s="842" t="s">
        <v>19093</v>
      </c>
      <c r="J2886" s="107" t="s">
        <v>19641</v>
      </c>
      <c r="K2886" s="10">
        <v>1</v>
      </c>
      <c r="L2886" s="10">
        <v>3</v>
      </c>
      <c r="M2886" s="838">
        <v>9097.2199999999993</v>
      </c>
      <c r="N2886" s="10">
        <v>1</v>
      </c>
      <c r="O2886" s="107">
        <v>6</v>
      </c>
      <c r="P2886" s="838">
        <v>0</v>
      </c>
      <c r="Q2886" s="10">
        <v>1</v>
      </c>
      <c r="R2886" s="107">
        <v>12</v>
      </c>
    </row>
    <row r="2887" spans="1:18" s="843" customFormat="1" ht="22.5" x14ac:dyDescent="0.25">
      <c r="A2887" s="107" t="s">
        <v>19901</v>
      </c>
      <c r="B2887" s="10" t="s">
        <v>19548</v>
      </c>
      <c r="C2887" s="269" t="s">
        <v>30118</v>
      </c>
      <c r="D2887" s="841" t="s">
        <v>20236</v>
      </c>
      <c r="E2887" s="837">
        <v>5000</v>
      </c>
      <c r="F2887" s="269" t="s">
        <v>22026</v>
      </c>
      <c r="G2887" s="841" t="s">
        <v>22027</v>
      </c>
      <c r="H2887" s="842" t="s">
        <v>22028</v>
      </c>
      <c r="I2887" s="842" t="s">
        <v>19093</v>
      </c>
      <c r="J2887" s="107" t="s">
        <v>22028</v>
      </c>
      <c r="K2887" s="10">
        <v>3</v>
      </c>
      <c r="L2887" s="10">
        <v>12</v>
      </c>
      <c r="M2887" s="838">
        <v>60600</v>
      </c>
      <c r="N2887" s="10">
        <v>0</v>
      </c>
      <c r="O2887" s="107">
        <v>6</v>
      </c>
      <c r="P2887" s="838">
        <v>30000</v>
      </c>
      <c r="Q2887" s="10">
        <v>0</v>
      </c>
      <c r="R2887" s="107">
        <v>12</v>
      </c>
    </row>
    <row r="2888" spans="1:18" s="843" customFormat="1" ht="22.5" x14ac:dyDescent="0.25">
      <c r="A2888" s="107" t="s">
        <v>19901</v>
      </c>
      <c r="B2888" s="10" t="s">
        <v>19548</v>
      </c>
      <c r="C2888" s="269" t="s">
        <v>30118</v>
      </c>
      <c r="D2888" s="841" t="s">
        <v>22029</v>
      </c>
      <c r="E2888" s="837">
        <v>2900</v>
      </c>
      <c r="F2888" s="269" t="s">
        <v>22030</v>
      </c>
      <c r="G2888" s="841" t="s">
        <v>22031</v>
      </c>
      <c r="H2888" s="842" t="s">
        <v>20991</v>
      </c>
      <c r="I2888" s="842" t="s">
        <v>15810</v>
      </c>
      <c r="J2888" s="107" t="s">
        <v>20991</v>
      </c>
      <c r="K2888" s="10">
        <v>3</v>
      </c>
      <c r="L2888" s="10">
        <v>12</v>
      </c>
      <c r="M2888" s="838">
        <v>35378.050000000003</v>
      </c>
      <c r="N2888" s="10">
        <v>0</v>
      </c>
      <c r="O2888" s="107">
        <v>6</v>
      </c>
      <c r="P2888" s="838">
        <v>17317.23</v>
      </c>
      <c r="Q2888" s="10">
        <v>0</v>
      </c>
      <c r="R2888" s="107">
        <v>12</v>
      </c>
    </row>
    <row r="2889" spans="1:18" s="843" customFormat="1" ht="22.5" x14ac:dyDescent="0.25">
      <c r="A2889" s="107" t="s">
        <v>19901</v>
      </c>
      <c r="B2889" s="10" t="s">
        <v>19548</v>
      </c>
      <c r="C2889" s="269" t="s">
        <v>30118</v>
      </c>
      <c r="D2889" s="841" t="s">
        <v>20551</v>
      </c>
      <c r="E2889" s="837">
        <v>3200</v>
      </c>
      <c r="F2889" s="269" t="s">
        <v>22032</v>
      </c>
      <c r="G2889" s="841" t="s">
        <v>22033</v>
      </c>
      <c r="H2889" s="842" t="s">
        <v>19594</v>
      </c>
      <c r="I2889" s="842" t="s">
        <v>19093</v>
      </c>
      <c r="J2889" s="107" t="s">
        <v>19594</v>
      </c>
      <c r="K2889" s="10">
        <v>3</v>
      </c>
      <c r="L2889" s="10">
        <v>12</v>
      </c>
      <c r="M2889" s="838">
        <v>38786.660000000003</v>
      </c>
      <c r="N2889" s="10">
        <v>0</v>
      </c>
      <c r="O2889" s="107">
        <v>6</v>
      </c>
      <c r="P2889" s="838">
        <v>19200</v>
      </c>
      <c r="Q2889" s="10">
        <v>0</v>
      </c>
      <c r="R2889" s="107">
        <v>12</v>
      </c>
    </row>
    <row r="2890" spans="1:18" s="843" customFormat="1" ht="22.5" x14ac:dyDescent="0.25">
      <c r="A2890" s="107" t="s">
        <v>19901</v>
      </c>
      <c r="B2890" s="10" t="s">
        <v>19548</v>
      </c>
      <c r="C2890" s="269" t="s">
        <v>30118</v>
      </c>
      <c r="D2890" s="841" t="s">
        <v>19908</v>
      </c>
      <c r="E2890" s="837">
        <v>3200</v>
      </c>
      <c r="F2890" s="269" t="s">
        <v>22034</v>
      </c>
      <c r="G2890" s="841" t="s">
        <v>22035</v>
      </c>
      <c r="H2890" s="842" t="s">
        <v>19911</v>
      </c>
      <c r="I2890" s="842" t="s">
        <v>19093</v>
      </c>
      <c r="J2890" s="107" t="s">
        <v>19911</v>
      </c>
      <c r="K2890" s="10">
        <v>3</v>
      </c>
      <c r="L2890" s="10">
        <v>12</v>
      </c>
      <c r="M2890" s="838">
        <v>38996.89</v>
      </c>
      <c r="N2890" s="10">
        <v>0</v>
      </c>
      <c r="O2890" s="107">
        <v>6</v>
      </c>
      <c r="P2890" s="838">
        <v>19828</v>
      </c>
      <c r="Q2890" s="10">
        <v>0</v>
      </c>
      <c r="R2890" s="107">
        <v>12</v>
      </c>
    </row>
    <row r="2891" spans="1:18" s="843" customFormat="1" ht="22.5" x14ac:dyDescent="0.25">
      <c r="A2891" s="107" t="s">
        <v>19901</v>
      </c>
      <c r="B2891" s="10" t="s">
        <v>19548</v>
      </c>
      <c r="C2891" s="269" t="s">
        <v>30118</v>
      </c>
      <c r="D2891" s="841" t="s">
        <v>22036</v>
      </c>
      <c r="E2891" s="837">
        <v>5500</v>
      </c>
      <c r="F2891" s="269" t="s">
        <v>22037</v>
      </c>
      <c r="G2891" s="841" t="s">
        <v>22038</v>
      </c>
      <c r="H2891" s="842" t="s">
        <v>15577</v>
      </c>
      <c r="I2891" s="842" t="s">
        <v>19093</v>
      </c>
      <c r="J2891" s="107" t="s">
        <v>15577</v>
      </c>
      <c r="K2891" s="10">
        <v>3</v>
      </c>
      <c r="L2891" s="10">
        <v>12</v>
      </c>
      <c r="M2891" s="838">
        <v>66600</v>
      </c>
      <c r="N2891" s="10">
        <v>0</v>
      </c>
      <c r="O2891" s="107">
        <v>6</v>
      </c>
      <c r="P2891" s="838">
        <v>33000</v>
      </c>
      <c r="Q2891" s="10">
        <v>0</v>
      </c>
      <c r="R2891" s="107">
        <v>12</v>
      </c>
    </row>
    <row r="2892" spans="1:18" s="843" customFormat="1" ht="22.5" x14ac:dyDescent="0.25">
      <c r="A2892" s="107" t="s">
        <v>19901</v>
      </c>
      <c r="B2892" s="10" t="s">
        <v>19548</v>
      </c>
      <c r="C2892" s="269" t="s">
        <v>30118</v>
      </c>
      <c r="D2892" s="841" t="s">
        <v>15634</v>
      </c>
      <c r="E2892" s="837">
        <v>1400</v>
      </c>
      <c r="F2892" s="269" t="s">
        <v>22039</v>
      </c>
      <c r="G2892" s="841" t="s">
        <v>22040</v>
      </c>
      <c r="H2892" s="842" t="s">
        <v>17159</v>
      </c>
      <c r="I2892" s="842" t="s">
        <v>15810</v>
      </c>
      <c r="J2892" s="107" t="s">
        <v>17159</v>
      </c>
      <c r="K2892" s="10">
        <v>3</v>
      </c>
      <c r="L2892" s="10">
        <v>12</v>
      </c>
      <c r="M2892" s="838">
        <v>17610</v>
      </c>
      <c r="N2892" s="10">
        <v>0</v>
      </c>
      <c r="O2892" s="107">
        <v>6</v>
      </c>
      <c r="P2892" s="838">
        <v>8400</v>
      </c>
      <c r="Q2892" s="10">
        <v>0</v>
      </c>
      <c r="R2892" s="107">
        <v>12</v>
      </c>
    </row>
    <row r="2893" spans="1:18" s="843" customFormat="1" ht="22.5" x14ac:dyDescent="0.25">
      <c r="A2893" s="107" t="s">
        <v>19901</v>
      </c>
      <c r="B2893" s="10" t="s">
        <v>19548</v>
      </c>
      <c r="C2893" s="269" t="s">
        <v>30118</v>
      </c>
      <c r="D2893" s="841" t="s">
        <v>19991</v>
      </c>
      <c r="E2893" s="837">
        <v>1200</v>
      </c>
      <c r="F2893" s="269" t="s">
        <v>22041</v>
      </c>
      <c r="G2893" s="841" t="s">
        <v>22042</v>
      </c>
      <c r="H2893" s="842" t="s">
        <v>15585</v>
      </c>
      <c r="I2893" s="842" t="s">
        <v>15585</v>
      </c>
      <c r="J2893" s="107" t="s">
        <v>15585</v>
      </c>
      <c r="K2893" s="10">
        <v>3</v>
      </c>
      <c r="L2893" s="10">
        <v>12</v>
      </c>
      <c r="M2893" s="838">
        <v>15210</v>
      </c>
      <c r="N2893" s="10">
        <v>0</v>
      </c>
      <c r="O2893" s="107">
        <v>6</v>
      </c>
      <c r="P2893" s="838">
        <v>7200</v>
      </c>
      <c r="Q2893" s="10">
        <v>0</v>
      </c>
      <c r="R2893" s="107">
        <v>12</v>
      </c>
    </row>
    <row r="2894" spans="1:18" s="843" customFormat="1" ht="22.5" x14ac:dyDescent="0.25">
      <c r="A2894" s="107" t="s">
        <v>19901</v>
      </c>
      <c r="B2894" s="10" t="s">
        <v>19548</v>
      </c>
      <c r="C2894" s="269" t="s">
        <v>30118</v>
      </c>
      <c r="D2894" s="841" t="s">
        <v>19902</v>
      </c>
      <c r="E2894" s="837">
        <v>2100</v>
      </c>
      <c r="F2894" s="269" t="s">
        <v>22043</v>
      </c>
      <c r="G2894" s="841" t="s">
        <v>22044</v>
      </c>
      <c r="H2894" s="842" t="s">
        <v>17159</v>
      </c>
      <c r="I2894" s="842" t="s">
        <v>15810</v>
      </c>
      <c r="J2894" s="107" t="s">
        <v>17159</v>
      </c>
      <c r="K2894" s="10">
        <v>3</v>
      </c>
      <c r="L2894" s="10">
        <v>12</v>
      </c>
      <c r="M2894" s="838">
        <v>25800</v>
      </c>
      <c r="N2894" s="10">
        <v>0</v>
      </c>
      <c r="O2894" s="107">
        <v>6</v>
      </c>
      <c r="P2894" s="838">
        <v>12600</v>
      </c>
      <c r="Q2894" s="10">
        <v>0</v>
      </c>
      <c r="R2894" s="107">
        <v>12</v>
      </c>
    </row>
    <row r="2895" spans="1:18" s="843" customFormat="1" ht="22.5" x14ac:dyDescent="0.25">
      <c r="A2895" s="107" t="s">
        <v>19901</v>
      </c>
      <c r="B2895" s="10" t="s">
        <v>19548</v>
      </c>
      <c r="C2895" s="269" t="s">
        <v>30118</v>
      </c>
      <c r="D2895" s="841" t="s">
        <v>19905</v>
      </c>
      <c r="E2895" s="837">
        <v>2100</v>
      </c>
      <c r="F2895" s="269" t="s">
        <v>22045</v>
      </c>
      <c r="G2895" s="841" t="s">
        <v>22046</v>
      </c>
      <c r="H2895" s="842" t="s">
        <v>15585</v>
      </c>
      <c r="I2895" s="842" t="s">
        <v>15585</v>
      </c>
      <c r="J2895" s="107" t="s">
        <v>15585</v>
      </c>
      <c r="K2895" s="10">
        <v>3</v>
      </c>
      <c r="L2895" s="10">
        <v>12</v>
      </c>
      <c r="M2895" s="838">
        <v>25793.58</v>
      </c>
      <c r="N2895" s="10">
        <v>0</v>
      </c>
      <c r="O2895" s="107">
        <v>6</v>
      </c>
      <c r="P2895" s="838">
        <v>12530</v>
      </c>
      <c r="Q2895" s="10">
        <v>0</v>
      </c>
      <c r="R2895" s="107">
        <v>12</v>
      </c>
    </row>
    <row r="2896" spans="1:18" s="843" customFormat="1" ht="22.5" x14ac:dyDescent="0.25">
      <c r="A2896" s="107" t="s">
        <v>19901</v>
      </c>
      <c r="B2896" s="10" t="s">
        <v>19548</v>
      </c>
      <c r="C2896" s="269" t="s">
        <v>30118</v>
      </c>
      <c r="D2896" s="841" t="s">
        <v>19905</v>
      </c>
      <c r="E2896" s="837">
        <v>2100</v>
      </c>
      <c r="F2896" s="269" t="s">
        <v>22047</v>
      </c>
      <c r="G2896" s="841" t="s">
        <v>22048</v>
      </c>
      <c r="H2896" s="842" t="s">
        <v>17159</v>
      </c>
      <c r="I2896" s="842" t="s">
        <v>15810</v>
      </c>
      <c r="J2896" s="107" t="s">
        <v>17159</v>
      </c>
      <c r="K2896" s="10">
        <v>3</v>
      </c>
      <c r="L2896" s="10">
        <v>12</v>
      </c>
      <c r="M2896" s="838">
        <v>25800</v>
      </c>
      <c r="N2896" s="10">
        <v>0</v>
      </c>
      <c r="O2896" s="107">
        <v>6</v>
      </c>
      <c r="P2896" s="838">
        <v>12600</v>
      </c>
      <c r="Q2896" s="10">
        <v>0</v>
      </c>
      <c r="R2896" s="107">
        <v>12</v>
      </c>
    </row>
    <row r="2897" spans="1:18" s="843" customFormat="1" ht="22.5" x14ac:dyDescent="0.25">
      <c r="A2897" s="107" t="s">
        <v>19901</v>
      </c>
      <c r="B2897" s="10" t="s">
        <v>19548</v>
      </c>
      <c r="C2897" s="269" t="s">
        <v>30118</v>
      </c>
      <c r="D2897" s="841" t="s">
        <v>19902</v>
      </c>
      <c r="E2897" s="837">
        <v>2100</v>
      </c>
      <c r="F2897" s="269" t="s">
        <v>22049</v>
      </c>
      <c r="G2897" s="841" t="s">
        <v>22050</v>
      </c>
      <c r="H2897" s="842" t="s">
        <v>17159</v>
      </c>
      <c r="I2897" s="842" t="s">
        <v>15810</v>
      </c>
      <c r="J2897" s="107" t="s">
        <v>17159</v>
      </c>
      <c r="K2897" s="10">
        <v>3</v>
      </c>
      <c r="L2897" s="10">
        <v>12</v>
      </c>
      <c r="M2897" s="838">
        <v>25800</v>
      </c>
      <c r="N2897" s="10">
        <v>0</v>
      </c>
      <c r="O2897" s="107">
        <v>6</v>
      </c>
      <c r="P2897" s="838">
        <v>12600</v>
      </c>
      <c r="Q2897" s="10">
        <v>0</v>
      </c>
      <c r="R2897" s="107">
        <v>12</v>
      </c>
    </row>
    <row r="2898" spans="1:18" s="843" customFormat="1" ht="22.5" x14ac:dyDescent="0.25">
      <c r="A2898" s="107" t="s">
        <v>19901</v>
      </c>
      <c r="B2898" s="10" t="s">
        <v>19548</v>
      </c>
      <c r="C2898" s="269" t="s">
        <v>30118</v>
      </c>
      <c r="D2898" s="841" t="s">
        <v>19926</v>
      </c>
      <c r="E2898" s="837">
        <v>1025</v>
      </c>
      <c r="F2898" s="269" t="s">
        <v>22051</v>
      </c>
      <c r="G2898" s="841" t="s">
        <v>22052</v>
      </c>
      <c r="H2898" s="842" t="s">
        <v>15585</v>
      </c>
      <c r="I2898" s="842" t="s">
        <v>15585</v>
      </c>
      <c r="J2898" s="107" t="s">
        <v>15585</v>
      </c>
      <c r="K2898" s="10">
        <v>3</v>
      </c>
      <c r="L2898" s="10">
        <v>12</v>
      </c>
      <c r="M2898" s="838">
        <v>11970</v>
      </c>
      <c r="N2898" s="10">
        <v>0</v>
      </c>
      <c r="O2898" s="107">
        <v>6</v>
      </c>
      <c r="P2898" s="838">
        <v>5675</v>
      </c>
      <c r="Q2898" s="10">
        <v>0</v>
      </c>
      <c r="R2898" s="107">
        <v>12</v>
      </c>
    </row>
    <row r="2899" spans="1:18" s="843" customFormat="1" ht="22.5" x14ac:dyDescent="0.25">
      <c r="A2899" s="107" t="s">
        <v>19901</v>
      </c>
      <c r="B2899" s="10" t="s">
        <v>19548</v>
      </c>
      <c r="C2899" s="269" t="s">
        <v>30118</v>
      </c>
      <c r="D2899" s="841" t="s">
        <v>19955</v>
      </c>
      <c r="E2899" s="837">
        <v>3200</v>
      </c>
      <c r="F2899" s="269" t="s">
        <v>22053</v>
      </c>
      <c r="G2899" s="841" t="s">
        <v>22054</v>
      </c>
      <c r="H2899" s="842" t="s">
        <v>19594</v>
      </c>
      <c r="I2899" s="842" t="s">
        <v>19093</v>
      </c>
      <c r="J2899" s="107" t="s">
        <v>19594</v>
      </c>
      <c r="K2899" s="10">
        <v>3</v>
      </c>
      <c r="L2899" s="10">
        <v>12</v>
      </c>
      <c r="M2899" s="838">
        <v>39000</v>
      </c>
      <c r="N2899" s="10">
        <v>0</v>
      </c>
      <c r="O2899" s="107">
        <v>6</v>
      </c>
      <c r="P2899" s="838">
        <v>19200</v>
      </c>
      <c r="Q2899" s="10">
        <v>0</v>
      </c>
      <c r="R2899" s="107">
        <v>12</v>
      </c>
    </row>
    <row r="2900" spans="1:18" s="843" customFormat="1" ht="22.5" x14ac:dyDescent="0.25">
      <c r="A2900" s="107" t="s">
        <v>19901</v>
      </c>
      <c r="B2900" s="10" t="s">
        <v>19548</v>
      </c>
      <c r="C2900" s="269" t="s">
        <v>30118</v>
      </c>
      <c r="D2900" s="841" t="s">
        <v>19902</v>
      </c>
      <c r="E2900" s="837">
        <v>2100</v>
      </c>
      <c r="F2900" s="269" t="s">
        <v>22055</v>
      </c>
      <c r="G2900" s="841" t="s">
        <v>22056</v>
      </c>
      <c r="H2900" s="842" t="s">
        <v>17159</v>
      </c>
      <c r="I2900" s="842" t="s">
        <v>15810</v>
      </c>
      <c r="J2900" s="107" t="s">
        <v>17159</v>
      </c>
      <c r="K2900" s="10">
        <v>3</v>
      </c>
      <c r="L2900" s="10">
        <v>12</v>
      </c>
      <c r="M2900" s="838">
        <v>25800</v>
      </c>
      <c r="N2900" s="10">
        <v>0</v>
      </c>
      <c r="O2900" s="107">
        <v>6</v>
      </c>
      <c r="P2900" s="838">
        <v>12576.67</v>
      </c>
      <c r="Q2900" s="10">
        <v>0</v>
      </c>
      <c r="R2900" s="107">
        <v>12</v>
      </c>
    </row>
    <row r="2901" spans="1:18" s="843" customFormat="1" ht="22.5" x14ac:dyDescent="0.25">
      <c r="A2901" s="107" t="s">
        <v>19901</v>
      </c>
      <c r="B2901" s="10" t="s">
        <v>19548</v>
      </c>
      <c r="C2901" s="269" t="s">
        <v>30118</v>
      </c>
      <c r="D2901" s="841" t="s">
        <v>19926</v>
      </c>
      <c r="E2901" s="837">
        <v>1100</v>
      </c>
      <c r="F2901" s="269" t="s">
        <v>22057</v>
      </c>
      <c r="G2901" s="841" t="s">
        <v>22058</v>
      </c>
      <c r="H2901" s="842" t="s">
        <v>15585</v>
      </c>
      <c r="I2901" s="842" t="s">
        <v>15585</v>
      </c>
      <c r="J2901" s="107" t="s">
        <v>15585</v>
      </c>
      <c r="K2901" s="10">
        <v>3</v>
      </c>
      <c r="L2901" s="10">
        <v>12</v>
      </c>
      <c r="M2901" s="838">
        <v>14010</v>
      </c>
      <c r="N2901" s="10">
        <v>0</v>
      </c>
      <c r="O2901" s="107">
        <v>6</v>
      </c>
      <c r="P2901" s="838">
        <v>6600</v>
      </c>
      <c r="Q2901" s="10">
        <v>0</v>
      </c>
      <c r="R2901" s="107">
        <v>12</v>
      </c>
    </row>
    <row r="2902" spans="1:18" s="843" customFormat="1" ht="22.5" x14ac:dyDescent="0.25">
      <c r="A2902" s="107" t="s">
        <v>19901</v>
      </c>
      <c r="B2902" s="10" t="s">
        <v>19548</v>
      </c>
      <c r="C2902" s="269" t="s">
        <v>30118</v>
      </c>
      <c r="D2902" s="841" t="s">
        <v>22059</v>
      </c>
      <c r="E2902" s="837">
        <v>3000</v>
      </c>
      <c r="F2902" s="269" t="s">
        <v>22060</v>
      </c>
      <c r="G2902" s="841" t="s">
        <v>22061</v>
      </c>
      <c r="H2902" s="842" t="s">
        <v>17159</v>
      </c>
      <c r="I2902" s="842" t="s">
        <v>15810</v>
      </c>
      <c r="J2902" s="107" t="s">
        <v>17159</v>
      </c>
      <c r="K2902" s="10">
        <v>3</v>
      </c>
      <c r="L2902" s="10">
        <v>12</v>
      </c>
      <c r="M2902" s="838">
        <v>36578.54</v>
      </c>
      <c r="N2902" s="10">
        <v>0</v>
      </c>
      <c r="O2902" s="107">
        <v>6</v>
      </c>
      <c r="P2902" s="838">
        <v>17963.96</v>
      </c>
      <c r="Q2902" s="10">
        <v>0</v>
      </c>
      <c r="R2902" s="107">
        <v>12</v>
      </c>
    </row>
    <row r="2903" spans="1:18" s="843" customFormat="1" ht="22.5" x14ac:dyDescent="0.25">
      <c r="A2903" s="107" t="s">
        <v>19901</v>
      </c>
      <c r="B2903" s="10" t="s">
        <v>19548</v>
      </c>
      <c r="C2903" s="269" t="s">
        <v>30118</v>
      </c>
      <c r="D2903" s="841" t="s">
        <v>19991</v>
      </c>
      <c r="E2903" s="837">
        <v>1200</v>
      </c>
      <c r="F2903" s="269" t="s">
        <v>22062</v>
      </c>
      <c r="G2903" s="841" t="s">
        <v>22063</v>
      </c>
      <c r="H2903" s="842" t="s">
        <v>15585</v>
      </c>
      <c r="I2903" s="842" t="s">
        <v>15585</v>
      </c>
      <c r="J2903" s="107" t="s">
        <v>15585</v>
      </c>
      <c r="K2903" s="10">
        <v>3</v>
      </c>
      <c r="L2903" s="10">
        <v>12</v>
      </c>
      <c r="M2903" s="838">
        <v>15210</v>
      </c>
      <c r="N2903" s="10">
        <v>0</v>
      </c>
      <c r="O2903" s="107">
        <v>6</v>
      </c>
      <c r="P2903" s="838">
        <v>7200</v>
      </c>
      <c r="Q2903" s="10">
        <v>0</v>
      </c>
      <c r="R2903" s="107">
        <v>12</v>
      </c>
    </row>
    <row r="2904" spans="1:18" s="843" customFormat="1" ht="22.5" x14ac:dyDescent="0.25">
      <c r="A2904" s="107" t="s">
        <v>19901</v>
      </c>
      <c r="B2904" s="10" t="s">
        <v>19548</v>
      </c>
      <c r="C2904" s="269" t="s">
        <v>30118</v>
      </c>
      <c r="D2904" s="841" t="s">
        <v>19902</v>
      </c>
      <c r="E2904" s="837">
        <v>2100</v>
      </c>
      <c r="F2904" s="269" t="s">
        <v>22064</v>
      </c>
      <c r="G2904" s="841" t="s">
        <v>22065</v>
      </c>
      <c r="H2904" s="842" t="s">
        <v>17159</v>
      </c>
      <c r="I2904" s="842" t="s">
        <v>15810</v>
      </c>
      <c r="J2904" s="107" t="s">
        <v>17159</v>
      </c>
      <c r="K2904" s="10">
        <v>3</v>
      </c>
      <c r="L2904" s="10">
        <v>12</v>
      </c>
      <c r="M2904" s="838">
        <v>8540</v>
      </c>
      <c r="N2904" s="10">
        <v>0</v>
      </c>
      <c r="O2904" s="107">
        <v>6</v>
      </c>
      <c r="P2904" s="838">
        <v>12599.42</v>
      </c>
      <c r="Q2904" s="10">
        <v>0</v>
      </c>
      <c r="R2904" s="107">
        <v>12</v>
      </c>
    </row>
    <row r="2905" spans="1:18" s="843" customFormat="1" ht="22.5" x14ac:dyDescent="0.25">
      <c r="A2905" s="107" t="s">
        <v>19901</v>
      </c>
      <c r="B2905" s="10" t="s">
        <v>19548</v>
      </c>
      <c r="C2905" s="269" t="s">
        <v>30118</v>
      </c>
      <c r="D2905" s="841" t="s">
        <v>20370</v>
      </c>
      <c r="E2905" s="837">
        <v>2900</v>
      </c>
      <c r="F2905" s="269" t="s">
        <v>22066</v>
      </c>
      <c r="G2905" s="841" t="s">
        <v>22067</v>
      </c>
      <c r="H2905" s="842" t="s">
        <v>17159</v>
      </c>
      <c r="I2905" s="842" t="s">
        <v>15810</v>
      </c>
      <c r="J2905" s="107" t="s">
        <v>17159</v>
      </c>
      <c r="K2905" s="10">
        <v>3</v>
      </c>
      <c r="L2905" s="10">
        <v>12</v>
      </c>
      <c r="M2905" s="838">
        <v>35303.33</v>
      </c>
      <c r="N2905" s="10">
        <v>0</v>
      </c>
      <c r="O2905" s="107">
        <v>6</v>
      </c>
      <c r="P2905" s="838">
        <v>17303.330000000002</v>
      </c>
      <c r="Q2905" s="10">
        <v>0</v>
      </c>
      <c r="R2905" s="107">
        <v>12</v>
      </c>
    </row>
    <row r="2906" spans="1:18" s="843" customFormat="1" ht="22.5" x14ac:dyDescent="0.25">
      <c r="A2906" s="107" t="s">
        <v>19901</v>
      </c>
      <c r="B2906" s="10" t="s">
        <v>19548</v>
      </c>
      <c r="C2906" s="269" t="s">
        <v>30118</v>
      </c>
      <c r="D2906" s="841" t="s">
        <v>19902</v>
      </c>
      <c r="E2906" s="837">
        <v>2100</v>
      </c>
      <c r="F2906" s="269" t="s">
        <v>22068</v>
      </c>
      <c r="G2906" s="841" t="s">
        <v>22069</v>
      </c>
      <c r="H2906" s="842" t="s">
        <v>17159</v>
      </c>
      <c r="I2906" s="842" t="s">
        <v>15810</v>
      </c>
      <c r="J2906" s="107" t="s">
        <v>17159</v>
      </c>
      <c r="K2906" s="10">
        <v>3</v>
      </c>
      <c r="L2906" s="10">
        <v>12</v>
      </c>
      <c r="M2906" s="838">
        <v>25800</v>
      </c>
      <c r="N2906" s="10">
        <v>0</v>
      </c>
      <c r="O2906" s="107">
        <v>6</v>
      </c>
      <c r="P2906" s="838">
        <v>12591.83</v>
      </c>
      <c r="Q2906" s="10">
        <v>0</v>
      </c>
      <c r="R2906" s="107">
        <v>12</v>
      </c>
    </row>
    <row r="2907" spans="1:18" s="843" customFormat="1" ht="22.5" x14ac:dyDescent="0.25">
      <c r="A2907" s="107" t="s">
        <v>19901</v>
      </c>
      <c r="B2907" s="10" t="s">
        <v>19548</v>
      </c>
      <c r="C2907" s="269" t="s">
        <v>30118</v>
      </c>
      <c r="D2907" s="841" t="s">
        <v>19905</v>
      </c>
      <c r="E2907" s="837">
        <v>2100</v>
      </c>
      <c r="F2907" s="269" t="s">
        <v>22070</v>
      </c>
      <c r="G2907" s="841" t="s">
        <v>22071</v>
      </c>
      <c r="H2907" s="842" t="s">
        <v>17159</v>
      </c>
      <c r="I2907" s="842" t="s">
        <v>15810</v>
      </c>
      <c r="J2907" s="107" t="s">
        <v>17159</v>
      </c>
      <c r="K2907" s="10">
        <v>3</v>
      </c>
      <c r="L2907" s="10">
        <v>12</v>
      </c>
      <c r="M2907" s="838">
        <v>25800</v>
      </c>
      <c r="N2907" s="10">
        <v>0</v>
      </c>
      <c r="O2907" s="107">
        <v>6</v>
      </c>
      <c r="P2907" s="838">
        <v>12530</v>
      </c>
      <c r="Q2907" s="10">
        <v>0</v>
      </c>
      <c r="R2907" s="107">
        <v>12</v>
      </c>
    </row>
    <row r="2908" spans="1:18" s="843" customFormat="1" ht="22.5" x14ac:dyDescent="0.25">
      <c r="A2908" s="107" t="s">
        <v>19901</v>
      </c>
      <c r="B2908" s="10" t="s">
        <v>19548</v>
      </c>
      <c r="C2908" s="269" t="s">
        <v>30118</v>
      </c>
      <c r="D2908" s="841" t="s">
        <v>15810</v>
      </c>
      <c r="E2908" s="837">
        <v>2000</v>
      </c>
      <c r="F2908" s="269" t="s">
        <v>22072</v>
      </c>
      <c r="G2908" s="841" t="s">
        <v>22073</v>
      </c>
      <c r="H2908" s="842" t="s">
        <v>15585</v>
      </c>
      <c r="I2908" s="842" t="s">
        <v>15585</v>
      </c>
      <c r="J2908" s="107" t="s">
        <v>15585</v>
      </c>
      <c r="K2908" s="10">
        <v>3</v>
      </c>
      <c r="L2908" s="10">
        <v>12</v>
      </c>
      <c r="M2908" s="838">
        <v>24810</v>
      </c>
      <c r="N2908" s="10">
        <v>0</v>
      </c>
      <c r="O2908" s="107">
        <v>6</v>
      </c>
      <c r="P2908" s="838">
        <v>12000</v>
      </c>
      <c r="Q2908" s="10">
        <v>0</v>
      </c>
      <c r="R2908" s="107">
        <v>12</v>
      </c>
    </row>
    <row r="2909" spans="1:18" s="843" customFormat="1" ht="22.5" x14ac:dyDescent="0.25">
      <c r="A2909" s="107" t="s">
        <v>19901</v>
      </c>
      <c r="B2909" s="10" t="s">
        <v>19548</v>
      </c>
      <c r="C2909" s="269" t="s">
        <v>30118</v>
      </c>
      <c r="D2909" s="841" t="s">
        <v>19902</v>
      </c>
      <c r="E2909" s="837">
        <v>2100</v>
      </c>
      <c r="F2909" s="269" t="s">
        <v>22074</v>
      </c>
      <c r="G2909" s="841" t="s">
        <v>22075</v>
      </c>
      <c r="H2909" s="842" t="s">
        <v>17159</v>
      </c>
      <c r="I2909" s="842" t="s">
        <v>15810</v>
      </c>
      <c r="J2909" s="107" t="s">
        <v>17159</v>
      </c>
      <c r="K2909" s="10">
        <v>3</v>
      </c>
      <c r="L2909" s="10">
        <v>12</v>
      </c>
      <c r="M2909" s="838">
        <v>25800</v>
      </c>
      <c r="N2909" s="10">
        <v>0</v>
      </c>
      <c r="O2909" s="107">
        <v>6</v>
      </c>
      <c r="P2909" s="838">
        <v>12600</v>
      </c>
      <c r="Q2909" s="10">
        <v>0</v>
      </c>
      <c r="R2909" s="107">
        <v>12</v>
      </c>
    </row>
    <row r="2910" spans="1:18" s="843" customFormat="1" ht="22.5" x14ac:dyDescent="0.25">
      <c r="A2910" s="107" t="s">
        <v>19901</v>
      </c>
      <c r="B2910" s="10" t="s">
        <v>19548</v>
      </c>
      <c r="C2910" s="269" t="s">
        <v>30118</v>
      </c>
      <c r="D2910" s="841" t="s">
        <v>19902</v>
      </c>
      <c r="E2910" s="837">
        <v>2100</v>
      </c>
      <c r="F2910" s="269" t="s">
        <v>22076</v>
      </c>
      <c r="G2910" s="841" t="s">
        <v>22077</v>
      </c>
      <c r="H2910" s="842" t="s">
        <v>17159</v>
      </c>
      <c r="I2910" s="842" t="s">
        <v>15810</v>
      </c>
      <c r="J2910" s="107" t="s">
        <v>17159</v>
      </c>
      <c r="K2910" s="10">
        <v>3</v>
      </c>
      <c r="L2910" s="10">
        <v>12</v>
      </c>
      <c r="M2910" s="838">
        <v>25800</v>
      </c>
      <c r="N2910" s="10">
        <v>0</v>
      </c>
      <c r="O2910" s="107">
        <v>6</v>
      </c>
      <c r="P2910" s="838">
        <v>12530</v>
      </c>
      <c r="Q2910" s="10">
        <v>0</v>
      </c>
      <c r="R2910" s="107">
        <v>12</v>
      </c>
    </row>
    <row r="2911" spans="1:18" s="843" customFormat="1" ht="22.5" x14ac:dyDescent="0.25">
      <c r="A2911" s="107" t="s">
        <v>19901</v>
      </c>
      <c r="B2911" s="10" t="s">
        <v>19548</v>
      </c>
      <c r="C2911" s="269" t="s">
        <v>30118</v>
      </c>
      <c r="D2911" s="841" t="s">
        <v>19902</v>
      </c>
      <c r="E2911" s="837">
        <v>2100</v>
      </c>
      <c r="F2911" s="269" t="s">
        <v>22078</v>
      </c>
      <c r="G2911" s="841" t="s">
        <v>22079</v>
      </c>
      <c r="H2911" s="842" t="s">
        <v>17159</v>
      </c>
      <c r="I2911" s="842" t="s">
        <v>15810</v>
      </c>
      <c r="J2911" s="107" t="s">
        <v>17159</v>
      </c>
      <c r="K2911" s="10">
        <v>3</v>
      </c>
      <c r="L2911" s="10">
        <v>12</v>
      </c>
      <c r="M2911" s="838">
        <v>25800</v>
      </c>
      <c r="N2911" s="10">
        <v>0</v>
      </c>
      <c r="O2911" s="107">
        <v>6</v>
      </c>
      <c r="P2911" s="838">
        <v>12599.42</v>
      </c>
      <c r="Q2911" s="10">
        <v>0</v>
      </c>
      <c r="R2911" s="107">
        <v>12</v>
      </c>
    </row>
    <row r="2912" spans="1:18" s="843" customFormat="1" ht="22.5" x14ac:dyDescent="0.25">
      <c r="A2912" s="107" t="s">
        <v>19901</v>
      </c>
      <c r="B2912" s="10" t="s">
        <v>19548</v>
      </c>
      <c r="C2912" s="269" t="s">
        <v>30118</v>
      </c>
      <c r="D2912" s="841" t="s">
        <v>22080</v>
      </c>
      <c r="E2912" s="837">
        <v>2100</v>
      </c>
      <c r="F2912" s="269" t="s">
        <v>22081</v>
      </c>
      <c r="G2912" s="841" t="s">
        <v>22082</v>
      </c>
      <c r="H2912" s="842" t="s">
        <v>15585</v>
      </c>
      <c r="I2912" s="842" t="s">
        <v>15585</v>
      </c>
      <c r="J2912" s="107" t="s">
        <v>15585</v>
      </c>
      <c r="K2912" s="10">
        <v>1</v>
      </c>
      <c r="L2912" s="10">
        <v>1</v>
      </c>
      <c r="M2912" s="838">
        <v>2619.17</v>
      </c>
      <c r="N2912" s="10">
        <v>0</v>
      </c>
      <c r="O2912" s="107">
        <v>0</v>
      </c>
      <c r="P2912" s="838">
        <v>0</v>
      </c>
      <c r="Q2912" s="10">
        <v>0</v>
      </c>
      <c r="R2912" s="107">
        <v>0</v>
      </c>
    </row>
    <row r="2913" spans="1:18" s="843" customFormat="1" ht="22.5" x14ac:dyDescent="0.25">
      <c r="A2913" s="107" t="s">
        <v>19901</v>
      </c>
      <c r="B2913" s="10" t="s">
        <v>19548</v>
      </c>
      <c r="C2913" s="269" t="s">
        <v>30118</v>
      </c>
      <c r="D2913" s="841" t="s">
        <v>19905</v>
      </c>
      <c r="E2913" s="837">
        <v>2100</v>
      </c>
      <c r="F2913" s="269" t="s">
        <v>22083</v>
      </c>
      <c r="G2913" s="841" t="s">
        <v>22084</v>
      </c>
      <c r="H2913" s="842" t="s">
        <v>15585</v>
      </c>
      <c r="I2913" s="842" t="s">
        <v>15585</v>
      </c>
      <c r="J2913" s="107" t="s">
        <v>15585</v>
      </c>
      <c r="K2913" s="10">
        <v>3</v>
      </c>
      <c r="L2913" s="10">
        <v>12</v>
      </c>
      <c r="M2913" s="838">
        <v>25800</v>
      </c>
      <c r="N2913" s="10">
        <v>0</v>
      </c>
      <c r="O2913" s="107">
        <v>6</v>
      </c>
      <c r="P2913" s="838">
        <v>12600</v>
      </c>
      <c r="Q2913" s="10">
        <v>0</v>
      </c>
      <c r="R2913" s="107">
        <v>12</v>
      </c>
    </row>
    <row r="2914" spans="1:18" s="843" customFormat="1" ht="22.5" x14ac:dyDescent="0.25">
      <c r="A2914" s="107" t="s">
        <v>19901</v>
      </c>
      <c r="B2914" s="10" t="s">
        <v>19548</v>
      </c>
      <c r="C2914" s="269" t="s">
        <v>30118</v>
      </c>
      <c r="D2914" s="841" t="s">
        <v>19902</v>
      </c>
      <c r="E2914" s="837">
        <v>2100</v>
      </c>
      <c r="F2914" s="269" t="s">
        <v>22085</v>
      </c>
      <c r="G2914" s="841" t="s">
        <v>22086</v>
      </c>
      <c r="H2914" s="842" t="s">
        <v>17159</v>
      </c>
      <c r="I2914" s="842" t="s">
        <v>15810</v>
      </c>
      <c r="J2914" s="107" t="s">
        <v>17159</v>
      </c>
      <c r="K2914" s="10">
        <v>3</v>
      </c>
      <c r="L2914" s="10">
        <v>12</v>
      </c>
      <c r="M2914" s="838">
        <v>25800</v>
      </c>
      <c r="N2914" s="10">
        <v>0</v>
      </c>
      <c r="O2914" s="107">
        <v>6</v>
      </c>
      <c r="P2914" s="838">
        <v>12600</v>
      </c>
      <c r="Q2914" s="10">
        <v>0</v>
      </c>
      <c r="R2914" s="107">
        <v>12</v>
      </c>
    </row>
    <row r="2915" spans="1:18" s="843" customFormat="1" ht="22.5" x14ac:dyDescent="0.25">
      <c r="A2915" s="107" t="s">
        <v>19901</v>
      </c>
      <c r="B2915" s="10" t="s">
        <v>19548</v>
      </c>
      <c r="C2915" s="269" t="s">
        <v>30118</v>
      </c>
      <c r="D2915" s="841" t="s">
        <v>16531</v>
      </c>
      <c r="E2915" s="837">
        <v>1025</v>
      </c>
      <c r="F2915" s="269" t="s">
        <v>22087</v>
      </c>
      <c r="G2915" s="841" t="s">
        <v>22088</v>
      </c>
      <c r="H2915" s="842" t="s">
        <v>15585</v>
      </c>
      <c r="I2915" s="842" t="s">
        <v>15585</v>
      </c>
      <c r="J2915" s="107" t="s">
        <v>15585</v>
      </c>
      <c r="K2915" s="10">
        <v>3</v>
      </c>
      <c r="L2915" s="10">
        <v>12</v>
      </c>
      <c r="M2915" s="838">
        <v>12810</v>
      </c>
      <c r="N2915" s="10">
        <v>0</v>
      </c>
      <c r="O2915" s="107">
        <v>6</v>
      </c>
      <c r="P2915" s="838">
        <v>6025</v>
      </c>
      <c r="Q2915" s="10">
        <v>0</v>
      </c>
      <c r="R2915" s="107">
        <v>12</v>
      </c>
    </row>
    <row r="2916" spans="1:18" s="843" customFormat="1" ht="22.5" x14ac:dyDescent="0.25">
      <c r="A2916" s="107" t="s">
        <v>19901</v>
      </c>
      <c r="B2916" s="10" t="s">
        <v>19548</v>
      </c>
      <c r="C2916" s="269" t="s">
        <v>30118</v>
      </c>
      <c r="D2916" s="841" t="s">
        <v>20230</v>
      </c>
      <c r="E2916" s="837">
        <v>3500</v>
      </c>
      <c r="F2916" s="269" t="s">
        <v>22089</v>
      </c>
      <c r="G2916" s="841" t="s">
        <v>22090</v>
      </c>
      <c r="H2916" s="842" t="s">
        <v>15416</v>
      </c>
      <c r="I2916" s="842" t="s">
        <v>19093</v>
      </c>
      <c r="J2916" s="107" t="s">
        <v>15416</v>
      </c>
      <c r="K2916" s="10">
        <v>3</v>
      </c>
      <c r="L2916" s="10">
        <v>12</v>
      </c>
      <c r="M2916" s="838">
        <v>42210.380000000005</v>
      </c>
      <c r="N2916" s="10">
        <v>0</v>
      </c>
      <c r="O2916" s="107">
        <v>6</v>
      </c>
      <c r="P2916" s="838">
        <v>20984.199999999997</v>
      </c>
      <c r="Q2916" s="10">
        <v>0</v>
      </c>
      <c r="R2916" s="107">
        <v>12</v>
      </c>
    </row>
    <row r="2917" spans="1:18" s="843" customFormat="1" ht="22.5" x14ac:dyDescent="0.25">
      <c r="A2917" s="107" t="s">
        <v>19901</v>
      </c>
      <c r="B2917" s="10" t="s">
        <v>19548</v>
      </c>
      <c r="C2917" s="269" t="s">
        <v>30118</v>
      </c>
      <c r="D2917" s="841" t="s">
        <v>19955</v>
      </c>
      <c r="E2917" s="837">
        <v>3200</v>
      </c>
      <c r="F2917" s="269" t="s">
        <v>22091</v>
      </c>
      <c r="G2917" s="841" t="s">
        <v>22092</v>
      </c>
      <c r="H2917" s="842" t="s">
        <v>19594</v>
      </c>
      <c r="I2917" s="842" t="s">
        <v>19093</v>
      </c>
      <c r="J2917" s="107" t="s">
        <v>19594</v>
      </c>
      <c r="K2917" s="10">
        <v>3</v>
      </c>
      <c r="L2917" s="10">
        <v>12</v>
      </c>
      <c r="M2917" s="838">
        <v>38945.11</v>
      </c>
      <c r="N2917" s="10">
        <v>0</v>
      </c>
      <c r="O2917" s="107">
        <v>6</v>
      </c>
      <c r="P2917" s="838">
        <v>19200</v>
      </c>
      <c r="Q2917" s="10">
        <v>0</v>
      </c>
      <c r="R2917" s="107">
        <v>12</v>
      </c>
    </row>
    <row r="2918" spans="1:18" s="843" customFormat="1" ht="22.5" x14ac:dyDescent="0.25">
      <c r="A2918" s="107" t="s">
        <v>19901</v>
      </c>
      <c r="B2918" s="10" t="s">
        <v>19548</v>
      </c>
      <c r="C2918" s="269" t="s">
        <v>30118</v>
      </c>
      <c r="D2918" s="841" t="s">
        <v>19902</v>
      </c>
      <c r="E2918" s="837">
        <v>2100</v>
      </c>
      <c r="F2918" s="269" t="s">
        <v>22093</v>
      </c>
      <c r="G2918" s="841" t="s">
        <v>22094</v>
      </c>
      <c r="H2918" s="842" t="s">
        <v>17159</v>
      </c>
      <c r="I2918" s="842" t="s">
        <v>15810</v>
      </c>
      <c r="J2918" s="107" t="s">
        <v>17159</v>
      </c>
      <c r="K2918" s="10">
        <v>3</v>
      </c>
      <c r="L2918" s="10">
        <v>12</v>
      </c>
      <c r="M2918" s="838">
        <v>25796.65</v>
      </c>
      <c r="N2918" s="10">
        <v>0</v>
      </c>
      <c r="O2918" s="107">
        <v>6</v>
      </c>
      <c r="P2918" s="838">
        <v>12600</v>
      </c>
      <c r="Q2918" s="10">
        <v>0</v>
      </c>
      <c r="R2918" s="107">
        <v>12</v>
      </c>
    </row>
    <row r="2919" spans="1:18" s="843" customFormat="1" ht="22.5" x14ac:dyDescent="0.25">
      <c r="A2919" s="107" t="s">
        <v>19901</v>
      </c>
      <c r="B2919" s="10" t="s">
        <v>19548</v>
      </c>
      <c r="C2919" s="269" t="s">
        <v>30118</v>
      </c>
      <c r="D2919" s="841" t="s">
        <v>19908</v>
      </c>
      <c r="E2919" s="837">
        <v>3200</v>
      </c>
      <c r="F2919" s="269" t="s">
        <v>22095</v>
      </c>
      <c r="G2919" s="841" t="s">
        <v>22096</v>
      </c>
      <c r="H2919" s="842" t="s">
        <v>19641</v>
      </c>
      <c r="I2919" s="842" t="s">
        <v>19093</v>
      </c>
      <c r="J2919" s="107" t="s">
        <v>19641</v>
      </c>
      <c r="K2919" s="10">
        <v>3</v>
      </c>
      <c r="L2919" s="10">
        <v>12</v>
      </c>
      <c r="M2919" s="838">
        <v>39000</v>
      </c>
      <c r="N2919" s="10">
        <v>0</v>
      </c>
      <c r="O2919" s="107">
        <v>6</v>
      </c>
      <c r="P2919" s="838">
        <v>19200</v>
      </c>
      <c r="Q2919" s="10">
        <v>0</v>
      </c>
      <c r="R2919" s="107">
        <v>12</v>
      </c>
    </row>
    <row r="2920" spans="1:18" s="843" customFormat="1" ht="22.5" x14ac:dyDescent="0.25">
      <c r="A2920" s="107" t="s">
        <v>19901</v>
      </c>
      <c r="B2920" s="10" t="s">
        <v>19548</v>
      </c>
      <c r="C2920" s="269" t="s">
        <v>30118</v>
      </c>
      <c r="D2920" s="841" t="s">
        <v>19955</v>
      </c>
      <c r="E2920" s="837">
        <v>3200</v>
      </c>
      <c r="F2920" s="269" t="s">
        <v>22097</v>
      </c>
      <c r="G2920" s="841" t="s">
        <v>22098</v>
      </c>
      <c r="H2920" s="842" t="s">
        <v>19594</v>
      </c>
      <c r="I2920" s="842" t="s">
        <v>19093</v>
      </c>
      <c r="J2920" s="107" t="s">
        <v>19594</v>
      </c>
      <c r="K2920" s="10">
        <v>3</v>
      </c>
      <c r="L2920" s="10">
        <v>12</v>
      </c>
      <c r="M2920" s="838">
        <v>39000</v>
      </c>
      <c r="N2920" s="10">
        <v>0</v>
      </c>
      <c r="O2920" s="107">
        <v>6</v>
      </c>
      <c r="P2920" s="838">
        <v>19200</v>
      </c>
      <c r="Q2920" s="10">
        <v>0</v>
      </c>
      <c r="R2920" s="107">
        <v>12</v>
      </c>
    </row>
    <row r="2921" spans="1:18" s="843" customFormat="1" ht="22.5" x14ac:dyDescent="0.25">
      <c r="A2921" s="107" t="s">
        <v>19901</v>
      </c>
      <c r="B2921" s="10" t="s">
        <v>19548</v>
      </c>
      <c r="C2921" s="269" t="s">
        <v>30118</v>
      </c>
      <c r="D2921" s="841" t="s">
        <v>20125</v>
      </c>
      <c r="E2921" s="837">
        <v>4400</v>
      </c>
      <c r="F2921" s="269" t="s">
        <v>22099</v>
      </c>
      <c r="G2921" s="841" t="s">
        <v>22100</v>
      </c>
      <c r="H2921" s="842" t="s">
        <v>19594</v>
      </c>
      <c r="I2921" s="842" t="s">
        <v>19093</v>
      </c>
      <c r="J2921" s="107" t="s">
        <v>19594</v>
      </c>
      <c r="K2921" s="10">
        <v>3</v>
      </c>
      <c r="L2921" s="10">
        <v>12</v>
      </c>
      <c r="M2921" s="838">
        <v>54088.89</v>
      </c>
      <c r="N2921" s="10">
        <v>0</v>
      </c>
      <c r="O2921" s="107">
        <v>6</v>
      </c>
      <c r="P2921" s="838">
        <v>26400</v>
      </c>
      <c r="Q2921" s="10">
        <v>0</v>
      </c>
      <c r="R2921" s="107">
        <v>12</v>
      </c>
    </row>
    <row r="2922" spans="1:18" s="843" customFormat="1" ht="22.5" x14ac:dyDescent="0.25">
      <c r="A2922" s="107" t="s">
        <v>19901</v>
      </c>
      <c r="B2922" s="10" t="s">
        <v>19548</v>
      </c>
      <c r="C2922" s="269" t="s">
        <v>30118</v>
      </c>
      <c r="D2922" s="841" t="s">
        <v>19955</v>
      </c>
      <c r="E2922" s="837">
        <v>3200</v>
      </c>
      <c r="F2922" s="269" t="s">
        <v>22101</v>
      </c>
      <c r="G2922" s="841" t="s">
        <v>22102</v>
      </c>
      <c r="H2922" s="842" t="s">
        <v>19594</v>
      </c>
      <c r="I2922" s="842" t="s">
        <v>19093</v>
      </c>
      <c r="J2922" s="107" t="s">
        <v>19594</v>
      </c>
      <c r="K2922" s="10">
        <v>3</v>
      </c>
      <c r="L2922" s="10">
        <v>12</v>
      </c>
      <c r="M2922" s="838">
        <v>39000</v>
      </c>
      <c r="N2922" s="10">
        <v>0</v>
      </c>
      <c r="O2922" s="107">
        <v>6</v>
      </c>
      <c r="P2922" s="838">
        <v>19093.330000000002</v>
      </c>
      <c r="Q2922" s="10">
        <v>0</v>
      </c>
      <c r="R2922" s="107">
        <v>12</v>
      </c>
    </row>
    <row r="2923" spans="1:18" s="843" customFormat="1" ht="22.5" x14ac:dyDescent="0.25">
      <c r="A2923" s="107" t="s">
        <v>19901</v>
      </c>
      <c r="B2923" s="10" t="s">
        <v>19548</v>
      </c>
      <c r="C2923" s="269" t="s">
        <v>30118</v>
      </c>
      <c r="D2923" s="841" t="s">
        <v>19902</v>
      </c>
      <c r="E2923" s="837">
        <v>2100</v>
      </c>
      <c r="F2923" s="269" t="s">
        <v>22103</v>
      </c>
      <c r="G2923" s="841" t="s">
        <v>22104</v>
      </c>
      <c r="H2923" s="842" t="s">
        <v>17159</v>
      </c>
      <c r="I2923" s="842" t="s">
        <v>15810</v>
      </c>
      <c r="J2923" s="107" t="s">
        <v>17159</v>
      </c>
      <c r="K2923" s="10">
        <v>3</v>
      </c>
      <c r="L2923" s="10">
        <v>12</v>
      </c>
      <c r="M2923" s="838">
        <v>25800</v>
      </c>
      <c r="N2923" s="10">
        <v>0</v>
      </c>
      <c r="O2923" s="107">
        <v>6</v>
      </c>
      <c r="P2923" s="838">
        <v>12600</v>
      </c>
      <c r="Q2923" s="10">
        <v>0</v>
      </c>
      <c r="R2923" s="107">
        <v>12</v>
      </c>
    </row>
    <row r="2924" spans="1:18" s="843" customFormat="1" ht="22.5" x14ac:dyDescent="0.25">
      <c r="A2924" s="107" t="s">
        <v>19901</v>
      </c>
      <c r="B2924" s="10" t="s">
        <v>19548</v>
      </c>
      <c r="C2924" s="269" t="s">
        <v>30118</v>
      </c>
      <c r="D2924" s="841" t="s">
        <v>19902</v>
      </c>
      <c r="E2924" s="837">
        <v>2100</v>
      </c>
      <c r="F2924" s="269" t="s">
        <v>22105</v>
      </c>
      <c r="G2924" s="841" t="s">
        <v>22106</v>
      </c>
      <c r="H2924" s="842" t="s">
        <v>17159</v>
      </c>
      <c r="I2924" s="842" t="s">
        <v>15810</v>
      </c>
      <c r="J2924" s="107" t="s">
        <v>17159</v>
      </c>
      <c r="K2924" s="10">
        <v>3</v>
      </c>
      <c r="L2924" s="10">
        <v>12</v>
      </c>
      <c r="M2924" s="838">
        <v>25800</v>
      </c>
      <c r="N2924" s="10">
        <v>0</v>
      </c>
      <c r="O2924" s="107">
        <v>6</v>
      </c>
      <c r="P2924" s="838">
        <v>12600</v>
      </c>
      <c r="Q2924" s="10">
        <v>0</v>
      </c>
      <c r="R2924" s="107">
        <v>12</v>
      </c>
    </row>
    <row r="2925" spans="1:18" s="843" customFormat="1" ht="22.5" x14ac:dyDescent="0.25">
      <c r="A2925" s="107" t="s">
        <v>19901</v>
      </c>
      <c r="B2925" s="10" t="s">
        <v>19548</v>
      </c>
      <c r="C2925" s="269" t="s">
        <v>30118</v>
      </c>
      <c r="D2925" s="841" t="s">
        <v>19902</v>
      </c>
      <c r="E2925" s="837">
        <v>2100</v>
      </c>
      <c r="F2925" s="269" t="s">
        <v>22107</v>
      </c>
      <c r="G2925" s="841" t="s">
        <v>22108</v>
      </c>
      <c r="H2925" s="842" t="s">
        <v>17159</v>
      </c>
      <c r="I2925" s="842" t="s">
        <v>15810</v>
      </c>
      <c r="J2925" s="107" t="s">
        <v>17159</v>
      </c>
      <c r="K2925" s="10">
        <v>3</v>
      </c>
      <c r="L2925" s="10">
        <v>12</v>
      </c>
      <c r="M2925" s="838">
        <v>25800</v>
      </c>
      <c r="N2925" s="10">
        <v>0</v>
      </c>
      <c r="O2925" s="107">
        <v>6</v>
      </c>
      <c r="P2925" s="838">
        <v>12600</v>
      </c>
      <c r="Q2925" s="10">
        <v>0</v>
      </c>
      <c r="R2925" s="107">
        <v>12</v>
      </c>
    </row>
    <row r="2926" spans="1:18" s="843" customFormat="1" ht="22.5" x14ac:dyDescent="0.25">
      <c r="A2926" s="107" t="s">
        <v>19901</v>
      </c>
      <c r="B2926" s="10" t="s">
        <v>19548</v>
      </c>
      <c r="C2926" s="269" t="s">
        <v>30118</v>
      </c>
      <c r="D2926" s="841" t="s">
        <v>19902</v>
      </c>
      <c r="E2926" s="837">
        <v>2100</v>
      </c>
      <c r="F2926" s="269" t="s">
        <v>22109</v>
      </c>
      <c r="G2926" s="841" t="s">
        <v>22110</v>
      </c>
      <c r="H2926" s="842" t="s">
        <v>17159</v>
      </c>
      <c r="I2926" s="842" t="s">
        <v>15810</v>
      </c>
      <c r="J2926" s="107" t="s">
        <v>17159</v>
      </c>
      <c r="K2926" s="10">
        <v>3</v>
      </c>
      <c r="L2926" s="10">
        <v>12</v>
      </c>
      <c r="M2926" s="838">
        <v>25590</v>
      </c>
      <c r="N2926" s="10">
        <v>0</v>
      </c>
      <c r="O2926" s="107">
        <v>6</v>
      </c>
      <c r="P2926" s="838">
        <v>12530</v>
      </c>
      <c r="Q2926" s="10">
        <v>0</v>
      </c>
      <c r="R2926" s="107">
        <v>12</v>
      </c>
    </row>
    <row r="2927" spans="1:18" s="843" customFormat="1" ht="22.5" x14ac:dyDescent="0.25">
      <c r="A2927" s="107" t="s">
        <v>19901</v>
      </c>
      <c r="B2927" s="10" t="s">
        <v>19548</v>
      </c>
      <c r="C2927" s="269" t="s">
        <v>30118</v>
      </c>
      <c r="D2927" s="841" t="s">
        <v>19902</v>
      </c>
      <c r="E2927" s="837">
        <v>2100</v>
      </c>
      <c r="F2927" s="269" t="s">
        <v>22111</v>
      </c>
      <c r="G2927" s="841" t="s">
        <v>22112</v>
      </c>
      <c r="H2927" s="842" t="s">
        <v>17159</v>
      </c>
      <c r="I2927" s="842" t="s">
        <v>15810</v>
      </c>
      <c r="J2927" s="107" t="s">
        <v>17159</v>
      </c>
      <c r="K2927" s="10">
        <v>3</v>
      </c>
      <c r="L2927" s="10">
        <v>12</v>
      </c>
      <c r="M2927" s="838">
        <v>25800</v>
      </c>
      <c r="N2927" s="10">
        <v>0</v>
      </c>
      <c r="O2927" s="107">
        <v>6</v>
      </c>
      <c r="P2927" s="838">
        <v>12600</v>
      </c>
      <c r="Q2927" s="10">
        <v>0</v>
      </c>
      <c r="R2927" s="107">
        <v>12</v>
      </c>
    </row>
    <row r="2928" spans="1:18" s="843" customFormat="1" ht="22.5" x14ac:dyDescent="0.25">
      <c r="A2928" s="107" t="s">
        <v>19901</v>
      </c>
      <c r="B2928" s="10" t="s">
        <v>19548</v>
      </c>
      <c r="C2928" s="269" t="s">
        <v>30118</v>
      </c>
      <c r="D2928" s="841" t="s">
        <v>22113</v>
      </c>
      <c r="E2928" s="837">
        <v>3500</v>
      </c>
      <c r="F2928" s="269" t="s">
        <v>22114</v>
      </c>
      <c r="G2928" s="841" t="s">
        <v>22115</v>
      </c>
      <c r="H2928" s="842" t="s">
        <v>19594</v>
      </c>
      <c r="I2928" s="842" t="s">
        <v>19093</v>
      </c>
      <c r="J2928" s="107" t="s">
        <v>19594</v>
      </c>
      <c r="K2928" s="10">
        <v>3</v>
      </c>
      <c r="L2928" s="10">
        <v>12</v>
      </c>
      <c r="M2928" s="838">
        <v>42600</v>
      </c>
      <c r="N2928" s="10">
        <v>0</v>
      </c>
      <c r="O2928" s="107">
        <v>6</v>
      </c>
      <c r="P2928" s="838">
        <v>21000</v>
      </c>
      <c r="Q2928" s="10">
        <v>0</v>
      </c>
      <c r="R2928" s="107">
        <v>12</v>
      </c>
    </row>
    <row r="2929" spans="1:18" s="843" customFormat="1" ht="22.5" x14ac:dyDescent="0.25">
      <c r="A2929" s="107" t="s">
        <v>19901</v>
      </c>
      <c r="B2929" s="10" t="s">
        <v>19548</v>
      </c>
      <c r="C2929" s="269" t="s">
        <v>30118</v>
      </c>
      <c r="D2929" s="841" t="s">
        <v>19955</v>
      </c>
      <c r="E2929" s="837">
        <v>3200</v>
      </c>
      <c r="F2929" s="269" t="s">
        <v>22116</v>
      </c>
      <c r="G2929" s="841" t="s">
        <v>22117</v>
      </c>
      <c r="H2929" s="842" t="s">
        <v>19594</v>
      </c>
      <c r="I2929" s="842" t="s">
        <v>19093</v>
      </c>
      <c r="J2929" s="107" t="s">
        <v>19594</v>
      </c>
      <c r="K2929" s="10">
        <v>3</v>
      </c>
      <c r="L2929" s="10">
        <v>12</v>
      </c>
      <c r="M2929" s="838">
        <v>38966.67</v>
      </c>
      <c r="N2929" s="10">
        <v>0</v>
      </c>
      <c r="O2929" s="107">
        <v>6</v>
      </c>
      <c r="P2929" s="838">
        <v>19200</v>
      </c>
      <c r="Q2929" s="10">
        <v>0</v>
      </c>
      <c r="R2929" s="107">
        <v>12</v>
      </c>
    </row>
    <row r="2930" spans="1:18" s="843" customFormat="1" ht="22.5" x14ac:dyDescent="0.25">
      <c r="A2930" s="107" t="s">
        <v>19901</v>
      </c>
      <c r="B2930" s="10" t="s">
        <v>19548</v>
      </c>
      <c r="C2930" s="269" t="s">
        <v>30118</v>
      </c>
      <c r="D2930" s="841" t="s">
        <v>19974</v>
      </c>
      <c r="E2930" s="837">
        <v>2100</v>
      </c>
      <c r="F2930" s="269" t="s">
        <v>22118</v>
      </c>
      <c r="G2930" s="841" t="s">
        <v>22119</v>
      </c>
      <c r="H2930" s="842" t="s">
        <v>17159</v>
      </c>
      <c r="I2930" s="842" t="s">
        <v>15810</v>
      </c>
      <c r="J2930" s="107" t="s">
        <v>17159</v>
      </c>
      <c r="K2930" s="10">
        <v>3</v>
      </c>
      <c r="L2930" s="10">
        <v>12</v>
      </c>
      <c r="M2930" s="838">
        <v>25783.96</v>
      </c>
      <c r="N2930" s="10">
        <v>0</v>
      </c>
      <c r="O2930" s="107">
        <v>6</v>
      </c>
      <c r="P2930" s="838">
        <v>12594.9</v>
      </c>
      <c r="Q2930" s="10">
        <v>0</v>
      </c>
      <c r="R2930" s="107">
        <v>12</v>
      </c>
    </row>
    <row r="2931" spans="1:18" s="843" customFormat="1" ht="22.5" x14ac:dyDescent="0.25">
      <c r="A2931" s="107" t="s">
        <v>19901</v>
      </c>
      <c r="B2931" s="10" t="s">
        <v>19548</v>
      </c>
      <c r="C2931" s="269" t="s">
        <v>30118</v>
      </c>
      <c r="D2931" s="841" t="s">
        <v>20314</v>
      </c>
      <c r="E2931" s="837">
        <v>4000</v>
      </c>
      <c r="F2931" s="269" t="s">
        <v>22120</v>
      </c>
      <c r="G2931" s="841" t="s">
        <v>22121</v>
      </c>
      <c r="H2931" s="842" t="s">
        <v>20142</v>
      </c>
      <c r="I2931" s="842" t="s">
        <v>19093</v>
      </c>
      <c r="J2931" s="107" t="s">
        <v>20142</v>
      </c>
      <c r="K2931" s="10">
        <v>3</v>
      </c>
      <c r="L2931" s="10">
        <v>0</v>
      </c>
      <c r="M2931" s="838">
        <v>1066.67</v>
      </c>
      <c r="N2931" s="10">
        <v>0</v>
      </c>
      <c r="O2931" s="107">
        <v>0</v>
      </c>
      <c r="P2931" s="838">
        <v>0</v>
      </c>
      <c r="Q2931" s="10">
        <v>0</v>
      </c>
      <c r="R2931" s="107">
        <v>0</v>
      </c>
    </row>
    <row r="2932" spans="1:18" s="843" customFormat="1" ht="22.5" x14ac:dyDescent="0.25">
      <c r="A2932" s="107" t="s">
        <v>19901</v>
      </c>
      <c r="B2932" s="10" t="s">
        <v>19548</v>
      </c>
      <c r="C2932" s="269" t="s">
        <v>30118</v>
      </c>
      <c r="D2932" s="841" t="s">
        <v>20006</v>
      </c>
      <c r="E2932" s="837">
        <v>1025</v>
      </c>
      <c r="F2932" s="269" t="s">
        <v>22122</v>
      </c>
      <c r="G2932" s="841" t="s">
        <v>22123</v>
      </c>
      <c r="H2932" s="842" t="s">
        <v>17159</v>
      </c>
      <c r="I2932" s="842" t="s">
        <v>15810</v>
      </c>
      <c r="J2932" s="107" t="s">
        <v>17159</v>
      </c>
      <c r="K2932" s="10">
        <v>3</v>
      </c>
      <c r="L2932" s="10">
        <v>12</v>
      </c>
      <c r="M2932" s="838">
        <v>13012</v>
      </c>
      <c r="N2932" s="10">
        <v>0</v>
      </c>
      <c r="O2932" s="107">
        <v>6</v>
      </c>
      <c r="P2932" s="838">
        <v>5990.83</v>
      </c>
      <c r="Q2932" s="10">
        <v>0</v>
      </c>
      <c r="R2932" s="107">
        <v>12</v>
      </c>
    </row>
    <row r="2933" spans="1:18" s="843" customFormat="1" ht="33.75" x14ac:dyDescent="0.25">
      <c r="A2933" s="107" t="s">
        <v>19901</v>
      </c>
      <c r="B2933" s="10" t="s">
        <v>19548</v>
      </c>
      <c r="C2933" s="269" t="s">
        <v>30118</v>
      </c>
      <c r="D2933" s="841" t="s">
        <v>20964</v>
      </c>
      <c r="E2933" s="837">
        <v>1800</v>
      </c>
      <c r="F2933" s="269" t="s">
        <v>22124</v>
      </c>
      <c r="G2933" s="841" t="s">
        <v>22125</v>
      </c>
      <c r="H2933" s="842" t="s">
        <v>17461</v>
      </c>
      <c r="I2933" s="842" t="s">
        <v>15810</v>
      </c>
      <c r="J2933" s="107" t="s">
        <v>17461</v>
      </c>
      <c r="K2933" s="10">
        <v>3</v>
      </c>
      <c r="L2933" s="10">
        <v>12</v>
      </c>
      <c r="M2933" s="838">
        <v>22350</v>
      </c>
      <c r="N2933" s="10">
        <v>0</v>
      </c>
      <c r="O2933" s="107">
        <v>6</v>
      </c>
      <c r="P2933" s="838">
        <v>10800</v>
      </c>
      <c r="Q2933" s="10">
        <v>0</v>
      </c>
      <c r="R2933" s="107">
        <v>12</v>
      </c>
    </row>
    <row r="2934" spans="1:18" s="843" customFormat="1" ht="22.5" x14ac:dyDescent="0.25">
      <c r="A2934" s="107" t="s">
        <v>19901</v>
      </c>
      <c r="B2934" s="10" t="s">
        <v>19548</v>
      </c>
      <c r="C2934" s="269" t="s">
        <v>30118</v>
      </c>
      <c r="D2934" s="841" t="s">
        <v>22126</v>
      </c>
      <c r="E2934" s="837">
        <v>3800</v>
      </c>
      <c r="F2934" s="269" t="s">
        <v>22127</v>
      </c>
      <c r="G2934" s="841" t="s">
        <v>22128</v>
      </c>
      <c r="H2934" s="842" t="s">
        <v>18791</v>
      </c>
      <c r="I2934" s="842" t="s">
        <v>19093</v>
      </c>
      <c r="J2934" s="107" t="s">
        <v>18791</v>
      </c>
      <c r="K2934" s="10">
        <v>3</v>
      </c>
      <c r="L2934" s="10">
        <v>12</v>
      </c>
      <c r="M2934" s="838">
        <v>46056.19</v>
      </c>
      <c r="N2934" s="10">
        <v>0</v>
      </c>
      <c r="O2934" s="107">
        <v>6</v>
      </c>
      <c r="P2934" s="838">
        <v>22798.68</v>
      </c>
      <c r="Q2934" s="10">
        <v>0</v>
      </c>
      <c r="R2934" s="107">
        <v>12</v>
      </c>
    </row>
    <row r="2935" spans="1:18" s="843" customFormat="1" ht="22.5" x14ac:dyDescent="0.25">
      <c r="A2935" s="107" t="s">
        <v>19901</v>
      </c>
      <c r="B2935" s="10" t="s">
        <v>19548</v>
      </c>
      <c r="C2935" s="269" t="s">
        <v>30118</v>
      </c>
      <c r="D2935" s="841" t="s">
        <v>20985</v>
      </c>
      <c r="E2935" s="837">
        <v>2100</v>
      </c>
      <c r="F2935" s="269" t="s">
        <v>22129</v>
      </c>
      <c r="G2935" s="841" t="s">
        <v>22130</v>
      </c>
      <c r="H2935" s="842" t="s">
        <v>17159</v>
      </c>
      <c r="I2935" s="842" t="s">
        <v>19093</v>
      </c>
      <c r="J2935" s="107" t="s">
        <v>17159</v>
      </c>
      <c r="K2935" s="10">
        <v>1</v>
      </c>
      <c r="L2935" s="10">
        <v>3</v>
      </c>
      <c r="M2935" s="838">
        <v>5916.66</v>
      </c>
      <c r="N2935" s="10">
        <v>1</v>
      </c>
      <c r="O2935" s="107">
        <v>6</v>
      </c>
      <c r="P2935" s="838">
        <v>0</v>
      </c>
      <c r="Q2935" s="10">
        <v>1</v>
      </c>
      <c r="R2935" s="107">
        <v>12</v>
      </c>
    </row>
    <row r="2936" spans="1:18" s="843" customFormat="1" ht="22.5" x14ac:dyDescent="0.25">
      <c r="A2936" s="107" t="s">
        <v>19901</v>
      </c>
      <c r="B2936" s="10" t="s">
        <v>19548</v>
      </c>
      <c r="C2936" s="269" t="s">
        <v>30118</v>
      </c>
      <c r="D2936" s="841" t="s">
        <v>22131</v>
      </c>
      <c r="E2936" s="837">
        <v>4400</v>
      </c>
      <c r="F2936" s="269" t="s">
        <v>22132</v>
      </c>
      <c r="G2936" s="841" t="s">
        <v>22133</v>
      </c>
      <c r="H2936" s="842" t="s">
        <v>19594</v>
      </c>
      <c r="I2936" s="842" t="s">
        <v>19093</v>
      </c>
      <c r="J2936" s="107" t="s">
        <v>19594</v>
      </c>
      <c r="K2936" s="10">
        <v>3</v>
      </c>
      <c r="L2936" s="10">
        <v>12</v>
      </c>
      <c r="M2936" s="838">
        <v>53393.89</v>
      </c>
      <c r="N2936" s="10">
        <v>0</v>
      </c>
      <c r="O2936" s="107">
        <v>6</v>
      </c>
      <c r="P2936" s="838">
        <v>26275.629999999997</v>
      </c>
      <c r="Q2936" s="10">
        <v>0</v>
      </c>
      <c r="R2936" s="107">
        <v>12</v>
      </c>
    </row>
    <row r="2937" spans="1:18" s="843" customFormat="1" ht="22.5" x14ac:dyDescent="0.25">
      <c r="A2937" s="107" t="s">
        <v>19901</v>
      </c>
      <c r="B2937" s="10" t="s">
        <v>19548</v>
      </c>
      <c r="C2937" s="269" t="s">
        <v>30118</v>
      </c>
      <c r="D2937" s="841" t="s">
        <v>21834</v>
      </c>
      <c r="E2937" s="837">
        <v>1800</v>
      </c>
      <c r="F2937" s="269" t="s">
        <v>22134</v>
      </c>
      <c r="G2937" s="841" t="s">
        <v>22135</v>
      </c>
      <c r="H2937" s="842" t="s">
        <v>15585</v>
      </c>
      <c r="I2937" s="842" t="s">
        <v>15585</v>
      </c>
      <c r="J2937" s="107" t="s">
        <v>15585</v>
      </c>
      <c r="K2937" s="10">
        <v>3</v>
      </c>
      <c r="L2937" s="10">
        <v>12</v>
      </c>
      <c r="M2937" s="838">
        <v>22212.35</v>
      </c>
      <c r="N2937" s="10">
        <v>0</v>
      </c>
      <c r="O2937" s="107">
        <v>6</v>
      </c>
      <c r="P2937" s="838">
        <v>10457.23</v>
      </c>
      <c r="Q2937" s="10">
        <v>0</v>
      </c>
      <c r="R2937" s="107">
        <v>12</v>
      </c>
    </row>
    <row r="2938" spans="1:18" s="843" customFormat="1" ht="22.5" x14ac:dyDescent="0.25">
      <c r="A2938" s="107" t="s">
        <v>19901</v>
      </c>
      <c r="B2938" s="10" t="s">
        <v>19548</v>
      </c>
      <c r="C2938" s="269" t="s">
        <v>30118</v>
      </c>
      <c r="D2938" s="841" t="s">
        <v>19902</v>
      </c>
      <c r="E2938" s="837">
        <v>2100</v>
      </c>
      <c r="F2938" s="269" t="s">
        <v>22136</v>
      </c>
      <c r="G2938" s="841" t="s">
        <v>22137</v>
      </c>
      <c r="H2938" s="842" t="s">
        <v>17159</v>
      </c>
      <c r="I2938" s="842" t="s">
        <v>15810</v>
      </c>
      <c r="J2938" s="107" t="s">
        <v>17159</v>
      </c>
      <c r="K2938" s="10">
        <v>3</v>
      </c>
      <c r="L2938" s="10">
        <v>12</v>
      </c>
      <c r="M2938" s="838">
        <v>26685</v>
      </c>
      <c r="N2938" s="10">
        <v>0</v>
      </c>
      <c r="O2938" s="107">
        <v>6</v>
      </c>
      <c r="P2938" s="838">
        <v>12589.06</v>
      </c>
      <c r="Q2938" s="10">
        <v>0</v>
      </c>
      <c r="R2938" s="107">
        <v>12</v>
      </c>
    </row>
    <row r="2939" spans="1:18" s="843" customFormat="1" ht="22.5" x14ac:dyDescent="0.25">
      <c r="A2939" s="107" t="s">
        <v>19901</v>
      </c>
      <c r="B2939" s="10" t="s">
        <v>19548</v>
      </c>
      <c r="C2939" s="269" t="s">
        <v>30118</v>
      </c>
      <c r="D2939" s="841" t="s">
        <v>19955</v>
      </c>
      <c r="E2939" s="837">
        <v>3200</v>
      </c>
      <c r="F2939" s="269" t="s">
        <v>22138</v>
      </c>
      <c r="G2939" s="841" t="s">
        <v>22139</v>
      </c>
      <c r="H2939" s="842" t="s">
        <v>20142</v>
      </c>
      <c r="I2939" s="842" t="s">
        <v>19093</v>
      </c>
      <c r="J2939" s="107" t="s">
        <v>20142</v>
      </c>
      <c r="K2939" s="10">
        <v>3</v>
      </c>
      <c r="L2939" s="10">
        <v>6</v>
      </c>
      <c r="M2939" s="838">
        <v>20942.22</v>
      </c>
      <c r="N2939" s="10">
        <v>0</v>
      </c>
      <c r="O2939" s="107">
        <v>0</v>
      </c>
      <c r="P2939" s="838">
        <v>0</v>
      </c>
      <c r="Q2939" s="10">
        <v>0</v>
      </c>
      <c r="R2939" s="107">
        <v>0</v>
      </c>
    </row>
    <row r="2940" spans="1:18" s="843" customFormat="1" ht="22.5" x14ac:dyDescent="0.25">
      <c r="A2940" s="107" t="s">
        <v>19901</v>
      </c>
      <c r="B2940" s="10" t="s">
        <v>19548</v>
      </c>
      <c r="C2940" s="269" t="s">
        <v>30118</v>
      </c>
      <c r="D2940" s="841" t="s">
        <v>19955</v>
      </c>
      <c r="E2940" s="837">
        <v>3200</v>
      </c>
      <c r="F2940" s="269" t="s">
        <v>22140</v>
      </c>
      <c r="G2940" s="841" t="s">
        <v>22141</v>
      </c>
      <c r="H2940" s="842" t="s">
        <v>19594</v>
      </c>
      <c r="I2940" s="842" t="s">
        <v>19093</v>
      </c>
      <c r="J2940" s="107" t="s">
        <v>19594</v>
      </c>
      <c r="K2940" s="10">
        <v>3</v>
      </c>
      <c r="L2940" s="10">
        <v>12</v>
      </c>
      <c r="M2940" s="838">
        <v>39016.67</v>
      </c>
      <c r="N2940" s="10">
        <v>0</v>
      </c>
      <c r="O2940" s="107">
        <v>6</v>
      </c>
      <c r="P2940" s="838">
        <v>19199.559999999998</v>
      </c>
      <c r="Q2940" s="10">
        <v>0</v>
      </c>
      <c r="R2940" s="107">
        <v>12</v>
      </c>
    </row>
    <row r="2941" spans="1:18" s="843" customFormat="1" ht="22.5" x14ac:dyDescent="0.25">
      <c r="A2941" s="107" t="s">
        <v>19901</v>
      </c>
      <c r="B2941" s="10" t="s">
        <v>19548</v>
      </c>
      <c r="C2941" s="269" t="s">
        <v>30118</v>
      </c>
      <c r="D2941" s="841" t="s">
        <v>19955</v>
      </c>
      <c r="E2941" s="837">
        <v>3200</v>
      </c>
      <c r="F2941" s="269" t="s">
        <v>22142</v>
      </c>
      <c r="G2941" s="841" t="s">
        <v>22143</v>
      </c>
      <c r="H2941" s="842" t="s">
        <v>20348</v>
      </c>
      <c r="I2941" s="842" t="s">
        <v>19093</v>
      </c>
      <c r="J2941" s="107" t="s">
        <v>20348</v>
      </c>
      <c r="K2941" s="10">
        <v>3</v>
      </c>
      <c r="L2941" s="10">
        <v>12</v>
      </c>
      <c r="M2941" s="838">
        <v>39000</v>
      </c>
      <c r="N2941" s="10">
        <v>0</v>
      </c>
      <c r="O2941" s="107">
        <v>6</v>
      </c>
      <c r="P2941" s="838">
        <v>19200</v>
      </c>
      <c r="Q2941" s="10">
        <v>0</v>
      </c>
      <c r="R2941" s="107">
        <v>12</v>
      </c>
    </row>
    <row r="2942" spans="1:18" s="843" customFormat="1" ht="22.5" x14ac:dyDescent="0.25">
      <c r="A2942" s="107" t="s">
        <v>19901</v>
      </c>
      <c r="B2942" s="10" t="s">
        <v>19548</v>
      </c>
      <c r="C2942" s="269" t="s">
        <v>30118</v>
      </c>
      <c r="D2942" s="841" t="s">
        <v>22144</v>
      </c>
      <c r="E2942" s="837">
        <v>3200</v>
      </c>
      <c r="F2942" s="269" t="s">
        <v>22145</v>
      </c>
      <c r="G2942" s="841" t="s">
        <v>22146</v>
      </c>
      <c r="H2942" s="842" t="s">
        <v>19594</v>
      </c>
      <c r="I2942" s="842" t="s">
        <v>19093</v>
      </c>
      <c r="J2942" s="107" t="s">
        <v>19594</v>
      </c>
      <c r="K2942" s="10">
        <v>3</v>
      </c>
      <c r="L2942" s="10">
        <v>12</v>
      </c>
      <c r="M2942" s="838">
        <v>39000</v>
      </c>
      <c r="N2942" s="10">
        <v>0</v>
      </c>
      <c r="O2942" s="107">
        <v>6</v>
      </c>
      <c r="P2942" s="838">
        <v>19093.330000000002</v>
      </c>
      <c r="Q2942" s="10">
        <v>0</v>
      </c>
      <c r="R2942" s="107">
        <v>12</v>
      </c>
    </row>
    <row r="2943" spans="1:18" s="843" customFormat="1" ht="22.5" x14ac:dyDescent="0.25">
      <c r="A2943" s="107" t="s">
        <v>19901</v>
      </c>
      <c r="B2943" s="10" t="s">
        <v>19548</v>
      </c>
      <c r="C2943" s="269" t="s">
        <v>30118</v>
      </c>
      <c r="D2943" s="841" t="s">
        <v>20415</v>
      </c>
      <c r="E2943" s="837">
        <v>2000</v>
      </c>
      <c r="F2943" s="269" t="s">
        <v>22147</v>
      </c>
      <c r="G2943" s="841" t="s">
        <v>22148</v>
      </c>
      <c r="H2943" s="842" t="s">
        <v>17159</v>
      </c>
      <c r="I2943" s="842" t="s">
        <v>15810</v>
      </c>
      <c r="J2943" s="107" t="s">
        <v>17159</v>
      </c>
      <c r="K2943" s="10">
        <v>3</v>
      </c>
      <c r="L2943" s="10">
        <v>12</v>
      </c>
      <c r="M2943" s="838">
        <v>24810</v>
      </c>
      <c r="N2943" s="10">
        <v>0</v>
      </c>
      <c r="O2943" s="107">
        <v>6</v>
      </c>
      <c r="P2943" s="838">
        <v>12000</v>
      </c>
      <c r="Q2943" s="10">
        <v>0</v>
      </c>
      <c r="R2943" s="107">
        <v>12</v>
      </c>
    </row>
    <row r="2944" spans="1:18" s="843" customFormat="1" ht="22.5" x14ac:dyDescent="0.25">
      <c r="A2944" s="107" t="s">
        <v>19901</v>
      </c>
      <c r="B2944" s="10" t="s">
        <v>19548</v>
      </c>
      <c r="C2944" s="269" t="s">
        <v>30118</v>
      </c>
      <c r="D2944" s="841" t="s">
        <v>20469</v>
      </c>
      <c r="E2944" s="837">
        <v>5000</v>
      </c>
      <c r="F2944" s="269" t="s">
        <v>22149</v>
      </c>
      <c r="G2944" s="841" t="s">
        <v>22150</v>
      </c>
      <c r="H2944" s="842" t="s">
        <v>20449</v>
      </c>
      <c r="I2944" s="842" t="s">
        <v>19093</v>
      </c>
      <c r="J2944" s="107" t="s">
        <v>20449</v>
      </c>
      <c r="K2944" s="10">
        <v>3</v>
      </c>
      <c r="L2944" s="10">
        <v>12</v>
      </c>
      <c r="M2944" s="838">
        <v>60434.740000000005</v>
      </c>
      <c r="N2944" s="10">
        <v>0</v>
      </c>
      <c r="O2944" s="107">
        <v>6</v>
      </c>
      <c r="P2944" s="838">
        <v>29781.599999999999</v>
      </c>
      <c r="Q2944" s="10">
        <v>0</v>
      </c>
      <c r="R2944" s="107">
        <v>12</v>
      </c>
    </row>
    <row r="2945" spans="1:18" s="843" customFormat="1" ht="22.5" x14ac:dyDescent="0.25">
      <c r="A2945" s="107" t="s">
        <v>19901</v>
      </c>
      <c r="B2945" s="10" t="s">
        <v>19548</v>
      </c>
      <c r="C2945" s="269" t="s">
        <v>30118</v>
      </c>
      <c r="D2945" s="841" t="s">
        <v>22151</v>
      </c>
      <c r="E2945" s="837">
        <v>3800</v>
      </c>
      <c r="F2945" s="269" t="s">
        <v>22152</v>
      </c>
      <c r="G2945" s="841" t="s">
        <v>22153</v>
      </c>
      <c r="H2945" s="842" t="s">
        <v>19911</v>
      </c>
      <c r="I2945" s="842" t="s">
        <v>19093</v>
      </c>
      <c r="J2945" s="107" t="s">
        <v>19911</v>
      </c>
      <c r="K2945" s="10">
        <v>3</v>
      </c>
      <c r="L2945" s="10">
        <v>12</v>
      </c>
      <c r="M2945" s="838">
        <v>46200</v>
      </c>
      <c r="N2945" s="10">
        <v>0</v>
      </c>
      <c r="O2945" s="107">
        <v>6</v>
      </c>
      <c r="P2945" s="838">
        <v>20098.049999999996</v>
      </c>
      <c r="Q2945" s="10">
        <v>0</v>
      </c>
      <c r="R2945" s="107">
        <v>12</v>
      </c>
    </row>
    <row r="2946" spans="1:18" s="843" customFormat="1" ht="22.5" x14ac:dyDescent="0.25">
      <c r="A2946" s="107" t="s">
        <v>19901</v>
      </c>
      <c r="B2946" s="10" t="s">
        <v>19548</v>
      </c>
      <c r="C2946" s="269" t="s">
        <v>30118</v>
      </c>
      <c r="D2946" s="841" t="s">
        <v>20942</v>
      </c>
      <c r="E2946" s="837">
        <v>3000</v>
      </c>
      <c r="F2946" s="269" t="s">
        <v>22154</v>
      </c>
      <c r="G2946" s="841" t="s">
        <v>22155</v>
      </c>
      <c r="H2946" s="842" t="s">
        <v>15585</v>
      </c>
      <c r="I2946" s="842" t="s">
        <v>15585</v>
      </c>
      <c r="J2946" s="107" t="s">
        <v>15585</v>
      </c>
      <c r="K2946" s="10">
        <v>3</v>
      </c>
      <c r="L2946" s="10">
        <v>12</v>
      </c>
      <c r="M2946" s="838">
        <v>36600</v>
      </c>
      <c r="N2946" s="10">
        <v>0</v>
      </c>
      <c r="O2946" s="107">
        <v>6</v>
      </c>
      <c r="P2946" s="838">
        <v>18000</v>
      </c>
      <c r="Q2946" s="10">
        <v>0</v>
      </c>
      <c r="R2946" s="107">
        <v>12</v>
      </c>
    </row>
    <row r="2947" spans="1:18" s="843" customFormat="1" ht="22.5" x14ac:dyDescent="0.25">
      <c r="A2947" s="107" t="s">
        <v>19901</v>
      </c>
      <c r="B2947" s="10" t="s">
        <v>19548</v>
      </c>
      <c r="C2947" s="269" t="s">
        <v>30118</v>
      </c>
      <c r="D2947" s="841" t="s">
        <v>15482</v>
      </c>
      <c r="E2947" s="837">
        <v>1025</v>
      </c>
      <c r="F2947" s="269" t="s">
        <v>22156</v>
      </c>
      <c r="G2947" s="841" t="s">
        <v>22157</v>
      </c>
      <c r="H2947" s="842" t="s">
        <v>15585</v>
      </c>
      <c r="I2947" s="842" t="s">
        <v>15585</v>
      </c>
      <c r="J2947" s="107" t="s">
        <v>15585</v>
      </c>
      <c r="K2947" s="10">
        <v>3</v>
      </c>
      <c r="L2947" s="10">
        <v>12</v>
      </c>
      <c r="M2947" s="838">
        <v>12579.030000000002</v>
      </c>
      <c r="N2947" s="10">
        <v>0</v>
      </c>
      <c r="O2947" s="107">
        <v>6</v>
      </c>
      <c r="P2947" s="838">
        <v>5773.4400000000005</v>
      </c>
      <c r="Q2947" s="10">
        <v>0</v>
      </c>
      <c r="R2947" s="107">
        <v>12</v>
      </c>
    </row>
    <row r="2948" spans="1:18" s="843" customFormat="1" ht="22.5" x14ac:dyDescent="0.25">
      <c r="A2948" s="107" t="s">
        <v>19901</v>
      </c>
      <c r="B2948" s="10" t="s">
        <v>19548</v>
      </c>
      <c r="C2948" s="269" t="s">
        <v>30118</v>
      </c>
      <c r="D2948" s="841" t="s">
        <v>19955</v>
      </c>
      <c r="E2948" s="837">
        <v>3200</v>
      </c>
      <c r="F2948" s="269" t="s">
        <v>22158</v>
      </c>
      <c r="G2948" s="841" t="s">
        <v>22159</v>
      </c>
      <c r="H2948" s="842" t="s">
        <v>19594</v>
      </c>
      <c r="I2948" s="842" t="s">
        <v>19093</v>
      </c>
      <c r="J2948" s="107" t="s">
        <v>19594</v>
      </c>
      <c r="K2948" s="10">
        <v>3</v>
      </c>
      <c r="L2948" s="10">
        <v>12</v>
      </c>
      <c r="M2948" s="838">
        <v>38960</v>
      </c>
      <c r="N2948" s="10">
        <v>0</v>
      </c>
      <c r="O2948" s="107">
        <v>6</v>
      </c>
      <c r="P2948" s="838">
        <v>19088.440000000002</v>
      </c>
      <c r="Q2948" s="10">
        <v>0</v>
      </c>
      <c r="R2948" s="107">
        <v>12</v>
      </c>
    </row>
    <row r="2949" spans="1:18" s="843" customFormat="1" ht="22.5" x14ac:dyDescent="0.25">
      <c r="A2949" s="107" t="s">
        <v>19901</v>
      </c>
      <c r="B2949" s="10" t="s">
        <v>19548</v>
      </c>
      <c r="C2949" s="269" t="s">
        <v>30118</v>
      </c>
      <c r="D2949" s="841" t="s">
        <v>19932</v>
      </c>
      <c r="E2949" s="837">
        <v>3500</v>
      </c>
      <c r="F2949" s="269" t="s">
        <v>22160</v>
      </c>
      <c r="G2949" s="841" t="s">
        <v>22161</v>
      </c>
      <c r="H2949" s="842" t="s">
        <v>19911</v>
      </c>
      <c r="I2949" s="842" t="s">
        <v>19093</v>
      </c>
      <c r="J2949" s="107" t="s">
        <v>19911</v>
      </c>
      <c r="K2949" s="10">
        <v>3</v>
      </c>
      <c r="L2949" s="10">
        <v>12</v>
      </c>
      <c r="M2949" s="838">
        <v>31978.440000000002</v>
      </c>
      <c r="N2949" s="10">
        <v>1</v>
      </c>
      <c r="O2949" s="107">
        <v>6</v>
      </c>
      <c r="P2949" s="838">
        <v>0</v>
      </c>
      <c r="Q2949" s="10">
        <v>1</v>
      </c>
      <c r="R2949" s="107">
        <v>12</v>
      </c>
    </row>
    <row r="2950" spans="1:18" s="843" customFormat="1" ht="22.5" x14ac:dyDescent="0.25">
      <c r="A2950" s="107" t="s">
        <v>19901</v>
      </c>
      <c r="B2950" s="10" t="s">
        <v>19548</v>
      </c>
      <c r="C2950" s="269" t="s">
        <v>30118</v>
      </c>
      <c r="D2950" s="841" t="s">
        <v>19908</v>
      </c>
      <c r="E2950" s="837">
        <v>3200</v>
      </c>
      <c r="F2950" s="269" t="s">
        <v>22162</v>
      </c>
      <c r="G2950" s="841" t="s">
        <v>22163</v>
      </c>
      <c r="H2950" s="842" t="s">
        <v>19931</v>
      </c>
      <c r="I2950" s="842" t="s">
        <v>19093</v>
      </c>
      <c r="J2950" s="107" t="s">
        <v>19931</v>
      </c>
      <c r="K2950" s="10">
        <v>3</v>
      </c>
      <c r="L2950" s="10">
        <v>12</v>
      </c>
      <c r="M2950" s="838">
        <v>38941.11</v>
      </c>
      <c r="N2950" s="10">
        <v>0</v>
      </c>
      <c r="O2950" s="107">
        <v>6</v>
      </c>
      <c r="P2950" s="838">
        <v>19184.440000000002</v>
      </c>
      <c r="Q2950" s="10">
        <v>0</v>
      </c>
      <c r="R2950" s="107">
        <v>12</v>
      </c>
    </row>
    <row r="2951" spans="1:18" s="843" customFormat="1" ht="22.5" x14ac:dyDescent="0.25">
      <c r="A2951" s="107" t="s">
        <v>19901</v>
      </c>
      <c r="B2951" s="10" t="s">
        <v>19548</v>
      </c>
      <c r="C2951" s="269" t="s">
        <v>30118</v>
      </c>
      <c r="D2951" s="841" t="s">
        <v>19991</v>
      </c>
      <c r="E2951" s="837">
        <v>1200</v>
      </c>
      <c r="F2951" s="269" t="s">
        <v>22164</v>
      </c>
      <c r="G2951" s="841" t="s">
        <v>22165</v>
      </c>
      <c r="H2951" s="842" t="s">
        <v>15585</v>
      </c>
      <c r="I2951" s="842" t="s">
        <v>15585</v>
      </c>
      <c r="J2951" s="107" t="s">
        <v>15585</v>
      </c>
      <c r="K2951" s="10">
        <v>3</v>
      </c>
      <c r="L2951" s="10">
        <v>12</v>
      </c>
      <c r="M2951" s="838">
        <v>14284.5</v>
      </c>
      <c r="N2951" s="10">
        <v>0</v>
      </c>
      <c r="O2951" s="107">
        <v>6</v>
      </c>
      <c r="P2951" s="838">
        <v>7200</v>
      </c>
      <c r="Q2951" s="10">
        <v>0</v>
      </c>
      <c r="R2951" s="107">
        <v>12</v>
      </c>
    </row>
    <row r="2952" spans="1:18" s="843" customFormat="1" ht="22.5" x14ac:dyDescent="0.25">
      <c r="A2952" s="107" t="s">
        <v>19901</v>
      </c>
      <c r="B2952" s="10" t="s">
        <v>19548</v>
      </c>
      <c r="C2952" s="269" t="s">
        <v>30118</v>
      </c>
      <c r="D2952" s="841" t="s">
        <v>22166</v>
      </c>
      <c r="E2952" s="837">
        <v>1025</v>
      </c>
      <c r="F2952" s="269" t="s">
        <v>22167</v>
      </c>
      <c r="G2952" s="841" t="s">
        <v>22168</v>
      </c>
      <c r="H2952" s="842" t="s">
        <v>17159</v>
      </c>
      <c r="I2952" s="842" t="s">
        <v>15810</v>
      </c>
      <c r="J2952" s="107" t="s">
        <v>17159</v>
      </c>
      <c r="K2952" s="10">
        <v>3</v>
      </c>
      <c r="L2952" s="10">
        <v>12</v>
      </c>
      <c r="M2952" s="838">
        <v>12810.560000000001</v>
      </c>
      <c r="N2952" s="10">
        <v>0</v>
      </c>
      <c r="O2952" s="107">
        <v>6</v>
      </c>
      <c r="P2952" s="838">
        <v>6025</v>
      </c>
      <c r="Q2952" s="10">
        <v>0</v>
      </c>
      <c r="R2952" s="107">
        <v>12</v>
      </c>
    </row>
    <row r="2953" spans="1:18" s="843" customFormat="1" ht="22.5" x14ac:dyDescent="0.25">
      <c r="A2953" s="107" t="s">
        <v>19901</v>
      </c>
      <c r="B2953" s="10" t="s">
        <v>19548</v>
      </c>
      <c r="C2953" s="269" t="s">
        <v>30118</v>
      </c>
      <c r="D2953" s="841" t="s">
        <v>19908</v>
      </c>
      <c r="E2953" s="837">
        <v>3200</v>
      </c>
      <c r="F2953" s="269" t="s">
        <v>22169</v>
      </c>
      <c r="G2953" s="841" t="s">
        <v>22170</v>
      </c>
      <c r="H2953" s="842" t="s">
        <v>19594</v>
      </c>
      <c r="I2953" s="842" t="s">
        <v>19093</v>
      </c>
      <c r="J2953" s="107" t="s">
        <v>19594</v>
      </c>
      <c r="K2953" s="10">
        <v>2</v>
      </c>
      <c r="L2953" s="10">
        <v>8</v>
      </c>
      <c r="M2953" s="838">
        <v>24566.660000000003</v>
      </c>
      <c r="N2953" s="10">
        <v>3</v>
      </c>
      <c r="O2953" s="107">
        <v>6</v>
      </c>
      <c r="P2953" s="838">
        <v>19093.330000000002</v>
      </c>
      <c r="Q2953" s="10">
        <v>3</v>
      </c>
      <c r="R2953" s="107">
        <v>12</v>
      </c>
    </row>
    <row r="2954" spans="1:18" s="843" customFormat="1" ht="22.5" x14ac:dyDescent="0.25">
      <c r="A2954" s="107" t="s">
        <v>19901</v>
      </c>
      <c r="B2954" s="10" t="s">
        <v>19548</v>
      </c>
      <c r="C2954" s="269" t="s">
        <v>30118</v>
      </c>
      <c r="D2954" s="841" t="s">
        <v>19964</v>
      </c>
      <c r="E2954" s="837">
        <v>1900</v>
      </c>
      <c r="F2954" s="269" t="s">
        <v>22171</v>
      </c>
      <c r="G2954" s="841" t="s">
        <v>22172</v>
      </c>
      <c r="H2954" s="842" t="s">
        <v>15585</v>
      </c>
      <c r="I2954" s="842" t="s">
        <v>15585</v>
      </c>
      <c r="J2954" s="107" t="s">
        <v>15585</v>
      </c>
      <c r="K2954" s="10">
        <v>3</v>
      </c>
      <c r="L2954" s="10">
        <v>12</v>
      </c>
      <c r="M2954" s="838">
        <v>23582.95</v>
      </c>
      <c r="N2954" s="10">
        <v>0</v>
      </c>
      <c r="O2954" s="107">
        <v>6</v>
      </c>
      <c r="P2954" s="838">
        <v>11397.49</v>
      </c>
      <c r="Q2954" s="10">
        <v>0</v>
      </c>
      <c r="R2954" s="107">
        <v>12</v>
      </c>
    </row>
    <row r="2955" spans="1:18" s="843" customFormat="1" ht="22.5" x14ac:dyDescent="0.25">
      <c r="A2955" s="107" t="s">
        <v>19901</v>
      </c>
      <c r="B2955" s="10" t="s">
        <v>19548</v>
      </c>
      <c r="C2955" s="269" t="s">
        <v>30118</v>
      </c>
      <c r="D2955" s="841" t="s">
        <v>19902</v>
      </c>
      <c r="E2955" s="837">
        <v>2100</v>
      </c>
      <c r="F2955" s="269" t="s">
        <v>22173</v>
      </c>
      <c r="G2955" s="841" t="s">
        <v>22174</v>
      </c>
      <c r="H2955" s="842" t="s">
        <v>17159</v>
      </c>
      <c r="I2955" s="842" t="s">
        <v>15810</v>
      </c>
      <c r="J2955" s="107" t="s">
        <v>17159</v>
      </c>
      <c r="K2955" s="10">
        <v>3</v>
      </c>
      <c r="L2955" s="10">
        <v>12</v>
      </c>
      <c r="M2955" s="838">
        <v>25648.770000000004</v>
      </c>
      <c r="N2955" s="10">
        <v>0</v>
      </c>
      <c r="O2955" s="107">
        <v>6</v>
      </c>
      <c r="P2955" s="838">
        <v>12468.61</v>
      </c>
      <c r="Q2955" s="10">
        <v>0</v>
      </c>
      <c r="R2955" s="107">
        <v>12</v>
      </c>
    </row>
    <row r="2956" spans="1:18" s="843" customFormat="1" ht="22.5" x14ac:dyDescent="0.25">
      <c r="A2956" s="107" t="s">
        <v>19901</v>
      </c>
      <c r="B2956" s="10" t="s">
        <v>19548</v>
      </c>
      <c r="C2956" s="269" t="s">
        <v>30118</v>
      </c>
      <c r="D2956" s="841" t="s">
        <v>19955</v>
      </c>
      <c r="E2956" s="837">
        <v>3200</v>
      </c>
      <c r="F2956" s="269" t="s">
        <v>22175</v>
      </c>
      <c r="G2956" s="841" t="s">
        <v>22176</v>
      </c>
      <c r="H2956" s="842" t="s">
        <v>19594</v>
      </c>
      <c r="I2956" s="842" t="s">
        <v>19093</v>
      </c>
      <c r="J2956" s="107" t="s">
        <v>19594</v>
      </c>
      <c r="K2956" s="10">
        <v>3</v>
      </c>
      <c r="L2956" s="10">
        <v>12</v>
      </c>
      <c r="M2956" s="838">
        <v>39000</v>
      </c>
      <c r="N2956" s="10">
        <v>0</v>
      </c>
      <c r="O2956" s="107">
        <v>6</v>
      </c>
      <c r="P2956" s="838">
        <v>19200</v>
      </c>
      <c r="Q2956" s="10">
        <v>0</v>
      </c>
      <c r="R2956" s="107">
        <v>12</v>
      </c>
    </row>
    <row r="2957" spans="1:18" s="843" customFormat="1" ht="22.5" x14ac:dyDescent="0.25">
      <c r="A2957" s="107" t="s">
        <v>19901</v>
      </c>
      <c r="B2957" s="10" t="s">
        <v>19548</v>
      </c>
      <c r="C2957" s="269" t="s">
        <v>30118</v>
      </c>
      <c r="D2957" s="841" t="s">
        <v>19921</v>
      </c>
      <c r="E2957" s="837">
        <v>1600</v>
      </c>
      <c r="F2957" s="269" t="s">
        <v>22177</v>
      </c>
      <c r="G2957" s="841" t="s">
        <v>22178</v>
      </c>
      <c r="H2957" s="842" t="s">
        <v>17159</v>
      </c>
      <c r="I2957" s="842" t="s">
        <v>15810</v>
      </c>
      <c r="J2957" s="107" t="s">
        <v>17159</v>
      </c>
      <c r="K2957" s="10">
        <v>3</v>
      </c>
      <c r="L2957" s="10">
        <v>12</v>
      </c>
      <c r="M2957" s="838">
        <v>20010</v>
      </c>
      <c r="N2957" s="10">
        <v>0</v>
      </c>
      <c r="O2957" s="107">
        <v>6</v>
      </c>
      <c r="P2957" s="838">
        <v>9600</v>
      </c>
      <c r="Q2957" s="10">
        <v>0</v>
      </c>
      <c r="R2957" s="107">
        <v>12</v>
      </c>
    </row>
    <row r="2958" spans="1:18" s="843" customFormat="1" ht="22.5" x14ac:dyDescent="0.25">
      <c r="A2958" s="107" t="s">
        <v>19901</v>
      </c>
      <c r="B2958" s="10" t="s">
        <v>19548</v>
      </c>
      <c r="C2958" s="269" t="s">
        <v>30118</v>
      </c>
      <c r="D2958" s="841" t="s">
        <v>22179</v>
      </c>
      <c r="E2958" s="837">
        <v>2900</v>
      </c>
      <c r="F2958" s="269" t="s">
        <v>22180</v>
      </c>
      <c r="G2958" s="841" t="s">
        <v>22181</v>
      </c>
      <c r="H2958" s="842" t="s">
        <v>20001</v>
      </c>
      <c r="I2958" s="842" t="s">
        <v>19093</v>
      </c>
      <c r="J2958" s="107" t="s">
        <v>20001</v>
      </c>
      <c r="K2958" s="10">
        <v>1</v>
      </c>
      <c r="L2958" s="10">
        <v>3</v>
      </c>
      <c r="M2958" s="838">
        <v>9724.7999999999993</v>
      </c>
      <c r="N2958" s="10">
        <v>1</v>
      </c>
      <c r="O2958" s="107">
        <v>6</v>
      </c>
      <c r="P2958" s="838">
        <v>0</v>
      </c>
      <c r="Q2958" s="10">
        <v>1</v>
      </c>
      <c r="R2958" s="107">
        <v>12</v>
      </c>
    </row>
    <row r="2959" spans="1:18" s="843" customFormat="1" ht="22.5" x14ac:dyDescent="0.25">
      <c r="A2959" s="107" t="s">
        <v>19901</v>
      </c>
      <c r="B2959" s="10" t="s">
        <v>19548</v>
      </c>
      <c r="C2959" s="269" t="s">
        <v>30118</v>
      </c>
      <c r="D2959" s="841" t="s">
        <v>19902</v>
      </c>
      <c r="E2959" s="837">
        <v>2100</v>
      </c>
      <c r="F2959" s="269" t="s">
        <v>22182</v>
      </c>
      <c r="G2959" s="841" t="s">
        <v>22183</v>
      </c>
      <c r="H2959" s="842" t="s">
        <v>17159</v>
      </c>
      <c r="I2959" s="842" t="s">
        <v>15810</v>
      </c>
      <c r="J2959" s="107" t="s">
        <v>17159</v>
      </c>
      <c r="K2959" s="10">
        <v>3</v>
      </c>
      <c r="L2959" s="10">
        <v>12</v>
      </c>
      <c r="M2959" s="838">
        <v>25777.1</v>
      </c>
      <c r="N2959" s="10">
        <v>0</v>
      </c>
      <c r="O2959" s="107">
        <v>6</v>
      </c>
      <c r="P2959" s="838">
        <v>12600</v>
      </c>
      <c r="Q2959" s="10">
        <v>0</v>
      </c>
      <c r="R2959" s="107">
        <v>12</v>
      </c>
    </row>
    <row r="2960" spans="1:18" s="843" customFormat="1" ht="22.5" x14ac:dyDescent="0.25">
      <c r="A2960" s="107" t="s">
        <v>19901</v>
      </c>
      <c r="B2960" s="10" t="s">
        <v>19548</v>
      </c>
      <c r="C2960" s="269" t="s">
        <v>30118</v>
      </c>
      <c r="D2960" s="841" t="s">
        <v>19902</v>
      </c>
      <c r="E2960" s="837">
        <v>2100</v>
      </c>
      <c r="F2960" s="269" t="s">
        <v>22184</v>
      </c>
      <c r="G2960" s="841" t="s">
        <v>22185</v>
      </c>
      <c r="H2960" s="842" t="s">
        <v>17159</v>
      </c>
      <c r="I2960" s="842" t="s">
        <v>15810</v>
      </c>
      <c r="J2960" s="107" t="s">
        <v>17159</v>
      </c>
      <c r="K2960" s="10">
        <v>3</v>
      </c>
      <c r="L2960" s="10">
        <v>12</v>
      </c>
      <c r="M2960" s="838">
        <v>25815.02</v>
      </c>
      <c r="N2960" s="10">
        <v>0</v>
      </c>
      <c r="O2960" s="107">
        <v>6</v>
      </c>
      <c r="P2960" s="838">
        <v>12600</v>
      </c>
      <c r="Q2960" s="10">
        <v>0</v>
      </c>
      <c r="R2960" s="107">
        <v>12</v>
      </c>
    </row>
    <row r="2961" spans="1:18" s="843" customFormat="1" ht="22.5" x14ac:dyDescent="0.25">
      <c r="A2961" s="107" t="s">
        <v>19901</v>
      </c>
      <c r="B2961" s="10" t="s">
        <v>19548</v>
      </c>
      <c r="C2961" s="269" t="s">
        <v>30118</v>
      </c>
      <c r="D2961" s="841" t="s">
        <v>19955</v>
      </c>
      <c r="E2961" s="837">
        <v>3200</v>
      </c>
      <c r="F2961" s="269" t="s">
        <v>22186</v>
      </c>
      <c r="G2961" s="841" t="s">
        <v>22187</v>
      </c>
      <c r="H2961" s="842" t="s">
        <v>20348</v>
      </c>
      <c r="I2961" s="842" t="s">
        <v>19093</v>
      </c>
      <c r="J2961" s="107" t="s">
        <v>20348</v>
      </c>
      <c r="K2961" s="10">
        <v>3</v>
      </c>
      <c r="L2961" s="10">
        <v>12</v>
      </c>
      <c r="M2961" s="838">
        <v>38893.33</v>
      </c>
      <c r="N2961" s="10">
        <v>0</v>
      </c>
      <c r="O2961" s="107">
        <v>6</v>
      </c>
      <c r="P2961" s="838">
        <v>19200</v>
      </c>
      <c r="Q2961" s="10">
        <v>0</v>
      </c>
      <c r="R2961" s="107">
        <v>12</v>
      </c>
    </row>
    <row r="2962" spans="1:18" s="843" customFormat="1" ht="22.5" x14ac:dyDescent="0.25">
      <c r="A2962" s="107" t="s">
        <v>19901</v>
      </c>
      <c r="B2962" s="10" t="s">
        <v>19548</v>
      </c>
      <c r="C2962" s="269" t="s">
        <v>30118</v>
      </c>
      <c r="D2962" s="841" t="s">
        <v>19974</v>
      </c>
      <c r="E2962" s="837">
        <v>2100</v>
      </c>
      <c r="F2962" s="269" t="s">
        <v>22188</v>
      </c>
      <c r="G2962" s="841" t="s">
        <v>22189</v>
      </c>
      <c r="H2962" s="842" t="s">
        <v>17159</v>
      </c>
      <c r="I2962" s="842" t="s">
        <v>19093</v>
      </c>
      <c r="J2962" s="107" t="s">
        <v>17159</v>
      </c>
      <c r="K2962" s="10">
        <v>0</v>
      </c>
      <c r="L2962" s="10">
        <v>0</v>
      </c>
      <c r="M2962" s="838">
        <v>0</v>
      </c>
      <c r="N2962" s="10">
        <v>1</v>
      </c>
      <c r="O2962" s="107">
        <v>6</v>
      </c>
      <c r="P2962" s="838">
        <v>4060</v>
      </c>
      <c r="Q2962" s="10">
        <v>1</v>
      </c>
      <c r="R2962" s="107">
        <v>8</v>
      </c>
    </row>
    <row r="2963" spans="1:18" s="843" customFormat="1" ht="22.5" x14ac:dyDescent="0.25">
      <c r="A2963" s="107" t="s">
        <v>19901</v>
      </c>
      <c r="B2963" s="10" t="s">
        <v>19548</v>
      </c>
      <c r="C2963" s="269" t="s">
        <v>30118</v>
      </c>
      <c r="D2963" s="841" t="s">
        <v>19926</v>
      </c>
      <c r="E2963" s="837">
        <v>1025</v>
      </c>
      <c r="F2963" s="269" t="s">
        <v>22190</v>
      </c>
      <c r="G2963" s="841" t="s">
        <v>22191</v>
      </c>
      <c r="H2963" s="842" t="s">
        <v>15585</v>
      </c>
      <c r="I2963" s="842" t="s">
        <v>15585</v>
      </c>
      <c r="J2963" s="107" t="s">
        <v>15585</v>
      </c>
      <c r="K2963" s="10">
        <v>3</v>
      </c>
      <c r="L2963" s="10">
        <v>12</v>
      </c>
      <c r="M2963" s="838">
        <v>12775.06</v>
      </c>
      <c r="N2963" s="10">
        <v>0</v>
      </c>
      <c r="O2963" s="107">
        <v>6</v>
      </c>
      <c r="P2963" s="838">
        <v>6024.16</v>
      </c>
      <c r="Q2963" s="10">
        <v>0</v>
      </c>
      <c r="R2963" s="107">
        <v>12</v>
      </c>
    </row>
    <row r="2964" spans="1:18" s="843" customFormat="1" ht="22.5" x14ac:dyDescent="0.25">
      <c r="A2964" s="107" t="s">
        <v>19901</v>
      </c>
      <c r="B2964" s="10" t="s">
        <v>19548</v>
      </c>
      <c r="C2964" s="269" t="s">
        <v>30118</v>
      </c>
      <c r="D2964" s="841" t="s">
        <v>19902</v>
      </c>
      <c r="E2964" s="837">
        <v>2100</v>
      </c>
      <c r="F2964" s="269" t="s">
        <v>22192</v>
      </c>
      <c r="G2964" s="841" t="s">
        <v>22193</v>
      </c>
      <c r="H2964" s="842" t="s">
        <v>17159</v>
      </c>
      <c r="I2964" s="842" t="s">
        <v>15810</v>
      </c>
      <c r="J2964" s="107" t="s">
        <v>17159</v>
      </c>
      <c r="K2964" s="10">
        <v>3</v>
      </c>
      <c r="L2964" s="10">
        <v>12</v>
      </c>
      <c r="M2964" s="838">
        <v>25800</v>
      </c>
      <c r="N2964" s="10">
        <v>0</v>
      </c>
      <c r="O2964" s="107">
        <v>6</v>
      </c>
      <c r="P2964" s="838">
        <v>12600</v>
      </c>
      <c r="Q2964" s="10">
        <v>0</v>
      </c>
      <c r="R2964" s="107">
        <v>12</v>
      </c>
    </row>
    <row r="2965" spans="1:18" s="843" customFormat="1" ht="22.5" x14ac:dyDescent="0.25">
      <c r="A2965" s="107" t="s">
        <v>19901</v>
      </c>
      <c r="B2965" s="10" t="s">
        <v>19548</v>
      </c>
      <c r="C2965" s="269" t="s">
        <v>30118</v>
      </c>
      <c r="D2965" s="841" t="s">
        <v>19902</v>
      </c>
      <c r="E2965" s="837">
        <v>2100</v>
      </c>
      <c r="F2965" s="269" t="s">
        <v>22194</v>
      </c>
      <c r="G2965" s="841" t="s">
        <v>22195</v>
      </c>
      <c r="H2965" s="842" t="s">
        <v>17159</v>
      </c>
      <c r="I2965" s="842" t="s">
        <v>15810</v>
      </c>
      <c r="J2965" s="107" t="s">
        <v>17159</v>
      </c>
      <c r="K2965" s="10">
        <v>3</v>
      </c>
      <c r="L2965" s="10">
        <v>12</v>
      </c>
      <c r="M2965" s="838">
        <v>25800</v>
      </c>
      <c r="N2965" s="10">
        <v>0</v>
      </c>
      <c r="O2965" s="107">
        <v>6</v>
      </c>
      <c r="P2965" s="838">
        <v>12594.9</v>
      </c>
      <c r="Q2965" s="10">
        <v>0</v>
      </c>
      <c r="R2965" s="107">
        <v>12</v>
      </c>
    </row>
    <row r="2966" spans="1:18" s="843" customFormat="1" ht="22.5" x14ac:dyDescent="0.25">
      <c r="A2966" s="107" t="s">
        <v>19901</v>
      </c>
      <c r="B2966" s="10" t="s">
        <v>19548</v>
      </c>
      <c r="C2966" s="269" t="s">
        <v>30118</v>
      </c>
      <c r="D2966" s="841" t="s">
        <v>19961</v>
      </c>
      <c r="E2966" s="837">
        <v>1400</v>
      </c>
      <c r="F2966" s="269" t="s">
        <v>22196</v>
      </c>
      <c r="G2966" s="841" t="s">
        <v>22197</v>
      </c>
      <c r="H2966" s="842" t="s">
        <v>15585</v>
      </c>
      <c r="I2966" s="842" t="s">
        <v>15585</v>
      </c>
      <c r="J2966" s="107" t="s">
        <v>15585</v>
      </c>
      <c r="K2966" s="10">
        <v>3</v>
      </c>
      <c r="L2966" s="10">
        <v>12</v>
      </c>
      <c r="M2966" s="838">
        <v>17610</v>
      </c>
      <c r="N2966" s="10">
        <v>0</v>
      </c>
      <c r="O2966" s="107">
        <v>6</v>
      </c>
      <c r="P2966" s="838">
        <v>8398.25</v>
      </c>
      <c r="Q2966" s="10">
        <v>0</v>
      </c>
      <c r="R2966" s="107">
        <v>12</v>
      </c>
    </row>
    <row r="2967" spans="1:18" s="843" customFormat="1" ht="22.5" x14ac:dyDescent="0.25">
      <c r="A2967" s="107" t="s">
        <v>19901</v>
      </c>
      <c r="B2967" s="10" t="s">
        <v>19548</v>
      </c>
      <c r="C2967" s="269" t="s">
        <v>30118</v>
      </c>
      <c r="D2967" s="841" t="s">
        <v>19964</v>
      </c>
      <c r="E2967" s="837">
        <v>1900</v>
      </c>
      <c r="F2967" s="269" t="s">
        <v>22198</v>
      </c>
      <c r="G2967" s="841" t="s">
        <v>22199</v>
      </c>
      <c r="H2967" s="842" t="s">
        <v>15585</v>
      </c>
      <c r="I2967" s="842" t="s">
        <v>15585</v>
      </c>
      <c r="J2967" s="107" t="s">
        <v>15585</v>
      </c>
      <c r="K2967" s="10">
        <v>3</v>
      </c>
      <c r="L2967" s="10">
        <v>12</v>
      </c>
      <c r="M2967" s="838">
        <v>23608.68</v>
      </c>
      <c r="N2967" s="10">
        <v>0</v>
      </c>
      <c r="O2967" s="107">
        <v>6</v>
      </c>
      <c r="P2967" s="838">
        <v>11389.31</v>
      </c>
      <c r="Q2967" s="10">
        <v>0</v>
      </c>
      <c r="R2967" s="107">
        <v>12</v>
      </c>
    </row>
    <row r="2968" spans="1:18" s="843" customFormat="1" ht="22.5" x14ac:dyDescent="0.25">
      <c r="A2968" s="107" t="s">
        <v>19901</v>
      </c>
      <c r="B2968" s="10" t="s">
        <v>19548</v>
      </c>
      <c r="C2968" s="269" t="s">
        <v>30118</v>
      </c>
      <c r="D2968" s="841" t="s">
        <v>19955</v>
      </c>
      <c r="E2968" s="837">
        <v>3200</v>
      </c>
      <c r="F2968" s="269" t="s">
        <v>22200</v>
      </c>
      <c r="G2968" s="841" t="s">
        <v>22201</v>
      </c>
      <c r="H2968" s="842" t="s">
        <v>19594</v>
      </c>
      <c r="I2968" s="842" t="s">
        <v>19093</v>
      </c>
      <c r="J2968" s="107" t="s">
        <v>19594</v>
      </c>
      <c r="K2968" s="10">
        <v>3</v>
      </c>
      <c r="L2968" s="10">
        <v>12</v>
      </c>
      <c r="M2968" s="838">
        <v>39000</v>
      </c>
      <c r="N2968" s="10">
        <v>0</v>
      </c>
      <c r="O2968" s="107">
        <v>6</v>
      </c>
      <c r="P2968" s="838">
        <v>19154.439999999999</v>
      </c>
      <c r="Q2968" s="10">
        <v>0</v>
      </c>
      <c r="R2968" s="107">
        <v>12</v>
      </c>
    </row>
    <row r="2969" spans="1:18" s="843" customFormat="1" ht="22.5" x14ac:dyDescent="0.25">
      <c r="A2969" s="107" t="s">
        <v>19901</v>
      </c>
      <c r="B2969" s="10" t="s">
        <v>19548</v>
      </c>
      <c r="C2969" s="269" t="s">
        <v>30118</v>
      </c>
      <c r="D2969" s="841" t="s">
        <v>19964</v>
      </c>
      <c r="E2969" s="837">
        <v>1900</v>
      </c>
      <c r="F2969" s="269" t="s">
        <v>22202</v>
      </c>
      <c r="G2969" s="841" t="s">
        <v>22203</v>
      </c>
      <c r="H2969" s="842" t="s">
        <v>15585</v>
      </c>
      <c r="I2969" s="842" t="s">
        <v>15585</v>
      </c>
      <c r="J2969" s="107" t="s">
        <v>15585</v>
      </c>
      <c r="K2969" s="10">
        <v>3</v>
      </c>
      <c r="L2969" s="10">
        <v>12</v>
      </c>
      <c r="M2969" s="838">
        <v>23536.49</v>
      </c>
      <c r="N2969" s="10">
        <v>0</v>
      </c>
      <c r="O2969" s="107">
        <v>6</v>
      </c>
      <c r="P2969" s="838">
        <v>11393.67</v>
      </c>
      <c r="Q2969" s="10">
        <v>0</v>
      </c>
      <c r="R2969" s="107">
        <v>12</v>
      </c>
    </row>
    <row r="2970" spans="1:18" s="843" customFormat="1" ht="22.5" x14ac:dyDescent="0.25">
      <c r="A2970" s="107" t="s">
        <v>19901</v>
      </c>
      <c r="B2970" s="10" t="s">
        <v>19548</v>
      </c>
      <c r="C2970" s="269" t="s">
        <v>30118</v>
      </c>
      <c r="D2970" s="841" t="s">
        <v>19955</v>
      </c>
      <c r="E2970" s="837">
        <v>3200</v>
      </c>
      <c r="F2970" s="269" t="s">
        <v>22204</v>
      </c>
      <c r="G2970" s="841" t="s">
        <v>22205</v>
      </c>
      <c r="H2970" s="842" t="s">
        <v>19594</v>
      </c>
      <c r="I2970" s="842" t="s">
        <v>19093</v>
      </c>
      <c r="J2970" s="107" t="s">
        <v>19594</v>
      </c>
      <c r="K2970" s="10">
        <v>3</v>
      </c>
      <c r="L2970" s="10">
        <v>12</v>
      </c>
      <c r="M2970" s="838">
        <v>39000</v>
      </c>
      <c r="N2970" s="10">
        <v>0</v>
      </c>
      <c r="O2970" s="107">
        <v>6</v>
      </c>
      <c r="P2970" s="838">
        <v>18973.330000000002</v>
      </c>
      <c r="Q2970" s="10">
        <v>0</v>
      </c>
      <c r="R2970" s="107">
        <v>12</v>
      </c>
    </row>
    <row r="2971" spans="1:18" s="843" customFormat="1" ht="22.5" x14ac:dyDescent="0.25">
      <c r="A2971" s="107" t="s">
        <v>19901</v>
      </c>
      <c r="B2971" s="10" t="s">
        <v>19548</v>
      </c>
      <c r="C2971" s="269" t="s">
        <v>30118</v>
      </c>
      <c r="D2971" s="841" t="s">
        <v>19955</v>
      </c>
      <c r="E2971" s="837">
        <v>3200</v>
      </c>
      <c r="F2971" s="269" t="s">
        <v>22206</v>
      </c>
      <c r="G2971" s="841" t="s">
        <v>22207</v>
      </c>
      <c r="H2971" s="842" t="s">
        <v>19594</v>
      </c>
      <c r="I2971" s="842" t="s">
        <v>19093</v>
      </c>
      <c r="J2971" s="107" t="s">
        <v>19594</v>
      </c>
      <c r="K2971" s="10">
        <v>3</v>
      </c>
      <c r="L2971" s="10">
        <v>12</v>
      </c>
      <c r="M2971" s="838">
        <v>39000</v>
      </c>
      <c r="N2971" s="10">
        <v>0</v>
      </c>
      <c r="O2971" s="107">
        <v>6</v>
      </c>
      <c r="P2971" s="838">
        <v>19200</v>
      </c>
      <c r="Q2971" s="10">
        <v>0</v>
      </c>
      <c r="R2971" s="107">
        <v>12</v>
      </c>
    </row>
    <row r="2972" spans="1:18" s="843" customFormat="1" ht="22.5" x14ac:dyDescent="0.25">
      <c r="A2972" s="107" t="s">
        <v>19901</v>
      </c>
      <c r="B2972" s="10" t="s">
        <v>19548</v>
      </c>
      <c r="C2972" s="269" t="s">
        <v>30118</v>
      </c>
      <c r="D2972" s="841" t="s">
        <v>20345</v>
      </c>
      <c r="E2972" s="837">
        <v>3500</v>
      </c>
      <c r="F2972" s="269" t="s">
        <v>22208</v>
      </c>
      <c r="G2972" s="841" t="s">
        <v>22209</v>
      </c>
      <c r="H2972" s="842" t="s">
        <v>19594</v>
      </c>
      <c r="I2972" s="842" t="s">
        <v>19093</v>
      </c>
      <c r="J2972" s="107" t="s">
        <v>19594</v>
      </c>
      <c r="K2972" s="10">
        <v>1</v>
      </c>
      <c r="L2972" s="10">
        <v>3</v>
      </c>
      <c r="M2972" s="838">
        <v>10926.39</v>
      </c>
      <c r="N2972" s="10">
        <v>1</v>
      </c>
      <c r="O2972" s="107">
        <v>6</v>
      </c>
      <c r="P2972" s="838">
        <v>0</v>
      </c>
      <c r="Q2972" s="10">
        <v>1</v>
      </c>
      <c r="R2972" s="107">
        <v>12</v>
      </c>
    </row>
    <row r="2973" spans="1:18" s="843" customFormat="1" ht="22.5" x14ac:dyDescent="0.25">
      <c r="A2973" s="107" t="s">
        <v>19901</v>
      </c>
      <c r="B2973" s="10" t="s">
        <v>19548</v>
      </c>
      <c r="C2973" s="269" t="s">
        <v>30118</v>
      </c>
      <c r="D2973" s="841" t="s">
        <v>15774</v>
      </c>
      <c r="E2973" s="837">
        <v>2600</v>
      </c>
      <c r="F2973" s="269" t="s">
        <v>22210</v>
      </c>
      <c r="G2973" s="841" t="s">
        <v>22211</v>
      </c>
      <c r="H2973" s="842" t="s">
        <v>15585</v>
      </c>
      <c r="I2973" s="842" t="s">
        <v>15585</v>
      </c>
      <c r="J2973" s="107" t="s">
        <v>15585</v>
      </c>
      <c r="K2973" s="10">
        <v>3</v>
      </c>
      <c r="L2973" s="10">
        <v>12</v>
      </c>
      <c r="M2973" s="838">
        <v>31800</v>
      </c>
      <c r="N2973" s="10">
        <v>0</v>
      </c>
      <c r="O2973" s="107">
        <v>6</v>
      </c>
      <c r="P2973" s="838">
        <v>15600</v>
      </c>
      <c r="Q2973" s="10">
        <v>0</v>
      </c>
      <c r="R2973" s="107">
        <v>12</v>
      </c>
    </row>
    <row r="2974" spans="1:18" s="843" customFormat="1" ht="22.5" x14ac:dyDescent="0.25">
      <c r="A2974" s="107" t="s">
        <v>19901</v>
      </c>
      <c r="B2974" s="10" t="s">
        <v>19548</v>
      </c>
      <c r="C2974" s="269" t="s">
        <v>30118</v>
      </c>
      <c r="D2974" s="841" t="s">
        <v>19902</v>
      </c>
      <c r="E2974" s="837">
        <v>2100</v>
      </c>
      <c r="F2974" s="269" t="s">
        <v>22212</v>
      </c>
      <c r="G2974" s="841" t="s">
        <v>22213</v>
      </c>
      <c r="H2974" s="842" t="s">
        <v>17159</v>
      </c>
      <c r="I2974" s="842" t="s">
        <v>15810</v>
      </c>
      <c r="J2974" s="107" t="s">
        <v>17159</v>
      </c>
      <c r="K2974" s="10">
        <v>3</v>
      </c>
      <c r="L2974" s="10">
        <v>12</v>
      </c>
      <c r="M2974" s="838">
        <v>25799.27</v>
      </c>
      <c r="N2974" s="10">
        <v>0</v>
      </c>
      <c r="O2974" s="107">
        <v>6</v>
      </c>
      <c r="P2974" s="838">
        <v>12600</v>
      </c>
      <c r="Q2974" s="10">
        <v>0</v>
      </c>
      <c r="R2974" s="107">
        <v>12</v>
      </c>
    </row>
    <row r="2975" spans="1:18" s="843" customFormat="1" ht="22.5" x14ac:dyDescent="0.25">
      <c r="A2975" s="107" t="s">
        <v>19901</v>
      </c>
      <c r="B2975" s="10" t="s">
        <v>19548</v>
      </c>
      <c r="C2975" s="269" t="s">
        <v>30118</v>
      </c>
      <c r="D2975" s="841" t="s">
        <v>22214</v>
      </c>
      <c r="E2975" s="837">
        <v>2300</v>
      </c>
      <c r="F2975" s="269" t="s">
        <v>22215</v>
      </c>
      <c r="G2975" s="841" t="s">
        <v>22216</v>
      </c>
      <c r="H2975" s="842" t="s">
        <v>20991</v>
      </c>
      <c r="I2975" s="842" t="s">
        <v>15810</v>
      </c>
      <c r="J2975" s="107" t="s">
        <v>20991</v>
      </c>
      <c r="K2975" s="10">
        <v>3</v>
      </c>
      <c r="L2975" s="10">
        <v>12</v>
      </c>
      <c r="M2975" s="838">
        <v>28200</v>
      </c>
      <c r="N2975" s="10">
        <v>0</v>
      </c>
      <c r="O2975" s="107">
        <v>6</v>
      </c>
      <c r="P2975" s="838">
        <v>13800</v>
      </c>
      <c r="Q2975" s="10">
        <v>0</v>
      </c>
      <c r="R2975" s="107">
        <v>12</v>
      </c>
    </row>
    <row r="2976" spans="1:18" s="843" customFormat="1" ht="22.5" x14ac:dyDescent="0.25">
      <c r="A2976" s="107" t="s">
        <v>19901</v>
      </c>
      <c r="B2976" s="10" t="s">
        <v>19548</v>
      </c>
      <c r="C2976" s="269" t="s">
        <v>30118</v>
      </c>
      <c r="D2976" s="841" t="s">
        <v>19943</v>
      </c>
      <c r="E2976" s="837">
        <v>3200</v>
      </c>
      <c r="F2976" s="269" t="s">
        <v>22217</v>
      </c>
      <c r="G2976" s="841" t="s">
        <v>22218</v>
      </c>
      <c r="H2976" s="842" t="s">
        <v>19594</v>
      </c>
      <c r="I2976" s="842" t="s">
        <v>19093</v>
      </c>
      <c r="J2976" s="107" t="s">
        <v>19594</v>
      </c>
      <c r="K2976" s="10">
        <v>3</v>
      </c>
      <c r="L2976" s="10">
        <v>12</v>
      </c>
      <c r="M2976" s="838">
        <v>39000</v>
      </c>
      <c r="N2976" s="10">
        <v>0</v>
      </c>
      <c r="O2976" s="107">
        <v>6</v>
      </c>
      <c r="P2976" s="838">
        <v>19200</v>
      </c>
      <c r="Q2976" s="10">
        <v>0</v>
      </c>
      <c r="R2976" s="107">
        <v>12</v>
      </c>
    </row>
    <row r="2977" spans="1:18" s="843" customFormat="1" ht="22.5" x14ac:dyDescent="0.25">
      <c r="A2977" s="107" t="s">
        <v>19901</v>
      </c>
      <c r="B2977" s="10" t="s">
        <v>19548</v>
      </c>
      <c r="C2977" s="269" t="s">
        <v>30118</v>
      </c>
      <c r="D2977" s="841" t="s">
        <v>20078</v>
      </c>
      <c r="E2977" s="837">
        <v>2100</v>
      </c>
      <c r="F2977" s="269" t="s">
        <v>22219</v>
      </c>
      <c r="G2977" s="841" t="s">
        <v>22220</v>
      </c>
      <c r="H2977" s="842" t="s">
        <v>15585</v>
      </c>
      <c r="I2977" s="842" t="s">
        <v>15585</v>
      </c>
      <c r="J2977" s="107" t="s">
        <v>15585</v>
      </c>
      <c r="K2977" s="10">
        <v>3</v>
      </c>
      <c r="L2977" s="10">
        <v>12</v>
      </c>
      <c r="M2977" s="838">
        <v>25660</v>
      </c>
      <c r="N2977" s="10">
        <v>0</v>
      </c>
      <c r="O2977" s="107">
        <v>6</v>
      </c>
      <c r="P2977" s="838">
        <v>12390</v>
      </c>
      <c r="Q2977" s="10">
        <v>0</v>
      </c>
      <c r="R2977" s="107">
        <v>12</v>
      </c>
    </row>
    <row r="2978" spans="1:18" s="843" customFormat="1" ht="22.5" x14ac:dyDescent="0.25">
      <c r="A2978" s="107" t="s">
        <v>19901</v>
      </c>
      <c r="B2978" s="10" t="s">
        <v>19548</v>
      </c>
      <c r="C2978" s="269" t="s">
        <v>30118</v>
      </c>
      <c r="D2978" s="841" t="s">
        <v>19991</v>
      </c>
      <c r="E2978" s="837">
        <v>1200</v>
      </c>
      <c r="F2978" s="269" t="s">
        <v>22221</v>
      </c>
      <c r="G2978" s="841" t="s">
        <v>22222</v>
      </c>
      <c r="H2978" s="842" t="s">
        <v>15585</v>
      </c>
      <c r="I2978" s="842" t="s">
        <v>15585</v>
      </c>
      <c r="J2978" s="107" t="s">
        <v>15585</v>
      </c>
      <c r="K2978" s="10">
        <v>3</v>
      </c>
      <c r="L2978" s="10">
        <v>12</v>
      </c>
      <c r="M2978" s="838">
        <v>15210</v>
      </c>
      <c r="N2978" s="10">
        <v>0</v>
      </c>
      <c r="O2978" s="107">
        <v>6</v>
      </c>
      <c r="P2978" s="838">
        <v>7200</v>
      </c>
      <c r="Q2978" s="10">
        <v>0</v>
      </c>
      <c r="R2978" s="107">
        <v>12</v>
      </c>
    </row>
    <row r="2979" spans="1:18" s="843" customFormat="1" ht="22.5" x14ac:dyDescent="0.25">
      <c r="A2979" s="107" t="s">
        <v>19901</v>
      </c>
      <c r="B2979" s="10" t="s">
        <v>19548</v>
      </c>
      <c r="C2979" s="269" t="s">
        <v>30118</v>
      </c>
      <c r="D2979" s="841" t="s">
        <v>21079</v>
      </c>
      <c r="E2979" s="837">
        <v>3200</v>
      </c>
      <c r="F2979" s="269" t="s">
        <v>22223</v>
      </c>
      <c r="G2979" s="841" t="s">
        <v>22224</v>
      </c>
      <c r="H2979" s="842" t="s">
        <v>15577</v>
      </c>
      <c r="I2979" s="842" t="s">
        <v>19093</v>
      </c>
      <c r="J2979" s="107" t="s">
        <v>15577</v>
      </c>
      <c r="K2979" s="10">
        <v>2</v>
      </c>
      <c r="L2979" s="10">
        <v>8</v>
      </c>
      <c r="M2979" s="838">
        <v>27995.559999999998</v>
      </c>
      <c r="N2979" s="10">
        <v>3</v>
      </c>
      <c r="O2979" s="107">
        <v>6</v>
      </c>
      <c r="P2979" s="838">
        <v>0</v>
      </c>
      <c r="Q2979" s="10">
        <v>3</v>
      </c>
      <c r="R2979" s="107">
        <v>12</v>
      </c>
    </row>
    <row r="2980" spans="1:18" s="843" customFormat="1" ht="22.5" x14ac:dyDescent="0.25">
      <c r="A2980" s="107" t="s">
        <v>19901</v>
      </c>
      <c r="B2980" s="10" t="s">
        <v>19548</v>
      </c>
      <c r="C2980" s="269" t="s">
        <v>30118</v>
      </c>
      <c r="D2980" s="841" t="s">
        <v>20309</v>
      </c>
      <c r="E2980" s="837">
        <v>2300</v>
      </c>
      <c r="F2980" s="269" t="s">
        <v>22225</v>
      </c>
      <c r="G2980" s="841" t="s">
        <v>22226</v>
      </c>
      <c r="H2980" s="842" t="s">
        <v>20001</v>
      </c>
      <c r="I2980" s="842" t="s">
        <v>19093</v>
      </c>
      <c r="J2980" s="107" t="s">
        <v>20001</v>
      </c>
      <c r="K2980" s="10">
        <v>1</v>
      </c>
      <c r="L2980" s="10">
        <v>3</v>
      </c>
      <c r="M2980" s="838">
        <v>7763.02</v>
      </c>
      <c r="N2980" s="10">
        <v>1</v>
      </c>
      <c r="O2980" s="107">
        <v>6</v>
      </c>
      <c r="P2980" s="838">
        <v>0</v>
      </c>
      <c r="Q2980" s="10">
        <v>1</v>
      </c>
      <c r="R2980" s="107">
        <v>12</v>
      </c>
    </row>
    <row r="2981" spans="1:18" s="843" customFormat="1" ht="33.75" x14ac:dyDescent="0.25">
      <c r="A2981" s="107" t="s">
        <v>19901</v>
      </c>
      <c r="B2981" s="10" t="s">
        <v>19548</v>
      </c>
      <c r="C2981" s="269" t="s">
        <v>30118</v>
      </c>
      <c r="D2981" s="841" t="s">
        <v>19914</v>
      </c>
      <c r="E2981" s="837">
        <v>2000</v>
      </c>
      <c r="F2981" s="269" t="s">
        <v>22227</v>
      </c>
      <c r="G2981" s="841" t="s">
        <v>22228</v>
      </c>
      <c r="H2981" s="842" t="s">
        <v>19917</v>
      </c>
      <c r="I2981" s="842" t="s">
        <v>19093</v>
      </c>
      <c r="J2981" s="107" t="s">
        <v>19917</v>
      </c>
      <c r="K2981" s="10">
        <v>3</v>
      </c>
      <c r="L2981" s="10">
        <v>12</v>
      </c>
      <c r="M2981" s="838">
        <v>24810</v>
      </c>
      <c r="N2981" s="10">
        <v>0</v>
      </c>
      <c r="O2981" s="107">
        <v>6</v>
      </c>
      <c r="P2981" s="838">
        <v>12000</v>
      </c>
      <c r="Q2981" s="10">
        <v>0</v>
      </c>
      <c r="R2981" s="107">
        <v>12</v>
      </c>
    </row>
    <row r="2982" spans="1:18" s="843" customFormat="1" ht="22.5" x14ac:dyDescent="0.25">
      <c r="A2982" s="107" t="s">
        <v>19901</v>
      </c>
      <c r="B2982" s="10" t="s">
        <v>19548</v>
      </c>
      <c r="C2982" s="269" t="s">
        <v>30118</v>
      </c>
      <c r="D2982" s="841" t="s">
        <v>20061</v>
      </c>
      <c r="E2982" s="837">
        <v>3500</v>
      </c>
      <c r="F2982" s="269" t="s">
        <v>22229</v>
      </c>
      <c r="G2982" s="841" t="s">
        <v>22230</v>
      </c>
      <c r="H2982" s="842" t="s">
        <v>19641</v>
      </c>
      <c r="I2982" s="842" t="s">
        <v>19093</v>
      </c>
      <c r="J2982" s="107" t="s">
        <v>19641</v>
      </c>
      <c r="K2982" s="10">
        <v>1</v>
      </c>
      <c r="L2982" s="10">
        <v>3</v>
      </c>
      <c r="M2982" s="838">
        <v>10926.39</v>
      </c>
      <c r="N2982" s="10">
        <v>1</v>
      </c>
      <c r="O2982" s="107">
        <v>6</v>
      </c>
      <c r="P2982" s="838">
        <v>0</v>
      </c>
      <c r="Q2982" s="10">
        <v>1</v>
      </c>
      <c r="R2982" s="107">
        <v>12</v>
      </c>
    </row>
    <row r="2983" spans="1:18" s="843" customFormat="1" ht="22.5" x14ac:dyDescent="0.25">
      <c r="A2983" s="107" t="s">
        <v>19901</v>
      </c>
      <c r="B2983" s="10" t="s">
        <v>19548</v>
      </c>
      <c r="C2983" s="269" t="s">
        <v>30118</v>
      </c>
      <c r="D2983" s="841" t="s">
        <v>19955</v>
      </c>
      <c r="E2983" s="837">
        <v>3200</v>
      </c>
      <c r="F2983" s="269" t="s">
        <v>22231</v>
      </c>
      <c r="G2983" s="841" t="s">
        <v>22232</v>
      </c>
      <c r="H2983" s="842" t="s">
        <v>19594</v>
      </c>
      <c r="I2983" s="842" t="s">
        <v>19093</v>
      </c>
      <c r="J2983" s="107" t="s">
        <v>19594</v>
      </c>
      <c r="K2983" s="10">
        <v>3</v>
      </c>
      <c r="L2983" s="10">
        <v>12</v>
      </c>
      <c r="M2983" s="838">
        <v>38731.56</v>
      </c>
      <c r="N2983" s="10">
        <v>0</v>
      </c>
      <c r="O2983" s="107">
        <v>6</v>
      </c>
      <c r="P2983" s="838">
        <v>19200</v>
      </c>
      <c r="Q2983" s="10">
        <v>0</v>
      </c>
      <c r="R2983" s="107">
        <v>12</v>
      </c>
    </row>
    <row r="2984" spans="1:18" s="843" customFormat="1" ht="22.5" x14ac:dyDescent="0.25">
      <c r="A2984" s="107" t="s">
        <v>19901</v>
      </c>
      <c r="B2984" s="10" t="s">
        <v>19548</v>
      </c>
      <c r="C2984" s="269" t="s">
        <v>30118</v>
      </c>
      <c r="D2984" s="841" t="s">
        <v>19902</v>
      </c>
      <c r="E2984" s="837">
        <v>2100</v>
      </c>
      <c r="F2984" s="269" t="s">
        <v>22233</v>
      </c>
      <c r="G2984" s="841" t="s">
        <v>22234</v>
      </c>
      <c r="H2984" s="842" t="s">
        <v>17159</v>
      </c>
      <c r="I2984" s="842" t="s">
        <v>15810</v>
      </c>
      <c r="J2984" s="107" t="s">
        <v>17159</v>
      </c>
      <c r="K2984" s="10">
        <v>3</v>
      </c>
      <c r="L2984" s="10">
        <v>12</v>
      </c>
      <c r="M2984" s="838">
        <v>25813.129999999997</v>
      </c>
      <c r="N2984" s="10">
        <v>0</v>
      </c>
      <c r="O2984" s="107">
        <v>6</v>
      </c>
      <c r="P2984" s="838">
        <v>12600</v>
      </c>
      <c r="Q2984" s="10">
        <v>0</v>
      </c>
      <c r="R2984" s="107">
        <v>12</v>
      </c>
    </row>
    <row r="2985" spans="1:18" s="843" customFormat="1" ht="22.5" x14ac:dyDescent="0.25">
      <c r="A2985" s="107" t="s">
        <v>19901</v>
      </c>
      <c r="B2985" s="10" t="s">
        <v>19548</v>
      </c>
      <c r="C2985" s="269" t="s">
        <v>30118</v>
      </c>
      <c r="D2985" s="841" t="s">
        <v>19902</v>
      </c>
      <c r="E2985" s="837">
        <v>2100</v>
      </c>
      <c r="F2985" s="269" t="s">
        <v>22235</v>
      </c>
      <c r="G2985" s="841" t="s">
        <v>22236</v>
      </c>
      <c r="H2985" s="842" t="s">
        <v>15585</v>
      </c>
      <c r="I2985" s="842" t="s">
        <v>15585</v>
      </c>
      <c r="J2985" s="107" t="s">
        <v>15585</v>
      </c>
      <c r="K2985" s="10">
        <v>3</v>
      </c>
      <c r="L2985" s="10">
        <v>12</v>
      </c>
      <c r="M2985" s="838">
        <v>25800</v>
      </c>
      <c r="N2985" s="10">
        <v>0</v>
      </c>
      <c r="O2985" s="107">
        <v>6</v>
      </c>
      <c r="P2985" s="838">
        <v>12599.27</v>
      </c>
      <c r="Q2985" s="10">
        <v>0</v>
      </c>
      <c r="R2985" s="107">
        <v>12</v>
      </c>
    </row>
    <row r="2986" spans="1:18" s="843" customFormat="1" ht="22.5" x14ac:dyDescent="0.25">
      <c r="A2986" s="107" t="s">
        <v>19901</v>
      </c>
      <c r="B2986" s="10" t="s">
        <v>19548</v>
      </c>
      <c r="C2986" s="269" t="s">
        <v>30118</v>
      </c>
      <c r="D2986" s="841" t="s">
        <v>20309</v>
      </c>
      <c r="E2986" s="837">
        <v>1500</v>
      </c>
      <c r="F2986" s="269" t="s">
        <v>22237</v>
      </c>
      <c r="G2986" s="841" t="s">
        <v>22238</v>
      </c>
      <c r="H2986" s="842" t="s">
        <v>17159</v>
      </c>
      <c r="I2986" s="842" t="s">
        <v>15810</v>
      </c>
      <c r="J2986" s="107" t="s">
        <v>17159</v>
      </c>
      <c r="K2986" s="10">
        <v>3</v>
      </c>
      <c r="L2986" s="10">
        <v>12</v>
      </c>
      <c r="M2986" s="838">
        <v>18810</v>
      </c>
      <c r="N2986" s="10">
        <v>0</v>
      </c>
      <c r="O2986" s="107">
        <v>6</v>
      </c>
      <c r="P2986" s="838">
        <v>9000</v>
      </c>
      <c r="Q2986" s="10">
        <v>0</v>
      </c>
      <c r="R2986" s="107">
        <v>12</v>
      </c>
    </row>
    <row r="2987" spans="1:18" s="843" customFormat="1" ht="22.5" x14ac:dyDescent="0.25">
      <c r="A2987" s="107" t="s">
        <v>19901</v>
      </c>
      <c r="B2987" s="10" t="s">
        <v>19548</v>
      </c>
      <c r="C2987" s="269" t="s">
        <v>30118</v>
      </c>
      <c r="D2987" s="841" t="s">
        <v>19955</v>
      </c>
      <c r="E2987" s="837">
        <v>3200</v>
      </c>
      <c r="F2987" s="269" t="s">
        <v>22239</v>
      </c>
      <c r="G2987" s="841" t="s">
        <v>22240</v>
      </c>
      <c r="H2987" s="842" t="s">
        <v>19594</v>
      </c>
      <c r="I2987" s="842" t="s">
        <v>19093</v>
      </c>
      <c r="J2987" s="107" t="s">
        <v>19594</v>
      </c>
      <c r="K2987" s="10">
        <v>3</v>
      </c>
      <c r="L2987" s="10">
        <v>12</v>
      </c>
      <c r="M2987" s="838">
        <v>39000</v>
      </c>
      <c r="N2987" s="10">
        <v>0</v>
      </c>
      <c r="O2987" s="107">
        <v>6</v>
      </c>
      <c r="P2987" s="838">
        <v>19200</v>
      </c>
      <c r="Q2987" s="10">
        <v>0</v>
      </c>
      <c r="R2987" s="107">
        <v>12</v>
      </c>
    </row>
    <row r="2988" spans="1:18" s="843" customFormat="1" ht="22.5" x14ac:dyDescent="0.25">
      <c r="A2988" s="107" t="s">
        <v>19901</v>
      </c>
      <c r="B2988" s="10" t="s">
        <v>19548</v>
      </c>
      <c r="C2988" s="269" t="s">
        <v>30118</v>
      </c>
      <c r="D2988" s="841" t="s">
        <v>22241</v>
      </c>
      <c r="E2988" s="837">
        <v>3500</v>
      </c>
      <c r="F2988" s="269" t="s">
        <v>22242</v>
      </c>
      <c r="G2988" s="841" t="s">
        <v>22243</v>
      </c>
      <c r="H2988" s="842" t="s">
        <v>20142</v>
      </c>
      <c r="I2988" s="842" t="s">
        <v>19093</v>
      </c>
      <c r="J2988" s="107" t="s">
        <v>20142</v>
      </c>
      <c r="K2988" s="10">
        <v>3</v>
      </c>
      <c r="L2988" s="10">
        <v>12</v>
      </c>
      <c r="M2988" s="838">
        <v>41644.310000000005</v>
      </c>
      <c r="N2988" s="10">
        <v>0</v>
      </c>
      <c r="O2988" s="107">
        <v>6</v>
      </c>
      <c r="P2988" s="838">
        <v>19818.03</v>
      </c>
      <c r="Q2988" s="10">
        <v>0</v>
      </c>
      <c r="R2988" s="107">
        <v>12</v>
      </c>
    </row>
    <row r="2989" spans="1:18" s="843" customFormat="1" ht="22.5" x14ac:dyDescent="0.25">
      <c r="A2989" s="107" t="s">
        <v>19901</v>
      </c>
      <c r="B2989" s="10" t="s">
        <v>19548</v>
      </c>
      <c r="C2989" s="269" t="s">
        <v>30118</v>
      </c>
      <c r="D2989" s="841" t="s">
        <v>19964</v>
      </c>
      <c r="E2989" s="837">
        <v>1900</v>
      </c>
      <c r="F2989" s="269" t="s">
        <v>22244</v>
      </c>
      <c r="G2989" s="841" t="s">
        <v>22245</v>
      </c>
      <c r="H2989" s="842" t="s">
        <v>15585</v>
      </c>
      <c r="I2989" s="842" t="s">
        <v>15585</v>
      </c>
      <c r="J2989" s="107" t="s">
        <v>15585</v>
      </c>
      <c r="K2989" s="10">
        <v>3</v>
      </c>
      <c r="L2989" s="10">
        <v>12</v>
      </c>
      <c r="M2989" s="838">
        <v>23599.439999999999</v>
      </c>
      <c r="N2989" s="10">
        <v>0</v>
      </c>
      <c r="O2989" s="107">
        <v>6</v>
      </c>
      <c r="P2989" s="838">
        <v>11389.05</v>
      </c>
      <c r="Q2989" s="10">
        <v>0</v>
      </c>
      <c r="R2989" s="107">
        <v>12</v>
      </c>
    </row>
    <row r="2990" spans="1:18" s="843" customFormat="1" ht="22.5" x14ac:dyDescent="0.25">
      <c r="A2990" s="107" t="s">
        <v>19901</v>
      </c>
      <c r="B2990" s="10" t="s">
        <v>19548</v>
      </c>
      <c r="C2990" s="269" t="s">
        <v>30118</v>
      </c>
      <c r="D2990" s="841" t="s">
        <v>19955</v>
      </c>
      <c r="E2990" s="837">
        <v>3200</v>
      </c>
      <c r="F2990" s="269" t="s">
        <v>22246</v>
      </c>
      <c r="G2990" s="841" t="s">
        <v>22247</v>
      </c>
      <c r="H2990" s="842" t="s">
        <v>19594</v>
      </c>
      <c r="I2990" s="842" t="s">
        <v>19093</v>
      </c>
      <c r="J2990" s="107" t="s">
        <v>19594</v>
      </c>
      <c r="K2990" s="10">
        <v>3</v>
      </c>
      <c r="L2990" s="10">
        <v>12</v>
      </c>
      <c r="M2990" s="838">
        <v>39000</v>
      </c>
      <c r="N2990" s="10">
        <v>0</v>
      </c>
      <c r="O2990" s="107">
        <v>6</v>
      </c>
      <c r="P2990" s="838">
        <v>19200</v>
      </c>
      <c r="Q2990" s="10">
        <v>0</v>
      </c>
      <c r="R2990" s="107">
        <v>12</v>
      </c>
    </row>
    <row r="2991" spans="1:18" s="843" customFormat="1" ht="22.5" x14ac:dyDescent="0.25">
      <c r="A2991" s="107" t="s">
        <v>19901</v>
      </c>
      <c r="B2991" s="10" t="s">
        <v>19548</v>
      </c>
      <c r="C2991" s="269" t="s">
        <v>30118</v>
      </c>
      <c r="D2991" s="841" t="s">
        <v>19964</v>
      </c>
      <c r="E2991" s="837">
        <v>1900</v>
      </c>
      <c r="F2991" s="269" t="s">
        <v>22248</v>
      </c>
      <c r="G2991" s="841" t="s">
        <v>22249</v>
      </c>
      <c r="H2991" s="842" t="s">
        <v>15585</v>
      </c>
      <c r="I2991" s="842" t="s">
        <v>15585</v>
      </c>
      <c r="J2991" s="107" t="s">
        <v>15585</v>
      </c>
      <c r="K2991" s="10">
        <v>3</v>
      </c>
      <c r="L2991" s="10">
        <v>12</v>
      </c>
      <c r="M2991" s="838">
        <v>23569.499999999996</v>
      </c>
      <c r="N2991" s="10">
        <v>0</v>
      </c>
      <c r="O2991" s="107">
        <v>6</v>
      </c>
      <c r="P2991" s="838">
        <v>11273.2</v>
      </c>
      <c r="Q2991" s="10">
        <v>0</v>
      </c>
      <c r="R2991" s="107">
        <v>12</v>
      </c>
    </row>
    <row r="2992" spans="1:18" s="843" customFormat="1" ht="22.5" x14ac:dyDescent="0.25">
      <c r="A2992" s="107" t="s">
        <v>19901</v>
      </c>
      <c r="B2992" s="10" t="s">
        <v>19548</v>
      </c>
      <c r="C2992" s="269" t="s">
        <v>30118</v>
      </c>
      <c r="D2992" s="841" t="s">
        <v>19955</v>
      </c>
      <c r="E2992" s="837">
        <v>3200</v>
      </c>
      <c r="F2992" s="269" t="s">
        <v>22250</v>
      </c>
      <c r="G2992" s="841" t="s">
        <v>22251</v>
      </c>
      <c r="H2992" s="842" t="s">
        <v>19594</v>
      </c>
      <c r="I2992" s="842" t="s">
        <v>19093</v>
      </c>
      <c r="J2992" s="107" t="s">
        <v>19594</v>
      </c>
      <c r="K2992" s="10">
        <v>3</v>
      </c>
      <c r="L2992" s="10">
        <v>12</v>
      </c>
      <c r="M2992" s="838">
        <v>38858.22</v>
      </c>
      <c r="N2992" s="10">
        <v>0</v>
      </c>
      <c r="O2992" s="107">
        <v>6</v>
      </c>
      <c r="P2992" s="838">
        <v>19093.330000000002</v>
      </c>
      <c r="Q2992" s="10">
        <v>0</v>
      </c>
      <c r="R2992" s="107">
        <v>12</v>
      </c>
    </row>
    <row r="2993" spans="1:18" s="843" customFormat="1" ht="33.75" x14ac:dyDescent="0.25">
      <c r="A2993" s="107" t="s">
        <v>19901</v>
      </c>
      <c r="B2993" s="10" t="s">
        <v>19548</v>
      </c>
      <c r="C2993" s="269" t="s">
        <v>30118</v>
      </c>
      <c r="D2993" s="841" t="s">
        <v>20575</v>
      </c>
      <c r="E2993" s="837">
        <v>3800</v>
      </c>
      <c r="F2993" s="269" t="s">
        <v>22252</v>
      </c>
      <c r="G2993" s="841" t="s">
        <v>22253</v>
      </c>
      <c r="H2993" s="842" t="s">
        <v>19917</v>
      </c>
      <c r="I2993" s="842" t="s">
        <v>19093</v>
      </c>
      <c r="J2993" s="107" t="s">
        <v>19917</v>
      </c>
      <c r="K2993" s="10">
        <v>0</v>
      </c>
      <c r="L2993" s="10">
        <v>0</v>
      </c>
      <c r="M2993" s="838">
        <v>0</v>
      </c>
      <c r="N2993" s="10">
        <v>1</v>
      </c>
      <c r="O2993" s="107">
        <v>6</v>
      </c>
      <c r="P2993" s="838">
        <v>10133.33</v>
      </c>
      <c r="Q2993" s="10">
        <v>1</v>
      </c>
      <c r="R2993" s="107">
        <v>9</v>
      </c>
    </row>
    <row r="2994" spans="1:18" s="843" customFormat="1" ht="22.5" x14ac:dyDescent="0.25">
      <c r="A2994" s="107" t="s">
        <v>19901</v>
      </c>
      <c r="B2994" s="10" t="s">
        <v>19548</v>
      </c>
      <c r="C2994" s="269" t="s">
        <v>30118</v>
      </c>
      <c r="D2994" s="841" t="s">
        <v>22254</v>
      </c>
      <c r="E2994" s="837">
        <v>5000</v>
      </c>
      <c r="F2994" s="269" t="s">
        <v>22255</v>
      </c>
      <c r="G2994" s="841" t="s">
        <v>22256</v>
      </c>
      <c r="H2994" s="842" t="s">
        <v>18791</v>
      </c>
      <c r="I2994" s="842" t="s">
        <v>19093</v>
      </c>
      <c r="J2994" s="107" t="s">
        <v>18791</v>
      </c>
      <c r="K2994" s="10">
        <v>3</v>
      </c>
      <c r="L2994" s="10">
        <v>12</v>
      </c>
      <c r="M2994" s="838">
        <v>62153.130000000005</v>
      </c>
      <c r="N2994" s="10">
        <v>0</v>
      </c>
      <c r="O2994" s="107">
        <v>6</v>
      </c>
      <c r="P2994" s="838">
        <v>29990.28</v>
      </c>
      <c r="Q2994" s="10">
        <v>0</v>
      </c>
      <c r="R2994" s="107">
        <v>12</v>
      </c>
    </row>
    <row r="2995" spans="1:18" s="843" customFormat="1" ht="22.5" x14ac:dyDescent="0.25">
      <c r="A2995" s="107" t="s">
        <v>19901</v>
      </c>
      <c r="B2995" s="10" t="s">
        <v>19548</v>
      </c>
      <c r="C2995" s="269" t="s">
        <v>30118</v>
      </c>
      <c r="D2995" s="841" t="s">
        <v>19902</v>
      </c>
      <c r="E2995" s="837">
        <v>2100</v>
      </c>
      <c r="F2995" s="269" t="s">
        <v>22257</v>
      </c>
      <c r="G2995" s="841" t="s">
        <v>22258</v>
      </c>
      <c r="H2995" s="842" t="s">
        <v>17159</v>
      </c>
      <c r="I2995" s="842" t="s">
        <v>15810</v>
      </c>
      <c r="J2995" s="107" t="s">
        <v>17159</v>
      </c>
      <c r="K2995" s="10">
        <v>3</v>
      </c>
      <c r="L2995" s="10">
        <v>12</v>
      </c>
      <c r="M2995" s="838">
        <v>25800</v>
      </c>
      <c r="N2995" s="10">
        <v>0</v>
      </c>
      <c r="O2995" s="107">
        <v>6</v>
      </c>
      <c r="P2995" s="838">
        <v>12600</v>
      </c>
      <c r="Q2995" s="10">
        <v>0</v>
      </c>
      <c r="R2995" s="107">
        <v>12</v>
      </c>
    </row>
    <row r="2996" spans="1:18" s="843" customFormat="1" ht="22.5" x14ac:dyDescent="0.25">
      <c r="A2996" s="107" t="s">
        <v>19901</v>
      </c>
      <c r="B2996" s="10" t="s">
        <v>19548</v>
      </c>
      <c r="C2996" s="269" t="s">
        <v>30118</v>
      </c>
      <c r="D2996" s="841" t="s">
        <v>19921</v>
      </c>
      <c r="E2996" s="837">
        <v>1700</v>
      </c>
      <c r="F2996" s="269" t="s">
        <v>22259</v>
      </c>
      <c r="G2996" s="841" t="s">
        <v>22260</v>
      </c>
      <c r="H2996" s="842" t="s">
        <v>17159</v>
      </c>
      <c r="I2996" s="842" t="s">
        <v>15810</v>
      </c>
      <c r="J2996" s="107" t="s">
        <v>17159</v>
      </c>
      <c r="K2996" s="10">
        <v>3</v>
      </c>
      <c r="L2996" s="10">
        <v>12</v>
      </c>
      <c r="M2996" s="838">
        <v>21210</v>
      </c>
      <c r="N2996" s="10">
        <v>0</v>
      </c>
      <c r="O2996" s="107">
        <v>6</v>
      </c>
      <c r="P2996" s="838">
        <v>10200</v>
      </c>
      <c r="Q2996" s="10">
        <v>0</v>
      </c>
      <c r="R2996" s="107">
        <v>12</v>
      </c>
    </row>
    <row r="2997" spans="1:18" s="843" customFormat="1" ht="22.5" x14ac:dyDescent="0.25">
      <c r="A2997" s="107" t="s">
        <v>19901</v>
      </c>
      <c r="B2997" s="10" t="s">
        <v>19548</v>
      </c>
      <c r="C2997" s="269" t="s">
        <v>30118</v>
      </c>
      <c r="D2997" s="841" t="s">
        <v>20464</v>
      </c>
      <c r="E2997" s="837">
        <v>2800</v>
      </c>
      <c r="F2997" s="269" t="s">
        <v>22261</v>
      </c>
      <c r="G2997" s="841" t="s">
        <v>22262</v>
      </c>
      <c r="H2997" s="842" t="s">
        <v>19911</v>
      </c>
      <c r="I2997" s="842" t="s">
        <v>19093</v>
      </c>
      <c r="J2997" s="107" t="s">
        <v>19911</v>
      </c>
      <c r="K2997" s="10">
        <v>2</v>
      </c>
      <c r="L2997" s="10">
        <v>8</v>
      </c>
      <c r="M2997" s="838">
        <v>22426.67</v>
      </c>
      <c r="N2997" s="10">
        <v>3</v>
      </c>
      <c r="O2997" s="107">
        <v>6</v>
      </c>
      <c r="P2997" s="838">
        <v>16706.669999999998</v>
      </c>
      <c r="Q2997" s="10">
        <v>3</v>
      </c>
      <c r="R2997" s="107">
        <v>12</v>
      </c>
    </row>
    <row r="2998" spans="1:18" s="843" customFormat="1" ht="22.5" x14ac:dyDescent="0.25">
      <c r="A2998" s="107" t="s">
        <v>19901</v>
      </c>
      <c r="B2998" s="10" t="s">
        <v>19548</v>
      </c>
      <c r="C2998" s="269" t="s">
        <v>30118</v>
      </c>
      <c r="D2998" s="841" t="s">
        <v>19902</v>
      </c>
      <c r="E2998" s="837">
        <v>2100</v>
      </c>
      <c r="F2998" s="269" t="s">
        <v>22263</v>
      </c>
      <c r="G2998" s="841" t="s">
        <v>22264</v>
      </c>
      <c r="H2998" s="842" t="s">
        <v>17159</v>
      </c>
      <c r="I2998" s="842" t="s">
        <v>15810</v>
      </c>
      <c r="J2998" s="107" t="s">
        <v>17159</v>
      </c>
      <c r="K2998" s="10">
        <v>3</v>
      </c>
      <c r="L2998" s="10">
        <v>12</v>
      </c>
      <c r="M2998" s="838">
        <v>25800</v>
      </c>
      <c r="N2998" s="10">
        <v>0</v>
      </c>
      <c r="O2998" s="107">
        <v>6</v>
      </c>
      <c r="P2998" s="838">
        <v>12600</v>
      </c>
      <c r="Q2998" s="10">
        <v>0</v>
      </c>
      <c r="R2998" s="107">
        <v>12</v>
      </c>
    </row>
    <row r="2999" spans="1:18" s="843" customFormat="1" ht="22.5" x14ac:dyDescent="0.25">
      <c r="A2999" s="107" t="s">
        <v>19901</v>
      </c>
      <c r="B2999" s="10" t="s">
        <v>19548</v>
      </c>
      <c r="C2999" s="269" t="s">
        <v>30118</v>
      </c>
      <c r="D2999" s="841" t="s">
        <v>19991</v>
      </c>
      <c r="E2999" s="837">
        <v>1200</v>
      </c>
      <c r="F2999" s="269" t="s">
        <v>22265</v>
      </c>
      <c r="G2999" s="841" t="s">
        <v>22266</v>
      </c>
      <c r="H2999" s="842" t="s">
        <v>15585</v>
      </c>
      <c r="I2999" s="842" t="s">
        <v>15585</v>
      </c>
      <c r="J2999" s="107" t="s">
        <v>15585</v>
      </c>
      <c r="K2999" s="10">
        <v>3</v>
      </c>
      <c r="L2999" s="10">
        <v>12</v>
      </c>
      <c r="M2999" s="838">
        <v>15210</v>
      </c>
      <c r="N2999" s="10">
        <v>0</v>
      </c>
      <c r="O2999" s="107">
        <v>6</v>
      </c>
      <c r="P2999" s="838">
        <v>7200</v>
      </c>
      <c r="Q2999" s="10">
        <v>0</v>
      </c>
      <c r="R2999" s="107">
        <v>12</v>
      </c>
    </row>
    <row r="3000" spans="1:18" s="843" customFormat="1" ht="22.5" x14ac:dyDescent="0.25">
      <c r="A3000" s="107" t="s">
        <v>19901</v>
      </c>
      <c r="B3000" s="10" t="s">
        <v>19548</v>
      </c>
      <c r="C3000" s="269" t="s">
        <v>30118</v>
      </c>
      <c r="D3000" s="841" t="s">
        <v>20122</v>
      </c>
      <c r="E3000" s="837">
        <v>3200</v>
      </c>
      <c r="F3000" s="269" t="s">
        <v>22267</v>
      </c>
      <c r="G3000" s="841" t="s">
        <v>22268</v>
      </c>
      <c r="H3000" s="842" t="s">
        <v>19594</v>
      </c>
      <c r="I3000" s="842" t="s">
        <v>19093</v>
      </c>
      <c r="J3000" s="107" t="s">
        <v>19594</v>
      </c>
      <c r="K3000" s="10">
        <v>2</v>
      </c>
      <c r="L3000" s="10">
        <v>8</v>
      </c>
      <c r="M3000" s="838">
        <v>27888.89</v>
      </c>
      <c r="N3000" s="10">
        <v>3</v>
      </c>
      <c r="O3000" s="107">
        <v>6</v>
      </c>
      <c r="P3000" s="838">
        <v>0</v>
      </c>
      <c r="Q3000" s="10">
        <v>3</v>
      </c>
      <c r="R3000" s="107">
        <v>12</v>
      </c>
    </row>
    <row r="3001" spans="1:18" s="843" customFormat="1" ht="22.5" x14ac:dyDescent="0.25">
      <c r="A3001" s="107" t="s">
        <v>19901</v>
      </c>
      <c r="B3001" s="10" t="s">
        <v>19548</v>
      </c>
      <c r="C3001" s="269" t="s">
        <v>30118</v>
      </c>
      <c r="D3001" s="841" t="s">
        <v>19902</v>
      </c>
      <c r="E3001" s="837">
        <v>2100</v>
      </c>
      <c r="F3001" s="269" t="s">
        <v>22269</v>
      </c>
      <c r="G3001" s="841" t="s">
        <v>22270</v>
      </c>
      <c r="H3001" s="842" t="s">
        <v>17159</v>
      </c>
      <c r="I3001" s="842" t="s">
        <v>15810</v>
      </c>
      <c r="J3001" s="107" t="s">
        <v>17159</v>
      </c>
      <c r="K3001" s="10">
        <v>3</v>
      </c>
      <c r="L3001" s="10">
        <v>12</v>
      </c>
      <c r="M3001" s="838">
        <v>25660</v>
      </c>
      <c r="N3001" s="10">
        <v>0</v>
      </c>
      <c r="O3001" s="107">
        <v>6</v>
      </c>
      <c r="P3001" s="838">
        <v>12368.42</v>
      </c>
      <c r="Q3001" s="10">
        <v>0</v>
      </c>
      <c r="R3001" s="107">
        <v>12</v>
      </c>
    </row>
    <row r="3002" spans="1:18" s="843" customFormat="1" ht="22.5" x14ac:dyDescent="0.25">
      <c r="A3002" s="107" t="s">
        <v>19901</v>
      </c>
      <c r="B3002" s="10" t="s">
        <v>19548</v>
      </c>
      <c r="C3002" s="269" t="s">
        <v>30118</v>
      </c>
      <c r="D3002" s="841" t="s">
        <v>20321</v>
      </c>
      <c r="E3002" s="837">
        <v>3200</v>
      </c>
      <c r="F3002" s="269" t="s">
        <v>22271</v>
      </c>
      <c r="G3002" s="841" t="s">
        <v>22272</v>
      </c>
      <c r="H3002" s="842" t="s">
        <v>19594</v>
      </c>
      <c r="I3002" s="842" t="s">
        <v>19093</v>
      </c>
      <c r="J3002" s="107" t="s">
        <v>19594</v>
      </c>
      <c r="K3002" s="10">
        <v>3</v>
      </c>
      <c r="L3002" s="10">
        <v>12</v>
      </c>
      <c r="M3002" s="838">
        <v>39000</v>
      </c>
      <c r="N3002" s="10">
        <v>0</v>
      </c>
      <c r="O3002" s="107">
        <v>6</v>
      </c>
      <c r="P3002" s="838">
        <v>19200</v>
      </c>
      <c r="Q3002" s="10">
        <v>0</v>
      </c>
      <c r="R3002" s="107">
        <v>12</v>
      </c>
    </row>
    <row r="3003" spans="1:18" s="843" customFormat="1" ht="22.5" x14ac:dyDescent="0.25">
      <c r="A3003" s="107" t="s">
        <v>19901</v>
      </c>
      <c r="B3003" s="10" t="s">
        <v>19548</v>
      </c>
      <c r="C3003" s="269" t="s">
        <v>30118</v>
      </c>
      <c r="D3003" s="841" t="s">
        <v>20526</v>
      </c>
      <c r="E3003" s="837">
        <v>2100</v>
      </c>
      <c r="F3003" s="269" t="s">
        <v>22273</v>
      </c>
      <c r="G3003" s="841" t="s">
        <v>22274</v>
      </c>
      <c r="H3003" s="842" t="s">
        <v>17159</v>
      </c>
      <c r="I3003" s="842" t="s">
        <v>15810</v>
      </c>
      <c r="J3003" s="107" t="s">
        <v>17159</v>
      </c>
      <c r="K3003" s="10">
        <v>3</v>
      </c>
      <c r="L3003" s="10">
        <v>12</v>
      </c>
      <c r="M3003" s="838">
        <v>25800</v>
      </c>
      <c r="N3003" s="10">
        <v>0</v>
      </c>
      <c r="O3003" s="107">
        <v>6</v>
      </c>
      <c r="P3003" s="838">
        <v>12600</v>
      </c>
      <c r="Q3003" s="10">
        <v>0</v>
      </c>
      <c r="R3003" s="107">
        <v>12</v>
      </c>
    </row>
    <row r="3004" spans="1:18" s="843" customFormat="1" ht="22.5" x14ac:dyDescent="0.25">
      <c r="A3004" s="107" t="s">
        <v>19901</v>
      </c>
      <c r="B3004" s="10" t="s">
        <v>19548</v>
      </c>
      <c r="C3004" s="269" t="s">
        <v>30118</v>
      </c>
      <c r="D3004" s="841" t="s">
        <v>19902</v>
      </c>
      <c r="E3004" s="837">
        <v>2100</v>
      </c>
      <c r="F3004" s="269" t="s">
        <v>22275</v>
      </c>
      <c r="G3004" s="841" t="s">
        <v>22276</v>
      </c>
      <c r="H3004" s="842" t="s">
        <v>17159</v>
      </c>
      <c r="I3004" s="842" t="s">
        <v>15810</v>
      </c>
      <c r="J3004" s="107" t="s">
        <v>17159</v>
      </c>
      <c r="K3004" s="10">
        <v>3</v>
      </c>
      <c r="L3004" s="10">
        <v>12</v>
      </c>
      <c r="M3004" s="838">
        <v>25800</v>
      </c>
      <c r="N3004" s="10">
        <v>0</v>
      </c>
      <c r="O3004" s="107">
        <v>6</v>
      </c>
      <c r="P3004" s="838">
        <v>13102.26</v>
      </c>
      <c r="Q3004" s="10">
        <v>0</v>
      </c>
      <c r="R3004" s="107">
        <v>0</v>
      </c>
    </row>
    <row r="3005" spans="1:18" s="843" customFormat="1" ht="22.5" x14ac:dyDescent="0.25">
      <c r="A3005" s="107" t="s">
        <v>19901</v>
      </c>
      <c r="B3005" s="10" t="s">
        <v>19548</v>
      </c>
      <c r="C3005" s="269" t="s">
        <v>30118</v>
      </c>
      <c r="D3005" s="841" t="s">
        <v>20538</v>
      </c>
      <c r="E3005" s="837">
        <v>3200</v>
      </c>
      <c r="F3005" s="269" t="s">
        <v>22277</v>
      </c>
      <c r="G3005" s="841" t="s">
        <v>22278</v>
      </c>
      <c r="H3005" s="842" t="s">
        <v>19911</v>
      </c>
      <c r="I3005" s="842" t="s">
        <v>19093</v>
      </c>
      <c r="J3005" s="107" t="s">
        <v>19911</v>
      </c>
      <c r="K3005" s="10">
        <v>3</v>
      </c>
      <c r="L3005" s="10">
        <v>12</v>
      </c>
      <c r="M3005" s="838">
        <v>38993.33</v>
      </c>
      <c r="N3005" s="10">
        <v>0</v>
      </c>
      <c r="O3005" s="107">
        <v>6</v>
      </c>
      <c r="P3005" s="838">
        <v>19199.78</v>
      </c>
      <c r="Q3005" s="10">
        <v>0</v>
      </c>
      <c r="R3005" s="107">
        <v>12</v>
      </c>
    </row>
    <row r="3006" spans="1:18" s="843" customFormat="1" ht="22.5" x14ac:dyDescent="0.25">
      <c r="A3006" s="107" t="s">
        <v>19901</v>
      </c>
      <c r="B3006" s="10" t="s">
        <v>19548</v>
      </c>
      <c r="C3006" s="269" t="s">
        <v>30118</v>
      </c>
      <c r="D3006" s="841" t="s">
        <v>20526</v>
      </c>
      <c r="E3006" s="837">
        <v>2100</v>
      </c>
      <c r="F3006" s="269" t="s">
        <v>22279</v>
      </c>
      <c r="G3006" s="841" t="s">
        <v>22280</v>
      </c>
      <c r="H3006" s="842" t="s">
        <v>17159</v>
      </c>
      <c r="I3006" s="842" t="s">
        <v>15810</v>
      </c>
      <c r="J3006" s="107" t="s">
        <v>17159</v>
      </c>
      <c r="K3006" s="10">
        <v>3</v>
      </c>
      <c r="L3006" s="10">
        <v>12</v>
      </c>
      <c r="M3006" s="838">
        <v>25800</v>
      </c>
      <c r="N3006" s="10">
        <v>0</v>
      </c>
      <c r="O3006" s="107">
        <v>6</v>
      </c>
      <c r="P3006" s="838">
        <v>12600</v>
      </c>
      <c r="Q3006" s="10">
        <v>0</v>
      </c>
      <c r="R3006" s="107">
        <v>12</v>
      </c>
    </row>
    <row r="3007" spans="1:18" s="843" customFormat="1" ht="22.5" x14ac:dyDescent="0.25">
      <c r="A3007" s="107" t="s">
        <v>19901</v>
      </c>
      <c r="B3007" s="10" t="s">
        <v>19548</v>
      </c>
      <c r="C3007" s="269" t="s">
        <v>30118</v>
      </c>
      <c r="D3007" s="841" t="s">
        <v>19902</v>
      </c>
      <c r="E3007" s="837">
        <v>2100</v>
      </c>
      <c r="F3007" s="269" t="s">
        <v>22281</v>
      </c>
      <c r="G3007" s="841" t="s">
        <v>22282</v>
      </c>
      <c r="H3007" s="842" t="s">
        <v>17159</v>
      </c>
      <c r="I3007" s="842" t="s">
        <v>15810</v>
      </c>
      <c r="J3007" s="107" t="s">
        <v>17159</v>
      </c>
      <c r="K3007" s="10">
        <v>3</v>
      </c>
      <c r="L3007" s="10">
        <v>12</v>
      </c>
      <c r="M3007" s="838">
        <v>25782.5</v>
      </c>
      <c r="N3007" s="10">
        <v>0</v>
      </c>
      <c r="O3007" s="107">
        <v>6</v>
      </c>
      <c r="P3007" s="838">
        <v>12600</v>
      </c>
      <c r="Q3007" s="10">
        <v>0</v>
      </c>
      <c r="R3007" s="107">
        <v>12</v>
      </c>
    </row>
    <row r="3008" spans="1:18" s="843" customFormat="1" ht="22.5" x14ac:dyDescent="0.25">
      <c r="A3008" s="107" t="s">
        <v>19901</v>
      </c>
      <c r="B3008" s="10" t="s">
        <v>19548</v>
      </c>
      <c r="C3008" s="269" t="s">
        <v>30118</v>
      </c>
      <c r="D3008" s="841" t="s">
        <v>19902</v>
      </c>
      <c r="E3008" s="837">
        <v>2100</v>
      </c>
      <c r="F3008" s="269" t="s">
        <v>22283</v>
      </c>
      <c r="G3008" s="841" t="s">
        <v>22284</v>
      </c>
      <c r="H3008" s="842" t="s">
        <v>17159</v>
      </c>
      <c r="I3008" s="842" t="s">
        <v>15810</v>
      </c>
      <c r="J3008" s="107" t="s">
        <v>17159</v>
      </c>
      <c r="K3008" s="10">
        <v>3</v>
      </c>
      <c r="L3008" s="10">
        <v>12</v>
      </c>
      <c r="M3008" s="838">
        <v>25800</v>
      </c>
      <c r="N3008" s="10">
        <v>0</v>
      </c>
      <c r="O3008" s="107">
        <v>6</v>
      </c>
      <c r="P3008" s="838">
        <v>12600</v>
      </c>
      <c r="Q3008" s="10">
        <v>0</v>
      </c>
      <c r="R3008" s="107">
        <v>12</v>
      </c>
    </row>
    <row r="3009" spans="1:18" s="843" customFormat="1" ht="22.5" x14ac:dyDescent="0.25">
      <c r="A3009" s="107" t="s">
        <v>19901</v>
      </c>
      <c r="B3009" s="10" t="s">
        <v>19548</v>
      </c>
      <c r="C3009" s="269" t="s">
        <v>30118</v>
      </c>
      <c r="D3009" s="841" t="s">
        <v>19908</v>
      </c>
      <c r="E3009" s="837">
        <v>3200</v>
      </c>
      <c r="F3009" s="269" t="s">
        <v>22285</v>
      </c>
      <c r="G3009" s="841" t="s">
        <v>22286</v>
      </c>
      <c r="H3009" s="842" t="s">
        <v>19641</v>
      </c>
      <c r="I3009" s="842" t="s">
        <v>19093</v>
      </c>
      <c r="J3009" s="107" t="s">
        <v>19641</v>
      </c>
      <c r="K3009" s="10">
        <v>3</v>
      </c>
      <c r="L3009" s="10">
        <v>12</v>
      </c>
      <c r="M3009" s="838">
        <v>38953.33</v>
      </c>
      <c r="N3009" s="10">
        <v>0</v>
      </c>
      <c r="O3009" s="107">
        <v>6</v>
      </c>
      <c r="P3009" s="838">
        <v>19200</v>
      </c>
      <c r="Q3009" s="10">
        <v>0</v>
      </c>
      <c r="R3009" s="107">
        <v>12</v>
      </c>
    </row>
    <row r="3010" spans="1:18" s="843" customFormat="1" ht="22.5" x14ac:dyDescent="0.25">
      <c r="A3010" s="107" t="s">
        <v>19901</v>
      </c>
      <c r="B3010" s="10" t="s">
        <v>19548</v>
      </c>
      <c r="C3010" s="269" t="s">
        <v>30118</v>
      </c>
      <c r="D3010" s="841" t="s">
        <v>19902</v>
      </c>
      <c r="E3010" s="837">
        <v>2100</v>
      </c>
      <c r="F3010" s="269" t="s">
        <v>22287</v>
      </c>
      <c r="G3010" s="841" t="s">
        <v>22288</v>
      </c>
      <c r="H3010" s="842" t="s">
        <v>17159</v>
      </c>
      <c r="I3010" s="842" t="s">
        <v>15810</v>
      </c>
      <c r="J3010" s="107" t="s">
        <v>17159</v>
      </c>
      <c r="K3010" s="10">
        <v>3</v>
      </c>
      <c r="L3010" s="10">
        <v>12</v>
      </c>
      <c r="M3010" s="838">
        <v>23070</v>
      </c>
      <c r="N3010" s="10">
        <v>0</v>
      </c>
      <c r="O3010" s="107">
        <v>6</v>
      </c>
      <c r="P3010" s="838">
        <v>12821</v>
      </c>
      <c r="Q3010" s="10">
        <v>0</v>
      </c>
      <c r="R3010" s="107">
        <v>12</v>
      </c>
    </row>
    <row r="3011" spans="1:18" s="843" customFormat="1" ht="22.5" x14ac:dyDescent="0.25">
      <c r="A3011" s="107" t="s">
        <v>19901</v>
      </c>
      <c r="B3011" s="10" t="s">
        <v>19548</v>
      </c>
      <c r="C3011" s="269" t="s">
        <v>30118</v>
      </c>
      <c r="D3011" s="841" t="s">
        <v>19974</v>
      </c>
      <c r="E3011" s="837">
        <v>2100</v>
      </c>
      <c r="F3011" s="269" t="s">
        <v>22289</v>
      </c>
      <c r="G3011" s="841" t="s">
        <v>22290</v>
      </c>
      <c r="H3011" s="842" t="s">
        <v>17159</v>
      </c>
      <c r="I3011" s="842" t="s">
        <v>15810</v>
      </c>
      <c r="J3011" s="107" t="s">
        <v>17159</v>
      </c>
      <c r="K3011" s="10">
        <v>3</v>
      </c>
      <c r="L3011" s="10">
        <v>12</v>
      </c>
      <c r="M3011" s="838">
        <v>25800</v>
      </c>
      <c r="N3011" s="10">
        <v>0</v>
      </c>
      <c r="O3011" s="107">
        <v>6</v>
      </c>
      <c r="P3011" s="838">
        <v>12600</v>
      </c>
      <c r="Q3011" s="10">
        <v>0</v>
      </c>
      <c r="R3011" s="107">
        <v>12</v>
      </c>
    </row>
    <row r="3012" spans="1:18" s="843" customFormat="1" ht="22.5" x14ac:dyDescent="0.25">
      <c r="A3012" s="107" t="s">
        <v>19901</v>
      </c>
      <c r="B3012" s="10" t="s">
        <v>19548</v>
      </c>
      <c r="C3012" s="269" t="s">
        <v>30118</v>
      </c>
      <c r="D3012" s="841" t="s">
        <v>22291</v>
      </c>
      <c r="E3012" s="837">
        <v>2200</v>
      </c>
      <c r="F3012" s="269" t="s">
        <v>22292</v>
      </c>
      <c r="G3012" s="841" t="s">
        <v>22293</v>
      </c>
      <c r="H3012" s="842" t="s">
        <v>15585</v>
      </c>
      <c r="I3012" s="842" t="s">
        <v>15585</v>
      </c>
      <c r="J3012" s="107" t="s">
        <v>15585</v>
      </c>
      <c r="K3012" s="10">
        <v>3</v>
      </c>
      <c r="L3012" s="10">
        <v>12</v>
      </c>
      <c r="M3012" s="838">
        <v>26982.129999999997</v>
      </c>
      <c r="N3012" s="10">
        <v>0</v>
      </c>
      <c r="O3012" s="107">
        <v>6</v>
      </c>
      <c r="P3012" s="838">
        <v>13029.5</v>
      </c>
      <c r="Q3012" s="10">
        <v>0</v>
      </c>
      <c r="R3012" s="107">
        <v>12</v>
      </c>
    </row>
    <row r="3013" spans="1:18" s="843" customFormat="1" ht="22.5" x14ac:dyDescent="0.25">
      <c r="A3013" s="107" t="s">
        <v>19901</v>
      </c>
      <c r="B3013" s="10" t="s">
        <v>19548</v>
      </c>
      <c r="C3013" s="269" t="s">
        <v>30118</v>
      </c>
      <c r="D3013" s="841" t="s">
        <v>19974</v>
      </c>
      <c r="E3013" s="837">
        <v>2100</v>
      </c>
      <c r="F3013" s="269" t="s">
        <v>22294</v>
      </c>
      <c r="G3013" s="841" t="s">
        <v>22295</v>
      </c>
      <c r="H3013" s="842" t="s">
        <v>17159</v>
      </c>
      <c r="I3013" s="842" t="s">
        <v>15810</v>
      </c>
      <c r="J3013" s="107" t="s">
        <v>17159</v>
      </c>
      <c r="K3013" s="10">
        <v>3</v>
      </c>
      <c r="L3013" s="10">
        <v>12</v>
      </c>
      <c r="M3013" s="838">
        <v>25800</v>
      </c>
      <c r="N3013" s="10">
        <v>0</v>
      </c>
      <c r="O3013" s="107">
        <v>6</v>
      </c>
      <c r="P3013" s="838">
        <v>12600</v>
      </c>
      <c r="Q3013" s="10">
        <v>0</v>
      </c>
      <c r="R3013" s="107">
        <v>12</v>
      </c>
    </row>
    <row r="3014" spans="1:18" s="843" customFormat="1" ht="22.5" x14ac:dyDescent="0.25">
      <c r="A3014" s="107" t="s">
        <v>19901</v>
      </c>
      <c r="B3014" s="10" t="s">
        <v>19548</v>
      </c>
      <c r="C3014" s="269" t="s">
        <v>30118</v>
      </c>
      <c r="D3014" s="841" t="s">
        <v>20061</v>
      </c>
      <c r="E3014" s="837">
        <v>3500</v>
      </c>
      <c r="F3014" s="269" t="s">
        <v>22296</v>
      </c>
      <c r="G3014" s="841" t="s">
        <v>22297</v>
      </c>
      <c r="H3014" s="842" t="s">
        <v>19911</v>
      </c>
      <c r="I3014" s="842" t="s">
        <v>19093</v>
      </c>
      <c r="J3014" s="107" t="s">
        <v>19911</v>
      </c>
      <c r="K3014" s="10">
        <v>0</v>
      </c>
      <c r="L3014" s="10">
        <v>0</v>
      </c>
      <c r="M3014" s="838">
        <v>0</v>
      </c>
      <c r="N3014" s="10">
        <v>1</v>
      </c>
      <c r="O3014" s="107">
        <v>6</v>
      </c>
      <c r="P3014" s="838">
        <v>11529.58</v>
      </c>
      <c r="Q3014" s="10">
        <v>1</v>
      </c>
      <c r="R3014" s="107">
        <v>10</v>
      </c>
    </row>
    <row r="3015" spans="1:18" s="843" customFormat="1" ht="22.5" x14ac:dyDescent="0.25">
      <c r="A3015" s="107" t="s">
        <v>19901</v>
      </c>
      <c r="B3015" s="10" t="s">
        <v>19548</v>
      </c>
      <c r="C3015" s="269" t="s">
        <v>30118</v>
      </c>
      <c r="D3015" s="841" t="s">
        <v>22298</v>
      </c>
      <c r="E3015" s="837">
        <v>4500</v>
      </c>
      <c r="F3015" s="269" t="s">
        <v>22299</v>
      </c>
      <c r="G3015" s="841" t="s">
        <v>22300</v>
      </c>
      <c r="H3015" s="842" t="s">
        <v>18791</v>
      </c>
      <c r="I3015" s="842" t="s">
        <v>19093</v>
      </c>
      <c r="J3015" s="107" t="s">
        <v>18791</v>
      </c>
      <c r="K3015" s="10">
        <v>2</v>
      </c>
      <c r="L3015" s="10">
        <v>8</v>
      </c>
      <c r="M3015" s="838">
        <v>34344.370000000003</v>
      </c>
      <c r="N3015" s="10">
        <v>3</v>
      </c>
      <c r="O3015" s="107">
        <v>6</v>
      </c>
      <c r="P3015" s="838">
        <v>27000</v>
      </c>
      <c r="Q3015" s="10">
        <v>3</v>
      </c>
      <c r="R3015" s="107">
        <v>12</v>
      </c>
    </row>
    <row r="3016" spans="1:18" s="843" customFormat="1" ht="22.5" x14ac:dyDescent="0.25">
      <c r="A3016" s="107" t="s">
        <v>19901</v>
      </c>
      <c r="B3016" s="10" t="s">
        <v>19548</v>
      </c>
      <c r="C3016" s="269" t="s">
        <v>30118</v>
      </c>
      <c r="D3016" s="841" t="s">
        <v>20216</v>
      </c>
      <c r="E3016" s="837">
        <v>2100</v>
      </c>
      <c r="F3016" s="269" t="s">
        <v>22301</v>
      </c>
      <c r="G3016" s="841" t="s">
        <v>22302</v>
      </c>
      <c r="H3016" s="842" t="s">
        <v>17159</v>
      </c>
      <c r="I3016" s="842" t="s">
        <v>15810</v>
      </c>
      <c r="J3016" s="107" t="s">
        <v>17159</v>
      </c>
      <c r="K3016" s="10">
        <v>3</v>
      </c>
      <c r="L3016" s="10">
        <v>12</v>
      </c>
      <c r="M3016" s="838">
        <v>25800</v>
      </c>
      <c r="N3016" s="10">
        <v>0</v>
      </c>
      <c r="O3016" s="107">
        <v>6</v>
      </c>
      <c r="P3016" s="838">
        <v>12600</v>
      </c>
      <c r="Q3016" s="10">
        <v>0</v>
      </c>
      <c r="R3016" s="107">
        <v>12</v>
      </c>
    </row>
    <row r="3017" spans="1:18" s="843" customFormat="1" ht="22.5" x14ac:dyDescent="0.25">
      <c r="A3017" s="107" t="s">
        <v>19901</v>
      </c>
      <c r="B3017" s="10" t="s">
        <v>19548</v>
      </c>
      <c r="C3017" s="269" t="s">
        <v>30118</v>
      </c>
      <c r="D3017" s="841" t="s">
        <v>19902</v>
      </c>
      <c r="E3017" s="837">
        <v>2100</v>
      </c>
      <c r="F3017" s="269" t="s">
        <v>22303</v>
      </c>
      <c r="G3017" s="841" t="s">
        <v>22304</v>
      </c>
      <c r="H3017" s="842" t="s">
        <v>17159</v>
      </c>
      <c r="I3017" s="842" t="s">
        <v>15810</v>
      </c>
      <c r="J3017" s="107" t="s">
        <v>17159</v>
      </c>
      <c r="K3017" s="10">
        <v>3</v>
      </c>
      <c r="L3017" s="10">
        <v>12</v>
      </c>
      <c r="M3017" s="838">
        <v>25800</v>
      </c>
      <c r="N3017" s="10">
        <v>0</v>
      </c>
      <c r="O3017" s="107">
        <v>6</v>
      </c>
      <c r="P3017" s="838">
        <v>12600</v>
      </c>
      <c r="Q3017" s="10">
        <v>0</v>
      </c>
      <c r="R3017" s="107">
        <v>12</v>
      </c>
    </row>
    <row r="3018" spans="1:18" s="843" customFormat="1" ht="22.5" x14ac:dyDescent="0.25">
      <c r="A3018" s="107" t="s">
        <v>19901</v>
      </c>
      <c r="B3018" s="10" t="s">
        <v>19548</v>
      </c>
      <c r="C3018" s="269" t="s">
        <v>30118</v>
      </c>
      <c r="D3018" s="841" t="s">
        <v>20128</v>
      </c>
      <c r="E3018" s="837">
        <v>4500</v>
      </c>
      <c r="F3018" s="269" t="s">
        <v>22305</v>
      </c>
      <c r="G3018" s="841" t="s">
        <v>22306</v>
      </c>
      <c r="H3018" s="842" t="s">
        <v>19594</v>
      </c>
      <c r="I3018" s="842" t="s">
        <v>19093</v>
      </c>
      <c r="J3018" s="107" t="s">
        <v>19594</v>
      </c>
      <c r="K3018" s="10">
        <v>3</v>
      </c>
      <c r="L3018" s="10">
        <v>12</v>
      </c>
      <c r="M3018" s="838">
        <v>54600</v>
      </c>
      <c r="N3018" s="10">
        <v>0</v>
      </c>
      <c r="O3018" s="107">
        <v>6</v>
      </c>
      <c r="P3018" s="838">
        <v>27000</v>
      </c>
      <c r="Q3018" s="10">
        <v>0</v>
      </c>
      <c r="R3018" s="107">
        <v>12</v>
      </c>
    </row>
    <row r="3019" spans="1:18" s="843" customFormat="1" ht="22.5" x14ac:dyDescent="0.25">
      <c r="A3019" s="107" t="s">
        <v>19901</v>
      </c>
      <c r="B3019" s="10" t="s">
        <v>19548</v>
      </c>
      <c r="C3019" s="269" t="s">
        <v>30118</v>
      </c>
      <c r="D3019" s="841" t="s">
        <v>19955</v>
      </c>
      <c r="E3019" s="837">
        <v>3200</v>
      </c>
      <c r="F3019" s="269" t="s">
        <v>22307</v>
      </c>
      <c r="G3019" s="841" t="s">
        <v>22308</v>
      </c>
      <c r="H3019" s="842" t="s">
        <v>19594</v>
      </c>
      <c r="I3019" s="842" t="s">
        <v>19093</v>
      </c>
      <c r="J3019" s="107" t="s">
        <v>19594</v>
      </c>
      <c r="K3019" s="10">
        <v>3</v>
      </c>
      <c r="L3019" s="10">
        <v>12</v>
      </c>
      <c r="M3019" s="838">
        <v>39000</v>
      </c>
      <c r="N3019" s="10">
        <v>0</v>
      </c>
      <c r="O3019" s="107">
        <v>6</v>
      </c>
      <c r="P3019" s="838">
        <v>19200</v>
      </c>
      <c r="Q3019" s="10">
        <v>0</v>
      </c>
      <c r="R3019" s="107">
        <v>12</v>
      </c>
    </row>
    <row r="3020" spans="1:18" s="843" customFormat="1" ht="22.5" x14ac:dyDescent="0.25">
      <c r="A3020" s="107" t="s">
        <v>19901</v>
      </c>
      <c r="B3020" s="10" t="s">
        <v>19548</v>
      </c>
      <c r="C3020" s="269" t="s">
        <v>30118</v>
      </c>
      <c r="D3020" s="841" t="s">
        <v>19955</v>
      </c>
      <c r="E3020" s="837">
        <v>3200</v>
      </c>
      <c r="F3020" s="269" t="s">
        <v>22309</v>
      </c>
      <c r="G3020" s="841" t="s">
        <v>22310</v>
      </c>
      <c r="H3020" s="842" t="s">
        <v>15577</v>
      </c>
      <c r="I3020" s="842" t="s">
        <v>19093</v>
      </c>
      <c r="J3020" s="107" t="s">
        <v>15577</v>
      </c>
      <c r="K3020" s="10">
        <v>3</v>
      </c>
      <c r="L3020" s="10">
        <v>12</v>
      </c>
      <c r="M3020" s="838">
        <v>38686.44</v>
      </c>
      <c r="N3020" s="10">
        <v>0</v>
      </c>
      <c r="O3020" s="107">
        <v>6</v>
      </c>
      <c r="P3020" s="838">
        <v>19067.550000000003</v>
      </c>
      <c r="Q3020" s="10">
        <v>0</v>
      </c>
      <c r="R3020" s="107">
        <v>12</v>
      </c>
    </row>
    <row r="3021" spans="1:18" s="843" customFormat="1" ht="22.5" x14ac:dyDescent="0.25">
      <c r="A3021" s="107" t="s">
        <v>19901</v>
      </c>
      <c r="B3021" s="10" t="s">
        <v>19548</v>
      </c>
      <c r="C3021" s="269" t="s">
        <v>30118</v>
      </c>
      <c r="D3021" s="841" t="s">
        <v>19955</v>
      </c>
      <c r="E3021" s="837">
        <v>3200</v>
      </c>
      <c r="F3021" s="269" t="s">
        <v>22311</v>
      </c>
      <c r="G3021" s="841" t="s">
        <v>22312</v>
      </c>
      <c r="H3021" s="842" t="s">
        <v>19594</v>
      </c>
      <c r="I3021" s="842" t="s">
        <v>19093</v>
      </c>
      <c r="J3021" s="107" t="s">
        <v>19594</v>
      </c>
      <c r="K3021" s="10">
        <v>3</v>
      </c>
      <c r="L3021" s="10">
        <v>12</v>
      </c>
      <c r="M3021" s="838">
        <v>39000</v>
      </c>
      <c r="N3021" s="10">
        <v>0</v>
      </c>
      <c r="O3021" s="107">
        <v>6</v>
      </c>
      <c r="P3021" s="838">
        <v>19200</v>
      </c>
      <c r="Q3021" s="10">
        <v>0</v>
      </c>
      <c r="R3021" s="107">
        <v>12</v>
      </c>
    </row>
    <row r="3022" spans="1:18" s="843" customFormat="1" ht="22.5" x14ac:dyDescent="0.25">
      <c r="A3022" s="107" t="s">
        <v>19901</v>
      </c>
      <c r="B3022" s="10" t="s">
        <v>19548</v>
      </c>
      <c r="C3022" s="269" t="s">
        <v>30118</v>
      </c>
      <c r="D3022" s="841" t="s">
        <v>20128</v>
      </c>
      <c r="E3022" s="837">
        <v>4500</v>
      </c>
      <c r="F3022" s="269" t="s">
        <v>22313</v>
      </c>
      <c r="G3022" s="841" t="s">
        <v>22314</v>
      </c>
      <c r="H3022" s="842" t="s">
        <v>19641</v>
      </c>
      <c r="I3022" s="842" t="s">
        <v>19093</v>
      </c>
      <c r="J3022" s="107" t="s">
        <v>19641</v>
      </c>
      <c r="K3022" s="10">
        <v>3</v>
      </c>
      <c r="L3022" s="10">
        <v>12</v>
      </c>
      <c r="M3022" s="838">
        <v>54600</v>
      </c>
      <c r="N3022" s="10">
        <v>0</v>
      </c>
      <c r="O3022" s="107">
        <v>6</v>
      </c>
      <c r="P3022" s="838">
        <v>27000</v>
      </c>
      <c r="Q3022" s="10">
        <v>0</v>
      </c>
      <c r="R3022" s="107">
        <v>12</v>
      </c>
    </row>
    <row r="3023" spans="1:18" s="843" customFormat="1" ht="22.5" x14ac:dyDescent="0.25">
      <c r="A3023" s="107" t="s">
        <v>19901</v>
      </c>
      <c r="B3023" s="10" t="s">
        <v>19548</v>
      </c>
      <c r="C3023" s="269" t="s">
        <v>30118</v>
      </c>
      <c r="D3023" s="841" t="s">
        <v>19902</v>
      </c>
      <c r="E3023" s="837">
        <v>2100</v>
      </c>
      <c r="F3023" s="269" t="s">
        <v>22315</v>
      </c>
      <c r="G3023" s="841" t="s">
        <v>22316</v>
      </c>
      <c r="H3023" s="842" t="s">
        <v>17159</v>
      </c>
      <c r="I3023" s="842" t="s">
        <v>15810</v>
      </c>
      <c r="J3023" s="107" t="s">
        <v>17159</v>
      </c>
      <c r="K3023" s="10">
        <v>3</v>
      </c>
      <c r="L3023" s="10">
        <v>12</v>
      </c>
      <c r="M3023" s="838">
        <v>25800</v>
      </c>
      <c r="N3023" s="10">
        <v>0</v>
      </c>
      <c r="O3023" s="107">
        <v>6</v>
      </c>
      <c r="P3023" s="838">
        <v>12507.83</v>
      </c>
      <c r="Q3023" s="10">
        <v>0</v>
      </c>
      <c r="R3023" s="107">
        <v>12</v>
      </c>
    </row>
    <row r="3024" spans="1:18" s="843" customFormat="1" ht="22.5" x14ac:dyDescent="0.25">
      <c r="A3024" s="107" t="s">
        <v>19901</v>
      </c>
      <c r="B3024" s="10" t="s">
        <v>19548</v>
      </c>
      <c r="C3024" s="269" t="s">
        <v>30118</v>
      </c>
      <c r="D3024" s="841" t="s">
        <v>19964</v>
      </c>
      <c r="E3024" s="837">
        <v>1900</v>
      </c>
      <c r="F3024" s="269" t="s">
        <v>22317</v>
      </c>
      <c r="G3024" s="841" t="s">
        <v>22318</v>
      </c>
      <c r="H3024" s="842" t="s">
        <v>15585</v>
      </c>
      <c r="I3024" s="842" t="s">
        <v>15585</v>
      </c>
      <c r="J3024" s="107" t="s">
        <v>15585</v>
      </c>
      <c r="K3024" s="10">
        <v>3</v>
      </c>
      <c r="L3024" s="10">
        <v>12</v>
      </c>
      <c r="M3024" s="838">
        <v>23609.599999999999</v>
      </c>
      <c r="N3024" s="10">
        <v>0</v>
      </c>
      <c r="O3024" s="107">
        <v>6</v>
      </c>
      <c r="P3024" s="838">
        <v>11393.53</v>
      </c>
      <c r="Q3024" s="10">
        <v>0</v>
      </c>
      <c r="R3024" s="107">
        <v>12</v>
      </c>
    </row>
    <row r="3025" spans="1:18" s="843" customFormat="1" ht="22.5" x14ac:dyDescent="0.25">
      <c r="A3025" s="107" t="s">
        <v>19901</v>
      </c>
      <c r="B3025" s="10" t="s">
        <v>19548</v>
      </c>
      <c r="C3025" s="269" t="s">
        <v>30118</v>
      </c>
      <c r="D3025" s="841" t="s">
        <v>22319</v>
      </c>
      <c r="E3025" s="837">
        <v>4400</v>
      </c>
      <c r="F3025" s="269" t="s">
        <v>22320</v>
      </c>
      <c r="G3025" s="841" t="s">
        <v>22321</v>
      </c>
      <c r="H3025" s="842" t="s">
        <v>15446</v>
      </c>
      <c r="I3025" s="842" t="s">
        <v>19093</v>
      </c>
      <c r="J3025" s="107" t="s">
        <v>15446</v>
      </c>
      <c r="K3025" s="10">
        <v>3</v>
      </c>
      <c r="L3025" s="10">
        <v>12</v>
      </c>
      <c r="M3025" s="838">
        <v>53399.69</v>
      </c>
      <c r="N3025" s="10">
        <v>0</v>
      </c>
      <c r="O3025" s="107">
        <v>6</v>
      </c>
      <c r="P3025" s="838">
        <v>26400</v>
      </c>
      <c r="Q3025" s="10">
        <v>0</v>
      </c>
      <c r="R3025" s="107">
        <v>12</v>
      </c>
    </row>
    <row r="3026" spans="1:18" s="843" customFormat="1" ht="22.5" x14ac:dyDescent="0.25">
      <c r="A3026" s="107" t="s">
        <v>19901</v>
      </c>
      <c r="B3026" s="10" t="s">
        <v>19548</v>
      </c>
      <c r="C3026" s="269" t="s">
        <v>30118</v>
      </c>
      <c r="D3026" s="841" t="s">
        <v>19926</v>
      </c>
      <c r="E3026" s="837">
        <v>1025</v>
      </c>
      <c r="F3026" s="269" t="s">
        <v>22322</v>
      </c>
      <c r="G3026" s="841" t="s">
        <v>22323</v>
      </c>
      <c r="H3026" s="842" t="s">
        <v>17159</v>
      </c>
      <c r="I3026" s="842" t="s">
        <v>15810</v>
      </c>
      <c r="J3026" s="107" t="s">
        <v>17159</v>
      </c>
      <c r="K3026" s="10">
        <v>3</v>
      </c>
      <c r="L3026" s="10">
        <v>12</v>
      </c>
      <c r="M3026" s="838">
        <v>12810</v>
      </c>
      <c r="N3026" s="10">
        <v>0</v>
      </c>
      <c r="O3026" s="107">
        <v>6</v>
      </c>
      <c r="P3026" s="838">
        <v>6025</v>
      </c>
      <c r="Q3026" s="10">
        <v>0</v>
      </c>
      <c r="R3026" s="107">
        <v>12</v>
      </c>
    </row>
    <row r="3027" spans="1:18" s="843" customFormat="1" ht="22.5" x14ac:dyDescent="0.25">
      <c r="A3027" s="107" t="s">
        <v>19901</v>
      </c>
      <c r="B3027" s="10" t="s">
        <v>19548</v>
      </c>
      <c r="C3027" s="269" t="s">
        <v>30118</v>
      </c>
      <c r="D3027" s="841" t="s">
        <v>19908</v>
      </c>
      <c r="E3027" s="837">
        <v>3200</v>
      </c>
      <c r="F3027" s="269" t="s">
        <v>22324</v>
      </c>
      <c r="G3027" s="841" t="s">
        <v>22325</v>
      </c>
      <c r="H3027" s="842" t="s">
        <v>19911</v>
      </c>
      <c r="I3027" s="842" t="s">
        <v>19093</v>
      </c>
      <c r="J3027" s="107" t="s">
        <v>19911</v>
      </c>
      <c r="K3027" s="10">
        <v>3</v>
      </c>
      <c r="L3027" s="10">
        <v>12</v>
      </c>
      <c r="M3027" s="838">
        <v>39000</v>
      </c>
      <c r="N3027" s="10">
        <v>0</v>
      </c>
      <c r="O3027" s="107">
        <v>6</v>
      </c>
      <c r="P3027" s="838">
        <v>19200</v>
      </c>
      <c r="Q3027" s="10">
        <v>0</v>
      </c>
      <c r="R3027" s="107">
        <v>12</v>
      </c>
    </row>
    <row r="3028" spans="1:18" s="843" customFormat="1" ht="33.75" x14ac:dyDescent="0.25">
      <c r="A3028" s="107" t="s">
        <v>19901</v>
      </c>
      <c r="B3028" s="10" t="s">
        <v>19548</v>
      </c>
      <c r="C3028" s="269" t="s">
        <v>30118</v>
      </c>
      <c r="D3028" s="841" t="s">
        <v>21990</v>
      </c>
      <c r="E3028" s="837">
        <v>2100</v>
      </c>
      <c r="F3028" s="269" t="s">
        <v>22326</v>
      </c>
      <c r="G3028" s="841" t="s">
        <v>22327</v>
      </c>
      <c r="H3028" s="842" t="s">
        <v>17461</v>
      </c>
      <c r="I3028" s="842" t="s">
        <v>15810</v>
      </c>
      <c r="J3028" s="107" t="s">
        <v>17461</v>
      </c>
      <c r="K3028" s="10">
        <v>3</v>
      </c>
      <c r="L3028" s="10">
        <v>12</v>
      </c>
      <c r="M3028" s="838">
        <v>25800</v>
      </c>
      <c r="N3028" s="10">
        <v>0</v>
      </c>
      <c r="O3028" s="107">
        <v>6</v>
      </c>
      <c r="P3028" s="838">
        <v>12460</v>
      </c>
      <c r="Q3028" s="10">
        <v>0</v>
      </c>
      <c r="R3028" s="107">
        <v>12</v>
      </c>
    </row>
    <row r="3029" spans="1:18" s="843" customFormat="1" ht="22.5" x14ac:dyDescent="0.25">
      <c r="A3029" s="107" t="s">
        <v>19901</v>
      </c>
      <c r="B3029" s="10" t="s">
        <v>19548</v>
      </c>
      <c r="C3029" s="269" t="s">
        <v>30118</v>
      </c>
      <c r="D3029" s="841" t="s">
        <v>19902</v>
      </c>
      <c r="E3029" s="837">
        <v>2100</v>
      </c>
      <c r="F3029" s="269" t="s">
        <v>22328</v>
      </c>
      <c r="G3029" s="841" t="s">
        <v>22329</v>
      </c>
      <c r="H3029" s="842" t="s">
        <v>15585</v>
      </c>
      <c r="I3029" s="842" t="s">
        <v>15585</v>
      </c>
      <c r="J3029" s="107" t="s">
        <v>15585</v>
      </c>
      <c r="K3029" s="10">
        <v>3</v>
      </c>
      <c r="L3029" s="10">
        <v>12</v>
      </c>
      <c r="M3029" s="838">
        <v>25785.55</v>
      </c>
      <c r="N3029" s="10">
        <v>0</v>
      </c>
      <c r="O3029" s="107">
        <v>6</v>
      </c>
      <c r="P3029" s="838">
        <v>12587.45</v>
      </c>
      <c r="Q3029" s="10">
        <v>0</v>
      </c>
      <c r="R3029" s="107">
        <v>12</v>
      </c>
    </row>
    <row r="3030" spans="1:18" s="843" customFormat="1" ht="22.5" x14ac:dyDescent="0.25">
      <c r="A3030" s="107" t="s">
        <v>19901</v>
      </c>
      <c r="B3030" s="10" t="s">
        <v>19548</v>
      </c>
      <c r="C3030" s="269" t="s">
        <v>30118</v>
      </c>
      <c r="D3030" s="841" t="s">
        <v>19926</v>
      </c>
      <c r="E3030" s="837">
        <v>1025</v>
      </c>
      <c r="F3030" s="269" t="s">
        <v>22330</v>
      </c>
      <c r="G3030" s="841" t="s">
        <v>22331</v>
      </c>
      <c r="H3030" s="842" t="s">
        <v>15585</v>
      </c>
      <c r="I3030" s="842" t="s">
        <v>15585</v>
      </c>
      <c r="J3030" s="107" t="s">
        <v>15585</v>
      </c>
      <c r="K3030" s="10">
        <v>3</v>
      </c>
      <c r="L3030" s="10">
        <v>12</v>
      </c>
      <c r="M3030" s="838">
        <v>12802.7</v>
      </c>
      <c r="N3030" s="10">
        <v>0</v>
      </c>
      <c r="O3030" s="107">
        <v>6</v>
      </c>
      <c r="P3030" s="838">
        <v>6025</v>
      </c>
      <c r="Q3030" s="10">
        <v>0</v>
      </c>
      <c r="R3030" s="107">
        <v>12</v>
      </c>
    </row>
    <row r="3031" spans="1:18" s="843" customFormat="1" ht="22.5" x14ac:dyDescent="0.25">
      <c r="A3031" s="107" t="s">
        <v>19901</v>
      </c>
      <c r="B3031" s="10" t="s">
        <v>19548</v>
      </c>
      <c r="C3031" s="269" t="s">
        <v>30118</v>
      </c>
      <c r="D3031" s="841" t="s">
        <v>19955</v>
      </c>
      <c r="E3031" s="837">
        <v>3200</v>
      </c>
      <c r="F3031" s="269" t="s">
        <v>22332</v>
      </c>
      <c r="G3031" s="841" t="s">
        <v>22333</v>
      </c>
      <c r="H3031" s="842" t="s">
        <v>19594</v>
      </c>
      <c r="I3031" s="842" t="s">
        <v>19093</v>
      </c>
      <c r="J3031" s="107" t="s">
        <v>19594</v>
      </c>
      <c r="K3031" s="10">
        <v>3</v>
      </c>
      <c r="L3031" s="10">
        <v>12</v>
      </c>
      <c r="M3031" s="838">
        <v>39000</v>
      </c>
      <c r="N3031" s="10">
        <v>0</v>
      </c>
      <c r="O3031" s="107">
        <v>6</v>
      </c>
      <c r="P3031" s="838">
        <v>19163.559999999998</v>
      </c>
      <c r="Q3031" s="10">
        <v>0</v>
      </c>
      <c r="R3031" s="107">
        <v>12</v>
      </c>
    </row>
    <row r="3032" spans="1:18" s="843" customFormat="1" ht="22.5" x14ac:dyDescent="0.25">
      <c r="A3032" s="107" t="s">
        <v>19901</v>
      </c>
      <c r="B3032" s="10" t="s">
        <v>19548</v>
      </c>
      <c r="C3032" s="269" t="s">
        <v>30118</v>
      </c>
      <c r="D3032" s="841" t="s">
        <v>19902</v>
      </c>
      <c r="E3032" s="837">
        <v>2100</v>
      </c>
      <c r="F3032" s="269" t="s">
        <v>22334</v>
      </c>
      <c r="G3032" s="841" t="s">
        <v>22335</v>
      </c>
      <c r="H3032" s="842" t="s">
        <v>15585</v>
      </c>
      <c r="I3032" s="842" t="s">
        <v>15585</v>
      </c>
      <c r="J3032" s="107" t="s">
        <v>15585</v>
      </c>
      <c r="K3032" s="10">
        <v>3</v>
      </c>
      <c r="L3032" s="10">
        <v>12</v>
      </c>
      <c r="M3032" s="838">
        <v>25800</v>
      </c>
      <c r="N3032" s="10">
        <v>0</v>
      </c>
      <c r="O3032" s="107">
        <v>6</v>
      </c>
      <c r="P3032" s="838">
        <v>12600</v>
      </c>
      <c r="Q3032" s="10">
        <v>0</v>
      </c>
      <c r="R3032" s="107">
        <v>12</v>
      </c>
    </row>
    <row r="3033" spans="1:18" s="843" customFormat="1" ht="22.5" x14ac:dyDescent="0.25">
      <c r="A3033" s="107" t="s">
        <v>19901</v>
      </c>
      <c r="B3033" s="10" t="s">
        <v>19548</v>
      </c>
      <c r="C3033" s="269" t="s">
        <v>30118</v>
      </c>
      <c r="D3033" s="841" t="s">
        <v>22336</v>
      </c>
      <c r="E3033" s="837">
        <v>3000</v>
      </c>
      <c r="F3033" s="269" t="s">
        <v>22337</v>
      </c>
      <c r="G3033" s="841" t="s">
        <v>22338</v>
      </c>
      <c r="H3033" s="842" t="s">
        <v>20001</v>
      </c>
      <c r="I3033" s="842" t="s">
        <v>15810</v>
      </c>
      <c r="J3033" s="107" t="s">
        <v>20001</v>
      </c>
      <c r="K3033" s="10">
        <v>3</v>
      </c>
      <c r="L3033" s="10">
        <v>12</v>
      </c>
      <c r="M3033" s="838">
        <v>36600</v>
      </c>
      <c r="N3033" s="10">
        <v>0</v>
      </c>
      <c r="O3033" s="107">
        <v>6</v>
      </c>
      <c r="P3033" s="838">
        <v>18000</v>
      </c>
      <c r="Q3033" s="10">
        <v>0</v>
      </c>
      <c r="R3033" s="107">
        <v>12</v>
      </c>
    </row>
    <row r="3034" spans="1:18" s="843" customFormat="1" ht="22.5" x14ac:dyDescent="0.25">
      <c r="A3034" s="107" t="s">
        <v>19901</v>
      </c>
      <c r="B3034" s="10" t="s">
        <v>19548</v>
      </c>
      <c r="C3034" s="269" t="s">
        <v>30118</v>
      </c>
      <c r="D3034" s="841" t="s">
        <v>20458</v>
      </c>
      <c r="E3034" s="837">
        <v>5500</v>
      </c>
      <c r="F3034" s="269" t="s">
        <v>22339</v>
      </c>
      <c r="G3034" s="841" t="s">
        <v>22340</v>
      </c>
      <c r="H3034" s="842" t="s">
        <v>19911</v>
      </c>
      <c r="I3034" s="842" t="s">
        <v>19093</v>
      </c>
      <c r="J3034" s="107" t="s">
        <v>19911</v>
      </c>
      <c r="K3034" s="10">
        <v>1</v>
      </c>
      <c r="L3034" s="10">
        <v>11</v>
      </c>
      <c r="M3034" s="838">
        <v>60289.89</v>
      </c>
      <c r="N3034" s="10">
        <v>0</v>
      </c>
      <c r="O3034" s="107">
        <v>6</v>
      </c>
      <c r="P3034" s="838">
        <v>32737.610000000004</v>
      </c>
      <c r="Q3034" s="10">
        <v>0</v>
      </c>
      <c r="R3034" s="107">
        <v>12</v>
      </c>
    </row>
    <row r="3035" spans="1:18" s="843" customFormat="1" ht="22.5" x14ac:dyDescent="0.25">
      <c r="A3035" s="107" t="s">
        <v>19901</v>
      </c>
      <c r="B3035" s="10" t="s">
        <v>19548</v>
      </c>
      <c r="C3035" s="269" t="s">
        <v>30118</v>
      </c>
      <c r="D3035" s="841" t="s">
        <v>19955</v>
      </c>
      <c r="E3035" s="837">
        <v>3200</v>
      </c>
      <c r="F3035" s="269" t="s">
        <v>22341</v>
      </c>
      <c r="G3035" s="841" t="s">
        <v>22342</v>
      </c>
      <c r="H3035" s="842" t="s">
        <v>19594</v>
      </c>
      <c r="I3035" s="842" t="s">
        <v>19093</v>
      </c>
      <c r="J3035" s="107" t="s">
        <v>19594</v>
      </c>
      <c r="K3035" s="10">
        <v>3</v>
      </c>
      <c r="L3035" s="10">
        <v>12</v>
      </c>
      <c r="M3035" s="838">
        <v>39000</v>
      </c>
      <c r="N3035" s="10">
        <v>0</v>
      </c>
      <c r="O3035" s="107">
        <v>6</v>
      </c>
      <c r="P3035" s="838">
        <v>19200</v>
      </c>
      <c r="Q3035" s="10">
        <v>0</v>
      </c>
      <c r="R3035" s="107">
        <v>12</v>
      </c>
    </row>
    <row r="3036" spans="1:18" s="843" customFormat="1" ht="22.5" x14ac:dyDescent="0.25">
      <c r="A3036" s="107" t="s">
        <v>19901</v>
      </c>
      <c r="B3036" s="10" t="s">
        <v>19548</v>
      </c>
      <c r="C3036" s="269" t="s">
        <v>30118</v>
      </c>
      <c r="D3036" s="841" t="s">
        <v>22343</v>
      </c>
      <c r="E3036" s="837">
        <v>2900</v>
      </c>
      <c r="F3036" s="269" t="s">
        <v>22344</v>
      </c>
      <c r="G3036" s="841" t="s">
        <v>22345</v>
      </c>
      <c r="H3036" s="842" t="s">
        <v>15585</v>
      </c>
      <c r="I3036" s="842" t="s">
        <v>15585</v>
      </c>
      <c r="J3036" s="107" t="s">
        <v>15585</v>
      </c>
      <c r="K3036" s="10">
        <v>3</v>
      </c>
      <c r="L3036" s="10">
        <v>0</v>
      </c>
      <c r="M3036" s="838">
        <v>483.33</v>
      </c>
      <c r="N3036" s="10">
        <v>0</v>
      </c>
      <c r="O3036" s="107">
        <v>0</v>
      </c>
      <c r="P3036" s="838">
        <v>0</v>
      </c>
      <c r="Q3036" s="10">
        <v>0</v>
      </c>
      <c r="R3036" s="107">
        <v>0</v>
      </c>
    </row>
    <row r="3037" spans="1:18" s="843" customFormat="1" ht="22.5" x14ac:dyDescent="0.25">
      <c r="A3037" s="107" t="s">
        <v>19901</v>
      </c>
      <c r="B3037" s="10" t="s">
        <v>19548</v>
      </c>
      <c r="C3037" s="269" t="s">
        <v>30118</v>
      </c>
      <c r="D3037" s="841" t="s">
        <v>19902</v>
      </c>
      <c r="E3037" s="837">
        <v>2100</v>
      </c>
      <c r="F3037" s="269" t="s">
        <v>22346</v>
      </c>
      <c r="G3037" s="841" t="s">
        <v>22347</v>
      </c>
      <c r="H3037" s="842" t="s">
        <v>17159</v>
      </c>
      <c r="I3037" s="842" t="s">
        <v>15810</v>
      </c>
      <c r="J3037" s="107" t="s">
        <v>17159</v>
      </c>
      <c r="K3037" s="10">
        <v>3</v>
      </c>
      <c r="L3037" s="10">
        <v>12</v>
      </c>
      <c r="M3037" s="838">
        <v>25780.9</v>
      </c>
      <c r="N3037" s="10">
        <v>0</v>
      </c>
      <c r="O3037" s="107">
        <v>6</v>
      </c>
      <c r="P3037" s="838">
        <v>12595.19</v>
      </c>
      <c r="Q3037" s="10">
        <v>0</v>
      </c>
      <c r="R3037" s="107">
        <v>12</v>
      </c>
    </row>
    <row r="3038" spans="1:18" s="843" customFormat="1" ht="22.5" x14ac:dyDescent="0.25">
      <c r="A3038" s="107" t="s">
        <v>19901</v>
      </c>
      <c r="B3038" s="10" t="s">
        <v>19548</v>
      </c>
      <c r="C3038" s="269" t="s">
        <v>30118</v>
      </c>
      <c r="D3038" s="841" t="s">
        <v>22348</v>
      </c>
      <c r="E3038" s="837">
        <v>4400</v>
      </c>
      <c r="F3038" s="269" t="s">
        <v>22349</v>
      </c>
      <c r="G3038" s="841" t="s">
        <v>22350</v>
      </c>
      <c r="H3038" s="842" t="s">
        <v>16053</v>
      </c>
      <c r="I3038" s="842" t="s">
        <v>19093</v>
      </c>
      <c r="J3038" s="107" t="s">
        <v>16053</v>
      </c>
      <c r="K3038" s="10">
        <v>3</v>
      </c>
      <c r="L3038" s="10">
        <v>12</v>
      </c>
      <c r="M3038" s="838">
        <v>54209.69</v>
      </c>
      <c r="N3038" s="10">
        <v>0</v>
      </c>
      <c r="O3038" s="107">
        <v>6</v>
      </c>
      <c r="P3038" s="838">
        <v>26394.799999999999</v>
      </c>
      <c r="Q3038" s="10">
        <v>0</v>
      </c>
      <c r="R3038" s="107">
        <v>12</v>
      </c>
    </row>
    <row r="3039" spans="1:18" s="843" customFormat="1" ht="22.5" x14ac:dyDescent="0.25">
      <c r="A3039" s="107" t="s">
        <v>19901</v>
      </c>
      <c r="B3039" s="10" t="s">
        <v>19548</v>
      </c>
      <c r="C3039" s="269" t="s">
        <v>30118</v>
      </c>
      <c r="D3039" s="841" t="s">
        <v>19943</v>
      </c>
      <c r="E3039" s="837">
        <v>3200</v>
      </c>
      <c r="F3039" s="269" t="s">
        <v>22351</v>
      </c>
      <c r="G3039" s="841" t="s">
        <v>22352</v>
      </c>
      <c r="H3039" s="842" t="s">
        <v>19594</v>
      </c>
      <c r="I3039" s="842" t="s">
        <v>19093</v>
      </c>
      <c r="J3039" s="107" t="s">
        <v>19594</v>
      </c>
      <c r="K3039" s="10">
        <v>3</v>
      </c>
      <c r="L3039" s="10">
        <v>12</v>
      </c>
      <c r="M3039" s="838">
        <v>39000</v>
      </c>
      <c r="N3039" s="10">
        <v>0</v>
      </c>
      <c r="O3039" s="107">
        <v>6</v>
      </c>
      <c r="P3039" s="838">
        <v>19200</v>
      </c>
      <c r="Q3039" s="10">
        <v>0</v>
      </c>
      <c r="R3039" s="107">
        <v>12</v>
      </c>
    </row>
    <row r="3040" spans="1:18" s="843" customFormat="1" ht="22.5" x14ac:dyDescent="0.25">
      <c r="A3040" s="107" t="s">
        <v>19901</v>
      </c>
      <c r="B3040" s="10" t="s">
        <v>19548</v>
      </c>
      <c r="C3040" s="269" t="s">
        <v>30118</v>
      </c>
      <c r="D3040" s="841" t="s">
        <v>22144</v>
      </c>
      <c r="E3040" s="837">
        <v>2800</v>
      </c>
      <c r="F3040" s="269" t="s">
        <v>22353</v>
      </c>
      <c r="G3040" s="841" t="s">
        <v>22354</v>
      </c>
      <c r="H3040" s="842" t="s">
        <v>19594</v>
      </c>
      <c r="I3040" s="842" t="s">
        <v>19093</v>
      </c>
      <c r="J3040" s="107" t="s">
        <v>19594</v>
      </c>
      <c r="K3040" s="10">
        <v>3</v>
      </c>
      <c r="L3040" s="10">
        <v>12</v>
      </c>
      <c r="M3040" s="838">
        <v>34200</v>
      </c>
      <c r="N3040" s="10">
        <v>0</v>
      </c>
      <c r="O3040" s="107">
        <v>6</v>
      </c>
      <c r="P3040" s="838">
        <v>16796.11</v>
      </c>
      <c r="Q3040" s="10">
        <v>0</v>
      </c>
      <c r="R3040" s="107">
        <v>12</v>
      </c>
    </row>
    <row r="3041" spans="1:18" s="843" customFormat="1" ht="22.5" x14ac:dyDescent="0.25">
      <c r="A3041" s="107" t="s">
        <v>19901</v>
      </c>
      <c r="B3041" s="10" t="s">
        <v>19548</v>
      </c>
      <c r="C3041" s="269" t="s">
        <v>30118</v>
      </c>
      <c r="D3041" s="841" t="s">
        <v>20085</v>
      </c>
      <c r="E3041" s="837">
        <v>1800</v>
      </c>
      <c r="F3041" s="269" t="s">
        <v>22355</v>
      </c>
      <c r="G3041" s="841" t="s">
        <v>22356</v>
      </c>
      <c r="H3041" s="842" t="s">
        <v>15585</v>
      </c>
      <c r="I3041" s="842" t="s">
        <v>15585</v>
      </c>
      <c r="J3041" s="107" t="s">
        <v>15585</v>
      </c>
      <c r="K3041" s="10">
        <v>3</v>
      </c>
      <c r="L3041" s="10">
        <v>12</v>
      </c>
      <c r="M3041" s="838">
        <v>22410</v>
      </c>
      <c r="N3041" s="10">
        <v>0</v>
      </c>
      <c r="O3041" s="107">
        <v>6</v>
      </c>
      <c r="P3041" s="838">
        <v>10618.869999999999</v>
      </c>
      <c r="Q3041" s="10">
        <v>0</v>
      </c>
      <c r="R3041" s="107">
        <v>12</v>
      </c>
    </row>
    <row r="3042" spans="1:18" s="843" customFormat="1" ht="22.5" x14ac:dyDescent="0.25">
      <c r="A3042" s="107" t="s">
        <v>19901</v>
      </c>
      <c r="B3042" s="10" t="s">
        <v>19548</v>
      </c>
      <c r="C3042" s="269" t="s">
        <v>30118</v>
      </c>
      <c r="D3042" s="841" t="s">
        <v>19955</v>
      </c>
      <c r="E3042" s="837">
        <v>3200</v>
      </c>
      <c r="F3042" s="269" t="s">
        <v>22357</v>
      </c>
      <c r="G3042" s="841" t="s">
        <v>22358</v>
      </c>
      <c r="H3042" s="842" t="s">
        <v>19594</v>
      </c>
      <c r="I3042" s="842" t="s">
        <v>19093</v>
      </c>
      <c r="J3042" s="107" t="s">
        <v>19594</v>
      </c>
      <c r="K3042" s="10">
        <v>3</v>
      </c>
      <c r="L3042" s="10">
        <v>12</v>
      </c>
      <c r="M3042" s="838">
        <v>38971.770000000004</v>
      </c>
      <c r="N3042" s="10">
        <v>0</v>
      </c>
      <c r="O3042" s="107">
        <v>6</v>
      </c>
      <c r="P3042" s="838">
        <v>19200</v>
      </c>
      <c r="Q3042" s="10">
        <v>0</v>
      </c>
      <c r="R3042" s="107">
        <v>12</v>
      </c>
    </row>
    <row r="3043" spans="1:18" s="843" customFormat="1" ht="22.5" x14ac:dyDescent="0.25">
      <c r="A3043" s="107" t="s">
        <v>19901</v>
      </c>
      <c r="B3043" s="10" t="s">
        <v>19548</v>
      </c>
      <c r="C3043" s="269" t="s">
        <v>30118</v>
      </c>
      <c r="D3043" s="841" t="s">
        <v>19926</v>
      </c>
      <c r="E3043" s="837">
        <v>1025</v>
      </c>
      <c r="F3043" s="269" t="s">
        <v>22359</v>
      </c>
      <c r="G3043" s="841" t="s">
        <v>22360</v>
      </c>
      <c r="H3043" s="842" t="s">
        <v>15585</v>
      </c>
      <c r="I3043" s="842" t="s">
        <v>15585</v>
      </c>
      <c r="J3043" s="107" t="s">
        <v>15585</v>
      </c>
      <c r="K3043" s="10">
        <v>3</v>
      </c>
      <c r="L3043" s="10">
        <v>12</v>
      </c>
      <c r="M3043" s="838">
        <v>12810</v>
      </c>
      <c r="N3043" s="10">
        <v>0</v>
      </c>
      <c r="O3043" s="107">
        <v>6</v>
      </c>
      <c r="P3043" s="838">
        <v>6025</v>
      </c>
      <c r="Q3043" s="10">
        <v>0</v>
      </c>
      <c r="R3043" s="107">
        <v>12</v>
      </c>
    </row>
    <row r="3044" spans="1:18" s="843" customFormat="1" ht="22.5" x14ac:dyDescent="0.25">
      <c r="A3044" s="107" t="s">
        <v>19901</v>
      </c>
      <c r="B3044" s="10" t="s">
        <v>19548</v>
      </c>
      <c r="C3044" s="269" t="s">
        <v>30118</v>
      </c>
      <c r="D3044" s="841" t="s">
        <v>22179</v>
      </c>
      <c r="E3044" s="837">
        <v>2900</v>
      </c>
      <c r="F3044" s="269" t="s">
        <v>22361</v>
      </c>
      <c r="G3044" s="841" t="s">
        <v>22362</v>
      </c>
      <c r="H3044" s="842" t="s">
        <v>15585</v>
      </c>
      <c r="I3044" s="842" t="s">
        <v>15585</v>
      </c>
      <c r="J3044" s="107" t="s">
        <v>15585</v>
      </c>
      <c r="K3044" s="10">
        <v>2</v>
      </c>
      <c r="L3044" s="10">
        <v>7</v>
      </c>
      <c r="M3044" s="838">
        <v>19433.36</v>
      </c>
      <c r="N3044" s="10">
        <v>0</v>
      </c>
      <c r="O3044" s="107">
        <v>0</v>
      </c>
      <c r="P3044" s="838">
        <v>0</v>
      </c>
      <c r="Q3044" s="10">
        <v>0</v>
      </c>
      <c r="R3044" s="107">
        <v>0</v>
      </c>
    </row>
    <row r="3045" spans="1:18" s="843" customFormat="1" ht="22.5" x14ac:dyDescent="0.25">
      <c r="A3045" s="107" t="s">
        <v>19901</v>
      </c>
      <c r="B3045" s="10" t="s">
        <v>19548</v>
      </c>
      <c r="C3045" s="269" t="s">
        <v>30118</v>
      </c>
      <c r="D3045" s="841" t="s">
        <v>19908</v>
      </c>
      <c r="E3045" s="837">
        <v>3200</v>
      </c>
      <c r="F3045" s="269" t="s">
        <v>22363</v>
      </c>
      <c r="G3045" s="841" t="s">
        <v>22364</v>
      </c>
      <c r="H3045" s="842" t="s">
        <v>19641</v>
      </c>
      <c r="I3045" s="842" t="s">
        <v>19093</v>
      </c>
      <c r="J3045" s="107" t="s">
        <v>19641</v>
      </c>
      <c r="K3045" s="10">
        <v>2</v>
      </c>
      <c r="L3045" s="10">
        <v>8</v>
      </c>
      <c r="M3045" s="838">
        <v>24779.33</v>
      </c>
      <c r="N3045" s="10">
        <v>3</v>
      </c>
      <c r="O3045" s="107">
        <v>6</v>
      </c>
      <c r="P3045" s="838">
        <v>19193.77</v>
      </c>
      <c r="Q3045" s="10">
        <v>3</v>
      </c>
      <c r="R3045" s="107">
        <v>12</v>
      </c>
    </row>
    <row r="3046" spans="1:18" s="843" customFormat="1" ht="22.5" x14ac:dyDescent="0.25">
      <c r="A3046" s="107" t="s">
        <v>19901</v>
      </c>
      <c r="B3046" s="10" t="s">
        <v>19548</v>
      </c>
      <c r="C3046" s="269" t="s">
        <v>30118</v>
      </c>
      <c r="D3046" s="841" t="s">
        <v>19955</v>
      </c>
      <c r="E3046" s="837">
        <v>3200</v>
      </c>
      <c r="F3046" s="269" t="s">
        <v>22365</v>
      </c>
      <c r="G3046" s="841" t="s">
        <v>22366</v>
      </c>
      <c r="H3046" s="842" t="s">
        <v>22367</v>
      </c>
      <c r="I3046" s="842" t="s">
        <v>19093</v>
      </c>
      <c r="J3046" s="107" t="s">
        <v>22367</v>
      </c>
      <c r="K3046" s="10">
        <v>3</v>
      </c>
      <c r="L3046" s="10">
        <v>12</v>
      </c>
      <c r="M3046" s="838">
        <v>39000</v>
      </c>
      <c r="N3046" s="10">
        <v>0</v>
      </c>
      <c r="O3046" s="107">
        <v>6</v>
      </c>
      <c r="P3046" s="838">
        <v>19200</v>
      </c>
      <c r="Q3046" s="10">
        <v>0</v>
      </c>
      <c r="R3046" s="107">
        <v>12</v>
      </c>
    </row>
    <row r="3047" spans="1:18" s="843" customFormat="1" ht="22.5" x14ac:dyDescent="0.25">
      <c r="A3047" s="107" t="s">
        <v>19901</v>
      </c>
      <c r="B3047" s="10" t="s">
        <v>19548</v>
      </c>
      <c r="C3047" s="269" t="s">
        <v>30118</v>
      </c>
      <c r="D3047" s="841" t="s">
        <v>21029</v>
      </c>
      <c r="E3047" s="837">
        <v>4400</v>
      </c>
      <c r="F3047" s="269" t="s">
        <v>22368</v>
      </c>
      <c r="G3047" s="841" t="s">
        <v>22369</v>
      </c>
      <c r="H3047" s="842" t="s">
        <v>19594</v>
      </c>
      <c r="I3047" s="842" t="s">
        <v>19093</v>
      </c>
      <c r="J3047" s="107" t="s">
        <v>19594</v>
      </c>
      <c r="K3047" s="10">
        <v>3</v>
      </c>
      <c r="L3047" s="10">
        <v>12</v>
      </c>
      <c r="M3047" s="838">
        <v>53400</v>
      </c>
      <c r="N3047" s="10">
        <v>0</v>
      </c>
      <c r="O3047" s="107">
        <v>6</v>
      </c>
      <c r="P3047" s="838">
        <v>26397.86</v>
      </c>
      <c r="Q3047" s="10">
        <v>0</v>
      </c>
      <c r="R3047" s="107">
        <v>12</v>
      </c>
    </row>
    <row r="3048" spans="1:18" s="843" customFormat="1" ht="22.5" x14ac:dyDescent="0.25">
      <c r="A3048" s="107" t="s">
        <v>19901</v>
      </c>
      <c r="B3048" s="10" t="s">
        <v>19548</v>
      </c>
      <c r="C3048" s="269" t="s">
        <v>30118</v>
      </c>
      <c r="D3048" s="841" t="s">
        <v>19961</v>
      </c>
      <c r="E3048" s="837">
        <v>1400</v>
      </c>
      <c r="F3048" s="269" t="s">
        <v>22370</v>
      </c>
      <c r="G3048" s="841" t="s">
        <v>22371</v>
      </c>
      <c r="H3048" s="842" t="s">
        <v>15585</v>
      </c>
      <c r="I3048" s="842" t="s">
        <v>15585</v>
      </c>
      <c r="J3048" s="107" t="s">
        <v>15585</v>
      </c>
      <c r="K3048" s="10">
        <v>3</v>
      </c>
      <c r="L3048" s="10">
        <v>12</v>
      </c>
      <c r="M3048" s="838">
        <v>17601.25</v>
      </c>
      <c r="N3048" s="10">
        <v>0</v>
      </c>
      <c r="O3048" s="107">
        <v>6</v>
      </c>
      <c r="P3048" s="838">
        <v>8376.66</v>
      </c>
      <c r="Q3048" s="10">
        <v>0</v>
      </c>
      <c r="R3048" s="107">
        <v>12</v>
      </c>
    </row>
    <row r="3049" spans="1:18" s="843" customFormat="1" ht="22.5" x14ac:dyDescent="0.25">
      <c r="A3049" s="107" t="s">
        <v>19901</v>
      </c>
      <c r="B3049" s="10" t="s">
        <v>19548</v>
      </c>
      <c r="C3049" s="269" t="s">
        <v>30118</v>
      </c>
      <c r="D3049" s="841" t="s">
        <v>20061</v>
      </c>
      <c r="E3049" s="837">
        <v>3500</v>
      </c>
      <c r="F3049" s="269" t="s">
        <v>22372</v>
      </c>
      <c r="G3049" s="841" t="s">
        <v>22373</v>
      </c>
      <c r="H3049" s="842" t="s">
        <v>19911</v>
      </c>
      <c r="I3049" s="842" t="s">
        <v>19093</v>
      </c>
      <c r="J3049" s="107" t="s">
        <v>19911</v>
      </c>
      <c r="K3049" s="10">
        <v>1</v>
      </c>
      <c r="L3049" s="10">
        <v>3</v>
      </c>
      <c r="M3049" s="838">
        <v>8533.33</v>
      </c>
      <c r="N3049" s="10">
        <v>1</v>
      </c>
      <c r="O3049" s="107">
        <v>6</v>
      </c>
      <c r="P3049" s="838">
        <v>20415.939999999999</v>
      </c>
      <c r="Q3049" s="10">
        <v>1</v>
      </c>
      <c r="R3049" s="107">
        <v>12</v>
      </c>
    </row>
    <row r="3050" spans="1:18" s="843" customFormat="1" ht="22.5" x14ac:dyDescent="0.25">
      <c r="A3050" s="107" t="s">
        <v>19901</v>
      </c>
      <c r="B3050" s="10" t="s">
        <v>19548</v>
      </c>
      <c r="C3050" s="269" t="s">
        <v>30118</v>
      </c>
      <c r="D3050" s="841" t="s">
        <v>19902</v>
      </c>
      <c r="E3050" s="837">
        <v>2100</v>
      </c>
      <c r="F3050" s="269" t="s">
        <v>22374</v>
      </c>
      <c r="G3050" s="841" t="s">
        <v>22375</v>
      </c>
      <c r="H3050" s="842" t="s">
        <v>17159</v>
      </c>
      <c r="I3050" s="842" t="s">
        <v>15810</v>
      </c>
      <c r="J3050" s="107" t="s">
        <v>17159</v>
      </c>
      <c r="K3050" s="10">
        <v>3</v>
      </c>
      <c r="L3050" s="10">
        <v>12</v>
      </c>
      <c r="M3050" s="838">
        <v>25800</v>
      </c>
      <c r="N3050" s="10">
        <v>0</v>
      </c>
      <c r="O3050" s="107">
        <v>6</v>
      </c>
      <c r="P3050" s="838">
        <v>12600</v>
      </c>
      <c r="Q3050" s="10">
        <v>0</v>
      </c>
      <c r="R3050" s="107">
        <v>12</v>
      </c>
    </row>
    <row r="3051" spans="1:18" s="843" customFormat="1" ht="22.5" x14ac:dyDescent="0.25">
      <c r="A3051" s="107" t="s">
        <v>19901</v>
      </c>
      <c r="B3051" s="10" t="s">
        <v>19548</v>
      </c>
      <c r="C3051" s="269" t="s">
        <v>30118</v>
      </c>
      <c r="D3051" s="841" t="s">
        <v>19902</v>
      </c>
      <c r="E3051" s="837">
        <v>2100</v>
      </c>
      <c r="F3051" s="269" t="s">
        <v>22376</v>
      </c>
      <c r="G3051" s="841" t="s">
        <v>22377</v>
      </c>
      <c r="H3051" s="842" t="s">
        <v>17159</v>
      </c>
      <c r="I3051" s="842" t="s">
        <v>15810</v>
      </c>
      <c r="J3051" s="107" t="s">
        <v>17159</v>
      </c>
      <c r="K3051" s="10">
        <v>3</v>
      </c>
      <c r="L3051" s="10">
        <v>12</v>
      </c>
      <c r="M3051" s="838">
        <v>25800</v>
      </c>
      <c r="N3051" s="10">
        <v>0</v>
      </c>
      <c r="O3051" s="107">
        <v>6</v>
      </c>
      <c r="P3051" s="838">
        <v>12600</v>
      </c>
      <c r="Q3051" s="10">
        <v>0</v>
      </c>
      <c r="R3051" s="107">
        <v>12</v>
      </c>
    </row>
    <row r="3052" spans="1:18" s="843" customFormat="1" ht="22.5" x14ac:dyDescent="0.25">
      <c r="A3052" s="107" t="s">
        <v>19901</v>
      </c>
      <c r="B3052" s="10" t="s">
        <v>19548</v>
      </c>
      <c r="C3052" s="269" t="s">
        <v>30118</v>
      </c>
      <c r="D3052" s="841" t="s">
        <v>20548</v>
      </c>
      <c r="E3052" s="837">
        <v>4400</v>
      </c>
      <c r="F3052" s="269" t="s">
        <v>22378</v>
      </c>
      <c r="G3052" s="841" t="s">
        <v>22379</v>
      </c>
      <c r="H3052" s="842" t="s">
        <v>19594</v>
      </c>
      <c r="I3052" s="842" t="s">
        <v>19093</v>
      </c>
      <c r="J3052" s="107" t="s">
        <v>19594</v>
      </c>
      <c r="K3052" s="10">
        <v>3</v>
      </c>
      <c r="L3052" s="10">
        <v>12</v>
      </c>
      <c r="M3052" s="838">
        <v>53400</v>
      </c>
      <c r="N3052" s="10">
        <v>0</v>
      </c>
      <c r="O3052" s="107">
        <v>6</v>
      </c>
      <c r="P3052" s="838">
        <v>26393.89</v>
      </c>
      <c r="Q3052" s="10">
        <v>0</v>
      </c>
      <c r="R3052" s="107">
        <v>12</v>
      </c>
    </row>
    <row r="3053" spans="1:18" s="843" customFormat="1" ht="22.5" x14ac:dyDescent="0.25">
      <c r="A3053" s="107" t="s">
        <v>19901</v>
      </c>
      <c r="B3053" s="10" t="s">
        <v>19548</v>
      </c>
      <c r="C3053" s="269" t="s">
        <v>30118</v>
      </c>
      <c r="D3053" s="841" t="s">
        <v>19902</v>
      </c>
      <c r="E3053" s="837">
        <v>2100</v>
      </c>
      <c r="F3053" s="269" t="s">
        <v>22380</v>
      </c>
      <c r="G3053" s="841" t="s">
        <v>22381</v>
      </c>
      <c r="H3053" s="842" t="s">
        <v>17159</v>
      </c>
      <c r="I3053" s="842" t="s">
        <v>15810</v>
      </c>
      <c r="J3053" s="107" t="s">
        <v>17159</v>
      </c>
      <c r="K3053" s="10">
        <v>3</v>
      </c>
      <c r="L3053" s="10">
        <v>12</v>
      </c>
      <c r="M3053" s="838">
        <v>25800</v>
      </c>
      <c r="N3053" s="10">
        <v>0</v>
      </c>
      <c r="O3053" s="107">
        <v>6</v>
      </c>
      <c r="P3053" s="838">
        <v>12600</v>
      </c>
      <c r="Q3053" s="10">
        <v>0</v>
      </c>
      <c r="R3053" s="107">
        <v>12</v>
      </c>
    </row>
    <row r="3054" spans="1:18" s="843" customFormat="1" ht="22.5" x14ac:dyDescent="0.25">
      <c r="A3054" s="107" t="s">
        <v>19901</v>
      </c>
      <c r="B3054" s="10" t="s">
        <v>19548</v>
      </c>
      <c r="C3054" s="269" t="s">
        <v>30118</v>
      </c>
      <c r="D3054" s="841" t="s">
        <v>19955</v>
      </c>
      <c r="E3054" s="837">
        <v>3200</v>
      </c>
      <c r="F3054" s="269" t="s">
        <v>22382</v>
      </c>
      <c r="G3054" s="841" t="s">
        <v>22383</v>
      </c>
      <c r="H3054" s="842" t="s">
        <v>19594</v>
      </c>
      <c r="I3054" s="842" t="s">
        <v>19093</v>
      </c>
      <c r="J3054" s="107" t="s">
        <v>19594</v>
      </c>
      <c r="K3054" s="10">
        <v>3</v>
      </c>
      <c r="L3054" s="10">
        <v>12</v>
      </c>
      <c r="M3054" s="838">
        <v>38911.11</v>
      </c>
      <c r="N3054" s="10">
        <v>0</v>
      </c>
      <c r="O3054" s="107">
        <v>6</v>
      </c>
      <c r="P3054" s="838">
        <v>19189.560000000001</v>
      </c>
      <c r="Q3054" s="10">
        <v>0</v>
      </c>
      <c r="R3054" s="107">
        <v>12</v>
      </c>
    </row>
    <row r="3055" spans="1:18" s="843" customFormat="1" ht="22.5" x14ac:dyDescent="0.25">
      <c r="A3055" s="107" t="s">
        <v>19901</v>
      </c>
      <c r="B3055" s="10" t="s">
        <v>19548</v>
      </c>
      <c r="C3055" s="269" t="s">
        <v>30118</v>
      </c>
      <c r="D3055" s="841" t="s">
        <v>19902</v>
      </c>
      <c r="E3055" s="837">
        <v>2100</v>
      </c>
      <c r="F3055" s="269" t="s">
        <v>22384</v>
      </c>
      <c r="G3055" s="841" t="s">
        <v>22385</v>
      </c>
      <c r="H3055" s="842" t="s">
        <v>20001</v>
      </c>
      <c r="I3055" s="842" t="s">
        <v>15810</v>
      </c>
      <c r="J3055" s="107" t="s">
        <v>20001</v>
      </c>
      <c r="K3055" s="10">
        <v>3</v>
      </c>
      <c r="L3055" s="10">
        <v>12</v>
      </c>
      <c r="M3055" s="838">
        <v>25800</v>
      </c>
      <c r="N3055" s="10">
        <v>0</v>
      </c>
      <c r="O3055" s="107">
        <v>6</v>
      </c>
      <c r="P3055" s="838">
        <v>12600</v>
      </c>
      <c r="Q3055" s="10">
        <v>0</v>
      </c>
      <c r="R3055" s="107">
        <v>12</v>
      </c>
    </row>
    <row r="3056" spans="1:18" s="843" customFormat="1" ht="33.75" x14ac:dyDescent="0.25">
      <c r="A3056" s="107" t="s">
        <v>19901</v>
      </c>
      <c r="B3056" s="10" t="s">
        <v>19548</v>
      </c>
      <c r="C3056" s="269" t="s">
        <v>30118</v>
      </c>
      <c r="D3056" s="841" t="s">
        <v>19902</v>
      </c>
      <c r="E3056" s="837">
        <v>2100</v>
      </c>
      <c r="F3056" s="269" t="s">
        <v>22386</v>
      </c>
      <c r="G3056" s="841" t="s">
        <v>22387</v>
      </c>
      <c r="H3056" s="842" t="s">
        <v>17461</v>
      </c>
      <c r="I3056" s="842" t="s">
        <v>15810</v>
      </c>
      <c r="J3056" s="107" t="s">
        <v>17461</v>
      </c>
      <c r="K3056" s="10">
        <v>3</v>
      </c>
      <c r="L3056" s="10">
        <v>12</v>
      </c>
      <c r="M3056" s="838">
        <v>26079</v>
      </c>
      <c r="N3056" s="10">
        <v>0</v>
      </c>
      <c r="O3056" s="107">
        <v>6</v>
      </c>
      <c r="P3056" s="838">
        <v>12600</v>
      </c>
      <c r="Q3056" s="10">
        <v>0</v>
      </c>
      <c r="R3056" s="107">
        <v>12</v>
      </c>
    </row>
    <row r="3057" spans="1:18" s="843" customFormat="1" ht="33.75" x14ac:dyDescent="0.25">
      <c r="A3057" s="107" t="s">
        <v>19901</v>
      </c>
      <c r="B3057" s="10" t="s">
        <v>19548</v>
      </c>
      <c r="C3057" s="269" t="s">
        <v>30118</v>
      </c>
      <c r="D3057" s="841" t="s">
        <v>20575</v>
      </c>
      <c r="E3057" s="837">
        <v>3800</v>
      </c>
      <c r="F3057" s="269" t="s">
        <v>22388</v>
      </c>
      <c r="G3057" s="841" t="s">
        <v>22389</v>
      </c>
      <c r="H3057" s="842" t="s">
        <v>19917</v>
      </c>
      <c r="I3057" s="842" t="s">
        <v>19093</v>
      </c>
      <c r="J3057" s="107" t="s">
        <v>19917</v>
      </c>
      <c r="K3057" s="10">
        <v>3</v>
      </c>
      <c r="L3057" s="10">
        <v>12</v>
      </c>
      <c r="M3057" s="838">
        <v>46580.689999999995</v>
      </c>
      <c r="N3057" s="10">
        <v>0</v>
      </c>
      <c r="O3057" s="107">
        <v>1</v>
      </c>
      <c r="P3057" s="838">
        <v>4285.5600000000004</v>
      </c>
      <c r="Q3057" s="10">
        <v>0</v>
      </c>
      <c r="R3057" s="107">
        <v>0</v>
      </c>
    </row>
    <row r="3058" spans="1:18" s="843" customFormat="1" ht="22.5" x14ac:dyDescent="0.25">
      <c r="A3058" s="107" t="s">
        <v>19901</v>
      </c>
      <c r="B3058" s="10" t="s">
        <v>19548</v>
      </c>
      <c r="C3058" s="269" t="s">
        <v>30118</v>
      </c>
      <c r="D3058" s="841" t="s">
        <v>19955</v>
      </c>
      <c r="E3058" s="837">
        <v>3200</v>
      </c>
      <c r="F3058" s="269" t="s">
        <v>22390</v>
      </c>
      <c r="G3058" s="841" t="s">
        <v>22391</v>
      </c>
      <c r="H3058" s="842" t="s">
        <v>19594</v>
      </c>
      <c r="I3058" s="842" t="s">
        <v>19093</v>
      </c>
      <c r="J3058" s="107" t="s">
        <v>19594</v>
      </c>
      <c r="K3058" s="10">
        <v>3</v>
      </c>
      <c r="L3058" s="10">
        <v>12</v>
      </c>
      <c r="M3058" s="838">
        <v>39000</v>
      </c>
      <c r="N3058" s="10">
        <v>0</v>
      </c>
      <c r="O3058" s="107">
        <v>6</v>
      </c>
      <c r="P3058" s="838">
        <v>19200</v>
      </c>
      <c r="Q3058" s="10">
        <v>0</v>
      </c>
      <c r="R3058" s="107">
        <v>12</v>
      </c>
    </row>
    <row r="3059" spans="1:18" s="843" customFormat="1" ht="22.5" x14ac:dyDescent="0.25">
      <c r="A3059" s="107" t="s">
        <v>19901</v>
      </c>
      <c r="B3059" s="10" t="s">
        <v>19548</v>
      </c>
      <c r="C3059" s="269" t="s">
        <v>30118</v>
      </c>
      <c r="D3059" s="841" t="s">
        <v>19991</v>
      </c>
      <c r="E3059" s="837">
        <v>1200</v>
      </c>
      <c r="F3059" s="269" t="s">
        <v>22392</v>
      </c>
      <c r="G3059" s="841" t="s">
        <v>22393</v>
      </c>
      <c r="H3059" s="842" t="s">
        <v>15585</v>
      </c>
      <c r="I3059" s="842" t="s">
        <v>15585</v>
      </c>
      <c r="J3059" s="107" t="s">
        <v>15585</v>
      </c>
      <c r="K3059" s="10">
        <v>3</v>
      </c>
      <c r="L3059" s="10">
        <v>12</v>
      </c>
      <c r="M3059" s="838">
        <v>15210</v>
      </c>
      <c r="N3059" s="10">
        <v>0</v>
      </c>
      <c r="O3059" s="107">
        <v>6</v>
      </c>
      <c r="P3059" s="838">
        <v>7183.75</v>
      </c>
      <c r="Q3059" s="10">
        <v>0</v>
      </c>
      <c r="R3059" s="107">
        <v>12</v>
      </c>
    </row>
    <row r="3060" spans="1:18" s="843" customFormat="1" ht="22.5" x14ac:dyDescent="0.25">
      <c r="A3060" s="107" t="s">
        <v>19901</v>
      </c>
      <c r="B3060" s="10" t="s">
        <v>19548</v>
      </c>
      <c r="C3060" s="269" t="s">
        <v>30118</v>
      </c>
      <c r="D3060" s="841" t="s">
        <v>15810</v>
      </c>
      <c r="E3060" s="837">
        <v>2000</v>
      </c>
      <c r="F3060" s="269" t="s">
        <v>22394</v>
      </c>
      <c r="G3060" s="841" t="s">
        <v>22395</v>
      </c>
      <c r="H3060" s="842" t="s">
        <v>19594</v>
      </c>
      <c r="I3060" s="842" t="s">
        <v>19093</v>
      </c>
      <c r="J3060" s="107" t="s">
        <v>19594</v>
      </c>
      <c r="K3060" s="10">
        <v>3</v>
      </c>
      <c r="L3060" s="10">
        <v>12</v>
      </c>
      <c r="M3060" s="838">
        <v>24810</v>
      </c>
      <c r="N3060" s="10">
        <v>0</v>
      </c>
      <c r="O3060" s="107">
        <v>6</v>
      </c>
      <c r="P3060" s="838">
        <v>12000</v>
      </c>
      <c r="Q3060" s="10">
        <v>0</v>
      </c>
      <c r="R3060" s="107">
        <v>12</v>
      </c>
    </row>
    <row r="3061" spans="1:18" s="843" customFormat="1" ht="22.5" x14ac:dyDescent="0.25">
      <c r="A3061" s="107" t="s">
        <v>19901</v>
      </c>
      <c r="B3061" s="10" t="s">
        <v>19548</v>
      </c>
      <c r="C3061" s="269" t="s">
        <v>30118</v>
      </c>
      <c r="D3061" s="841" t="s">
        <v>19955</v>
      </c>
      <c r="E3061" s="837">
        <v>3200</v>
      </c>
      <c r="F3061" s="269" t="s">
        <v>22396</v>
      </c>
      <c r="G3061" s="841" t="s">
        <v>22397</v>
      </c>
      <c r="H3061" s="842" t="s">
        <v>19594</v>
      </c>
      <c r="I3061" s="842" t="s">
        <v>19093</v>
      </c>
      <c r="J3061" s="107" t="s">
        <v>19594</v>
      </c>
      <c r="K3061" s="10">
        <v>3</v>
      </c>
      <c r="L3061" s="10">
        <v>12</v>
      </c>
      <c r="M3061" s="838">
        <v>38947.33</v>
      </c>
      <c r="N3061" s="10">
        <v>0</v>
      </c>
      <c r="O3061" s="107">
        <v>6</v>
      </c>
      <c r="P3061" s="838">
        <v>19186.440000000002</v>
      </c>
      <c r="Q3061" s="10">
        <v>0</v>
      </c>
      <c r="R3061" s="107">
        <v>12</v>
      </c>
    </row>
    <row r="3062" spans="1:18" s="843" customFormat="1" ht="22.5" x14ac:dyDescent="0.25">
      <c r="A3062" s="107" t="s">
        <v>19901</v>
      </c>
      <c r="B3062" s="10" t="s">
        <v>19548</v>
      </c>
      <c r="C3062" s="269" t="s">
        <v>30118</v>
      </c>
      <c r="D3062" s="841" t="s">
        <v>19974</v>
      </c>
      <c r="E3062" s="837">
        <v>2100</v>
      </c>
      <c r="F3062" s="269" t="s">
        <v>22398</v>
      </c>
      <c r="G3062" s="841" t="s">
        <v>22399</v>
      </c>
      <c r="H3062" s="842" t="s">
        <v>15585</v>
      </c>
      <c r="I3062" s="842" t="s">
        <v>15585</v>
      </c>
      <c r="J3062" s="107" t="s">
        <v>15585</v>
      </c>
      <c r="K3062" s="10">
        <v>3</v>
      </c>
      <c r="L3062" s="10">
        <v>12</v>
      </c>
      <c r="M3062" s="838">
        <v>25800</v>
      </c>
      <c r="N3062" s="10">
        <v>0</v>
      </c>
      <c r="O3062" s="107">
        <v>6</v>
      </c>
      <c r="P3062" s="838">
        <v>12600</v>
      </c>
      <c r="Q3062" s="10">
        <v>0</v>
      </c>
      <c r="R3062" s="107">
        <v>12</v>
      </c>
    </row>
    <row r="3063" spans="1:18" s="843" customFormat="1" ht="22.5" x14ac:dyDescent="0.25">
      <c r="A3063" s="107" t="s">
        <v>19901</v>
      </c>
      <c r="B3063" s="10" t="s">
        <v>19548</v>
      </c>
      <c r="C3063" s="269" t="s">
        <v>30118</v>
      </c>
      <c r="D3063" s="841" t="s">
        <v>19914</v>
      </c>
      <c r="E3063" s="837">
        <v>2000</v>
      </c>
      <c r="F3063" s="269" t="s">
        <v>22400</v>
      </c>
      <c r="G3063" s="841" t="s">
        <v>22401</v>
      </c>
      <c r="H3063" s="842" t="s">
        <v>15585</v>
      </c>
      <c r="I3063" s="842" t="s">
        <v>15585</v>
      </c>
      <c r="J3063" s="107" t="s">
        <v>15585</v>
      </c>
      <c r="K3063" s="10">
        <v>3</v>
      </c>
      <c r="L3063" s="10">
        <v>12</v>
      </c>
      <c r="M3063" s="838">
        <v>24482.92</v>
      </c>
      <c r="N3063" s="10">
        <v>0</v>
      </c>
      <c r="O3063" s="107">
        <v>6</v>
      </c>
      <c r="P3063" s="838">
        <v>11791.66</v>
      </c>
      <c r="Q3063" s="10">
        <v>0</v>
      </c>
      <c r="R3063" s="107">
        <v>12</v>
      </c>
    </row>
    <row r="3064" spans="1:18" s="843" customFormat="1" ht="22.5" x14ac:dyDescent="0.25">
      <c r="A3064" s="107" t="s">
        <v>19901</v>
      </c>
      <c r="B3064" s="10" t="s">
        <v>19548</v>
      </c>
      <c r="C3064" s="269" t="s">
        <v>30118</v>
      </c>
      <c r="D3064" s="841" t="s">
        <v>19955</v>
      </c>
      <c r="E3064" s="837">
        <v>3200</v>
      </c>
      <c r="F3064" s="269" t="s">
        <v>22402</v>
      </c>
      <c r="G3064" s="841" t="s">
        <v>22403</v>
      </c>
      <c r="H3064" s="842" t="s">
        <v>19594</v>
      </c>
      <c r="I3064" s="842" t="s">
        <v>19093</v>
      </c>
      <c r="J3064" s="107" t="s">
        <v>19594</v>
      </c>
      <c r="K3064" s="10">
        <v>3</v>
      </c>
      <c r="L3064" s="10">
        <v>12</v>
      </c>
      <c r="M3064" s="838">
        <v>39000</v>
      </c>
      <c r="N3064" s="10">
        <v>0</v>
      </c>
      <c r="O3064" s="107">
        <v>6</v>
      </c>
      <c r="P3064" s="838">
        <v>19093.330000000002</v>
      </c>
      <c r="Q3064" s="10">
        <v>0</v>
      </c>
      <c r="R3064" s="107">
        <v>12</v>
      </c>
    </row>
    <row r="3065" spans="1:18" s="843" customFormat="1" ht="22.5" x14ac:dyDescent="0.25">
      <c r="A3065" s="107" t="s">
        <v>19901</v>
      </c>
      <c r="B3065" s="10" t="s">
        <v>19548</v>
      </c>
      <c r="C3065" s="269" t="s">
        <v>30118</v>
      </c>
      <c r="D3065" s="841" t="s">
        <v>19902</v>
      </c>
      <c r="E3065" s="837">
        <v>2100</v>
      </c>
      <c r="F3065" s="269" t="s">
        <v>22404</v>
      </c>
      <c r="G3065" s="841" t="s">
        <v>22405</v>
      </c>
      <c r="H3065" s="842" t="s">
        <v>17159</v>
      </c>
      <c r="I3065" s="842" t="s">
        <v>15810</v>
      </c>
      <c r="J3065" s="107" t="s">
        <v>17159</v>
      </c>
      <c r="K3065" s="10">
        <v>3</v>
      </c>
      <c r="L3065" s="10">
        <v>12</v>
      </c>
      <c r="M3065" s="838">
        <v>24750</v>
      </c>
      <c r="N3065" s="10">
        <v>0</v>
      </c>
      <c r="O3065" s="107">
        <v>6</v>
      </c>
      <c r="P3065" s="838">
        <v>12600</v>
      </c>
      <c r="Q3065" s="10">
        <v>0</v>
      </c>
      <c r="R3065" s="107">
        <v>12</v>
      </c>
    </row>
    <row r="3066" spans="1:18" s="843" customFormat="1" ht="22.5" x14ac:dyDescent="0.25">
      <c r="A3066" s="107" t="s">
        <v>19901</v>
      </c>
      <c r="B3066" s="10" t="s">
        <v>19548</v>
      </c>
      <c r="C3066" s="269" t="s">
        <v>30118</v>
      </c>
      <c r="D3066" s="841" t="s">
        <v>19908</v>
      </c>
      <c r="E3066" s="837">
        <v>3200</v>
      </c>
      <c r="F3066" s="269" t="s">
        <v>22406</v>
      </c>
      <c r="G3066" s="841" t="s">
        <v>22407</v>
      </c>
      <c r="H3066" s="842" t="s">
        <v>19911</v>
      </c>
      <c r="I3066" s="842" t="s">
        <v>19093</v>
      </c>
      <c r="J3066" s="107" t="s">
        <v>19911</v>
      </c>
      <c r="K3066" s="10">
        <v>3</v>
      </c>
      <c r="L3066" s="10">
        <v>12</v>
      </c>
      <c r="M3066" s="838">
        <v>39009.9</v>
      </c>
      <c r="N3066" s="10">
        <v>0</v>
      </c>
      <c r="O3066" s="107">
        <v>6</v>
      </c>
      <c r="P3066" s="838">
        <v>19199.559999999998</v>
      </c>
      <c r="Q3066" s="10">
        <v>0</v>
      </c>
      <c r="R3066" s="107">
        <v>12</v>
      </c>
    </row>
    <row r="3067" spans="1:18" s="843" customFormat="1" ht="22.5" x14ac:dyDescent="0.25">
      <c r="A3067" s="107" t="s">
        <v>19901</v>
      </c>
      <c r="B3067" s="10" t="s">
        <v>19548</v>
      </c>
      <c r="C3067" s="269" t="s">
        <v>30118</v>
      </c>
      <c r="D3067" s="841" t="s">
        <v>19902</v>
      </c>
      <c r="E3067" s="837">
        <v>2100</v>
      </c>
      <c r="F3067" s="269" t="s">
        <v>22408</v>
      </c>
      <c r="G3067" s="841" t="s">
        <v>22409</v>
      </c>
      <c r="H3067" s="842" t="s">
        <v>17159</v>
      </c>
      <c r="I3067" s="842" t="s">
        <v>15810</v>
      </c>
      <c r="J3067" s="107" t="s">
        <v>17159</v>
      </c>
      <c r="K3067" s="10">
        <v>3</v>
      </c>
      <c r="L3067" s="10">
        <v>12</v>
      </c>
      <c r="M3067" s="838">
        <v>25800</v>
      </c>
      <c r="N3067" s="10">
        <v>0</v>
      </c>
      <c r="O3067" s="107">
        <v>6</v>
      </c>
      <c r="P3067" s="838">
        <v>12346.25</v>
      </c>
      <c r="Q3067" s="10">
        <v>0</v>
      </c>
      <c r="R3067" s="107">
        <v>12</v>
      </c>
    </row>
    <row r="3068" spans="1:18" s="843" customFormat="1" ht="22.5" x14ac:dyDescent="0.25">
      <c r="A3068" s="107" t="s">
        <v>19901</v>
      </c>
      <c r="B3068" s="10" t="s">
        <v>19548</v>
      </c>
      <c r="C3068" s="269" t="s">
        <v>30118</v>
      </c>
      <c r="D3068" s="841" t="s">
        <v>22410</v>
      </c>
      <c r="E3068" s="837">
        <v>4300</v>
      </c>
      <c r="F3068" s="269" t="s">
        <v>22411</v>
      </c>
      <c r="G3068" s="841" t="s">
        <v>22412</v>
      </c>
      <c r="H3068" s="842" t="s">
        <v>19911</v>
      </c>
      <c r="I3068" s="842" t="s">
        <v>19093</v>
      </c>
      <c r="J3068" s="107" t="s">
        <v>19911</v>
      </c>
      <c r="K3068" s="10">
        <v>3</v>
      </c>
      <c r="L3068" s="10">
        <v>12</v>
      </c>
      <c r="M3068" s="838">
        <v>52200</v>
      </c>
      <c r="N3068" s="10">
        <v>0</v>
      </c>
      <c r="O3068" s="107">
        <v>6</v>
      </c>
      <c r="P3068" s="838">
        <v>25755.21</v>
      </c>
      <c r="Q3068" s="10">
        <v>0</v>
      </c>
      <c r="R3068" s="107">
        <v>12</v>
      </c>
    </row>
    <row r="3069" spans="1:18" s="843" customFormat="1" ht="22.5" x14ac:dyDescent="0.25">
      <c r="A3069" s="107" t="s">
        <v>19901</v>
      </c>
      <c r="B3069" s="10" t="s">
        <v>19548</v>
      </c>
      <c r="C3069" s="269" t="s">
        <v>30118</v>
      </c>
      <c r="D3069" s="841" t="s">
        <v>19955</v>
      </c>
      <c r="E3069" s="837">
        <v>3200</v>
      </c>
      <c r="F3069" s="269" t="s">
        <v>22413</v>
      </c>
      <c r="G3069" s="841" t="s">
        <v>22414</v>
      </c>
      <c r="H3069" s="842" t="s">
        <v>19594</v>
      </c>
      <c r="I3069" s="842" t="s">
        <v>19093</v>
      </c>
      <c r="J3069" s="107" t="s">
        <v>19594</v>
      </c>
      <c r="K3069" s="10">
        <v>3</v>
      </c>
      <c r="L3069" s="10">
        <v>12</v>
      </c>
      <c r="M3069" s="838">
        <v>38893.33</v>
      </c>
      <c r="N3069" s="10">
        <v>0</v>
      </c>
      <c r="O3069" s="107">
        <v>6</v>
      </c>
      <c r="P3069" s="838">
        <v>19200</v>
      </c>
      <c r="Q3069" s="10">
        <v>0</v>
      </c>
      <c r="R3069" s="107">
        <v>12</v>
      </c>
    </row>
    <row r="3070" spans="1:18" s="843" customFormat="1" ht="22.5" x14ac:dyDescent="0.25">
      <c r="A3070" s="107" t="s">
        <v>19901</v>
      </c>
      <c r="B3070" s="10" t="s">
        <v>19548</v>
      </c>
      <c r="C3070" s="269" t="s">
        <v>30118</v>
      </c>
      <c r="D3070" s="841" t="s">
        <v>19905</v>
      </c>
      <c r="E3070" s="837">
        <v>2100</v>
      </c>
      <c r="F3070" s="269" t="s">
        <v>22415</v>
      </c>
      <c r="G3070" s="841" t="s">
        <v>22416</v>
      </c>
      <c r="H3070" s="842" t="s">
        <v>15585</v>
      </c>
      <c r="I3070" s="842" t="s">
        <v>15585</v>
      </c>
      <c r="J3070" s="107" t="s">
        <v>15585</v>
      </c>
      <c r="K3070" s="10">
        <v>3</v>
      </c>
      <c r="L3070" s="10">
        <v>12</v>
      </c>
      <c r="M3070" s="838">
        <v>25800</v>
      </c>
      <c r="N3070" s="10">
        <v>0</v>
      </c>
      <c r="O3070" s="107">
        <v>6</v>
      </c>
      <c r="P3070" s="838">
        <v>12600</v>
      </c>
      <c r="Q3070" s="10">
        <v>0</v>
      </c>
      <c r="R3070" s="107">
        <v>12</v>
      </c>
    </row>
    <row r="3071" spans="1:18" s="843" customFormat="1" ht="22.5" x14ac:dyDescent="0.25">
      <c r="A3071" s="107" t="s">
        <v>19901</v>
      </c>
      <c r="B3071" s="10" t="s">
        <v>19548</v>
      </c>
      <c r="C3071" s="269" t="s">
        <v>30118</v>
      </c>
      <c r="D3071" s="841" t="s">
        <v>19902</v>
      </c>
      <c r="E3071" s="837">
        <v>2100</v>
      </c>
      <c r="F3071" s="269" t="s">
        <v>22417</v>
      </c>
      <c r="G3071" s="841" t="s">
        <v>22418</v>
      </c>
      <c r="H3071" s="842" t="s">
        <v>17159</v>
      </c>
      <c r="I3071" s="842" t="s">
        <v>15810</v>
      </c>
      <c r="J3071" s="107" t="s">
        <v>17159</v>
      </c>
      <c r="K3071" s="10">
        <v>3</v>
      </c>
      <c r="L3071" s="10">
        <v>12</v>
      </c>
      <c r="M3071" s="838">
        <v>25795.62</v>
      </c>
      <c r="N3071" s="10">
        <v>0</v>
      </c>
      <c r="O3071" s="107">
        <v>6</v>
      </c>
      <c r="P3071" s="838">
        <v>12600</v>
      </c>
      <c r="Q3071" s="10">
        <v>0</v>
      </c>
      <c r="R3071" s="107">
        <v>12</v>
      </c>
    </row>
    <row r="3072" spans="1:18" s="843" customFormat="1" ht="22.5" x14ac:dyDescent="0.25">
      <c r="A3072" s="107" t="s">
        <v>19901</v>
      </c>
      <c r="B3072" s="10" t="s">
        <v>19548</v>
      </c>
      <c r="C3072" s="269" t="s">
        <v>30118</v>
      </c>
      <c r="D3072" s="841" t="s">
        <v>19431</v>
      </c>
      <c r="E3072" s="837">
        <v>2300</v>
      </c>
      <c r="F3072" s="269" t="s">
        <v>22419</v>
      </c>
      <c r="G3072" s="841" t="s">
        <v>22420</v>
      </c>
      <c r="H3072" s="842" t="s">
        <v>16817</v>
      </c>
      <c r="I3072" s="842" t="s">
        <v>15810</v>
      </c>
      <c r="J3072" s="107" t="s">
        <v>16817</v>
      </c>
      <c r="K3072" s="10">
        <v>3</v>
      </c>
      <c r="L3072" s="10">
        <v>12</v>
      </c>
      <c r="M3072" s="838">
        <v>28200</v>
      </c>
      <c r="N3072" s="10">
        <v>0</v>
      </c>
      <c r="O3072" s="107">
        <v>6</v>
      </c>
      <c r="P3072" s="838">
        <v>13800</v>
      </c>
      <c r="Q3072" s="10">
        <v>0</v>
      </c>
      <c r="R3072" s="107">
        <v>12</v>
      </c>
    </row>
    <row r="3073" spans="1:18" s="843" customFormat="1" ht="22.5" x14ac:dyDescent="0.25">
      <c r="A3073" s="107" t="s">
        <v>19901</v>
      </c>
      <c r="B3073" s="10" t="s">
        <v>19548</v>
      </c>
      <c r="C3073" s="269" t="s">
        <v>30118</v>
      </c>
      <c r="D3073" s="841" t="s">
        <v>15482</v>
      </c>
      <c r="E3073" s="837">
        <v>2000</v>
      </c>
      <c r="F3073" s="269" t="s">
        <v>22421</v>
      </c>
      <c r="G3073" s="841" t="s">
        <v>22422</v>
      </c>
      <c r="H3073" s="842" t="s">
        <v>22423</v>
      </c>
      <c r="I3073" s="842" t="s">
        <v>15810</v>
      </c>
      <c r="J3073" s="107" t="s">
        <v>22423</v>
      </c>
      <c r="K3073" s="10">
        <v>3</v>
      </c>
      <c r="L3073" s="10">
        <v>12</v>
      </c>
      <c r="M3073" s="838">
        <v>24810</v>
      </c>
      <c r="N3073" s="10">
        <v>0</v>
      </c>
      <c r="O3073" s="107">
        <v>6</v>
      </c>
      <c r="P3073" s="838">
        <v>12000</v>
      </c>
      <c r="Q3073" s="10">
        <v>0</v>
      </c>
      <c r="R3073" s="107">
        <v>12</v>
      </c>
    </row>
    <row r="3074" spans="1:18" s="843" customFormat="1" ht="22.5" x14ac:dyDescent="0.25">
      <c r="A3074" s="107" t="s">
        <v>19901</v>
      </c>
      <c r="B3074" s="10" t="s">
        <v>19548</v>
      </c>
      <c r="C3074" s="269" t="s">
        <v>30118</v>
      </c>
      <c r="D3074" s="841" t="s">
        <v>20143</v>
      </c>
      <c r="E3074" s="837">
        <v>4300</v>
      </c>
      <c r="F3074" s="269" t="s">
        <v>22424</v>
      </c>
      <c r="G3074" s="841" t="s">
        <v>22425</v>
      </c>
      <c r="H3074" s="842" t="s">
        <v>19641</v>
      </c>
      <c r="I3074" s="842" t="s">
        <v>19093</v>
      </c>
      <c r="J3074" s="107" t="s">
        <v>19641</v>
      </c>
      <c r="K3074" s="10">
        <v>3</v>
      </c>
      <c r="L3074" s="10">
        <v>12</v>
      </c>
      <c r="M3074" s="838">
        <v>52059.360000000001</v>
      </c>
      <c r="N3074" s="10">
        <v>0</v>
      </c>
      <c r="O3074" s="107">
        <v>6</v>
      </c>
      <c r="P3074" s="838">
        <v>25800</v>
      </c>
      <c r="Q3074" s="10">
        <v>0</v>
      </c>
      <c r="R3074" s="107">
        <v>12</v>
      </c>
    </row>
    <row r="3075" spans="1:18" s="843" customFormat="1" ht="22.5" x14ac:dyDescent="0.25">
      <c r="A3075" s="107" t="s">
        <v>19901</v>
      </c>
      <c r="B3075" s="10" t="s">
        <v>19548</v>
      </c>
      <c r="C3075" s="269" t="s">
        <v>30118</v>
      </c>
      <c r="D3075" s="841" t="s">
        <v>19902</v>
      </c>
      <c r="E3075" s="837">
        <v>2100</v>
      </c>
      <c r="F3075" s="269" t="s">
        <v>22426</v>
      </c>
      <c r="G3075" s="841" t="s">
        <v>22427</v>
      </c>
      <c r="H3075" s="842" t="s">
        <v>15585</v>
      </c>
      <c r="I3075" s="842" t="s">
        <v>15585</v>
      </c>
      <c r="J3075" s="107" t="s">
        <v>15585</v>
      </c>
      <c r="K3075" s="10">
        <v>3</v>
      </c>
      <c r="L3075" s="10">
        <v>12</v>
      </c>
      <c r="M3075" s="838">
        <v>25800</v>
      </c>
      <c r="N3075" s="10">
        <v>0</v>
      </c>
      <c r="O3075" s="107">
        <v>6</v>
      </c>
      <c r="P3075" s="838">
        <v>12600</v>
      </c>
      <c r="Q3075" s="10">
        <v>0</v>
      </c>
      <c r="R3075" s="107">
        <v>12</v>
      </c>
    </row>
    <row r="3076" spans="1:18" s="843" customFormat="1" ht="22.5" x14ac:dyDescent="0.25">
      <c r="A3076" s="107" t="s">
        <v>19901</v>
      </c>
      <c r="B3076" s="10" t="s">
        <v>19548</v>
      </c>
      <c r="C3076" s="269" t="s">
        <v>30118</v>
      </c>
      <c r="D3076" s="841" t="s">
        <v>22428</v>
      </c>
      <c r="E3076" s="837">
        <v>4400</v>
      </c>
      <c r="F3076" s="269" t="s">
        <v>22429</v>
      </c>
      <c r="G3076" s="841" t="s">
        <v>22430</v>
      </c>
      <c r="H3076" s="842" t="s">
        <v>15416</v>
      </c>
      <c r="I3076" s="842" t="s">
        <v>19093</v>
      </c>
      <c r="J3076" s="107" t="s">
        <v>15416</v>
      </c>
      <c r="K3076" s="10">
        <v>3</v>
      </c>
      <c r="L3076" s="10">
        <v>12</v>
      </c>
      <c r="M3076" s="838">
        <v>53739.240000000005</v>
      </c>
      <c r="N3076" s="10">
        <v>0</v>
      </c>
      <c r="O3076" s="107">
        <v>6</v>
      </c>
      <c r="P3076" s="838">
        <v>26386.85</v>
      </c>
      <c r="Q3076" s="10">
        <v>0</v>
      </c>
      <c r="R3076" s="107">
        <v>12</v>
      </c>
    </row>
    <row r="3077" spans="1:18" s="843" customFormat="1" ht="22.5" x14ac:dyDescent="0.25">
      <c r="A3077" s="107" t="s">
        <v>19901</v>
      </c>
      <c r="B3077" s="10" t="s">
        <v>19548</v>
      </c>
      <c r="C3077" s="269" t="s">
        <v>30118</v>
      </c>
      <c r="D3077" s="841" t="s">
        <v>22431</v>
      </c>
      <c r="E3077" s="837">
        <v>4400</v>
      </c>
      <c r="F3077" s="269" t="s">
        <v>22432</v>
      </c>
      <c r="G3077" s="841" t="s">
        <v>22433</v>
      </c>
      <c r="H3077" s="842" t="s">
        <v>19594</v>
      </c>
      <c r="I3077" s="842" t="s">
        <v>19093</v>
      </c>
      <c r="J3077" s="107" t="s">
        <v>19594</v>
      </c>
      <c r="K3077" s="10">
        <v>2</v>
      </c>
      <c r="L3077" s="10">
        <v>8</v>
      </c>
      <c r="M3077" s="838">
        <v>36686.67</v>
      </c>
      <c r="N3077" s="10">
        <v>3</v>
      </c>
      <c r="O3077" s="107">
        <v>6</v>
      </c>
      <c r="P3077" s="838">
        <v>0</v>
      </c>
      <c r="Q3077" s="10">
        <v>3</v>
      </c>
      <c r="R3077" s="107">
        <v>12</v>
      </c>
    </row>
    <row r="3078" spans="1:18" s="843" customFormat="1" ht="22.5" x14ac:dyDescent="0.25">
      <c r="A3078" s="107" t="s">
        <v>19901</v>
      </c>
      <c r="B3078" s="10" t="s">
        <v>19548</v>
      </c>
      <c r="C3078" s="269" t="s">
        <v>30118</v>
      </c>
      <c r="D3078" s="841" t="s">
        <v>20085</v>
      </c>
      <c r="E3078" s="837">
        <v>1800</v>
      </c>
      <c r="F3078" s="269" t="s">
        <v>22434</v>
      </c>
      <c r="G3078" s="841" t="s">
        <v>22435</v>
      </c>
      <c r="H3078" s="842" t="s">
        <v>17159</v>
      </c>
      <c r="I3078" s="842" t="s">
        <v>15810</v>
      </c>
      <c r="J3078" s="107" t="s">
        <v>17159</v>
      </c>
      <c r="K3078" s="10">
        <v>3</v>
      </c>
      <c r="L3078" s="10">
        <v>12</v>
      </c>
      <c r="M3078" s="838">
        <v>22350</v>
      </c>
      <c r="N3078" s="10">
        <v>0</v>
      </c>
      <c r="O3078" s="107">
        <v>6</v>
      </c>
      <c r="P3078" s="838">
        <v>10680</v>
      </c>
      <c r="Q3078" s="10">
        <v>0</v>
      </c>
      <c r="R3078" s="107">
        <v>12</v>
      </c>
    </row>
    <row r="3079" spans="1:18" s="843" customFormat="1" ht="22.5" x14ac:dyDescent="0.25">
      <c r="A3079" s="107" t="s">
        <v>19901</v>
      </c>
      <c r="B3079" s="10" t="s">
        <v>19548</v>
      </c>
      <c r="C3079" s="269" t="s">
        <v>30118</v>
      </c>
      <c r="D3079" s="841" t="s">
        <v>19902</v>
      </c>
      <c r="E3079" s="837">
        <v>2100</v>
      </c>
      <c r="F3079" s="269" t="s">
        <v>22436</v>
      </c>
      <c r="G3079" s="841" t="s">
        <v>22437</v>
      </c>
      <c r="H3079" s="842" t="s">
        <v>15585</v>
      </c>
      <c r="I3079" s="842" t="s">
        <v>15585</v>
      </c>
      <c r="J3079" s="107" t="s">
        <v>15585</v>
      </c>
      <c r="K3079" s="10">
        <v>3</v>
      </c>
      <c r="L3079" s="10">
        <v>12</v>
      </c>
      <c r="M3079" s="838">
        <v>25800</v>
      </c>
      <c r="N3079" s="10">
        <v>0</v>
      </c>
      <c r="O3079" s="107">
        <v>6</v>
      </c>
      <c r="P3079" s="838">
        <v>12600</v>
      </c>
      <c r="Q3079" s="10">
        <v>0</v>
      </c>
      <c r="R3079" s="107">
        <v>12</v>
      </c>
    </row>
    <row r="3080" spans="1:18" s="843" customFormat="1" ht="22.5" x14ac:dyDescent="0.25">
      <c r="A3080" s="107" t="s">
        <v>19901</v>
      </c>
      <c r="B3080" s="10" t="s">
        <v>19548</v>
      </c>
      <c r="C3080" s="269" t="s">
        <v>30118</v>
      </c>
      <c r="D3080" s="841" t="s">
        <v>19902</v>
      </c>
      <c r="E3080" s="837">
        <v>2100</v>
      </c>
      <c r="F3080" s="269" t="s">
        <v>22438</v>
      </c>
      <c r="G3080" s="841" t="s">
        <v>22439</v>
      </c>
      <c r="H3080" s="842" t="s">
        <v>17159</v>
      </c>
      <c r="I3080" s="842" t="s">
        <v>15810</v>
      </c>
      <c r="J3080" s="107" t="s">
        <v>17159</v>
      </c>
      <c r="K3080" s="10">
        <v>3</v>
      </c>
      <c r="L3080" s="10">
        <v>12</v>
      </c>
      <c r="M3080" s="838">
        <v>25800</v>
      </c>
      <c r="N3080" s="10">
        <v>0</v>
      </c>
      <c r="O3080" s="107">
        <v>6</v>
      </c>
      <c r="P3080" s="838">
        <v>12600</v>
      </c>
      <c r="Q3080" s="10">
        <v>0</v>
      </c>
      <c r="R3080" s="107">
        <v>12</v>
      </c>
    </row>
    <row r="3081" spans="1:18" s="843" customFormat="1" ht="22.5" x14ac:dyDescent="0.25">
      <c r="A3081" s="107" t="s">
        <v>19901</v>
      </c>
      <c r="B3081" s="10" t="s">
        <v>19548</v>
      </c>
      <c r="C3081" s="269" t="s">
        <v>30118</v>
      </c>
      <c r="D3081" s="841" t="s">
        <v>19955</v>
      </c>
      <c r="E3081" s="837">
        <v>3200</v>
      </c>
      <c r="F3081" s="269" t="s">
        <v>22440</v>
      </c>
      <c r="G3081" s="841" t="s">
        <v>22441</v>
      </c>
      <c r="H3081" s="842" t="s">
        <v>19594</v>
      </c>
      <c r="I3081" s="842" t="s">
        <v>19093</v>
      </c>
      <c r="J3081" s="107" t="s">
        <v>19594</v>
      </c>
      <c r="K3081" s="10">
        <v>3</v>
      </c>
      <c r="L3081" s="10">
        <v>12</v>
      </c>
      <c r="M3081" s="838">
        <v>39000</v>
      </c>
      <c r="N3081" s="10">
        <v>0</v>
      </c>
      <c r="O3081" s="107">
        <v>6</v>
      </c>
      <c r="P3081" s="838">
        <v>19200</v>
      </c>
      <c r="Q3081" s="10">
        <v>0</v>
      </c>
      <c r="R3081" s="107">
        <v>12</v>
      </c>
    </row>
    <row r="3082" spans="1:18" s="843" customFormat="1" ht="22.5" x14ac:dyDescent="0.25">
      <c r="A3082" s="107" t="s">
        <v>19901</v>
      </c>
      <c r="B3082" s="10" t="s">
        <v>19548</v>
      </c>
      <c r="C3082" s="269" t="s">
        <v>30118</v>
      </c>
      <c r="D3082" s="841" t="s">
        <v>19902</v>
      </c>
      <c r="E3082" s="837">
        <v>2100</v>
      </c>
      <c r="F3082" s="269" t="s">
        <v>22442</v>
      </c>
      <c r="G3082" s="841" t="s">
        <v>22443</v>
      </c>
      <c r="H3082" s="842" t="s">
        <v>17159</v>
      </c>
      <c r="I3082" s="842" t="s">
        <v>15810</v>
      </c>
      <c r="J3082" s="107" t="s">
        <v>17159</v>
      </c>
      <c r="K3082" s="10">
        <v>3</v>
      </c>
      <c r="L3082" s="10">
        <v>12</v>
      </c>
      <c r="M3082" s="838">
        <v>25800</v>
      </c>
      <c r="N3082" s="10">
        <v>0</v>
      </c>
      <c r="O3082" s="107">
        <v>6</v>
      </c>
      <c r="P3082" s="838">
        <v>12600</v>
      </c>
      <c r="Q3082" s="10">
        <v>0</v>
      </c>
      <c r="R3082" s="107">
        <v>12</v>
      </c>
    </row>
    <row r="3083" spans="1:18" s="843" customFormat="1" ht="22.5" x14ac:dyDescent="0.25">
      <c r="A3083" s="107" t="s">
        <v>19901</v>
      </c>
      <c r="B3083" s="10" t="s">
        <v>19548</v>
      </c>
      <c r="C3083" s="269" t="s">
        <v>30118</v>
      </c>
      <c r="D3083" s="841" t="s">
        <v>19902</v>
      </c>
      <c r="E3083" s="837">
        <v>2100</v>
      </c>
      <c r="F3083" s="269" t="s">
        <v>22444</v>
      </c>
      <c r="G3083" s="841" t="s">
        <v>22445</v>
      </c>
      <c r="H3083" s="842" t="s">
        <v>17159</v>
      </c>
      <c r="I3083" s="842" t="s">
        <v>15810</v>
      </c>
      <c r="J3083" s="107" t="s">
        <v>17159</v>
      </c>
      <c r="K3083" s="10">
        <v>3</v>
      </c>
      <c r="L3083" s="10">
        <v>12</v>
      </c>
      <c r="M3083" s="838">
        <v>25799.129999999997</v>
      </c>
      <c r="N3083" s="10">
        <v>0</v>
      </c>
      <c r="O3083" s="107">
        <v>6</v>
      </c>
      <c r="P3083" s="838">
        <v>12600</v>
      </c>
      <c r="Q3083" s="10">
        <v>0</v>
      </c>
      <c r="R3083" s="107">
        <v>12</v>
      </c>
    </row>
    <row r="3084" spans="1:18" s="843" customFormat="1" ht="22.5" x14ac:dyDescent="0.25">
      <c r="A3084" s="107" t="s">
        <v>19901</v>
      </c>
      <c r="B3084" s="10" t="s">
        <v>19548</v>
      </c>
      <c r="C3084" s="269" t="s">
        <v>30118</v>
      </c>
      <c r="D3084" s="841" t="s">
        <v>19955</v>
      </c>
      <c r="E3084" s="837">
        <v>3200</v>
      </c>
      <c r="F3084" s="269" t="s">
        <v>22446</v>
      </c>
      <c r="G3084" s="841" t="s">
        <v>22447</v>
      </c>
      <c r="H3084" s="842" t="s">
        <v>19594</v>
      </c>
      <c r="I3084" s="842" t="s">
        <v>19093</v>
      </c>
      <c r="J3084" s="107" t="s">
        <v>19594</v>
      </c>
      <c r="K3084" s="10">
        <v>3</v>
      </c>
      <c r="L3084" s="10">
        <v>12</v>
      </c>
      <c r="M3084" s="838">
        <v>39000</v>
      </c>
      <c r="N3084" s="10">
        <v>0</v>
      </c>
      <c r="O3084" s="107">
        <v>6</v>
      </c>
      <c r="P3084" s="838">
        <v>19200</v>
      </c>
      <c r="Q3084" s="10">
        <v>0</v>
      </c>
      <c r="R3084" s="107">
        <v>12</v>
      </c>
    </row>
    <row r="3085" spans="1:18" s="843" customFormat="1" ht="22.5" x14ac:dyDescent="0.25">
      <c r="A3085" s="107" t="s">
        <v>19901</v>
      </c>
      <c r="B3085" s="10" t="s">
        <v>19548</v>
      </c>
      <c r="C3085" s="269" t="s">
        <v>30118</v>
      </c>
      <c r="D3085" s="841" t="s">
        <v>19905</v>
      </c>
      <c r="E3085" s="837">
        <v>2100</v>
      </c>
      <c r="F3085" s="269" t="s">
        <v>22448</v>
      </c>
      <c r="G3085" s="841" t="s">
        <v>22449</v>
      </c>
      <c r="H3085" s="842" t="s">
        <v>17159</v>
      </c>
      <c r="I3085" s="842" t="s">
        <v>15810</v>
      </c>
      <c r="J3085" s="107" t="s">
        <v>17159</v>
      </c>
      <c r="K3085" s="10">
        <v>3</v>
      </c>
      <c r="L3085" s="10">
        <v>12</v>
      </c>
      <c r="M3085" s="838">
        <v>25800</v>
      </c>
      <c r="N3085" s="10">
        <v>0</v>
      </c>
      <c r="O3085" s="107">
        <v>6</v>
      </c>
      <c r="P3085" s="838">
        <v>12600</v>
      </c>
      <c r="Q3085" s="10">
        <v>0</v>
      </c>
      <c r="R3085" s="107">
        <v>12</v>
      </c>
    </row>
    <row r="3086" spans="1:18" s="843" customFormat="1" ht="22.5" x14ac:dyDescent="0.25">
      <c r="A3086" s="107" t="s">
        <v>19901</v>
      </c>
      <c r="B3086" s="10" t="s">
        <v>19548</v>
      </c>
      <c r="C3086" s="269" t="s">
        <v>30118</v>
      </c>
      <c r="D3086" s="841" t="s">
        <v>19902</v>
      </c>
      <c r="E3086" s="837">
        <v>2100</v>
      </c>
      <c r="F3086" s="269" t="s">
        <v>22450</v>
      </c>
      <c r="G3086" s="841" t="s">
        <v>22451</v>
      </c>
      <c r="H3086" s="842" t="s">
        <v>17159</v>
      </c>
      <c r="I3086" s="842" t="s">
        <v>15810</v>
      </c>
      <c r="J3086" s="107" t="s">
        <v>17159</v>
      </c>
      <c r="K3086" s="10">
        <v>3</v>
      </c>
      <c r="L3086" s="10">
        <v>12</v>
      </c>
      <c r="M3086" s="838">
        <v>25800</v>
      </c>
      <c r="N3086" s="10">
        <v>0</v>
      </c>
      <c r="O3086" s="107">
        <v>6</v>
      </c>
      <c r="P3086" s="838">
        <v>12600</v>
      </c>
      <c r="Q3086" s="10">
        <v>0</v>
      </c>
      <c r="R3086" s="107">
        <v>12</v>
      </c>
    </row>
    <row r="3087" spans="1:18" s="843" customFormat="1" ht="33.75" x14ac:dyDescent="0.25">
      <c r="A3087" s="107" t="s">
        <v>19901</v>
      </c>
      <c r="B3087" s="10" t="s">
        <v>19548</v>
      </c>
      <c r="C3087" s="269" t="s">
        <v>30118</v>
      </c>
      <c r="D3087" s="841" t="s">
        <v>15774</v>
      </c>
      <c r="E3087" s="837">
        <v>2000</v>
      </c>
      <c r="F3087" s="269" t="s">
        <v>22452</v>
      </c>
      <c r="G3087" s="841" t="s">
        <v>22453</v>
      </c>
      <c r="H3087" s="842" t="s">
        <v>17461</v>
      </c>
      <c r="I3087" s="842" t="s">
        <v>15810</v>
      </c>
      <c r="J3087" s="107" t="s">
        <v>17461</v>
      </c>
      <c r="K3087" s="10">
        <v>3</v>
      </c>
      <c r="L3087" s="10">
        <v>12</v>
      </c>
      <c r="M3087" s="838">
        <v>24810</v>
      </c>
      <c r="N3087" s="10">
        <v>0</v>
      </c>
      <c r="O3087" s="107">
        <v>6</v>
      </c>
      <c r="P3087" s="838">
        <v>12000</v>
      </c>
      <c r="Q3087" s="10">
        <v>0</v>
      </c>
      <c r="R3087" s="107">
        <v>12</v>
      </c>
    </row>
    <row r="3088" spans="1:18" s="843" customFormat="1" ht="22.5" x14ac:dyDescent="0.25">
      <c r="A3088" s="107" t="s">
        <v>19901</v>
      </c>
      <c r="B3088" s="10" t="s">
        <v>19548</v>
      </c>
      <c r="C3088" s="269" t="s">
        <v>30118</v>
      </c>
      <c r="D3088" s="841" t="s">
        <v>19955</v>
      </c>
      <c r="E3088" s="837">
        <v>3200</v>
      </c>
      <c r="F3088" s="269" t="s">
        <v>22454</v>
      </c>
      <c r="G3088" s="841" t="s">
        <v>22455</v>
      </c>
      <c r="H3088" s="842" t="s">
        <v>19594</v>
      </c>
      <c r="I3088" s="842" t="s">
        <v>19093</v>
      </c>
      <c r="J3088" s="107" t="s">
        <v>19594</v>
      </c>
      <c r="K3088" s="10">
        <v>3</v>
      </c>
      <c r="L3088" s="10">
        <v>12</v>
      </c>
      <c r="M3088" s="838">
        <v>38892.89</v>
      </c>
      <c r="N3088" s="10">
        <v>0</v>
      </c>
      <c r="O3088" s="107">
        <v>6</v>
      </c>
      <c r="P3088" s="838">
        <v>19052.89</v>
      </c>
      <c r="Q3088" s="10">
        <v>0</v>
      </c>
      <c r="R3088" s="107">
        <v>12</v>
      </c>
    </row>
    <row r="3089" spans="1:18" s="843" customFormat="1" ht="22.5" x14ac:dyDescent="0.25">
      <c r="A3089" s="107" t="s">
        <v>19901</v>
      </c>
      <c r="B3089" s="10" t="s">
        <v>19548</v>
      </c>
      <c r="C3089" s="269" t="s">
        <v>30118</v>
      </c>
      <c r="D3089" s="841" t="s">
        <v>19955</v>
      </c>
      <c r="E3089" s="837">
        <v>3200</v>
      </c>
      <c r="F3089" s="269" t="s">
        <v>22456</v>
      </c>
      <c r="G3089" s="841" t="s">
        <v>22457</v>
      </c>
      <c r="H3089" s="842" t="s">
        <v>19594</v>
      </c>
      <c r="I3089" s="842" t="s">
        <v>19093</v>
      </c>
      <c r="J3089" s="107" t="s">
        <v>19594</v>
      </c>
      <c r="K3089" s="10">
        <v>3</v>
      </c>
      <c r="L3089" s="10">
        <v>12</v>
      </c>
      <c r="M3089" s="838">
        <v>39000</v>
      </c>
      <c r="N3089" s="10">
        <v>0</v>
      </c>
      <c r="O3089" s="107">
        <v>6</v>
      </c>
      <c r="P3089" s="838">
        <v>19160</v>
      </c>
      <c r="Q3089" s="10">
        <v>0</v>
      </c>
      <c r="R3089" s="107">
        <v>12</v>
      </c>
    </row>
    <row r="3090" spans="1:18" s="843" customFormat="1" ht="22.5" x14ac:dyDescent="0.25">
      <c r="A3090" s="107" t="s">
        <v>19901</v>
      </c>
      <c r="B3090" s="10" t="s">
        <v>19548</v>
      </c>
      <c r="C3090" s="269" t="s">
        <v>30118</v>
      </c>
      <c r="D3090" s="841" t="s">
        <v>19902</v>
      </c>
      <c r="E3090" s="837">
        <v>2100</v>
      </c>
      <c r="F3090" s="269" t="s">
        <v>22458</v>
      </c>
      <c r="G3090" s="841" t="s">
        <v>22459</v>
      </c>
      <c r="H3090" s="842" t="s">
        <v>17159</v>
      </c>
      <c r="I3090" s="842" t="s">
        <v>15810</v>
      </c>
      <c r="J3090" s="107" t="s">
        <v>17159</v>
      </c>
      <c r="K3090" s="10">
        <v>3</v>
      </c>
      <c r="L3090" s="10">
        <v>12</v>
      </c>
      <c r="M3090" s="838">
        <v>25800</v>
      </c>
      <c r="N3090" s="10">
        <v>0</v>
      </c>
      <c r="O3090" s="107">
        <v>6</v>
      </c>
      <c r="P3090" s="838">
        <v>12600</v>
      </c>
      <c r="Q3090" s="10">
        <v>0</v>
      </c>
      <c r="R3090" s="107">
        <v>12</v>
      </c>
    </row>
    <row r="3091" spans="1:18" s="843" customFormat="1" ht="22.5" x14ac:dyDescent="0.25">
      <c r="A3091" s="107" t="s">
        <v>19901</v>
      </c>
      <c r="B3091" s="10" t="s">
        <v>19548</v>
      </c>
      <c r="C3091" s="269" t="s">
        <v>30118</v>
      </c>
      <c r="D3091" s="841" t="s">
        <v>20873</v>
      </c>
      <c r="E3091" s="837">
        <v>4400</v>
      </c>
      <c r="F3091" s="269" t="s">
        <v>22460</v>
      </c>
      <c r="G3091" s="841" t="s">
        <v>22461</v>
      </c>
      <c r="H3091" s="842" t="s">
        <v>22028</v>
      </c>
      <c r="I3091" s="842" t="s">
        <v>19093</v>
      </c>
      <c r="J3091" s="107" t="s">
        <v>22028</v>
      </c>
      <c r="K3091" s="10">
        <v>3</v>
      </c>
      <c r="L3091" s="10">
        <v>12</v>
      </c>
      <c r="M3091" s="838">
        <v>53400</v>
      </c>
      <c r="N3091" s="10">
        <v>0</v>
      </c>
      <c r="O3091" s="107">
        <v>6</v>
      </c>
      <c r="P3091" s="838">
        <v>23320</v>
      </c>
      <c r="Q3091" s="10">
        <v>0</v>
      </c>
      <c r="R3091" s="107">
        <v>12</v>
      </c>
    </row>
    <row r="3092" spans="1:18" s="843" customFormat="1" ht="22.5" x14ac:dyDescent="0.25">
      <c r="A3092" s="107" t="s">
        <v>19901</v>
      </c>
      <c r="B3092" s="10" t="s">
        <v>19548</v>
      </c>
      <c r="C3092" s="269" t="s">
        <v>30118</v>
      </c>
      <c r="D3092" s="841" t="s">
        <v>19991</v>
      </c>
      <c r="E3092" s="837">
        <v>1200</v>
      </c>
      <c r="F3092" s="269" t="s">
        <v>22462</v>
      </c>
      <c r="G3092" s="841" t="s">
        <v>22463</v>
      </c>
      <c r="H3092" s="842" t="s">
        <v>15585</v>
      </c>
      <c r="I3092" s="842" t="s">
        <v>15585</v>
      </c>
      <c r="J3092" s="107" t="s">
        <v>15585</v>
      </c>
      <c r="K3092" s="10">
        <v>3</v>
      </c>
      <c r="L3092" s="10">
        <v>12</v>
      </c>
      <c r="M3092" s="838">
        <v>15210</v>
      </c>
      <c r="N3092" s="10">
        <v>0</v>
      </c>
      <c r="O3092" s="107">
        <v>6</v>
      </c>
      <c r="P3092" s="838">
        <v>7200</v>
      </c>
      <c r="Q3092" s="10">
        <v>0</v>
      </c>
      <c r="R3092" s="107">
        <v>12</v>
      </c>
    </row>
    <row r="3093" spans="1:18" s="843" customFormat="1" ht="22.5" x14ac:dyDescent="0.25">
      <c r="A3093" s="107" t="s">
        <v>19901</v>
      </c>
      <c r="B3093" s="10" t="s">
        <v>19548</v>
      </c>
      <c r="C3093" s="269" t="s">
        <v>30118</v>
      </c>
      <c r="D3093" s="841" t="s">
        <v>19905</v>
      </c>
      <c r="E3093" s="837">
        <v>2100</v>
      </c>
      <c r="F3093" s="269" t="s">
        <v>22464</v>
      </c>
      <c r="G3093" s="841" t="s">
        <v>22465</v>
      </c>
      <c r="H3093" s="842" t="s">
        <v>15585</v>
      </c>
      <c r="I3093" s="842" t="s">
        <v>15585</v>
      </c>
      <c r="J3093" s="107" t="s">
        <v>15585</v>
      </c>
      <c r="K3093" s="10">
        <v>3</v>
      </c>
      <c r="L3093" s="10">
        <v>12</v>
      </c>
      <c r="M3093" s="838">
        <v>25800</v>
      </c>
      <c r="N3093" s="10">
        <v>0</v>
      </c>
      <c r="O3093" s="107">
        <v>6</v>
      </c>
      <c r="P3093" s="838">
        <v>12600</v>
      </c>
      <c r="Q3093" s="10">
        <v>0</v>
      </c>
      <c r="R3093" s="107">
        <v>12</v>
      </c>
    </row>
    <row r="3094" spans="1:18" s="843" customFormat="1" ht="22.5" x14ac:dyDescent="0.25">
      <c r="A3094" s="107" t="s">
        <v>19901</v>
      </c>
      <c r="B3094" s="10" t="s">
        <v>19548</v>
      </c>
      <c r="C3094" s="269" t="s">
        <v>30118</v>
      </c>
      <c r="D3094" s="841" t="s">
        <v>22466</v>
      </c>
      <c r="E3094" s="837">
        <v>4400</v>
      </c>
      <c r="F3094" s="269" t="s">
        <v>22467</v>
      </c>
      <c r="G3094" s="841" t="s">
        <v>22468</v>
      </c>
      <c r="H3094" s="842" t="s">
        <v>19594</v>
      </c>
      <c r="I3094" s="842" t="s">
        <v>19093</v>
      </c>
      <c r="J3094" s="107" t="s">
        <v>19594</v>
      </c>
      <c r="K3094" s="10">
        <v>1</v>
      </c>
      <c r="L3094" s="10">
        <v>3</v>
      </c>
      <c r="M3094" s="838">
        <v>11680</v>
      </c>
      <c r="N3094" s="10">
        <v>1</v>
      </c>
      <c r="O3094" s="107">
        <v>6</v>
      </c>
      <c r="P3094" s="838">
        <v>0</v>
      </c>
      <c r="Q3094" s="10">
        <v>1</v>
      </c>
      <c r="R3094" s="107">
        <v>12</v>
      </c>
    </row>
    <row r="3095" spans="1:18" s="843" customFormat="1" ht="22.5" x14ac:dyDescent="0.25">
      <c r="A3095" s="107" t="s">
        <v>19901</v>
      </c>
      <c r="B3095" s="10" t="s">
        <v>19548</v>
      </c>
      <c r="C3095" s="269" t="s">
        <v>30118</v>
      </c>
      <c r="D3095" s="841" t="s">
        <v>22059</v>
      </c>
      <c r="E3095" s="837">
        <v>3000</v>
      </c>
      <c r="F3095" s="269" t="s">
        <v>22469</v>
      </c>
      <c r="G3095" s="841" t="s">
        <v>22470</v>
      </c>
      <c r="H3095" s="842" t="s">
        <v>20001</v>
      </c>
      <c r="I3095" s="842" t="s">
        <v>15810</v>
      </c>
      <c r="J3095" s="107" t="s">
        <v>20001</v>
      </c>
      <c r="K3095" s="10">
        <v>3</v>
      </c>
      <c r="L3095" s="10">
        <v>12</v>
      </c>
      <c r="M3095" s="838">
        <v>36590.97</v>
      </c>
      <c r="N3095" s="10">
        <v>0</v>
      </c>
      <c r="O3095" s="107">
        <v>6</v>
      </c>
      <c r="P3095" s="838">
        <v>17991.46</v>
      </c>
      <c r="Q3095" s="10">
        <v>0</v>
      </c>
      <c r="R3095" s="107">
        <v>12</v>
      </c>
    </row>
    <row r="3096" spans="1:18" s="843" customFormat="1" ht="22.5" x14ac:dyDescent="0.25">
      <c r="A3096" s="107" t="s">
        <v>19901</v>
      </c>
      <c r="B3096" s="10" t="s">
        <v>19548</v>
      </c>
      <c r="C3096" s="269" t="s">
        <v>30118</v>
      </c>
      <c r="D3096" s="841" t="s">
        <v>19902</v>
      </c>
      <c r="E3096" s="837">
        <v>2100</v>
      </c>
      <c r="F3096" s="269" t="s">
        <v>22471</v>
      </c>
      <c r="G3096" s="841" t="s">
        <v>22472</v>
      </c>
      <c r="H3096" s="842" t="s">
        <v>17159</v>
      </c>
      <c r="I3096" s="842" t="s">
        <v>15810</v>
      </c>
      <c r="J3096" s="107" t="s">
        <v>17159</v>
      </c>
      <c r="K3096" s="10">
        <v>3</v>
      </c>
      <c r="L3096" s="10">
        <v>12</v>
      </c>
      <c r="M3096" s="838">
        <v>25800</v>
      </c>
      <c r="N3096" s="10">
        <v>0</v>
      </c>
      <c r="O3096" s="107">
        <v>6</v>
      </c>
      <c r="P3096" s="838">
        <v>12600</v>
      </c>
      <c r="Q3096" s="10">
        <v>0</v>
      </c>
      <c r="R3096" s="107">
        <v>12</v>
      </c>
    </row>
    <row r="3097" spans="1:18" s="843" customFormat="1" ht="22.5" x14ac:dyDescent="0.25">
      <c r="A3097" s="107" t="s">
        <v>19901</v>
      </c>
      <c r="B3097" s="10" t="s">
        <v>19548</v>
      </c>
      <c r="C3097" s="269" t="s">
        <v>30118</v>
      </c>
      <c r="D3097" s="841" t="s">
        <v>20122</v>
      </c>
      <c r="E3097" s="837">
        <v>3200</v>
      </c>
      <c r="F3097" s="269" t="s">
        <v>22473</v>
      </c>
      <c r="G3097" s="841" t="s">
        <v>22474</v>
      </c>
      <c r="H3097" s="842" t="s">
        <v>15577</v>
      </c>
      <c r="I3097" s="842" t="s">
        <v>19093</v>
      </c>
      <c r="J3097" s="107" t="s">
        <v>15577</v>
      </c>
      <c r="K3097" s="10">
        <v>3</v>
      </c>
      <c r="L3097" s="10">
        <v>12</v>
      </c>
      <c r="M3097" s="838">
        <v>39000</v>
      </c>
      <c r="N3097" s="10">
        <v>0</v>
      </c>
      <c r="O3097" s="107">
        <v>6</v>
      </c>
      <c r="P3097" s="838">
        <v>19200</v>
      </c>
      <c r="Q3097" s="10">
        <v>0</v>
      </c>
      <c r="R3097" s="107">
        <v>12</v>
      </c>
    </row>
    <row r="3098" spans="1:18" s="843" customFormat="1" ht="22.5" x14ac:dyDescent="0.25">
      <c r="A3098" s="107" t="s">
        <v>19901</v>
      </c>
      <c r="B3098" s="10" t="s">
        <v>19548</v>
      </c>
      <c r="C3098" s="269" t="s">
        <v>30118</v>
      </c>
      <c r="D3098" s="841" t="s">
        <v>19955</v>
      </c>
      <c r="E3098" s="837">
        <v>3200</v>
      </c>
      <c r="F3098" s="269" t="s">
        <v>22475</v>
      </c>
      <c r="G3098" s="841" t="s">
        <v>22476</v>
      </c>
      <c r="H3098" s="842" t="s">
        <v>19594</v>
      </c>
      <c r="I3098" s="842" t="s">
        <v>19093</v>
      </c>
      <c r="J3098" s="107" t="s">
        <v>19594</v>
      </c>
      <c r="K3098" s="10">
        <v>3</v>
      </c>
      <c r="L3098" s="10">
        <v>12</v>
      </c>
      <c r="M3098" s="838">
        <v>39000</v>
      </c>
      <c r="N3098" s="10">
        <v>0</v>
      </c>
      <c r="O3098" s="107">
        <v>6</v>
      </c>
      <c r="P3098" s="838">
        <v>19200</v>
      </c>
      <c r="Q3098" s="10">
        <v>0</v>
      </c>
      <c r="R3098" s="107">
        <v>12</v>
      </c>
    </row>
    <row r="3099" spans="1:18" s="843" customFormat="1" ht="22.5" x14ac:dyDescent="0.25">
      <c r="A3099" s="107" t="s">
        <v>19901</v>
      </c>
      <c r="B3099" s="10" t="s">
        <v>19548</v>
      </c>
      <c r="C3099" s="269" t="s">
        <v>30118</v>
      </c>
      <c r="D3099" s="841" t="s">
        <v>19955</v>
      </c>
      <c r="E3099" s="837">
        <v>3200</v>
      </c>
      <c r="F3099" s="269" t="s">
        <v>22477</v>
      </c>
      <c r="G3099" s="841" t="s">
        <v>22478</v>
      </c>
      <c r="H3099" s="842" t="s">
        <v>19594</v>
      </c>
      <c r="I3099" s="842" t="s">
        <v>19093</v>
      </c>
      <c r="J3099" s="107" t="s">
        <v>19594</v>
      </c>
      <c r="K3099" s="10">
        <v>3</v>
      </c>
      <c r="L3099" s="10">
        <v>12</v>
      </c>
      <c r="M3099" s="838">
        <v>39000</v>
      </c>
      <c r="N3099" s="10">
        <v>0</v>
      </c>
      <c r="O3099" s="107">
        <v>6</v>
      </c>
      <c r="P3099" s="838">
        <v>19200</v>
      </c>
      <c r="Q3099" s="10">
        <v>0</v>
      </c>
      <c r="R3099" s="107">
        <v>12</v>
      </c>
    </row>
    <row r="3100" spans="1:18" s="843" customFormat="1" ht="22.5" x14ac:dyDescent="0.25">
      <c r="A3100" s="107" t="s">
        <v>19901</v>
      </c>
      <c r="B3100" s="10" t="s">
        <v>19548</v>
      </c>
      <c r="C3100" s="269" t="s">
        <v>30118</v>
      </c>
      <c r="D3100" s="841" t="s">
        <v>22291</v>
      </c>
      <c r="E3100" s="837">
        <v>2100</v>
      </c>
      <c r="F3100" s="269" t="s">
        <v>22479</v>
      </c>
      <c r="G3100" s="841" t="s">
        <v>22480</v>
      </c>
      <c r="H3100" s="842" t="s">
        <v>17320</v>
      </c>
      <c r="I3100" s="842" t="s">
        <v>15810</v>
      </c>
      <c r="J3100" s="107" t="s">
        <v>17320</v>
      </c>
      <c r="K3100" s="10">
        <v>3</v>
      </c>
      <c r="L3100" s="10">
        <v>12</v>
      </c>
      <c r="M3100" s="838">
        <v>25133.630000000005</v>
      </c>
      <c r="N3100" s="10">
        <v>0</v>
      </c>
      <c r="O3100" s="107">
        <v>6</v>
      </c>
      <c r="P3100" s="838">
        <v>12317.659999999998</v>
      </c>
      <c r="Q3100" s="10">
        <v>0</v>
      </c>
      <c r="R3100" s="107">
        <v>12</v>
      </c>
    </row>
    <row r="3101" spans="1:18" s="843" customFormat="1" ht="22.5" x14ac:dyDescent="0.25">
      <c r="A3101" s="107" t="s">
        <v>19901</v>
      </c>
      <c r="B3101" s="10" t="s">
        <v>19548</v>
      </c>
      <c r="C3101" s="269" t="s">
        <v>30118</v>
      </c>
      <c r="D3101" s="841" t="s">
        <v>22481</v>
      </c>
      <c r="E3101" s="837">
        <v>4400</v>
      </c>
      <c r="F3101" s="269" t="s">
        <v>22482</v>
      </c>
      <c r="G3101" s="841" t="s">
        <v>22483</v>
      </c>
      <c r="H3101" s="842" t="s">
        <v>15446</v>
      </c>
      <c r="I3101" s="842" t="s">
        <v>19093</v>
      </c>
      <c r="J3101" s="107" t="s">
        <v>15446</v>
      </c>
      <c r="K3101" s="10">
        <v>3</v>
      </c>
      <c r="L3101" s="10">
        <v>12</v>
      </c>
      <c r="M3101" s="838">
        <v>53400</v>
      </c>
      <c r="N3101" s="10">
        <v>0</v>
      </c>
      <c r="O3101" s="107">
        <v>6</v>
      </c>
      <c r="P3101" s="838">
        <v>26400</v>
      </c>
      <c r="Q3101" s="10">
        <v>0</v>
      </c>
      <c r="R3101" s="107">
        <v>12</v>
      </c>
    </row>
    <row r="3102" spans="1:18" s="843" customFormat="1" ht="22.5" x14ac:dyDescent="0.25">
      <c r="A3102" s="107" t="s">
        <v>19901</v>
      </c>
      <c r="B3102" s="10" t="s">
        <v>19548</v>
      </c>
      <c r="C3102" s="269" t="s">
        <v>30118</v>
      </c>
      <c r="D3102" s="841" t="s">
        <v>19955</v>
      </c>
      <c r="E3102" s="837">
        <v>3200</v>
      </c>
      <c r="F3102" s="269" t="s">
        <v>22484</v>
      </c>
      <c r="G3102" s="841" t="s">
        <v>22485</v>
      </c>
      <c r="H3102" s="842" t="s">
        <v>19594</v>
      </c>
      <c r="I3102" s="842" t="s">
        <v>19093</v>
      </c>
      <c r="J3102" s="107" t="s">
        <v>19594</v>
      </c>
      <c r="K3102" s="10">
        <v>3</v>
      </c>
      <c r="L3102" s="10">
        <v>12</v>
      </c>
      <c r="M3102" s="838">
        <v>38846.33</v>
      </c>
      <c r="N3102" s="10">
        <v>0</v>
      </c>
      <c r="O3102" s="107">
        <v>6</v>
      </c>
      <c r="P3102" s="838">
        <v>19200</v>
      </c>
      <c r="Q3102" s="10">
        <v>0</v>
      </c>
      <c r="R3102" s="107">
        <v>12</v>
      </c>
    </row>
    <row r="3103" spans="1:18" s="843" customFormat="1" ht="22.5" x14ac:dyDescent="0.25">
      <c r="A3103" s="107" t="s">
        <v>19901</v>
      </c>
      <c r="B3103" s="10" t="s">
        <v>19548</v>
      </c>
      <c r="C3103" s="269" t="s">
        <v>30118</v>
      </c>
      <c r="D3103" s="841" t="s">
        <v>19964</v>
      </c>
      <c r="E3103" s="837">
        <v>1900</v>
      </c>
      <c r="F3103" s="269" t="s">
        <v>22486</v>
      </c>
      <c r="G3103" s="841" t="s">
        <v>22487</v>
      </c>
      <c r="H3103" s="842" t="s">
        <v>15585</v>
      </c>
      <c r="I3103" s="842" t="s">
        <v>15585</v>
      </c>
      <c r="J3103" s="107" t="s">
        <v>15585</v>
      </c>
      <c r="K3103" s="10">
        <v>3</v>
      </c>
      <c r="L3103" s="10">
        <v>12</v>
      </c>
      <c r="M3103" s="838">
        <v>23597.99</v>
      </c>
      <c r="N3103" s="10">
        <v>0</v>
      </c>
      <c r="O3103" s="107">
        <v>6</v>
      </c>
      <c r="P3103" s="838">
        <v>11395.25</v>
      </c>
      <c r="Q3103" s="10">
        <v>0</v>
      </c>
      <c r="R3103" s="107">
        <v>12</v>
      </c>
    </row>
    <row r="3104" spans="1:18" s="843" customFormat="1" ht="22.5" x14ac:dyDescent="0.25">
      <c r="A3104" s="107" t="s">
        <v>19901</v>
      </c>
      <c r="B3104" s="10" t="s">
        <v>19548</v>
      </c>
      <c r="C3104" s="269" t="s">
        <v>30118</v>
      </c>
      <c r="D3104" s="841" t="s">
        <v>22488</v>
      </c>
      <c r="E3104" s="837">
        <v>5500</v>
      </c>
      <c r="F3104" s="269" t="s">
        <v>22489</v>
      </c>
      <c r="G3104" s="841" t="s">
        <v>22490</v>
      </c>
      <c r="H3104" s="842" t="s">
        <v>15416</v>
      </c>
      <c r="I3104" s="842" t="s">
        <v>19093</v>
      </c>
      <c r="J3104" s="107" t="s">
        <v>15416</v>
      </c>
      <c r="K3104" s="10">
        <v>3</v>
      </c>
      <c r="L3104" s="10">
        <v>12</v>
      </c>
      <c r="M3104" s="838">
        <v>66597.710000000006</v>
      </c>
      <c r="N3104" s="10">
        <v>0</v>
      </c>
      <c r="O3104" s="107">
        <v>6</v>
      </c>
      <c r="P3104" s="838">
        <v>32970.980000000003</v>
      </c>
      <c r="Q3104" s="10">
        <v>0</v>
      </c>
      <c r="R3104" s="107">
        <v>12</v>
      </c>
    </row>
    <row r="3105" spans="1:18" s="843" customFormat="1" ht="22.5" x14ac:dyDescent="0.25">
      <c r="A3105" s="107" t="s">
        <v>19901</v>
      </c>
      <c r="B3105" s="10" t="s">
        <v>19548</v>
      </c>
      <c r="C3105" s="269" t="s">
        <v>30118</v>
      </c>
      <c r="D3105" s="841" t="s">
        <v>19902</v>
      </c>
      <c r="E3105" s="837">
        <v>2100</v>
      </c>
      <c r="F3105" s="269" t="s">
        <v>22491</v>
      </c>
      <c r="G3105" s="841" t="s">
        <v>22492</v>
      </c>
      <c r="H3105" s="842" t="s">
        <v>17159</v>
      </c>
      <c r="I3105" s="842" t="s">
        <v>15810</v>
      </c>
      <c r="J3105" s="107" t="s">
        <v>17159</v>
      </c>
      <c r="K3105" s="10">
        <v>3</v>
      </c>
      <c r="L3105" s="10">
        <v>12</v>
      </c>
      <c r="M3105" s="838">
        <v>25716.87</v>
      </c>
      <c r="N3105" s="10">
        <v>0</v>
      </c>
      <c r="O3105" s="107">
        <v>6</v>
      </c>
      <c r="P3105" s="838">
        <v>12595.48</v>
      </c>
      <c r="Q3105" s="10">
        <v>0</v>
      </c>
      <c r="R3105" s="107">
        <v>12</v>
      </c>
    </row>
    <row r="3106" spans="1:18" s="843" customFormat="1" ht="22.5" x14ac:dyDescent="0.25">
      <c r="A3106" s="107" t="s">
        <v>19901</v>
      </c>
      <c r="B3106" s="10" t="s">
        <v>19548</v>
      </c>
      <c r="C3106" s="269" t="s">
        <v>30118</v>
      </c>
      <c r="D3106" s="841" t="s">
        <v>19955</v>
      </c>
      <c r="E3106" s="837">
        <v>3200</v>
      </c>
      <c r="F3106" s="269" t="s">
        <v>22493</v>
      </c>
      <c r="G3106" s="841" t="s">
        <v>22494</v>
      </c>
      <c r="H3106" s="842" t="s">
        <v>19594</v>
      </c>
      <c r="I3106" s="842" t="s">
        <v>19093</v>
      </c>
      <c r="J3106" s="107" t="s">
        <v>19594</v>
      </c>
      <c r="K3106" s="10">
        <v>3</v>
      </c>
      <c r="L3106" s="10">
        <v>12</v>
      </c>
      <c r="M3106" s="838">
        <v>39000</v>
      </c>
      <c r="N3106" s="10">
        <v>0</v>
      </c>
      <c r="O3106" s="107">
        <v>6</v>
      </c>
      <c r="P3106" s="838">
        <v>19200</v>
      </c>
      <c r="Q3106" s="10">
        <v>0</v>
      </c>
      <c r="R3106" s="107">
        <v>12</v>
      </c>
    </row>
    <row r="3107" spans="1:18" s="843" customFormat="1" ht="22.5" x14ac:dyDescent="0.25">
      <c r="A3107" s="107" t="s">
        <v>19901</v>
      </c>
      <c r="B3107" s="10" t="s">
        <v>19548</v>
      </c>
      <c r="C3107" s="269" t="s">
        <v>30118</v>
      </c>
      <c r="D3107" s="841" t="s">
        <v>19955</v>
      </c>
      <c r="E3107" s="837">
        <v>3200</v>
      </c>
      <c r="F3107" s="269" t="s">
        <v>22495</v>
      </c>
      <c r="G3107" s="841" t="s">
        <v>22496</v>
      </c>
      <c r="H3107" s="842" t="s">
        <v>19594</v>
      </c>
      <c r="I3107" s="842" t="s">
        <v>19093</v>
      </c>
      <c r="J3107" s="107" t="s">
        <v>19594</v>
      </c>
      <c r="K3107" s="10">
        <v>3</v>
      </c>
      <c r="L3107" s="10">
        <v>12</v>
      </c>
      <c r="M3107" s="838">
        <v>39006.67</v>
      </c>
      <c r="N3107" s="10">
        <v>0</v>
      </c>
      <c r="O3107" s="107">
        <v>6</v>
      </c>
      <c r="P3107" s="838">
        <v>19200</v>
      </c>
      <c r="Q3107" s="10">
        <v>0</v>
      </c>
      <c r="R3107" s="107">
        <v>12</v>
      </c>
    </row>
    <row r="3108" spans="1:18" s="843" customFormat="1" ht="22.5" x14ac:dyDescent="0.25">
      <c r="A3108" s="107" t="s">
        <v>19901</v>
      </c>
      <c r="B3108" s="10" t="s">
        <v>19548</v>
      </c>
      <c r="C3108" s="269" t="s">
        <v>30118</v>
      </c>
      <c r="D3108" s="841" t="s">
        <v>22497</v>
      </c>
      <c r="E3108" s="837">
        <v>2500</v>
      </c>
      <c r="F3108" s="269" t="s">
        <v>22498</v>
      </c>
      <c r="G3108" s="841" t="s">
        <v>22499</v>
      </c>
      <c r="H3108" s="842" t="s">
        <v>19911</v>
      </c>
      <c r="I3108" s="842" t="s">
        <v>19093</v>
      </c>
      <c r="J3108" s="107" t="s">
        <v>19911</v>
      </c>
      <c r="K3108" s="10">
        <v>1</v>
      </c>
      <c r="L3108" s="10">
        <v>10</v>
      </c>
      <c r="M3108" s="838">
        <v>25261.46</v>
      </c>
      <c r="N3108" s="10">
        <v>0</v>
      </c>
      <c r="O3108" s="107">
        <v>6</v>
      </c>
      <c r="P3108" s="838">
        <v>6883.68</v>
      </c>
      <c r="Q3108" s="10">
        <v>0</v>
      </c>
      <c r="R3108" s="107">
        <v>12</v>
      </c>
    </row>
    <row r="3109" spans="1:18" s="843" customFormat="1" ht="22.5" x14ac:dyDescent="0.25">
      <c r="A3109" s="107" t="s">
        <v>19901</v>
      </c>
      <c r="B3109" s="10" t="s">
        <v>19548</v>
      </c>
      <c r="C3109" s="269" t="s">
        <v>30118</v>
      </c>
      <c r="D3109" s="841" t="s">
        <v>22500</v>
      </c>
      <c r="E3109" s="837">
        <v>4400</v>
      </c>
      <c r="F3109" s="269" t="s">
        <v>22501</v>
      </c>
      <c r="G3109" s="841" t="s">
        <v>22502</v>
      </c>
      <c r="H3109" s="842" t="s">
        <v>19911</v>
      </c>
      <c r="I3109" s="842" t="s">
        <v>19093</v>
      </c>
      <c r="J3109" s="107" t="s">
        <v>19911</v>
      </c>
      <c r="K3109" s="10">
        <v>3</v>
      </c>
      <c r="L3109" s="10">
        <v>12</v>
      </c>
      <c r="M3109" s="838">
        <v>53387.770000000004</v>
      </c>
      <c r="N3109" s="10">
        <v>0</v>
      </c>
      <c r="O3109" s="107">
        <v>6</v>
      </c>
      <c r="P3109" s="838">
        <v>26388.080000000002</v>
      </c>
      <c r="Q3109" s="10">
        <v>0</v>
      </c>
      <c r="R3109" s="107">
        <v>12</v>
      </c>
    </row>
    <row r="3110" spans="1:18" s="843" customFormat="1" ht="22.5" x14ac:dyDescent="0.25">
      <c r="A3110" s="107" t="s">
        <v>19901</v>
      </c>
      <c r="B3110" s="10" t="s">
        <v>19548</v>
      </c>
      <c r="C3110" s="269" t="s">
        <v>30118</v>
      </c>
      <c r="D3110" s="841" t="s">
        <v>22428</v>
      </c>
      <c r="E3110" s="837">
        <v>4400</v>
      </c>
      <c r="F3110" s="269" t="s">
        <v>22503</v>
      </c>
      <c r="G3110" s="841" t="s">
        <v>22504</v>
      </c>
      <c r="H3110" s="842" t="s">
        <v>17516</v>
      </c>
      <c r="I3110" s="842" t="s">
        <v>19093</v>
      </c>
      <c r="J3110" s="107" t="s">
        <v>17516</v>
      </c>
      <c r="K3110" s="10">
        <v>3</v>
      </c>
      <c r="L3110" s="10">
        <v>12</v>
      </c>
      <c r="M3110" s="838">
        <v>53367.600000000006</v>
      </c>
      <c r="N3110" s="10">
        <v>0</v>
      </c>
      <c r="O3110" s="107">
        <v>6</v>
      </c>
      <c r="P3110" s="838">
        <v>26383.810000000005</v>
      </c>
      <c r="Q3110" s="10">
        <v>0</v>
      </c>
      <c r="R3110" s="107">
        <v>12</v>
      </c>
    </row>
    <row r="3111" spans="1:18" s="843" customFormat="1" ht="22.5" x14ac:dyDescent="0.25">
      <c r="A3111" s="107" t="s">
        <v>19901</v>
      </c>
      <c r="B3111" s="10" t="s">
        <v>19548</v>
      </c>
      <c r="C3111" s="269" t="s">
        <v>30118</v>
      </c>
      <c r="D3111" s="841" t="s">
        <v>19908</v>
      </c>
      <c r="E3111" s="837">
        <v>3200</v>
      </c>
      <c r="F3111" s="269" t="s">
        <v>22505</v>
      </c>
      <c r="G3111" s="841" t="s">
        <v>22506</v>
      </c>
      <c r="H3111" s="842" t="s">
        <v>19641</v>
      </c>
      <c r="I3111" s="842" t="s">
        <v>19093</v>
      </c>
      <c r="J3111" s="107" t="s">
        <v>19641</v>
      </c>
      <c r="K3111" s="10">
        <v>3</v>
      </c>
      <c r="L3111" s="10">
        <v>12</v>
      </c>
      <c r="M3111" s="838">
        <v>39000</v>
      </c>
      <c r="N3111" s="10">
        <v>0</v>
      </c>
      <c r="O3111" s="107">
        <v>6</v>
      </c>
      <c r="P3111" s="838">
        <v>19200</v>
      </c>
      <c r="Q3111" s="10">
        <v>0</v>
      </c>
      <c r="R3111" s="107">
        <v>12</v>
      </c>
    </row>
    <row r="3112" spans="1:18" s="843" customFormat="1" ht="22.5" x14ac:dyDescent="0.25">
      <c r="A3112" s="107" t="s">
        <v>19901</v>
      </c>
      <c r="B3112" s="10" t="s">
        <v>19548</v>
      </c>
      <c r="C3112" s="269" t="s">
        <v>30118</v>
      </c>
      <c r="D3112" s="841" t="s">
        <v>19902</v>
      </c>
      <c r="E3112" s="837">
        <v>2100</v>
      </c>
      <c r="F3112" s="269" t="s">
        <v>22507</v>
      </c>
      <c r="G3112" s="841" t="s">
        <v>22508</v>
      </c>
      <c r="H3112" s="842" t="s">
        <v>17159</v>
      </c>
      <c r="I3112" s="842" t="s">
        <v>15810</v>
      </c>
      <c r="J3112" s="107" t="s">
        <v>17159</v>
      </c>
      <c r="K3112" s="10">
        <v>3</v>
      </c>
      <c r="L3112" s="10">
        <v>12</v>
      </c>
      <c r="M3112" s="838">
        <v>25756.25</v>
      </c>
      <c r="N3112" s="10">
        <v>0</v>
      </c>
      <c r="O3112" s="107">
        <v>6</v>
      </c>
      <c r="P3112" s="838">
        <v>12600</v>
      </c>
      <c r="Q3112" s="10">
        <v>0</v>
      </c>
      <c r="R3112" s="107">
        <v>12</v>
      </c>
    </row>
    <row r="3113" spans="1:18" s="843" customFormat="1" ht="22.5" x14ac:dyDescent="0.25">
      <c r="A3113" s="107" t="s">
        <v>19901</v>
      </c>
      <c r="B3113" s="10" t="s">
        <v>19548</v>
      </c>
      <c r="C3113" s="269" t="s">
        <v>30118</v>
      </c>
      <c r="D3113" s="841" t="s">
        <v>19902</v>
      </c>
      <c r="E3113" s="837">
        <v>2100</v>
      </c>
      <c r="F3113" s="269" t="s">
        <v>22509</v>
      </c>
      <c r="G3113" s="841" t="s">
        <v>22510</v>
      </c>
      <c r="H3113" s="842" t="s">
        <v>17159</v>
      </c>
      <c r="I3113" s="842" t="s">
        <v>15810</v>
      </c>
      <c r="J3113" s="107" t="s">
        <v>17159</v>
      </c>
      <c r="K3113" s="10">
        <v>3</v>
      </c>
      <c r="L3113" s="10">
        <v>12</v>
      </c>
      <c r="M3113" s="838">
        <v>25730</v>
      </c>
      <c r="N3113" s="10">
        <v>0</v>
      </c>
      <c r="O3113" s="107">
        <v>6</v>
      </c>
      <c r="P3113" s="838">
        <v>12600</v>
      </c>
      <c r="Q3113" s="10">
        <v>0</v>
      </c>
      <c r="R3113" s="107">
        <v>12</v>
      </c>
    </row>
    <row r="3114" spans="1:18" s="843" customFormat="1" ht="22.5" x14ac:dyDescent="0.25">
      <c r="A3114" s="107" t="s">
        <v>19901</v>
      </c>
      <c r="B3114" s="10" t="s">
        <v>19548</v>
      </c>
      <c r="C3114" s="269" t="s">
        <v>30118</v>
      </c>
      <c r="D3114" s="841" t="s">
        <v>17159</v>
      </c>
      <c r="E3114" s="837">
        <v>1700</v>
      </c>
      <c r="F3114" s="269" t="s">
        <v>22511</v>
      </c>
      <c r="G3114" s="841" t="s">
        <v>22512</v>
      </c>
      <c r="H3114" s="842" t="s">
        <v>17159</v>
      </c>
      <c r="I3114" s="842" t="s">
        <v>15810</v>
      </c>
      <c r="J3114" s="107" t="s">
        <v>17159</v>
      </c>
      <c r="K3114" s="10">
        <v>3</v>
      </c>
      <c r="L3114" s="10">
        <v>12</v>
      </c>
      <c r="M3114" s="838">
        <v>21210</v>
      </c>
      <c r="N3114" s="10">
        <v>0</v>
      </c>
      <c r="O3114" s="107">
        <v>6</v>
      </c>
      <c r="P3114" s="838">
        <v>10199.290000000001</v>
      </c>
      <c r="Q3114" s="10">
        <v>0</v>
      </c>
      <c r="R3114" s="107">
        <v>12</v>
      </c>
    </row>
    <row r="3115" spans="1:18" s="843" customFormat="1" ht="33.75" x14ac:dyDescent="0.25">
      <c r="A3115" s="107" t="s">
        <v>19901</v>
      </c>
      <c r="B3115" s="10" t="s">
        <v>19548</v>
      </c>
      <c r="C3115" s="269" t="s">
        <v>30118</v>
      </c>
      <c r="D3115" s="841" t="s">
        <v>19914</v>
      </c>
      <c r="E3115" s="837">
        <v>2000</v>
      </c>
      <c r="F3115" s="269" t="s">
        <v>22513</v>
      </c>
      <c r="G3115" s="841" t="s">
        <v>22514</v>
      </c>
      <c r="H3115" s="842" t="s">
        <v>19917</v>
      </c>
      <c r="I3115" s="842" t="s">
        <v>19093</v>
      </c>
      <c r="J3115" s="107" t="s">
        <v>19917</v>
      </c>
      <c r="K3115" s="10">
        <v>3</v>
      </c>
      <c r="L3115" s="10">
        <v>12</v>
      </c>
      <c r="M3115" s="838">
        <v>24801.67</v>
      </c>
      <c r="N3115" s="10">
        <v>0</v>
      </c>
      <c r="O3115" s="107">
        <v>6</v>
      </c>
      <c r="P3115" s="838">
        <v>12000</v>
      </c>
      <c r="Q3115" s="10">
        <v>0</v>
      </c>
      <c r="R3115" s="107">
        <v>12</v>
      </c>
    </row>
    <row r="3116" spans="1:18" s="843" customFormat="1" ht="22.5" x14ac:dyDescent="0.25">
      <c r="A3116" s="107" t="s">
        <v>19901</v>
      </c>
      <c r="B3116" s="10" t="s">
        <v>19548</v>
      </c>
      <c r="C3116" s="269" t="s">
        <v>30118</v>
      </c>
      <c r="D3116" s="841" t="s">
        <v>19902</v>
      </c>
      <c r="E3116" s="837">
        <v>2100</v>
      </c>
      <c r="F3116" s="269" t="s">
        <v>22515</v>
      </c>
      <c r="G3116" s="841" t="s">
        <v>22516</v>
      </c>
      <c r="H3116" s="842" t="s">
        <v>17159</v>
      </c>
      <c r="I3116" s="842" t="s">
        <v>15810</v>
      </c>
      <c r="J3116" s="107" t="s">
        <v>17159</v>
      </c>
      <c r="K3116" s="10">
        <v>3</v>
      </c>
      <c r="L3116" s="10">
        <v>12</v>
      </c>
      <c r="M3116" s="838">
        <v>25800</v>
      </c>
      <c r="N3116" s="10">
        <v>0</v>
      </c>
      <c r="O3116" s="107">
        <v>6</v>
      </c>
      <c r="P3116" s="838">
        <v>12600</v>
      </c>
      <c r="Q3116" s="10">
        <v>0</v>
      </c>
      <c r="R3116" s="107">
        <v>12</v>
      </c>
    </row>
    <row r="3117" spans="1:18" s="843" customFormat="1" ht="22.5" x14ac:dyDescent="0.25">
      <c r="A3117" s="107" t="s">
        <v>19901</v>
      </c>
      <c r="B3117" s="10" t="s">
        <v>19548</v>
      </c>
      <c r="C3117" s="269" t="s">
        <v>30118</v>
      </c>
      <c r="D3117" s="841" t="s">
        <v>19955</v>
      </c>
      <c r="E3117" s="837">
        <v>3200</v>
      </c>
      <c r="F3117" s="269" t="s">
        <v>22517</v>
      </c>
      <c r="G3117" s="841" t="s">
        <v>22518</v>
      </c>
      <c r="H3117" s="842" t="s">
        <v>19594</v>
      </c>
      <c r="I3117" s="842" t="s">
        <v>19093</v>
      </c>
      <c r="J3117" s="107" t="s">
        <v>19594</v>
      </c>
      <c r="K3117" s="10">
        <v>3</v>
      </c>
      <c r="L3117" s="10">
        <v>12</v>
      </c>
      <c r="M3117" s="838">
        <v>39000.89</v>
      </c>
      <c r="N3117" s="10">
        <v>0</v>
      </c>
      <c r="O3117" s="107">
        <v>6</v>
      </c>
      <c r="P3117" s="838">
        <v>19200</v>
      </c>
      <c r="Q3117" s="10">
        <v>0</v>
      </c>
      <c r="R3117" s="107">
        <v>12</v>
      </c>
    </row>
    <row r="3118" spans="1:18" s="843" customFormat="1" ht="22.5" x14ac:dyDescent="0.25">
      <c r="A3118" s="107" t="s">
        <v>19901</v>
      </c>
      <c r="B3118" s="10" t="s">
        <v>19548</v>
      </c>
      <c r="C3118" s="269" t="s">
        <v>30118</v>
      </c>
      <c r="D3118" s="841" t="s">
        <v>22343</v>
      </c>
      <c r="E3118" s="837">
        <v>3000</v>
      </c>
      <c r="F3118" s="269" t="s">
        <v>22519</v>
      </c>
      <c r="G3118" s="841" t="s">
        <v>22520</v>
      </c>
      <c r="H3118" s="842" t="s">
        <v>16817</v>
      </c>
      <c r="I3118" s="842" t="s">
        <v>15810</v>
      </c>
      <c r="J3118" s="107" t="s">
        <v>16817</v>
      </c>
      <c r="K3118" s="10">
        <v>3</v>
      </c>
      <c r="L3118" s="10">
        <v>12</v>
      </c>
      <c r="M3118" s="838">
        <v>36735.410000000003</v>
      </c>
      <c r="N3118" s="10">
        <v>0</v>
      </c>
      <c r="O3118" s="107">
        <v>6</v>
      </c>
      <c r="P3118" s="838">
        <v>17951.66</v>
      </c>
      <c r="Q3118" s="10">
        <v>0</v>
      </c>
      <c r="R3118" s="107">
        <v>12</v>
      </c>
    </row>
    <row r="3119" spans="1:18" s="843" customFormat="1" ht="22.5" x14ac:dyDescent="0.25">
      <c r="A3119" s="107" t="s">
        <v>19901</v>
      </c>
      <c r="B3119" s="10" t="s">
        <v>19548</v>
      </c>
      <c r="C3119" s="269" t="s">
        <v>30118</v>
      </c>
      <c r="D3119" s="841" t="s">
        <v>19955</v>
      </c>
      <c r="E3119" s="837">
        <v>3200</v>
      </c>
      <c r="F3119" s="269" t="s">
        <v>22521</v>
      </c>
      <c r="G3119" s="841" t="s">
        <v>22522</v>
      </c>
      <c r="H3119" s="842" t="s">
        <v>15577</v>
      </c>
      <c r="I3119" s="842" t="s">
        <v>19093</v>
      </c>
      <c r="J3119" s="107" t="s">
        <v>15577</v>
      </c>
      <c r="K3119" s="10">
        <v>3</v>
      </c>
      <c r="L3119" s="10">
        <v>12</v>
      </c>
      <c r="M3119" s="838">
        <v>39023.770000000004</v>
      </c>
      <c r="N3119" s="10">
        <v>0</v>
      </c>
      <c r="O3119" s="107">
        <v>6</v>
      </c>
      <c r="P3119" s="838">
        <v>19200</v>
      </c>
      <c r="Q3119" s="10">
        <v>0</v>
      </c>
      <c r="R3119" s="107">
        <v>12</v>
      </c>
    </row>
    <row r="3120" spans="1:18" s="843" customFormat="1" ht="22.5" x14ac:dyDescent="0.25">
      <c r="A3120" s="107" t="s">
        <v>19901</v>
      </c>
      <c r="B3120" s="10" t="s">
        <v>19548</v>
      </c>
      <c r="C3120" s="269" t="s">
        <v>30118</v>
      </c>
      <c r="D3120" s="841" t="s">
        <v>19964</v>
      </c>
      <c r="E3120" s="837">
        <v>1900</v>
      </c>
      <c r="F3120" s="269" t="s">
        <v>22523</v>
      </c>
      <c r="G3120" s="841" t="s">
        <v>22524</v>
      </c>
      <c r="H3120" s="842" t="s">
        <v>15585</v>
      </c>
      <c r="I3120" s="842" t="s">
        <v>15585</v>
      </c>
      <c r="J3120" s="107" t="s">
        <v>15585</v>
      </c>
      <c r="K3120" s="10">
        <v>3</v>
      </c>
      <c r="L3120" s="10">
        <v>12</v>
      </c>
      <c r="M3120" s="838">
        <v>22753.939999999995</v>
      </c>
      <c r="N3120" s="10">
        <v>0</v>
      </c>
      <c r="O3120" s="107">
        <v>6</v>
      </c>
      <c r="P3120" s="838">
        <v>11396.18</v>
      </c>
      <c r="Q3120" s="10">
        <v>0</v>
      </c>
      <c r="R3120" s="107">
        <v>12</v>
      </c>
    </row>
    <row r="3121" spans="1:18" s="843" customFormat="1" ht="22.5" x14ac:dyDescent="0.25">
      <c r="A3121" s="107" t="s">
        <v>19901</v>
      </c>
      <c r="B3121" s="10" t="s">
        <v>19548</v>
      </c>
      <c r="C3121" s="269" t="s">
        <v>30118</v>
      </c>
      <c r="D3121" s="841" t="s">
        <v>22525</v>
      </c>
      <c r="E3121" s="837">
        <v>4400</v>
      </c>
      <c r="F3121" s="269" t="s">
        <v>22526</v>
      </c>
      <c r="G3121" s="841" t="s">
        <v>22527</v>
      </c>
      <c r="H3121" s="842" t="s">
        <v>20664</v>
      </c>
      <c r="I3121" s="842" t="s">
        <v>19093</v>
      </c>
      <c r="J3121" s="107" t="s">
        <v>20664</v>
      </c>
      <c r="K3121" s="10">
        <v>3</v>
      </c>
      <c r="L3121" s="10">
        <v>12</v>
      </c>
      <c r="M3121" s="838">
        <v>53319.94</v>
      </c>
      <c r="N3121" s="10">
        <v>0</v>
      </c>
      <c r="O3121" s="107">
        <v>6</v>
      </c>
      <c r="P3121" s="838">
        <v>26396.639999999999</v>
      </c>
      <c r="Q3121" s="10">
        <v>0</v>
      </c>
      <c r="R3121" s="107">
        <v>12</v>
      </c>
    </row>
    <row r="3122" spans="1:18" s="843" customFormat="1" ht="22.5" x14ac:dyDescent="0.25">
      <c r="A3122" s="107" t="s">
        <v>19901</v>
      </c>
      <c r="B3122" s="10" t="s">
        <v>19548</v>
      </c>
      <c r="C3122" s="269" t="s">
        <v>30118</v>
      </c>
      <c r="D3122" s="841" t="s">
        <v>19955</v>
      </c>
      <c r="E3122" s="837">
        <v>3200</v>
      </c>
      <c r="F3122" s="269" t="s">
        <v>22528</v>
      </c>
      <c r="G3122" s="841" t="s">
        <v>22529</v>
      </c>
      <c r="H3122" s="842" t="s">
        <v>20142</v>
      </c>
      <c r="I3122" s="842" t="s">
        <v>19093</v>
      </c>
      <c r="J3122" s="107" t="s">
        <v>20142</v>
      </c>
      <c r="K3122" s="10">
        <v>3</v>
      </c>
      <c r="L3122" s="10">
        <v>12</v>
      </c>
      <c r="M3122" s="838">
        <v>38892.22</v>
      </c>
      <c r="N3122" s="10">
        <v>0</v>
      </c>
      <c r="O3122" s="107">
        <v>6</v>
      </c>
      <c r="P3122" s="838">
        <v>19200</v>
      </c>
      <c r="Q3122" s="10">
        <v>0</v>
      </c>
      <c r="R3122" s="107">
        <v>12</v>
      </c>
    </row>
    <row r="3123" spans="1:18" s="843" customFormat="1" ht="22.5" x14ac:dyDescent="0.25">
      <c r="A3123" s="107" t="s">
        <v>19901</v>
      </c>
      <c r="B3123" s="10" t="s">
        <v>19548</v>
      </c>
      <c r="C3123" s="269" t="s">
        <v>30118</v>
      </c>
      <c r="D3123" s="841" t="s">
        <v>22530</v>
      </c>
      <c r="E3123" s="837">
        <v>4400</v>
      </c>
      <c r="F3123" s="269" t="s">
        <v>22531</v>
      </c>
      <c r="G3123" s="841" t="s">
        <v>22532</v>
      </c>
      <c r="H3123" s="842" t="s">
        <v>15452</v>
      </c>
      <c r="I3123" s="842" t="s">
        <v>19093</v>
      </c>
      <c r="J3123" s="107" t="s">
        <v>15452</v>
      </c>
      <c r="K3123" s="10">
        <v>3</v>
      </c>
      <c r="L3123" s="10">
        <v>12</v>
      </c>
      <c r="M3123" s="838">
        <v>39906.379999999997</v>
      </c>
      <c r="N3123" s="10">
        <v>0</v>
      </c>
      <c r="O3123" s="107">
        <v>6</v>
      </c>
      <c r="P3123" s="838">
        <v>26374.940000000002</v>
      </c>
      <c r="Q3123" s="10">
        <v>0</v>
      </c>
      <c r="R3123" s="107">
        <v>12</v>
      </c>
    </row>
    <row r="3124" spans="1:18" s="843" customFormat="1" ht="22.5" x14ac:dyDescent="0.25">
      <c r="A3124" s="107" t="s">
        <v>19901</v>
      </c>
      <c r="B3124" s="10" t="s">
        <v>19548</v>
      </c>
      <c r="C3124" s="269" t="s">
        <v>30118</v>
      </c>
      <c r="D3124" s="841" t="s">
        <v>15774</v>
      </c>
      <c r="E3124" s="837">
        <v>1800</v>
      </c>
      <c r="F3124" s="269" t="s">
        <v>22533</v>
      </c>
      <c r="G3124" s="841" t="s">
        <v>22534</v>
      </c>
      <c r="H3124" s="842" t="s">
        <v>17680</v>
      </c>
      <c r="I3124" s="842" t="s">
        <v>15810</v>
      </c>
      <c r="J3124" s="107" t="s">
        <v>17680</v>
      </c>
      <c r="K3124" s="10">
        <v>3</v>
      </c>
      <c r="L3124" s="10">
        <v>12</v>
      </c>
      <c r="M3124" s="838">
        <v>22410</v>
      </c>
      <c r="N3124" s="10">
        <v>0</v>
      </c>
      <c r="O3124" s="107">
        <v>6</v>
      </c>
      <c r="P3124" s="838">
        <v>10800</v>
      </c>
      <c r="Q3124" s="10">
        <v>0</v>
      </c>
      <c r="R3124" s="107">
        <v>12</v>
      </c>
    </row>
    <row r="3125" spans="1:18" s="843" customFormat="1" ht="22.5" x14ac:dyDescent="0.25">
      <c r="A3125" s="107" t="s">
        <v>19901</v>
      </c>
      <c r="B3125" s="10" t="s">
        <v>19548</v>
      </c>
      <c r="C3125" s="269" t="s">
        <v>30118</v>
      </c>
      <c r="D3125" s="841" t="s">
        <v>20125</v>
      </c>
      <c r="E3125" s="837">
        <v>4400</v>
      </c>
      <c r="F3125" s="269" t="s">
        <v>22535</v>
      </c>
      <c r="G3125" s="841" t="s">
        <v>22536</v>
      </c>
      <c r="H3125" s="842" t="s">
        <v>19594</v>
      </c>
      <c r="I3125" s="842" t="s">
        <v>19093</v>
      </c>
      <c r="J3125" s="107" t="s">
        <v>19594</v>
      </c>
      <c r="K3125" s="10">
        <v>3</v>
      </c>
      <c r="L3125" s="10">
        <v>12</v>
      </c>
      <c r="M3125" s="838">
        <v>53622.22</v>
      </c>
      <c r="N3125" s="10">
        <v>0</v>
      </c>
      <c r="O3125" s="107">
        <v>6</v>
      </c>
      <c r="P3125" s="838">
        <v>25847.25</v>
      </c>
      <c r="Q3125" s="10">
        <v>0</v>
      </c>
      <c r="R3125" s="107">
        <v>12</v>
      </c>
    </row>
    <row r="3126" spans="1:18" s="843" customFormat="1" ht="22.5" x14ac:dyDescent="0.25">
      <c r="A3126" s="107" t="s">
        <v>19901</v>
      </c>
      <c r="B3126" s="10" t="s">
        <v>19548</v>
      </c>
      <c r="C3126" s="269" t="s">
        <v>30118</v>
      </c>
      <c r="D3126" s="841" t="s">
        <v>19991</v>
      </c>
      <c r="E3126" s="837">
        <v>1200</v>
      </c>
      <c r="F3126" s="269" t="s">
        <v>22537</v>
      </c>
      <c r="G3126" s="841" t="s">
        <v>22538</v>
      </c>
      <c r="H3126" s="842" t="s">
        <v>15585</v>
      </c>
      <c r="I3126" s="842" t="s">
        <v>15585</v>
      </c>
      <c r="J3126" s="107" t="s">
        <v>15585</v>
      </c>
      <c r="K3126" s="10">
        <v>3</v>
      </c>
      <c r="L3126" s="10">
        <v>12</v>
      </c>
      <c r="M3126" s="838">
        <v>15210</v>
      </c>
      <c r="N3126" s="10">
        <v>0</v>
      </c>
      <c r="O3126" s="107">
        <v>6</v>
      </c>
      <c r="P3126" s="838">
        <v>7200</v>
      </c>
      <c r="Q3126" s="10">
        <v>0</v>
      </c>
      <c r="R3126" s="107">
        <v>12</v>
      </c>
    </row>
    <row r="3127" spans="1:18" s="843" customFormat="1" ht="22.5" x14ac:dyDescent="0.25">
      <c r="A3127" s="107" t="s">
        <v>19901</v>
      </c>
      <c r="B3127" s="10" t="s">
        <v>19548</v>
      </c>
      <c r="C3127" s="269" t="s">
        <v>30118</v>
      </c>
      <c r="D3127" s="841" t="s">
        <v>20122</v>
      </c>
      <c r="E3127" s="837">
        <v>3200</v>
      </c>
      <c r="F3127" s="269" t="s">
        <v>22539</v>
      </c>
      <c r="G3127" s="841" t="s">
        <v>22540</v>
      </c>
      <c r="H3127" s="842" t="s">
        <v>15577</v>
      </c>
      <c r="I3127" s="842" t="s">
        <v>19093</v>
      </c>
      <c r="J3127" s="107" t="s">
        <v>15577</v>
      </c>
      <c r="K3127" s="10">
        <v>3</v>
      </c>
      <c r="L3127" s="10">
        <v>12</v>
      </c>
      <c r="M3127" s="838">
        <v>39000</v>
      </c>
      <c r="N3127" s="10">
        <v>0</v>
      </c>
      <c r="O3127" s="107">
        <v>6</v>
      </c>
      <c r="P3127" s="838">
        <v>19198.440000000002</v>
      </c>
      <c r="Q3127" s="10">
        <v>0</v>
      </c>
      <c r="R3127" s="107">
        <v>12</v>
      </c>
    </row>
    <row r="3128" spans="1:18" s="843" customFormat="1" ht="22.5" x14ac:dyDescent="0.25">
      <c r="A3128" s="107" t="s">
        <v>19901</v>
      </c>
      <c r="B3128" s="10" t="s">
        <v>19548</v>
      </c>
      <c r="C3128" s="269" t="s">
        <v>30118</v>
      </c>
      <c r="D3128" s="841" t="s">
        <v>22541</v>
      </c>
      <c r="E3128" s="837">
        <v>3200</v>
      </c>
      <c r="F3128" s="269" t="s">
        <v>22542</v>
      </c>
      <c r="G3128" s="841" t="s">
        <v>22543</v>
      </c>
      <c r="H3128" s="842" t="s">
        <v>19641</v>
      </c>
      <c r="I3128" s="842" t="s">
        <v>19093</v>
      </c>
      <c r="J3128" s="107" t="s">
        <v>19641</v>
      </c>
      <c r="K3128" s="10">
        <v>1</v>
      </c>
      <c r="L3128" s="10">
        <v>3</v>
      </c>
      <c r="M3128" s="838">
        <v>10600</v>
      </c>
      <c r="N3128" s="10">
        <v>1</v>
      </c>
      <c r="O3128" s="107">
        <v>6</v>
      </c>
      <c r="P3128" s="838">
        <v>0</v>
      </c>
      <c r="Q3128" s="10">
        <v>1</v>
      </c>
      <c r="R3128" s="107">
        <v>12</v>
      </c>
    </row>
    <row r="3129" spans="1:18" s="843" customFormat="1" ht="22.5" x14ac:dyDescent="0.25">
      <c r="A3129" s="107" t="s">
        <v>19901</v>
      </c>
      <c r="B3129" s="10" t="s">
        <v>19548</v>
      </c>
      <c r="C3129" s="269" t="s">
        <v>30118</v>
      </c>
      <c r="D3129" s="841" t="s">
        <v>19902</v>
      </c>
      <c r="E3129" s="837">
        <v>2100</v>
      </c>
      <c r="F3129" s="269" t="s">
        <v>22544</v>
      </c>
      <c r="G3129" s="841" t="s">
        <v>22545</v>
      </c>
      <c r="H3129" s="842" t="s">
        <v>15585</v>
      </c>
      <c r="I3129" s="842" t="s">
        <v>15585</v>
      </c>
      <c r="J3129" s="107" t="s">
        <v>15585</v>
      </c>
      <c r="K3129" s="10">
        <v>3</v>
      </c>
      <c r="L3129" s="10">
        <v>12</v>
      </c>
      <c r="M3129" s="838">
        <v>25800</v>
      </c>
      <c r="N3129" s="10">
        <v>0</v>
      </c>
      <c r="O3129" s="107">
        <v>6</v>
      </c>
      <c r="P3129" s="838">
        <v>12600</v>
      </c>
      <c r="Q3129" s="10">
        <v>0</v>
      </c>
      <c r="R3129" s="107">
        <v>12</v>
      </c>
    </row>
    <row r="3130" spans="1:18" s="843" customFormat="1" ht="22.5" x14ac:dyDescent="0.25">
      <c r="A3130" s="107" t="s">
        <v>19901</v>
      </c>
      <c r="B3130" s="10" t="s">
        <v>19548</v>
      </c>
      <c r="C3130" s="269" t="s">
        <v>30118</v>
      </c>
      <c r="D3130" s="841" t="s">
        <v>22546</v>
      </c>
      <c r="E3130" s="837">
        <v>3000</v>
      </c>
      <c r="F3130" s="269" t="s">
        <v>22547</v>
      </c>
      <c r="G3130" s="841" t="s">
        <v>22548</v>
      </c>
      <c r="H3130" s="842" t="s">
        <v>20001</v>
      </c>
      <c r="I3130" s="842" t="s">
        <v>15810</v>
      </c>
      <c r="J3130" s="107" t="s">
        <v>20001</v>
      </c>
      <c r="K3130" s="10">
        <v>3</v>
      </c>
      <c r="L3130" s="10">
        <v>12</v>
      </c>
      <c r="M3130" s="838">
        <v>36338.160000000003</v>
      </c>
      <c r="N3130" s="10">
        <v>0</v>
      </c>
      <c r="O3130" s="107">
        <v>6</v>
      </c>
      <c r="P3130" s="838">
        <v>17939.37</v>
      </c>
      <c r="Q3130" s="10">
        <v>0</v>
      </c>
      <c r="R3130" s="107">
        <v>12</v>
      </c>
    </row>
    <row r="3131" spans="1:18" s="843" customFormat="1" ht="22.5" x14ac:dyDescent="0.25">
      <c r="A3131" s="107" t="s">
        <v>19901</v>
      </c>
      <c r="B3131" s="10" t="s">
        <v>19548</v>
      </c>
      <c r="C3131" s="269" t="s">
        <v>30118</v>
      </c>
      <c r="D3131" s="841" t="s">
        <v>19902</v>
      </c>
      <c r="E3131" s="837">
        <v>2100</v>
      </c>
      <c r="F3131" s="269" t="s">
        <v>22549</v>
      </c>
      <c r="G3131" s="841" t="s">
        <v>22550</v>
      </c>
      <c r="H3131" s="842" t="s">
        <v>17159</v>
      </c>
      <c r="I3131" s="842" t="s">
        <v>15810</v>
      </c>
      <c r="J3131" s="107" t="s">
        <v>17159</v>
      </c>
      <c r="K3131" s="10">
        <v>3</v>
      </c>
      <c r="L3131" s="10">
        <v>12</v>
      </c>
      <c r="M3131" s="838">
        <v>25800</v>
      </c>
      <c r="N3131" s="10">
        <v>0</v>
      </c>
      <c r="O3131" s="107">
        <v>6</v>
      </c>
      <c r="P3131" s="838">
        <v>12582.5</v>
      </c>
      <c r="Q3131" s="10">
        <v>0</v>
      </c>
      <c r="R3131" s="107">
        <v>12</v>
      </c>
    </row>
    <row r="3132" spans="1:18" s="843" customFormat="1" ht="22.5" x14ac:dyDescent="0.25">
      <c r="A3132" s="107" t="s">
        <v>19901</v>
      </c>
      <c r="B3132" s="10" t="s">
        <v>19548</v>
      </c>
      <c r="C3132" s="269" t="s">
        <v>30118</v>
      </c>
      <c r="D3132" s="841" t="s">
        <v>19902</v>
      </c>
      <c r="E3132" s="837">
        <v>2100</v>
      </c>
      <c r="F3132" s="269" t="s">
        <v>22551</v>
      </c>
      <c r="G3132" s="841" t="s">
        <v>22552</v>
      </c>
      <c r="H3132" s="842" t="s">
        <v>17159</v>
      </c>
      <c r="I3132" s="842" t="s">
        <v>15810</v>
      </c>
      <c r="J3132" s="107" t="s">
        <v>17159</v>
      </c>
      <c r="K3132" s="10">
        <v>3</v>
      </c>
      <c r="L3132" s="10">
        <v>12</v>
      </c>
      <c r="M3132" s="838">
        <v>25800</v>
      </c>
      <c r="N3132" s="10">
        <v>0</v>
      </c>
      <c r="O3132" s="107">
        <v>6</v>
      </c>
      <c r="P3132" s="838">
        <v>12600</v>
      </c>
      <c r="Q3132" s="10">
        <v>0</v>
      </c>
      <c r="R3132" s="107">
        <v>12</v>
      </c>
    </row>
    <row r="3133" spans="1:18" s="843" customFormat="1" ht="22.5" x14ac:dyDescent="0.25">
      <c r="A3133" s="107" t="s">
        <v>19901</v>
      </c>
      <c r="B3133" s="10" t="s">
        <v>19548</v>
      </c>
      <c r="C3133" s="269" t="s">
        <v>30118</v>
      </c>
      <c r="D3133" s="841" t="s">
        <v>19908</v>
      </c>
      <c r="E3133" s="837">
        <v>3200</v>
      </c>
      <c r="F3133" s="269" t="s">
        <v>22553</v>
      </c>
      <c r="G3133" s="841" t="s">
        <v>22554</v>
      </c>
      <c r="H3133" s="842" t="s">
        <v>19911</v>
      </c>
      <c r="I3133" s="842" t="s">
        <v>19093</v>
      </c>
      <c r="J3133" s="107" t="s">
        <v>19911</v>
      </c>
      <c r="K3133" s="10">
        <v>3</v>
      </c>
      <c r="L3133" s="10">
        <v>12</v>
      </c>
      <c r="M3133" s="838">
        <v>39000</v>
      </c>
      <c r="N3133" s="10">
        <v>0</v>
      </c>
      <c r="O3133" s="107">
        <v>6</v>
      </c>
      <c r="P3133" s="838">
        <v>19200</v>
      </c>
      <c r="Q3133" s="10">
        <v>0</v>
      </c>
      <c r="R3133" s="107">
        <v>12</v>
      </c>
    </row>
    <row r="3134" spans="1:18" s="843" customFormat="1" ht="22.5" x14ac:dyDescent="0.25">
      <c r="A3134" s="107" t="s">
        <v>19901</v>
      </c>
      <c r="B3134" s="10" t="s">
        <v>19548</v>
      </c>
      <c r="C3134" s="269" t="s">
        <v>30118</v>
      </c>
      <c r="D3134" s="841" t="s">
        <v>22555</v>
      </c>
      <c r="E3134" s="837">
        <v>4400</v>
      </c>
      <c r="F3134" s="269" t="s">
        <v>22556</v>
      </c>
      <c r="G3134" s="841" t="s">
        <v>22557</v>
      </c>
      <c r="H3134" s="842" t="s">
        <v>19931</v>
      </c>
      <c r="I3134" s="842" t="s">
        <v>19093</v>
      </c>
      <c r="J3134" s="107" t="s">
        <v>19931</v>
      </c>
      <c r="K3134" s="10">
        <v>3</v>
      </c>
      <c r="L3134" s="10">
        <v>12</v>
      </c>
      <c r="M3134" s="838">
        <v>53045.33</v>
      </c>
      <c r="N3134" s="10">
        <v>0</v>
      </c>
      <c r="O3134" s="107">
        <v>6</v>
      </c>
      <c r="P3134" s="838">
        <v>26388.39</v>
      </c>
      <c r="Q3134" s="10">
        <v>0</v>
      </c>
      <c r="R3134" s="107">
        <v>12</v>
      </c>
    </row>
    <row r="3135" spans="1:18" s="843" customFormat="1" ht="22.5" x14ac:dyDescent="0.25">
      <c r="A3135" s="107" t="s">
        <v>19901</v>
      </c>
      <c r="B3135" s="10" t="s">
        <v>19548</v>
      </c>
      <c r="C3135" s="269" t="s">
        <v>30118</v>
      </c>
      <c r="D3135" s="841" t="s">
        <v>22428</v>
      </c>
      <c r="E3135" s="837">
        <v>4400</v>
      </c>
      <c r="F3135" s="269" t="s">
        <v>22558</v>
      </c>
      <c r="G3135" s="841" t="s">
        <v>22559</v>
      </c>
      <c r="H3135" s="842" t="s">
        <v>20142</v>
      </c>
      <c r="I3135" s="842" t="s">
        <v>19093</v>
      </c>
      <c r="J3135" s="107" t="s">
        <v>20142</v>
      </c>
      <c r="K3135" s="10">
        <v>3</v>
      </c>
      <c r="L3135" s="10">
        <v>12</v>
      </c>
      <c r="M3135" s="838">
        <v>53273.81</v>
      </c>
      <c r="N3135" s="10">
        <v>0</v>
      </c>
      <c r="O3135" s="107">
        <v>6</v>
      </c>
      <c r="P3135" s="838">
        <v>26374.93</v>
      </c>
      <c r="Q3135" s="10">
        <v>0</v>
      </c>
      <c r="R3135" s="107">
        <v>12</v>
      </c>
    </row>
    <row r="3136" spans="1:18" s="843" customFormat="1" ht="22.5" x14ac:dyDescent="0.25">
      <c r="A3136" s="107" t="s">
        <v>19901</v>
      </c>
      <c r="B3136" s="10" t="s">
        <v>19548</v>
      </c>
      <c r="C3136" s="269" t="s">
        <v>30118</v>
      </c>
      <c r="D3136" s="841" t="s">
        <v>19908</v>
      </c>
      <c r="E3136" s="837">
        <v>3200</v>
      </c>
      <c r="F3136" s="269" t="s">
        <v>22560</v>
      </c>
      <c r="G3136" s="841" t="s">
        <v>22561</v>
      </c>
      <c r="H3136" s="842" t="s">
        <v>19911</v>
      </c>
      <c r="I3136" s="842" t="s">
        <v>19093</v>
      </c>
      <c r="J3136" s="107" t="s">
        <v>19911</v>
      </c>
      <c r="K3136" s="10">
        <v>3</v>
      </c>
      <c r="L3136" s="10">
        <v>12</v>
      </c>
      <c r="M3136" s="838">
        <v>38890</v>
      </c>
      <c r="N3136" s="10">
        <v>0</v>
      </c>
      <c r="O3136" s="107">
        <v>6</v>
      </c>
      <c r="P3136" s="838">
        <v>19198.440000000002</v>
      </c>
      <c r="Q3136" s="10">
        <v>0</v>
      </c>
      <c r="R3136" s="107">
        <v>12</v>
      </c>
    </row>
    <row r="3137" spans="1:18" s="843" customFormat="1" ht="22.5" x14ac:dyDescent="0.25">
      <c r="A3137" s="107" t="s">
        <v>19901</v>
      </c>
      <c r="B3137" s="10" t="s">
        <v>19548</v>
      </c>
      <c r="C3137" s="269" t="s">
        <v>30118</v>
      </c>
      <c r="D3137" s="841" t="s">
        <v>19955</v>
      </c>
      <c r="E3137" s="837">
        <v>3200</v>
      </c>
      <c r="F3137" s="269" t="s">
        <v>22562</v>
      </c>
      <c r="G3137" s="841" t="s">
        <v>22563</v>
      </c>
      <c r="H3137" s="842" t="s">
        <v>15577</v>
      </c>
      <c r="I3137" s="842" t="s">
        <v>19093</v>
      </c>
      <c r="J3137" s="107" t="s">
        <v>15577</v>
      </c>
      <c r="K3137" s="10">
        <v>3</v>
      </c>
      <c r="L3137" s="10">
        <v>12</v>
      </c>
      <c r="M3137" s="838">
        <v>39000</v>
      </c>
      <c r="N3137" s="10">
        <v>0</v>
      </c>
      <c r="O3137" s="107">
        <v>6</v>
      </c>
      <c r="P3137" s="838">
        <v>19200</v>
      </c>
      <c r="Q3137" s="10">
        <v>0</v>
      </c>
      <c r="R3137" s="107">
        <v>12</v>
      </c>
    </row>
    <row r="3138" spans="1:18" s="843" customFormat="1" ht="22.5" x14ac:dyDescent="0.25">
      <c r="A3138" s="107" t="s">
        <v>19901</v>
      </c>
      <c r="B3138" s="10" t="s">
        <v>19548</v>
      </c>
      <c r="C3138" s="269" t="s">
        <v>30118</v>
      </c>
      <c r="D3138" s="841" t="s">
        <v>19955</v>
      </c>
      <c r="E3138" s="837">
        <v>3200</v>
      </c>
      <c r="F3138" s="269" t="s">
        <v>22564</v>
      </c>
      <c r="G3138" s="841" t="s">
        <v>22565</v>
      </c>
      <c r="H3138" s="842" t="s">
        <v>19594</v>
      </c>
      <c r="I3138" s="842" t="s">
        <v>19093</v>
      </c>
      <c r="J3138" s="107" t="s">
        <v>19594</v>
      </c>
      <c r="K3138" s="10">
        <v>3</v>
      </c>
      <c r="L3138" s="10">
        <v>12</v>
      </c>
      <c r="M3138" s="838">
        <v>38354.67</v>
      </c>
      <c r="N3138" s="10">
        <v>0</v>
      </c>
      <c r="O3138" s="107">
        <v>6</v>
      </c>
      <c r="P3138" s="838">
        <v>19200</v>
      </c>
      <c r="Q3138" s="10">
        <v>0</v>
      </c>
      <c r="R3138" s="107">
        <v>12</v>
      </c>
    </row>
    <row r="3139" spans="1:18" s="843" customFormat="1" ht="22.5" x14ac:dyDescent="0.25">
      <c r="A3139" s="107" t="s">
        <v>19901</v>
      </c>
      <c r="B3139" s="10" t="s">
        <v>19548</v>
      </c>
      <c r="C3139" s="269" t="s">
        <v>30118</v>
      </c>
      <c r="D3139" s="841" t="s">
        <v>22566</v>
      </c>
      <c r="E3139" s="837">
        <v>2750</v>
      </c>
      <c r="F3139" s="269" t="s">
        <v>22567</v>
      </c>
      <c r="G3139" s="841" t="s">
        <v>22568</v>
      </c>
      <c r="H3139" s="842" t="s">
        <v>15585</v>
      </c>
      <c r="I3139" s="842" t="s">
        <v>15585</v>
      </c>
      <c r="J3139" s="107" t="s">
        <v>15585</v>
      </c>
      <c r="K3139" s="10">
        <v>3</v>
      </c>
      <c r="L3139" s="10">
        <v>12</v>
      </c>
      <c r="M3139" s="838">
        <v>33594.46</v>
      </c>
      <c r="N3139" s="10">
        <v>0</v>
      </c>
      <c r="O3139" s="107">
        <v>6</v>
      </c>
      <c r="P3139" s="838">
        <v>16499.62</v>
      </c>
      <c r="Q3139" s="10">
        <v>0</v>
      </c>
      <c r="R3139" s="107">
        <v>12</v>
      </c>
    </row>
    <row r="3140" spans="1:18" s="843" customFormat="1" ht="22.5" x14ac:dyDescent="0.25">
      <c r="A3140" s="107" t="s">
        <v>19901</v>
      </c>
      <c r="B3140" s="10" t="s">
        <v>19548</v>
      </c>
      <c r="C3140" s="269" t="s">
        <v>30118</v>
      </c>
      <c r="D3140" s="841" t="s">
        <v>22569</v>
      </c>
      <c r="E3140" s="837">
        <v>2300</v>
      </c>
      <c r="F3140" s="269" t="s">
        <v>22570</v>
      </c>
      <c r="G3140" s="841" t="s">
        <v>22571</v>
      </c>
      <c r="H3140" s="842" t="s">
        <v>17320</v>
      </c>
      <c r="I3140" s="842" t="s">
        <v>15810</v>
      </c>
      <c r="J3140" s="107" t="s">
        <v>17320</v>
      </c>
      <c r="K3140" s="10">
        <v>3</v>
      </c>
      <c r="L3140" s="10">
        <v>12</v>
      </c>
      <c r="M3140" s="838">
        <v>28070.5</v>
      </c>
      <c r="N3140" s="10">
        <v>0</v>
      </c>
      <c r="O3140" s="107">
        <v>6</v>
      </c>
      <c r="P3140" s="838">
        <v>13765.18</v>
      </c>
      <c r="Q3140" s="10">
        <v>0</v>
      </c>
      <c r="R3140" s="107">
        <v>12</v>
      </c>
    </row>
    <row r="3141" spans="1:18" s="843" customFormat="1" ht="22.5" x14ac:dyDescent="0.25">
      <c r="A3141" s="107" t="s">
        <v>19901</v>
      </c>
      <c r="B3141" s="10" t="s">
        <v>19548</v>
      </c>
      <c r="C3141" s="269" t="s">
        <v>30118</v>
      </c>
      <c r="D3141" s="841" t="s">
        <v>19991</v>
      </c>
      <c r="E3141" s="837">
        <v>1200</v>
      </c>
      <c r="F3141" s="269" t="s">
        <v>22572</v>
      </c>
      <c r="G3141" s="841" t="s">
        <v>22573</v>
      </c>
      <c r="H3141" s="842" t="s">
        <v>15585</v>
      </c>
      <c r="I3141" s="842" t="s">
        <v>15585</v>
      </c>
      <c r="J3141" s="107" t="s">
        <v>15585</v>
      </c>
      <c r="K3141" s="10">
        <v>3</v>
      </c>
      <c r="L3141" s="10">
        <v>12</v>
      </c>
      <c r="M3141" s="838">
        <v>15210</v>
      </c>
      <c r="N3141" s="10">
        <v>0</v>
      </c>
      <c r="O3141" s="107">
        <v>6</v>
      </c>
      <c r="P3141" s="838">
        <v>7200</v>
      </c>
      <c r="Q3141" s="10">
        <v>0</v>
      </c>
      <c r="R3141" s="107">
        <v>12</v>
      </c>
    </row>
    <row r="3142" spans="1:18" s="843" customFormat="1" ht="22.5" x14ac:dyDescent="0.25">
      <c r="A3142" s="107" t="s">
        <v>19901</v>
      </c>
      <c r="B3142" s="10" t="s">
        <v>19548</v>
      </c>
      <c r="C3142" s="269" t="s">
        <v>30118</v>
      </c>
      <c r="D3142" s="841" t="s">
        <v>19902</v>
      </c>
      <c r="E3142" s="837">
        <v>2100</v>
      </c>
      <c r="F3142" s="269" t="s">
        <v>22574</v>
      </c>
      <c r="G3142" s="841" t="s">
        <v>22575</v>
      </c>
      <c r="H3142" s="842" t="s">
        <v>17159</v>
      </c>
      <c r="I3142" s="842" t="s">
        <v>15810</v>
      </c>
      <c r="J3142" s="107" t="s">
        <v>17159</v>
      </c>
      <c r="K3142" s="10">
        <v>3</v>
      </c>
      <c r="L3142" s="10">
        <v>12</v>
      </c>
      <c r="M3142" s="838">
        <v>25777.25</v>
      </c>
      <c r="N3142" s="10">
        <v>0</v>
      </c>
      <c r="O3142" s="107">
        <v>6</v>
      </c>
      <c r="P3142" s="838">
        <v>12599.27</v>
      </c>
      <c r="Q3142" s="10">
        <v>0</v>
      </c>
      <c r="R3142" s="107">
        <v>12</v>
      </c>
    </row>
    <row r="3143" spans="1:18" s="843" customFormat="1" ht="22.5" x14ac:dyDescent="0.25">
      <c r="A3143" s="107" t="s">
        <v>19901</v>
      </c>
      <c r="B3143" s="10" t="s">
        <v>19548</v>
      </c>
      <c r="C3143" s="269" t="s">
        <v>30118</v>
      </c>
      <c r="D3143" s="841" t="s">
        <v>19955</v>
      </c>
      <c r="E3143" s="837">
        <v>3200</v>
      </c>
      <c r="F3143" s="269" t="s">
        <v>22576</v>
      </c>
      <c r="G3143" s="841" t="s">
        <v>22577</v>
      </c>
      <c r="H3143" s="842" t="s">
        <v>19594</v>
      </c>
      <c r="I3143" s="842" t="s">
        <v>19093</v>
      </c>
      <c r="J3143" s="107" t="s">
        <v>19594</v>
      </c>
      <c r="K3143" s="10">
        <v>3</v>
      </c>
      <c r="L3143" s="10">
        <v>12</v>
      </c>
      <c r="M3143" s="838">
        <v>39000</v>
      </c>
      <c r="N3143" s="10">
        <v>0</v>
      </c>
      <c r="O3143" s="107">
        <v>6</v>
      </c>
      <c r="P3143" s="838">
        <v>19200</v>
      </c>
      <c r="Q3143" s="10">
        <v>0</v>
      </c>
      <c r="R3143" s="107">
        <v>12</v>
      </c>
    </row>
    <row r="3144" spans="1:18" s="843" customFormat="1" ht="22.5" x14ac:dyDescent="0.25">
      <c r="A3144" s="107" t="s">
        <v>19901</v>
      </c>
      <c r="B3144" s="10" t="s">
        <v>19548</v>
      </c>
      <c r="C3144" s="269" t="s">
        <v>30118</v>
      </c>
      <c r="D3144" s="841" t="s">
        <v>19902</v>
      </c>
      <c r="E3144" s="837">
        <v>2100</v>
      </c>
      <c r="F3144" s="269" t="s">
        <v>22578</v>
      </c>
      <c r="G3144" s="841" t="s">
        <v>22579</v>
      </c>
      <c r="H3144" s="842" t="s">
        <v>17159</v>
      </c>
      <c r="I3144" s="842" t="s">
        <v>15810</v>
      </c>
      <c r="J3144" s="107" t="s">
        <v>17159</v>
      </c>
      <c r="K3144" s="10">
        <v>3</v>
      </c>
      <c r="L3144" s="10">
        <v>12</v>
      </c>
      <c r="M3144" s="838">
        <v>25802.339999999997</v>
      </c>
      <c r="N3144" s="10">
        <v>0</v>
      </c>
      <c r="O3144" s="107">
        <v>6</v>
      </c>
      <c r="P3144" s="838">
        <v>12561.65</v>
      </c>
      <c r="Q3144" s="10">
        <v>0</v>
      </c>
      <c r="R3144" s="107">
        <v>12</v>
      </c>
    </row>
    <row r="3145" spans="1:18" s="843" customFormat="1" ht="22.5" x14ac:dyDescent="0.25">
      <c r="A3145" s="107" t="s">
        <v>19901</v>
      </c>
      <c r="B3145" s="10" t="s">
        <v>19548</v>
      </c>
      <c r="C3145" s="269" t="s">
        <v>30118</v>
      </c>
      <c r="D3145" s="841" t="s">
        <v>19955</v>
      </c>
      <c r="E3145" s="837">
        <v>3200</v>
      </c>
      <c r="F3145" s="269" t="s">
        <v>22580</v>
      </c>
      <c r="G3145" s="841" t="s">
        <v>22581</v>
      </c>
      <c r="H3145" s="842" t="s">
        <v>19594</v>
      </c>
      <c r="I3145" s="842" t="s">
        <v>19093</v>
      </c>
      <c r="J3145" s="107" t="s">
        <v>19594</v>
      </c>
      <c r="K3145" s="10">
        <v>3</v>
      </c>
      <c r="L3145" s="10">
        <v>12</v>
      </c>
      <c r="M3145" s="838">
        <v>39000</v>
      </c>
      <c r="N3145" s="10">
        <v>0</v>
      </c>
      <c r="O3145" s="107">
        <v>6</v>
      </c>
      <c r="P3145" s="838">
        <v>19200</v>
      </c>
      <c r="Q3145" s="10">
        <v>0</v>
      </c>
      <c r="R3145" s="107">
        <v>12</v>
      </c>
    </row>
    <row r="3146" spans="1:18" s="843" customFormat="1" ht="22.5" x14ac:dyDescent="0.25">
      <c r="A3146" s="107" t="s">
        <v>19901</v>
      </c>
      <c r="B3146" s="10" t="s">
        <v>19548</v>
      </c>
      <c r="C3146" s="269" t="s">
        <v>30118</v>
      </c>
      <c r="D3146" s="841" t="s">
        <v>19902</v>
      </c>
      <c r="E3146" s="837">
        <v>2100</v>
      </c>
      <c r="F3146" s="269" t="s">
        <v>22582</v>
      </c>
      <c r="G3146" s="841" t="s">
        <v>22583</v>
      </c>
      <c r="H3146" s="842" t="s">
        <v>17159</v>
      </c>
      <c r="I3146" s="842" t="s">
        <v>15810</v>
      </c>
      <c r="J3146" s="107" t="s">
        <v>17159</v>
      </c>
      <c r="K3146" s="10">
        <v>3</v>
      </c>
      <c r="L3146" s="10">
        <v>12</v>
      </c>
      <c r="M3146" s="838">
        <v>25800</v>
      </c>
      <c r="N3146" s="10">
        <v>0</v>
      </c>
      <c r="O3146" s="107">
        <v>6</v>
      </c>
      <c r="P3146" s="838">
        <v>12600</v>
      </c>
      <c r="Q3146" s="10">
        <v>0</v>
      </c>
      <c r="R3146" s="107">
        <v>12</v>
      </c>
    </row>
    <row r="3147" spans="1:18" s="843" customFormat="1" ht="22.5" x14ac:dyDescent="0.25">
      <c r="A3147" s="107" t="s">
        <v>19901</v>
      </c>
      <c r="B3147" s="10" t="s">
        <v>19548</v>
      </c>
      <c r="C3147" s="269" t="s">
        <v>30118</v>
      </c>
      <c r="D3147" s="841" t="s">
        <v>19902</v>
      </c>
      <c r="E3147" s="837">
        <v>2100</v>
      </c>
      <c r="F3147" s="269" t="s">
        <v>22584</v>
      </c>
      <c r="G3147" s="841" t="s">
        <v>22585</v>
      </c>
      <c r="H3147" s="842" t="s">
        <v>17159</v>
      </c>
      <c r="I3147" s="842" t="s">
        <v>15810</v>
      </c>
      <c r="J3147" s="107" t="s">
        <v>17159</v>
      </c>
      <c r="K3147" s="10">
        <v>3</v>
      </c>
      <c r="L3147" s="10">
        <v>12</v>
      </c>
      <c r="M3147" s="838">
        <v>25800</v>
      </c>
      <c r="N3147" s="10">
        <v>0</v>
      </c>
      <c r="O3147" s="107">
        <v>6</v>
      </c>
      <c r="P3147" s="838">
        <v>12600</v>
      </c>
      <c r="Q3147" s="10">
        <v>0</v>
      </c>
      <c r="R3147" s="107">
        <v>12</v>
      </c>
    </row>
    <row r="3148" spans="1:18" s="843" customFormat="1" ht="22.5" x14ac:dyDescent="0.25">
      <c r="A3148" s="107" t="s">
        <v>19901</v>
      </c>
      <c r="B3148" s="10" t="s">
        <v>19548</v>
      </c>
      <c r="C3148" s="269" t="s">
        <v>30118</v>
      </c>
      <c r="D3148" s="841" t="s">
        <v>20050</v>
      </c>
      <c r="E3148" s="837">
        <v>3200</v>
      </c>
      <c r="F3148" s="269" t="s">
        <v>22586</v>
      </c>
      <c r="G3148" s="841" t="s">
        <v>22587</v>
      </c>
      <c r="H3148" s="842" t="s">
        <v>19594</v>
      </c>
      <c r="I3148" s="842" t="s">
        <v>19093</v>
      </c>
      <c r="J3148" s="107" t="s">
        <v>19594</v>
      </c>
      <c r="K3148" s="10">
        <v>3</v>
      </c>
      <c r="L3148" s="10">
        <v>12</v>
      </c>
      <c r="M3148" s="838">
        <v>39000</v>
      </c>
      <c r="N3148" s="10">
        <v>0</v>
      </c>
      <c r="O3148" s="107">
        <v>6</v>
      </c>
      <c r="P3148" s="838">
        <v>19200</v>
      </c>
      <c r="Q3148" s="10">
        <v>0</v>
      </c>
      <c r="R3148" s="107">
        <v>12</v>
      </c>
    </row>
    <row r="3149" spans="1:18" s="843" customFormat="1" ht="22.5" x14ac:dyDescent="0.25">
      <c r="A3149" s="107" t="s">
        <v>19901</v>
      </c>
      <c r="B3149" s="10" t="s">
        <v>19548</v>
      </c>
      <c r="C3149" s="269" t="s">
        <v>30118</v>
      </c>
      <c r="D3149" s="841" t="s">
        <v>19902</v>
      </c>
      <c r="E3149" s="837">
        <v>2100</v>
      </c>
      <c r="F3149" s="269" t="s">
        <v>22588</v>
      </c>
      <c r="G3149" s="841" t="s">
        <v>22589</v>
      </c>
      <c r="H3149" s="842" t="s">
        <v>17159</v>
      </c>
      <c r="I3149" s="842" t="s">
        <v>15810</v>
      </c>
      <c r="J3149" s="107" t="s">
        <v>17159</v>
      </c>
      <c r="K3149" s="10">
        <v>3</v>
      </c>
      <c r="L3149" s="10">
        <v>12</v>
      </c>
      <c r="M3149" s="838">
        <v>25800</v>
      </c>
      <c r="N3149" s="10">
        <v>0</v>
      </c>
      <c r="O3149" s="107">
        <v>6</v>
      </c>
      <c r="P3149" s="838">
        <v>12600</v>
      </c>
      <c r="Q3149" s="10">
        <v>0</v>
      </c>
      <c r="R3149" s="107">
        <v>12</v>
      </c>
    </row>
    <row r="3150" spans="1:18" s="843" customFormat="1" ht="22.5" x14ac:dyDescent="0.25">
      <c r="A3150" s="107" t="s">
        <v>19901</v>
      </c>
      <c r="B3150" s="10" t="s">
        <v>19548</v>
      </c>
      <c r="C3150" s="269" t="s">
        <v>30118</v>
      </c>
      <c r="D3150" s="841" t="s">
        <v>19902</v>
      </c>
      <c r="E3150" s="837">
        <v>2100</v>
      </c>
      <c r="F3150" s="269" t="s">
        <v>22590</v>
      </c>
      <c r="G3150" s="841" t="s">
        <v>22591</v>
      </c>
      <c r="H3150" s="842" t="s">
        <v>17159</v>
      </c>
      <c r="I3150" s="842" t="s">
        <v>15810</v>
      </c>
      <c r="J3150" s="107" t="s">
        <v>17159</v>
      </c>
      <c r="K3150" s="10">
        <v>3</v>
      </c>
      <c r="L3150" s="10">
        <v>12</v>
      </c>
      <c r="M3150" s="838">
        <v>25800</v>
      </c>
      <c r="N3150" s="10">
        <v>0</v>
      </c>
      <c r="O3150" s="107">
        <v>6</v>
      </c>
      <c r="P3150" s="838">
        <v>12600</v>
      </c>
      <c r="Q3150" s="10">
        <v>0</v>
      </c>
      <c r="R3150" s="107">
        <v>12</v>
      </c>
    </row>
    <row r="3151" spans="1:18" s="843" customFormat="1" ht="22.5" x14ac:dyDescent="0.25">
      <c r="A3151" s="107" t="s">
        <v>19901</v>
      </c>
      <c r="B3151" s="10" t="s">
        <v>19548</v>
      </c>
      <c r="C3151" s="269" t="s">
        <v>30118</v>
      </c>
      <c r="D3151" s="841" t="s">
        <v>22592</v>
      </c>
      <c r="E3151" s="837">
        <v>6500</v>
      </c>
      <c r="F3151" s="269" t="s">
        <v>22593</v>
      </c>
      <c r="G3151" s="841" t="s">
        <v>22594</v>
      </c>
      <c r="H3151" s="842" t="s">
        <v>17153</v>
      </c>
      <c r="I3151" s="842" t="s">
        <v>19093</v>
      </c>
      <c r="J3151" s="107" t="s">
        <v>17153</v>
      </c>
      <c r="K3151" s="10">
        <v>3</v>
      </c>
      <c r="L3151" s="10">
        <v>12</v>
      </c>
      <c r="M3151" s="838">
        <v>78226.700000000012</v>
      </c>
      <c r="N3151" s="10">
        <v>0</v>
      </c>
      <c r="O3151" s="107">
        <v>6</v>
      </c>
      <c r="P3151" s="838">
        <v>35922.43</v>
      </c>
      <c r="Q3151" s="10">
        <v>0</v>
      </c>
      <c r="R3151" s="107">
        <v>12</v>
      </c>
    </row>
    <row r="3152" spans="1:18" s="843" customFormat="1" ht="22.5" x14ac:dyDescent="0.25">
      <c r="A3152" s="107" t="s">
        <v>19901</v>
      </c>
      <c r="B3152" s="10" t="s">
        <v>19548</v>
      </c>
      <c r="C3152" s="269" t="s">
        <v>30118</v>
      </c>
      <c r="D3152" s="841" t="s">
        <v>22595</v>
      </c>
      <c r="E3152" s="837">
        <v>3000</v>
      </c>
      <c r="F3152" s="269" t="s">
        <v>22596</v>
      </c>
      <c r="G3152" s="841" t="s">
        <v>22597</v>
      </c>
      <c r="H3152" s="842" t="s">
        <v>15585</v>
      </c>
      <c r="I3152" s="842" t="s">
        <v>15585</v>
      </c>
      <c r="J3152" s="107" t="s">
        <v>15585</v>
      </c>
      <c r="K3152" s="10">
        <v>2</v>
      </c>
      <c r="L3152" s="10">
        <v>3</v>
      </c>
      <c r="M3152" s="838">
        <v>8175</v>
      </c>
      <c r="N3152" s="10">
        <v>0</v>
      </c>
      <c r="O3152" s="107">
        <v>0</v>
      </c>
      <c r="P3152" s="838">
        <v>0</v>
      </c>
      <c r="Q3152" s="10">
        <v>0</v>
      </c>
      <c r="R3152" s="107">
        <v>0</v>
      </c>
    </row>
    <row r="3153" spans="1:18" s="843" customFormat="1" ht="22.5" x14ac:dyDescent="0.25">
      <c r="A3153" s="107" t="s">
        <v>19901</v>
      </c>
      <c r="B3153" s="10" t="s">
        <v>19548</v>
      </c>
      <c r="C3153" s="269" t="s">
        <v>30118</v>
      </c>
      <c r="D3153" s="841" t="s">
        <v>19902</v>
      </c>
      <c r="E3153" s="837">
        <v>2100</v>
      </c>
      <c r="F3153" s="269" t="s">
        <v>22598</v>
      </c>
      <c r="G3153" s="841" t="s">
        <v>22599</v>
      </c>
      <c r="H3153" s="842" t="s">
        <v>17159</v>
      </c>
      <c r="I3153" s="842" t="s">
        <v>15810</v>
      </c>
      <c r="J3153" s="107" t="s">
        <v>17159</v>
      </c>
      <c r="K3153" s="10">
        <v>3</v>
      </c>
      <c r="L3153" s="10">
        <v>12</v>
      </c>
      <c r="M3153" s="838">
        <v>25712.79</v>
      </c>
      <c r="N3153" s="10">
        <v>0</v>
      </c>
      <c r="O3153" s="107">
        <v>6</v>
      </c>
      <c r="P3153" s="838">
        <v>12600</v>
      </c>
      <c r="Q3153" s="10">
        <v>0</v>
      </c>
      <c r="R3153" s="107">
        <v>12</v>
      </c>
    </row>
    <row r="3154" spans="1:18" s="843" customFormat="1" ht="22.5" x14ac:dyDescent="0.25">
      <c r="A3154" s="107" t="s">
        <v>19901</v>
      </c>
      <c r="B3154" s="10" t="s">
        <v>19548</v>
      </c>
      <c r="C3154" s="269" t="s">
        <v>30118</v>
      </c>
      <c r="D3154" s="841" t="s">
        <v>19337</v>
      </c>
      <c r="E3154" s="837">
        <v>3500</v>
      </c>
      <c r="F3154" s="269" t="s">
        <v>22600</v>
      </c>
      <c r="G3154" s="841" t="s">
        <v>22601</v>
      </c>
      <c r="H3154" s="842" t="s">
        <v>15416</v>
      </c>
      <c r="I3154" s="842" t="s">
        <v>19093</v>
      </c>
      <c r="J3154" s="107" t="s">
        <v>15416</v>
      </c>
      <c r="K3154" s="10">
        <v>3</v>
      </c>
      <c r="L3154" s="10">
        <v>12</v>
      </c>
      <c r="M3154" s="838">
        <v>42600</v>
      </c>
      <c r="N3154" s="10">
        <v>0</v>
      </c>
      <c r="O3154" s="107">
        <v>6</v>
      </c>
      <c r="P3154" s="838">
        <v>21000</v>
      </c>
      <c r="Q3154" s="10">
        <v>0</v>
      </c>
      <c r="R3154" s="107">
        <v>12</v>
      </c>
    </row>
    <row r="3155" spans="1:18" s="843" customFormat="1" ht="22.5" x14ac:dyDescent="0.25">
      <c r="A3155" s="107" t="s">
        <v>19901</v>
      </c>
      <c r="B3155" s="10" t="s">
        <v>19548</v>
      </c>
      <c r="C3155" s="269" t="s">
        <v>30118</v>
      </c>
      <c r="D3155" s="841" t="s">
        <v>22602</v>
      </c>
      <c r="E3155" s="837">
        <v>3000</v>
      </c>
      <c r="F3155" s="269" t="s">
        <v>22603</v>
      </c>
      <c r="G3155" s="841" t="s">
        <v>22604</v>
      </c>
      <c r="H3155" s="842" t="s">
        <v>15585</v>
      </c>
      <c r="I3155" s="842" t="s">
        <v>15585</v>
      </c>
      <c r="J3155" s="107" t="s">
        <v>15585</v>
      </c>
      <c r="K3155" s="10">
        <v>3</v>
      </c>
      <c r="L3155" s="10">
        <v>12</v>
      </c>
      <c r="M3155" s="838">
        <v>36542.92</v>
      </c>
      <c r="N3155" s="10">
        <v>0</v>
      </c>
      <c r="O3155" s="107">
        <v>6</v>
      </c>
      <c r="P3155" s="838">
        <v>17966.04</v>
      </c>
      <c r="Q3155" s="10">
        <v>0</v>
      </c>
      <c r="R3155" s="107">
        <v>12</v>
      </c>
    </row>
    <row r="3156" spans="1:18" s="843" customFormat="1" ht="22.5" x14ac:dyDescent="0.25">
      <c r="A3156" s="107" t="s">
        <v>19901</v>
      </c>
      <c r="B3156" s="10" t="s">
        <v>19548</v>
      </c>
      <c r="C3156" s="269" t="s">
        <v>30118</v>
      </c>
      <c r="D3156" s="841" t="s">
        <v>19902</v>
      </c>
      <c r="E3156" s="837">
        <v>2100</v>
      </c>
      <c r="F3156" s="269" t="s">
        <v>22605</v>
      </c>
      <c r="G3156" s="841" t="s">
        <v>22606</v>
      </c>
      <c r="H3156" s="842" t="s">
        <v>17159</v>
      </c>
      <c r="I3156" s="842" t="s">
        <v>15810</v>
      </c>
      <c r="J3156" s="107" t="s">
        <v>17159</v>
      </c>
      <c r="K3156" s="10">
        <v>3</v>
      </c>
      <c r="L3156" s="10">
        <v>12</v>
      </c>
      <c r="M3156" s="838">
        <v>25800</v>
      </c>
      <c r="N3156" s="10">
        <v>0</v>
      </c>
      <c r="O3156" s="107">
        <v>6</v>
      </c>
      <c r="P3156" s="838">
        <v>12600</v>
      </c>
      <c r="Q3156" s="10">
        <v>0</v>
      </c>
      <c r="R3156" s="107">
        <v>12</v>
      </c>
    </row>
    <row r="3157" spans="1:18" s="843" customFormat="1" ht="22.5" x14ac:dyDescent="0.25">
      <c r="A3157" s="107" t="s">
        <v>19901</v>
      </c>
      <c r="B3157" s="10" t="s">
        <v>19548</v>
      </c>
      <c r="C3157" s="269" t="s">
        <v>30118</v>
      </c>
      <c r="D3157" s="841" t="s">
        <v>19908</v>
      </c>
      <c r="E3157" s="837">
        <v>3200</v>
      </c>
      <c r="F3157" s="269" t="s">
        <v>22607</v>
      </c>
      <c r="G3157" s="841" t="s">
        <v>22608</v>
      </c>
      <c r="H3157" s="842" t="s">
        <v>19911</v>
      </c>
      <c r="I3157" s="842" t="s">
        <v>19093</v>
      </c>
      <c r="J3157" s="107" t="s">
        <v>19911</v>
      </c>
      <c r="K3157" s="10">
        <v>3</v>
      </c>
      <c r="L3157" s="10">
        <v>12</v>
      </c>
      <c r="M3157" s="838">
        <v>39000</v>
      </c>
      <c r="N3157" s="10">
        <v>0</v>
      </c>
      <c r="O3157" s="107">
        <v>6</v>
      </c>
      <c r="P3157" s="838">
        <v>19200</v>
      </c>
      <c r="Q3157" s="10">
        <v>0</v>
      </c>
      <c r="R3157" s="107">
        <v>12</v>
      </c>
    </row>
    <row r="3158" spans="1:18" s="843" customFormat="1" ht="22.5" x14ac:dyDescent="0.25">
      <c r="A3158" s="107" t="s">
        <v>19901</v>
      </c>
      <c r="B3158" s="10" t="s">
        <v>19548</v>
      </c>
      <c r="C3158" s="269" t="s">
        <v>30118</v>
      </c>
      <c r="D3158" s="841" t="s">
        <v>19955</v>
      </c>
      <c r="E3158" s="837">
        <v>3200</v>
      </c>
      <c r="F3158" s="269" t="s">
        <v>22609</v>
      </c>
      <c r="G3158" s="841" t="s">
        <v>22610</v>
      </c>
      <c r="H3158" s="842" t="s">
        <v>19594</v>
      </c>
      <c r="I3158" s="842" t="s">
        <v>19093</v>
      </c>
      <c r="J3158" s="107" t="s">
        <v>19594</v>
      </c>
      <c r="K3158" s="10">
        <v>3</v>
      </c>
      <c r="L3158" s="10">
        <v>12</v>
      </c>
      <c r="M3158" s="838">
        <v>39000</v>
      </c>
      <c r="N3158" s="10">
        <v>0</v>
      </c>
      <c r="O3158" s="107">
        <v>6</v>
      </c>
      <c r="P3158" s="838">
        <v>19200</v>
      </c>
      <c r="Q3158" s="10">
        <v>0</v>
      </c>
      <c r="R3158" s="107">
        <v>12</v>
      </c>
    </row>
    <row r="3159" spans="1:18" s="843" customFormat="1" ht="22.5" x14ac:dyDescent="0.25">
      <c r="A3159" s="107" t="s">
        <v>19901</v>
      </c>
      <c r="B3159" s="10" t="s">
        <v>19548</v>
      </c>
      <c r="C3159" s="269" t="s">
        <v>30118</v>
      </c>
      <c r="D3159" s="841" t="s">
        <v>19961</v>
      </c>
      <c r="E3159" s="837">
        <v>1400</v>
      </c>
      <c r="F3159" s="269" t="s">
        <v>22611</v>
      </c>
      <c r="G3159" s="841" t="s">
        <v>22612</v>
      </c>
      <c r="H3159" s="842" t="s">
        <v>15585</v>
      </c>
      <c r="I3159" s="842" t="s">
        <v>15585</v>
      </c>
      <c r="J3159" s="107" t="s">
        <v>15585</v>
      </c>
      <c r="K3159" s="10">
        <v>3</v>
      </c>
      <c r="L3159" s="10">
        <v>12</v>
      </c>
      <c r="M3159" s="838">
        <v>17562.07</v>
      </c>
      <c r="N3159" s="10">
        <v>0</v>
      </c>
      <c r="O3159" s="107">
        <v>6</v>
      </c>
      <c r="P3159" s="838">
        <v>8318.23</v>
      </c>
      <c r="Q3159" s="10">
        <v>0</v>
      </c>
      <c r="R3159" s="107">
        <v>12</v>
      </c>
    </row>
    <row r="3160" spans="1:18" s="843" customFormat="1" ht="22.5" x14ac:dyDescent="0.25">
      <c r="A3160" s="107" t="s">
        <v>19901</v>
      </c>
      <c r="B3160" s="10" t="s">
        <v>19548</v>
      </c>
      <c r="C3160" s="269" t="s">
        <v>30118</v>
      </c>
      <c r="D3160" s="841" t="s">
        <v>19902</v>
      </c>
      <c r="E3160" s="837">
        <v>2100</v>
      </c>
      <c r="F3160" s="269" t="s">
        <v>22613</v>
      </c>
      <c r="G3160" s="841" t="s">
        <v>22614</v>
      </c>
      <c r="H3160" s="842" t="s">
        <v>17159</v>
      </c>
      <c r="I3160" s="842" t="s">
        <v>15810</v>
      </c>
      <c r="J3160" s="107" t="s">
        <v>17159</v>
      </c>
      <c r="K3160" s="10">
        <v>3</v>
      </c>
      <c r="L3160" s="10">
        <v>12</v>
      </c>
      <c r="M3160" s="838">
        <v>25800</v>
      </c>
      <c r="N3160" s="10">
        <v>0</v>
      </c>
      <c r="O3160" s="107">
        <v>6</v>
      </c>
      <c r="P3160" s="838">
        <v>12600</v>
      </c>
      <c r="Q3160" s="10">
        <v>0</v>
      </c>
      <c r="R3160" s="107">
        <v>12</v>
      </c>
    </row>
    <row r="3161" spans="1:18" s="843" customFormat="1" ht="22.5" x14ac:dyDescent="0.25">
      <c r="A3161" s="107" t="s">
        <v>19901</v>
      </c>
      <c r="B3161" s="10" t="s">
        <v>19548</v>
      </c>
      <c r="C3161" s="269" t="s">
        <v>30118</v>
      </c>
      <c r="D3161" s="841" t="s">
        <v>19902</v>
      </c>
      <c r="E3161" s="837">
        <v>2100</v>
      </c>
      <c r="F3161" s="269" t="s">
        <v>22615</v>
      </c>
      <c r="G3161" s="841" t="s">
        <v>22616</v>
      </c>
      <c r="H3161" s="842" t="s">
        <v>17159</v>
      </c>
      <c r="I3161" s="842" t="s">
        <v>15810</v>
      </c>
      <c r="J3161" s="107" t="s">
        <v>17159</v>
      </c>
      <c r="K3161" s="10">
        <v>3</v>
      </c>
      <c r="L3161" s="10">
        <v>12</v>
      </c>
      <c r="M3161" s="838">
        <v>25520</v>
      </c>
      <c r="N3161" s="10">
        <v>0</v>
      </c>
      <c r="O3161" s="107">
        <v>6</v>
      </c>
      <c r="P3161" s="838">
        <v>12390</v>
      </c>
      <c r="Q3161" s="10">
        <v>0</v>
      </c>
      <c r="R3161" s="107">
        <v>12</v>
      </c>
    </row>
    <row r="3162" spans="1:18" s="843" customFormat="1" ht="22.5" x14ac:dyDescent="0.25">
      <c r="A3162" s="107" t="s">
        <v>19901</v>
      </c>
      <c r="B3162" s="10" t="s">
        <v>19548</v>
      </c>
      <c r="C3162" s="269" t="s">
        <v>30118</v>
      </c>
      <c r="D3162" s="841" t="s">
        <v>19902</v>
      </c>
      <c r="E3162" s="837">
        <v>2100</v>
      </c>
      <c r="F3162" s="269" t="s">
        <v>22617</v>
      </c>
      <c r="G3162" s="841" t="s">
        <v>22618</v>
      </c>
      <c r="H3162" s="842" t="s">
        <v>17159</v>
      </c>
      <c r="I3162" s="842" t="s">
        <v>15810</v>
      </c>
      <c r="J3162" s="107" t="s">
        <v>17159</v>
      </c>
      <c r="K3162" s="10">
        <v>3</v>
      </c>
      <c r="L3162" s="10">
        <v>12</v>
      </c>
      <c r="M3162" s="838">
        <v>25590</v>
      </c>
      <c r="N3162" s="10">
        <v>0</v>
      </c>
      <c r="O3162" s="107">
        <v>6</v>
      </c>
      <c r="P3162" s="838">
        <v>12460</v>
      </c>
      <c r="Q3162" s="10">
        <v>0</v>
      </c>
      <c r="R3162" s="107">
        <v>12</v>
      </c>
    </row>
    <row r="3163" spans="1:18" s="843" customFormat="1" ht="22.5" x14ac:dyDescent="0.25">
      <c r="A3163" s="107" t="s">
        <v>19901</v>
      </c>
      <c r="B3163" s="10" t="s">
        <v>19548</v>
      </c>
      <c r="C3163" s="269" t="s">
        <v>30118</v>
      </c>
      <c r="D3163" s="841" t="s">
        <v>20959</v>
      </c>
      <c r="E3163" s="837">
        <v>2300</v>
      </c>
      <c r="F3163" s="269" t="s">
        <v>22619</v>
      </c>
      <c r="G3163" s="841" t="s">
        <v>22620</v>
      </c>
      <c r="H3163" s="842" t="s">
        <v>16817</v>
      </c>
      <c r="I3163" s="842" t="s">
        <v>15810</v>
      </c>
      <c r="J3163" s="107" t="s">
        <v>16817</v>
      </c>
      <c r="K3163" s="10">
        <v>3</v>
      </c>
      <c r="L3163" s="10">
        <v>12</v>
      </c>
      <c r="M3163" s="838">
        <v>28200</v>
      </c>
      <c r="N3163" s="10">
        <v>0</v>
      </c>
      <c r="O3163" s="107">
        <v>6</v>
      </c>
      <c r="P3163" s="838">
        <v>13797.6</v>
      </c>
      <c r="Q3163" s="10">
        <v>0</v>
      </c>
      <c r="R3163" s="107">
        <v>12</v>
      </c>
    </row>
    <row r="3164" spans="1:18" s="843" customFormat="1" ht="22.5" x14ac:dyDescent="0.25">
      <c r="A3164" s="107" t="s">
        <v>19901</v>
      </c>
      <c r="B3164" s="10" t="s">
        <v>19548</v>
      </c>
      <c r="C3164" s="269" t="s">
        <v>30118</v>
      </c>
      <c r="D3164" s="841" t="s">
        <v>19902</v>
      </c>
      <c r="E3164" s="837">
        <v>2100</v>
      </c>
      <c r="F3164" s="269" t="s">
        <v>22621</v>
      </c>
      <c r="G3164" s="841" t="s">
        <v>22622</v>
      </c>
      <c r="H3164" s="842" t="s">
        <v>17159</v>
      </c>
      <c r="I3164" s="842" t="s">
        <v>15810</v>
      </c>
      <c r="J3164" s="107" t="s">
        <v>17159</v>
      </c>
      <c r="K3164" s="10">
        <v>3</v>
      </c>
      <c r="L3164" s="10">
        <v>12</v>
      </c>
      <c r="M3164" s="838">
        <v>25800</v>
      </c>
      <c r="N3164" s="10">
        <v>0</v>
      </c>
      <c r="O3164" s="107">
        <v>6</v>
      </c>
      <c r="P3164" s="838">
        <v>12600</v>
      </c>
      <c r="Q3164" s="10">
        <v>0</v>
      </c>
      <c r="R3164" s="107">
        <v>12</v>
      </c>
    </row>
    <row r="3165" spans="1:18" s="843" customFormat="1" ht="22.5" x14ac:dyDescent="0.25">
      <c r="A3165" s="107" t="s">
        <v>19901</v>
      </c>
      <c r="B3165" s="10" t="s">
        <v>19548</v>
      </c>
      <c r="C3165" s="269" t="s">
        <v>30118</v>
      </c>
      <c r="D3165" s="841" t="s">
        <v>20122</v>
      </c>
      <c r="E3165" s="837">
        <v>3200</v>
      </c>
      <c r="F3165" s="269" t="s">
        <v>22623</v>
      </c>
      <c r="G3165" s="841" t="s">
        <v>22624</v>
      </c>
      <c r="H3165" s="842" t="s">
        <v>18866</v>
      </c>
      <c r="I3165" s="842" t="s">
        <v>19093</v>
      </c>
      <c r="J3165" s="107" t="s">
        <v>20142</v>
      </c>
      <c r="K3165" s="10">
        <v>2</v>
      </c>
      <c r="L3165" s="10">
        <v>8</v>
      </c>
      <c r="M3165" s="838">
        <v>26806.67</v>
      </c>
      <c r="N3165" s="10">
        <v>3</v>
      </c>
      <c r="O3165" s="107">
        <v>6</v>
      </c>
      <c r="P3165" s="838">
        <v>0</v>
      </c>
      <c r="Q3165" s="10">
        <v>3</v>
      </c>
      <c r="R3165" s="107">
        <v>12</v>
      </c>
    </row>
    <row r="3166" spans="1:18" s="843" customFormat="1" ht="22.5" x14ac:dyDescent="0.25">
      <c r="A3166" s="107" t="s">
        <v>19901</v>
      </c>
      <c r="B3166" s="10" t="s">
        <v>19548</v>
      </c>
      <c r="C3166" s="269" t="s">
        <v>30118</v>
      </c>
      <c r="D3166" s="841" t="s">
        <v>19902</v>
      </c>
      <c r="E3166" s="837">
        <v>2100</v>
      </c>
      <c r="F3166" s="269" t="s">
        <v>22625</v>
      </c>
      <c r="G3166" s="841" t="s">
        <v>22626</v>
      </c>
      <c r="H3166" s="842" t="s">
        <v>17159</v>
      </c>
      <c r="I3166" s="842" t="s">
        <v>15810</v>
      </c>
      <c r="J3166" s="107" t="s">
        <v>17159</v>
      </c>
      <c r="K3166" s="10">
        <v>3</v>
      </c>
      <c r="L3166" s="10">
        <v>12</v>
      </c>
      <c r="M3166" s="838">
        <v>25800</v>
      </c>
      <c r="N3166" s="10">
        <v>0</v>
      </c>
      <c r="O3166" s="107">
        <v>6</v>
      </c>
      <c r="P3166" s="838">
        <v>12600</v>
      </c>
      <c r="Q3166" s="10">
        <v>0</v>
      </c>
      <c r="R3166" s="107">
        <v>12</v>
      </c>
    </row>
    <row r="3167" spans="1:18" s="843" customFormat="1" ht="33.75" x14ac:dyDescent="0.25">
      <c r="A3167" s="107" t="s">
        <v>19901</v>
      </c>
      <c r="B3167" s="10" t="s">
        <v>19548</v>
      </c>
      <c r="C3167" s="269" t="s">
        <v>30118</v>
      </c>
      <c r="D3167" s="841" t="s">
        <v>20314</v>
      </c>
      <c r="E3167" s="837">
        <v>4400</v>
      </c>
      <c r="F3167" s="269" t="s">
        <v>22627</v>
      </c>
      <c r="G3167" s="841" t="s">
        <v>22628</v>
      </c>
      <c r="H3167" s="842" t="s">
        <v>19854</v>
      </c>
      <c r="I3167" s="842" t="s">
        <v>19093</v>
      </c>
      <c r="J3167" s="107" t="s">
        <v>19854</v>
      </c>
      <c r="K3167" s="10">
        <v>1</v>
      </c>
      <c r="L3167" s="10">
        <v>12</v>
      </c>
      <c r="M3167" s="838">
        <v>51933.33</v>
      </c>
      <c r="N3167" s="10">
        <v>0</v>
      </c>
      <c r="O3167" s="107">
        <v>6</v>
      </c>
      <c r="P3167" s="838">
        <v>26400</v>
      </c>
      <c r="Q3167" s="10">
        <v>0</v>
      </c>
      <c r="R3167" s="107">
        <v>12</v>
      </c>
    </row>
    <row r="3168" spans="1:18" s="843" customFormat="1" ht="22.5" x14ac:dyDescent="0.25">
      <c r="A3168" s="107" t="s">
        <v>19901</v>
      </c>
      <c r="B3168" s="10" t="s">
        <v>19548</v>
      </c>
      <c r="C3168" s="269" t="s">
        <v>30118</v>
      </c>
      <c r="D3168" s="841" t="s">
        <v>19902</v>
      </c>
      <c r="E3168" s="837">
        <v>2100</v>
      </c>
      <c r="F3168" s="269" t="s">
        <v>22629</v>
      </c>
      <c r="G3168" s="841" t="s">
        <v>22630</v>
      </c>
      <c r="H3168" s="842" t="s">
        <v>17159</v>
      </c>
      <c r="I3168" s="842" t="s">
        <v>15810</v>
      </c>
      <c r="J3168" s="107" t="s">
        <v>17159</v>
      </c>
      <c r="K3168" s="10">
        <v>3</v>
      </c>
      <c r="L3168" s="10">
        <v>12</v>
      </c>
      <c r="M3168" s="838">
        <v>25800</v>
      </c>
      <c r="N3168" s="10">
        <v>0</v>
      </c>
      <c r="O3168" s="107">
        <v>6</v>
      </c>
      <c r="P3168" s="838">
        <v>12600</v>
      </c>
      <c r="Q3168" s="10">
        <v>0</v>
      </c>
      <c r="R3168" s="107">
        <v>12</v>
      </c>
    </row>
    <row r="3169" spans="1:18" s="843" customFormat="1" ht="22.5" x14ac:dyDescent="0.25">
      <c r="A3169" s="107" t="s">
        <v>19901</v>
      </c>
      <c r="B3169" s="10" t="s">
        <v>19548</v>
      </c>
      <c r="C3169" s="269" t="s">
        <v>30118</v>
      </c>
      <c r="D3169" s="841" t="s">
        <v>15810</v>
      </c>
      <c r="E3169" s="837">
        <v>2000</v>
      </c>
      <c r="F3169" s="269" t="s">
        <v>22631</v>
      </c>
      <c r="G3169" s="841" t="s">
        <v>22632</v>
      </c>
      <c r="H3169" s="842" t="s">
        <v>17159</v>
      </c>
      <c r="I3169" s="842" t="s">
        <v>15810</v>
      </c>
      <c r="J3169" s="107" t="s">
        <v>17159</v>
      </c>
      <c r="K3169" s="10">
        <v>3</v>
      </c>
      <c r="L3169" s="10">
        <v>12</v>
      </c>
      <c r="M3169" s="838">
        <v>24810</v>
      </c>
      <c r="N3169" s="10">
        <v>0</v>
      </c>
      <c r="O3169" s="107">
        <v>6</v>
      </c>
      <c r="P3169" s="838">
        <v>12000</v>
      </c>
      <c r="Q3169" s="10">
        <v>0</v>
      </c>
      <c r="R3169" s="107">
        <v>12</v>
      </c>
    </row>
    <row r="3170" spans="1:18" s="843" customFormat="1" ht="22.5" x14ac:dyDescent="0.25">
      <c r="A3170" s="107" t="s">
        <v>19901</v>
      </c>
      <c r="B3170" s="10" t="s">
        <v>19548</v>
      </c>
      <c r="C3170" s="269" t="s">
        <v>30118</v>
      </c>
      <c r="D3170" s="841" t="s">
        <v>19955</v>
      </c>
      <c r="E3170" s="837">
        <v>3200</v>
      </c>
      <c r="F3170" s="269" t="s">
        <v>22633</v>
      </c>
      <c r="G3170" s="841" t="s">
        <v>22634</v>
      </c>
      <c r="H3170" s="842" t="s">
        <v>19594</v>
      </c>
      <c r="I3170" s="842" t="s">
        <v>19093</v>
      </c>
      <c r="J3170" s="107" t="s">
        <v>19594</v>
      </c>
      <c r="K3170" s="10">
        <v>3</v>
      </c>
      <c r="L3170" s="10">
        <v>12</v>
      </c>
      <c r="M3170" s="838">
        <v>38966.67</v>
      </c>
      <c r="N3170" s="10">
        <v>0</v>
      </c>
      <c r="O3170" s="107">
        <v>6</v>
      </c>
      <c r="P3170" s="838">
        <v>16000</v>
      </c>
      <c r="Q3170" s="10">
        <v>0</v>
      </c>
      <c r="R3170" s="107">
        <v>12</v>
      </c>
    </row>
    <row r="3171" spans="1:18" s="843" customFormat="1" ht="22.5" x14ac:dyDescent="0.25">
      <c r="A3171" s="107" t="s">
        <v>19901</v>
      </c>
      <c r="B3171" s="10" t="s">
        <v>19548</v>
      </c>
      <c r="C3171" s="269" t="s">
        <v>30118</v>
      </c>
      <c r="D3171" s="841" t="s">
        <v>19955</v>
      </c>
      <c r="E3171" s="837">
        <v>3200</v>
      </c>
      <c r="F3171" s="269" t="s">
        <v>22635</v>
      </c>
      <c r="G3171" s="841" t="s">
        <v>22636</v>
      </c>
      <c r="H3171" s="842" t="s">
        <v>19594</v>
      </c>
      <c r="I3171" s="842" t="s">
        <v>19093</v>
      </c>
      <c r="J3171" s="107" t="s">
        <v>19594</v>
      </c>
      <c r="K3171" s="10">
        <v>3</v>
      </c>
      <c r="L3171" s="10">
        <v>12</v>
      </c>
      <c r="M3171" s="838">
        <v>36468</v>
      </c>
      <c r="N3171" s="10">
        <v>0</v>
      </c>
      <c r="O3171" s="107">
        <v>6</v>
      </c>
      <c r="P3171" s="838">
        <v>19200</v>
      </c>
      <c r="Q3171" s="10">
        <v>0</v>
      </c>
      <c r="R3171" s="107">
        <v>12</v>
      </c>
    </row>
    <row r="3172" spans="1:18" s="843" customFormat="1" ht="22.5" x14ac:dyDescent="0.25">
      <c r="A3172" s="107" t="s">
        <v>19901</v>
      </c>
      <c r="B3172" s="10" t="s">
        <v>19548</v>
      </c>
      <c r="C3172" s="269" t="s">
        <v>30118</v>
      </c>
      <c r="D3172" s="841" t="s">
        <v>19902</v>
      </c>
      <c r="E3172" s="837">
        <v>2100</v>
      </c>
      <c r="F3172" s="269" t="s">
        <v>22637</v>
      </c>
      <c r="G3172" s="841" t="s">
        <v>22638</v>
      </c>
      <c r="H3172" s="842" t="s">
        <v>17159</v>
      </c>
      <c r="I3172" s="842" t="s">
        <v>15810</v>
      </c>
      <c r="J3172" s="107" t="s">
        <v>17159</v>
      </c>
      <c r="K3172" s="10">
        <v>3</v>
      </c>
      <c r="L3172" s="10">
        <v>12</v>
      </c>
      <c r="M3172" s="838">
        <v>25800</v>
      </c>
      <c r="N3172" s="10">
        <v>0</v>
      </c>
      <c r="O3172" s="107">
        <v>6</v>
      </c>
      <c r="P3172" s="838">
        <v>12530</v>
      </c>
      <c r="Q3172" s="10">
        <v>0</v>
      </c>
      <c r="R3172" s="107">
        <v>12</v>
      </c>
    </row>
    <row r="3173" spans="1:18" s="843" customFormat="1" ht="22.5" x14ac:dyDescent="0.25">
      <c r="A3173" s="107" t="s">
        <v>19901</v>
      </c>
      <c r="B3173" s="10" t="s">
        <v>19548</v>
      </c>
      <c r="C3173" s="269" t="s">
        <v>30118</v>
      </c>
      <c r="D3173" s="841" t="s">
        <v>19902</v>
      </c>
      <c r="E3173" s="837">
        <v>2100</v>
      </c>
      <c r="F3173" s="269" t="s">
        <v>22639</v>
      </c>
      <c r="G3173" s="841" t="s">
        <v>22640</v>
      </c>
      <c r="H3173" s="842" t="s">
        <v>17159</v>
      </c>
      <c r="I3173" s="842" t="s">
        <v>15810</v>
      </c>
      <c r="J3173" s="107" t="s">
        <v>17159</v>
      </c>
      <c r="K3173" s="10">
        <v>3</v>
      </c>
      <c r="L3173" s="10">
        <v>12</v>
      </c>
      <c r="M3173" s="838">
        <v>25800</v>
      </c>
      <c r="N3173" s="10">
        <v>0</v>
      </c>
      <c r="O3173" s="107">
        <v>6</v>
      </c>
      <c r="P3173" s="838">
        <v>12600</v>
      </c>
      <c r="Q3173" s="10">
        <v>0</v>
      </c>
      <c r="R3173" s="107">
        <v>12</v>
      </c>
    </row>
    <row r="3174" spans="1:18" s="843" customFormat="1" ht="22.5" x14ac:dyDescent="0.25">
      <c r="A3174" s="107" t="s">
        <v>19901</v>
      </c>
      <c r="B3174" s="10" t="s">
        <v>19548</v>
      </c>
      <c r="C3174" s="269" t="s">
        <v>30118</v>
      </c>
      <c r="D3174" s="841" t="s">
        <v>19955</v>
      </c>
      <c r="E3174" s="837">
        <v>3200</v>
      </c>
      <c r="F3174" s="269" t="s">
        <v>22641</v>
      </c>
      <c r="G3174" s="841" t="s">
        <v>22642</v>
      </c>
      <c r="H3174" s="842" t="s">
        <v>19594</v>
      </c>
      <c r="I3174" s="842" t="s">
        <v>19093</v>
      </c>
      <c r="J3174" s="107" t="s">
        <v>19594</v>
      </c>
      <c r="K3174" s="10">
        <v>3</v>
      </c>
      <c r="L3174" s="10">
        <v>12</v>
      </c>
      <c r="M3174" s="838">
        <v>39000</v>
      </c>
      <c r="N3174" s="10">
        <v>0</v>
      </c>
      <c r="O3174" s="107">
        <v>6</v>
      </c>
      <c r="P3174" s="838">
        <v>19196</v>
      </c>
      <c r="Q3174" s="10">
        <v>0</v>
      </c>
      <c r="R3174" s="107">
        <v>12</v>
      </c>
    </row>
    <row r="3175" spans="1:18" s="843" customFormat="1" ht="22.5" x14ac:dyDescent="0.25">
      <c r="A3175" s="107" t="s">
        <v>19901</v>
      </c>
      <c r="B3175" s="10" t="s">
        <v>19548</v>
      </c>
      <c r="C3175" s="269" t="s">
        <v>30118</v>
      </c>
      <c r="D3175" s="841" t="s">
        <v>19902</v>
      </c>
      <c r="E3175" s="837">
        <v>2100</v>
      </c>
      <c r="F3175" s="269" t="s">
        <v>22643</v>
      </c>
      <c r="G3175" s="841" t="s">
        <v>22644</v>
      </c>
      <c r="H3175" s="842" t="s">
        <v>15585</v>
      </c>
      <c r="I3175" s="842" t="s">
        <v>15585</v>
      </c>
      <c r="J3175" s="107" t="s">
        <v>15585</v>
      </c>
      <c r="K3175" s="10">
        <v>3</v>
      </c>
      <c r="L3175" s="10">
        <v>12</v>
      </c>
      <c r="M3175" s="838">
        <v>25800</v>
      </c>
      <c r="N3175" s="10">
        <v>0</v>
      </c>
      <c r="O3175" s="107">
        <v>6</v>
      </c>
      <c r="P3175" s="838">
        <v>12530</v>
      </c>
      <c r="Q3175" s="10">
        <v>0</v>
      </c>
      <c r="R3175" s="107">
        <v>12</v>
      </c>
    </row>
    <row r="3176" spans="1:18" s="843" customFormat="1" ht="22.5" x14ac:dyDescent="0.25">
      <c r="A3176" s="107" t="s">
        <v>19901</v>
      </c>
      <c r="B3176" s="10" t="s">
        <v>19548</v>
      </c>
      <c r="C3176" s="269" t="s">
        <v>30118</v>
      </c>
      <c r="D3176" s="841" t="s">
        <v>17013</v>
      </c>
      <c r="E3176" s="837">
        <v>6000</v>
      </c>
      <c r="F3176" s="269" t="s">
        <v>22645</v>
      </c>
      <c r="G3176" s="841" t="s">
        <v>22646</v>
      </c>
      <c r="H3176" s="842" t="s">
        <v>22647</v>
      </c>
      <c r="I3176" s="842" t="s">
        <v>19093</v>
      </c>
      <c r="J3176" s="107" t="s">
        <v>22647</v>
      </c>
      <c r="K3176" s="10">
        <v>1</v>
      </c>
      <c r="L3176" s="10">
        <v>3</v>
      </c>
      <c r="M3176" s="838">
        <v>17737.66</v>
      </c>
      <c r="N3176" s="10">
        <v>1</v>
      </c>
      <c r="O3176" s="107">
        <v>6</v>
      </c>
      <c r="P3176" s="838">
        <v>0</v>
      </c>
      <c r="Q3176" s="10">
        <v>1</v>
      </c>
      <c r="R3176" s="107">
        <v>12</v>
      </c>
    </row>
    <row r="3177" spans="1:18" s="843" customFormat="1" ht="22.5" x14ac:dyDescent="0.25">
      <c r="A3177" s="107" t="s">
        <v>19901</v>
      </c>
      <c r="B3177" s="10" t="s">
        <v>19548</v>
      </c>
      <c r="C3177" s="269" t="s">
        <v>30118</v>
      </c>
      <c r="D3177" s="841" t="s">
        <v>19902</v>
      </c>
      <c r="E3177" s="837">
        <v>2100</v>
      </c>
      <c r="F3177" s="269" t="s">
        <v>22648</v>
      </c>
      <c r="G3177" s="841" t="s">
        <v>22649</v>
      </c>
      <c r="H3177" s="842" t="s">
        <v>17159</v>
      </c>
      <c r="I3177" s="842" t="s">
        <v>15810</v>
      </c>
      <c r="J3177" s="107" t="s">
        <v>17159</v>
      </c>
      <c r="K3177" s="10">
        <v>3</v>
      </c>
      <c r="L3177" s="10">
        <v>12</v>
      </c>
      <c r="M3177" s="838">
        <v>25800</v>
      </c>
      <c r="N3177" s="10">
        <v>0</v>
      </c>
      <c r="O3177" s="107">
        <v>6</v>
      </c>
      <c r="P3177" s="838">
        <v>12600</v>
      </c>
      <c r="Q3177" s="10">
        <v>0</v>
      </c>
      <c r="R3177" s="107">
        <v>12</v>
      </c>
    </row>
    <row r="3178" spans="1:18" s="843" customFormat="1" ht="22.5" x14ac:dyDescent="0.25">
      <c r="A3178" s="107" t="s">
        <v>19901</v>
      </c>
      <c r="B3178" s="10" t="s">
        <v>19548</v>
      </c>
      <c r="C3178" s="269" t="s">
        <v>30118</v>
      </c>
      <c r="D3178" s="841" t="s">
        <v>20935</v>
      </c>
      <c r="E3178" s="837">
        <v>3200</v>
      </c>
      <c r="F3178" s="269" t="s">
        <v>22650</v>
      </c>
      <c r="G3178" s="841" t="s">
        <v>22651</v>
      </c>
      <c r="H3178" s="842" t="s">
        <v>19911</v>
      </c>
      <c r="I3178" s="842" t="s">
        <v>19093</v>
      </c>
      <c r="J3178" s="107" t="s">
        <v>19911</v>
      </c>
      <c r="K3178" s="10">
        <v>3</v>
      </c>
      <c r="L3178" s="10">
        <v>12</v>
      </c>
      <c r="M3178" s="838">
        <v>39000</v>
      </c>
      <c r="N3178" s="10">
        <v>0</v>
      </c>
      <c r="O3178" s="107">
        <v>6</v>
      </c>
      <c r="P3178" s="838">
        <v>19200</v>
      </c>
      <c r="Q3178" s="10">
        <v>0</v>
      </c>
      <c r="R3178" s="107">
        <v>12</v>
      </c>
    </row>
    <row r="3179" spans="1:18" s="843" customFormat="1" ht="22.5" x14ac:dyDescent="0.25">
      <c r="A3179" s="107" t="s">
        <v>19901</v>
      </c>
      <c r="B3179" s="10" t="s">
        <v>19548</v>
      </c>
      <c r="C3179" s="269" t="s">
        <v>30118</v>
      </c>
      <c r="D3179" s="841" t="s">
        <v>19955</v>
      </c>
      <c r="E3179" s="837">
        <v>3200</v>
      </c>
      <c r="F3179" s="269" t="s">
        <v>22652</v>
      </c>
      <c r="G3179" s="841" t="s">
        <v>22653</v>
      </c>
      <c r="H3179" s="842" t="s">
        <v>19594</v>
      </c>
      <c r="I3179" s="842" t="s">
        <v>19093</v>
      </c>
      <c r="J3179" s="107" t="s">
        <v>19594</v>
      </c>
      <c r="K3179" s="10">
        <v>3</v>
      </c>
      <c r="L3179" s="10">
        <v>12</v>
      </c>
      <c r="M3179" s="838">
        <v>39000</v>
      </c>
      <c r="N3179" s="10">
        <v>0</v>
      </c>
      <c r="O3179" s="107">
        <v>6</v>
      </c>
      <c r="P3179" s="838">
        <v>19200</v>
      </c>
      <c r="Q3179" s="10">
        <v>0</v>
      </c>
      <c r="R3179" s="107">
        <v>12</v>
      </c>
    </row>
    <row r="3180" spans="1:18" s="843" customFormat="1" ht="22.5" x14ac:dyDescent="0.25">
      <c r="A3180" s="107" t="s">
        <v>19901</v>
      </c>
      <c r="B3180" s="10" t="s">
        <v>19548</v>
      </c>
      <c r="C3180" s="269" t="s">
        <v>30118</v>
      </c>
      <c r="D3180" s="841" t="s">
        <v>19902</v>
      </c>
      <c r="E3180" s="837">
        <v>2100</v>
      </c>
      <c r="F3180" s="269" t="s">
        <v>22654</v>
      </c>
      <c r="G3180" s="841" t="s">
        <v>22655</v>
      </c>
      <c r="H3180" s="842" t="s">
        <v>17159</v>
      </c>
      <c r="I3180" s="842" t="s">
        <v>15810</v>
      </c>
      <c r="J3180" s="107" t="s">
        <v>17159</v>
      </c>
      <c r="K3180" s="10">
        <v>3</v>
      </c>
      <c r="L3180" s="10">
        <v>12</v>
      </c>
      <c r="M3180" s="838">
        <v>25800</v>
      </c>
      <c r="N3180" s="10">
        <v>0</v>
      </c>
      <c r="O3180" s="107">
        <v>6</v>
      </c>
      <c r="P3180" s="838">
        <v>12600</v>
      </c>
      <c r="Q3180" s="10">
        <v>0</v>
      </c>
      <c r="R3180" s="107">
        <v>12</v>
      </c>
    </row>
    <row r="3181" spans="1:18" s="843" customFormat="1" ht="22.5" x14ac:dyDescent="0.25">
      <c r="A3181" s="107" t="s">
        <v>19901</v>
      </c>
      <c r="B3181" s="10" t="s">
        <v>19548</v>
      </c>
      <c r="C3181" s="269" t="s">
        <v>30118</v>
      </c>
      <c r="D3181" s="841" t="s">
        <v>19955</v>
      </c>
      <c r="E3181" s="837">
        <v>3200</v>
      </c>
      <c r="F3181" s="269" t="s">
        <v>22656</v>
      </c>
      <c r="G3181" s="841" t="s">
        <v>22657</v>
      </c>
      <c r="H3181" s="842" t="s">
        <v>19594</v>
      </c>
      <c r="I3181" s="842" t="s">
        <v>19093</v>
      </c>
      <c r="J3181" s="107" t="s">
        <v>19594</v>
      </c>
      <c r="K3181" s="10">
        <v>3</v>
      </c>
      <c r="L3181" s="10">
        <v>12</v>
      </c>
      <c r="M3181" s="838">
        <v>36866.67</v>
      </c>
      <c r="N3181" s="10">
        <v>0</v>
      </c>
      <c r="O3181" s="107">
        <v>6</v>
      </c>
      <c r="P3181" s="838">
        <v>19200</v>
      </c>
      <c r="Q3181" s="10">
        <v>0</v>
      </c>
      <c r="R3181" s="107">
        <v>12</v>
      </c>
    </row>
    <row r="3182" spans="1:18" s="843" customFormat="1" ht="22.5" x14ac:dyDescent="0.25">
      <c r="A3182" s="107" t="s">
        <v>19901</v>
      </c>
      <c r="B3182" s="10" t="s">
        <v>19548</v>
      </c>
      <c r="C3182" s="269" t="s">
        <v>30118</v>
      </c>
      <c r="D3182" s="841" t="s">
        <v>19908</v>
      </c>
      <c r="E3182" s="837">
        <v>3200</v>
      </c>
      <c r="F3182" s="269" t="s">
        <v>22658</v>
      </c>
      <c r="G3182" s="841" t="s">
        <v>22659</v>
      </c>
      <c r="H3182" s="842" t="s">
        <v>19911</v>
      </c>
      <c r="I3182" s="842" t="s">
        <v>19093</v>
      </c>
      <c r="J3182" s="107" t="s">
        <v>19911</v>
      </c>
      <c r="K3182" s="10">
        <v>3</v>
      </c>
      <c r="L3182" s="10">
        <v>12</v>
      </c>
      <c r="M3182" s="838">
        <v>38986.67</v>
      </c>
      <c r="N3182" s="10">
        <v>0</v>
      </c>
      <c r="O3182" s="107">
        <v>6</v>
      </c>
      <c r="P3182" s="838">
        <v>19093.330000000002</v>
      </c>
      <c r="Q3182" s="10">
        <v>0</v>
      </c>
      <c r="R3182" s="107">
        <v>12</v>
      </c>
    </row>
    <row r="3183" spans="1:18" s="843" customFormat="1" ht="33.75" x14ac:dyDescent="0.25">
      <c r="A3183" s="107" t="s">
        <v>19901</v>
      </c>
      <c r="B3183" s="10" t="s">
        <v>19548</v>
      </c>
      <c r="C3183" s="269" t="s">
        <v>30118</v>
      </c>
      <c r="D3183" s="841" t="s">
        <v>19914</v>
      </c>
      <c r="E3183" s="837">
        <v>2000</v>
      </c>
      <c r="F3183" s="269" t="s">
        <v>22660</v>
      </c>
      <c r="G3183" s="841" t="s">
        <v>22661</v>
      </c>
      <c r="H3183" s="842" t="s">
        <v>19917</v>
      </c>
      <c r="I3183" s="842" t="s">
        <v>19093</v>
      </c>
      <c r="J3183" s="107" t="s">
        <v>19917</v>
      </c>
      <c r="K3183" s="10">
        <v>3</v>
      </c>
      <c r="L3183" s="10">
        <v>12</v>
      </c>
      <c r="M3183" s="838">
        <v>24805.83</v>
      </c>
      <c r="N3183" s="10">
        <v>0</v>
      </c>
      <c r="O3183" s="107">
        <v>6</v>
      </c>
      <c r="P3183" s="838">
        <v>12000</v>
      </c>
      <c r="Q3183" s="10">
        <v>0</v>
      </c>
      <c r="R3183" s="107">
        <v>12</v>
      </c>
    </row>
    <row r="3184" spans="1:18" s="843" customFormat="1" ht="22.5" x14ac:dyDescent="0.25">
      <c r="A3184" s="107" t="s">
        <v>19901</v>
      </c>
      <c r="B3184" s="10" t="s">
        <v>19548</v>
      </c>
      <c r="C3184" s="269" t="s">
        <v>30118</v>
      </c>
      <c r="D3184" s="841" t="s">
        <v>19955</v>
      </c>
      <c r="E3184" s="837">
        <v>3200</v>
      </c>
      <c r="F3184" s="269" t="s">
        <v>22662</v>
      </c>
      <c r="G3184" s="841" t="s">
        <v>22663</v>
      </c>
      <c r="H3184" s="842" t="s">
        <v>19594</v>
      </c>
      <c r="I3184" s="842" t="s">
        <v>19093</v>
      </c>
      <c r="J3184" s="107" t="s">
        <v>19594</v>
      </c>
      <c r="K3184" s="10">
        <v>3</v>
      </c>
      <c r="L3184" s="10">
        <v>12</v>
      </c>
      <c r="M3184" s="838">
        <v>38680</v>
      </c>
      <c r="N3184" s="10">
        <v>0</v>
      </c>
      <c r="O3184" s="107">
        <v>6</v>
      </c>
      <c r="P3184" s="838">
        <v>19093.330000000002</v>
      </c>
      <c r="Q3184" s="10">
        <v>0</v>
      </c>
      <c r="R3184" s="107">
        <v>12</v>
      </c>
    </row>
    <row r="3185" spans="1:18" s="843" customFormat="1" ht="22.5" x14ac:dyDescent="0.25">
      <c r="A3185" s="107" t="s">
        <v>19901</v>
      </c>
      <c r="B3185" s="10" t="s">
        <v>19548</v>
      </c>
      <c r="C3185" s="269" t="s">
        <v>30118</v>
      </c>
      <c r="D3185" s="841" t="s">
        <v>20490</v>
      </c>
      <c r="E3185" s="837">
        <v>3200</v>
      </c>
      <c r="F3185" s="269" t="s">
        <v>22664</v>
      </c>
      <c r="G3185" s="841" t="s">
        <v>22665</v>
      </c>
      <c r="H3185" s="842" t="s">
        <v>19594</v>
      </c>
      <c r="I3185" s="842" t="s">
        <v>19093</v>
      </c>
      <c r="J3185" s="107" t="s">
        <v>19594</v>
      </c>
      <c r="K3185" s="10">
        <v>3</v>
      </c>
      <c r="L3185" s="10">
        <v>12</v>
      </c>
      <c r="M3185" s="838">
        <v>39000</v>
      </c>
      <c r="N3185" s="10">
        <v>0</v>
      </c>
      <c r="O3185" s="107">
        <v>6</v>
      </c>
      <c r="P3185" s="838">
        <v>19200</v>
      </c>
      <c r="Q3185" s="10">
        <v>0</v>
      </c>
      <c r="R3185" s="107">
        <v>12</v>
      </c>
    </row>
    <row r="3186" spans="1:18" s="843" customFormat="1" ht="22.5" x14ac:dyDescent="0.25">
      <c r="A3186" s="107" t="s">
        <v>19901</v>
      </c>
      <c r="B3186" s="10" t="s">
        <v>19548</v>
      </c>
      <c r="C3186" s="269" t="s">
        <v>30118</v>
      </c>
      <c r="D3186" s="841" t="s">
        <v>19540</v>
      </c>
      <c r="E3186" s="837">
        <v>1250</v>
      </c>
      <c r="F3186" s="269" t="s">
        <v>22666</v>
      </c>
      <c r="G3186" s="841" t="s">
        <v>22667</v>
      </c>
      <c r="H3186" s="842" t="s">
        <v>15585</v>
      </c>
      <c r="I3186" s="842" t="s">
        <v>15585</v>
      </c>
      <c r="J3186" s="107" t="s">
        <v>15585</v>
      </c>
      <c r="K3186" s="10">
        <v>1</v>
      </c>
      <c r="L3186" s="10">
        <v>10</v>
      </c>
      <c r="M3186" s="838">
        <v>13101.66</v>
      </c>
      <c r="N3186" s="10">
        <v>0</v>
      </c>
      <c r="O3186" s="107">
        <v>6</v>
      </c>
      <c r="P3186" s="838">
        <v>7479.25</v>
      </c>
      <c r="Q3186" s="10">
        <v>0</v>
      </c>
      <c r="R3186" s="107">
        <v>12</v>
      </c>
    </row>
    <row r="3187" spans="1:18" s="843" customFormat="1" ht="22.5" x14ac:dyDescent="0.25">
      <c r="A3187" s="107" t="s">
        <v>19901</v>
      </c>
      <c r="B3187" s="10" t="s">
        <v>19548</v>
      </c>
      <c r="C3187" s="269" t="s">
        <v>30118</v>
      </c>
      <c r="D3187" s="841" t="s">
        <v>19908</v>
      </c>
      <c r="E3187" s="837">
        <v>3200</v>
      </c>
      <c r="F3187" s="269" t="s">
        <v>22668</v>
      </c>
      <c r="G3187" s="841" t="s">
        <v>22669</v>
      </c>
      <c r="H3187" s="842" t="s">
        <v>19911</v>
      </c>
      <c r="I3187" s="842" t="s">
        <v>19093</v>
      </c>
      <c r="J3187" s="107" t="s">
        <v>19911</v>
      </c>
      <c r="K3187" s="10">
        <v>3</v>
      </c>
      <c r="L3187" s="10">
        <v>12</v>
      </c>
      <c r="M3187" s="838">
        <v>39000</v>
      </c>
      <c r="N3187" s="10">
        <v>0</v>
      </c>
      <c r="O3187" s="107">
        <v>6</v>
      </c>
      <c r="P3187" s="838">
        <v>19200</v>
      </c>
      <c r="Q3187" s="10">
        <v>0</v>
      </c>
      <c r="R3187" s="107">
        <v>12</v>
      </c>
    </row>
    <row r="3188" spans="1:18" s="843" customFormat="1" ht="22.5" x14ac:dyDescent="0.25">
      <c r="A3188" s="107" t="s">
        <v>19901</v>
      </c>
      <c r="B3188" s="10" t="s">
        <v>19548</v>
      </c>
      <c r="C3188" s="269" t="s">
        <v>30118</v>
      </c>
      <c r="D3188" s="841" t="s">
        <v>19974</v>
      </c>
      <c r="E3188" s="837">
        <v>2100</v>
      </c>
      <c r="F3188" s="269" t="s">
        <v>22670</v>
      </c>
      <c r="G3188" s="841" t="s">
        <v>22671</v>
      </c>
      <c r="H3188" s="842" t="s">
        <v>17159</v>
      </c>
      <c r="I3188" s="842" t="s">
        <v>19093</v>
      </c>
      <c r="J3188" s="107" t="s">
        <v>17159</v>
      </c>
      <c r="K3188" s="10">
        <v>0</v>
      </c>
      <c r="L3188" s="10">
        <v>0</v>
      </c>
      <c r="M3188" s="838">
        <v>0</v>
      </c>
      <c r="N3188" s="10">
        <v>1</v>
      </c>
      <c r="O3188" s="107">
        <v>6</v>
      </c>
      <c r="P3188" s="838">
        <v>4060</v>
      </c>
      <c r="Q3188" s="10">
        <v>1</v>
      </c>
      <c r="R3188" s="107">
        <v>8</v>
      </c>
    </row>
    <row r="3189" spans="1:18" s="843" customFormat="1" ht="22.5" x14ac:dyDescent="0.25">
      <c r="A3189" s="107" t="s">
        <v>19901</v>
      </c>
      <c r="B3189" s="10" t="s">
        <v>19548</v>
      </c>
      <c r="C3189" s="269" t="s">
        <v>30118</v>
      </c>
      <c r="D3189" s="841" t="s">
        <v>19902</v>
      </c>
      <c r="E3189" s="837">
        <v>2100</v>
      </c>
      <c r="F3189" s="269" t="s">
        <v>22672</v>
      </c>
      <c r="G3189" s="841" t="s">
        <v>22673</v>
      </c>
      <c r="H3189" s="842" t="s">
        <v>17159</v>
      </c>
      <c r="I3189" s="842" t="s">
        <v>15810</v>
      </c>
      <c r="J3189" s="107" t="s">
        <v>17159</v>
      </c>
      <c r="K3189" s="10">
        <v>3</v>
      </c>
      <c r="L3189" s="10">
        <v>12</v>
      </c>
      <c r="M3189" s="838">
        <v>25800</v>
      </c>
      <c r="N3189" s="10">
        <v>0</v>
      </c>
      <c r="O3189" s="107">
        <v>6</v>
      </c>
      <c r="P3189" s="838">
        <v>12530</v>
      </c>
      <c r="Q3189" s="10">
        <v>0</v>
      </c>
      <c r="R3189" s="107">
        <v>12</v>
      </c>
    </row>
    <row r="3190" spans="1:18" s="843" customFormat="1" ht="22.5" x14ac:dyDescent="0.25">
      <c r="A3190" s="107" t="s">
        <v>19901</v>
      </c>
      <c r="B3190" s="10" t="s">
        <v>19548</v>
      </c>
      <c r="C3190" s="269" t="s">
        <v>30118</v>
      </c>
      <c r="D3190" s="841" t="s">
        <v>20321</v>
      </c>
      <c r="E3190" s="837">
        <v>3500</v>
      </c>
      <c r="F3190" s="269" t="s">
        <v>22674</v>
      </c>
      <c r="G3190" s="841" t="s">
        <v>22675</v>
      </c>
      <c r="H3190" s="842" t="s">
        <v>19594</v>
      </c>
      <c r="I3190" s="842" t="s">
        <v>19093</v>
      </c>
      <c r="J3190" s="107" t="s">
        <v>19594</v>
      </c>
      <c r="K3190" s="10">
        <v>2</v>
      </c>
      <c r="L3190" s="10">
        <v>8</v>
      </c>
      <c r="M3190" s="838">
        <v>13855.56</v>
      </c>
      <c r="N3190" s="10">
        <v>3</v>
      </c>
      <c r="O3190" s="107">
        <v>6</v>
      </c>
      <c r="P3190" s="838">
        <v>0</v>
      </c>
      <c r="Q3190" s="10">
        <v>3</v>
      </c>
      <c r="R3190" s="107">
        <v>12</v>
      </c>
    </row>
    <row r="3191" spans="1:18" s="843" customFormat="1" ht="22.5" x14ac:dyDescent="0.25">
      <c r="A3191" s="107" t="s">
        <v>19901</v>
      </c>
      <c r="B3191" s="10" t="s">
        <v>19548</v>
      </c>
      <c r="C3191" s="269" t="s">
        <v>30118</v>
      </c>
      <c r="D3191" s="841" t="s">
        <v>19902</v>
      </c>
      <c r="E3191" s="837">
        <v>2100</v>
      </c>
      <c r="F3191" s="269" t="s">
        <v>22676</v>
      </c>
      <c r="G3191" s="841" t="s">
        <v>22677</v>
      </c>
      <c r="H3191" s="842" t="s">
        <v>17159</v>
      </c>
      <c r="I3191" s="842" t="s">
        <v>15810</v>
      </c>
      <c r="J3191" s="107" t="s">
        <v>17159</v>
      </c>
      <c r="K3191" s="10">
        <v>3</v>
      </c>
      <c r="L3191" s="10">
        <v>12</v>
      </c>
      <c r="M3191" s="838">
        <v>25660</v>
      </c>
      <c r="N3191" s="10">
        <v>0</v>
      </c>
      <c r="O3191" s="107">
        <v>6</v>
      </c>
      <c r="P3191" s="838">
        <v>12600</v>
      </c>
      <c r="Q3191" s="10">
        <v>0</v>
      </c>
      <c r="R3191" s="107">
        <v>12</v>
      </c>
    </row>
    <row r="3192" spans="1:18" s="843" customFormat="1" ht="22.5" x14ac:dyDescent="0.25">
      <c r="A3192" s="107" t="s">
        <v>19901</v>
      </c>
      <c r="B3192" s="10" t="s">
        <v>19548</v>
      </c>
      <c r="C3192" s="269" t="s">
        <v>30118</v>
      </c>
      <c r="D3192" s="841" t="s">
        <v>19902</v>
      </c>
      <c r="E3192" s="837">
        <v>2000</v>
      </c>
      <c r="F3192" s="269" t="s">
        <v>22678</v>
      </c>
      <c r="G3192" s="841" t="s">
        <v>22679</v>
      </c>
      <c r="H3192" s="842" t="s">
        <v>17159</v>
      </c>
      <c r="I3192" s="842" t="s">
        <v>15810</v>
      </c>
      <c r="J3192" s="107" t="s">
        <v>17159</v>
      </c>
      <c r="K3192" s="10">
        <v>3</v>
      </c>
      <c r="L3192" s="10">
        <v>12</v>
      </c>
      <c r="M3192" s="838">
        <v>24610</v>
      </c>
      <c r="N3192" s="10">
        <v>0</v>
      </c>
      <c r="O3192" s="107">
        <v>6</v>
      </c>
      <c r="P3192" s="838">
        <v>11933.33</v>
      </c>
      <c r="Q3192" s="10">
        <v>0</v>
      </c>
      <c r="R3192" s="107">
        <v>12</v>
      </c>
    </row>
    <row r="3193" spans="1:18" s="843" customFormat="1" ht="22.5" x14ac:dyDescent="0.25">
      <c r="A3193" s="107" t="s">
        <v>19901</v>
      </c>
      <c r="B3193" s="10" t="s">
        <v>19548</v>
      </c>
      <c r="C3193" s="269" t="s">
        <v>30118</v>
      </c>
      <c r="D3193" s="841" t="s">
        <v>19955</v>
      </c>
      <c r="E3193" s="837">
        <v>3200</v>
      </c>
      <c r="F3193" s="269" t="s">
        <v>22680</v>
      </c>
      <c r="G3193" s="841" t="s">
        <v>22681</v>
      </c>
      <c r="H3193" s="842" t="s">
        <v>19594</v>
      </c>
      <c r="I3193" s="842" t="s">
        <v>19093</v>
      </c>
      <c r="J3193" s="107" t="s">
        <v>19594</v>
      </c>
      <c r="K3193" s="10">
        <v>3</v>
      </c>
      <c r="L3193" s="10">
        <v>12</v>
      </c>
      <c r="M3193" s="838">
        <v>39000</v>
      </c>
      <c r="N3193" s="10">
        <v>0</v>
      </c>
      <c r="O3193" s="107">
        <v>6</v>
      </c>
      <c r="P3193" s="838">
        <v>18880</v>
      </c>
      <c r="Q3193" s="10">
        <v>0</v>
      </c>
      <c r="R3193" s="107">
        <v>12</v>
      </c>
    </row>
    <row r="3194" spans="1:18" s="843" customFormat="1" ht="22.5" x14ac:dyDescent="0.25">
      <c r="A3194" s="107" t="s">
        <v>19901</v>
      </c>
      <c r="B3194" s="10" t="s">
        <v>19548</v>
      </c>
      <c r="C3194" s="269" t="s">
        <v>30118</v>
      </c>
      <c r="D3194" s="841" t="s">
        <v>20021</v>
      </c>
      <c r="E3194" s="837">
        <v>1250</v>
      </c>
      <c r="F3194" s="269" t="s">
        <v>22682</v>
      </c>
      <c r="G3194" s="841" t="s">
        <v>22683</v>
      </c>
      <c r="H3194" s="842" t="s">
        <v>15585</v>
      </c>
      <c r="I3194" s="842" t="s">
        <v>15585</v>
      </c>
      <c r="J3194" s="107" t="s">
        <v>15585</v>
      </c>
      <c r="K3194" s="10">
        <v>3</v>
      </c>
      <c r="L3194" s="10">
        <v>12</v>
      </c>
      <c r="M3194" s="838">
        <v>15810</v>
      </c>
      <c r="N3194" s="10">
        <v>0</v>
      </c>
      <c r="O3194" s="107">
        <v>6</v>
      </c>
      <c r="P3194" s="838">
        <v>7500</v>
      </c>
      <c r="Q3194" s="10">
        <v>0</v>
      </c>
      <c r="R3194" s="107">
        <v>12</v>
      </c>
    </row>
    <row r="3195" spans="1:18" s="843" customFormat="1" ht="22.5" x14ac:dyDescent="0.25">
      <c r="A3195" s="107" t="s">
        <v>19901</v>
      </c>
      <c r="B3195" s="10" t="s">
        <v>19548</v>
      </c>
      <c r="C3195" s="269" t="s">
        <v>30118</v>
      </c>
      <c r="D3195" s="841" t="s">
        <v>20321</v>
      </c>
      <c r="E3195" s="837">
        <v>3200</v>
      </c>
      <c r="F3195" s="269" t="s">
        <v>22684</v>
      </c>
      <c r="G3195" s="841" t="s">
        <v>22685</v>
      </c>
      <c r="H3195" s="842" t="s">
        <v>15577</v>
      </c>
      <c r="I3195" s="842" t="s">
        <v>19093</v>
      </c>
      <c r="J3195" s="107" t="s">
        <v>15577</v>
      </c>
      <c r="K3195" s="10">
        <v>3</v>
      </c>
      <c r="L3195" s="10">
        <v>12</v>
      </c>
      <c r="M3195" s="838">
        <v>39000</v>
      </c>
      <c r="N3195" s="10">
        <v>0</v>
      </c>
      <c r="O3195" s="107">
        <v>6</v>
      </c>
      <c r="P3195" s="838">
        <v>19200</v>
      </c>
      <c r="Q3195" s="10">
        <v>0</v>
      </c>
      <c r="R3195" s="107">
        <v>12</v>
      </c>
    </row>
    <row r="3196" spans="1:18" s="843" customFormat="1" ht="22.5" x14ac:dyDescent="0.25">
      <c r="A3196" s="107" t="s">
        <v>19901</v>
      </c>
      <c r="B3196" s="10" t="s">
        <v>19548</v>
      </c>
      <c r="C3196" s="269" t="s">
        <v>30118</v>
      </c>
      <c r="D3196" s="841" t="s">
        <v>19955</v>
      </c>
      <c r="E3196" s="837">
        <v>3200</v>
      </c>
      <c r="F3196" s="269" t="s">
        <v>22686</v>
      </c>
      <c r="G3196" s="841" t="s">
        <v>22687</v>
      </c>
      <c r="H3196" s="842" t="s">
        <v>17159</v>
      </c>
      <c r="I3196" s="842" t="s">
        <v>15810</v>
      </c>
      <c r="J3196" s="107" t="s">
        <v>17159</v>
      </c>
      <c r="K3196" s="10">
        <v>3</v>
      </c>
      <c r="L3196" s="10">
        <v>12</v>
      </c>
      <c r="M3196" s="838">
        <v>39000</v>
      </c>
      <c r="N3196" s="10">
        <v>0</v>
      </c>
      <c r="O3196" s="107">
        <v>6</v>
      </c>
      <c r="P3196" s="838">
        <v>19200</v>
      </c>
      <c r="Q3196" s="10">
        <v>0</v>
      </c>
      <c r="R3196" s="107">
        <v>12</v>
      </c>
    </row>
    <row r="3197" spans="1:18" s="843" customFormat="1" ht="22.5" x14ac:dyDescent="0.25">
      <c r="A3197" s="107" t="s">
        <v>19901</v>
      </c>
      <c r="B3197" s="10" t="s">
        <v>19548</v>
      </c>
      <c r="C3197" s="269" t="s">
        <v>30118</v>
      </c>
      <c r="D3197" s="841" t="s">
        <v>15456</v>
      </c>
      <c r="E3197" s="837">
        <v>7300</v>
      </c>
      <c r="F3197" s="269" t="s">
        <v>22688</v>
      </c>
      <c r="G3197" s="841" t="s">
        <v>22689</v>
      </c>
      <c r="H3197" s="842" t="s">
        <v>15416</v>
      </c>
      <c r="I3197" s="842" t="s">
        <v>19093</v>
      </c>
      <c r="J3197" s="107" t="s">
        <v>22690</v>
      </c>
      <c r="K3197" s="10">
        <v>1</v>
      </c>
      <c r="L3197" s="10">
        <v>2</v>
      </c>
      <c r="M3197" s="838">
        <v>12161.11</v>
      </c>
      <c r="N3197" s="10">
        <v>0</v>
      </c>
      <c r="O3197" s="107">
        <v>0</v>
      </c>
      <c r="P3197" s="838">
        <v>0</v>
      </c>
      <c r="Q3197" s="10">
        <v>0</v>
      </c>
      <c r="R3197" s="107">
        <v>0</v>
      </c>
    </row>
    <row r="3198" spans="1:18" s="843" customFormat="1" ht="22.5" x14ac:dyDescent="0.25">
      <c r="A3198" s="107" t="s">
        <v>19901</v>
      </c>
      <c r="B3198" s="10" t="s">
        <v>19548</v>
      </c>
      <c r="C3198" s="269" t="s">
        <v>30118</v>
      </c>
      <c r="D3198" s="841" t="s">
        <v>19955</v>
      </c>
      <c r="E3198" s="837">
        <v>3200</v>
      </c>
      <c r="F3198" s="269" t="s">
        <v>22691</v>
      </c>
      <c r="G3198" s="841" t="s">
        <v>22692</v>
      </c>
      <c r="H3198" s="842" t="s">
        <v>19594</v>
      </c>
      <c r="I3198" s="842" t="s">
        <v>19093</v>
      </c>
      <c r="J3198" s="107" t="s">
        <v>19594</v>
      </c>
      <c r="K3198" s="10">
        <v>3</v>
      </c>
      <c r="L3198" s="10">
        <v>12</v>
      </c>
      <c r="M3198" s="838">
        <v>39000</v>
      </c>
      <c r="N3198" s="10">
        <v>0</v>
      </c>
      <c r="O3198" s="107">
        <v>6</v>
      </c>
      <c r="P3198" s="838">
        <v>19200</v>
      </c>
      <c r="Q3198" s="10">
        <v>0</v>
      </c>
      <c r="R3198" s="107">
        <v>12</v>
      </c>
    </row>
    <row r="3199" spans="1:18" s="843" customFormat="1" ht="22.5" x14ac:dyDescent="0.25">
      <c r="A3199" s="107" t="s">
        <v>19901</v>
      </c>
      <c r="B3199" s="10" t="s">
        <v>19548</v>
      </c>
      <c r="C3199" s="269" t="s">
        <v>30118</v>
      </c>
      <c r="D3199" s="841" t="s">
        <v>20345</v>
      </c>
      <c r="E3199" s="837">
        <v>3500</v>
      </c>
      <c r="F3199" s="269" t="s">
        <v>22693</v>
      </c>
      <c r="G3199" s="841" t="s">
        <v>22694</v>
      </c>
      <c r="H3199" s="842" t="s">
        <v>19594</v>
      </c>
      <c r="I3199" s="842" t="s">
        <v>19093</v>
      </c>
      <c r="J3199" s="107" t="s">
        <v>19594</v>
      </c>
      <c r="K3199" s="10">
        <v>1</v>
      </c>
      <c r="L3199" s="10">
        <v>3</v>
      </c>
      <c r="M3199" s="838">
        <v>9123.33</v>
      </c>
      <c r="N3199" s="10">
        <v>1</v>
      </c>
      <c r="O3199" s="107">
        <v>6</v>
      </c>
      <c r="P3199" s="838">
        <v>0</v>
      </c>
      <c r="Q3199" s="10">
        <v>1</v>
      </c>
      <c r="R3199" s="107">
        <v>12</v>
      </c>
    </row>
    <row r="3200" spans="1:18" s="843" customFormat="1" ht="22.5" x14ac:dyDescent="0.25">
      <c r="A3200" s="107" t="s">
        <v>19901</v>
      </c>
      <c r="B3200" s="10" t="s">
        <v>19548</v>
      </c>
      <c r="C3200" s="269" t="s">
        <v>30118</v>
      </c>
      <c r="D3200" s="841" t="s">
        <v>22695</v>
      </c>
      <c r="E3200" s="837">
        <v>2100</v>
      </c>
      <c r="F3200" s="269" t="s">
        <v>22696</v>
      </c>
      <c r="G3200" s="841" t="s">
        <v>22697</v>
      </c>
      <c r="H3200" s="842" t="s">
        <v>18937</v>
      </c>
      <c r="I3200" s="842" t="s">
        <v>19093</v>
      </c>
      <c r="J3200" s="107" t="s">
        <v>18937</v>
      </c>
      <c r="K3200" s="10">
        <v>1</v>
      </c>
      <c r="L3200" s="10">
        <v>3</v>
      </c>
      <c r="M3200" s="838">
        <v>7125</v>
      </c>
      <c r="N3200" s="10">
        <v>1</v>
      </c>
      <c r="O3200" s="107">
        <v>6</v>
      </c>
      <c r="P3200" s="838">
        <v>0</v>
      </c>
      <c r="Q3200" s="10">
        <v>1</v>
      </c>
      <c r="R3200" s="107">
        <v>12</v>
      </c>
    </row>
    <row r="3201" spans="1:18" s="843" customFormat="1" ht="22.5" x14ac:dyDescent="0.25">
      <c r="A3201" s="107" t="s">
        <v>19901</v>
      </c>
      <c r="B3201" s="10" t="s">
        <v>19548</v>
      </c>
      <c r="C3201" s="269" t="s">
        <v>30118</v>
      </c>
      <c r="D3201" s="841" t="s">
        <v>20538</v>
      </c>
      <c r="E3201" s="837">
        <v>3200</v>
      </c>
      <c r="F3201" s="269" t="s">
        <v>22698</v>
      </c>
      <c r="G3201" s="841" t="s">
        <v>22699</v>
      </c>
      <c r="H3201" s="842" t="s">
        <v>19911</v>
      </c>
      <c r="I3201" s="842" t="s">
        <v>19093</v>
      </c>
      <c r="J3201" s="107" t="s">
        <v>19911</v>
      </c>
      <c r="K3201" s="10">
        <v>3</v>
      </c>
      <c r="L3201" s="10">
        <v>12</v>
      </c>
      <c r="M3201" s="838">
        <v>29720</v>
      </c>
      <c r="N3201" s="10">
        <v>0</v>
      </c>
      <c r="O3201" s="107">
        <v>6</v>
      </c>
      <c r="P3201" s="838">
        <v>21052.44</v>
      </c>
      <c r="Q3201" s="10">
        <v>0</v>
      </c>
      <c r="R3201" s="107">
        <v>12</v>
      </c>
    </row>
    <row r="3202" spans="1:18" s="843" customFormat="1" ht="22.5" x14ac:dyDescent="0.25">
      <c r="A3202" s="107" t="s">
        <v>19901</v>
      </c>
      <c r="B3202" s="10" t="s">
        <v>19548</v>
      </c>
      <c r="C3202" s="269" t="s">
        <v>30118</v>
      </c>
      <c r="D3202" s="841" t="s">
        <v>19955</v>
      </c>
      <c r="E3202" s="837">
        <v>3200</v>
      </c>
      <c r="F3202" s="269" t="s">
        <v>22700</v>
      </c>
      <c r="G3202" s="841" t="s">
        <v>22701</v>
      </c>
      <c r="H3202" s="842" t="s">
        <v>20348</v>
      </c>
      <c r="I3202" s="842" t="s">
        <v>19093</v>
      </c>
      <c r="J3202" s="107" t="s">
        <v>20348</v>
      </c>
      <c r="K3202" s="10">
        <v>3</v>
      </c>
      <c r="L3202" s="10">
        <v>12</v>
      </c>
      <c r="M3202" s="838">
        <v>39053.33</v>
      </c>
      <c r="N3202" s="10">
        <v>0</v>
      </c>
      <c r="O3202" s="107">
        <v>6</v>
      </c>
      <c r="P3202" s="838">
        <v>19084.89</v>
      </c>
      <c r="Q3202" s="10">
        <v>0</v>
      </c>
      <c r="R3202" s="107">
        <v>12</v>
      </c>
    </row>
    <row r="3203" spans="1:18" s="843" customFormat="1" ht="22.5" x14ac:dyDescent="0.25">
      <c r="A3203" s="107" t="s">
        <v>19901</v>
      </c>
      <c r="B3203" s="10" t="s">
        <v>19548</v>
      </c>
      <c r="C3203" s="269" t="s">
        <v>30118</v>
      </c>
      <c r="D3203" s="841" t="s">
        <v>16531</v>
      </c>
      <c r="E3203" s="837">
        <v>1100</v>
      </c>
      <c r="F3203" s="269" t="s">
        <v>22702</v>
      </c>
      <c r="G3203" s="841" t="s">
        <v>22703</v>
      </c>
      <c r="H3203" s="842" t="s">
        <v>15585</v>
      </c>
      <c r="I3203" s="842" t="s">
        <v>15585</v>
      </c>
      <c r="J3203" s="107" t="s">
        <v>15585</v>
      </c>
      <c r="K3203" s="10">
        <v>1</v>
      </c>
      <c r="L3203" s="10">
        <v>11</v>
      </c>
      <c r="M3203" s="838">
        <v>12025.42</v>
      </c>
      <c r="N3203" s="10">
        <v>0</v>
      </c>
      <c r="O3203" s="107">
        <v>6</v>
      </c>
      <c r="P3203" s="838">
        <v>3263.33</v>
      </c>
      <c r="Q3203" s="10">
        <v>0</v>
      </c>
      <c r="R3203" s="107">
        <v>12</v>
      </c>
    </row>
    <row r="3204" spans="1:18" s="843" customFormat="1" ht="22.5" x14ac:dyDescent="0.25">
      <c r="A3204" s="107" t="s">
        <v>19901</v>
      </c>
      <c r="B3204" s="10" t="s">
        <v>19548</v>
      </c>
      <c r="C3204" s="269" t="s">
        <v>30118</v>
      </c>
      <c r="D3204" s="841" t="s">
        <v>22704</v>
      </c>
      <c r="E3204" s="837">
        <v>4400</v>
      </c>
      <c r="F3204" s="269" t="s">
        <v>22705</v>
      </c>
      <c r="G3204" s="841" t="s">
        <v>22706</v>
      </c>
      <c r="H3204" s="842" t="s">
        <v>22707</v>
      </c>
      <c r="I3204" s="842" t="s">
        <v>19093</v>
      </c>
      <c r="J3204" s="107" t="s">
        <v>22707</v>
      </c>
      <c r="K3204" s="10">
        <v>2</v>
      </c>
      <c r="L3204" s="10">
        <v>8</v>
      </c>
      <c r="M3204" s="838">
        <v>36675.06</v>
      </c>
      <c r="N3204" s="10">
        <v>3</v>
      </c>
      <c r="O3204" s="107">
        <v>6</v>
      </c>
      <c r="P3204" s="838">
        <v>0</v>
      </c>
      <c r="Q3204" s="10">
        <v>3</v>
      </c>
      <c r="R3204" s="107">
        <v>12</v>
      </c>
    </row>
    <row r="3205" spans="1:18" s="843" customFormat="1" ht="22.5" x14ac:dyDescent="0.25">
      <c r="A3205" s="107" t="s">
        <v>19901</v>
      </c>
      <c r="B3205" s="10" t="s">
        <v>19548</v>
      </c>
      <c r="C3205" s="269" t="s">
        <v>30118</v>
      </c>
      <c r="D3205" s="841" t="s">
        <v>20216</v>
      </c>
      <c r="E3205" s="837">
        <v>2100</v>
      </c>
      <c r="F3205" s="269" t="s">
        <v>22708</v>
      </c>
      <c r="G3205" s="841" t="s">
        <v>22709</v>
      </c>
      <c r="H3205" s="842" t="s">
        <v>15585</v>
      </c>
      <c r="I3205" s="842" t="s">
        <v>15585</v>
      </c>
      <c r="J3205" s="107" t="s">
        <v>15585</v>
      </c>
      <c r="K3205" s="10">
        <v>3</v>
      </c>
      <c r="L3205" s="10">
        <v>12</v>
      </c>
      <c r="M3205" s="838">
        <v>25800</v>
      </c>
      <c r="N3205" s="10">
        <v>0</v>
      </c>
      <c r="O3205" s="107">
        <v>6</v>
      </c>
      <c r="P3205" s="838">
        <v>12600</v>
      </c>
      <c r="Q3205" s="10">
        <v>0</v>
      </c>
      <c r="R3205" s="107">
        <v>12</v>
      </c>
    </row>
    <row r="3206" spans="1:18" s="843" customFormat="1" ht="22.5" x14ac:dyDescent="0.25">
      <c r="A3206" s="107" t="s">
        <v>19901</v>
      </c>
      <c r="B3206" s="10" t="s">
        <v>19548</v>
      </c>
      <c r="C3206" s="269" t="s">
        <v>30118</v>
      </c>
      <c r="D3206" s="841" t="s">
        <v>22710</v>
      </c>
      <c r="E3206" s="837">
        <v>2600</v>
      </c>
      <c r="F3206" s="269" t="s">
        <v>22711</v>
      </c>
      <c r="G3206" s="841" t="s">
        <v>22712</v>
      </c>
      <c r="H3206" s="842" t="s">
        <v>17390</v>
      </c>
      <c r="I3206" s="842" t="s">
        <v>15810</v>
      </c>
      <c r="J3206" s="107" t="s">
        <v>17390</v>
      </c>
      <c r="K3206" s="10">
        <v>3</v>
      </c>
      <c r="L3206" s="10">
        <v>12</v>
      </c>
      <c r="M3206" s="838">
        <v>31798.92</v>
      </c>
      <c r="N3206" s="10">
        <v>0</v>
      </c>
      <c r="O3206" s="107">
        <v>6</v>
      </c>
      <c r="P3206" s="838">
        <v>15600</v>
      </c>
      <c r="Q3206" s="10">
        <v>0</v>
      </c>
      <c r="R3206" s="107">
        <v>12</v>
      </c>
    </row>
    <row r="3207" spans="1:18" s="843" customFormat="1" ht="22.5" x14ac:dyDescent="0.25">
      <c r="A3207" s="107" t="s">
        <v>19901</v>
      </c>
      <c r="B3207" s="10" t="s">
        <v>19548</v>
      </c>
      <c r="C3207" s="269" t="s">
        <v>30118</v>
      </c>
      <c r="D3207" s="841" t="s">
        <v>19908</v>
      </c>
      <c r="E3207" s="837">
        <v>3200</v>
      </c>
      <c r="F3207" s="269" t="s">
        <v>22713</v>
      </c>
      <c r="G3207" s="841" t="s">
        <v>22714</v>
      </c>
      <c r="H3207" s="842" t="s">
        <v>19911</v>
      </c>
      <c r="I3207" s="842" t="s">
        <v>19093</v>
      </c>
      <c r="J3207" s="107" t="s">
        <v>19911</v>
      </c>
      <c r="K3207" s="10">
        <v>3</v>
      </c>
      <c r="L3207" s="10">
        <v>12</v>
      </c>
      <c r="M3207" s="838">
        <v>39000</v>
      </c>
      <c r="N3207" s="10">
        <v>0</v>
      </c>
      <c r="O3207" s="107">
        <v>6</v>
      </c>
      <c r="P3207" s="838">
        <v>19200</v>
      </c>
      <c r="Q3207" s="10">
        <v>0</v>
      </c>
      <c r="R3207" s="107">
        <v>12</v>
      </c>
    </row>
    <row r="3208" spans="1:18" s="843" customFormat="1" ht="22.5" x14ac:dyDescent="0.25">
      <c r="A3208" s="107" t="s">
        <v>19901</v>
      </c>
      <c r="B3208" s="10" t="s">
        <v>19548</v>
      </c>
      <c r="C3208" s="269" t="s">
        <v>30118</v>
      </c>
      <c r="D3208" s="841" t="s">
        <v>22555</v>
      </c>
      <c r="E3208" s="837">
        <v>4400</v>
      </c>
      <c r="F3208" s="269" t="s">
        <v>22715</v>
      </c>
      <c r="G3208" s="841" t="s">
        <v>22716</v>
      </c>
      <c r="H3208" s="842" t="s">
        <v>22717</v>
      </c>
      <c r="I3208" s="842" t="s">
        <v>19093</v>
      </c>
      <c r="J3208" s="107" t="s">
        <v>22717</v>
      </c>
      <c r="K3208" s="10">
        <v>3</v>
      </c>
      <c r="L3208" s="10">
        <v>12</v>
      </c>
      <c r="M3208" s="838">
        <v>53390.53</v>
      </c>
      <c r="N3208" s="10">
        <v>0</v>
      </c>
      <c r="O3208" s="107">
        <v>6</v>
      </c>
      <c r="P3208" s="838">
        <v>26400</v>
      </c>
      <c r="Q3208" s="10">
        <v>0</v>
      </c>
      <c r="R3208" s="107">
        <v>12</v>
      </c>
    </row>
    <row r="3209" spans="1:18" s="843" customFormat="1" ht="22.5" x14ac:dyDescent="0.25">
      <c r="A3209" s="107" t="s">
        <v>19901</v>
      </c>
      <c r="B3209" s="10" t="s">
        <v>19548</v>
      </c>
      <c r="C3209" s="269" t="s">
        <v>30118</v>
      </c>
      <c r="D3209" s="841" t="s">
        <v>19902</v>
      </c>
      <c r="E3209" s="837">
        <v>2100</v>
      </c>
      <c r="F3209" s="269" t="s">
        <v>22718</v>
      </c>
      <c r="G3209" s="841" t="s">
        <v>22719</v>
      </c>
      <c r="H3209" s="842" t="s">
        <v>17159</v>
      </c>
      <c r="I3209" s="842" t="s">
        <v>15810</v>
      </c>
      <c r="J3209" s="107" t="s">
        <v>17159</v>
      </c>
      <c r="K3209" s="10">
        <v>3</v>
      </c>
      <c r="L3209" s="10">
        <v>12</v>
      </c>
      <c r="M3209" s="838">
        <v>25800</v>
      </c>
      <c r="N3209" s="10">
        <v>0</v>
      </c>
      <c r="O3209" s="107">
        <v>6</v>
      </c>
      <c r="P3209" s="838">
        <v>12600</v>
      </c>
      <c r="Q3209" s="10">
        <v>0</v>
      </c>
      <c r="R3209" s="107">
        <v>12</v>
      </c>
    </row>
    <row r="3210" spans="1:18" s="843" customFormat="1" ht="22.5" x14ac:dyDescent="0.25">
      <c r="A3210" s="107" t="s">
        <v>19901</v>
      </c>
      <c r="B3210" s="10" t="s">
        <v>19548</v>
      </c>
      <c r="C3210" s="269" t="s">
        <v>30118</v>
      </c>
      <c r="D3210" s="841" t="s">
        <v>19964</v>
      </c>
      <c r="E3210" s="837">
        <v>1900</v>
      </c>
      <c r="F3210" s="269" t="s">
        <v>22720</v>
      </c>
      <c r="G3210" s="841" t="s">
        <v>22721</v>
      </c>
      <c r="H3210" s="842" t="s">
        <v>15585</v>
      </c>
      <c r="I3210" s="842" t="s">
        <v>15585</v>
      </c>
      <c r="J3210" s="107" t="s">
        <v>15585</v>
      </c>
      <c r="K3210" s="10">
        <v>3</v>
      </c>
      <c r="L3210" s="10">
        <v>12</v>
      </c>
      <c r="M3210" s="838">
        <v>23607.75</v>
      </c>
      <c r="N3210" s="10">
        <v>0</v>
      </c>
      <c r="O3210" s="107">
        <v>6</v>
      </c>
      <c r="P3210" s="838">
        <v>11333.9</v>
      </c>
      <c r="Q3210" s="10">
        <v>0</v>
      </c>
      <c r="R3210" s="107">
        <v>12</v>
      </c>
    </row>
    <row r="3211" spans="1:18" s="843" customFormat="1" ht="22.5" x14ac:dyDescent="0.25">
      <c r="A3211" s="107" t="s">
        <v>19901</v>
      </c>
      <c r="B3211" s="10" t="s">
        <v>19548</v>
      </c>
      <c r="C3211" s="269" t="s">
        <v>30118</v>
      </c>
      <c r="D3211" s="841" t="s">
        <v>20526</v>
      </c>
      <c r="E3211" s="837">
        <v>2100</v>
      </c>
      <c r="F3211" s="269" t="s">
        <v>22722</v>
      </c>
      <c r="G3211" s="841" t="s">
        <v>22723</v>
      </c>
      <c r="H3211" s="842" t="s">
        <v>17159</v>
      </c>
      <c r="I3211" s="842" t="s">
        <v>15810</v>
      </c>
      <c r="J3211" s="107" t="s">
        <v>17159</v>
      </c>
      <c r="K3211" s="10">
        <v>3</v>
      </c>
      <c r="L3211" s="10">
        <v>12</v>
      </c>
      <c r="M3211" s="838">
        <v>25800</v>
      </c>
      <c r="N3211" s="10">
        <v>0</v>
      </c>
      <c r="O3211" s="107">
        <v>6</v>
      </c>
      <c r="P3211" s="838">
        <v>12600</v>
      </c>
      <c r="Q3211" s="10">
        <v>0</v>
      </c>
      <c r="R3211" s="107">
        <v>12</v>
      </c>
    </row>
    <row r="3212" spans="1:18" s="843" customFormat="1" ht="22.5" x14ac:dyDescent="0.25">
      <c r="A3212" s="107" t="s">
        <v>19901</v>
      </c>
      <c r="B3212" s="10" t="s">
        <v>19548</v>
      </c>
      <c r="C3212" s="269" t="s">
        <v>30118</v>
      </c>
      <c r="D3212" s="841" t="s">
        <v>20285</v>
      </c>
      <c r="E3212" s="837">
        <v>2200</v>
      </c>
      <c r="F3212" s="269" t="s">
        <v>22724</v>
      </c>
      <c r="G3212" s="841" t="s">
        <v>22725</v>
      </c>
      <c r="H3212" s="842" t="s">
        <v>15585</v>
      </c>
      <c r="I3212" s="842" t="s">
        <v>15585</v>
      </c>
      <c r="J3212" s="107" t="s">
        <v>15585</v>
      </c>
      <c r="K3212" s="10">
        <v>3</v>
      </c>
      <c r="L3212" s="10">
        <v>12</v>
      </c>
      <c r="M3212" s="838">
        <v>26998.78</v>
      </c>
      <c r="N3212" s="10">
        <v>0</v>
      </c>
      <c r="O3212" s="107">
        <v>6</v>
      </c>
      <c r="P3212" s="838">
        <v>13125.91</v>
      </c>
      <c r="Q3212" s="10">
        <v>0</v>
      </c>
      <c r="R3212" s="107">
        <v>12</v>
      </c>
    </row>
    <row r="3213" spans="1:18" s="843" customFormat="1" ht="22.5" x14ac:dyDescent="0.25">
      <c r="A3213" s="107" t="s">
        <v>19901</v>
      </c>
      <c r="B3213" s="10" t="s">
        <v>19548</v>
      </c>
      <c r="C3213" s="269" t="s">
        <v>30118</v>
      </c>
      <c r="D3213" s="841" t="s">
        <v>19991</v>
      </c>
      <c r="E3213" s="837">
        <v>1200</v>
      </c>
      <c r="F3213" s="269" t="s">
        <v>22726</v>
      </c>
      <c r="G3213" s="841" t="s">
        <v>22727</v>
      </c>
      <c r="H3213" s="842" t="s">
        <v>15585</v>
      </c>
      <c r="I3213" s="842" t="s">
        <v>15585</v>
      </c>
      <c r="J3213" s="107" t="s">
        <v>15585</v>
      </c>
      <c r="K3213" s="10">
        <v>3</v>
      </c>
      <c r="L3213" s="10">
        <v>12</v>
      </c>
      <c r="M3213" s="838">
        <v>15210</v>
      </c>
      <c r="N3213" s="10">
        <v>0</v>
      </c>
      <c r="O3213" s="107">
        <v>6</v>
      </c>
      <c r="P3213" s="838">
        <v>7200</v>
      </c>
      <c r="Q3213" s="10">
        <v>0</v>
      </c>
      <c r="R3213" s="107">
        <v>12</v>
      </c>
    </row>
    <row r="3214" spans="1:18" s="843" customFormat="1" ht="22.5" x14ac:dyDescent="0.25">
      <c r="A3214" s="107" t="s">
        <v>19901</v>
      </c>
      <c r="B3214" s="10" t="s">
        <v>19548</v>
      </c>
      <c r="C3214" s="269" t="s">
        <v>30118</v>
      </c>
      <c r="D3214" s="841" t="s">
        <v>15456</v>
      </c>
      <c r="E3214" s="837">
        <v>7300</v>
      </c>
      <c r="F3214" s="269" t="s">
        <v>22728</v>
      </c>
      <c r="G3214" s="841" t="s">
        <v>22729</v>
      </c>
      <c r="H3214" s="842" t="s">
        <v>19605</v>
      </c>
      <c r="I3214" s="842" t="s">
        <v>19093</v>
      </c>
      <c r="J3214" s="107" t="s">
        <v>19605</v>
      </c>
      <c r="K3214" s="10">
        <v>1</v>
      </c>
      <c r="L3214" s="10">
        <v>2</v>
      </c>
      <c r="M3214" s="838">
        <v>32048.61</v>
      </c>
      <c r="N3214" s="10">
        <v>0</v>
      </c>
      <c r="O3214" s="107">
        <v>0</v>
      </c>
      <c r="P3214" s="838">
        <v>0</v>
      </c>
      <c r="Q3214" s="10">
        <v>0</v>
      </c>
      <c r="R3214" s="107">
        <v>0</v>
      </c>
    </row>
    <row r="3215" spans="1:18" s="843" customFormat="1" ht="22.5" x14ac:dyDescent="0.25">
      <c r="A3215" s="107" t="s">
        <v>19901</v>
      </c>
      <c r="B3215" s="10" t="s">
        <v>19548</v>
      </c>
      <c r="C3215" s="269" t="s">
        <v>30118</v>
      </c>
      <c r="D3215" s="841" t="s">
        <v>22730</v>
      </c>
      <c r="E3215" s="837">
        <v>2750</v>
      </c>
      <c r="F3215" s="269" t="s">
        <v>22731</v>
      </c>
      <c r="G3215" s="841" t="s">
        <v>22732</v>
      </c>
      <c r="H3215" s="842" t="s">
        <v>15585</v>
      </c>
      <c r="I3215" s="842" t="s">
        <v>15585</v>
      </c>
      <c r="J3215" s="107" t="s">
        <v>15585</v>
      </c>
      <c r="K3215" s="10">
        <v>3</v>
      </c>
      <c r="L3215" s="10">
        <v>1</v>
      </c>
      <c r="M3215" s="838">
        <v>3181.79</v>
      </c>
      <c r="N3215" s="10">
        <v>0</v>
      </c>
      <c r="O3215" s="107">
        <v>0</v>
      </c>
      <c r="P3215" s="838">
        <v>0</v>
      </c>
      <c r="Q3215" s="10">
        <v>0</v>
      </c>
      <c r="R3215" s="107">
        <v>0</v>
      </c>
    </row>
    <row r="3216" spans="1:18" s="843" customFormat="1" ht="22.5" x14ac:dyDescent="0.25">
      <c r="A3216" s="107" t="s">
        <v>19901</v>
      </c>
      <c r="B3216" s="10" t="s">
        <v>19548</v>
      </c>
      <c r="C3216" s="269" t="s">
        <v>30118</v>
      </c>
      <c r="D3216" s="841" t="s">
        <v>19955</v>
      </c>
      <c r="E3216" s="837">
        <v>3200</v>
      </c>
      <c r="F3216" s="269" t="s">
        <v>22733</v>
      </c>
      <c r="G3216" s="841" t="s">
        <v>22734</v>
      </c>
      <c r="H3216" s="842" t="s">
        <v>20348</v>
      </c>
      <c r="I3216" s="842" t="s">
        <v>19093</v>
      </c>
      <c r="J3216" s="107" t="s">
        <v>20348</v>
      </c>
      <c r="K3216" s="10">
        <v>3</v>
      </c>
      <c r="L3216" s="10">
        <v>12</v>
      </c>
      <c r="M3216" s="838">
        <v>38844.67</v>
      </c>
      <c r="N3216" s="10">
        <v>0</v>
      </c>
      <c r="O3216" s="107">
        <v>6</v>
      </c>
      <c r="P3216" s="838">
        <v>9813.33</v>
      </c>
      <c r="Q3216" s="10">
        <v>0</v>
      </c>
      <c r="R3216" s="107">
        <v>12</v>
      </c>
    </row>
    <row r="3217" spans="1:18" s="843" customFormat="1" ht="22.5" x14ac:dyDescent="0.25">
      <c r="A3217" s="107" t="s">
        <v>19901</v>
      </c>
      <c r="B3217" s="10" t="s">
        <v>19548</v>
      </c>
      <c r="C3217" s="269" t="s">
        <v>30118</v>
      </c>
      <c r="D3217" s="841" t="s">
        <v>19991</v>
      </c>
      <c r="E3217" s="837">
        <v>1200</v>
      </c>
      <c r="F3217" s="269" t="s">
        <v>22735</v>
      </c>
      <c r="G3217" s="841" t="s">
        <v>22736</v>
      </c>
      <c r="H3217" s="842" t="s">
        <v>15585</v>
      </c>
      <c r="I3217" s="842" t="s">
        <v>15585</v>
      </c>
      <c r="J3217" s="107" t="s">
        <v>15585</v>
      </c>
      <c r="K3217" s="10">
        <v>3</v>
      </c>
      <c r="L3217" s="10">
        <v>12</v>
      </c>
      <c r="M3217" s="838">
        <v>15130</v>
      </c>
      <c r="N3217" s="10">
        <v>0</v>
      </c>
      <c r="O3217" s="107">
        <v>6</v>
      </c>
      <c r="P3217" s="838">
        <v>7150</v>
      </c>
      <c r="Q3217" s="10">
        <v>0</v>
      </c>
      <c r="R3217" s="107">
        <v>12</v>
      </c>
    </row>
    <row r="3218" spans="1:18" s="843" customFormat="1" ht="22.5" x14ac:dyDescent="0.25">
      <c r="A3218" s="107" t="s">
        <v>19901</v>
      </c>
      <c r="B3218" s="10" t="s">
        <v>19548</v>
      </c>
      <c r="C3218" s="269" t="s">
        <v>30118</v>
      </c>
      <c r="D3218" s="841" t="s">
        <v>19902</v>
      </c>
      <c r="E3218" s="837">
        <v>2100</v>
      </c>
      <c r="F3218" s="269" t="s">
        <v>22737</v>
      </c>
      <c r="G3218" s="841" t="s">
        <v>22738</v>
      </c>
      <c r="H3218" s="842" t="s">
        <v>17159</v>
      </c>
      <c r="I3218" s="842" t="s">
        <v>15810</v>
      </c>
      <c r="J3218" s="107" t="s">
        <v>17159</v>
      </c>
      <c r="K3218" s="10">
        <v>3</v>
      </c>
      <c r="L3218" s="10">
        <v>12</v>
      </c>
      <c r="M3218" s="838">
        <v>25800</v>
      </c>
      <c r="N3218" s="10">
        <v>0</v>
      </c>
      <c r="O3218" s="107">
        <v>6</v>
      </c>
      <c r="P3218" s="838">
        <v>26</v>
      </c>
      <c r="Q3218" s="10">
        <v>0</v>
      </c>
      <c r="R3218" s="107">
        <v>12</v>
      </c>
    </row>
    <row r="3219" spans="1:18" s="843" customFormat="1" ht="22.5" x14ac:dyDescent="0.25">
      <c r="A3219" s="107" t="s">
        <v>19901</v>
      </c>
      <c r="B3219" s="10" t="s">
        <v>19548</v>
      </c>
      <c r="C3219" s="269" t="s">
        <v>30118</v>
      </c>
      <c r="D3219" s="841" t="s">
        <v>19964</v>
      </c>
      <c r="E3219" s="837">
        <v>1900</v>
      </c>
      <c r="F3219" s="269" t="s">
        <v>22739</v>
      </c>
      <c r="G3219" s="841" t="s">
        <v>22740</v>
      </c>
      <c r="H3219" s="842" t="s">
        <v>15585</v>
      </c>
      <c r="I3219" s="842" t="s">
        <v>15585</v>
      </c>
      <c r="J3219" s="107" t="s">
        <v>15585</v>
      </c>
      <c r="K3219" s="10">
        <v>3</v>
      </c>
      <c r="L3219" s="10">
        <v>12</v>
      </c>
      <c r="M3219" s="838">
        <v>23486.639999999996</v>
      </c>
      <c r="N3219" s="10">
        <v>0</v>
      </c>
      <c r="O3219" s="107">
        <v>6</v>
      </c>
      <c r="P3219" s="838">
        <v>11364.380000000001</v>
      </c>
      <c r="Q3219" s="10">
        <v>0</v>
      </c>
      <c r="R3219" s="107">
        <v>12</v>
      </c>
    </row>
    <row r="3220" spans="1:18" s="843" customFormat="1" ht="22.5" x14ac:dyDescent="0.25">
      <c r="A3220" s="107" t="s">
        <v>19901</v>
      </c>
      <c r="B3220" s="10" t="s">
        <v>19548</v>
      </c>
      <c r="C3220" s="269" t="s">
        <v>30118</v>
      </c>
      <c r="D3220" s="841" t="s">
        <v>19964</v>
      </c>
      <c r="E3220" s="837">
        <v>1900</v>
      </c>
      <c r="F3220" s="269" t="s">
        <v>22741</v>
      </c>
      <c r="G3220" s="841" t="s">
        <v>22742</v>
      </c>
      <c r="H3220" s="842" t="s">
        <v>15585</v>
      </c>
      <c r="I3220" s="842" t="s">
        <v>15585</v>
      </c>
      <c r="J3220" s="107" t="s">
        <v>15585</v>
      </c>
      <c r="K3220" s="10">
        <v>3</v>
      </c>
      <c r="L3220" s="10">
        <v>3</v>
      </c>
      <c r="M3220" s="838">
        <v>7813.09</v>
      </c>
      <c r="N3220" s="10">
        <v>0</v>
      </c>
      <c r="O3220" s="107">
        <v>0</v>
      </c>
      <c r="P3220" s="838">
        <v>0</v>
      </c>
      <c r="Q3220" s="10">
        <v>0</v>
      </c>
      <c r="R3220" s="107">
        <v>0</v>
      </c>
    </row>
    <row r="3221" spans="1:18" s="843" customFormat="1" ht="22.5" x14ac:dyDescent="0.25">
      <c r="A3221" s="107" t="s">
        <v>19901</v>
      </c>
      <c r="B3221" s="10" t="s">
        <v>19548</v>
      </c>
      <c r="C3221" s="269" t="s">
        <v>30118</v>
      </c>
      <c r="D3221" s="841" t="s">
        <v>22743</v>
      </c>
      <c r="E3221" s="837">
        <v>1900</v>
      </c>
      <c r="F3221" s="269" t="s">
        <v>22744</v>
      </c>
      <c r="G3221" s="841" t="s">
        <v>22745</v>
      </c>
      <c r="H3221" s="842" t="s">
        <v>15585</v>
      </c>
      <c r="I3221" s="842" t="s">
        <v>15585</v>
      </c>
      <c r="J3221" s="107" t="s">
        <v>15585</v>
      </c>
      <c r="K3221" s="10">
        <v>2</v>
      </c>
      <c r="L3221" s="10">
        <v>8</v>
      </c>
      <c r="M3221" s="838">
        <v>16313.33</v>
      </c>
      <c r="N3221" s="10">
        <v>3</v>
      </c>
      <c r="O3221" s="107">
        <v>6</v>
      </c>
      <c r="P3221" s="838">
        <v>0</v>
      </c>
      <c r="Q3221" s="10">
        <v>3</v>
      </c>
      <c r="R3221" s="107">
        <v>12</v>
      </c>
    </row>
    <row r="3222" spans="1:18" s="843" customFormat="1" ht="22.5" x14ac:dyDescent="0.25">
      <c r="A3222" s="107" t="s">
        <v>19901</v>
      </c>
      <c r="B3222" s="10" t="s">
        <v>19548</v>
      </c>
      <c r="C3222" s="269" t="s">
        <v>30118</v>
      </c>
      <c r="D3222" s="841" t="s">
        <v>22746</v>
      </c>
      <c r="E3222" s="837">
        <v>5000</v>
      </c>
      <c r="F3222" s="269" t="s">
        <v>22747</v>
      </c>
      <c r="G3222" s="841" t="s">
        <v>22748</v>
      </c>
      <c r="H3222" s="842" t="s">
        <v>19605</v>
      </c>
      <c r="I3222" s="842" t="s">
        <v>19093</v>
      </c>
      <c r="J3222" s="107" t="s">
        <v>19605</v>
      </c>
      <c r="K3222" s="10">
        <v>2</v>
      </c>
      <c r="L3222" s="10">
        <v>8</v>
      </c>
      <c r="M3222" s="838">
        <v>40897.15</v>
      </c>
      <c r="N3222" s="10">
        <v>3</v>
      </c>
      <c r="O3222" s="107">
        <v>6</v>
      </c>
      <c r="P3222" s="838">
        <v>30000</v>
      </c>
      <c r="Q3222" s="10">
        <v>3</v>
      </c>
      <c r="R3222" s="107">
        <v>12</v>
      </c>
    </row>
    <row r="3223" spans="1:18" s="843" customFormat="1" ht="22.5" x14ac:dyDescent="0.25">
      <c r="A3223" s="107" t="s">
        <v>19901</v>
      </c>
      <c r="B3223" s="10" t="s">
        <v>19548</v>
      </c>
      <c r="C3223" s="269" t="s">
        <v>30118</v>
      </c>
      <c r="D3223" s="841" t="s">
        <v>20529</v>
      </c>
      <c r="E3223" s="837">
        <v>3800</v>
      </c>
      <c r="F3223" s="269" t="s">
        <v>22749</v>
      </c>
      <c r="G3223" s="841" t="s">
        <v>22750</v>
      </c>
      <c r="H3223" s="842" t="s">
        <v>20878</v>
      </c>
      <c r="I3223" s="842" t="s">
        <v>19093</v>
      </c>
      <c r="J3223" s="107" t="s">
        <v>20878</v>
      </c>
      <c r="K3223" s="10">
        <v>3</v>
      </c>
      <c r="L3223" s="10">
        <v>12</v>
      </c>
      <c r="M3223" s="838">
        <v>46199.21</v>
      </c>
      <c r="N3223" s="10">
        <v>0</v>
      </c>
      <c r="O3223" s="107">
        <v>6</v>
      </c>
      <c r="P3223" s="838">
        <v>22800</v>
      </c>
      <c r="Q3223" s="10">
        <v>0</v>
      </c>
      <c r="R3223" s="107">
        <v>12</v>
      </c>
    </row>
    <row r="3224" spans="1:18" s="843" customFormat="1" ht="33.75" x14ac:dyDescent="0.25">
      <c r="A3224" s="107" t="s">
        <v>19901</v>
      </c>
      <c r="B3224" s="10" t="s">
        <v>19548</v>
      </c>
      <c r="C3224" s="269" t="s">
        <v>30118</v>
      </c>
      <c r="D3224" s="841" t="s">
        <v>22751</v>
      </c>
      <c r="E3224" s="837">
        <v>2600</v>
      </c>
      <c r="F3224" s="269" t="s">
        <v>22752</v>
      </c>
      <c r="G3224" s="841" t="s">
        <v>22753</v>
      </c>
      <c r="H3224" s="842" t="s">
        <v>17461</v>
      </c>
      <c r="I3224" s="842" t="s">
        <v>15810</v>
      </c>
      <c r="J3224" s="107" t="s">
        <v>17461</v>
      </c>
      <c r="K3224" s="10">
        <v>3</v>
      </c>
      <c r="L3224" s="10">
        <v>12</v>
      </c>
      <c r="M3224" s="838">
        <v>31798.019999999997</v>
      </c>
      <c r="N3224" s="10">
        <v>0</v>
      </c>
      <c r="O3224" s="107">
        <v>2</v>
      </c>
      <c r="P3224" s="838">
        <v>4007.7999999999997</v>
      </c>
      <c r="Q3224" s="10">
        <v>0</v>
      </c>
      <c r="R3224" s="107">
        <v>0</v>
      </c>
    </row>
    <row r="3225" spans="1:18" s="843" customFormat="1" ht="22.5" x14ac:dyDescent="0.25">
      <c r="A3225" s="107" t="s">
        <v>19901</v>
      </c>
      <c r="B3225" s="10" t="s">
        <v>19548</v>
      </c>
      <c r="C3225" s="269" t="s">
        <v>30118</v>
      </c>
      <c r="D3225" s="841" t="s">
        <v>20021</v>
      </c>
      <c r="E3225" s="837">
        <v>1250</v>
      </c>
      <c r="F3225" s="269" t="s">
        <v>22754</v>
      </c>
      <c r="G3225" s="841" t="s">
        <v>22755</v>
      </c>
      <c r="H3225" s="842" t="s">
        <v>15585</v>
      </c>
      <c r="I3225" s="842" t="s">
        <v>15585</v>
      </c>
      <c r="J3225" s="107" t="s">
        <v>15585</v>
      </c>
      <c r="K3225" s="10">
        <v>3</v>
      </c>
      <c r="L3225" s="10">
        <v>12</v>
      </c>
      <c r="M3225" s="838">
        <v>15810</v>
      </c>
      <c r="N3225" s="10">
        <v>0</v>
      </c>
      <c r="O3225" s="107">
        <v>6</v>
      </c>
      <c r="P3225" s="838">
        <v>7416.66</v>
      </c>
      <c r="Q3225" s="10">
        <v>0</v>
      </c>
      <c r="R3225" s="107">
        <v>12</v>
      </c>
    </row>
    <row r="3226" spans="1:18" s="843" customFormat="1" ht="22.5" x14ac:dyDescent="0.25">
      <c r="A3226" s="107" t="s">
        <v>19901</v>
      </c>
      <c r="B3226" s="10" t="s">
        <v>19548</v>
      </c>
      <c r="C3226" s="269" t="s">
        <v>30118</v>
      </c>
      <c r="D3226" s="841" t="s">
        <v>22756</v>
      </c>
      <c r="E3226" s="837">
        <v>2800</v>
      </c>
      <c r="F3226" s="269" t="s">
        <v>22757</v>
      </c>
      <c r="G3226" s="841" t="s">
        <v>22758</v>
      </c>
      <c r="H3226" s="842" t="s">
        <v>15585</v>
      </c>
      <c r="I3226" s="842" t="s">
        <v>15585</v>
      </c>
      <c r="J3226" s="107" t="s">
        <v>15585</v>
      </c>
      <c r="K3226" s="10">
        <v>3</v>
      </c>
      <c r="L3226" s="10">
        <v>12</v>
      </c>
      <c r="M3226" s="838">
        <v>34198.850000000006</v>
      </c>
      <c r="N3226" s="10">
        <v>0</v>
      </c>
      <c r="O3226" s="107">
        <v>6</v>
      </c>
      <c r="P3226" s="838">
        <v>16800</v>
      </c>
      <c r="Q3226" s="10">
        <v>0</v>
      </c>
      <c r="R3226" s="107">
        <v>12</v>
      </c>
    </row>
    <row r="3227" spans="1:18" s="843" customFormat="1" ht="22.5" x14ac:dyDescent="0.25">
      <c r="A3227" s="107" t="s">
        <v>19901</v>
      </c>
      <c r="B3227" s="10" t="s">
        <v>19548</v>
      </c>
      <c r="C3227" s="269" t="s">
        <v>30118</v>
      </c>
      <c r="D3227" s="841" t="s">
        <v>20061</v>
      </c>
      <c r="E3227" s="837">
        <v>3200</v>
      </c>
      <c r="F3227" s="269" t="s">
        <v>22759</v>
      </c>
      <c r="G3227" s="841" t="s">
        <v>22760</v>
      </c>
      <c r="H3227" s="842" t="s">
        <v>19911</v>
      </c>
      <c r="I3227" s="842" t="s">
        <v>19093</v>
      </c>
      <c r="J3227" s="107" t="s">
        <v>19911</v>
      </c>
      <c r="K3227" s="10">
        <v>3</v>
      </c>
      <c r="L3227" s="10">
        <v>12</v>
      </c>
      <c r="M3227" s="838">
        <v>39000</v>
      </c>
      <c r="N3227" s="10">
        <v>0</v>
      </c>
      <c r="O3227" s="107">
        <v>6</v>
      </c>
      <c r="P3227" s="838">
        <v>19200</v>
      </c>
      <c r="Q3227" s="10">
        <v>0</v>
      </c>
      <c r="R3227" s="107">
        <v>12</v>
      </c>
    </row>
    <row r="3228" spans="1:18" s="843" customFormat="1" ht="22.5" x14ac:dyDescent="0.25">
      <c r="A3228" s="107" t="s">
        <v>19901</v>
      </c>
      <c r="B3228" s="10" t="s">
        <v>19548</v>
      </c>
      <c r="C3228" s="269" t="s">
        <v>30118</v>
      </c>
      <c r="D3228" s="841" t="s">
        <v>15774</v>
      </c>
      <c r="E3228" s="837">
        <v>2600</v>
      </c>
      <c r="F3228" s="269" t="s">
        <v>22761</v>
      </c>
      <c r="G3228" s="841" t="s">
        <v>22762</v>
      </c>
      <c r="H3228" s="842" t="s">
        <v>15416</v>
      </c>
      <c r="I3228" s="842" t="s">
        <v>19093</v>
      </c>
      <c r="J3228" s="107" t="s">
        <v>15416</v>
      </c>
      <c r="K3228" s="10">
        <v>3</v>
      </c>
      <c r="L3228" s="10">
        <v>12</v>
      </c>
      <c r="M3228" s="838">
        <v>31800</v>
      </c>
      <c r="N3228" s="10">
        <v>0</v>
      </c>
      <c r="O3228" s="107">
        <v>6</v>
      </c>
      <c r="P3228" s="838">
        <v>15600</v>
      </c>
      <c r="Q3228" s="10">
        <v>0</v>
      </c>
      <c r="R3228" s="107">
        <v>12</v>
      </c>
    </row>
    <row r="3229" spans="1:18" s="843" customFormat="1" ht="22.5" x14ac:dyDescent="0.25">
      <c r="A3229" s="107" t="s">
        <v>19901</v>
      </c>
      <c r="B3229" s="10" t="s">
        <v>19548</v>
      </c>
      <c r="C3229" s="269" t="s">
        <v>30118</v>
      </c>
      <c r="D3229" s="841" t="s">
        <v>19902</v>
      </c>
      <c r="E3229" s="837">
        <v>2100</v>
      </c>
      <c r="F3229" s="269" t="s">
        <v>22763</v>
      </c>
      <c r="G3229" s="841" t="s">
        <v>22764</v>
      </c>
      <c r="H3229" s="842" t="s">
        <v>17159</v>
      </c>
      <c r="I3229" s="842" t="s">
        <v>15810</v>
      </c>
      <c r="J3229" s="107" t="s">
        <v>17159</v>
      </c>
      <c r="K3229" s="10">
        <v>3</v>
      </c>
      <c r="L3229" s="10">
        <v>12</v>
      </c>
      <c r="M3229" s="838">
        <v>25800</v>
      </c>
      <c r="N3229" s="10">
        <v>0</v>
      </c>
      <c r="O3229" s="107">
        <v>6</v>
      </c>
      <c r="P3229" s="838">
        <v>12589.06</v>
      </c>
      <c r="Q3229" s="10">
        <v>0</v>
      </c>
      <c r="R3229" s="107">
        <v>12</v>
      </c>
    </row>
    <row r="3230" spans="1:18" s="843" customFormat="1" ht="22.5" x14ac:dyDescent="0.25">
      <c r="A3230" s="107" t="s">
        <v>19901</v>
      </c>
      <c r="B3230" s="10" t="s">
        <v>19548</v>
      </c>
      <c r="C3230" s="269" t="s">
        <v>30118</v>
      </c>
      <c r="D3230" s="841" t="s">
        <v>19902</v>
      </c>
      <c r="E3230" s="837">
        <v>2100</v>
      </c>
      <c r="F3230" s="269" t="s">
        <v>22765</v>
      </c>
      <c r="G3230" s="841" t="s">
        <v>22766</v>
      </c>
      <c r="H3230" s="842" t="s">
        <v>17159</v>
      </c>
      <c r="I3230" s="842" t="s">
        <v>15810</v>
      </c>
      <c r="J3230" s="107" t="s">
        <v>17159</v>
      </c>
      <c r="K3230" s="10">
        <v>3</v>
      </c>
      <c r="L3230" s="10">
        <v>12</v>
      </c>
      <c r="M3230" s="838">
        <v>25800</v>
      </c>
      <c r="N3230" s="10">
        <v>0</v>
      </c>
      <c r="O3230" s="107">
        <v>6</v>
      </c>
      <c r="P3230" s="838">
        <v>12600</v>
      </c>
      <c r="Q3230" s="10">
        <v>0</v>
      </c>
      <c r="R3230" s="107">
        <v>12</v>
      </c>
    </row>
    <row r="3231" spans="1:18" s="843" customFormat="1" ht="22.5" x14ac:dyDescent="0.25">
      <c r="A3231" s="107" t="s">
        <v>19901</v>
      </c>
      <c r="B3231" s="10" t="s">
        <v>19548</v>
      </c>
      <c r="C3231" s="269" t="s">
        <v>30118</v>
      </c>
      <c r="D3231" s="841" t="s">
        <v>20050</v>
      </c>
      <c r="E3231" s="837">
        <v>3200</v>
      </c>
      <c r="F3231" s="269" t="s">
        <v>22767</v>
      </c>
      <c r="G3231" s="841" t="s">
        <v>22768</v>
      </c>
      <c r="H3231" s="842" t="s">
        <v>19641</v>
      </c>
      <c r="I3231" s="842" t="s">
        <v>19093</v>
      </c>
      <c r="J3231" s="107" t="s">
        <v>19641</v>
      </c>
      <c r="K3231" s="10">
        <v>3</v>
      </c>
      <c r="L3231" s="10">
        <v>12</v>
      </c>
      <c r="M3231" s="838">
        <v>38986.67</v>
      </c>
      <c r="N3231" s="10">
        <v>0</v>
      </c>
      <c r="O3231" s="107">
        <v>6</v>
      </c>
      <c r="P3231" s="838">
        <v>1635.56</v>
      </c>
      <c r="Q3231" s="10">
        <v>0</v>
      </c>
      <c r="R3231" s="107">
        <v>12</v>
      </c>
    </row>
    <row r="3232" spans="1:18" s="843" customFormat="1" ht="22.5" x14ac:dyDescent="0.25">
      <c r="A3232" s="107" t="s">
        <v>19901</v>
      </c>
      <c r="B3232" s="10" t="s">
        <v>19548</v>
      </c>
      <c r="C3232" s="269" t="s">
        <v>30118</v>
      </c>
      <c r="D3232" s="841" t="s">
        <v>19926</v>
      </c>
      <c r="E3232" s="837">
        <v>1025</v>
      </c>
      <c r="F3232" s="269" t="s">
        <v>22769</v>
      </c>
      <c r="G3232" s="841" t="s">
        <v>22770</v>
      </c>
      <c r="H3232" s="842" t="s">
        <v>15585</v>
      </c>
      <c r="I3232" s="842" t="s">
        <v>15585</v>
      </c>
      <c r="J3232" s="107" t="s">
        <v>15585</v>
      </c>
      <c r="K3232" s="10">
        <v>3</v>
      </c>
      <c r="L3232" s="10">
        <v>12</v>
      </c>
      <c r="M3232" s="838">
        <v>12810</v>
      </c>
      <c r="N3232" s="10">
        <v>0</v>
      </c>
      <c r="O3232" s="107">
        <v>6</v>
      </c>
      <c r="P3232" s="838">
        <v>6025</v>
      </c>
      <c r="Q3232" s="10">
        <v>0</v>
      </c>
      <c r="R3232" s="107">
        <v>12</v>
      </c>
    </row>
    <row r="3233" spans="1:18" s="843" customFormat="1" ht="22.5" x14ac:dyDescent="0.25">
      <c r="A3233" s="107" t="s">
        <v>19901</v>
      </c>
      <c r="B3233" s="10" t="s">
        <v>19548</v>
      </c>
      <c r="C3233" s="269" t="s">
        <v>30118</v>
      </c>
      <c r="D3233" s="841" t="s">
        <v>19902</v>
      </c>
      <c r="E3233" s="837">
        <v>2100</v>
      </c>
      <c r="F3233" s="269" t="s">
        <v>22771</v>
      </c>
      <c r="G3233" s="841" t="s">
        <v>22772</v>
      </c>
      <c r="H3233" s="842" t="s">
        <v>17159</v>
      </c>
      <c r="I3233" s="842" t="s">
        <v>15810</v>
      </c>
      <c r="J3233" s="107" t="s">
        <v>17159</v>
      </c>
      <c r="K3233" s="10">
        <v>3</v>
      </c>
      <c r="L3233" s="10">
        <v>12</v>
      </c>
      <c r="M3233" s="838">
        <v>25800</v>
      </c>
      <c r="N3233" s="10">
        <v>0</v>
      </c>
      <c r="O3233" s="107">
        <v>6</v>
      </c>
      <c r="P3233" s="838">
        <v>12600</v>
      </c>
      <c r="Q3233" s="10">
        <v>0</v>
      </c>
      <c r="R3233" s="107">
        <v>12</v>
      </c>
    </row>
    <row r="3234" spans="1:18" s="843" customFormat="1" ht="22.5" x14ac:dyDescent="0.25">
      <c r="A3234" s="107" t="s">
        <v>19901</v>
      </c>
      <c r="B3234" s="10" t="s">
        <v>19548</v>
      </c>
      <c r="C3234" s="269" t="s">
        <v>30118</v>
      </c>
      <c r="D3234" s="841" t="s">
        <v>22773</v>
      </c>
      <c r="E3234" s="837">
        <v>3000</v>
      </c>
      <c r="F3234" s="269" t="s">
        <v>22774</v>
      </c>
      <c r="G3234" s="841" t="s">
        <v>22775</v>
      </c>
      <c r="H3234" s="842" t="s">
        <v>20001</v>
      </c>
      <c r="I3234" s="842" t="s">
        <v>15810</v>
      </c>
      <c r="J3234" s="107" t="s">
        <v>20001</v>
      </c>
      <c r="K3234" s="10">
        <v>3</v>
      </c>
      <c r="L3234" s="10">
        <v>12</v>
      </c>
      <c r="M3234" s="838">
        <v>36598.75</v>
      </c>
      <c r="N3234" s="10">
        <v>0</v>
      </c>
      <c r="O3234" s="107">
        <v>6</v>
      </c>
      <c r="P3234" s="838">
        <v>17962.71</v>
      </c>
      <c r="Q3234" s="10">
        <v>0</v>
      </c>
      <c r="R3234" s="107">
        <v>12</v>
      </c>
    </row>
    <row r="3235" spans="1:18" s="843" customFormat="1" ht="22.5" x14ac:dyDescent="0.25">
      <c r="A3235" s="107" t="s">
        <v>19901</v>
      </c>
      <c r="B3235" s="10" t="s">
        <v>19548</v>
      </c>
      <c r="C3235" s="269" t="s">
        <v>30118</v>
      </c>
      <c r="D3235" s="841" t="s">
        <v>19991</v>
      </c>
      <c r="E3235" s="837">
        <v>1200</v>
      </c>
      <c r="F3235" s="269" t="s">
        <v>22776</v>
      </c>
      <c r="G3235" s="841" t="s">
        <v>22777</v>
      </c>
      <c r="H3235" s="842" t="s">
        <v>15585</v>
      </c>
      <c r="I3235" s="842" t="s">
        <v>15585</v>
      </c>
      <c r="J3235" s="107" t="s">
        <v>15585</v>
      </c>
      <c r="K3235" s="10">
        <v>3</v>
      </c>
      <c r="L3235" s="10">
        <v>12</v>
      </c>
      <c r="M3235" s="838">
        <v>15210</v>
      </c>
      <c r="N3235" s="10">
        <v>0</v>
      </c>
      <c r="O3235" s="107">
        <v>6</v>
      </c>
      <c r="P3235" s="838">
        <v>7200</v>
      </c>
      <c r="Q3235" s="10">
        <v>0</v>
      </c>
      <c r="R3235" s="107">
        <v>12</v>
      </c>
    </row>
    <row r="3236" spans="1:18" s="843" customFormat="1" ht="22.5" x14ac:dyDescent="0.25">
      <c r="A3236" s="107" t="s">
        <v>19901</v>
      </c>
      <c r="B3236" s="10" t="s">
        <v>19548</v>
      </c>
      <c r="C3236" s="269" t="s">
        <v>30118</v>
      </c>
      <c r="D3236" s="841" t="s">
        <v>20554</v>
      </c>
      <c r="E3236" s="837">
        <v>2100</v>
      </c>
      <c r="F3236" s="269" t="s">
        <v>22778</v>
      </c>
      <c r="G3236" s="841" t="s">
        <v>22779</v>
      </c>
      <c r="H3236" s="842" t="s">
        <v>17159</v>
      </c>
      <c r="I3236" s="842" t="s">
        <v>15810</v>
      </c>
      <c r="J3236" s="107" t="s">
        <v>17159</v>
      </c>
      <c r="K3236" s="10">
        <v>3</v>
      </c>
      <c r="L3236" s="10">
        <v>12</v>
      </c>
      <c r="M3236" s="838">
        <v>25730</v>
      </c>
      <c r="N3236" s="10">
        <v>0</v>
      </c>
      <c r="O3236" s="107">
        <v>6</v>
      </c>
      <c r="P3236" s="838">
        <v>12530</v>
      </c>
      <c r="Q3236" s="10">
        <v>0</v>
      </c>
      <c r="R3236" s="107">
        <v>12</v>
      </c>
    </row>
    <row r="3237" spans="1:18" s="843" customFormat="1" ht="22.5" x14ac:dyDescent="0.25">
      <c r="A3237" s="107" t="s">
        <v>19901</v>
      </c>
      <c r="B3237" s="10" t="s">
        <v>19548</v>
      </c>
      <c r="C3237" s="269" t="s">
        <v>30118</v>
      </c>
      <c r="D3237" s="841" t="s">
        <v>19955</v>
      </c>
      <c r="E3237" s="837">
        <v>3200</v>
      </c>
      <c r="F3237" s="269" t="s">
        <v>22780</v>
      </c>
      <c r="G3237" s="841" t="s">
        <v>22781</v>
      </c>
      <c r="H3237" s="842" t="s">
        <v>19594</v>
      </c>
      <c r="I3237" s="842" t="s">
        <v>19093</v>
      </c>
      <c r="J3237" s="107" t="s">
        <v>19594</v>
      </c>
      <c r="K3237" s="10">
        <v>3</v>
      </c>
      <c r="L3237" s="10">
        <v>12</v>
      </c>
      <c r="M3237" s="838">
        <v>39000</v>
      </c>
      <c r="N3237" s="10">
        <v>0</v>
      </c>
      <c r="O3237" s="107">
        <v>6</v>
      </c>
      <c r="P3237" s="838">
        <v>19200</v>
      </c>
      <c r="Q3237" s="10">
        <v>0</v>
      </c>
      <c r="R3237" s="107">
        <v>12</v>
      </c>
    </row>
    <row r="3238" spans="1:18" s="843" customFormat="1" ht="22.5" x14ac:dyDescent="0.25">
      <c r="A3238" s="107" t="s">
        <v>19901</v>
      </c>
      <c r="B3238" s="10" t="s">
        <v>19548</v>
      </c>
      <c r="C3238" s="269" t="s">
        <v>30118</v>
      </c>
      <c r="D3238" s="841" t="s">
        <v>20061</v>
      </c>
      <c r="E3238" s="837">
        <v>4000</v>
      </c>
      <c r="F3238" s="269" t="s">
        <v>22782</v>
      </c>
      <c r="G3238" s="841" t="s">
        <v>22783</v>
      </c>
      <c r="H3238" s="842" t="s">
        <v>19911</v>
      </c>
      <c r="I3238" s="842" t="s">
        <v>19093</v>
      </c>
      <c r="J3238" s="107" t="s">
        <v>19911</v>
      </c>
      <c r="K3238" s="10">
        <v>3</v>
      </c>
      <c r="L3238" s="10">
        <v>12</v>
      </c>
      <c r="M3238" s="838">
        <v>48563.61</v>
      </c>
      <c r="N3238" s="10">
        <v>0</v>
      </c>
      <c r="O3238" s="107">
        <v>6</v>
      </c>
      <c r="P3238" s="838">
        <v>24000</v>
      </c>
      <c r="Q3238" s="10">
        <v>0</v>
      </c>
      <c r="R3238" s="107">
        <v>12</v>
      </c>
    </row>
    <row r="3239" spans="1:18" s="843" customFormat="1" ht="22.5" x14ac:dyDescent="0.25">
      <c r="A3239" s="107" t="s">
        <v>19901</v>
      </c>
      <c r="B3239" s="10" t="s">
        <v>19548</v>
      </c>
      <c r="C3239" s="269" t="s">
        <v>30118</v>
      </c>
      <c r="D3239" s="841" t="s">
        <v>20216</v>
      </c>
      <c r="E3239" s="837">
        <v>2100</v>
      </c>
      <c r="F3239" s="269" t="s">
        <v>22784</v>
      </c>
      <c r="G3239" s="841" t="s">
        <v>22785</v>
      </c>
      <c r="H3239" s="842" t="s">
        <v>17159</v>
      </c>
      <c r="I3239" s="842" t="s">
        <v>15810</v>
      </c>
      <c r="J3239" s="107" t="s">
        <v>17159</v>
      </c>
      <c r="K3239" s="10">
        <v>3</v>
      </c>
      <c r="L3239" s="10">
        <v>12</v>
      </c>
      <c r="M3239" s="838">
        <v>25800</v>
      </c>
      <c r="N3239" s="10">
        <v>0</v>
      </c>
      <c r="O3239" s="107">
        <v>6</v>
      </c>
      <c r="P3239" s="838">
        <v>12600</v>
      </c>
      <c r="Q3239" s="10">
        <v>0</v>
      </c>
      <c r="R3239" s="107">
        <v>12</v>
      </c>
    </row>
    <row r="3240" spans="1:18" s="843" customFormat="1" ht="22.5" x14ac:dyDescent="0.25">
      <c r="A3240" s="107" t="s">
        <v>19901</v>
      </c>
      <c r="B3240" s="10" t="s">
        <v>19548</v>
      </c>
      <c r="C3240" s="269" t="s">
        <v>30118</v>
      </c>
      <c r="D3240" s="841" t="s">
        <v>19902</v>
      </c>
      <c r="E3240" s="837">
        <v>2100</v>
      </c>
      <c r="F3240" s="269" t="s">
        <v>22786</v>
      </c>
      <c r="G3240" s="841" t="s">
        <v>22787</v>
      </c>
      <c r="H3240" s="842" t="s">
        <v>17159</v>
      </c>
      <c r="I3240" s="842" t="s">
        <v>15810</v>
      </c>
      <c r="J3240" s="107" t="s">
        <v>17159</v>
      </c>
      <c r="K3240" s="10">
        <v>3</v>
      </c>
      <c r="L3240" s="10">
        <v>12</v>
      </c>
      <c r="M3240" s="838">
        <v>25660</v>
      </c>
      <c r="N3240" s="10">
        <v>0</v>
      </c>
      <c r="O3240" s="107">
        <v>6</v>
      </c>
      <c r="P3240" s="838">
        <v>12530</v>
      </c>
      <c r="Q3240" s="10">
        <v>0</v>
      </c>
      <c r="R3240" s="107">
        <v>12</v>
      </c>
    </row>
    <row r="3241" spans="1:18" s="843" customFormat="1" ht="22.5" x14ac:dyDescent="0.25">
      <c r="A3241" s="107" t="s">
        <v>19901</v>
      </c>
      <c r="B3241" s="10" t="s">
        <v>19548</v>
      </c>
      <c r="C3241" s="269" t="s">
        <v>30118</v>
      </c>
      <c r="D3241" s="841" t="s">
        <v>19902</v>
      </c>
      <c r="E3241" s="837">
        <v>2100</v>
      </c>
      <c r="F3241" s="269" t="s">
        <v>22788</v>
      </c>
      <c r="G3241" s="841" t="s">
        <v>22789</v>
      </c>
      <c r="H3241" s="842" t="s">
        <v>17159</v>
      </c>
      <c r="I3241" s="842" t="s">
        <v>15810</v>
      </c>
      <c r="J3241" s="107" t="s">
        <v>17159</v>
      </c>
      <c r="K3241" s="10">
        <v>3</v>
      </c>
      <c r="L3241" s="10">
        <v>12</v>
      </c>
      <c r="M3241" s="838">
        <v>25800</v>
      </c>
      <c r="N3241" s="10">
        <v>0</v>
      </c>
      <c r="O3241" s="107">
        <v>6</v>
      </c>
      <c r="P3241" s="838">
        <v>12600</v>
      </c>
      <c r="Q3241" s="10">
        <v>0</v>
      </c>
      <c r="R3241" s="107">
        <v>12</v>
      </c>
    </row>
    <row r="3242" spans="1:18" s="843" customFormat="1" ht="22.5" x14ac:dyDescent="0.25">
      <c r="A3242" s="107" t="s">
        <v>19901</v>
      </c>
      <c r="B3242" s="10" t="s">
        <v>19548</v>
      </c>
      <c r="C3242" s="269" t="s">
        <v>30118</v>
      </c>
      <c r="D3242" s="841" t="s">
        <v>20122</v>
      </c>
      <c r="E3242" s="837">
        <v>3200</v>
      </c>
      <c r="F3242" s="269" t="s">
        <v>22790</v>
      </c>
      <c r="G3242" s="841" t="s">
        <v>22791</v>
      </c>
      <c r="H3242" s="842" t="s">
        <v>20142</v>
      </c>
      <c r="I3242" s="842" t="s">
        <v>19093</v>
      </c>
      <c r="J3242" s="107" t="s">
        <v>20142</v>
      </c>
      <c r="K3242" s="10">
        <v>1</v>
      </c>
      <c r="L3242" s="10">
        <v>7</v>
      </c>
      <c r="M3242" s="838">
        <v>25882.22</v>
      </c>
      <c r="N3242" s="10">
        <v>0</v>
      </c>
      <c r="O3242" s="107">
        <v>0</v>
      </c>
      <c r="P3242" s="838">
        <v>0</v>
      </c>
      <c r="Q3242" s="10">
        <v>0</v>
      </c>
      <c r="R3242" s="107">
        <v>0</v>
      </c>
    </row>
    <row r="3243" spans="1:18" s="843" customFormat="1" ht="22.5" x14ac:dyDescent="0.25">
      <c r="A3243" s="107" t="s">
        <v>19901</v>
      </c>
      <c r="B3243" s="10" t="s">
        <v>19548</v>
      </c>
      <c r="C3243" s="269" t="s">
        <v>30118</v>
      </c>
      <c r="D3243" s="841" t="s">
        <v>19902</v>
      </c>
      <c r="E3243" s="837">
        <v>2100</v>
      </c>
      <c r="F3243" s="269" t="s">
        <v>22792</v>
      </c>
      <c r="G3243" s="841" t="s">
        <v>22793</v>
      </c>
      <c r="H3243" s="842" t="s">
        <v>17159</v>
      </c>
      <c r="I3243" s="842" t="s">
        <v>15810</v>
      </c>
      <c r="J3243" s="107" t="s">
        <v>17159</v>
      </c>
      <c r="K3243" s="10">
        <v>3</v>
      </c>
      <c r="L3243" s="10">
        <v>12</v>
      </c>
      <c r="M3243" s="838">
        <v>25660</v>
      </c>
      <c r="N3243" s="10">
        <v>0</v>
      </c>
      <c r="O3243" s="107">
        <v>6</v>
      </c>
      <c r="P3243" s="838">
        <v>12600</v>
      </c>
      <c r="Q3243" s="10">
        <v>0</v>
      </c>
      <c r="R3243" s="107">
        <v>12</v>
      </c>
    </row>
    <row r="3244" spans="1:18" s="843" customFormat="1" ht="22.5" x14ac:dyDescent="0.25">
      <c r="A3244" s="107" t="s">
        <v>19901</v>
      </c>
      <c r="B3244" s="10" t="s">
        <v>19548</v>
      </c>
      <c r="C3244" s="269" t="s">
        <v>30118</v>
      </c>
      <c r="D3244" s="841" t="s">
        <v>19902</v>
      </c>
      <c r="E3244" s="837">
        <v>2100</v>
      </c>
      <c r="F3244" s="269" t="s">
        <v>22794</v>
      </c>
      <c r="G3244" s="841" t="s">
        <v>22795</v>
      </c>
      <c r="H3244" s="842" t="s">
        <v>17159</v>
      </c>
      <c r="I3244" s="842" t="s">
        <v>15810</v>
      </c>
      <c r="J3244" s="107" t="s">
        <v>17159</v>
      </c>
      <c r="K3244" s="10">
        <v>3</v>
      </c>
      <c r="L3244" s="10">
        <v>12</v>
      </c>
      <c r="M3244" s="838">
        <v>25800</v>
      </c>
      <c r="N3244" s="10">
        <v>0</v>
      </c>
      <c r="O3244" s="107">
        <v>6</v>
      </c>
      <c r="P3244" s="838">
        <v>12600</v>
      </c>
      <c r="Q3244" s="10">
        <v>0</v>
      </c>
      <c r="R3244" s="107">
        <v>12</v>
      </c>
    </row>
    <row r="3245" spans="1:18" s="843" customFormat="1" ht="22.5" x14ac:dyDescent="0.25">
      <c r="A3245" s="107" t="s">
        <v>19901</v>
      </c>
      <c r="B3245" s="10" t="s">
        <v>19548</v>
      </c>
      <c r="C3245" s="269" t="s">
        <v>30118</v>
      </c>
      <c r="D3245" s="841" t="s">
        <v>19955</v>
      </c>
      <c r="E3245" s="837">
        <v>3200</v>
      </c>
      <c r="F3245" s="269" t="s">
        <v>22796</v>
      </c>
      <c r="G3245" s="841" t="s">
        <v>22797</v>
      </c>
      <c r="H3245" s="842" t="s">
        <v>19594</v>
      </c>
      <c r="I3245" s="842" t="s">
        <v>19093</v>
      </c>
      <c r="J3245" s="107" t="s">
        <v>19594</v>
      </c>
      <c r="K3245" s="10">
        <v>3</v>
      </c>
      <c r="L3245" s="10">
        <v>12</v>
      </c>
      <c r="M3245" s="838">
        <v>38786.660000000003</v>
      </c>
      <c r="N3245" s="10">
        <v>0</v>
      </c>
      <c r="O3245" s="107">
        <v>6</v>
      </c>
      <c r="P3245" s="838">
        <v>19080.669999999998</v>
      </c>
      <c r="Q3245" s="10">
        <v>0</v>
      </c>
      <c r="R3245" s="107">
        <v>12</v>
      </c>
    </row>
    <row r="3246" spans="1:18" s="843" customFormat="1" ht="22.5" x14ac:dyDescent="0.25">
      <c r="A3246" s="107" t="s">
        <v>19901</v>
      </c>
      <c r="B3246" s="10" t="s">
        <v>19548</v>
      </c>
      <c r="C3246" s="269" t="s">
        <v>30118</v>
      </c>
      <c r="D3246" s="841" t="s">
        <v>20345</v>
      </c>
      <c r="E3246" s="837">
        <v>3500</v>
      </c>
      <c r="F3246" s="269" t="s">
        <v>22798</v>
      </c>
      <c r="G3246" s="841" t="s">
        <v>22799</v>
      </c>
      <c r="H3246" s="842" t="s">
        <v>19594</v>
      </c>
      <c r="I3246" s="842" t="s">
        <v>19093</v>
      </c>
      <c r="J3246" s="107" t="s">
        <v>19594</v>
      </c>
      <c r="K3246" s="10">
        <v>1</v>
      </c>
      <c r="L3246" s="10">
        <v>3</v>
      </c>
      <c r="M3246" s="838">
        <v>12259.72</v>
      </c>
      <c r="N3246" s="10">
        <v>1</v>
      </c>
      <c r="O3246" s="107">
        <v>6</v>
      </c>
      <c r="P3246" s="838">
        <v>0</v>
      </c>
      <c r="Q3246" s="10">
        <v>1</v>
      </c>
      <c r="R3246" s="107">
        <v>12</v>
      </c>
    </row>
    <row r="3247" spans="1:18" s="843" customFormat="1" ht="22.5" x14ac:dyDescent="0.25">
      <c r="A3247" s="107" t="s">
        <v>19901</v>
      </c>
      <c r="B3247" s="10" t="s">
        <v>19548</v>
      </c>
      <c r="C3247" s="269" t="s">
        <v>30118</v>
      </c>
      <c r="D3247" s="841" t="s">
        <v>19921</v>
      </c>
      <c r="E3247" s="837">
        <v>1700</v>
      </c>
      <c r="F3247" s="269" t="s">
        <v>22800</v>
      </c>
      <c r="G3247" s="841" t="s">
        <v>22801</v>
      </c>
      <c r="H3247" s="842" t="s">
        <v>17159</v>
      </c>
      <c r="I3247" s="842" t="s">
        <v>15810</v>
      </c>
      <c r="J3247" s="107" t="s">
        <v>17159</v>
      </c>
      <c r="K3247" s="10">
        <v>3</v>
      </c>
      <c r="L3247" s="10">
        <v>12</v>
      </c>
      <c r="M3247" s="838">
        <v>21210</v>
      </c>
      <c r="N3247" s="10">
        <v>0</v>
      </c>
      <c r="O3247" s="107">
        <v>6</v>
      </c>
      <c r="P3247" s="838">
        <v>10200</v>
      </c>
      <c r="Q3247" s="10">
        <v>0</v>
      </c>
      <c r="R3247" s="107">
        <v>12</v>
      </c>
    </row>
    <row r="3248" spans="1:18" s="843" customFormat="1" ht="22.5" x14ac:dyDescent="0.25">
      <c r="A3248" s="107" t="s">
        <v>19901</v>
      </c>
      <c r="B3248" s="10" t="s">
        <v>19548</v>
      </c>
      <c r="C3248" s="269" t="s">
        <v>30118</v>
      </c>
      <c r="D3248" s="841" t="s">
        <v>21600</v>
      </c>
      <c r="E3248" s="837">
        <v>3000</v>
      </c>
      <c r="F3248" s="269" t="s">
        <v>22802</v>
      </c>
      <c r="G3248" s="841" t="s">
        <v>22803</v>
      </c>
      <c r="H3248" s="842" t="s">
        <v>17159</v>
      </c>
      <c r="I3248" s="842" t="s">
        <v>15810</v>
      </c>
      <c r="J3248" s="107" t="s">
        <v>17159</v>
      </c>
      <c r="K3248" s="10">
        <v>3</v>
      </c>
      <c r="L3248" s="10">
        <v>12</v>
      </c>
      <c r="M3248" s="838">
        <v>36434.220000000008</v>
      </c>
      <c r="N3248" s="10">
        <v>0</v>
      </c>
      <c r="O3248" s="107">
        <v>6</v>
      </c>
      <c r="P3248" s="838">
        <v>17875.629999999997</v>
      </c>
      <c r="Q3248" s="10">
        <v>0</v>
      </c>
      <c r="R3248" s="107">
        <v>12</v>
      </c>
    </row>
    <row r="3249" spans="1:18" s="843" customFormat="1" ht="22.5" x14ac:dyDescent="0.25">
      <c r="A3249" s="107" t="s">
        <v>19901</v>
      </c>
      <c r="B3249" s="10" t="s">
        <v>19548</v>
      </c>
      <c r="C3249" s="269" t="s">
        <v>30118</v>
      </c>
      <c r="D3249" s="841" t="s">
        <v>19908</v>
      </c>
      <c r="E3249" s="837">
        <v>3200</v>
      </c>
      <c r="F3249" s="269" t="s">
        <v>22804</v>
      </c>
      <c r="G3249" s="841" t="s">
        <v>22805</v>
      </c>
      <c r="H3249" s="842" t="s">
        <v>19641</v>
      </c>
      <c r="I3249" s="842" t="s">
        <v>19093</v>
      </c>
      <c r="J3249" s="107" t="s">
        <v>19641</v>
      </c>
      <c r="K3249" s="10">
        <v>3</v>
      </c>
      <c r="L3249" s="10">
        <v>12</v>
      </c>
      <c r="M3249" s="838">
        <v>39026.67</v>
      </c>
      <c r="N3249" s="10">
        <v>0</v>
      </c>
      <c r="O3249" s="107">
        <v>6</v>
      </c>
      <c r="P3249" s="838">
        <v>19200</v>
      </c>
      <c r="Q3249" s="10">
        <v>0</v>
      </c>
      <c r="R3249" s="107">
        <v>12</v>
      </c>
    </row>
    <row r="3250" spans="1:18" s="843" customFormat="1" ht="22.5" x14ac:dyDescent="0.25">
      <c r="A3250" s="107" t="s">
        <v>19901</v>
      </c>
      <c r="B3250" s="10" t="s">
        <v>19548</v>
      </c>
      <c r="C3250" s="269" t="s">
        <v>30118</v>
      </c>
      <c r="D3250" s="841" t="s">
        <v>19908</v>
      </c>
      <c r="E3250" s="837">
        <v>3200</v>
      </c>
      <c r="F3250" s="269" t="s">
        <v>22806</v>
      </c>
      <c r="G3250" s="841" t="s">
        <v>22807</v>
      </c>
      <c r="H3250" s="842" t="s">
        <v>19641</v>
      </c>
      <c r="I3250" s="842" t="s">
        <v>19093</v>
      </c>
      <c r="J3250" s="107" t="s">
        <v>19641</v>
      </c>
      <c r="K3250" s="10">
        <v>3</v>
      </c>
      <c r="L3250" s="10">
        <v>12</v>
      </c>
      <c r="M3250" s="838">
        <v>38973.33</v>
      </c>
      <c r="N3250" s="10">
        <v>0</v>
      </c>
      <c r="O3250" s="107">
        <v>6</v>
      </c>
      <c r="P3250" s="838">
        <v>19200</v>
      </c>
      <c r="Q3250" s="10">
        <v>0</v>
      </c>
      <c r="R3250" s="107">
        <v>12</v>
      </c>
    </row>
    <row r="3251" spans="1:18" s="843" customFormat="1" ht="22.5" x14ac:dyDescent="0.25">
      <c r="A3251" s="107" t="s">
        <v>19901</v>
      </c>
      <c r="B3251" s="10" t="s">
        <v>19548</v>
      </c>
      <c r="C3251" s="269" t="s">
        <v>30118</v>
      </c>
      <c r="D3251" s="841" t="s">
        <v>15774</v>
      </c>
      <c r="E3251" s="837">
        <v>1700</v>
      </c>
      <c r="F3251" s="269" t="s">
        <v>22808</v>
      </c>
      <c r="G3251" s="841" t="s">
        <v>22809</v>
      </c>
      <c r="H3251" s="842" t="s">
        <v>16817</v>
      </c>
      <c r="I3251" s="842" t="s">
        <v>15810</v>
      </c>
      <c r="J3251" s="107" t="s">
        <v>16817</v>
      </c>
      <c r="K3251" s="10">
        <v>3</v>
      </c>
      <c r="L3251" s="10">
        <v>12</v>
      </c>
      <c r="M3251" s="838">
        <v>21258.28</v>
      </c>
      <c r="N3251" s="10">
        <v>0</v>
      </c>
      <c r="O3251" s="107">
        <v>6</v>
      </c>
      <c r="P3251" s="838">
        <v>10147.82</v>
      </c>
      <c r="Q3251" s="10">
        <v>0</v>
      </c>
      <c r="R3251" s="107">
        <v>12</v>
      </c>
    </row>
    <row r="3252" spans="1:18" s="843" customFormat="1" ht="22.5" x14ac:dyDescent="0.25">
      <c r="A3252" s="107" t="s">
        <v>19901</v>
      </c>
      <c r="B3252" s="10" t="s">
        <v>19548</v>
      </c>
      <c r="C3252" s="269" t="s">
        <v>30118</v>
      </c>
      <c r="D3252" s="841" t="s">
        <v>19991</v>
      </c>
      <c r="E3252" s="837">
        <v>1200</v>
      </c>
      <c r="F3252" s="269" t="s">
        <v>22810</v>
      </c>
      <c r="G3252" s="841" t="s">
        <v>22811</v>
      </c>
      <c r="H3252" s="842" t="s">
        <v>17159</v>
      </c>
      <c r="I3252" s="842" t="s">
        <v>15810</v>
      </c>
      <c r="J3252" s="107" t="s">
        <v>17159</v>
      </c>
      <c r="K3252" s="10">
        <v>3</v>
      </c>
      <c r="L3252" s="10">
        <v>12</v>
      </c>
      <c r="M3252" s="838">
        <v>15210</v>
      </c>
      <c r="N3252" s="10">
        <v>0</v>
      </c>
      <c r="O3252" s="107">
        <v>6</v>
      </c>
      <c r="P3252" s="838">
        <v>7200</v>
      </c>
      <c r="Q3252" s="10">
        <v>0</v>
      </c>
      <c r="R3252" s="107">
        <v>12</v>
      </c>
    </row>
    <row r="3253" spans="1:18" s="843" customFormat="1" ht="22.5" x14ac:dyDescent="0.25">
      <c r="A3253" s="107" t="s">
        <v>19901</v>
      </c>
      <c r="B3253" s="10" t="s">
        <v>19548</v>
      </c>
      <c r="C3253" s="269" t="s">
        <v>30118</v>
      </c>
      <c r="D3253" s="841" t="s">
        <v>19902</v>
      </c>
      <c r="E3253" s="837">
        <v>2100</v>
      </c>
      <c r="F3253" s="269" t="s">
        <v>22812</v>
      </c>
      <c r="G3253" s="841" t="s">
        <v>22813</v>
      </c>
      <c r="H3253" s="842" t="s">
        <v>17159</v>
      </c>
      <c r="I3253" s="842" t="s">
        <v>15810</v>
      </c>
      <c r="J3253" s="107" t="s">
        <v>17159</v>
      </c>
      <c r="K3253" s="10">
        <v>3</v>
      </c>
      <c r="L3253" s="10">
        <v>12</v>
      </c>
      <c r="M3253" s="838">
        <v>25800</v>
      </c>
      <c r="N3253" s="10">
        <v>0</v>
      </c>
      <c r="O3253" s="107">
        <v>6</v>
      </c>
      <c r="P3253" s="838">
        <v>12600</v>
      </c>
      <c r="Q3253" s="10">
        <v>0</v>
      </c>
      <c r="R3253" s="107">
        <v>12</v>
      </c>
    </row>
    <row r="3254" spans="1:18" s="843" customFormat="1" ht="22.5" x14ac:dyDescent="0.25">
      <c r="A3254" s="107" t="s">
        <v>19901</v>
      </c>
      <c r="B3254" s="10" t="s">
        <v>19548</v>
      </c>
      <c r="C3254" s="269" t="s">
        <v>30118</v>
      </c>
      <c r="D3254" s="841" t="s">
        <v>20616</v>
      </c>
      <c r="E3254" s="837">
        <v>2900</v>
      </c>
      <c r="F3254" s="269" t="s">
        <v>22814</v>
      </c>
      <c r="G3254" s="841" t="s">
        <v>22815</v>
      </c>
      <c r="H3254" s="842" t="s">
        <v>22816</v>
      </c>
      <c r="I3254" s="842" t="s">
        <v>19093</v>
      </c>
      <c r="J3254" s="107" t="s">
        <v>22816</v>
      </c>
      <c r="K3254" s="10">
        <v>1</v>
      </c>
      <c r="L3254" s="10">
        <v>3</v>
      </c>
      <c r="M3254" s="838">
        <v>8997.7799999999988</v>
      </c>
      <c r="N3254" s="10">
        <v>1</v>
      </c>
      <c r="O3254" s="107">
        <v>6</v>
      </c>
      <c r="P3254" s="838">
        <v>17289.64</v>
      </c>
      <c r="Q3254" s="10">
        <v>1</v>
      </c>
      <c r="R3254" s="107">
        <v>12</v>
      </c>
    </row>
    <row r="3255" spans="1:18" s="843" customFormat="1" ht="22.5" x14ac:dyDescent="0.25">
      <c r="A3255" s="107" t="s">
        <v>19901</v>
      </c>
      <c r="B3255" s="10" t="s">
        <v>19548</v>
      </c>
      <c r="C3255" s="269" t="s">
        <v>30118</v>
      </c>
      <c r="D3255" s="841" t="s">
        <v>20085</v>
      </c>
      <c r="E3255" s="837">
        <v>1800</v>
      </c>
      <c r="F3255" s="269" t="s">
        <v>22817</v>
      </c>
      <c r="G3255" s="841" t="s">
        <v>22818</v>
      </c>
      <c r="H3255" s="842" t="s">
        <v>15585</v>
      </c>
      <c r="I3255" s="842" t="s">
        <v>15585</v>
      </c>
      <c r="J3255" s="107" t="s">
        <v>15585</v>
      </c>
      <c r="K3255" s="10">
        <v>3</v>
      </c>
      <c r="L3255" s="10">
        <v>12</v>
      </c>
      <c r="M3255" s="838">
        <v>22170</v>
      </c>
      <c r="N3255" s="10">
        <v>0</v>
      </c>
      <c r="O3255" s="107">
        <v>6</v>
      </c>
      <c r="P3255" s="838">
        <v>10559.869999999999</v>
      </c>
      <c r="Q3255" s="10">
        <v>0</v>
      </c>
      <c r="R3255" s="107">
        <v>12</v>
      </c>
    </row>
    <row r="3256" spans="1:18" s="843" customFormat="1" ht="22.5" x14ac:dyDescent="0.25">
      <c r="A3256" s="107" t="s">
        <v>19901</v>
      </c>
      <c r="B3256" s="10" t="s">
        <v>19548</v>
      </c>
      <c r="C3256" s="269" t="s">
        <v>30118</v>
      </c>
      <c r="D3256" s="841" t="s">
        <v>19961</v>
      </c>
      <c r="E3256" s="837">
        <v>1400</v>
      </c>
      <c r="F3256" s="269" t="s">
        <v>22819</v>
      </c>
      <c r="G3256" s="841" t="s">
        <v>22820</v>
      </c>
      <c r="H3256" s="842" t="s">
        <v>15585</v>
      </c>
      <c r="I3256" s="842" t="s">
        <v>15585</v>
      </c>
      <c r="J3256" s="107" t="s">
        <v>15585</v>
      </c>
      <c r="K3256" s="10">
        <v>3</v>
      </c>
      <c r="L3256" s="10">
        <v>12</v>
      </c>
      <c r="M3256" s="838">
        <v>17610</v>
      </c>
      <c r="N3256" s="10">
        <v>0</v>
      </c>
      <c r="O3256" s="107">
        <v>6</v>
      </c>
      <c r="P3256" s="838">
        <v>8388.33</v>
      </c>
      <c r="Q3256" s="10">
        <v>0</v>
      </c>
      <c r="R3256" s="107">
        <v>12</v>
      </c>
    </row>
    <row r="3257" spans="1:18" s="843" customFormat="1" ht="22.5" x14ac:dyDescent="0.25">
      <c r="A3257" s="107" t="s">
        <v>19901</v>
      </c>
      <c r="B3257" s="10" t="s">
        <v>19548</v>
      </c>
      <c r="C3257" s="269" t="s">
        <v>30118</v>
      </c>
      <c r="D3257" s="841" t="s">
        <v>19908</v>
      </c>
      <c r="E3257" s="837">
        <v>3200</v>
      </c>
      <c r="F3257" s="269" t="s">
        <v>22821</v>
      </c>
      <c r="G3257" s="841" t="s">
        <v>22822</v>
      </c>
      <c r="H3257" s="842" t="s">
        <v>19911</v>
      </c>
      <c r="I3257" s="842" t="s">
        <v>19093</v>
      </c>
      <c r="J3257" s="107" t="s">
        <v>19911</v>
      </c>
      <c r="K3257" s="10">
        <v>3</v>
      </c>
      <c r="L3257" s="10">
        <v>12</v>
      </c>
      <c r="M3257" s="838">
        <v>38999.56</v>
      </c>
      <c r="N3257" s="10">
        <v>0</v>
      </c>
      <c r="O3257" s="107">
        <v>6</v>
      </c>
      <c r="P3257" s="838">
        <v>19200</v>
      </c>
      <c r="Q3257" s="10">
        <v>0</v>
      </c>
      <c r="R3257" s="107">
        <v>12</v>
      </c>
    </row>
    <row r="3258" spans="1:18" s="843" customFormat="1" ht="22.5" x14ac:dyDescent="0.25">
      <c r="A3258" s="107" t="s">
        <v>19901</v>
      </c>
      <c r="B3258" s="10" t="s">
        <v>19548</v>
      </c>
      <c r="C3258" s="269" t="s">
        <v>30118</v>
      </c>
      <c r="D3258" s="841" t="s">
        <v>20321</v>
      </c>
      <c r="E3258" s="837">
        <v>2900</v>
      </c>
      <c r="F3258" s="269" t="s">
        <v>22823</v>
      </c>
      <c r="G3258" s="841" t="s">
        <v>22824</v>
      </c>
      <c r="H3258" s="842" t="s">
        <v>20348</v>
      </c>
      <c r="I3258" s="842" t="s">
        <v>19093</v>
      </c>
      <c r="J3258" s="107" t="s">
        <v>20348</v>
      </c>
      <c r="K3258" s="10">
        <v>1</v>
      </c>
      <c r="L3258" s="10">
        <v>10</v>
      </c>
      <c r="M3258" s="838">
        <v>29600</v>
      </c>
      <c r="N3258" s="10">
        <v>0</v>
      </c>
      <c r="O3258" s="107">
        <v>6</v>
      </c>
      <c r="P3258" s="838">
        <v>7250</v>
      </c>
      <c r="Q3258" s="10">
        <v>0</v>
      </c>
      <c r="R3258" s="107">
        <v>12</v>
      </c>
    </row>
    <row r="3259" spans="1:18" s="843" customFormat="1" ht="22.5" x14ac:dyDescent="0.25">
      <c r="A3259" s="107" t="s">
        <v>19901</v>
      </c>
      <c r="B3259" s="10" t="s">
        <v>19548</v>
      </c>
      <c r="C3259" s="269" t="s">
        <v>30118</v>
      </c>
      <c r="D3259" s="841" t="s">
        <v>19926</v>
      </c>
      <c r="E3259" s="837">
        <v>2100</v>
      </c>
      <c r="F3259" s="269" t="s">
        <v>22825</v>
      </c>
      <c r="G3259" s="841" t="s">
        <v>22826</v>
      </c>
      <c r="H3259" s="842" t="s">
        <v>15585</v>
      </c>
      <c r="I3259" s="842" t="s">
        <v>15585</v>
      </c>
      <c r="J3259" s="107" t="s">
        <v>15585</v>
      </c>
      <c r="K3259" s="10">
        <v>3</v>
      </c>
      <c r="L3259" s="10">
        <v>0</v>
      </c>
      <c r="M3259" s="838">
        <v>2100</v>
      </c>
      <c r="N3259" s="10">
        <v>0</v>
      </c>
      <c r="O3259" s="107">
        <v>0</v>
      </c>
      <c r="P3259" s="838">
        <v>0</v>
      </c>
      <c r="Q3259" s="10">
        <v>0</v>
      </c>
      <c r="R3259" s="107">
        <v>0</v>
      </c>
    </row>
    <row r="3260" spans="1:18" s="843" customFormat="1" ht="22.5" x14ac:dyDescent="0.25">
      <c r="A3260" s="107" t="s">
        <v>19901</v>
      </c>
      <c r="B3260" s="10" t="s">
        <v>19548</v>
      </c>
      <c r="C3260" s="269" t="s">
        <v>30118</v>
      </c>
      <c r="D3260" s="841" t="s">
        <v>20345</v>
      </c>
      <c r="E3260" s="837">
        <v>3500</v>
      </c>
      <c r="F3260" s="269" t="s">
        <v>22827</v>
      </c>
      <c r="G3260" s="841" t="s">
        <v>22828</v>
      </c>
      <c r="H3260" s="842" t="s">
        <v>15834</v>
      </c>
      <c r="I3260" s="842" t="s">
        <v>19093</v>
      </c>
      <c r="J3260" s="107" t="s">
        <v>15834</v>
      </c>
      <c r="K3260" s="10">
        <v>0</v>
      </c>
      <c r="L3260" s="10">
        <v>0</v>
      </c>
      <c r="M3260" s="838">
        <v>0</v>
      </c>
      <c r="N3260" s="10">
        <v>1</v>
      </c>
      <c r="O3260" s="107">
        <v>6</v>
      </c>
      <c r="P3260" s="838">
        <v>1866.67</v>
      </c>
      <c r="Q3260" s="10">
        <v>1</v>
      </c>
      <c r="R3260" s="107">
        <v>7</v>
      </c>
    </row>
    <row r="3261" spans="1:18" s="843" customFormat="1" ht="22.5" x14ac:dyDescent="0.25">
      <c r="A3261" s="107" t="s">
        <v>19901</v>
      </c>
      <c r="B3261" s="10" t="s">
        <v>19548</v>
      </c>
      <c r="C3261" s="269" t="s">
        <v>30118</v>
      </c>
      <c r="D3261" s="841" t="s">
        <v>20321</v>
      </c>
      <c r="E3261" s="837">
        <v>2200</v>
      </c>
      <c r="F3261" s="269" t="s">
        <v>22829</v>
      </c>
      <c r="G3261" s="841" t="s">
        <v>22830</v>
      </c>
      <c r="H3261" s="842" t="s">
        <v>19594</v>
      </c>
      <c r="I3261" s="842" t="s">
        <v>19093</v>
      </c>
      <c r="J3261" s="107" t="s">
        <v>19594</v>
      </c>
      <c r="K3261" s="10">
        <v>3</v>
      </c>
      <c r="L3261" s="10">
        <v>12</v>
      </c>
      <c r="M3261" s="838">
        <v>27000</v>
      </c>
      <c r="N3261" s="10">
        <v>0</v>
      </c>
      <c r="O3261" s="107">
        <v>6</v>
      </c>
      <c r="P3261" s="838">
        <v>13200</v>
      </c>
      <c r="Q3261" s="10">
        <v>0</v>
      </c>
      <c r="R3261" s="107">
        <v>12</v>
      </c>
    </row>
    <row r="3262" spans="1:18" s="843" customFormat="1" ht="22.5" x14ac:dyDescent="0.25">
      <c r="A3262" s="107" t="s">
        <v>19901</v>
      </c>
      <c r="B3262" s="10" t="s">
        <v>19548</v>
      </c>
      <c r="C3262" s="269" t="s">
        <v>30118</v>
      </c>
      <c r="D3262" s="841" t="s">
        <v>22831</v>
      </c>
      <c r="E3262" s="837">
        <v>2000</v>
      </c>
      <c r="F3262" s="269" t="s">
        <v>22832</v>
      </c>
      <c r="G3262" s="841" t="s">
        <v>22833</v>
      </c>
      <c r="H3262" s="842" t="s">
        <v>17159</v>
      </c>
      <c r="I3262" s="842" t="s">
        <v>15810</v>
      </c>
      <c r="J3262" s="107" t="s">
        <v>17159</v>
      </c>
      <c r="K3262" s="10">
        <v>3</v>
      </c>
      <c r="L3262" s="10">
        <v>12</v>
      </c>
      <c r="M3262" s="838">
        <v>24810</v>
      </c>
      <c r="N3262" s="10">
        <v>0</v>
      </c>
      <c r="O3262" s="107">
        <v>6</v>
      </c>
      <c r="P3262" s="838">
        <v>11999.44</v>
      </c>
      <c r="Q3262" s="10">
        <v>0</v>
      </c>
      <c r="R3262" s="107">
        <v>12</v>
      </c>
    </row>
    <row r="3263" spans="1:18" s="843" customFormat="1" ht="22.5" x14ac:dyDescent="0.25">
      <c r="A3263" s="107" t="s">
        <v>19901</v>
      </c>
      <c r="B3263" s="10" t="s">
        <v>19548</v>
      </c>
      <c r="C3263" s="269" t="s">
        <v>30118</v>
      </c>
      <c r="D3263" s="841" t="s">
        <v>19983</v>
      </c>
      <c r="E3263" s="837">
        <v>1800</v>
      </c>
      <c r="F3263" s="269" t="s">
        <v>22834</v>
      </c>
      <c r="G3263" s="841" t="s">
        <v>22835</v>
      </c>
      <c r="H3263" s="842" t="s">
        <v>17159</v>
      </c>
      <c r="I3263" s="842" t="s">
        <v>15810</v>
      </c>
      <c r="J3263" s="107" t="s">
        <v>17159</v>
      </c>
      <c r="K3263" s="10">
        <v>3</v>
      </c>
      <c r="L3263" s="10">
        <v>12</v>
      </c>
      <c r="M3263" s="838">
        <v>22334.99</v>
      </c>
      <c r="N3263" s="10">
        <v>0</v>
      </c>
      <c r="O3263" s="107">
        <v>6</v>
      </c>
      <c r="P3263" s="838">
        <v>10796.489999999998</v>
      </c>
      <c r="Q3263" s="10">
        <v>0</v>
      </c>
      <c r="R3263" s="107">
        <v>12</v>
      </c>
    </row>
    <row r="3264" spans="1:18" s="843" customFormat="1" ht="22.5" x14ac:dyDescent="0.25">
      <c r="A3264" s="107" t="s">
        <v>19901</v>
      </c>
      <c r="B3264" s="10" t="s">
        <v>19548</v>
      </c>
      <c r="C3264" s="269" t="s">
        <v>30118</v>
      </c>
      <c r="D3264" s="841" t="s">
        <v>19955</v>
      </c>
      <c r="E3264" s="837">
        <v>3200</v>
      </c>
      <c r="F3264" s="269" t="s">
        <v>22836</v>
      </c>
      <c r="G3264" s="841" t="s">
        <v>22837</v>
      </c>
      <c r="H3264" s="842" t="s">
        <v>19594</v>
      </c>
      <c r="I3264" s="842" t="s">
        <v>19093</v>
      </c>
      <c r="J3264" s="107" t="s">
        <v>19594</v>
      </c>
      <c r="K3264" s="10">
        <v>3</v>
      </c>
      <c r="L3264" s="10">
        <v>12</v>
      </c>
      <c r="M3264" s="838">
        <v>39000</v>
      </c>
      <c r="N3264" s="10">
        <v>0</v>
      </c>
      <c r="O3264" s="107">
        <v>6</v>
      </c>
      <c r="P3264" s="838">
        <v>19093.330000000002</v>
      </c>
      <c r="Q3264" s="10">
        <v>0</v>
      </c>
      <c r="R3264" s="107">
        <v>12</v>
      </c>
    </row>
    <row r="3265" spans="1:18" s="843" customFormat="1" ht="22.5" x14ac:dyDescent="0.25">
      <c r="A3265" s="107" t="s">
        <v>19901</v>
      </c>
      <c r="B3265" s="10" t="s">
        <v>19548</v>
      </c>
      <c r="C3265" s="269" t="s">
        <v>30118</v>
      </c>
      <c r="D3265" s="841" t="s">
        <v>19902</v>
      </c>
      <c r="E3265" s="837">
        <v>2100</v>
      </c>
      <c r="F3265" s="269" t="s">
        <v>22838</v>
      </c>
      <c r="G3265" s="841" t="s">
        <v>22839</v>
      </c>
      <c r="H3265" s="842" t="s">
        <v>17159</v>
      </c>
      <c r="I3265" s="842" t="s">
        <v>15810</v>
      </c>
      <c r="J3265" s="107" t="s">
        <v>17159</v>
      </c>
      <c r="K3265" s="10">
        <v>3</v>
      </c>
      <c r="L3265" s="10">
        <v>12</v>
      </c>
      <c r="M3265" s="838">
        <v>25800</v>
      </c>
      <c r="N3265" s="10">
        <v>0</v>
      </c>
      <c r="O3265" s="107">
        <v>6</v>
      </c>
      <c r="P3265" s="838">
        <v>12600</v>
      </c>
      <c r="Q3265" s="10">
        <v>0</v>
      </c>
      <c r="R3265" s="107">
        <v>12</v>
      </c>
    </row>
    <row r="3266" spans="1:18" s="843" customFormat="1" ht="22.5" x14ac:dyDescent="0.25">
      <c r="A3266" s="107" t="s">
        <v>19901</v>
      </c>
      <c r="B3266" s="10" t="s">
        <v>19548</v>
      </c>
      <c r="C3266" s="269" t="s">
        <v>30118</v>
      </c>
      <c r="D3266" s="841" t="s">
        <v>19902</v>
      </c>
      <c r="E3266" s="837">
        <v>2100</v>
      </c>
      <c r="F3266" s="269" t="s">
        <v>22840</v>
      </c>
      <c r="G3266" s="841" t="s">
        <v>22841</v>
      </c>
      <c r="H3266" s="842" t="s">
        <v>17159</v>
      </c>
      <c r="I3266" s="842" t="s">
        <v>15810</v>
      </c>
      <c r="J3266" s="107" t="s">
        <v>17159</v>
      </c>
      <c r="K3266" s="10">
        <v>3</v>
      </c>
      <c r="L3266" s="10">
        <v>12</v>
      </c>
      <c r="M3266" s="838">
        <v>25800</v>
      </c>
      <c r="N3266" s="10">
        <v>0</v>
      </c>
      <c r="O3266" s="107">
        <v>6</v>
      </c>
      <c r="P3266" s="838">
        <v>12600</v>
      </c>
      <c r="Q3266" s="10">
        <v>0</v>
      </c>
      <c r="R3266" s="107">
        <v>12</v>
      </c>
    </row>
    <row r="3267" spans="1:18" s="843" customFormat="1" ht="22.5" x14ac:dyDescent="0.25">
      <c r="A3267" s="107" t="s">
        <v>19901</v>
      </c>
      <c r="B3267" s="10" t="s">
        <v>19548</v>
      </c>
      <c r="C3267" s="269" t="s">
        <v>30118</v>
      </c>
      <c r="D3267" s="841" t="s">
        <v>19991</v>
      </c>
      <c r="E3267" s="837">
        <v>1200</v>
      </c>
      <c r="F3267" s="269" t="s">
        <v>22842</v>
      </c>
      <c r="G3267" s="841" t="s">
        <v>22843</v>
      </c>
      <c r="H3267" s="842" t="s">
        <v>15585</v>
      </c>
      <c r="I3267" s="842" t="s">
        <v>15585</v>
      </c>
      <c r="J3267" s="107" t="s">
        <v>15585</v>
      </c>
      <c r="K3267" s="10">
        <v>3</v>
      </c>
      <c r="L3267" s="10">
        <v>12</v>
      </c>
      <c r="M3267" s="838">
        <v>15210</v>
      </c>
      <c r="N3267" s="10">
        <v>0</v>
      </c>
      <c r="O3267" s="107">
        <v>6</v>
      </c>
      <c r="P3267" s="838">
        <v>7200</v>
      </c>
      <c r="Q3267" s="10">
        <v>0</v>
      </c>
      <c r="R3267" s="107">
        <v>12</v>
      </c>
    </row>
    <row r="3268" spans="1:18" s="843" customFormat="1" ht="22.5" x14ac:dyDescent="0.25">
      <c r="A3268" s="107" t="s">
        <v>19901</v>
      </c>
      <c r="B3268" s="10" t="s">
        <v>19548</v>
      </c>
      <c r="C3268" s="269" t="s">
        <v>30118</v>
      </c>
      <c r="D3268" s="841" t="s">
        <v>19908</v>
      </c>
      <c r="E3268" s="837">
        <v>3200</v>
      </c>
      <c r="F3268" s="269" t="s">
        <v>22844</v>
      </c>
      <c r="G3268" s="841" t="s">
        <v>22845</v>
      </c>
      <c r="H3268" s="842" t="s">
        <v>19911</v>
      </c>
      <c r="I3268" s="842" t="s">
        <v>19093</v>
      </c>
      <c r="J3268" s="107" t="s">
        <v>19911</v>
      </c>
      <c r="K3268" s="10">
        <v>3</v>
      </c>
      <c r="L3268" s="10">
        <v>12</v>
      </c>
      <c r="M3268" s="838">
        <v>38999.33</v>
      </c>
      <c r="N3268" s="10">
        <v>0</v>
      </c>
      <c r="O3268" s="107">
        <v>6</v>
      </c>
      <c r="P3268" s="838">
        <v>19200</v>
      </c>
      <c r="Q3268" s="10">
        <v>0</v>
      </c>
      <c r="R3268" s="107">
        <v>12</v>
      </c>
    </row>
    <row r="3269" spans="1:18" s="843" customFormat="1" ht="22.5" x14ac:dyDescent="0.25">
      <c r="A3269" s="107" t="s">
        <v>19901</v>
      </c>
      <c r="B3269" s="10" t="s">
        <v>19548</v>
      </c>
      <c r="C3269" s="269" t="s">
        <v>30118</v>
      </c>
      <c r="D3269" s="841" t="s">
        <v>19926</v>
      </c>
      <c r="E3269" s="837">
        <v>1100</v>
      </c>
      <c r="F3269" s="269" t="s">
        <v>22846</v>
      </c>
      <c r="G3269" s="841" t="s">
        <v>22847</v>
      </c>
      <c r="H3269" s="842" t="s">
        <v>15585</v>
      </c>
      <c r="I3269" s="842" t="s">
        <v>15585</v>
      </c>
      <c r="J3269" s="107" t="s">
        <v>15585</v>
      </c>
      <c r="K3269" s="10">
        <v>3</v>
      </c>
      <c r="L3269" s="10">
        <v>12</v>
      </c>
      <c r="M3269" s="838">
        <v>14010</v>
      </c>
      <c r="N3269" s="10">
        <v>0</v>
      </c>
      <c r="O3269" s="107">
        <v>6</v>
      </c>
      <c r="P3269" s="838">
        <v>6600</v>
      </c>
      <c r="Q3269" s="10">
        <v>0</v>
      </c>
      <c r="R3269" s="107">
        <v>12</v>
      </c>
    </row>
    <row r="3270" spans="1:18" s="843" customFormat="1" ht="22.5" x14ac:dyDescent="0.25">
      <c r="A3270" s="107" t="s">
        <v>19901</v>
      </c>
      <c r="B3270" s="10" t="s">
        <v>19548</v>
      </c>
      <c r="C3270" s="269" t="s">
        <v>30118</v>
      </c>
      <c r="D3270" s="841" t="s">
        <v>19926</v>
      </c>
      <c r="E3270" s="837">
        <v>1100</v>
      </c>
      <c r="F3270" s="269" t="s">
        <v>22848</v>
      </c>
      <c r="G3270" s="841" t="s">
        <v>22849</v>
      </c>
      <c r="H3270" s="842" t="s">
        <v>21007</v>
      </c>
      <c r="I3270" s="842" t="s">
        <v>15810</v>
      </c>
      <c r="J3270" s="107" t="s">
        <v>21007</v>
      </c>
      <c r="K3270" s="10">
        <v>3</v>
      </c>
      <c r="L3270" s="10">
        <v>12</v>
      </c>
      <c r="M3270" s="838">
        <v>14010</v>
      </c>
      <c r="N3270" s="10">
        <v>0</v>
      </c>
      <c r="O3270" s="107">
        <v>6</v>
      </c>
      <c r="P3270" s="838">
        <v>6600</v>
      </c>
      <c r="Q3270" s="10">
        <v>0</v>
      </c>
      <c r="R3270" s="107">
        <v>12</v>
      </c>
    </row>
    <row r="3271" spans="1:18" s="843" customFormat="1" ht="22.5" x14ac:dyDescent="0.25">
      <c r="A3271" s="107" t="s">
        <v>19901</v>
      </c>
      <c r="B3271" s="10" t="s">
        <v>19548</v>
      </c>
      <c r="C3271" s="269" t="s">
        <v>30118</v>
      </c>
      <c r="D3271" s="841" t="s">
        <v>22850</v>
      </c>
      <c r="E3271" s="837">
        <v>3200</v>
      </c>
      <c r="F3271" s="269" t="s">
        <v>22851</v>
      </c>
      <c r="G3271" s="841" t="s">
        <v>22852</v>
      </c>
      <c r="H3271" s="842" t="s">
        <v>15577</v>
      </c>
      <c r="I3271" s="842" t="s">
        <v>19093</v>
      </c>
      <c r="J3271" s="107" t="s">
        <v>15577</v>
      </c>
      <c r="K3271" s="10">
        <v>3</v>
      </c>
      <c r="L3271" s="10">
        <v>12</v>
      </c>
      <c r="M3271" s="838">
        <v>39000</v>
      </c>
      <c r="N3271" s="10">
        <v>0</v>
      </c>
      <c r="O3271" s="107">
        <v>6</v>
      </c>
      <c r="P3271" s="838">
        <v>19200</v>
      </c>
      <c r="Q3271" s="10">
        <v>0</v>
      </c>
      <c r="R3271" s="107">
        <v>12</v>
      </c>
    </row>
    <row r="3272" spans="1:18" s="843" customFormat="1" ht="22.5" x14ac:dyDescent="0.25">
      <c r="A3272" s="107" t="s">
        <v>19901</v>
      </c>
      <c r="B3272" s="10" t="s">
        <v>19548</v>
      </c>
      <c r="C3272" s="269" t="s">
        <v>30118</v>
      </c>
      <c r="D3272" s="841" t="s">
        <v>20529</v>
      </c>
      <c r="E3272" s="837">
        <v>3800</v>
      </c>
      <c r="F3272" s="269" t="s">
        <v>22853</v>
      </c>
      <c r="G3272" s="841" t="s">
        <v>22854</v>
      </c>
      <c r="H3272" s="842" t="s">
        <v>20142</v>
      </c>
      <c r="I3272" s="842" t="s">
        <v>19093</v>
      </c>
      <c r="J3272" s="107" t="s">
        <v>20142</v>
      </c>
      <c r="K3272" s="10">
        <v>3</v>
      </c>
      <c r="L3272" s="10">
        <v>12</v>
      </c>
      <c r="M3272" s="838">
        <v>46198.94</v>
      </c>
      <c r="N3272" s="10">
        <v>0</v>
      </c>
      <c r="O3272" s="107">
        <v>6</v>
      </c>
      <c r="P3272" s="838">
        <v>22741.41</v>
      </c>
      <c r="Q3272" s="10">
        <v>0</v>
      </c>
      <c r="R3272" s="107">
        <v>12</v>
      </c>
    </row>
    <row r="3273" spans="1:18" s="843" customFormat="1" ht="22.5" x14ac:dyDescent="0.25">
      <c r="A3273" s="107" t="s">
        <v>19901</v>
      </c>
      <c r="B3273" s="10" t="s">
        <v>19548</v>
      </c>
      <c r="C3273" s="269" t="s">
        <v>30118</v>
      </c>
      <c r="D3273" s="841" t="s">
        <v>19902</v>
      </c>
      <c r="E3273" s="837">
        <v>2100</v>
      </c>
      <c r="F3273" s="269" t="s">
        <v>22855</v>
      </c>
      <c r="G3273" s="841" t="s">
        <v>22856</v>
      </c>
      <c r="H3273" s="842" t="s">
        <v>17159</v>
      </c>
      <c r="I3273" s="842" t="s">
        <v>15810</v>
      </c>
      <c r="J3273" s="107" t="s">
        <v>17159</v>
      </c>
      <c r="K3273" s="10">
        <v>3</v>
      </c>
      <c r="L3273" s="10">
        <v>12</v>
      </c>
      <c r="M3273" s="838">
        <v>25712.5</v>
      </c>
      <c r="N3273" s="10">
        <v>0</v>
      </c>
      <c r="O3273" s="107">
        <v>6</v>
      </c>
      <c r="P3273" s="838">
        <v>12530</v>
      </c>
      <c r="Q3273" s="10">
        <v>0</v>
      </c>
      <c r="R3273" s="107">
        <v>12</v>
      </c>
    </row>
    <row r="3274" spans="1:18" s="843" customFormat="1" ht="22.5" x14ac:dyDescent="0.25">
      <c r="A3274" s="107" t="s">
        <v>19901</v>
      </c>
      <c r="B3274" s="10" t="s">
        <v>19548</v>
      </c>
      <c r="C3274" s="269" t="s">
        <v>30118</v>
      </c>
      <c r="D3274" s="841" t="s">
        <v>22857</v>
      </c>
      <c r="E3274" s="837">
        <v>2000</v>
      </c>
      <c r="F3274" s="269" t="s">
        <v>22858</v>
      </c>
      <c r="G3274" s="841" t="s">
        <v>22859</v>
      </c>
      <c r="H3274" s="842" t="s">
        <v>17159</v>
      </c>
      <c r="I3274" s="842" t="s">
        <v>15810</v>
      </c>
      <c r="J3274" s="107" t="s">
        <v>17159</v>
      </c>
      <c r="K3274" s="10">
        <v>3</v>
      </c>
      <c r="L3274" s="10">
        <v>12</v>
      </c>
      <c r="M3274" s="838">
        <v>24810</v>
      </c>
      <c r="N3274" s="10">
        <v>0</v>
      </c>
      <c r="O3274" s="107">
        <v>6</v>
      </c>
      <c r="P3274" s="838">
        <v>12000</v>
      </c>
      <c r="Q3274" s="10">
        <v>0</v>
      </c>
      <c r="R3274" s="107">
        <v>12</v>
      </c>
    </row>
    <row r="3275" spans="1:18" s="843" customFormat="1" ht="22.5" x14ac:dyDescent="0.25">
      <c r="A3275" s="107" t="s">
        <v>19901</v>
      </c>
      <c r="B3275" s="10" t="s">
        <v>19548</v>
      </c>
      <c r="C3275" s="269" t="s">
        <v>30118</v>
      </c>
      <c r="D3275" s="841" t="s">
        <v>20061</v>
      </c>
      <c r="E3275" s="837">
        <v>3500</v>
      </c>
      <c r="F3275" s="269" t="s">
        <v>22860</v>
      </c>
      <c r="G3275" s="841" t="s">
        <v>22861</v>
      </c>
      <c r="H3275" s="842" t="s">
        <v>19911</v>
      </c>
      <c r="I3275" s="842" t="s">
        <v>19093</v>
      </c>
      <c r="J3275" s="107" t="s">
        <v>19911</v>
      </c>
      <c r="K3275" s="10">
        <v>1</v>
      </c>
      <c r="L3275" s="10">
        <v>3</v>
      </c>
      <c r="M3275" s="838">
        <v>10100</v>
      </c>
      <c r="N3275" s="10">
        <v>1</v>
      </c>
      <c r="O3275" s="107">
        <v>6</v>
      </c>
      <c r="P3275" s="838">
        <v>21000</v>
      </c>
      <c r="Q3275" s="10">
        <v>1</v>
      </c>
      <c r="R3275" s="107">
        <v>12</v>
      </c>
    </row>
    <row r="3276" spans="1:18" s="843" customFormat="1" ht="22.5" x14ac:dyDescent="0.25">
      <c r="A3276" s="107" t="s">
        <v>19901</v>
      </c>
      <c r="B3276" s="10" t="s">
        <v>19548</v>
      </c>
      <c r="C3276" s="269" t="s">
        <v>30118</v>
      </c>
      <c r="D3276" s="841" t="s">
        <v>19991</v>
      </c>
      <c r="E3276" s="837">
        <v>1200</v>
      </c>
      <c r="F3276" s="269" t="s">
        <v>22862</v>
      </c>
      <c r="G3276" s="841" t="s">
        <v>22863</v>
      </c>
      <c r="H3276" s="842" t="s">
        <v>15585</v>
      </c>
      <c r="I3276" s="842" t="s">
        <v>15585</v>
      </c>
      <c r="J3276" s="107" t="s">
        <v>15585</v>
      </c>
      <c r="K3276" s="10">
        <v>3</v>
      </c>
      <c r="L3276" s="10">
        <v>12</v>
      </c>
      <c r="M3276" s="838">
        <v>15210</v>
      </c>
      <c r="N3276" s="10">
        <v>0</v>
      </c>
      <c r="O3276" s="107">
        <v>6</v>
      </c>
      <c r="P3276" s="838">
        <v>7200</v>
      </c>
      <c r="Q3276" s="10">
        <v>0</v>
      </c>
      <c r="R3276" s="107">
        <v>12</v>
      </c>
    </row>
    <row r="3277" spans="1:18" s="843" customFormat="1" ht="22.5" x14ac:dyDescent="0.25">
      <c r="A3277" s="107" t="s">
        <v>19901</v>
      </c>
      <c r="B3277" s="10" t="s">
        <v>19548</v>
      </c>
      <c r="C3277" s="269" t="s">
        <v>30118</v>
      </c>
      <c r="D3277" s="841" t="s">
        <v>19908</v>
      </c>
      <c r="E3277" s="837">
        <v>3200</v>
      </c>
      <c r="F3277" s="269" t="s">
        <v>22864</v>
      </c>
      <c r="G3277" s="841" t="s">
        <v>22865</v>
      </c>
      <c r="H3277" s="842" t="s">
        <v>19641</v>
      </c>
      <c r="I3277" s="842" t="s">
        <v>19093</v>
      </c>
      <c r="J3277" s="107" t="s">
        <v>19641</v>
      </c>
      <c r="K3277" s="10">
        <v>3</v>
      </c>
      <c r="L3277" s="10">
        <v>12</v>
      </c>
      <c r="M3277" s="838">
        <v>38994.44</v>
      </c>
      <c r="N3277" s="10">
        <v>0</v>
      </c>
      <c r="O3277" s="107">
        <v>6</v>
      </c>
      <c r="P3277" s="838">
        <v>19200</v>
      </c>
      <c r="Q3277" s="10">
        <v>0</v>
      </c>
      <c r="R3277" s="107">
        <v>12</v>
      </c>
    </row>
    <row r="3278" spans="1:18" s="843" customFormat="1" ht="33.75" x14ac:dyDescent="0.25">
      <c r="A3278" s="107" t="s">
        <v>19901</v>
      </c>
      <c r="B3278" s="10" t="s">
        <v>19548</v>
      </c>
      <c r="C3278" s="269" t="s">
        <v>30118</v>
      </c>
      <c r="D3278" s="841" t="s">
        <v>19914</v>
      </c>
      <c r="E3278" s="837">
        <v>2000</v>
      </c>
      <c r="F3278" s="269" t="s">
        <v>22866</v>
      </c>
      <c r="G3278" s="841" t="s">
        <v>22867</v>
      </c>
      <c r="H3278" s="842" t="s">
        <v>17461</v>
      </c>
      <c r="I3278" s="842" t="s">
        <v>15810</v>
      </c>
      <c r="J3278" s="107" t="s">
        <v>17461</v>
      </c>
      <c r="K3278" s="10">
        <v>3</v>
      </c>
      <c r="L3278" s="10">
        <v>12</v>
      </c>
      <c r="M3278" s="838">
        <v>24810</v>
      </c>
      <c r="N3278" s="10">
        <v>0</v>
      </c>
      <c r="O3278" s="107">
        <v>6</v>
      </c>
      <c r="P3278" s="838">
        <v>12000</v>
      </c>
      <c r="Q3278" s="10">
        <v>0</v>
      </c>
      <c r="R3278" s="107">
        <v>12</v>
      </c>
    </row>
    <row r="3279" spans="1:18" s="843" customFormat="1" ht="22.5" x14ac:dyDescent="0.25">
      <c r="A3279" s="107" t="s">
        <v>19901</v>
      </c>
      <c r="B3279" s="10" t="s">
        <v>19548</v>
      </c>
      <c r="C3279" s="269" t="s">
        <v>30118</v>
      </c>
      <c r="D3279" s="841" t="s">
        <v>20128</v>
      </c>
      <c r="E3279" s="837">
        <v>4500</v>
      </c>
      <c r="F3279" s="269" t="s">
        <v>22868</v>
      </c>
      <c r="G3279" s="841" t="s">
        <v>22869</v>
      </c>
      <c r="H3279" s="842" t="s">
        <v>19641</v>
      </c>
      <c r="I3279" s="842" t="s">
        <v>19093</v>
      </c>
      <c r="J3279" s="107" t="s">
        <v>19641</v>
      </c>
      <c r="K3279" s="10">
        <v>3</v>
      </c>
      <c r="L3279" s="10">
        <v>12</v>
      </c>
      <c r="M3279" s="838">
        <v>59030</v>
      </c>
      <c r="N3279" s="10">
        <v>0</v>
      </c>
      <c r="O3279" s="107">
        <v>6</v>
      </c>
      <c r="P3279" s="838">
        <v>27000</v>
      </c>
      <c r="Q3279" s="10">
        <v>0</v>
      </c>
      <c r="R3279" s="107">
        <v>12</v>
      </c>
    </row>
    <row r="3280" spans="1:18" s="843" customFormat="1" ht="22.5" x14ac:dyDescent="0.25">
      <c r="A3280" s="107" t="s">
        <v>19901</v>
      </c>
      <c r="B3280" s="10" t="s">
        <v>19548</v>
      </c>
      <c r="C3280" s="269" t="s">
        <v>30118</v>
      </c>
      <c r="D3280" s="841" t="s">
        <v>22059</v>
      </c>
      <c r="E3280" s="837">
        <v>3000</v>
      </c>
      <c r="F3280" s="269" t="s">
        <v>22870</v>
      </c>
      <c r="G3280" s="841" t="s">
        <v>22871</v>
      </c>
      <c r="H3280" s="842" t="s">
        <v>17159</v>
      </c>
      <c r="I3280" s="842" t="s">
        <v>15810</v>
      </c>
      <c r="J3280" s="107" t="s">
        <v>17159</v>
      </c>
      <c r="K3280" s="10">
        <v>3</v>
      </c>
      <c r="L3280" s="10">
        <v>12</v>
      </c>
      <c r="M3280" s="838">
        <v>36599.58</v>
      </c>
      <c r="N3280" s="10">
        <v>0</v>
      </c>
      <c r="O3280" s="107">
        <v>6</v>
      </c>
      <c r="P3280" s="838">
        <v>18000</v>
      </c>
      <c r="Q3280" s="10">
        <v>0</v>
      </c>
      <c r="R3280" s="107">
        <v>12</v>
      </c>
    </row>
    <row r="3281" spans="1:18" s="843" customFormat="1" ht="22.5" x14ac:dyDescent="0.25">
      <c r="A3281" s="107" t="s">
        <v>19901</v>
      </c>
      <c r="B3281" s="10" t="s">
        <v>19548</v>
      </c>
      <c r="C3281" s="269" t="s">
        <v>30118</v>
      </c>
      <c r="D3281" s="841" t="s">
        <v>19902</v>
      </c>
      <c r="E3281" s="837">
        <v>2100</v>
      </c>
      <c r="F3281" s="269" t="s">
        <v>22872</v>
      </c>
      <c r="G3281" s="841" t="s">
        <v>22873</v>
      </c>
      <c r="H3281" s="842" t="s">
        <v>17159</v>
      </c>
      <c r="I3281" s="842" t="s">
        <v>15810</v>
      </c>
      <c r="J3281" s="107" t="s">
        <v>17159</v>
      </c>
      <c r="K3281" s="10">
        <v>3</v>
      </c>
      <c r="L3281" s="10">
        <v>12</v>
      </c>
      <c r="M3281" s="838">
        <v>25800</v>
      </c>
      <c r="N3281" s="10">
        <v>0</v>
      </c>
      <c r="O3281" s="107">
        <v>6</v>
      </c>
      <c r="P3281" s="838">
        <v>12600</v>
      </c>
      <c r="Q3281" s="10">
        <v>0</v>
      </c>
      <c r="R3281" s="107">
        <v>12</v>
      </c>
    </row>
    <row r="3282" spans="1:18" s="843" customFormat="1" ht="22.5" x14ac:dyDescent="0.25">
      <c r="A3282" s="107" t="s">
        <v>19901</v>
      </c>
      <c r="B3282" s="10" t="s">
        <v>19548</v>
      </c>
      <c r="C3282" s="269" t="s">
        <v>30118</v>
      </c>
      <c r="D3282" s="841" t="s">
        <v>22874</v>
      </c>
      <c r="E3282" s="837">
        <v>3200</v>
      </c>
      <c r="F3282" s="269" t="s">
        <v>22875</v>
      </c>
      <c r="G3282" s="841" t="s">
        <v>22876</v>
      </c>
      <c r="H3282" s="842" t="s">
        <v>19594</v>
      </c>
      <c r="I3282" s="842" t="s">
        <v>19093</v>
      </c>
      <c r="J3282" s="107" t="s">
        <v>19594</v>
      </c>
      <c r="K3282" s="10">
        <v>2</v>
      </c>
      <c r="L3282" s="10">
        <v>8</v>
      </c>
      <c r="M3282" s="838">
        <v>24780</v>
      </c>
      <c r="N3282" s="10">
        <v>3</v>
      </c>
      <c r="O3282" s="107">
        <v>6</v>
      </c>
      <c r="P3282" s="838">
        <v>19200</v>
      </c>
      <c r="Q3282" s="10">
        <v>3</v>
      </c>
      <c r="R3282" s="107">
        <v>12</v>
      </c>
    </row>
    <row r="3283" spans="1:18" s="843" customFormat="1" ht="22.5" x14ac:dyDescent="0.25">
      <c r="A3283" s="107" t="s">
        <v>19901</v>
      </c>
      <c r="B3283" s="10" t="s">
        <v>19548</v>
      </c>
      <c r="C3283" s="269" t="s">
        <v>30118</v>
      </c>
      <c r="D3283" s="841" t="s">
        <v>17159</v>
      </c>
      <c r="E3283" s="837">
        <v>1700</v>
      </c>
      <c r="F3283" s="269" t="s">
        <v>22877</v>
      </c>
      <c r="G3283" s="841" t="s">
        <v>22878</v>
      </c>
      <c r="H3283" s="842" t="s">
        <v>15585</v>
      </c>
      <c r="I3283" s="842" t="s">
        <v>15585</v>
      </c>
      <c r="J3283" s="107" t="s">
        <v>15585</v>
      </c>
      <c r="K3283" s="10">
        <v>3</v>
      </c>
      <c r="L3283" s="10">
        <v>12</v>
      </c>
      <c r="M3283" s="838">
        <v>21210</v>
      </c>
      <c r="N3283" s="10">
        <v>0</v>
      </c>
      <c r="O3283" s="107">
        <v>6</v>
      </c>
      <c r="P3283" s="838">
        <v>10200</v>
      </c>
      <c r="Q3283" s="10">
        <v>0</v>
      </c>
      <c r="R3283" s="107">
        <v>12</v>
      </c>
    </row>
    <row r="3284" spans="1:18" s="843" customFormat="1" ht="22.5" x14ac:dyDescent="0.25">
      <c r="A3284" s="107" t="s">
        <v>19901</v>
      </c>
      <c r="B3284" s="10" t="s">
        <v>19548</v>
      </c>
      <c r="C3284" s="269" t="s">
        <v>30118</v>
      </c>
      <c r="D3284" s="841" t="s">
        <v>19902</v>
      </c>
      <c r="E3284" s="837">
        <v>2100</v>
      </c>
      <c r="F3284" s="269" t="s">
        <v>22879</v>
      </c>
      <c r="G3284" s="841" t="s">
        <v>22880</v>
      </c>
      <c r="H3284" s="842" t="s">
        <v>17159</v>
      </c>
      <c r="I3284" s="842" t="s">
        <v>15810</v>
      </c>
      <c r="J3284" s="107" t="s">
        <v>17159</v>
      </c>
      <c r="K3284" s="10">
        <v>3</v>
      </c>
      <c r="L3284" s="10">
        <v>12</v>
      </c>
      <c r="M3284" s="838">
        <v>25800</v>
      </c>
      <c r="N3284" s="10">
        <v>0</v>
      </c>
      <c r="O3284" s="107">
        <v>6</v>
      </c>
      <c r="P3284" s="838">
        <v>12600</v>
      </c>
      <c r="Q3284" s="10">
        <v>0</v>
      </c>
      <c r="R3284" s="107">
        <v>12</v>
      </c>
    </row>
    <row r="3285" spans="1:18" s="843" customFormat="1" ht="22.5" x14ac:dyDescent="0.25">
      <c r="A3285" s="107" t="s">
        <v>19901</v>
      </c>
      <c r="B3285" s="10" t="s">
        <v>19548</v>
      </c>
      <c r="C3285" s="269" t="s">
        <v>30118</v>
      </c>
      <c r="D3285" s="841" t="s">
        <v>19902</v>
      </c>
      <c r="E3285" s="837">
        <v>2100</v>
      </c>
      <c r="F3285" s="269" t="s">
        <v>22881</v>
      </c>
      <c r="G3285" s="841" t="s">
        <v>22882</v>
      </c>
      <c r="H3285" s="842" t="s">
        <v>17159</v>
      </c>
      <c r="I3285" s="842" t="s">
        <v>15810</v>
      </c>
      <c r="J3285" s="107" t="s">
        <v>17159</v>
      </c>
      <c r="K3285" s="10">
        <v>3</v>
      </c>
      <c r="L3285" s="10">
        <v>12</v>
      </c>
      <c r="M3285" s="838">
        <v>25800</v>
      </c>
      <c r="N3285" s="10">
        <v>0</v>
      </c>
      <c r="O3285" s="107">
        <v>6</v>
      </c>
      <c r="P3285" s="838">
        <v>12600</v>
      </c>
      <c r="Q3285" s="10">
        <v>0</v>
      </c>
      <c r="R3285" s="107">
        <v>12</v>
      </c>
    </row>
    <row r="3286" spans="1:18" s="843" customFormat="1" ht="22.5" x14ac:dyDescent="0.25">
      <c r="A3286" s="107" t="s">
        <v>19901</v>
      </c>
      <c r="B3286" s="10" t="s">
        <v>19548</v>
      </c>
      <c r="C3286" s="269" t="s">
        <v>30118</v>
      </c>
      <c r="D3286" s="841" t="s">
        <v>19902</v>
      </c>
      <c r="E3286" s="837">
        <v>2100</v>
      </c>
      <c r="F3286" s="269" t="s">
        <v>22883</v>
      </c>
      <c r="G3286" s="841" t="s">
        <v>22884</v>
      </c>
      <c r="H3286" s="842" t="s">
        <v>17159</v>
      </c>
      <c r="I3286" s="842" t="s">
        <v>15810</v>
      </c>
      <c r="J3286" s="107" t="s">
        <v>17159</v>
      </c>
      <c r="K3286" s="10">
        <v>3</v>
      </c>
      <c r="L3286" s="10">
        <v>12</v>
      </c>
      <c r="M3286" s="838">
        <v>25800</v>
      </c>
      <c r="N3286" s="10">
        <v>0</v>
      </c>
      <c r="O3286" s="107">
        <v>6</v>
      </c>
      <c r="P3286" s="838">
        <v>12530</v>
      </c>
      <c r="Q3286" s="10">
        <v>0</v>
      </c>
      <c r="R3286" s="107">
        <v>12</v>
      </c>
    </row>
    <row r="3287" spans="1:18" s="843" customFormat="1" ht="22.5" x14ac:dyDescent="0.25">
      <c r="A3287" s="107" t="s">
        <v>19901</v>
      </c>
      <c r="B3287" s="10" t="s">
        <v>19548</v>
      </c>
      <c r="C3287" s="269" t="s">
        <v>30118</v>
      </c>
      <c r="D3287" s="841" t="s">
        <v>19902</v>
      </c>
      <c r="E3287" s="837">
        <v>2100</v>
      </c>
      <c r="F3287" s="269" t="s">
        <v>22885</v>
      </c>
      <c r="G3287" s="841" t="s">
        <v>22886</v>
      </c>
      <c r="H3287" s="842" t="s">
        <v>17159</v>
      </c>
      <c r="I3287" s="842" t="s">
        <v>15810</v>
      </c>
      <c r="J3287" s="107" t="s">
        <v>17159</v>
      </c>
      <c r="K3287" s="10">
        <v>3</v>
      </c>
      <c r="L3287" s="10">
        <v>12</v>
      </c>
      <c r="M3287" s="838">
        <v>25800</v>
      </c>
      <c r="N3287" s="10">
        <v>0</v>
      </c>
      <c r="O3287" s="107">
        <v>6</v>
      </c>
      <c r="P3287" s="838">
        <v>12600</v>
      </c>
      <c r="Q3287" s="10">
        <v>0</v>
      </c>
      <c r="R3287" s="107">
        <v>12</v>
      </c>
    </row>
    <row r="3288" spans="1:18" s="843" customFormat="1" ht="22.5" x14ac:dyDescent="0.25">
      <c r="A3288" s="107" t="s">
        <v>19901</v>
      </c>
      <c r="B3288" s="10" t="s">
        <v>19548</v>
      </c>
      <c r="C3288" s="269" t="s">
        <v>30118</v>
      </c>
      <c r="D3288" s="841" t="s">
        <v>19926</v>
      </c>
      <c r="E3288" s="837">
        <v>1025</v>
      </c>
      <c r="F3288" s="269" t="s">
        <v>22887</v>
      </c>
      <c r="G3288" s="841" t="s">
        <v>22888</v>
      </c>
      <c r="H3288" s="842" t="s">
        <v>15585</v>
      </c>
      <c r="I3288" s="842" t="s">
        <v>15585</v>
      </c>
      <c r="J3288" s="107" t="s">
        <v>15585</v>
      </c>
      <c r="K3288" s="10">
        <v>3</v>
      </c>
      <c r="L3288" s="10">
        <v>12</v>
      </c>
      <c r="M3288" s="838">
        <v>12810</v>
      </c>
      <c r="N3288" s="10">
        <v>0</v>
      </c>
      <c r="O3288" s="107">
        <v>6</v>
      </c>
      <c r="P3288" s="838">
        <v>6025</v>
      </c>
      <c r="Q3288" s="10">
        <v>0</v>
      </c>
      <c r="R3288" s="107">
        <v>12</v>
      </c>
    </row>
    <row r="3289" spans="1:18" s="843" customFormat="1" ht="22.5" x14ac:dyDescent="0.25">
      <c r="A3289" s="107" t="s">
        <v>19901</v>
      </c>
      <c r="B3289" s="10" t="s">
        <v>19548</v>
      </c>
      <c r="C3289" s="269" t="s">
        <v>30118</v>
      </c>
      <c r="D3289" s="841" t="s">
        <v>20128</v>
      </c>
      <c r="E3289" s="837">
        <v>4500</v>
      </c>
      <c r="F3289" s="269" t="s">
        <v>22889</v>
      </c>
      <c r="G3289" s="841" t="s">
        <v>22890</v>
      </c>
      <c r="H3289" s="842" t="s">
        <v>19594</v>
      </c>
      <c r="I3289" s="842" t="s">
        <v>19093</v>
      </c>
      <c r="J3289" s="107" t="s">
        <v>19594</v>
      </c>
      <c r="K3289" s="10">
        <v>3</v>
      </c>
      <c r="L3289" s="10">
        <v>12</v>
      </c>
      <c r="M3289" s="838">
        <v>54600</v>
      </c>
      <c r="N3289" s="10">
        <v>0</v>
      </c>
      <c r="O3289" s="107">
        <v>6</v>
      </c>
      <c r="P3289" s="838">
        <v>27000</v>
      </c>
      <c r="Q3289" s="10">
        <v>0</v>
      </c>
      <c r="R3289" s="107">
        <v>12</v>
      </c>
    </row>
    <row r="3290" spans="1:18" s="843" customFormat="1" ht="22.5" x14ac:dyDescent="0.25">
      <c r="A3290" s="107" t="s">
        <v>19901</v>
      </c>
      <c r="B3290" s="10" t="s">
        <v>19548</v>
      </c>
      <c r="C3290" s="269" t="s">
        <v>30118</v>
      </c>
      <c r="D3290" s="841" t="s">
        <v>19902</v>
      </c>
      <c r="E3290" s="837">
        <v>2100</v>
      </c>
      <c r="F3290" s="269" t="s">
        <v>22891</v>
      </c>
      <c r="G3290" s="841" t="s">
        <v>22892</v>
      </c>
      <c r="H3290" s="842" t="s">
        <v>17159</v>
      </c>
      <c r="I3290" s="842" t="s">
        <v>15810</v>
      </c>
      <c r="J3290" s="107" t="s">
        <v>17159</v>
      </c>
      <c r="K3290" s="10">
        <v>3</v>
      </c>
      <c r="L3290" s="10">
        <v>12</v>
      </c>
      <c r="M3290" s="838">
        <v>25800</v>
      </c>
      <c r="N3290" s="10">
        <v>0</v>
      </c>
      <c r="O3290" s="107">
        <v>6</v>
      </c>
      <c r="P3290" s="838">
        <v>12365.51</v>
      </c>
      <c r="Q3290" s="10">
        <v>0</v>
      </c>
      <c r="R3290" s="107">
        <v>12</v>
      </c>
    </row>
    <row r="3291" spans="1:18" s="843" customFormat="1" ht="22.5" x14ac:dyDescent="0.25">
      <c r="A3291" s="107" t="s">
        <v>19901</v>
      </c>
      <c r="B3291" s="10" t="s">
        <v>19548</v>
      </c>
      <c r="C3291" s="269" t="s">
        <v>30118</v>
      </c>
      <c r="D3291" s="841" t="s">
        <v>19902</v>
      </c>
      <c r="E3291" s="837">
        <v>2100</v>
      </c>
      <c r="F3291" s="269" t="s">
        <v>22893</v>
      </c>
      <c r="G3291" s="841" t="s">
        <v>22894</v>
      </c>
      <c r="H3291" s="842" t="s">
        <v>17159</v>
      </c>
      <c r="I3291" s="842" t="s">
        <v>15810</v>
      </c>
      <c r="J3291" s="107" t="s">
        <v>17159</v>
      </c>
      <c r="K3291" s="10">
        <v>3</v>
      </c>
      <c r="L3291" s="10">
        <v>12</v>
      </c>
      <c r="M3291" s="838">
        <v>25800</v>
      </c>
      <c r="N3291" s="10">
        <v>0</v>
      </c>
      <c r="O3291" s="107">
        <v>6</v>
      </c>
      <c r="P3291" s="838">
        <v>12600</v>
      </c>
      <c r="Q3291" s="10">
        <v>0</v>
      </c>
      <c r="R3291" s="107">
        <v>12</v>
      </c>
    </row>
    <row r="3292" spans="1:18" s="843" customFormat="1" ht="22.5" x14ac:dyDescent="0.25">
      <c r="A3292" s="107" t="s">
        <v>19901</v>
      </c>
      <c r="B3292" s="10" t="s">
        <v>19548</v>
      </c>
      <c r="C3292" s="269" t="s">
        <v>30118</v>
      </c>
      <c r="D3292" s="841" t="s">
        <v>19902</v>
      </c>
      <c r="E3292" s="837">
        <v>2100</v>
      </c>
      <c r="F3292" s="269" t="s">
        <v>22895</v>
      </c>
      <c r="G3292" s="841" t="s">
        <v>22896</v>
      </c>
      <c r="H3292" s="842" t="s">
        <v>17159</v>
      </c>
      <c r="I3292" s="842" t="s">
        <v>15810</v>
      </c>
      <c r="J3292" s="107" t="s">
        <v>17159</v>
      </c>
      <c r="K3292" s="10">
        <v>3</v>
      </c>
      <c r="L3292" s="10">
        <v>12</v>
      </c>
      <c r="M3292" s="838">
        <v>25800</v>
      </c>
      <c r="N3292" s="10">
        <v>0</v>
      </c>
      <c r="O3292" s="107">
        <v>4</v>
      </c>
      <c r="P3292" s="838">
        <v>7320.83</v>
      </c>
      <c r="Q3292" s="10">
        <v>0</v>
      </c>
      <c r="R3292" s="107">
        <v>0</v>
      </c>
    </row>
    <row r="3293" spans="1:18" s="843" customFormat="1" ht="22.5" x14ac:dyDescent="0.25">
      <c r="A3293" s="107" t="s">
        <v>19901</v>
      </c>
      <c r="B3293" s="10" t="s">
        <v>19548</v>
      </c>
      <c r="C3293" s="269" t="s">
        <v>30118</v>
      </c>
      <c r="D3293" s="841" t="s">
        <v>19955</v>
      </c>
      <c r="E3293" s="837">
        <v>3200</v>
      </c>
      <c r="F3293" s="269" t="s">
        <v>22897</v>
      </c>
      <c r="G3293" s="841" t="s">
        <v>22898</v>
      </c>
      <c r="H3293" s="842" t="s">
        <v>19594</v>
      </c>
      <c r="I3293" s="842" t="s">
        <v>19093</v>
      </c>
      <c r="J3293" s="107" t="s">
        <v>19594</v>
      </c>
      <c r="K3293" s="10">
        <v>3</v>
      </c>
      <c r="L3293" s="10">
        <v>12</v>
      </c>
      <c r="M3293" s="838">
        <v>39000</v>
      </c>
      <c r="N3293" s="10">
        <v>0</v>
      </c>
      <c r="O3293" s="107">
        <v>6</v>
      </c>
      <c r="P3293" s="838">
        <v>19093.330000000002</v>
      </c>
      <c r="Q3293" s="10">
        <v>0</v>
      </c>
      <c r="R3293" s="107">
        <v>12</v>
      </c>
    </row>
    <row r="3294" spans="1:18" s="843" customFormat="1" ht="33.75" x14ac:dyDescent="0.25">
      <c r="A3294" s="107" t="s">
        <v>19901</v>
      </c>
      <c r="B3294" s="10" t="s">
        <v>19548</v>
      </c>
      <c r="C3294" s="269" t="s">
        <v>30118</v>
      </c>
      <c r="D3294" s="841" t="s">
        <v>22899</v>
      </c>
      <c r="E3294" s="837">
        <v>2800</v>
      </c>
      <c r="F3294" s="269" t="s">
        <v>22900</v>
      </c>
      <c r="G3294" s="841" t="s">
        <v>22901</v>
      </c>
      <c r="H3294" s="842" t="s">
        <v>19854</v>
      </c>
      <c r="I3294" s="842" t="s">
        <v>19093</v>
      </c>
      <c r="J3294" s="107" t="s">
        <v>19854</v>
      </c>
      <c r="K3294" s="10">
        <v>3</v>
      </c>
      <c r="L3294" s="10">
        <v>12</v>
      </c>
      <c r="M3294" s="838">
        <v>34200</v>
      </c>
      <c r="N3294" s="10">
        <v>0</v>
      </c>
      <c r="O3294" s="107">
        <v>6</v>
      </c>
      <c r="P3294" s="838">
        <v>16800</v>
      </c>
      <c r="Q3294" s="10">
        <v>0</v>
      </c>
      <c r="R3294" s="107">
        <v>12</v>
      </c>
    </row>
    <row r="3295" spans="1:18" s="843" customFormat="1" ht="22.5" x14ac:dyDescent="0.25">
      <c r="A3295" s="107" t="s">
        <v>19901</v>
      </c>
      <c r="B3295" s="10" t="s">
        <v>19548</v>
      </c>
      <c r="C3295" s="269" t="s">
        <v>30118</v>
      </c>
      <c r="D3295" s="841" t="s">
        <v>21029</v>
      </c>
      <c r="E3295" s="837">
        <v>4400</v>
      </c>
      <c r="F3295" s="269" t="s">
        <v>22902</v>
      </c>
      <c r="G3295" s="841" t="s">
        <v>22903</v>
      </c>
      <c r="H3295" s="842" t="s">
        <v>19594</v>
      </c>
      <c r="I3295" s="842" t="s">
        <v>19093</v>
      </c>
      <c r="J3295" s="107" t="s">
        <v>19594</v>
      </c>
      <c r="K3295" s="10">
        <v>3</v>
      </c>
      <c r="L3295" s="10">
        <v>12</v>
      </c>
      <c r="M3295" s="838">
        <v>54008.740000000005</v>
      </c>
      <c r="N3295" s="10">
        <v>0</v>
      </c>
      <c r="O3295" s="107">
        <v>6</v>
      </c>
      <c r="P3295" s="838">
        <v>26219.11</v>
      </c>
      <c r="Q3295" s="10">
        <v>0</v>
      </c>
      <c r="R3295" s="107">
        <v>12</v>
      </c>
    </row>
    <row r="3296" spans="1:18" s="843" customFormat="1" ht="22.5" x14ac:dyDescent="0.25">
      <c r="A3296" s="107" t="s">
        <v>19901</v>
      </c>
      <c r="B3296" s="10" t="s">
        <v>19548</v>
      </c>
      <c r="C3296" s="269" t="s">
        <v>30118</v>
      </c>
      <c r="D3296" s="841" t="s">
        <v>19902</v>
      </c>
      <c r="E3296" s="837">
        <v>2100</v>
      </c>
      <c r="F3296" s="269" t="s">
        <v>22904</v>
      </c>
      <c r="G3296" s="841" t="s">
        <v>22905</v>
      </c>
      <c r="H3296" s="842" t="s">
        <v>17159</v>
      </c>
      <c r="I3296" s="842" t="s">
        <v>15810</v>
      </c>
      <c r="J3296" s="107" t="s">
        <v>17159</v>
      </c>
      <c r="K3296" s="10">
        <v>3</v>
      </c>
      <c r="L3296" s="10">
        <v>12</v>
      </c>
      <c r="M3296" s="838">
        <v>25765.15</v>
      </c>
      <c r="N3296" s="10">
        <v>0</v>
      </c>
      <c r="O3296" s="107">
        <v>6</v>
      </c>
      <c r="P3296" s="838">
        <v>12600</v>
      </c>
      <c r="Q3296" s="10">
        <v>0</v>
      </c>
      <c r="R3296" s="107">
        <v>12</v>
      </c>
    </row>
    <row r="3297" spans="1:18" s="843" customFormat="1" ht="22.5" x14ac:dyDescent="0.25">
      <c r="A3297" s="107" t="s">
        <v>19901</v>
      </c>
      <c r="B3297" s="10" t="s">
        <v>19548</v>
      </c>
      <c r="C3297" s="269" t="s">
        <v>30118</v>
      </c>
      <c r="D3297" s="841" t="s">
        <v>20554</v>
      </c>
      <c r="E3297" s="837">
        <v>2100</v>
      </c>
      <c r="F3297" s="269" t="s">
        <v>22906</v>
      </c>
      <c r="G3297" s="841" t="s">
        <v>22907</v>
      </c>
      <c r="H3297" s="842" t="s">
        <v>15577</v>
      </c>
      <c r="I3297" s="842" t="s">
        <v>19093</v>
      </c>
      <c r="J3297" s="107" t="s">
        <v>15577</v>
      </c>
      <c r="K3297" s="10">
        <v>3</v>
      </c>
      <c r="L3297" s="10">
        <v>12</v>
      </c>
      <c r="M3297" s="838">
        <v>25800</v>
      </c>
      <c r="N3297" s="10">
        <v>0</v>
      </c>
      <c r="O3297" s="107">
        <v>6</v>
      </c>
      <c r="P3297" s="838">
        <v>12525.619999999999</v>
      </c>
      <c r="Q3297" s="10">
        <v>0</v>
      </c>
      <c r="R3297" s="107">
        <v>12</v>
      </c>
    </row>
    <row r="3298" spans="1:18" s="843" customFormat="1" ht="22.5" x14ac:dyDescent="0.25">
      <c r="A3298" s="107" t="s">
        <v>19901</v>
      </c>
      <c r="B3298" s="10" t="s">
        <v>19548</v>
      </c>
      <c r="C3298" s="269" t="s">
        <v>30118</v>
      </c>
      <c r="D3298" s="841" t="s">
        <v>19902</v>
      </c>
      <c r="E3298" s="837">
        <v>2100</v>
      </c>
      <c r="F3298" s="269" t="s">
        <v>22908</v>
      </c>
      <c r="G3298" s="841" t="s">
        <v>22909</v>
      </c>
      <c r="H3298" s="842" t="s">
        <v>17159</v>
      </c>
      <c r="I3298" s="842" t="s">
        <v>15810</v>
      </c>
      <c r="J3298" s="107" t="s">
        <v>17159</v>
      </c>
      <c r="K3298" s="10">
        <v>3</v>
      </c>
      <c r="L3298" s="10">
        <v>12</v>
      </c>
      <c r="M3298" s="838">
        <v>25800</v>
      </c>
      <c r="N3298" s="10">
        <v>0</v>
      </c>
      <c r="O3298" s="107">
        <v>6</v>
      </c>
      <c r="P3298" s="838">
        <v>12600</v>
      </c>
      <c r="Q3298" s="10">
        <v>0</v>
      </c>
      <c r="R3298" s="107">
        <v>12</v>
      </c>
    </row>
    <row r="3299" spans="1:18" s="843" customFormat="1" ht="22.5" x14ac:dyDescent="0.25">
      <c r="A3299" s="107" t="s">
        <v>19901</v>
      </c>
      <c r="B3299" s="10" t="s">
        <v>19548</v>
      </c>
      <c r="C3299" s="269" t="s">
        <v>30118</v>
      </c>
      <c r="D3299" s="841" t="s">
        <v>20050</v>
      </c>
      <c r="E3299" s="837">
        <v>3200</v>
      </c>
      <c r="F3299" s="269" t="s">
        <v>22910</v>
      </c>
      <c r="G3299" s="841" t="s">
        <v>22911</v>
      </c>
      <c r="H3299" s="842" t="s">
        <v>19594</v>
      </c>
      <c r="I3299" s="842" t="s">
        <v>19093</v>
      </c>
      <c r="J3299" s="107" t="s">
        <v>19594</v>
      </c>
      <c r="K3299" s="10">
        <v>3</v>
      </c>
      <c r="L3299" s="10">
        <v>12</v>
      </c>
      <c r="M3299" s="838">
        <v>38990</v>
      </c>
      <c r="N3299" s="10">
        <v>0</v>
      </c>
      <c r="O3299" s="107">
        <v>6</v>
      </c>
      <c r="P3299" s="838">
        <v>19200</v>
      </c>
      <c r="Q3299" s="10">
        <v>0</v>
      </c>
      <c r="R3299" s="107">
        <v>12</v>
      </c>
    </row>
    <row r="3300" spans="1:18" s="843" customFormat="1" ht="22.5" x14ac:dyDescent="0.25">
      <c r="A3300" s="107" t="s">
        <v>19901</v>
      </c>
      <c r="B3300" s="10" t="s">
        <v>19548</v>
      </c>
      <c r="C3300" s="269" t="s">
        <v>30118</v>
      </c>
      <c r="D3300" s="841" t="s">
        <v>19902</v>
      </c>
      <c r="E3300" s="837">
        <v>2100</v>
      </c>
      <c r="F3300" s="269" t="s">
        <v>22912</v>
      </c>
      <c r="G3300" s="841" t="s">
        <v>22913</v>
      </c>
      <c r="H3300" s="842" t="s">
        <v>17159</v>
      </c>
      <c r="I3300" s="842" t="s">
        <v>15810</v>
      </c>
      <c r="J3300" s="107" t="s">
        <v>17159</v>
      </c>
      <c r="K3300" s="10">
        <v>3</v>
      </c>
      <c r="L3300" s="10">
        <v>12</v>
      </c>
      <c r="M3300" s="838">
        <v>25800</v>
      </c>
      <c r="N3300" s="10">
        <v>0</v>
      </c>
      <c r="O3300" s="107">
        <v>6</v>
      </c>
      <c r="P3300" s="838">
        <v>12600</v>
      </c>
      <c r="Q3300" s="10">
        <v>0</v>
      </c>
      <c r="R3300" s="107">
        <v>12</v>
      </c>
    </row>
    <row r="3301" spans="1:18" s="843" customFormat="1" ht="22.5" x14ac:dyDescent="0.25">
      <c r="A3301" s="107" t="s">
        <v>19901</v>
      </c>
      <c r="B3301" s="10" t="s">
        <v>19548</v>
      </c>
      <c r="C3301" s="269" t="s">
        <v>30118</v>
      </c>
      <c r="D3301" s="841" t="s">
        <v>22914</v>
      </c>
      <c r="E3301" s="837">
        <v>3500</v>
      </c>
      <c r="F3301" s="269" t="s">
        <v>22915</v>
      </c>
      <c r="G3301" s="841" t="s">
        <v>22916</v>
      </c>
      <c r="H3301" s="842" t="s">
        <v>15577</v>
      </c>
      <c r="I3301" s="842" t="s">
        <v>19093</v>
      </c>
      <c r="J3301" s="107" t="s">
        <v>15577</v>
      </c>
      <c r="K3301" s="10">
        <v>3</v>
      </c>
      <c r="L3301" s="10">
        <v>12</v>
      </c>
      <c r="M3301" s="838">
        <v>42600</v>
      </c>
      <c r="N3301" s="10">
        <v>0</v>
      </c>
      <c r="O3301" s="107">
        <v>6</v>
      </c>
      <c r="P3301" s="838">
        <v>21000</v>
      </c>
      <c r="Q3301" s="10">
        <v>0</v>
      </c>
      <c r="R3301" s="107">
        <v>12</v>
      </c>
    </row>
    <row r="3302" spans="1:18" s="843" customFormat="1" ht="22.5" x14ac:dyDescent="0.25">
      <c r="A3302" s="107" t="s">
        <v>19901</v>
      </c>
      <c r="B3302" s="10" t="s">
        <v>19548</v>
      </c>
      <c r="C3302" s="269" t="s">
        <v>30118</v>
      </c>
      <c r="D3302" s="841" t="s">
        <v>19902</v>
      </c>
      <c r="E3302" s="837">
        <v>2100</v>
      </c>
      <c r="F3302" s="269" t="s">
        <v>22917</v>
      </c>
      <c r="G3302" s="841" t="s">
        <v>22918</v>
      </c>
      <c r="H3302" s="842" t="s">
        <v>17159</v>
      </c>
      <c r="I3302" s="842" t="s">
        <v>15810</v>
      </c>
      <c r="J3302" s="107" t="s">
        <v>17159</v>
      </c>
      <c r="K3302" s="10">
        <v>3</v>
      </c>
      <c r="L3302" s="10">
        <v>12</v>
      </c>
      <c r="M3302" s="838">
        <v>25744.58</v>
      </c>
      <c r="N3302" s="10">
        <v>0</v>
      </c>
      <c r="O3302" s="107">
        <v>6</v>
      </c>
      <c r="P3302" s="838">
        <v>12600</v>
      </c>
      <c r="Q3302" s="10">
        <v>0</v>
      </c>
      <c r="R3302" s="107">
        <v>12</v>
      </c>
    </row>
    <row r="3303" spans="1:18" s="843" customFormat="1" ht="22.5" x14ac:dyDescent="0.25">
      <c r="A3303" s="107" t="s">
        <v>19901</v>
      </c>
      <c r="B3303" s="10" t="s">
        <v>19548</v>
      </c>
      <c r="C3303" s="269" t="s">
        <v>30118</v>
      </c>
      <c r="D3303" s="841" t="s">
        <v>19902</v>
      </c>
      <c r="E3303" s="837">
        <v>2100</v>
      </c>
      <c r="F3303" s="269" t="s">
        <v>22919</v>
      </c>
      <c r="G3303" s="841" t="s">
        <v>22920</v>
      </c>
      <c r="H3303" s="842" t="s">
        <v>17159</v>
      </c>
      <c r="I3303" s="842" t="s">
        <v>15810</v>
      </c>
      <c r="J3303" s="107" t="s">
        <v>17159</v>
      </c>
      <c r="K3303" s="10">
        <v>3</v>
      </c>
      <c r="L3303" s="10">
        <v>12</v>
      </c>
      <c r="M3303" s="838">
        <v>25800</v>
      </c>
      <c r="N3303" s="10">
        <v>0</v>
      </c>
      <c r="O3303" s="107">
        <v>6</v>
      </c>
      <c r="P3303" s="838">
        <v>12600</v>
      </c>
      <c r="Q3303" s="10">
        <v>0</v>
      </c>
      <c r="R3303" s="107">
        <v>12</v>
      </c>
    </row>
    <row r="3304" spans="1:18" s="843" customFormat="1" ht="22.5" x14ac:dyDescent="0.25">
      <c r="A3304" s="107" t="s">
        <v>19901</v>
      </c>
      <c r="B3304" s="10" t="s">
        <v>19548</v>
      </c>
      <c r="C3304" s="269" t="s">
        <v>30118</v>
      </c>
      <c r="D3304" s="841" t="s">
        <v>19902</v>
      </c>
      <c r="E3304" s="837">
        <v>2100</v>
      </c>
      <c r="F3304" s="269" t="s">
        <v>22921</v>
      </c>
      <c r="G3304" s="841" t="s">
        <v>22922</v>
      </c>
      <c r="H3304" s="842" t="s">
        <v>17159</v>
      </c>
      <c r="I3304" s="842" t="s">
        <v>15810</v>
      </c>
      <c r="J3304" s="107" t="s">
        <v>17159</v>
      </c>
      <c r="K3304" s="10">
        <v>3</v>
      </c>
      <c r="L3304" s="10">
        <v>12</v>
      </c>
      <c r="M3304" s="838">
        <v>25800</v>
      </c>
      <c r="N3304" s="10">
        <v>0</v>
      </c>
      <c r="O3304" s="107">
        <v>6</v>
      </c>
      <c r="P3304" s="838">
        <v>12600</v>
      </c>
      <c r="Q3304" s="10">
        <v>0</v>
      </c>
      <c r="R3304" s="107">
        <v>12</v>
      </c>
    </row>
    <row r="3305" spans="1:18" s="843" customFormat="1" ht="22.5" x14ac:dyDescent="0.25">
      <c r="A3305" s="107" t="s">
        <v>19901</v>
      </c>
      <c r="B3305" s="10" t="s">
        <v>19548</v>
      </c>
      <c r="C3305" s="269" t="s">
        <v>30118</v>
      </c>
      <c r="D3305" s="841" t="s">
        <v>22923</v>
      </c>
      <c r="E3305" s="837">
        <v>2300</v>
      </c>
      <c r="F3305" s="269" t="s">
        <v>22924</v>
      </c>
      <c r="G3305" s="841" t="s">
        <v>22925</v>
      </c>
      <c r="H3305" s="842" t="s">
        <v>22926</v>
      </c>
      <c r="I3305" s="842" t="s">
        <v>19093</v>
      </c>
      <c r="J3305" s="107" t="s">
        <v>22926</v>
      </c>
      <c r="K3305" s="10">
        <v>3</v>
      </c>
      <c r="L3305" s="10">
        <v>12</v>
      </c>
      <c r="M3305" s="838">
        <v>28189.3</v>
      </c>
      <c r="N3305" s="10">
        <v>0</v>
      </c>
      <c r="O3305" s="107">
        <v>6</v>
      </c>
      <c r="P3305" s="838">
        <v>13750.489999999998</v>
      </c>
      <c r="Q3305" s="10">
        <v>0</v>
      </c>
      <c r="R3305" s="107">
        <v>12</v>
      </c>
    </row>
    <row r="3306" spans="1:18" s="843" customFormat="1" ht="22.5" x14ac:dyDescent="0.25">
      <c r="A3306" s="107" t="s">
        <v>19901</v>
      </c>
      <c r="B3306" s="10" t="s">
        <v>19548</v>
      </c>
      <c r="C3306" s="269" t="s">
        <v>30118</v>
      </c>
      <c r="D3306" s="841" t="s">
        <v>19955</v>
      </c>
      <c r="E3306" s="837">
        <v>3200</v>
      </c>
      <c r="F3306" s="269" t="s">
        <v>22927</v>
      </c>
      <c r="G3306" s="841" t="s">
        <v>22928</v>
      </c>
      <c r="H3306" s="842" t="s">
        <v>19594</v>
      </c>
      <c r="I3306" s="842" t="s">
        <v>19093</v>
      </c>
      <c r="J3306" s="107" t="s">
        <v>19594</v>
      </c>
      <c r="K3306" s="10">
        <v>3</v>
      </c>
      <c r="L3306" s="10">
        <v>12</v>
      </c>
      <c r="M3306" s="838">
        <v>39000</v>
      </c>
      <c r="N3306" s="10">
        <v>0</v>
      </c>
      <c r="O3306" s="107">
        <v>6</v>
      </c>
      <c r="P3306" s="838">
        <v>19199.78</v>
      </c>
      <c r="Q3306" s="10">
        <v>0</v>
      </c>
      <c r="R3306" s="107">
        <v>12</v>
      </c>
    </row>
    <row r="3307" spans="1:18" s="843" customFormat="1" ht="22.5" x14ac:dyDescent="0.25">
      <c r="A3307" s="107" t="s">
        <v>19901</v>
      </c>
      <c r="B3307" s="10" t="s">
        <v>19548</v>
      </c>
      <c r="C3307" s="269" t="s">
        <v>30118</v>
      </c>
      <c r="D3307" s="841" t="s">
        <v>19902</v>
      </c>
      <c r="E3307" s="837">
        <v>2100</v>
      </c>
      <c r="F3307" s="269" t="s">
        <v>22929</v>
      </c>
      <c r="G3307" s="841" t="s">
        <v>22930</v>
      </c>
      <c r="H3307" s="842" t="s">
        <v>17159</v>
      </c>
      <c r="I3307" s="842" t="s">
        <v>15810</v>
      </c>
      <c r="J3307" s="107" t="s">
        <v>17159</v>
      </c>
      <c r="K3307" s="10">
        <v>3</v>
      </c>
      <c r="L3307" s="10">
        <v>12</v>
      </c>
      <c r="M3307" s="838">
        <v>25800</v>
      </c>
      <c r="N3307" s="10">
        <v>0</v>
      </c>
      <c r="O3307" s="107">
        <v>6</v>
      </c>
      <c r="P3307" s="838">
        <v>12600</v>
      </c>
      <c r="Q3307" s="10">
        <v>0</v>
      </c>
      <c r="R3307" s="107">
        <v>12</v>
      </c>
    </row>
    <row r="3308" spans="1:18" s="843" customFormat="1" ht="22.5" x14ac:dyDescent="0.25">
      <c r="A3308" s="107" t="s">
        <v>19901</v>
      </c>
      <c r="B3308" s="10" t="s">
        <v>19548</v>
      </c>
      <c r="C3308" s="269" t="s">
        <v>30118</v>
      </c>
      <c r="D3308" s="841" t="s">
        <v>19902</v>
      </c>
      <c r="E3308" s="837">
        <v>2100</v>
      </c>
      <c r="F3308" s="269" t="s">
        <v>22931</v>
      </c>
      <c r="G3308" s="841" t="s">
        <v>22932</v>
      </c>
      <c r="H3308" s="842" t="s">
        <v>17159</v>
      </c>
      <c r="I3308" s="842" t="s">
        <v>15810</v>
      </c>
      <c r="J3308" s="107" t="s">
        <v>17159</v>
      </c>
      <c r="K3308" s="10">
        <v>3</v>
      </c>
      <c r="L3308" s="10">
        <v>12</v>
      </c>
      <c r="M3308" s="838">
        <v>25800</v>
      </c>
      <c r="N3308" s="10">
        <v>0</v>
      </c>
      <c r="O3308" s="107">
        <v>6</v>
      </c>
      <c r="P3308" s="838">
        <v>12600</v>
      </c>
      <c r="Q3308" s="10">
        <v>0</v>
      </c>
      <c r="R3308" s="107">
        <v>12</v>
      </c>
    </row>
    <row r="3309" spans="1:18" s="843" customFormat="1" ht="22.5" x14ac:dyDescent="0.25">
      <c r="A3309" s="107" t="s">
        <v>19901</v>
      </c>
      <c r="B3309" s="10" t="s">
        <v>19548</v>
      </c>
      <c r="C3309" s="269" t="s">
        <v>30118</v>
      </c>
      <c r="D3309" s="841" t="s">
        <v>20345</v>
      </c>
      <c r="E3309" s="837">
        <v>3500</v>
      </c>
      <c r="F3309" s="269" t="s">
        <v>22933</v>
      </c>
      <c r="G3309" s="841" t="s">
        <v>22934</v>
      </c>
      <c r="H3309" s="842" t="s">
        <v>19594</v>
      </c>
      <c r="I3309" s="842" t="s">
        <v>19093</v>
      </c>
      <c r="J3309" s="107" t="s">
        <v>19594</v>
      </c>
      <c r="K3309" s="10">
        <v>3</v>
      </c>
      <c r="L3309" s="10">
        <v>12</v>
      </c>
      <c r="M3309" s="838">
        <v>42615.74</v>
      </c>
      <c r="N3309" s="10">
        <v>0</v>
      </c>
      <c r="O3309" s="107">
        <v>6</v>
      </c>
      <c r="P3309" s="838">
        <v>21000</v>
      </c>
      <c r="Q3309" s="10">
        <v>0</v>
      </c>
      <c r="R3309" s="107">
        <v>12</v>
      </c>
    </row>
    <row r="3310" spans="1:18" s="843" customFormat="1" ht="22.5" x14ac:dyDescent="0.25">
      <c r="A3310" s="107" t="s">
        <v>19901</v>
      </c>
      <c r="B3310" s="10" t="s">
        <v>19548</v>
      </c>
      <c r="C3310" s="269" t="s">
        <v>30118</v>
      </c>
      <c r="D3310" s="841" t="s">
        <v>19902</v>
      </c>
      <c r="E3310" s="837">
        <v>2100</v>
      </c>
      <c r="F3310" s="269" t="s">
        <v>22935</v>
      </c>
      <c r="G3310" s="841" t="s">
        <v>22936</v>
      </c>
      <c r="H3310" s="842" t="s">
        <v>15585</v>
      </c>
      <c r="I3310" s="842" t="s">
        <v>15585</v>
      </c>
      <c r="J3310" s="107" t="s">
        <v>15585</v>
      </c>
      <c r="K3310" s="10">
        <v>3</v>
      </c>
      <c r="L3310" s="10">
        <v>12</v>
      </c>
      <c r="M3310" s="838">
        <v>25791.25</v>
      </c>
      <c r="N3310" s="10">
        <v>0</v>
      </c>
      <c r="O3310" s="107">
        <v>6</v>
      </c>
      <c r="P3310" s="838">
        <v>12600</v>
      </c>
      <c r="Q3310" s="10">
        <v>0</v>
      </c>
      <c r="R3310" s="107">
        <v>12</v>
      </c>
    </row>
    <row r="3311" spans="1:18" s="843" customFormat="1" ht="22.5" x14ac:dyDescent="0.25">
      <c r="A3311" s="107" t="s">
        <v>19901</v>
      </c>
      <c r="B3311" s="10" t="s">
        <v>19548</v>
      </c>
      <c r="C3311" s="269" t="s">
        <v>30118</v>
      </c>
      <c r="D3311" s="841" t="s">
        <v>19905</v>
      </c>
      <c r="E3311" s="837">
        <v>2100</v>
      </c>
      <c r="F3311" s="269" t="s">
        <v>22937</v>
      </c>
      <c r="G3311" s="841" t="s">
        <v>22938</v>
      </c>
      <c r="H3311" s="842" t="s">
        <v>15585</v>
      </c>
      <c r="I3311" s="842" t="s">
        <v>15585</v>
      </c>
      <c r="J3311" s="107" t="s">
        <v>15585</v>
      </c>
      <c r="K3311" s="10">
        <v>3</v>
      </c>
      <c r="L3311" s="10">
        <v>12</v>
      </c>
      <c r="M3311" s="838">
        <v>22004</v>
      </c>
      <c r="N3311" s="10">
        <v>0</v>
      </c>
      <c r="O3311" s="107">
        <v>6</v>
      </c>
      <c r="P3311" s="838">
        <v>12511.92</v>
      </c>
      <c r="Q3311" s="10">
        <v>0</v>
      </c>
      <c r="R3311" s="107">
        <v>12</v>
      </c>
    </row>
    <row r="3312" spans="1:18" s="843" customFormat="1" ht="22.5" x14ac:dyDescent="0.25">
      <c r="A3312" s="107" t="s">
        <v>19901</v>
      </c>
      <c r="B3312" s="10" t="s">
        <v>19548</v>
      </c>
      <c r="C3312" s="269" t="s">
        <v>30118</v>
      </c>
      <c r="D3312" s="841" t="s">
        <v>19902</v>
      </c>
      <c r="E3312" s="837">
        <v>2100</v>
      </c>
      <c r="F3312" s="269" t="s">
        <v>22939</v>
      </c>
      <c r="G3312" s="841" t="s">
        <v>22940</v>
      </c>
      <c r="H3312" s="842" t="s">
        <v>17159</v>
      </c>
      <c r="I3312" s="842" t="s">
        <v>15810</v>
      </c>
      <c r="J3312" s="107" t="s">
        <v>17159</v>
      </c>
      <c r="K3312" s="10">
        <v>3</v>
      </c>
      <c r="L3312" s="10">
        <v>12</v>
      </c>
      <c r="M3312" s="838">
        <v>25800</v>
      </c>
      <c r="N3312" s="10">
        <v>0</v>
      </c>
      <c r="O3312" s="107">
        <v>6</v>
      </c>
      <c r="P3312" s="838">
        <v>12600</v>
      </c>
      <c r="Q3312" s="10">
        <v>0</v>
      </c>
      <c r="R3312" s="107">
        <v>12</v>
      </c>
    </row>
    <row r="3313" spans="1:18" s="843" customFormat="1" ht="22.5" x14ac:dyDescent="0.25">
      <c r="A3313" s="107" t="s">
        <v>19901</v>
      </c>
      <c r="B3313" s="10" t="s">
        <v>19548</v>
      </c>
      <c r="C3313" s="269" t="s">
        <v>30118</v>
      </c>
      <c r="D3313" s="841" t="s">
        <v>19991</v>
      </c>
      <c r="E3313" s="837">
        <v>1200</v>
      </c>
      <c r="F3313" s="269" t="s">
        <v>22941</v>
      </c>
      <c r="G3313" s="841" t="s">
        <v>22942</v>
      </c>
      <c r="H3313" s="842" t="s">
        <v>15585</v>
      </c>
      <c r="I3313" s="842" t="s">
        <v>15585</v>
      </c>
      <c r="J3313" s="107" t="s">
        <v>15585</v>
      </c>
      <c r="K3313" s="10">
        <v>3</v>
      </c>
      <c r="L3313" s="10">
        <v>12</v>
      </c>
      <c r="M3313" s="838">
        <v>15210</v>
      </c>
      <c r="N3313" s="10">
        <v>0</v>
      </c>
      <c r="O3313" s="107">
        <v>1</v>
      </c>
      <c r="P3313" s="838">
        <v>1310</v>
      </c>
      <c r="Q3313" s="10">
        <v>0</v>
      </c>
      <c r="R3313" s="107">
        <v>0</v>
      </c>
    </row>
    <row r="3314" spans="1:18" s="843" customFormat="1" ht="22.5" x14ac:dyDescent="0.25">
      <c r="A3314" s="107" t="s">
        <v>19901</v>
      </c>
      <c r="B3314" s="10" t="s">
        <v>19548</v>
      </c>
      <c r="C3314" s="269" t="s">
        <v>30118</v>
      </c>
      <c r="D3314" s="841" t="s">
        <v>19991</v>
      </c>
      <c r="E3314" s="837">
        <v>1200</v>
      </c>
      <c r="F3314" s="269" t="s">
        <v>22943</v>
      </c>
      <c r="G3314" s="841" t="s">
        <v>22944</v>
      </c>
      <c r="H3314" s="842" t="s">
        <v>17320</v>
      </c>
      <c r="I3314" s="842" t="s">
        <v>15810</v>
      </c>
      <c r="J3314" s="107" t="s">
        <v>17320</v>
      </c>
      <c r="K3314" s="10">
        <v>3</v>
      </c>
      <c r="L3314" s="10">
        <v>12</v>
      </c>
      <c r="M3314" s="838">
        <v>15210</v>
      </c>
      <c r="N3314" s="10">
        <v>0</v>
      </c>
      <c r="O3314" s="107">
        <v>6</v>
      </c>
      <c r="P3314" s="838">
        <v>7200</v>
      </c>
      <c r="Q3314" s="10">
        <v>0</v>
      </c>
      <c r="R3314" s="107">
        <v>12</v>
      </c>
    </row>
    <row r="3315" spans="1:18" s="843" customFormat="1" ht="22.5" x14ac:dyDescent="0.25">
      <c r="A3315" s="107" t="s">
        <v>19901</v>
      </c>
      <c r="B3315" s="10" t="s">
        <v>19548</v>
      </c>
      <c r="C3315" s="269" t="s">
        <v>30118</v>
      </c>
      <c r="D3315" s="841" t="s">
        <v>19902</v>
      </c>
      <c r="E3315" s="837">
        <v>2100</v>
      </c>
      <c r="F3315" s="269" t="s">
        <v>22945</v>
      </c>
      <c r="G3315" s="841" t="s">
        <v>22946</v>
      </c>
      <c r="H3315" s="842" t="s">
        <v>17159</v>
      </c>
      <c r="I3315" s="842" t="s">
        <v>15810</v>
      </c>
      <c r="J3315" s="107" t="s">
        <v>17159</v>
      </c>
      <c r="K3315" s="10">
        <v>3</v>
      </c>
      <c r="L3315" s="10">
        <v>12</v>
      </c>
      <c r="M3315" s="838">
        <v>25800</v>
      </c>
      <c r="N3315" s="10">
        <v>0</v>
      </c>
      <c r="O3315" s="107">
        <v>6</v>
      </c>
      <c r="P3315" s="838">
        <v>12600</v>
      </c>
      <c r="Q3315" s="10">
        <v>0</v>
      </c>
      <c r="R3315" s="107">
        <v>12</v>
      </c>
    </row>
    <row r="3316" spans="1:18" s="843" customFormat="1" ht="22.5" x14ac:dyDescent="0.25">
      <c r="A3316" s="107" t="s">
        <v>19901</v>
      </c>
      <c r="B3316" s="10" t="s">
        <v>19548</v>
      </c>
      <c r="C3316" s="269" t="s">
        <v>30118</v>
      </c>
      <c r="D3316" s="841" t="s">
        <v>20021</v>
      </c>
      <c r="E3316" s="837">
        <v>1250</v>
      </c>
      <c r="F3316" s="269" t="s">
        <v>22947</v>
      </c>
      <c r="G3316" s="841" t="s">
        <v>22948</v>
      </c>
      <c r="H3316" s="842" t="s">
        <v>17159</v>
      </c>
      <c r="I3316" s="842" t="s">
        <v>15810</v>
      </c>
      <c r="J3316" s="107" t="s">
        <v>17159</v>
      </c>
      <c r="K3316" s="10">
        <v>3</v>
      </c>
      <c r="L3316" s="10">
        <v>12</v>
      </c>
      <c r="M3316" s="838">
        <v>15810</v>
      </c>
      <c r="N3316" s="10">
        <v>0</v>
      </c>
      <c r="O3316" s="107">
        <v>6</v>
      </c>
      <c r="P3316" s="838">
        <v>7458.33</v>
      </c>
      <c r="Q3316" s="10">
        <v>0</v>
      </c>
      <c r="R3316" s="107">
        <v>12</v>
      </c>
    </row>
    <row r="3317" spans="1:18" s="843" customFormat="1" ht="22.5" x14ac:dyDescent="0.25">
      <c r="A3317" s="107" t="s">
        <v>19901</v>
      </c>
      <c r="B3317" s="10" t="s">
        <v>19548</v>
      </c>
      <c r="C3317" s="269" t="s">
        <v>30118</v>
      </c>
      <c r="D3317" s="841" t="s">
        <v>19955</v>
      </c>
      <c r="E3317" s="837">
        <v>3200</v>
      </c>
      <c r="F3317" s="269" t="s">
        <v>22949</v>
      </c>
      <c r="G3317" s="841" t="s">
        <v>22950</v>
      </c>
      <c r="H3317" s="842" t="s">
        <v>19594</v>
      </c>
      <c r="I3317" s="842" t="s">
        <v>19093</v>
      </c>
      <c r="J3317" s="107" t="s">
        <v>19594</v>
      </c>
      <c r="K3317" s="10">
        <v>3</v>
      </c>
      <c r="L3317" s="10">
        <v>12</v>
      </c>
      <c r="M3317" s="838">
        <v>39000</v>
      </c>
      <c r="N3317" s="10">
        <v>0</v>
      </c>
      <c r="O3317" s="107">
        <v>6</v>
      </c>
      <c r="P3317" s="838">
        <v>19200</v>
      </c>
      <c r="Q3317" s="10">
        <v>0</v>
      </c>
      <c r="R3317" s="107">
        <v>12</v>
      </c>
    </row>
    <row r="3318" spans="1:18" s="843" customFormat="1" ht="22.5" x14ac:dyDescent="0.25">
      <c r="A3318" s="107" t="s">
        <v>19901</v>
      </c>
      <c r="B3318" s="10" t="s">
        <v>19548</v>
      </c>
      <c r="C3318" s="269" t="s">
        <v>30118</v>
      </c>
      <c r="D3318" s="841" t="s">
        <v>19908</v>
      </c>
      <c r="E3318" s="837">
        <v>3200</v>
      </c>
      <c r="F3318" s="269" t="s">
        <v>22951</v>
      </c>
      <c r="G3318" s="841" t="s">
        <v>22952</v>
      </c>
      <c r="H3318" s="842" t="s">
        <v>19641</v>
      </c>
      <c r="I3318" s="842" t="s">
        <v>19093</v>
      </c>
      <c r="J3318" s="107" t="s">
        <v>19641</v>
      </c>
      <c r="K3318" s="10">
        <v>3</v>
      </c>
      <c r="L3318" s="10">
        <v>12</v>
      </c>
      <c r="M3318" s="838">
        <v>38986.67</v>
      </c>
      <c r="N3318" s="10">
        <v>0</v>
      </c>
      <c r="O3318" s="107">
        <v>6</v>
      </c>
      <c r="P3318" s="838">
        <v>19197.330000000002</v>
      </c>
      <c r="Q3318" s="10">
        <v>0</v>
      </c>
      <c r="R3318" s="107">
        <v>12</v>
      </c>
    </row>
    <row r="3319" spans="1:18" s="843" customFormat="1" ht="22.5" x14ac:dyDescent="0.25">
      <c r="A3319" s="107" t="s">
        <v>19901</v>
      </c>
      <c r="B3319" s="10" t="s">
        <v>19548</v>
      </c>
      <c r="C3319" s="269" t="s">
        <v>30118</v>
      </c>
      <c r="D3319" s="841" t="s">
        <v>19961</v>
      </c>
      <c r="E3319" s="837">
        <v>1400</v>
      </c>
      <c r="F3319" s="269" t="s">
        <v>22953</v>
      </c>
      <c r="G3319" s="841" t="s">
        <v>22954</v>
      </c>
      <c r="H3319" s="842" t="s">
        <v>15585</v>
      </c>
      <c r="I3319" s="842" t="s">
        <v>15585</v>
      </c>
      <c r="J3319" s="107" t="s">
        <v>15585</v>
      </c>
      <c r="K3319" s="10">
        <v>3</v>
      </c>
      <c r="L3319" s="10">
        <v>12</v>
      </c>
      <c r="M3319" s="838">
        <v>17610</v>
      </c>
      <c r="N3319" s="10">
        <v>0</v>
      </c>
      <c r="O3319" s="107">
        <v>6</v>
      </c>
      <c r="P3319" s="838">
        <v>8400</v>
      </c>
      <c r="Q3319" s="10">
        <v>0</v>
      </c>
      <c r="R3319" s="107">
        <v>12</v>
      </c>
    </row>
    <row r="3320" spans="1:18" s="843" customFormat="1" ht="33.75" x14ac:dyDescent="0.25">
      <c r="A3320" s="107" t="s">
        <v>19901</v>
      </c>
      <c r="B3320" s="10" t="s">
        <v>19548</v>
      </c>
      <c r="C3320" s="269" t="s">
        <v>30118</v>
      </c>
      <c r="D3320" s="841" t="s">
        <v>21357</v>
      </c>
      <c r="E3320" s="837">
        <v>3800</v>
      </c>
      <c r="F3320" s="269" t="s">
        <v>22955</v>
      </c>
      <c r="G3320" s="841" t="s">
        <v>22956</v>
      </c>
      <c r="H3320" s="842" t="s">
        <v>19917</v>
      </c>
      <c r="I3320" s="842" t="s">
        <v>19093</v>
      </c>
      <c r="J3320" s="107" t="s">
        <v>19917</v>
      </c>
      <c r="K3320" s="10">
        <v>3</v>
      </c>
      <c r="L3320" s="10">
        <v>12</v>
      </c>
      <c r="M3320" s="838">
        <v>46200</v>
      </c>
      <c r="N3320" s="10">
        <v>0</v>
      </c>
      <c r="O3320" s="107">
        <v>6</v>
      </c>
      <c r="P3320" s="838">
        <v>22800</v>
      </c>
      <c r="Q3320" s="10">
        <v>0</v>
      </c>
      <c r="R3320" s="107">
        <v>12</v>
      </c>
    </row>
    <row r="3321" spans="1:18" s="843" customFormat="1" ht="22.5" x14ac:dyDescent="0.25">
      <c r="A3321" s="107" t="s">
        <v>19901</v>
      </c>
      <c r="B3321" s="10" t="s">
        <v>19548</v>
      </c>
      <c r="C3321" s="269" t="s">
        <v>30118</v>
      </c>
      <c r="D3321" s="841" t="s">
        <v>20233</v>
      </c>
      <c r="E3321" s="837">
        <v>3200</v>
      </c>
      <c r="F3321" s="269" t="s">
        <v>22957</v>
      </c>
      <c r="G3321" s="841" t="s">
        <v>22958</v>
      </c>
      <c r="H3321" s="842" t="s">
        <v>19911</v>
      </c>
      <c r="I3321" s="842" t="s">
        <v>19093</v>
      </c>
      <c r="J3321" s="107" t="s">
        <v>19911</v>
      </c>
      <c r="K3321" s="10">
        <v>3</v>
      </c>
      <c r="L3321" s="10">
        <v>12</v>
      </c>
      <c r="M3321" s="838">
        <v>39000</v>
      </c>
      <c r="N3321" s="10">
        <v>0</v>
      </c>
      <c r="O3321" s="107">
        <v>6</v>
      </c>
      <c r="P3321" s="838">
        <v>19200</v>
      </c>
      <c r="Q3321" s="10">
        <v>0</v>
      </c>
      <c r="R3321" s="107">
        <v>12</v>
      </c>
    </row>
    <row r="3322" spans="1:18" s="843" customFormat="1" ht="22.5" x14ac:dyDescent="0.25">
      <c r="A3322" s="107" t="s">
        <v>19901</v>
      </c>
      <c r="B3322" s="10" t="s">
        <v>19548</v>
      </c>
      <c r="C3322" s="269" t="s">
        <v>30118</v>
      </c>
      <c r="D3322" s="841" t="s">
        <v>19955</v>
      </c>
      <c r="E3322" s="837">
        <v>3200</v>
      </c>
      <c r="F3322" s="269" t="s">
        <v>22959</v>
      </c>
      <c r="G3322" s="841" t="s">
        <v>22960</v>
      </c>
      <c r="H3322" s="842" t="s">
        <v>19594</v>
      </c>
      <c r="I3322" s="842" t="s">
        <v>19093</v>
      </c>
      <c r="J3322" s="107" t="s">
        <v>19594</v>
      </c>
      <c r="K3322" s="10">
        <v>3</v>
      </c>
      <c r="L3322" s="10">
        <v>12</v>
      </c>
      <c r="M3322" s="838">
        <v>39000</v>
      </c>
      <c r="N3322" s="10">
        <v>0</v>
      </c>
      <c r="O3322" s="107">
        <v>6</v>
      </c>
      <c r="P3322" s="838">
        <v>16000</v>
      </c>
      <c r="Q3322" s="10">
        <v>0</v>
      </c>
      <c r="R3322" s="107">
        <v>12</v>
      </c>
    </row>
    <row r="3323" spans="1:18" s="843" customFormat="1" ht="22.5" x14ac:dyDescent="0.25">
      <c r="A3323" s="107" t="s">
        <v>19901</v>
      </c>
      <c r="B3323" s="10" t="s">
        <v>19548</v>
      </c>
      <c r="C3323" s="269" t="s">
        <v>30118</v>
      </c>
      <c r="D3323" s="841" t="s">
        <v>19908</v>
      </c>
      <c r="E3323" s="837">
        <v>3200</v>
      </c>
      <c r="F3323" s="269" t="s">
        <v>22961</v>
      </c>
      <c r="G3323" s="841" t="s">
        <v>22962</v>
      </c>
      <c r="H3323" s="842" t="s">
        <v>19911</v>
      </c>
      <c r="I3323" s="842" t="s">
        <v>19093</v>
      </c>
      <c r="J3323" s="107" t="s">
        <v>19911</v>
      </c>
      <c r="K3323" s="10">
        <v>3</v>
      </c>
      <c r="L3323" s="10">
        <v>12</v>
      </c>
      <c r="M3323" s="838">
        <v>39000</v>
      </c>
      <c r="N3323" s="10">
        <v>0</v>
      </c>
      <c r="O3323" s="107">
        <v>2</v>
      </c>
      <c r="P3323" s="838">
        <v>7617.78</v>
      </c>
      <c r="Q3323" s="10">
        <v>0</v>
      </c>
      <c r="R3323" s="107">
        <v>0</v>
      </c>
    </row>
    <row r="3324" spans="1:18" s="843" customFormat="1" ht="22.5" x14ac:dyDescent="0.25">
      <c r="A3324" s="107" t="s">
        <v>19901</v>
      </c>
      <c r="B3324" s="10" t="s">
        <v>19548</v>
      </c>
      <c r="C3324" s="269" t="s">
        <v>30118</v>
      </c>
      <c r="D3324" s="841" t="s">
        <v>20345</v>
      </c>
      <c r="E3324" s="837">
        <v>3500</v>
      </c>
      <c r="F3324" s="269" t="s">
        <v>22963</v>
      </c>
      <c r="G3324" s="841" t="s">
        <v>22964</v>
      </c>
      <c r="H3324" s="842" t="s">
        <v>15834</v>
      </c>
      <c r="I3324" s="842" t="s">
        <v>19093</v>
      </c>
      <c r="J3324" s="107" t="s">
        <v>15834</v>
      </c>
      <c r="K3324" s="10">
        <v>1</v>
      </c>
      <c r="L3324" s="10">
        <v>2</v>
      </c>
      <c r="M3324" s="838">
        <v>7423.89</v>
      </c>
      <c r="N3324" s="10">
        <v>1</v>
      </c>
      <c r="O3324" s="107">
        <v>6</v>
      </c>
      <c r="P3324" s="838">
        <v>0</v>
      </c>
      <c r="Q3324" s="10">
        <v>1</v>
      </c>
      <c r="R3324" s="107">
        <v>12</v>
      </c>
    </row>
    <row r="3325" spans="1:18" s="843" customFormat="1" ht="22.5" x14ac:dyDescent="0.25">
      <c r="A3325" s="107" t="s">
        <v>19901</v>
      </c>
      <c r="B3325" s="10" t="s">
        <v>19548</v>
      </c>
      <c r="C3325" s="269" t="s">
        <v>30118</v>
      </c>
      <c r="D3325" s="841" t="s">
        <v>19902</v>
      </c>
      <c r="E3325" s="837">
        <v>2100</v>
      </c>
      <c r="F3325" s="269" t="s">
        <v>22965</v>
      </c>
      <c r="G3325" s="841" t="s">
        <v>22966</v>
      </c>
      <c r="H3325" s="842" t="s">
        <v>17159</v>
      </c>
      <c r="I3325" s="842" t="s">
        <v>15810</v>
      </c>
      <c r="J3325" s="107" t="s">
        <v>17159</v>
      </c>
      <c r="K3325" s="10">
        <v>3</v>
      </c>
      <c r="L3325" s="10">
        <v>12</v>
      </c>
      <c r="M3325" s="838">
        <v>25800</v>
      </c>
      <c r="N3325" s="10">
        <v>0</v>
      </c>
      <c r="O3325" s="107">
        <v>6</v>
      </c>
      <c r="P3325" s="838">
        <v>12600</v>
      </c>
      <c r="Q3325" s="10">
        <v>0</v>
      </c>
      <c r="R3325" s="107">
        <v>12</v>
      </c>
    </row>
    <row r="3326" spans="1:18" s="843" customFormat="1" ht="22.5" x14ac:dyDescent="0.25">
      <c r="A3326" s="107" t="s">
        <v>19901</v>
      </c>
      <c r="B3326" s="10" t="s">
        <v>19548</v>
      </c>
      <c r="C3326" s="269" t="s">
        <v>30118</v>
      </c>
      <c r="D3326" s="841" t="s">
        <v>19955</v>
      </c>
      <c r="E3326" s="837">
        <v>3200</v>
      </c>
      <c r="F3326" s="269" t="s">
        <v>22967</v>
      </c>
      <c r="G3326" s="841" t="s">
        <v>22968</v>
      </c>
      <c r="H3326" s="842" t="s">
        <v>19594</v>
      </c>
      <c r="I3326" s="842" t="s">
        <v>19093</v>
      </c>
      <c r="J3326" s="107" t="s">
        <v>19594</v>
      </c>
      <c r="K3326" s="10">
        <v>3</v>
      </c>
      <c r="L3326" s="10">
        <v>12</v>
      </c>
      <c r="M3326" s="838">
        <v>39000</v>
      </c>
      <c r="N3326" s="10">
        <v>0</v>
      </c>
      <c r="O3326" s="107">
        <v>6</v>
      </c>
      <c r="P3326" s="838">
        <v>19200</v>
      </c>
      <c r="Q3326" s="10">
        <v>0</v>
      </c>
      <c r="R3326" s="107">
        <v>12</v>
      </c>
    </row>
    <row r="3327" spans="1:18" s="843" customFormat="1" ht="22.5" x14ac:dyDescent="0.25">
      <c r="A3327" s="107" t="s">
        <v>19901</v>
      </c>
      <c r="B3327" s="10" t="s">
        <v>19548</v>
      </c>
      <c r="C3327" s="269" t="s">
        <v>30118</v>
      </c>
      <c r="D3327" s="841" t="s">
        <v>19908</v>
      </c>
      <c r="E3327" s="837">
        <v>3200</v>
      </c>
      <c r="F3327" s="269" t="s">
        <v>22969</v>
      </c>
      <c r="G3327" s="841" t="s">
        <v>22970</v>
      </c>
      <c r="H3327" s="842" t="s">
        <v>19911</v>
      </c>
      <c r="I3327" s="842" t="s">
        <v>19093</v>
      </c>
      <c r="J3327" s="107" t="s">
        <v>19911</v>
      </c>
      <c r="K3327" s="10">
        <v>3</v>
      </c>
      <c r="L3327" s="10">
        <v>12</v>
      </c>
      <c r="M3327" s="838">
        <v>38988.89</v>
      </c>
      <c r="N3327" s="10">
        <v>0</v>
      </c>
      <c r="O3327" s="107">
        <v>6</v>
      </c>
      <c r="P3327" s="838">
        <v>19182.669999999998</v>
      </c>
      <c r="Q3327" s="10">
        <v>0</v>
      </c>
      <c r="R3327" s="107">
        <v>12</v>
      </c>
    </row>
    <row r="3328" spans="1:18" s="843" customFormat="1" ht="22.5" x14ac:dyDescent="0.25">
      <c r="A3328" s="107" t="s">
        <v>19901</v>
      </c>
      <c r="B3328" s="10" t="s">
        <v>19548</v>
      </c>
      <c r="C3328" s="269" t="s">
        <v>30118</v>
      </c>
      <c r="D3328" s="841" t="s">
        <v>19955</v>
      </c>
      <c r="E3328" s="837">
        <v>3200</v>
      </c>
      <c r="F3328" s="269" t="s">
        <v>22971</v>
      </c>
      <c r="G3328" s="841" t="s">
        <v>22972</v>
      </c>
      <c r="H3328" s="842" t="s">
        <v>19594</v>
      </c>
      <c r="I3328" s="842" t="s">
        <v>19093</v>
      </c>
      <c r="J3328" s="107" t="s">
        <v>19594</v>
      </c>
      <c r="K3328" s="10">
        <v>3</v>
      </c>
      <c r="L3328" s="10">
        <v>12</v>
      </c>
      <c r="M3328" s="838">
        <v>38999.11</v>
      </c>
      <c r="N3328" s="10">
        <v>0</v>
      </c>
      <c r="O3328" s="107">
        <v>6</v>
      </c>
      <c r="P3328" s="838">
        <v>19200</v>
      </c>
      <c r="Q3328" s="10">
        <v>0</v>
      </c>
      <c r="R3328" s="107">
        <v>12</v>
      </c>
    </row>
    <row r="3329" spans="1:18" s="843" customFormat="1" ht="22.5" x14ac:dyDescent="0.25">
      <c r="A3329" s="107" t="s">
        <v>19901</v>
      </c>
      <c r="B3329" s="10" t="s">
        <v>19548</v>
      </c>
      <c r="C3329" s="269" t="s">
        <v>30118</v>
      </c>
      <c r="D3329" s="841" t="s">
        <v>19902</v>
      </c>
      <c r="E3329" s="837">
        <v>2100</v>
      </c>
      <c r="F3329" s="269" t="s">
        <v>22973</v>
      </c>
      <c r="G3329" s="841" t="s">
        <v>22974</v>
      </c>
      <c r="H3329" s="842" t="s">
        <v>17159</v>
      </c>
      <c r="I3329" s="842" t="s">
        <v>15810</v>
      </c>
      <c r="J3329" s="107" t="s">
        <v>17159</v>
      </c>
      <c r="K3329" s="10">
        <v>3</v>
      </c>
      <c r="L3329" s="10">
        <v>12</v>
      </c>
      <c r="M3329" s="838">
        <v>25793.43</v>
      </c>
      <c r="N3329" s="10">
        <v>0</v>
      </c>
      <c r="O3329" s="107">
        <v>6</v>
      </c>
      <c r="P3329" s="838">
        <v>12600</v>
      </c>
      <c r="Q3329" s="10">
        <v>0</v>
      </c>
      <c r="R3329" s="107">
        <v>12</v>
      </c>
    </row>
    <row r="3330" spans="1:18" s="843" customFormat="1" ht="22.5" x14ac:dyDescent="0.25">
      <c r="A3330" s="107" t="s">
        <v>19901</v>
      </c>
      <c r="B3330" s="10" t="s">
        <v>19548</v>
      </c>
      <c r="C3330" s="269" t="s">
        <v>30118</v>
      </c>
      <c r="D3330" s="841" t="s">
        <v>19902</v>
      </c>
      <c r="E3330" s="837">
        <v>2100</v>
      </c>
      <c r="F3330" s="269" t="s">
        <v>22975</v>
      </c>
      <c r="G3330" s="841" t="s">
        <v>22976</v>
      </c>
      <c r="H3330" s="842" t="s">
        <v>17159</v>
      </c>
      <c r="I3330" s="842" t="s">
        <v>15810</v>
      </c>
      <c r="J3330" s="107" t="s">
        <v>17159</v>
      </c>
      <c r="K3330" s="10">
        <v>3</v>
      </c>
      <c r="L3330" s="10">
        <v>12</v>
      </c>
      <c r="M3330" s="838">
        <v>25800</v>
      </c>
      <c r="N3330" s="10">
        <v>0</v>
      </c>
      <c r="O3330" s="107">
        <v>6</v>
      </c>
      <c r="P3330" s="838">
        <v>12600</v>
      </c>
      <c r="Q3330" s="10">
        <v>0</v>
      </c>
      <c r="R3330" s="107">
        <v>12</v>
      </c>
    </row>
    <row r="3331" spans="1:18" s="843" customFormat="1" ht="22.5" x14ac:dyDescent="0.25">
      <c r="A3331" s="107" t="s">
        <v>19901</v>
      </c>
      <c r="B3331" s="10" t="s">
        <v>19548</v>
      </c>
      <c r="C3331" s="269" t="s">
        <v>30118</v>
      </c>
      <c r="D3331" s="841" t="s">
        <v>19902</v>
      </c>
      <c r="E3331" s="837">
        <v>2100</v>
      </c>
      <c r="F3331" s="269" t="s">
        <v>22977</v>
      </c>
      <c r="G3331" s="841" t="s">
        <v>22978</v>
      </c>
      <c r="H3331" s="842" t="s">
        <v>17159</v>
      </c>
      <c r="I3331" s="842" t="s">
        <v>15810</v>
      </c>
      <c r="J3331" s="107" t="s">
        <v>17159</v>
      </c>
      <c r="K3331" s="10">
        <v>3</v>
      </c>
      <c r="L3331" s="10">
        <v>12</v>
      </c>
      <c r="M3331" s="838">
        <v>25800</v>
      </c>
      <c r="N3331" s="10">
        <v>0</v>
      </c>
      <c r="O3331" s="107">
        <v>6</v>
      </c>
      <c r="P3331" s="838">
        <v>12530</v>
      </c>
      <c r="Q3331" s="10">
        <v>0</v>
      </c>
      <c r="R3331" s="107">
        <v>12</v>
      </c>
    </row>
    <row r="3332" spans="1:18" s="843" customFormat="1" ht="22.5" x14ac:dyDescent="0.25">
      <c r="A3332" s="107" t="s">
        <v>19901</v>
      </c>
      <c r="B3332" s="10" t="s">
        <v>19548</v>
      </c>
      <c r="C3332" s="269" t="s">
        <v>30118</v>
      </c>
      <c r="D3332" s="841" t="s">
        <v>15774</v>
      </c>
      <c r="E3332" s="837">
        <v>1800</v>
      </c>
      <c r="F3332" s="269" t="s">
        <v>22979</v>
      </c>
      <c r="G3332" s="841" t="s">
        <v>22980</v>
      </c>
      <c r="H3332" s="842" t="s">
        <v>17320</v>
      </c>
      <c r="I3332" s="842" t="s">
        <v>19093</v>
      </c>
      <c r="J3332" s="107" t="s">
        <v>17320</v>
      </c>
      <c r="K3332" s="10">
        <v>1</v>
      </c>
      <c r="L3332" s="10">
        <v>3</v>
      </c>
      <c r="M3332" s="838">
        <v>5810</v>
      </c>
      <c r="N3332" s="10">
        <v>1</v>
      </c>
      <c r="O3332" s="107">
        <v>6</v>
      </c>
      <c r="P3332" s="838">
        <v>10622.23</v>
      </c>
      <c r="Q3332" s="10">
        <v>1</v>
      </c>
      <c r="R3332" s="107">
        <v>12</v>
      </c>
    </row>
    <row r="3333" spans="1:18" s="843" customFormat="1" ht="22.5" x14ac:dyDescent="0.25">
      <c r="A3333" s="107" t="s">
        <v>19901</v>
      </c>
      <c r="B3333" s="10" t="s">
        <v>19548</v>
      </c>
      <c r="C3333" s="269" t="s">
        <v>30118</v>
      </c>
      <c r="D3333" s="841" t="s">
        <v>19991</v>
      </c>
      <c r="E3333" s="837">
        <v>1200</v>
      </c>
      <c r="F3333" s="269" t="s">
        <v>22981</v>
      </c>
      <c r="G3333" s="841" t="s">
        <v>22982</v>
      </c>
      <c r="H3333" s="842" t="s">
        <v>15585</v>
      </c>
      <c r="I3333" s="842" t="s">
        <v>15585</v>
      </c>
      <c r="J3333" s="107" t="s">
        <v>15585</v>
      </c>
      <c r="K3333" s="10">
        <v>3</v>
      </c>
      <c r="L3333" s="10">
        <v>12</v>
      </c>
      <c r="M3333" s="838">
        <v>15210</v>
      </c>
      <c r="N3333" s="10">
        <v>0</v>
      </c>
      <c r="O3333" s="107">
        <v>6</v>
      </c>
      <c r="P3333" s="838">
        <v>7200</v>
      </c>
      <c r="Q3333" s="10">
        <v>0</v>
      </c>
      <c r="R3333" s="107">
        <v>12</v>
      </c>
    </row>
    <row r="3334" spans="1:18" s="843" customFormat="1" ht="22.5" x14ac:dyDescent="0.25">
      <c r="A3334" s="107" t="s">
        <v>19901</v>
      </c>
      <c r="B3334" s="10" t="s">
        <v>19548</v>
      </c>
      <c r="C3334" s="269" t="s">
        <v>30118</v>
      </c>
      <c r="D3334" s="841" t="s">
        <v>19902</v>
      </c>
      <c r="E3334" s="837">
        <v>2100</v>
      </c>
      <c r="F3334" s="269" t="s">
        <v>22983</v>
      </c>
      <c r="G3334" s="841" t="s">
        <v>22984</v>
      </c>
      <c r="H3334" s="842" t="s">
        <v>17159</v>
      </c>
      <c r="I3334" s="842" t="s">
        <v>15810</v>
      </c>
      <c r="J3334" s="107" t="s">
        <v>17159</v>
      </c>
      <c r="K3334" s="10">
        <v>3</v>
      </c>
      <c r="L3334" s="10">
        <v>12</v>
      </c>
      <c r="M3334" s="838">
        <v>25786.870000000003</v>
      </c>
      <c r="N3334" s="10">
        <v>0</v>
      </c>
      <c r="O3334" s="107">
        <v>6</v>
      </c>
      <c r="P3334" s="838">
        <v>12600</v>
      </c>
      <c r="Q3334" s="10">
        <v>0</v>
      </c>
      <c r="R3334" s="107">
        <v>12</v>
      </c>
    </row>
    <row r="3335" spans="1:18" s="843" customFormat="1" ht="22.5" x14ac:dyDescent="0.25">
      <c r="A3335" s="107" t="s">
        <v>19901</v>
      </c>
      <c r="B3335" s="10" t="s">
        <v>19548</v>
      </c>
      <c r="C3335" s="269" t="s">
        <v>30118</v>
      </c>
      <c r="D3335" s="841" t="s">
        <v>20526</v>
      </c>
      <c r="E3335" s="837">
        <v>2100</v>
      </c>
      <c r="F3335" s="269" t="s">
        <v>22985</v>
      </c>
      <c r="G3335" s="841" t="s">
        <v>22986</v>
      </c>
      <c r="H3335" s="842" t="s">
        <v>17159</v>
      </c>
      <c r="I3335" s="842" t="s">
        <v>15810</v>
      </c>
      <c r="J3335" s="107" t="s">
        <v>17159</v>
      </c>
      <c r="K3335" s="10">
        <v>2</v>
      </c>
      <c r="L3335" s="10">
        <v>8</v>
      </c>
      <c r="M3335" s="838">
        <v>18541.66</v>
      </c>
      <c r="N3335" s="10">
        <v>3</v>
      </c>
      <c r="O3335" s="107">
        <v>6</v>
      </c>
      <c r="P3335" s="838">
        <v>0</v>
      </c>
      <c r="Q3335" s="10">
        <v>3</v>
      </c>
      <c r="R3335" s="107">
        <v>12</v>
      </c>
    </row>
    <row r="3336" spans="1:18" s="843" customFormat="1" ht="22.5" x14ac:dyDescent="0.25">
      <c r="A3336" s="107" t="s">
        <v>19901</v>
      </c>
      <c r="B3336" s="10" t="s">
        <v>19548</v>
      </c>
      <c r="C3336" s="269" t="s">
        <v>30118</v>
      </c>
      <c r="D3336" s="841" t="s">
        <v>16531</v>
      </c>
      <c r="E3336" s="837">
        <v>2000</v>
      </c>
      <c r="F3336" s="269" t="s">
        <v>22987</v>
      </c>
      <c r="G3336" s="841" t="s">
        <v>22988</v>
      </c>
      <c r="H3336" s="842" t="s">
        <v>15585</v>
      </c>
      <c r="I3336" s="842" t="s">
        <v>15585</v>
      </c>
      <c r="J3336" s="107" t="s">
        <v>15585</v>
      </c>
      <c r="K3336" s="10">
        <v>1</v>
      </c>
      <c r="L3336" s="10">
        <v>11</v>
      </c>
      <c r="M3336" s="838">
        <v>22010</v>
      </c>
      <c r="N3336" s="10">
        <v>0</v>
      </c>
      <c r="O3336" s="107">
        <v>6</v>
      </c>
      <c r="P3336" s="838">
        <v>4000</v>
      </c>
      <c r="Q3336" s="10">
        <v>0</v>
      </c>
      <c r="R3336" s="107">
        <v>12</v>
      </c>
    </row>
    <row r="3337" spans="1:18" s="843" customFormat="1" ht="22.5" x14ac:dyDescent="0.25">
      <c r="A3337" s="107" t="s">
        <v>19901</v>
      </c>
      <c r="B3337" s="10" t="s">
        <v>19548</v>
      </c>
      <c r="C3337" s="269" t="s">
        <v>30118</v>
      </c>
      <c r="D3337" s="841" t="s">
        <v>20554</v>
      </c>
      <c r="E3337" s="837">
        <v>2100</v>
      </c>
      <c r="F3337" s="269" t="s">
        <v>22989</v>
      </c>
      <c r="G3337" s="841" t="s">
        <v>22990</v>
      </c>
      <c r="H3337" s="842" t="s">
        <v>17159</v>
      </c>
      <c r="I3337" s="842" t="s">
        <v>15810</v>
      </c>
      <c r="J3337" s="107" t="s">
        <v>17159</v>
      </c>
      <c r="K3337" s="10">
        <v>3</v>
      </c>
      <c r="L3337" s="10">
        <v>12</v>
      </c>
      <c r="M3337" s="838">
        <v>25802.190000000002</v>
      </c>
      <c r="N3337" s="10">
        <v>0</v>
      </c>
      <c r="O3337" s="107">
        <v>6</v>
      </c>
      <c r="P3337" s="838">
        <v>12600</v>
      </c>
      <c r="Q3337" s="10">
        <v>0</v>
      </c>
      <c r="R3337" s="107">
        <v>12</v>
      </c>
    </row>
    <row r="3338" spans="1:18" s="843" customFormat="1" ht="22.5" x14ac:dyDescent="0.25">
      <c r="A3338" s="107" t="s">
        <v>19901</v>
      </c>
      <c r="B3338" s="10" t="s">
        <v>19548</v>
      </c>
      <c r="C3338" s="269" t="s">
        <v>30118</v>
      </c>
      <c r="D3338" s="841" t="s">
        <v>19926</v>
      </c>
      <c r="E3338" s="837">
        <v>1025</v>
      </c>
      <c r="F3338" s="269" t="s">
        <v>22991</v>
      </c>
      <c r="G3338" s="841" t="s">
        <v>22992</v>
      </c>
      <c r="H3338" s="842" t="s">
        <v>15585</v>
      </c>
      <c r="I3338" s="842" t="s">
        <v>15585</v>
      </c>
      <c r="J3338" s="107" t="s">
        <v>15585</v>
      </c>
      <c r="K3338" s="10">
        <v>3</v>
      </c>
      <c r="L3338" s="10">
        <v>12</v>
      </c>
      <c r="M3338" s="838">
        <v>12810</v>
      </c>
      <c r="N3338" s="10">
        <v>0</v>
      </c>
      <c r="O3338" s="107">
        <v>6</v>
      </c>
      <c r="P3338" s="838">
        <v>6025</v>
      </c>
      <c r="Q3338" s="10">
        <v>0</v>
      </c>
      <c r="R3338" s="107">
        <v>12</v>
      </c>
    </row>
    <row r="3339" spans="1:18" s="843" customFormat="1" ht="22.5" x14ac:dyDescent="0.25">
      <c r="A3339" s="107" t="s">
        <v>19901</v>
      </c>
      <c r="B3339" s="10" t="s">
        <v>19548</v>
      </c>
      <c r="C3339" s="269" t="s">
        <v>30118</v>
      </c>
      <c r="D3339" s="841" t="s">
        <v>19991</v>
      </c>
      <c r="E3339" s="837">
        <v>1200</v>
      </c>
      <c r="F3339" s="269" t="s">
        <v>22993</v>
      </c>
      <c r="G3339" s="841" t="s">
        <v>22994</v>
      </c>
      <c r="H3339" s="842" t="s">
        <v>15585</v>
      </c>
      <c r="I3339" s="842" t="s">
        <v>15585</v>
      </c>
      <c r="J3339" s="107" t="s">
        <v>15585</v>
      </c>
      <c r="K3339" s="10">
        <v>3</v>
      </c>
      <c r="L3339" s="10">
        <v>12</v>
      </c>
      <c r="M3339" s="838">
        <v>15210</v>
      </c>
      <c r="N3339" s="10">
        <v>0</v>
      </c>
      <c r="O3339" s="107">
        <v>6</v>
      </c>
      <c r="P3339" s="838">
        <v>7200</v>
      </c>
      <c r="Q3339" s="10">
        <v>0</v>
      </c>
      <c r="R3339" s="107">
        <v>12</v>
      </c>
    </row>
    <row r="3340" spans="1:18" s="843" customFormat="1" ht="22.5" x14ac:dyDescent="0.25">
      <c r="A3340" s="107" t="s">
        <v>19901</v>
      </c>
      <c r="B3340" s="10" t="s">
        <v>19548</v>
      </c>
      <c r="C3340" s="269" t="s">
        <v>30118</v>
      </c>
      <c r="D3340" s="841" t="s">
        <v>19902</v>
      </c>
      <c r="E3340" s="837">
        <v>2100</v>
      </c>
      <c r="F3340" s="269" t="s">
        <v>22995</v>
      </c>
      <c r="G3340" s="841" t="s">
        <v>22996</v>
      </c>
      <c r="H3340" s="842" t="s">
        <v>17159</v>
      </c>
      <c r="I3340" s="842" t="s">
        <v>15810</v>
      </c>
      <c r="J3340" s="107" t="s">
        <v>17159</v>
      </c>
      <c r="K3340" s="10">
        <v>3</v>
      </c>
      <c r="L3340" s="10">
        <v>12</v>
      </c>
      <c r="M3340" s="838">
        <v>25800</v>
      </c>
      <c r="N3340" s="10">
        <v>0</v>
      </c>
      <c r="O3340" s="107">
        <v>6</v>
      </c>
      <c r="P3340" s="838">
        <v>12600</v>
      </c>
      <c r="Q3340" s="10">
        <v>0</v>
      </c>
      <c r="R3340" s="107">
        <v>12</v>
      </c>
    </row>
    <row r="3341" spans="1:18" s="843" customFormat="1" ht="22.5" x14ac:dyDescent="0.25">
      <c r="A3341" s="107" t="s">
        <v>19901</v>
      </c>
      <c r="B3341" s="10" t="s">
        <v>19548</v>
      </c>
      <c r="C3341" s="269" t="s">
        <v>30118</v>
      </c>
      <c r="D3341" s="841" t="s">
        <v>20321</v>
      </c>
      <c r="E3341" s="837">
        <v>2500</v>
      </c>
      <c r="F3341" s="269" t="s">
        <v>22997</v>
      </c>
      <c r="G3341" s="841" t="s">
        <v>22998</v>
      </c>
      <c r="H3341" s="842" t="s">
        <v>19612</v>
      </c>
      <c r="I3341" s="842" t="s">
        <v>19093</v>
      </c>
      <c r="J3341" s="107" t="s">
        <v>19612</v>
      </c>
      <c r="K3341" s="10">
        <v>3</v>
      </c>
      <c r="L3341" s="10">
        <v>12</v>
      </c>
      <c r="M3341" s="838">
        <v>30600</v>
      </c>
      <c r="N3341" s="10">
        <v>0</v>
      </c>
      <c r="O3341" s="107">
        <v>6</v>
      </c>
      <c r="P3341" s="838">
        <v>15000</v>
      </c>
      <c r="Q3341" s="10">
        <v>0</v>
      </c>
      <c r="R3341" s="107">
        <v>12</v>
      </c>
    </row>
    <row r="3342" spans="1:18" s="843" customFormat="1" ht="22.5" x14ac:dyDescent="0.25">
      <c r="A3342" s="107" t="s">
        <v>19901</v>
      </c>
      <c r="B3342" s="10" t="s">
        <v>19548</v>
      </c>
      <c r="C3342" s="269" t="s">
        <v>30118</v>
      </c>
      <c r="D3342" s="841" t="s">
        <v>19926</v>
      </c>
      <c r="E3342" s="837">
        <v>1025</v>
      </c>
      <c r="F3342" s="269" t="s">
        <v>22999</v>
      </c>
      <c r="G3342" s="841" t="s">
        <v>23000</v>
      </c>
      <c r="H3342" s="842" t="s">
        <v>15585</v>
      </c>
      <c r="I3342" s="842" t="s">
        <v>15585</v>
      </c>
      <c r="J3342" s="107" t="s">
        <v>15585</v>
      </c>
      <c r="K3342" s="10">
        <v>3</v>
      </c>
      <c r="L3342" s="10">
        <v>12</v>
      </c>
      <c r="M3342" s="838">
        <v>12810</v>
      </c>
      <c r="N3342" s="10">
        <v>0</v>
      </c>
      <c r="O3342" s="107">
        <v>6</v>
      </c>
      <c r="P3342" s="838">
        <v>6008.33</v>
      </c>
      <c r="Q3342" s="10">
        <v>0</v>
      </c>
      <c r="R3342" s="107">
        <v>12</v>
      </c>
    </row>
    <row r="3343" spans="1:18" s="843" customFormat="1" ht="22.5" x14ac:dyDescent="0.25">
      <c r="A3343" s="107" t="s">
        <v>19901</v>
      </c>
      <c r="B3343" s="10" t="s">
        <v>19548</v>
      </c>
      <c r="C3343" s="269" t="s">
        <v>30118</v>
      </c>
      <c r="D3343" s="841" t="s">
        <v>19926</v>
      </c>
      <c r="E3343" s="837">
        <v>1025</v>
      </c>
      <c r="F3343" s="269" t="s">
        <v>23001</v>
      </c>
      <c r="G3343" s="841" t="s">
        <v>23002</v>
      </c>
      <c r="H3343" s="842" t="s">
        <v>17159</v>
      </c>
      <c r="I3343" s="842" t="s">
        <v>15810</v>
      </c>
      <c r="J3343" s="107" t="s">
        <v>17159</v>
      </c>
      <c r="K3343" s="10">
        <v>3</v>
      </c>
      <c r="L3343" s="10">
        <v>12</v>
      </c>
      <c r="M3343" s="838">
        <v>12810</v>
      </c>
      <c r="N3343" s="10">
        <v>0</v>
      </c>
      <c r="O3343" s="107">
        <v>6</v>
      </c>
      <c r="P3343" s="838">
        <v>6025</v>
      </c>
      <c r="Q3343" s="10">
        <v>0</v>
      </c>
      <c r="R3343" s="107">
        <v>12</v>
      </c>
    </row>
    <row r="3344" spans="1:18" s="843" customFormat="1" ht="22.5" x14ac:dyDescent="0.25">
      <c r="A3344" s="107" t="s">
        <v>19901</v>
      </c>
      <c r="B3344" s="10" t="s">
        <v>19548</v>
      </c>
      <c r="C3344" s="269" t="s">
        <v>30118</v>
      </c>
      <c r="D3344" s="841" t="s">
        <v>19955</v>
      </c>
      <c r="E3344" s="837">
        <v>3200</v>
      </c>
      <c r="F3344" s="269" t="s">
        <v>23003</v>
      </c>
      <c r="G3344" s="841" t="s">
        <v>23004</v>
      </c>
      <c r="H3344" s="842" t="s">
        <v>19594</v>
      </c>
      <c r="I3344" s="842" t="s">
        <v>19093</v>
      </c>
      <c r="J3344" s="107" t="s">
        <v>19594</v>
      </c>
      <c r="K3344" s="10">
        <v>3</v>
      </c>
      <c r="L3344" s="10">
        <v>12</v>
      </c>
      <c r="M3344" s="838">
        <v>39000</v>
      </c>
      <c r="N3344" s="10">
        <v>0</v>
      </c>
      <c r="O3344" s="107">
        <v>6</v>
      </c>
      <c r="P3344" s="838">
        <v>19200</v>
      </c>
      <c r="Q3344" s="10">
        <v>0</v>
      </c>
      <c r="R3344" s="107">
        <v>12</v>
      </c>
    </row>
    <row r="3345" spans="1:18" s="843" customFormat="1" ht="22.5" x14ac:dyDescent="0.25">
      <c r="A3345" s="107" t="s">
        <v>19901</v>
      </c>
      <c r="B3345" s="10" t="s">
        <v>19548</v>
      </c>
      <c r="C3345" s="269" t="s">
        <v>30118</v>
      </c>
      <c r="D3345" s="841" t="s">
        <v>19902</v>
      </c>
      <c r="E3345" s="837">
        <v>2100</v>
      </c>
      <c r="F3345" s="269" t="s">
        <v>23005</v>
      </c>
      <c r="G3345" s="841" t="s">
        <v>23006</v>
      </c>
      <c r="H3345" s="842" t="s">
        <v>17159</v>
      </c>
      <c r="I3345" s="842" t="s">
        <v>15810</v>
      </c>
      <c r="J3345" s="107" t="s">
        <v>17159</v>
      </c>
      <c r="K3345" s="10">
        <v>3</v>
      </c>
      <c r="L3345" s="10">
        <v>12</v>
      </c>
      <c r="M3345" s="838">
        <v>25782.5</v>
      </c>
      <c r="N3345" s="10">
        <v>0</v>
      </c>
      <c r="O3345" s="107">
        <v>6</v>
      </c>
      <c r="P3345" s="838">
        <v>12600</v>
      </c>
      <c r="Q3345" s="10">
        <v>0</v>
      </c>
      <c r="R3345" s="107">
        <v>12</v>
      </c>
    </row>
    <row r="3346" spans="1:18" s="843" customFormat="1" ht="22.5" x14ac:dyDescent="0.25">
      <c r="A3346" s="107" t="s">
        <v>19901</v>
      </c>
      <c r="B3346" s="10" t="s">
        <v>19548</v>
      </c>
      <c r="C3346" s="269" t="s">
        <v>30118</v>
      </c>
      <c r="D3346" s="841" t="s">
        <v>19902</v>
      </c>
      <c r="E3346" s="837">
        <v>2100</v>
      </c>
      <c r="F3346" s="269" t="s">
        <v>23007</v>
      </c>
      <c r="G3346" s="841" t="s">
        <v>23008</v>
      </c>
      <c r="H3346" s="842" t="s">
        <v>17159</v>
      </c>
      <c r="I3346" s="842" t="s">
        <v>15810</v>
      </c>
      <c r="J3346" s="107" t="s">
        <v>17159</v>
      </c>
      <c r="K3346" s="10">
        <v>3</v>
      </c>
      <c r="L3346" s="10">
        <v>12</v>
      </c>
      <c r="M3346" s="838">
        <v>25800</v>
      </c>
      <c r="N3346" s="10">
        <v>0</v>
      </c>
      <c r="O3346" s="107">
        <v>6</v>
      </c>
      <c r="P3346" s="838">
        <v>12599.85</v>
      </c>
      <c r="Q3346" s="10">
        <v>0</v>
      </c>
      <c r="R3346" s="107">
        <v>12</v>
      </c>
    </row>
    <row r="3347" spans="1:18" s="843" customFormat="1" ht="22.5" x14ac:dyDescent="0.25">
      <c r="A3347" s="107" t="s">
        <v>19901</v>
      </c>
      <c r="B3347" s="10" t="s">
        <v>19548</v>
      </c>
      <c r="C3347" s="269" t="s">
        <v>30118</v>
      </c>
      <c r="D3347" s="841" t="s">
        <v>19905</v>
      </c>
      <c r="E3347" s="837">
        <v>2100</v>
      </c>
      <c r="F3347" s="269" t="s">
        <v>23009</v>
      </c>
      <c r="G3347" s="841" t="s">
        <v>23010</v>
      </c>
      <c r="H3347" s="842" t="s">
        <v>15585</v>
      </c>
      <c r="I3347" s="842" t="s">
        <v>15585</v>
      </c>
      <c r="J3347" s="107" t="s">
        <v>15585</v>
      </c>
      <c r="K3347" s="10">
        <v>3</v>
      </c>
      <c r="L3347" s="10">
        <v>12</v>
      </c>
      <c r="M3347" s="838">
        <v>25800</v>
      </c>
      <c r="N3347" s="10">
        <v>0</v>
      </c>
      <c r="O3347" s="107">
        <v>6</v>
      </c>
      <c r="P3347" s="838">
        <v>12600</v>
      </c>
      <c r="Q3347" s="10">
        <v>0</v>
      </c>
      <c r="R3347" s="107">
        <v>12</v>
      </c>
    </row>
    <row r="3348" spans="1:18" s="843" customFormat="1" ht="22.5" x14ac:dyDescent="0.25">
      <c r="A3348" s="107" t="s">
        <v>19901</v>
      </c>
      <c r="B3348" s="10" t="s">
        <v>19548</v>
      </c>
      <c r="C3348" s="269" t="s">
        <v>30118</v>
      </c>
      <c r="D3348" s="841" t="s">
        <v>19902</v>
      </c>
      <c r="E3348" s="837">
        <v>2100</v>
      </c>
      <c r="F3348" s="269" t="s">
        <v>23011</v>
      </c>
      <c r="G3348" s="841" t="s">
        <v>23012</v>
      </c>
      <c r="H3348" s="842" t="s">
        <v>15585</v>
      </c>
      <c r="I3348" s="842" t="s">
        <v>15585</v>
      </c>
      <c r="J3348" s="107" t="s">
        <v>15585</v>
      </c>
      <c r="K3348" s="10">
        <v>3</v>
      </c>
      <c r="L3348" s="10">
        <v>12</v>
      </c>
      <c r="M3348" s="838">
        <v>25800</v>
      </c>
      <c r="N3348" s="10">
        <v>0</v>
      </c>
      <c r="O3348" s="107">
        <v>6</v>
      </c>
      <c r="P3348" s="838">
        <v>12600</v>
      </c>
      <c r="Q3348" s="10">
        <v>0</v>
      </c>
      <c r="R3348" s="107">
        <v>12</v>
      </c>
    </row>
    <row r="3349" spans="1:18" s="843" customFormat="1" ht="22.5" x14ac:dyDescent="0.25">
      <c r="A3349" s="107" t="s">
        <v>19901</v>
      </c>
      <c r="B3349" s="10" t="s">
        <v>19548</v>
      </c>
      <c r="C3349" s="269" t="s">
        <v>30118</v>
      </c>
      <c r="D3349" s="841" t="s">
        <v>19991</v>
      </c>
      <c r="E3349" s="837">
        <v>1200</v>
      </c>
      <c r="F3349" s="269" t="s">
        <v>23013</v>
      </c>
      <c r="G3349" s="841" t="s">
        <v>23014</v>
      </c>
      <c r="H3349" s="842" t="s">
        <v>17159</v>
      </c>
      <c r="I3349" s="842" t="s">
        <v>15810</v>
      </c>
      <c r="J3349" s="107" t="s">
        <v>17159</v>
      </c>
      <c r="K3349" s="10">
        <v>3</v>
      </c>
      <c r="L3349" s="10">
        <v>12</v>
      </c>
      <c r="M3349" s="838">
        <v>15210</v>
      </c>
      <c r="N3349" s="10">
        <v>0</v>
      </c>
      <c r="O3349" s="107">
        <v>6</v>
      </c>
      <c r="P3349" s="838">
        <v>7200</v>
      </c>
      <c r="Q3349" s="10">
        <v>0</v>
      </c>
      <c r="R3349" s="107">
        <v>12</v>
      </c>
    </row>
    <row r="3350" spans="1:18" s="843" customFormat="1" ht="22.5" x14ac:dyDescent="0.25">
      <c r="A3350" s="107" t="s">
        <v>19901</v>
      </c>
      <c r="B3350" s="10" t="s">
        <v>19548</v>
      </c>
      <c r="C3350" s="269" t="s">
        <v>30118</v>
      </c>
      <c r="D3350" s="841" t="s">
        <v>19955</v>
      </c>
      <c r="E3350" s="837">
        <v>3200</v>
      </c>
      <c r="F3350" s="269" t="s">
        <v>23015</v>
      </c>
      <c r="G3350" s="841" t="s">
        <v>23016</v>
      </c>
      <c r="H3350" s="842" t="s">
        <v>15577</v>
      </c>
      <c r="I3350" s="842" t="s">
        <v>19093</v>
      </c>
      <c r="J3350" s="107" t="s">
        <v>15577</v>
      </c>
      <c r="K3350" s="10">
        <v>3</v>
      </c>
      <c r="L3350" s="10">
        <v>12</v>
      </c>
      <c r="M3350" s="838">
        <v>38893.33</v>
      </c>
      <c r="N3350" s="10">
        <v>0</v>
      </c>
      <c r="O3350" s="107">
        <v>6</v>
      </c>
      <c r="P3350" s="838">
        <v>19200</v>
      </c>
      <c r="Q3350" s="10">
        <v>0</v>
      </c>
      <c r="R3350" s="107">
        <v>12</v>
      </c>
    </row>
    <row r="3351" spans="1:18" s="843" customFormat="1" ht="22.5" x14ac:dyDescent="0.25">
      <c r="A3351" s="107" t="s">
        <v>19901</v>
      </c>
      <c r="B3351" s="10" t="s">
        <v>19548</v>
      </c>
      <c r="C3351" s="269" t="s">
        <v>30118</v>
      </c>
      <c r="D3351" s="841" t="s">
        <v>19908</v>
      </c>
      <c r="E3351" s="837">
        <v>3200</v>
      </c>
      <c r="F3351" s="269" t="s">
        <v>23017</v>
      </c>
      <c r="G3351" s="841" t="s">
        <v>23018</v>
      </c>
      <c r="H3351" s="842" t="s">
        <v>19911</v>
      </c>
      <c r="I3351" s="842" t="s">
        <v>19093</v>
      </c>
      <c r="J3351" s="107" t="s">
        <v>19911</v>
      </c>
      <c r="K3351" s="10">
        <v>2</v>
      </c>
      <c r="L3351" s="10">
        <v>8</v>
      </c>
      <c r="M3351" s="838">
        <v>24780</v>
      </c>
      <c r="N3351" s="10">
        <v>3</v>
      </c>
      <c r="O3351" s="107">
        <v>6</v>
      </c>
      <c r="P3351" s="838">
        <v>19199.78</v>
      </c>
      <c r="Q3351" s="10">
        <v>3</v>
      </c>
      <c r="R3351" s="107">
        <v>12</v>
      </c>
    </row>
    <row r="3352" spans="1:18" s="843" customFormat="1" ht="22.5" x14ac:dyDescent="0.25">
      <c r="A3352" s="107" t="s">
        <v>19901</v>
      </c>
      <c r="B3352" s="10" t="s">
        <v>19548</v>
      </c>
      <c r="C3352" s="269" t="s">
        <v>30118</v>
      </c>
      <c r="D3352" s="841" t="s">
        <v>19598</v>
      </c>
      <c r="E3352" s="837">
        <v>4000</v>
      </c>
      <c r="F3352" s="269" t="s">
        <v>23019</v>
      </c>
      <c r="G3352" s="841" t="s">
        <v>23020</v>
      </c>
      <c r="H3352" s="842" t="s">
        <v>19605</v>
      </c>
      <c r="I3352" s="842" t="s">
        <v>19093</v>
      </c>
      <c r="J3352" s="107" t="s">
        <v>19605</v>
      </c>
      <c r="K3352" s="10">
        <v>1</v>
      </c>
      <c r="L3352" s="10">
        <v>3</v>
      </c>
      <c r="M3352" s="838">
        <v>9840</v>
      </c>
      <c r="N3352" s="10">
        <v>1</v>
      </c>
      <c r="O3352" s="107">
        <v>6</v>
      </c>
      <c r="P3352" s="838">
        <v>23825</v>
      </c>
      <c r="Q3352" s="10">
        <v>1</v>
      </c>
      <c r="R3352" s="107">
        <v>12</v>
      </c>
    </row>
    <row r="3353" spans="1:18" s="843" customFormat="1" ht="22.5" x14ac:dyDescent="0.25">
      <c r="A3353" s="107" t="s">
        <v>19901</v>
      </c>
      <c r="B3353" s="10" t="s">
        <v>19548</v>
      </c>
      <c r="C3353" s="269" t="s">
        <v>30118</v>
      </c>
      <c r="D3353" s="841" t="s">
        <v>21600</v>
      </c>
      <c r="E3353" s="837">
        <v>3000</v>
      </c>
      <c r="F3353" s="269" t="s">
        <v>23021</v>
      </c>
      <c r="G3353" s="841" t="s">
        <v>23022</v>
      </c>
      <c r="H3353" s="842" t="s">
        <v>15585</v>
      </c>
      <c r="I3353" s="842" t="s">
        <v>15585</v>
      </c>
      <c r="J3353" s="107" t="s">
        <v>15585</v>
      </c>
      <c r="K3353" s="10">
        <v>3</v>
      </c>
      <c r="L3353" s="10">
        <v>12</v>
      </c>
      <c r="M3353" s="838">
        <v>36570.620000000003</v>
      </c>
      <c r="N3353" s="10">
        <v>0</v>
      </c>
      <c r="O3353" s="107">
        <v>6</v>
      </c>
      <c r="P3353" s="838">
        <v>17853.330000000002</v>
      </c>
      <c r="Q3353" s="10">
        <v>0</v>
      </c>
      <c r="R3353" s="107">
        <v>12</v>
      </c>
    </row>
    <row r="3354" spans="1:18" s="843" customFormat="1" ht="22.5" x14ac:dyDescent="0.25">
      <c r="A3354" s="107" t="s">
        <v>19901</v>
      </c>
      <c r="B3354" s="10" t="s">
        <v>19548</v>
      </c>
      <c r="C3354" s="269" t="s">
        <v>30118</v>
      </c>
      <c r="D3354" s="841" t="s">
        <v>19955</v>
      </c>
      <c r="E3354" s="837">
        <v>3200</v>
      </c>
      <c r="F3354" s="269" t="s">
        <v>23023</v>
      </c>
      <c r="G3354" s="841" t="s">
        <v>23024</v>
      </c>
      <c r="H3354" s="842" t="s">
        <v>19594</v>
      </c>
      <c r="I3354" s="842" t="s">
        <v>19093</v>
      </c>
      <c r="J3354" s="107" t="s">
        <v>19594</v>
      </c>
      <c r="K3354" s="10">
        <v>3</v>
      </c>
      <c r="L3354" s="10">
        <v>12</v>
      </c>
      <c r="M3354" s="838">
        <v>39000</v>
      </c>
      <c r="N3354" s="10">
        <v>0</v>
      </c>
      <c r="O3354" s="107">
        <v>6</v>
      </c>
      <c r="P3354" s="838">
        <v>19200</v>
      </c>
      <c r="Q3354" s="10">
        <v>0</v>
      </c>
      <c r="R3354" s="107">
        <v>12</v>
      </c>
    </row>
    <row r="3355" spans="1:18" s="843" customFormat="1" ht="22.5" x14ac:dyDescent="0.25">
      <c r="A3355" s="107" t="s">
        <v>19901</v>
      </c>
      <c r="B3355" s="10" t="s">
        <v>19548</v>
      </c>
      <c r="C3355" s="269" t="s">
        <v>30118</v>
      </c>
      <c r="D3355" s="841" t="s">
        <v>19955</v>
      </c>
      <c r="E3355" s="837">
        <v>3200</v>
      </c>
      <c r="F3355" s="269" t="s">
        <v>23025</v>
      </c>
      <c r="G3355" s="841" t="s">
        <v>23026</v>
      </c>
      <c r="H3355" s="842" t="s">
        <v>19594</v>
      </c>
      <c r="I3355" s="842" t="s">
        <v>19093</v>
      </c>
      <c r="J3355" s="107" t="s">
        <v>19594</v>
      </c>
      <c r="K3355" s="10">
        <v>3</v>
      </c>
      <c r="L3355" s="10">
        <v>12</v>
      </c>
      <c r="M3355" s="838">
        <v>39000</v>
      </c>
      <c r="N3355" s="10">
        <v>0</v>
      </c>
      <c r="O3355" s="107">
        <v>6</v>
      </c>
      <c r="P3355" s="838">
        <v>19200</v>
      </c>
      <c r="Q3355" s="10">
        <v>0</v>
      </c>
      <c r="R3355" s="107">
        <v>12</v>
      </c>
    </row>
    <row r="3356" spans="1:18" s="843" customFormat="1" ht="22.5" x14ac:dyDescent="0.25">
      <c r="A3356" s="107" t="s">
        <v>19901</v>
      </c>
      <c r="B3356" s="10" t="s">
        <v>19548</v>
      </c>
      <c r="C3356" s="269" t="s">
        <v>30118</v>
      </c>
      <c r="D3356" s="841" t="s">
        <v>19902</v>
      </c>
      <c r="E3356" s="837">
        <v>2100</v>
      </c>
      <c r="F3356" s="269" t="s">
        <v>23027</v>
      </c>
      <c r="G3356" s="841" t="s">
        <v>23028</v>
      </c>
      <c r="H3356" s="842" t="s">
        <v>17159</v>
      </c>
      <c r="I3356" s="842" t="s">
        <v>15810</v>
      </c>
      <c r="J3356" s="107" t="s">
        <v>17159</v>
      </c>
      <c r="K3356" s="10">
        <v>3</v>
      </c>
      <c r="L3356" s="10">
        <v>12</v>
      </c>
      <c r="M3356" s="838">
        <v>25800</v>
      </c>
      <c r="N3356" s="10">
        <v>0</v>
      </c>
      <c r="O3356" s="107">
        <v>6</v>
      </c>
      <c r="P3356" s="838">
        <v>12530</v>
      </c>
      <c r="Q3356" s="10">
        <v>0</v>
      </c>
      <c r="R3356" s="107">
        <v>12</v>
      </c>
    </row>
    <row r="3357" spans="1:18" s="843" customFormat="1" ht="22.5" x14ac:dyDescent="0.25">
      <c r="A3357" s="107" t="s">
        <v>19901</v>
      </c>
      <c r="B3357" s="10" t="s">
        <v>19548</v>
      </c>
      <c r="C3357" s="269" t="s">
        <v>30118</v>
      </c>
      <c r="D3357" s="841" t="s">
        <v>19902</v>
      </c>
      <c r="E3357" s="837">
        <v>2100</v>
      </c>
      <c r="F3357" s="269" t="s">
        <v>23029</v>
      </c>
      <c r="G3357" s="841" t="s">
        <v>23030</v>
      </c>
      <c r="H3357" s="842" t="s">
        <v>17159</v>
      </c>
      <c r="I3357" s="842" t="s">
        <v>15810</v>
      </c>
      <c r="J3357" s="107" t="s">
        <v>17159</v>
      </c>
      <c r="K3357" s="10">
        <v>3</v>
      </c>
      <c r="L3357" s="10">
        <v>12</v>
      </c>
      <c r="M3357" s="838">
        <v>25800</v>
      </c>
      <c r="N3357" s="10">
        <v>0</v>
      </c>
      <c r="O3357" s="107">
        <v>6</v>
      </c>
      <c r="P3357" s="838">
        <v>12600</v>
      </c>
      <c r="Q3357" s="10">
        <v>0</v>
      </c>
      <c r="R3357" s="107">
        <v>12</v>
      </c>
    </row>
    <row r="3358" spans="1:18" s="843" customFormat="1" ht="22.5" x14ac:dyDescent="0.25">
      <c r="A3358" s="107" t="s">
        <v>19901</v>
      </c>
      <c r="B3358" s="10" t="s">
        <v>19548</v>
      </c>
      <c r="C3358" s="269" t="s">
        <v>30118</v>
      </c>
      <c r="D3358" s="841" t="s">
        <v>19955</v>
      </c>
      <c r="E3358" s="837">
        <v>3200</v>
      </c>
      <c r="F3358" s="269" t="s">
        <v>23031</v>
      </c>
      <c r="G3358" s="841" t="s">
        <v>23032</v>
      </c>
      <c r="H3358" s="842" t="s">
        <v>19594</v>
      </c>
      <c r="I3358" s="842" t="s">
        <v>19093</v>
      </c>
      <c r="J3358" s="107" t="s">
        <v>19594</v>
      </c>
      <c r="K3358" s="10">
        <v>3</v>
      </c>
      <c r="L3358" s="10">
        <v>12</v>
      </c>
      <c r="M3358" s="838">
        <v>39000</v>
      </c>
      <c r="N3358" s="10">
        <v>0</v>
      </c>
      <c r="O3358" s="107">
        <v>6</v>
      </c>
      <c r="P3358" s="838">
        <v>19200</v>
      </c>
      <c r="Q3358" s="10">
        <v>0</v>
      </c>
      <c r="R3358" s="107">
        <v>12</v>
      </c>
    </row>
    <row r="3359" spans="1:18" s="843" customFormat="1" ht="22.5" x14ac:dyDescent="0.25">
      <c r="A3359" s="107" t="s">
        <v>19901</v>
      </c>
      <c r="B3359" s="10" t="s">
        <v>19548</v>
      </c>
      <c r="C3359" s="269" t="s">
        <v>30118</v>
      </c>
      <c r="D3359" s="841" t="s">
        <v>19955</v>
      </c>
      <c r="E3359" s="837">
        <v>3200</v>
      </c>
      <c r="F3359" s="269" t="s">
        <v>23033</v>
      </c>
      <c r="G3359" s="841" t="s">
        <v>23034</v>
      </c>
      <c r="H3359" s="842" t="s">
        <v>19594</v>
      </c>
      <c r="I3359" s="842" t="s">
        <v>19093</v>
      </c>
      <c r="J3359" s="107" t="s">
        <v>19594</v>
      </c>
      <c r="K3359" s="10">
        <v>3</v>
      </c>
      <c r="L3359" s="10">
        <v>12</v>
      </c>
      <c r="M3359" s="838">
        <v>39000</v>
      </c>
      <c r="N3359" s="10">
        <v>0</v>
      </c>
      <c r="O3359" s="107">
        <v>6</v>
      </c>
      <c r="P3359" s="838">
        <v>19200</v>
      </c>
      <c r="Q3359" s="10">
        <v>0</v>
      </c>
      <c r="R3359" s="107">
        <v>12</v>
      </c>
    </row>
    <row r="3360" spans="1:18" s="843" customFormat="1" ht="22.5" x14ac:dyDescent="0.25">
      <c r="A3360" s="107" t="s">
        <v>19901</v>
      </c>
      <c r="B3360" s="10" t="s">
        <v>19548</v>
      </c>
      <c r="C3360" s="269" t="s">
        <v>30118</v>
      </c>
      <c r="D3360" s="841" t="s">
        <v>19955</v>
      </c>
      <c r="E3360" s="837">
        <v>3200</v>
      </c>
      <c r="F3360" s="269" t="s">
        <v>23035</v>
      </c>
      <c r="G3360" s="841" t="s">
        <v>23036</v>
      </c>
      <c r="H3360" s="842" t="s">
        <v>19594</v>
      </c>
      <c r="I3360" s="842" t="s">
        <v>19093</v>
      </c>
      <c r="J3360" s="107" t="s">
        <v>19594</v>
      </c>
      <c r="K3360" s="10">
        <v>3</v>
      </c>
      <c r="L3360" s="10">
        <v>12</v>
      </c>
      <c r="M3360" s="838">
        <v>38998.89</v>
      </c>
      <c r="N3360" s="10">
        <v>0</v>
      </c>
      <c r="O3360" s="107">
        <v>6</v>
      </c>
      <c r="P3360" s="838">
        <v>19200</v>
      </c>
      <c r="Q3360" s="10">
        <v>0</v>
      </c>
      <c r="R3360" s="107">
        <v>12</v>
      </c>
    </row>
    <row r="3361" spans="1:18" s="843" customFormat="1" ht="22.5" x14ac:dyDescent="0.25">
      <c r="A3361" s="107" t="s">
        <v>19901</v>
      </c>
      <c r="B3361" s="10" t="s">
        <v>19548</v>
      </c>
      <c r="C3361" s="269" t="s">
        <v>30118</v>
      </c>
      <c r="D3361" s="841" t="s">
        <v>20942</v>
      </c>
      <c r="E3361" s="837">
        <v>3800</v>
      </c>
      <c r="F3361" s="269" t="s">
        <v>23037</v>
      </c>
      <c r="G3361" s="841" t="s">
        <v>23038</v>
      </c>
      <c r="H3361" s="842" t="s">
        <v>16817</v>
      </c>
      <c r="I3361" s="842" t="s">
        <v>15810</v>
      </c>
      <c r="J3361" s="107" t="s">
        <v>16817</v>
      </c>
      <c r="K3361" s="10">
        <v>3</v>
      </c>
      <c r="L3361" s="10">
        <v>12</v>
      </c>
      <c r="M3361" s="838">
        <v>46197.36</v>
      </c>
      <c r="N3361" s="10">
        <v>0</v>
      </c>
      <c r="O3361" s="107">
        <v>6</v>
      </c>
      <c r="P3361" s="838">
        <v>22797.89</v>
      </c>
      <c r="Q3361" s="10">
        <v>0</v>
      </c>
      <c r="R3361" s="107">
        <v>12</v>
      </c>
    </row>
    <row r="3362" spans="1:18" s="843" customFormat="1" ht="22.5" x14ac:dyDescent="0.25">
      <c r="A3362" s="107" t="s">
        <v>19901</v>
      </c>
      <c r="B3362" s="10" t="s">
        <v>19548</v>
      </c>
      <c r="C3362" s="269" t="s">
        <v>30118</v>
      </c>
      <c r="D3362" s="841" t="s">
        <v>21439</v>
      </c>
      <c r="E3362" s="837">
        <v>3000</v>
      </c>
      <c r="F3362" s="269" t="s">
        <v>23039</v>
      </c>
      <c r="G3362" s="841" t="s">
        <v>23040</v>
      </c>
      <c r="H3362" s="842" t="s">
        <v>16817</v>
      </c>
      <c r="I3362" s="842" t="s">
        <v>15810</v>
      </c>
      <c r="J3362" s="107" t="s">
        <v>16817</v>
      </c>
      <c r="K3362" s="10">
        <v>3</v>
      </c>
      <c r="L3362" s="10">
        <v>12</v>
      </c>
      <c r="M3362" s="838">
        <v>36478.54</v>
      </c>
      <c r="N3362" s="10">
        <v>0</v>
      </c>
      <c r="O3362" s="107">
        <v>6</v>
      </c>
      <c r="P3362" s="838">
        <v>17957.29</v>
      </c>
      <c r="Q3362" s="10">
        <v>0</v>
      </c>
      <c r="R3362" s="107">
        <v>12</v>
      </c>
    </row>
    <row r="3363" spans="1:18" s="843" customFormat="1" ht="22.5" x14ac:dyDescent="0.25">
      <c r="A3363" s="107" t="s">
        <v>19901</v>
      </c>
      <c r="B3363" s="10" t="s">
        <v>19548</v>
      </c>
      <c r="C3363" s="269" t="s">
        <v>30118</v>
      </c>
      <c r="D3363" s="841" t="s">
        <v>20021</v>
      </c>
      <c r="E3363" s="837">
        <v>1250</v>
      </c>
      <c r="F3363" s="269" t="s">
        <v>23041</v>
      </c>
      <c r="G3363" s="841" t="s">
        <v>23042</v>
      </c>
      <c r="H3363" s="842" t="s">
        <v>17159</v>
      </c>
      <c r="I3363" s="842" t="s">
        <v>15810</v>
      </c>
      <c r="J3363" s="107" t="s">
        <v>17159</v>
      </c>
      <c r="K3363" s="10">
        <v>3</v>
      </c>
      <c r="L3363" s="10">
        <v>12</v>
      </c>
      <c r="M3363" s="838">
        <v>15810</v>
      </c>
      <c r="N3363" s="10">
        <v>0</v>
      </c>
      <c r="O3363" s="107">
        <v>6</v>
      </c>
      <c r="P3363" s="838">
        <v>7500</v>
      </c>
      <c r="Q3363" s="10">
        <v>0</v>
      </c>
      <c r="R3363" s="107">
        <v>12</v>
      </c>
    </row>
    <row r="3364" spans="1:18" s="843" customFormat="1" ht="22.5" x14ac:dyDescent="0.25">
      <c r="A3364" s="107" t="s">
        <v>19901</v>
      </c>
      <c r="B3364" s="10" t="s">
        <v>19548</v>
      </c>
      <c r="C3364" s="269" t="s">
        <v>30118</v>
      </c>
      <c r="D3364" s="841" t="s">
        <v>23043</v>
      </c>
      <c r="E3364" s="837">
        <v>3000</v>
      </c>
      <c r="F3364" s="269" t="s">
        <v>23044</v>
      </c>
      <c r="G3364" s="841" t="s">
        <v>23045</v>
      </c>
      <c r="H3364" s="842" t="s">
        <v>17159</v>
      </c>
      <c r="I3364" s="842" t="s">
        <v>15810</v>
      </c>
      <c r="J3364" s="107" t="s">
        <v>17159</v>
      </c>
      <c r="K3364" s="10">
        <v>3</v>
      </c>
      <c r="L3364" s="10">
        <v>12</v>
      </c>
      <c r="M3364" s="838">
        <v>36599.79</v>
      </c>
      <c r="N3364" s="10">
        <v>0</v>
      </c>
      <c r="O3364" s="107">
        <v>6</v>
      </c>
      <c r="P3364" s="838">
        <v>18000</v>
      </c>
      <c r="Q3364" s="10">
        <v>0</v>
      </c>
      <c r="R3364" s="107">
        <v>12</v>
      </c>
    </row>
    <row r="3365" spans="1:18" s="843" customFormat="1" ht="22.5" x14ac:dyDescent="0.25">
      <c r="A3365" s="107" t="s">
        <v>19901</v>
      </c>
      <c r="B3365" s="10" t="s">
        <v>19548</v>
      </c>
      <c r="C3365" s="269" t="s">
        <v>30118</v>
      </c>
      <c r="D3365" s="841" t="s">
        <v>19902</v>
      </c>
      <c r="E3365" s="837">
        <v>2100</v>
      </c>
      <c r="F3365" s="269" t="s">
        <v>23046</v>
      </c>
      <c r="G3365" s="841" t="s">
        <v>23047</v>
      </c>
      <c r="H3365" s="842" t="s">
        <v>17159</v>
      </c>
      <c r="I3365" s="842" t="s">
        <v>15810</v>
      </c>
      <c r="J3365" s="107" t="s">
        <v>17159</v>
      </c>
      <c r="K3365" s="10">
        <v>3</v>
      </c>
      <c r="L3365" s="10">
        <v>12</v>
      </c>
      <c r="M3365" s="838">
        <v>25800</v>
      </c>
      <c r="N3365" s="10">
        <v>0</v>
      </c>
      <c r="O3365" s="107">
        <v>6</v>
      </c>
      <c r="P3365" s="838">
        <v>12600</v>
      </c>
      <c r="Q3365" s="10">
        <v>0</v>
      </c>
      <c r="R3365" s="107">
        <v>12</v>
      </c>
    </row>
    <row r="3366" spans="1:18" s="843" customFormat="1" ht="22.5" x14ac:dyDescent="0.25">
      <c r="A3366" s="107" t="s">
        <v>19901</v>
      </c>
      <c r="B3366" s="10" t="s">
        <v>19548</v>
      </c>
      <c r="C3366" s="269" t="s">
        <v>30118</v>
      </c>
      <c r="D3366" s="841" t="s">
        <v>23048</v>
      </c>
      <c r="E3366" s="837">
        <v>2900</v>
      </c>
      <c r="F3366" s="269" t="s">
        <v>23049</v>
      </c>
      <c r="G3366" s="841" t="s">
        <v>23050</v>
      </c>
      <c r="H3366" s="842" t="s">
        <v>15585</v>
      </c>
      <c r="I3366" s="842" t="s">
        <v>15585</v>
      </c>
      <c r="J3366" s="107" t="s">
        <v>15585</v>
      </c>
      <c r="K3366" s="10">
        <v>3</v>
      </c>
      <c r="L3366" s="10">
        <v>12</v>
      </c>
      <c r="M3366" s="838">
        <v>35108.98000000001</v>
      </c>
      <c r="N3366" s="10">
        <v>0</v>
      </c>
      <c r="O3366" s="107">
        <v>6</v>
      </c>
      <c r="P3366" s="838">
        <v>17076.560000000001</v>
      </c>
      <c r="Q3366" s="10">
        <v>0</v>
      </c>
      <c r="R3366" s="107">
        <v>12</v>
      </c>
    </row>
    <row r="3367" spans="1:18" s="843" customFormat="1" ht="22.5" x14ac:dyDescent="0.25">
      <c r="A3367" s="107" t="s">
        <v>19901</v>
      </c>
      <c r="B3367" s="10" t="s">
        <v>19548</v>
      </c>
      <c r="C3367" s="269" t="s">
        <v>30118</v>
      </c>
      <c r="D3367" s="841" t="s">
        <v>19902</v>
      </c>
      <c r="E3367" s="837">
        <v>2100</v>
      </c>
      <c r="F3367" s="269" t="s">
        <v>23051</v>
      </c>
      <c r="G3367" s="841" t="s">
        <v>23052</v>
      </c>
      <c r="H3367" s="842" t="s">
        <v>17159</v>
      </c>
      <c r="I3367" s="842" t="s">
        <v>15810</v>
      </c>
      <c r="J3367" s="107" t="s">
        <v>17159</v>
      </c>
      <c r="K3367" s="10">
        <v>3</v>
      </c>
      <c r="L3367" s="10">
        <v>12</v>
      </c>
      <c r="M3367" s="838">
        <v>25800</v>
      </c>
      <c r="N3367" s="10">
        <v>0</v>
      </c>
      <c r="O3367" s="107">
        <v>6</v>
      </c>
      <c r="P3367" s="838">
        <v>12600</v>
      </c>
      <c r="Q3367" s="10">
        <v>0</v>
      </c>
      <c r="R3367" s="107">
        <v>12</v>
      </c>
    </row>
    <row r="3368" spans="1:18" s="843" customFormat="1" ht="22.5" x14ac:dyDescent="0.25">
      <c r="A3368" s="107" t="s">
        <v>19901</v>
      </c>
      <c r="B3368" s="10" t="s">
        <v>19548</v>
      </c>
      <c r="C3368" s="269" t="s">
        <v>30118</v>
      </c>
      <c r="D3368" s="841" t="s">
        <v>20723</v>
      </c>
      <c r="E3368" s="837">
        <v>2800</v>
      </c>
      <c r="F3368" s="269" t="s">
        <v>23053</v>
      </c>
      <c r="G3368" s="841" t="s">
        <v>23054</v>
      </c>
      <c r="H3368" s="842" t="s">
        <v>19911</v>
      </c>
      <c r="I3368" s="842" t="s">
        <v>19093</v>
      </c>
      <c r="J3368" s="107" t="s">
        <v>19911</v>
      </c>
      <c r="K3368" s="10">
        <v>3</v>
      </c>
      <c r="L3368" s="10">
        <v>12</v>
      </c>
      <c r="M3368" s="838">
        <v>34165</v>
      </c>
      <c r="N3368" s="10">
        <v>0</v>
      </c>
      <c r="O3368" s="107">
        <v>6</v>
      </c>
      <c r="P3368" s="838">
        <v>16798.64</v>
      </c>
      <c r="Q3368" s="10">
        <v>0</v>
      </c>
      <c r="R3368" s="107">
        <v>12</v>
      </c>
    </row>
    <row r="3369" spans="1:18" s="843" customFormat="1" ht="22.5" x14ac:dyDescent="0.25">
      <c r="A3369" s="107" t="s">
        <v>19901</v>
      </c>
      <c r="B3369" s="10" t="s">
        <v>19548</v>
      </c>
      <c r="C3369" s="269" t="s">
        <v>30118</v>
      </c>
      <c r="D3369" s="841" t="s">
        <v>19902</v>
      </c>
      <c r="E3369" s="837">
        <v>2100</v>
      </c>
      <c r="F3369" s="269" t="s">
        <v>23055</v>
      </c>
      <c r="G3369" s="841" t="s">
        <v>23056</v>
      </c>
      <c r="H3369" s="842" t="s">
        <v>17159</v>
      </c>
      <c r="I3369" s="842" t="s">
        <v>15810</v>
      </c>
      <c r="J3369" s="107" t="s">
        <v>17159</v>
      </c>
      <c r="K3369" s="10">
        <v>3</v>
      </c>
      <c r="L3369" s="10">
        <v>12</v>
      </c>
      <c r="M3369" s="838">
        <v>25800</v>
      </c>
      <c r="N3369" s="10">
        <v>0</v>
      </c>
      <c r="O3369" s="107">
        <v>6</v>
      </c>
      <c r="P3369" s="838">
        <v>12600</v>
      </c>
      <c r="Q3369" s="10">
        <v>0</v>
      </c>
      <c r="R3369" s="107">
        <v>12</v>
      </c>
    </row>
    <row r="3370" spans="1:18" s="843" customFormat="1" ht="22.5" x14ac:dyDescent="0.25">
      <c r="A3370" s="107" t="s">
        <v>19901</v>
      </c>
      <c r="B3370" s="10" t="s">
        <v>19548</v>
      </c>
      <c r="C3370" s="269" t="s">
        <v>30118</v>
      </c>
      <c r="D3370" s="841" t="s">
        <v>20538</v>
      </c>
      <c r="E3370" s="837">
        <v>3200</v>
      </c>
      <c r="F3370" s="269" t="s">
        <v>23057</v>
      </c>
      <c r="G3370" s="841" t="s">
        <v>23058</v>
      </c>
      <c r="H3370" s="842" t="s">
        <v>19911</v>
      </c>
      <c r="I3370" s="842" t="s">
        <v>19093</v>
      </c>
      <c r="J3370" s="107" t="s">
        <v>19911</v>
      </c>
      <c r="K3370" s="10">
        <v>3</v>
      </c>
      <c r="L3370" s="10">
        <v>12</v>
      </c>
      <c r="M3370" s="838">
        <v>39081</v>
      </c>
      <c r="N3370" s="10">
        <v>0</v>
      </c>
      <c r="O3370" s="107">
        <v>6</v>
      </c>
      <c r="P3370" s="838">
        <v>19200</v>
      </c>
      <c r="Q3370" s="10">
        <v>0</v>
      </c>
      <c r="R3370" s="107">
        <v>12</v>
      </c>
    </row>
    <row r="3371" spans="1:18" s="843" customFormat="1" ht="22.5" x14ac:dyDescent="0.25">
      <c r="A3371" s="107" t="s">
        <v>19901</v>
      </c>
      <c r="B3371" s="10" t="s">
        <v>19548</v>
      </c>
      <c r="C3371" s="269" t="s">
        <v>30118</v>
      </c>
      <c r="D3371" s="841" t="s">
        <v>19943</v>
      </c>
      <c r="E3371" s="837">
        <v>3200</v>
      </c>
      <c r="F3371" s="269" t="s">
        <v>23059</v>
      </c>
      <c r="G3371" s="841" t="s">
        <v>23060</v>
      </c>
      <c r="H3371" s="842" t="s">
        <v>19594</v>
      </c>
      <c r="I3371" s="842" t="s">
        <v>19093</v>
      </c>
      <c r="J3371" s="107" t="s">
        <v>19594</v>
      </c>
      <c r="K3371" s="10">
        <v>3</v>
      </c>
      <c r="L3371" s="10">
        <v>12</v>
      </c>
      <c r="M3371" s="838">
        <v>39000</v>
      </c>
      <c r="N3371" s="10">
        <v>0</v>
      </c>
      <c r="O3371" s="107">
        <v>6</v>
      </c>
      <c r="P3371" s="838">
        <v>19199.11</v>
      </c>
      <c r="Q3371" s="10">
        <v>0</v>
      </c>
      <c r="R3371" s="107">
        <v>12</v>
      </c>
    </row>
    <row r="3372" spans="1:18" s="843" customFormat="1" ht="22.5" x14ac:dyDescent="0.25">
      <c r="A3372" s="107" t="s">
        <v>19901</v>
      </c>
      <c r="B3372" s="10" t="s">
        <v>19548</v>
      </c>
      <c r="C3372" s="269" t="s">
        <v>30118</v>
      </c>
      <c r="D3372" s="841" t="s">
        <v>20061</v>
      </c>
      <c r="E3372" s="837">
        <v>3500</v>
      </c>
      <c r="F3372" s="269" t="s">
        <v>23061</v>
      </c>
      <c r="G3372" s="841" t="s">
        <v>23062</v>
      </c>
      <c r="H3372" s="842" t="s">
        <v>19641</v>
      </c>
      <c r="I3372" s="842" t="s">
        <v>19093</v>
      </c>
      <c r="J3372" s="107" t="s">
        <v>19641</v>
      </c>
      <c r="K3372" s="10">
        <v>1</v>
      </c>
      <c r="L3372" s="10">
        <v>3</v>
      </c>
      <c r="M3372" s="838">
        <v>9226.9500000000007</v>
      </c>
      <c r="N3372" s="10">
        <v>1</v>
      </c>
      <c r="O3372" s="107">
        <v>6</v>
      </c>
      <c r="P3372" s="838">
        <v>0</v>
      </c>
      <c r="Q3372" s="10">
        <v>1</v>
      </c>
      <c r="R3372" s="107">
        <v>12</v>
      </c>
    </row>
    <row r="3373" spans="1:18" s="843" customFormat="1" ht="22.5" x14ac:dyDescent="0.25">
      <c r="A3373" s="107" t="s">
        <v>19901</v>
      </c>
      <c r="B3373" s="10" t="s">
        <v>19548</v>
      </c>
      <c r="C3373" s="269" t="s">
        <v>30118</v>
      </c>
      <c r="D3373" s="841" t="s">
        <v>19902</v>
      </c>
      <c r="E3373" s="837">
        <v>2100</v>
      </c>
      <c r="F3373" s="269" t="s">
        <v>23063</v>
      </c>
      <c r="G3373" s="841" t="s">
        <v>23064</v>
      </c>
      <c r="H3373" s="842" t="s">
        <v>17159</v>
      </c>
      <c r="I3373" s="842" t="s">
        <v>15810</v>
      </c>
      <c r="J3373" s="107" t="s">
        <v>17159</v>
      </c>
      <c r="K3373" s="10">
        <v>3</v>
      </c>
      <c r="L3373" s="10">
        <v>12</v>
      </c>
      <c r="M3373" s="838">
        <v>25800</v>
      </c>
      <c r="N3373" s="10">
        <v>0</v>
      </c>
      <c r="O3373" s="107">
        <v>6</v>
      </c>
      <c r="P3373" s="838">
        <v>12600</v>
      </c>
      <c r="Q3373" s="10">
        <v>0</v>
      </c>
      <c r="R3373" s="107">
        <v>12</v>
      </c>
    </row>
    <row r="3374" spans="1:18" s="843" customFormat="1" ht="22.5" x14ac:dyDescent="0.25">
      <c r="A3374" s="107" t="s">
        <v>19901</v>
      </c>
      <c r="B3374" s="10" t="s">
        <v>19548</v>
      </c>
      <c r="C3374" s="269" t="s">
        <v>30118</v>
      </c>
      <c r="D3374" s="841" t="s">
        <v>17013</v>
      </c>
      <c r="E3374" s="837">
        <v>6000</v>
      </c>
      <c r="F3374" s="269" t="s">
        <v>23065</v>
      </c>
      <c r="G3374" s="841" t="s">
        <v>23066</v>
      </c>
      <c r="H3374" s="842" t="s">
        <v>18791</v>
      </c>
      <c r="I3374" s="842" t="s">
        <v>19093</v>
      </c>
      <c r="J3374" s="107" t="s">
        <v>18791</v>
      </c>
      <c r="K3374" s="10">
        <v>3</v>
      </c>
      <c r="L3374" s="10">
        <v>12</v>
      </c>
      <c r="M3374" s="838">
        <v>72515.83</v>
      </c>
      <c r="N3374" s="10">
        <v>0</v>
      </c>
      <c r="O3374" s="107">
        <v>6</v>
      </c>
      <c r="P3374" s="838">
        <v>37227.339999999997</v>
      </c>
      <c r="Q3374" s="10">
        <v>0</v>
      </c>
      <c r="R3374" s="107">
        <v>12</v>
      </c>
    </row>
    <row r="3375" spans="1:18" s="843" customFormat="1" ht="22.5" x14ac:dyDescent="0.25">
      <c r="A3375" s="107" t="s">
        <v>19901</v>
      </c>
      <c r="B3375" s="10" t="s">
        <v>19548</v>
      </c>
      <c r="C3375" s="269" t="s">
        <v>30118</v>
      </c>
      <c r="D3375" s="841" t="s">
        <v>19955</v>
      </c>
      <c r="E3375" s="837">
        <v>3200</v>
      </c>
      <c r="F3375" s="269" t="s">
        <v>23067</v>
      </c>
      <c r="G3375" s="841" t="s">
        <v>23068</v>
      </c>
      <c r="H3375" s="842" t="s">
        <v>19594</v>
      </c>
      <c r="I3375" s="842" t="s">
        <v>19093</v>
      </c>
      <c r="J3375" s="107" t="s">
        <v>19594</v>
      </c>
      <c r="K3375" s="10">
        <v>3</v>
      </c>
      <c r="L3375" s="10">
        <v>12</v>
      </c>
      <c r="M3375" s="838">
        <v>39000</v>
      </c>
      <c r="N3375" s="10">
        <v>0</v>
      </c>
      <c r="O3375" s="107">
        <v>6</v>
      </c>
      <c r="P3375" s="838">
        <v>19200</v>
      </c>
      <c r="Q3375" s="10">
        <v>0</v>
      </c>
      <c r="R3375" s="107">
        <v>12</v>
      </c>
    </row>
    <row r="3376" spans="1:18" s="843" customFormat="1" ht="22.5" x14ac:dyDescent="0.25">
      <c r="A3376" s="107" t="s">
        <v>19901</v>
      </c>
      <c r="B3376" s="10" t="s">
        <v>19548</v>
      </c>
      <c r="C3376" s="269" t="s">
        <v>30118</v>
      </c>
      <c r="D3376" s="841" t="s">
        <v>19902</v>
      </c>
      <c r="E3376" s="837">
        <v>2100</v>
      </c>
      <c r="F3376" s="269" t="s">
        <v>23069</v>
      </c>
      <c r="G3376" s="841" t="s">
        <v>23070</v>
      </c>
      <c r="H3376" s="842" t="s">
        <v>17159</v>
      </c>
      <c r="I3376" s="842" t="s">
        <v>15810</v>
      </c>
      <c r="J3376" s="107" t="s">
        <v>17159</v>
      </c>
      <c r="K3376" s="10">
        <v>3</v>
      </c>
      <c r="L3376" s="10">
        <v>12</v>
      </c>
      <c r="M3376" s="838">
        <v>25800</v>
      </c>
      <c r="N3376" s="10">
        <v>0</v>
      </c>
      <c r="O3376" s="107">
        <v>6</v>
      </c>
      <c r="P3376" s="838">
        <v>12600</v>
      </c>
      <c r="Q3376" s="10">
        <v>0</v>
      </c>
      <c r="R3376" s="107">
        <v>12</v>
      </c>
    </row>
    <row r="3377" spans="1:18" s="843" customFormat="1" ht="22.5" x14ac:dyDescent="0.25">
      <c r="A3377" s="107" t="s">
        <v>19901</v>
      </c>
      <c r="B3377" s="10" t="s">
        <v>19548</v>
      </c>
      <c r="C3377" s="269" t="s">
        <v>30118</v>
      </c>
      <c r="D3377" s="841" t="s">
        <v>19902</v>
      </c>
      <c r="E3377" s="837">
        <v>2100</v>
      </c>
      <c r="F3377" s="269" t="s">
        <v>23071</v>
      </c>
      <c r="G3377" s="841" t="s">
        <v>23072</v>
      </c>
      <c r="H3377" s="842" t="s">
        <v>17159</v>
      </c>
      <c r="I3377" s="842" t="s">
        <v>15810</v>
      </c>
      <c r="J3377" s="107" t="s">
        <v>17159</v>
      </c>
      <c r="K3377" s="10">
        <v>3</v>
      </c>
      <c r="L3377" s="10">
        <v>12</v>
      </c>
      <c r="M3377" s="838">
        <v>25800</v>
      </c>
      <c r="N3377" s="10">
        <v>0</v>
      </c>
      <c r="O3377" s="107">
        <v>6</v>
      </c>
      <c r="P3377" s="838">
        <v>12600</v>
      </c>
      <c r="Q3377" s="10">
        <v>0</v>
      </c>
      <c r="R3377" s="107">
        <v>12</v>
      </c>
    </row>
    <row r="3378" spans="1:18" s="843" customFormat="1" ht="22.5" x14ac:dyDescent="0.25">
      <c r="A3378" s="107" t="s">
        <v>19901</v>
      </c>
      <c r="B3378" s="10" t="s">
        <v>19548</v>
      </c>
      <c r="C3378" s="269" t="s">
        <v>30118</v>
      </c>
      <c r="D3378" s="841" t="s">
        <v>19902</v>
      </c>
      <c r="E3378" s="837">
        <v>2100</v>
      </c>
      <c r="F3378" s="269" t="s">
        <v>23073</v>
      </c>
      <c r="G3378" s="841" t="s">
        <v>23074</v>
      </c>
      <c r="H3378" s="842" t="s">
        <v>17159</v>
      </c>
      <c r="I3378" s="842" t="s">
        <v>15810</v>
      </c>
      <c r="J3378" s="107" t="s">
        <v>17159</v>
      </c>
      <c r="K3378" s="10">
        <v>3</v>
      </c>
      <c r="L3378" s="10">
        <v>12</v>
      </c>
      <c r="M3378" s="838">
        <v>25800</v>
      </c>
      <c r="N3378" s="10">
        <v>0</v>
      </c>
      <c r="O3378" s="107">
        <v>6</v>
      </c>
      <c r="P3378" s="838">
        <v>12600</v>
      </c>
      <c r="Q3378" s="10">
        <v>0</v>
      </c>
      <c r="R3378" s="107">
        <v>12</v>
      </c>
    </row>
    <row r="3379" spans="1:18" s="843" customFormat="1" ht="22.5" x14ac:dyDescent="0.25">
      <c r="A3379" s="107" t="s">
        <v>19901</v>
      </c>
      <c r="B3379" s="10" t="s">
        <v>19548</v>
      </c>
      <c r="C3379" s="269" t="s">
        <v>30118</v>
      </c>
      <c r="D3379" s="841" t="s">
        <v>19902</v>
      </c>
      <c r="E3379" s="837">
        <v>2100</v>
      </c>
      <c r="F3379" s="269" t="s">
        <v>23075</v>
      </c>
      <c r="G3379" s="841" t="s">
        <v>23076</v>
      </c>
      <c r="H3379" s="842" t="s">
        <v>17159</v>
      </c>
      <c r="I3379" s="842" t="s">
        <v>15810</v>
      </c>
      <c r="J3379" s="107" t="s">
        <v>17159</v>
      </c>
      <c r="K3379" s="10">
        <v>3</v>
      </c>
      <c r="L3379" s="10">
        <v>12</v>
      </c>
      <c r="M3379" s="838">
        <v>25772.14</v>
      </c>
      <c r="N3379" s="10">
        <v>0</v>
      </c>
      <c r="O3379" s="107">
        <v>6</v>
      </c>
      <c r="P3379" s="838">
        <v>12518.77</v>
      </c>
      <c r="Q3379" s="10">
        <v>0</v>
      </c>
      <c r="R3379" s="107">
        <v>12</v>
      </c>
    </row>
    <row r="3380" spans="1:18" s="843" customFormat="1" ht="22.5" x14ac:dyDescent="0.25">
      <c r="A3380" s="107" t="s">
        <v>19901</v>
      </c>
      <c r="B3380" s="10" t="s">
        <v>19548</v>
      </c>
      <c r="C3380" s="269" t="s">
        <v>30118</v>
      </c>
      <c r="D3380" s="841" t="s">
        <v>19926</v>
      </c>
      <c r="E3380" s="837">
        <v>1025</v>
      </c>
      <c r="F3380" s="269" t="s">
        <v>23077</v>
      </c>
      <c r="G3380" s="841" t="s">
        <v>23078</v>
      </c>
      <c r="H3380" s="842" t="s">
        <v>15585</v>
      </c>
      <c r="I3380" s="842" t="s">
        <v>15585</v>
      </c>
      <c r="J3380" s="107" t="s">
        <v>15585</v>
      </c>
      <c r="K3380" s="10">
        <v>3</v>
      </c>
      <c r="L3380" s="10">
        <v>12</v>
      </c>
      <c r="M3380" s="838">
        <v>12810</v>
      </c>
      <c r="N3380" s="10">
        <v>0</v>
      </c>
      <c r="O3380" s="107">
        <v>6</v>
      </c>
      <c r="P3380" s="838">
        <v>6025</v>
      </c>
      <c r="Q3380" s="10">
        <v>0</v>
      </c>
      <c r="R3380" s="107">
        <v>12</v>
      </c>
    </row>
    <row r="3381" spans="1:18" s="843" customFormat="1" ht="22.5" x14ac:dyDescent="0.25">
      <c r="A3381" s="107" t="s">
        <v>19901</v>
      </c>
      <c r="B3381" s="10" t="s">
        <v>19548</v>
      </c>
      <c r="C3381" s="269" t="s">
        <v>30118</v>
      </c>
      <c r="D3381" s="841" t="s">
        <v>17159</v>
      </c>
      <c r="E3381" s="837">
        <v>3500</v>
      </c>
      <c r="F3381" s="269" t="s">
        <v>23079</v>
      </c>
      <c r="G3381" s="841" t="s">
        <v>23080</v>
      </c>
      <c r="H3381" s="842" t="s">
        <v>19641</v>
      </c>
      <c r="I3381" s="842" t="s">
        <v>19093</v>
      </c>
      <c r="J3381" s="107" t="s">
        <v>19641</v>
      </c>
      <c r="K3381" s="10">
        <v>1</v>
      </c>
      <c r="L3381" s="10">
        <v>11</v>
      </c>
      <c r="M3381" s="838">
        <v>25210</v>
      </c>
      <c r="N3381" s="10">
        <v>0</v>
      </c>
      <c r="O3381" s="107">
        <v>2</v>
      </c>
      <c r="P3381" s="838">
        <v>6286.67</v>
      </c>
      <c r="Q3381" s="10">
        <v>0</v>
      </c>
      <c r="R3381" s="107">
        <v>0</v>
      </c>
    </row>
    <row r="3382" spans="1:18" s="843" customFormat="1" ht="22.5" x14ac:dyDescent="0.25">
      <c r="A3382" s="107" t="s">
        <v>19901</v>
      </c>
      <c r="B3382" s="10" t="s">
        <v>19548</v>
      </c>
      <c r="C3382" s="269" t="s">
        <v>30118</v>
      </c>
      <c r="D3382" s="841" t="s">
        <v>22254</v>
      </c>
      <c r="E3382" s="837">
        <v>5000</v>
      </c>
      <c r="F3382" s="269" t="s">
        <v>23081</v>
      </c>
      <c r="G3382" s="841" t="s">
        <v>23082</v>
      </c>
      <c r="H3382" s="842" t="s">
        <v>20142</v>
      </c>
      <c r="I3382" s="842" t="s">
        <v>19093</v>
      </c>
      <c r="J3382" s="107" t="s">
        <v>20142</v>
      </c>
      <c r="K3382" s="10">
        <v>3</v>
      </c>
      <c r="L3382" s="10">
        <v>12</v>
      </c>
      <c r="M3382" s="838">
        <v>61849.610000000008</v>
      </c>
      <c r="N3382" s="10">
        <v>0</v>
      </c>
      <c r="O3382" s="107">
        <v>6</v>
      </c>
      <c r="P3382" s="838">
        <v>29914.940000000002</v>
      </c>
      <c r="Q3382" s="10">
        <v>0</v>
      </c>
      <c r="R3382" s="107">
        <v>12</v>
      </c>
    </row>
    <row r="3383" spans="1:18" s="843" customFormat="1" ht="22.5" x14ac:dyDescent="0.25">
      <c r="A3383" s="107" t="s">
        <v>19901</v>
      </c>
      <c r="B3383" s="10" t="s">
        <v>19548</v>
      </c>
      <c r="C3383" s="269" t="s">
        <v>30118</v>
      </c>
      <c r="D3383" s="841" t="s">
        <v>19902</v>
      </c>
      <c r="E3383" s="837">
        <v>2100</v>
      </c>
      <c r="F3383" s="269" t="s">
        <v>23083</v>
      </c>
      <c r="G3383" s="841" t="s">
        <v>23084</v>
      </c>
      <c r="H3383" s="842" t="s">
        <v>17159</v>
      </c>
      <c r="I3383" s="842" t="s">
        <v>15810</v>
      </c>
      <c r="J3383" s="107" t="s">
        <v>17159</v>
      </c>
      <c r="K3383" s="10">
        <v>3</v>
      </c>
      <c r="L3383" s="10">
        <v>12</v>
      </c>
      <c r="M3383" s="838">
        <v>25800</v>
      </c>
      <c r="N3383" s="10">
        <v>0</v>
      </c>
      <c r="O3383" s="107">
        <v>6</v>
      </c>
      <c r="P3383" s="838">
        <v>12600</v>
      </c>
      <c r="Q3383" s="10">
        <v>0</v>
      </c>
      <c r="R3383" s="107">
        <v>12</v>
      </c>
    </row>
    <row r="3384" spans="1:18" s="843" customFormat="1" ht="22.5" x14ac:dyDescent="0.25">
      <c r="A3384" s="107" t="s">
        <v>19901</v>
      </c>
      <c r="B3384" s="10" t="s">
        <v>19548</v>
      </c>
      <c r="C3384" s="269" t="s">
        <v>30118</v>
      </c>
      <c r="D3384" s="841" t="s">
        <v>19955</v>
      </c>
      <c r="E3384" s="837">
        <v>3200</v>
      </c>
      <c r="F3384" s="269" t="s">
        <v>23085</v>
      </c>
      <c r="G3384" s="841" t="s">
        <v>23086</v>
      </c>
      <c r="H3384" s="842" t="s">
        <v>19594</v>
      </c>
      <c r="I3384" s="842" t="s">
        <v>19093</v>
      </c>
      <c r="J3384" s="107" t="s">
        <v>19594</v>
      </c>
      <c r="K3384" s="10">
        <v>3</v>
      </c>
      <c r="L3384" s="10">
        <v>12</v>
      </c>
      <c r="M3384" s="838">
        <v>38573.33</v>
      </c>
      <c r="N3384" s="10">
        <v>0</v>
      </c>
      <c r="O3384" s="107">
        <v>6</v>
      </c>
      <c r="P3384" s="838">
        <v>18240</v>
      </c>
      <c r="Q3384" s="10">
        <v>0</v>
      </c>
      <c r="R3384" s="107">
        <v>12</v>
      </c>
    </row>
    <row r="3385" spans="1:18" s="843" customFormat="1" ht="22.5" x14ac:dyDescent="0.25">
      <c r="A3385" s="107" t="s">
        <v>19901</v>
      </c>
      <c r="B3385" s="10" t="s">
        <v>19548</v>
      </c>
      <c r="C3385" s="269" t="s">
        <v>30118</v>
      </c>
      <c r="D3385" s="841" t="s">
        <v>23087</v>
      </c>
      <c r="E3385" s="837">
        <v>3300</v>
      </c>
      <c r="F3385" s="269" t="s">
        <v>23088</v>
      </c>
      <c r="G3385" s="841" t="s">
        <v>23089</v>
      </c>
      <c r="H3385" s="842" t="s">
        <v>15585</v>
      </c>
      <c r="I3385" s="842" t="s">
        <v>15585</v>
      </c>
      <c r="J3385" s="107" t="s">
        <v>15585</v>
      </c>
      <c r="K3385" s="10">
        <v>3</v>
      </c>
      <c r="L3385" s="10">
        <v>12</v>
      </c>
      <c r="M3385" s="838">
        <v>40189.220000000008</v>
      </c>
      <c r="N3385" s="10">
        <v>0</v>
      </c>
      <c r="O3385" s="107">
        <v>6</v>
      </c>
      <c r="P3385" s="838">
        <v>19797.25</v>
      </c>
      <c r="Q3385" s="10">
        <v>0</v>
      </c>
      <c r="R3385" s="107">
        <v>12</v>
      </c>
    </row>
    <row r="3386" spans="1:18" s="843" customFormat="1" ht="22.5" x14ac:dyDescent="0.25">
      <c r="A3386" s="107" t="s">
        <v>19901</v>
      </c>
      <c r="B3386" s="10" t="s">
        <v>19548</v>
      </c>
      <c r="C3386" s="269" t="s">
        <v>30118</v>
      </c>
      <c r="D3386" s="841" t="s">
        <v>23090</v>
      </c>
      <c r="E3386" s="837">
        <v>3200</v>
      </c>
      <c r="F3386" s="269" t="s">
        <v>23091</v>
      </c>
      <c r="G3386" s="841" t="s">
        <v>23092</v>
      </c>
      <c r="H3386" s="842" t="s">
        <v>19911</v>
      </c>
      <c r="I3386" s="842" t="s">
        <v>19093</v>
      </c>
      <c r="J3386" s="107" t="s">
        <v>19911</v>
      </c>
      <c r="K3386" s="10">
        <v>3</v>
      </c>
      <c r="L3386" s="10">
        <v>12</v>
      </c>
      <c r="M3386" s="838">
        <v>39000</v>
      </c>
      <c r="N3386" s="10">
        <v>0</v>
      </c>
      <c r="O3386" s="107">
        <v>6</v>
      </c>
      <c r="P3386" s="838">
        <v>19200</v>
      </c>
      <c r="Q3386" s="10">
        <v>0</v>
      </c>
      <c r="R3386" s="107">
        <v>12</v>
      </c>
    </row>
    <row r="3387" spans="1:18" s="843" customFormat="1" ht="22.5" x14ac:dyDescent="0.25">
      <c r="A3387" s="107" t="s">
        <v>19901</v>
      </c>
      <c r="B3387" s="10" t="s">
        <v>19548</v>
      </c>
      <c r="C3387" s="269" t="s">
        <v>30118</v>
      </c>
      <c r="D3387" s="841" t="s">
        <v>19902</v>
      </c>
      <c r="E3387" s="837">
        <v>2100</v>
      </c>
      <c r="F3387" s="269" t="s">
        <v>23093</v>
      </c>
      <c r="G3387" s="841" t="s">
        <v>23094</v>
      </c>
      <c r="H3387" s="842" t="s">
        <v>17159</v>
      </c>
      <c r="I3387" s="842" t="s">
        <v>15810</v>
      </c>
      <c r="J3387" s="107" t="s">
        <v>17159</v>
      </c>
      <c r="K3387" s="10">
        <v>3</v>
      </c>
      <c r="L3387" s="10">
        <v>12</v>
      </c>
      <c r="M3387" s="838">
        <v>25800</v>
      </c>
      <c r="N3387" s="10">
        <v>0</v>
      </c>
      <c r="O3387" s="107">
        <v>6</v>
      </c>
      <c r="P3387" s="838">
        <v>12600</v>
      </c>
      <c r="Q3387" s="10">
        <v>0</v>
      </c>
      <c r="R3387" s="107">
        <v>12</v>
      </c>
    </row>
    <row r="3388" spans="1:18" s="843" customFormat="1" ht="22.5" x14ac:dyDescent="0.25">
      <c r="A3388" s="107" t="s">
        <v>19901</v>
      </c>
      <c r="B3388" s="10" t="s">
        <v>19548</v>
      </c>
      <c r="C3388" s="269" t="s">
        <v>30118</v>
      </c>
      <c r="D3388" s="841" t="s">
        <v>19902</v>
      </c>
      <c r="E3388" s="837">
        <v>2100</v>
      </c>
      <c r="F3388" s="269" t="s">
        <v>23095</v>
      </c>
      <c r="G3388" s="841" t="s">
        <v>23096</v>
      </c>
      <c r="H3388" s="842" t="s">
        <v>17159</v>
      </c>
      <c r="I3388" s="842" t="s">
        <v>15810</v>
      </c>
      <c r="J3388" s="107" t="s">
        <v>17159</v>
      </c>
      <c r="K3388" s="10">
        <v>3</v>
      </c>
      <c r="L3388" s="10">
        <v>12</v>
      </c>
      <c r="M3388" s="838">
        <v>25800</v>
      </c>
      <c r="N3388" s="10">
        <v>0</v>
      </c>
      <c r="O3388" s="107">
        <v>6</v>
      </c>
      <c r="P3388" s="838">
        <v>11550</v>
      </c>
      <c r="Q3388" s="10">
        <v>0</v>
      </c>
      <c r="R3388" s="107">
        <v>12</v>
      </c>
    </row>
    <row r="3389" spans="1:18" s="843" customFormat="1" ht="22.5" x14ac:dyDescent="0.25">
      <c r="A3389" s="107" t="s">
        <v>19901</v>
      </c>
      <c r="B3389" s="10" t="s">
        <v>19548</v>
      </c>
      <c r="C3389" s="269" t="s">
        <v>30118</v>
      </c>
      <c r="D3389" s="841" t="s">
        <v>19908</v>
      </c>
      <c r="E3389" s="837">
        <v>3200</v>
      </c>
      <c r="F3389" s="269" t="s">
        <v>23097</v>
      </c>
      <c r="G3389" s="841" t="s">
        <v>23098</v>
      </c>
      <c r="H3389" s="842" t="s">
        <v>19911</v>
      </c>
      <c r="I3389" s="842" t="s">
        <v>19093</v>
      </c>
      <c r="J3389" s="107" t="s">
        <v>19911</v>
      </c>
      <c r="K3389" s="10">
        <v>3</v>
      </c>
      <c r="L3389" s="10">
        <v>12</v>
      </c>
      <c r="M3389" s="838">
        <v>39000</v>
      </c>
      <c r="N3389" s="10">
        <v>0</v>
      </c>
      <c r="O3389" s="107">
        <v>6</v>
      </c>
      <c r="P3389" s="838">
        <v>19196.669999999998</v>
      </c>
      <c r="Q3389" s="10">
        <v>0</v>
      </c>
      <c r="R3389" s="107">
        <v>12</v>
      </c>
    </row>
    <row r="3390" spans="1:18" s="843" customFormat="1" ht="22.5" x14ac:dyDescent="0.25">
      <c r="A3390" s="107" t="s">
        <v>19901</v>
      </c>
      <c r="B3390" s="10" t="s">
        <v>19548</v>
      </c>
      <c r="C3390" s="269" t="s">
        <v>30118</v>
      </c>
      <c r="D3390" s="841" t="s">
        <v>23099</v>
      </c>
      <c r="E3390" s="837">
        <v>2000</v>
      </c>
      <c r="F3390" s="269" t="s">
        <v>23100</v>
      </c>
      <c r="G3390" s="841" t="s">
        <v>23101</v>
      </c>
      <c r="H3390" s="842" t="s">
        <v>15585</v>
      </c>
      <c r="I3390" s="842" t="s">
        <v>15585</v>
      </c>
      <c r="J3390" s="107" t="s">
        <v>15585</v>
      </c>
      <c r="K3390" s="10">
        <v>3</v>
      </c>
      <c r="L3390" s="10">
        <v>12</v>
      </c>
      <c r="M3390" s="838">
        <v>24656.559999999998</v>
      </c>
      <c r="N3390" s="10">
        <v>0</v>
      </c>
      <c r="O3390" s="107">
        <v>6</v>
      </c>
      <c r="P3390" s="838">
        <v>12000</v>
      </c>
      <c r="Q3390" s="10">
        <v>0</v>
      </c>
      <c r="R3390" s="107">
        <v>12</v>
      </c>
    </row>
    <row r="3391" spans="1:18" s="843" customFormat="1" ht="22.5" x14ac:dyDescent="0.25">
      <c r="A3391" s="107" t="s">
        <v>19901</v>
      </c>
      <c r="B3391" s="10" t="s">
        <v>19548</v>
      </c>
      <c r="C3391" s="269" t="s">
        <v>30118</v>
      </c>
      <c r="D3391" s="841" t="s">
        <v>19902</v>
      </c>
      <c r="E3391" s="837">
        <v>2100</v>
      </c>
      <c r="F3391" s="269" t="s">
        <v>23102</v>
      </c>
      <c r="G3391" s="841" t="s">
        <v>23103</v>
      </c>
      <c r="H3391" s="842" t="s">
        <v>17159</v>
      </c>
      <c r="I3391" s="842" t="s">
        <v>15810</v>
      </c>
      <c r="J3391" s="107" t="s">
        <v>17159</v>
      </c>
      <c r="K3391" s="10">
        <v>3</v>
      </c>
      <c r="L3391" s="10">
        <v>12</v>
      </c>
      <c r="M3391" s="838">
        <v>25787.02</v>
      </c>
      <c r="N3391" s="10">
        <v>0</v>
      </c>
      <c r="O3391" s="107">
        <v>6</v>
      </c>
      <c r="P3391" s="838">
        <v>12600</v>
      </c>
      <c r="Q3391" s="10">
        <v>0</v>
      </c>
      <c r="R3391" s="107">
        <v>12</v>
      </c>
    </row>
    <row r="3392" spans="1:18" s="843" customFormat="1" ht="22.5" x14ac:dyDescent="0.25">
      <c r="A3392" s="107" t="s">
        <v>19901</v>
      </c>
      <c r="B3392" s="10" t="s">
        <v>19548</v>
      </c>
      <c r="C3392" s="269" t="s">
        <v>30118</v>
      </c>
      <c r="D3392" s="841" t="s">
        <v>19955</v>
      </c>
      <c r="E3392" s="837">
        <v>3200</v>
      </c>
      <c r="F3392" s="269" t="s">
        <v>23104</v>
      </c>
      <c r="G3392" s="841" t="s">
        <v>23105</v>
      </c>
      <c r="H3392" s="842" t="s">
        <v>15577</v>
      </c>
      <c r="I3392" s="842" t="s">
        <v>19093</v>
      </c>
      <c r="J3392" s="107" t="s">
        <v>15577</v>
      </c>
      <c r="K3392" s="10">
        <v>3</v>
      </c>
      <c r="L3392" s="10">
        <v>12</v>
      </c>
      <c r="M3392" s="838">
        <v>38680</v>
      </c>
      <c r="N3392" s="10">
        <v>0</v>
      </c>
      <c r="O3392" s="107">
        <v>6</v>
      </c>
      <c r="P3392" s="838">
        <v>19200</v>
      </c>
      <c r="Q3392" s="10">
        <v>0</v>
      </c>
      <c r="R3392" s="107">
        <v>12</v>
      </c>
    </row>
    <row r="3393" spans="1:18" s="843" customFormat="1" ht="22.5" x14ac:dyDescent="0.25">
      <c r="A3393" s="107" t="s">
        <v>19901</v>
      </c>
      <c r="B3393" s="10" t="s">
        <v>19548</v>
      </c>
      <c r="C3393" s="269" t="s">
        <v>30118</v>
      </c>
      <c r="D3393" s="841" t="s">
        <v>23106</v>
      </c>
      <c r="E3393" s="837">
        <v>3500</v>
      </c>
      <c r="F3393" s="269" t="s">
        <v>23107</v>
      </c>
      <c r="G3393" s="841" t="s">
        <v>5976</v>
      </c>
      <c r="H3393" s="842" t="s">
        <v>19594</v>
      </c>
      <c r="I3393" s="842" t="s">
        <v>19093</v>
      </c>
      <c r="J3393" s="107" t="s">
        <v>19594</v>
      </c>
      <c r="K3393" s="10">
        <v>1</v>
      </c>
      <c r="L3393" s="10">
        <v>3</v>
      </c>
      <c r="M3393" s="838">
        <v>9240</v>
      </c>
      <c r="N3393" s="10">
        <v>1</v>
      </c>
      <c r="O3393" s="107">
        <v>6</v>
      </c>
      <c r="P3393" s="838">
        <v>0</v>
      </c>
      <c r="Q3393" s="10">
        <v>1</v>
      </c>
      <c r="R3393" s="107">
        <v>12</v>
      </c>
    </row>
    <row r="3394" spans="1:18" s="843" customFormat="1" ht="22.5" x14ac:dyDescent="0.25">
      <c r="A3394" s="107" t="s">
        <v>19901</v>
      </c>
      <c r="B3394" s="10" t="s">
        <v>19548</v>
      </c>
      <c r="C3394" s="269" t="s">
        <v>30118</v>
      </c>
      <c r="D3394" s="841" t="s">
        <v>20538</v>
      </c>
      <c r="E3394" s="837">
        <v>3200</v>
      </c>
      <c r="F3394" s="269" t="s">
        <v>23108</v>
      </c>
      <c r="G3394" s="841" t="s">
        <v>23109</v>
      </c>
      <c r="H3394" s="842" t="s">
        <v>19911</v>
      </c>
      <c r="I3394" s="842" t="s">
        <v>19093</v>
      </c>
      <c r="J3394" s="107" t="s">
        <v>19911</v>
      </c>
      <c r="K3394" s="10">
        <v>2</v>
      </c>
      <c r="L3394" s="10">
        <v>8</v>
      </c>
      <c r="M3394" s="838">
        <v>27995.559999999998</v>
      </c>
      <c r="N3394" s="10">
        <v>3</v>
      </c>
      <c r="O3394" s="107">
        <v>6</v>
      </c>
      <c r="P3394" s="838">
        <v>0</v>
      </c>
      <c r="Q3394" s="10">
        <v>3</v>
      </c>
      <c r="R3394" s="107">
        <v>12</v>
      </c>
    </row>
    <row r="3395" spans="1:18" s="843" customFormat="1" ht="22.5" x14ac:dyDescent="0.25">
      <c r="A3395" s="107" t="s">
        <v>19901</v>
      </c>
      <c r="B3395" s="10" t="s">
        <v>19548</v>
      </c>
      <c r="C3395" s="269" t="s">
        <v>30118</v>
      </c>
      <c r="D3395" s="841" t="s">
        <v>19908</v>
      </c>
      <c r="E3395" s="837">
        <v>3200</v>
      </c>
      <c r="F3395" s="269" t="s">
        <v>23110</v>
      </c>
      <c r="G3395" s="841" t="s">
        <v>23111</v>
      </c>
      <c r="H3395" s="842" t="s">
        <v>19911</v>
      </c>
      <c r="I3395" s="842" t="s">
        <v>19093</v>
      </c>
      <c r="J3395" s="107" t="s">
        <v>19911</v>
      </c>
      <c r="K3395" s="10">
        <v>3</v>
      </c>
      <c r="L3395" s="10">
        <v>12</v>
      </c>
      <c r="M3395" s="838">
        <v>39000</v>
      </c>
      <c r="N3395" s="10">
        <v>0</v>
      </c>
      <c r="O3395" s="107">
        <v>6</v>
      </c>
      <c r="P3395" s="838">
        <v>19200</v>
      </c>
      <c r="Q3395" s="10">
        <v>0</v>
      </c>
      <c r="R3395" s="107">
        <v>12</v>
      </c>
    </row>
    <row r="3396" spans="1:18" s="843" customFormat="1" ht="22.5" x14ac:dyDescent="0.25">
      <c r="A3396" s="107" t="s">
        <v>19901</v>
      </c>
      <c r="B3396" s="10" t="s">
        <v>19548</v>
      </c>
      <c r="C3396" s="269" t="s">
        <v>30118</v>
      </c>
      <c r="D3396" s="841" t="s">
        <v>19908</v>
      </c>
      <c r="E3396" s="837">
        <v>3200</v>
      </c>
      <c r="F3396" s="269" t="s">
        <v>23112</v>
      </c>
      <c r="G3396" s="841" t="s">
        <v>23113</v>
      </c>
      <c r="H3396" s="842" t="s">
        <v>19911</v>
      </c>
      <c r="I3396" s="842" t="s">
        <v>19093</v>
      </c>
      <c r="J3396" s="107" t="s">
        <v>19911</v>
      </c>
      <c r="K3396" s="10">
        <v>3</v>
      </c>
      <c r="L3396" s="10">
        <v>12</v>
      </c>
      <c r="M3396" s="838">
        <v>39000</v>
      </c>
      <c r="N3396" s="10">
        <v>0</v>
      </c>
      <c r="O3396" s="107">
        <v>6</v>
      </c>
      <c r="P3396" s="838">
        <v>19174</v>
      </c>
      <c r="Q3396" s="10">
        <v>0</v>
      </c>
      <c r="R3396" s="107">
        <v>12</v>
      </c>
    </row>
    <row r="3397" spans="1:18" s="843" customFormat="1" ht="22.5" x14ac:dyDescent="0.25">
      <c r="A3397" s="107" t="s">
        <v>19901</v>
      </c>
      <c r="B3397" s="10" t="s">
        <v>19548</v>
      </c>
      <c r="C3397" s="269" t="s">
        <v>30118</v>
      </c>
      <c r="D3397" s="841" t="s">
        <v>20143</v>
      </c>
      <c r="E3397" s="837">
        <v>4300</v>
      </c>
      <c r="F3397" s="269" t="s">
        <v>23114</v>
      </c>
      <c r="G3397" s="841" t="s">
        <v>23115</v>
      </c>
      <c r="H3397" s="842" t="s">
        <v>19911</v>
      </c>
      <c r="I3397" s="842" t="s">
        <v>19093</v>
      </c>
      <c r="J3397" s="107" t="s">
        <v>19911</v>
      </c>
      <c r="K3397" s="10">
        <v>3</v>
      </c>
      <c r="L3397" s="10">
        <v>12</v>
      </c>
      <c r="M3397" s="838">
        <v>52205.97</v>
      </c>
      <c r="N3397" s="10">
        <v>0</v>
      </c>
      <c r="O3397" s="107">
        <v>6</v>
      </c>
      <c r="P3397" s="838">
        <v>25800</v>
      </c>
      <c r="Q3397" s="10">
        <v>0</v>
      </c>
      <c r="R3397" s="107">
        <v>12</v>
      </c>
    </row>
    <row r="3398" spans="1:18" s="843" customFormat="1" ht="22.5" x14ac:dyDescent="0.25">
      <c r="A3398" s="107" t="s">
        <v>19901</v>
      </c>
      <c r="B3398" s="10" t="s">
        <v>19548</v>
      </c>
      <c r="C3398" s="269" t="s">
        <v>30118</v>
      </c>
      <c r="D3398" s="841" t="s">
        <v>19955</v>
      </c>
      <c r="E3398" s="837">
        <v>3200</v>
      </c>
      <c r="F3398" s="269" t="s">
        <v>23116</v>
      </c>
      <c r="G3398" s="841" t="s">
        <v>23117</v>
      </c>
      <c r="H3398" s="842" t="s">
        <v>19594</v>
      </c>
      <c r="I3398" s="842" t="s">
        <v>19093</v>
      </c>
      <c r="J3398" s="107" t="s">
        <v>19594</v>
      </c>
      <c r="K3398" s="10">
        <v>3</v>
      </c>
      <c r="L3398" s="10">
        <v>12</v>
      </c>
      <c r="M3398" s="838">
        <v>38668.880000000005</v>
      </c>
      <c r="N3398" s="10">
        <v>0</v>
      </c>
      <c r="O3398" s="107">
        <v>6</v>
      </c>
      <c r="P3398" s="838">
        <v>19093.330000000002</v>
      </c>
      <c r="Q3398" s="10">
        <v>0</v>
      </c>
      <c r="R3398" s="107">
        <v>12</v>
      </c>
    </row>
    <row r="3399" spans="1:18" s="843" customFormat="1" ht="22.5" x14ac:dyDescent="0.25">
      <c r="A3399" s="107" t="s">
        <v>19901</v>
      </c>
      <c r="B3399" s="10" t="s">
        <v>19548</v>
      </c>
      <c r="C3399" s="269" t="s">
        <v>30118</v>
      </c>
      <c r="D3399" s="841" t="s">
        <v>19902</v>
      </c>
      <c r="E3399" s="837">
        <v>2100</v>
      </c>
      <c r="F3399" s="269" t="s">
        <v>23118</v>
      </c>
      <c r="G3399" s="841" t="s">
        <v>23119</v>
      </c>
      <c r="H3399" s="842" t="s">
        <v>17159</v>
      </c>
      <c r="I3399" s="842" t="s">
        <v>15810</v>
      </c>
      <c r="J3399" s="107" t="s">
        <v>17159</v>
      </c>
      <c r="K3399" s="10">
        <v>3</v>
      </c>
      <c r="L3399" s="10">
        <v>12</v>
      </c>
      <c r="M3399" s="838">
        <v>25590</v>
      </c>
      <c r="N3399" s="10">
        <v>0</v>
      </c>
      <c r="O3399" s="107">
        <v>6</v>
      </c>
      <c r="P3399" s="838">
        <v>12600</v>
      </c>
      <c r="Q3399" s="10">
        <v>0</v>
      </c>
      <c r="R3399" s="107">
        <v>12</v>
      </c>
    </row>
    <row r="3400" spans="1:18" s="843" customFormat="1" ht="22.5" x14ac:dyDescent="0.25">
      <c r="A3400" s="107" t="s">
        <v>19901</v>
      </c>
      <c r="B3400" s="10" t="s">
        <v>19548</v>
      </c>
      <c r="C3400" s="269" t="s">
        <v>30118</v>
      </c>
      <c r="D3400" s="841" t="s">
        <v>19955</v>
      </c>
      <c r="E3400" s="837">
        <v>3200</v>
      </c>
      <c r="F3400" s="269" t="s">
        <v>23120</v>
      </c>
      <c r="G3400" s="841" t="s">
        <v>23121</v>
      </c>
      <c r="H3400" s="842" t="s">
        <v>20142</v>
      </c>
      <c r="I3400" s="842" t="s">
        <v>19093</v>
      </c>
      <c r="J3400" s="107" t="s">
        <v>20142</v>
      </c>
      <c r="K3400" s="10">
        <v>1</v>
      </c>
      <c r="L3400" s="10">
        <v>1</v>
      </c>
      <c r="M3400" s="838">
        <v>3866.67</v>
      </c>
      <c r="N3400" s="10">
        <v>0</v>
      </c>
      <c r="O3400" s="107">
        <v>0</v>
      </c>
      <c r="P3400" s="838">
        <v>0</v>
      </c>
      <c r="Q3400" s="10">
        <v>0</v>
      </c>
      <c r="R3400" s="107">
        <v>0</v>
      </c>
    </row>
    <row r="3401" spans="1:18" s="843" customFormat="1" ht="22.5" x14ac:dyDescent="0.25">
      <c r="A3401" s="107" t="s">
        <v>19901</v>
      </c>
      <c r="B3401" s="10" t="s">
        <v>19548</v>
      </c>
      <c r="C3401" s="269" t="s">
        <v>30118</v>
      </c>
      <c r="D3401" s="841" t="s">
        <v>15810</v>
      </c>
      <c r="E3401" s="837">
        <v>1200</v>
      </c>
      <c r="F3401" s="269" t="s">
        <v>23122</v>
      </c>
      <c r="G3401" s="841" t="s">
        <v>23123</v>
      </c>
      <c r="H3401" s="842" t="s">
        <v>15585</v>
      </c>
      <c r="I3401" s="842" t="s">
        <v>15585</v>
      </c>
      <c r="J3401" s="107" t="s">
        <v>15585</v>
      </c>
      <c r="K3401" s="10">
        <v>3</v>
      </c>
      <c r="L3401" s="10">
        <v>0</v>
      </c>
      <c r="M3401" s="838">
        <v>1200</v>
      </c>
      <c r="N3401" s="10">
        <v>0</v>
      </c>
      <c r="O3401" s="107">
        <v>0</v>
      </c>
      <c r="P3401" s="838">
        <v>0</v>
      </c>
      <c r="Q3401" s="10">
        <v>0</v>
      </c>
      <c r="R3401" s="107">
        <v>0</v>
      </c>
    </row>
    <row r="3402" spans="1:18" s="843" customFormat="1" ht="22.5" x14ac:dyDescent="0.25">
      <c r="A3402" s="107" t="s">
        <v>19901</v>
      </c>
      <c r="B3402" s="10" t="s">
        <v>19548</v>
      </c>
      <c r="C3402" s="269" t="s">
        <v>30118</v>
      </c>
      <c r="D3402" s="841" t="s">
        <v>19974</v>
      </c>
      <c r="E3402" s="837">
        <v>2100</v>
      </c>
      <c r="F3402" s="269" t="s">
        <v>23124</v>
      </c>
      <c r="G3402" s="841" t="s">
        <v>23125</v>
      </c>
      <c r="H3402" s="842" t="s">
        <v>19594</v>
      </c>
      <c r="I3402" s="842" t="s">
        <v>19093</v>
      </c>
      <c r="J3402" s="107" t="s">
        <v>19594</v>
      </c>
      <c r="K3402" s="10">
        <v>3</v>
      </c>
      <c r="L3402" s="10">
        <v>12</v>
      </c>
      <c r="M3402" s="838">
        <v>25799.42</v>
      </c>
      <c r="N3402" s="10">
        <v>0</v>
      </c>
      <c r="O3402" s="107">
        <v>6</v>
      </c>
      <c r="P3402" s="838">
        <v>12600</v>
      </c>
      <c r="Q3402" s="10">
        <v>0</v>
      </c>
      <c r="R3402" s="107">
        <v>12</v>
      </c>
    </row>
    <row r="3403" spans="1:18" s="843" customFormat="1" ht="22.5" x14ac:dyDescent="0.25">
      <c r="A3403" s="107" t="s">
        <v>19901</v>
      </c>
      <c r="B3403" s="10" t="s">
        <v>19548</v>
      </c>
      <c r="C3403" s="269" t="s">
        <v>30118</v>
      </c>
      <c r="D3403" s="841" t="s">
        <v>19955</v>
      </c>
      <c r="E3403" s="837">
        <v>3200</v>
      </c>
      <c r="F3403" s="269" t="s">
        <v>23126</v>
      </c>
      <c r="G3403" s="841" t="s">
        <v>23127</v>
      </c>
      <c r="H3403" s="842" t="s">
        <v>19594</v>
      </c>
      <c r="I3403" s="842" t="s">
        <v>19093</v>
      </c>
      <c r="J3403" s="107" t="s">
        <v>19594</v>
      </c>
      <c r="K3403" s="10">
        <v>3</v>
      </c>
      <c r="L3403" s="10">
        <v>12</v>
      </c>
      <c r="M3403" s="838">
        <v>39000</v>
      </c>
      <c r="N3403" s="10">
        <v>0</v>
      </c>
      <c r="O3403" s="107">
        <v>6</v>
      </c>
      <c r="P3403" s="838">
        <v>19200</v>
      </c>
      <c r="Q3403" s="10">
        <v>0</v>
      </c>
      <c r="R3403" s="107">
        <v>12</v>
      </c>
    </row>
    <row r="3404" spans="1:18" s="843" customFormat="1" ht="22.5" x14ac:dyDescent="0.25">
      <c r="A3404" s="107" t="s">
        <v>19901</v>
      </c>
      <c r="B3404" s="10" t="s">
        <v>19548</v>
      </c>
      <c r="C3404" s="269" t="s">
        <v>30118</v>
      </c>
      <c r="D3404" s="841" t="s">
        <v>19902</v>
      </c>
      <c r="E3404" s="837">
        <v>2100</v>
      </c>
      <c r="F3404" s="269" t="s">
        <v>23128</v>
      </c>
      <c r="G3404" s="841" t="s">
        <v>23129</v>
      </c>
      <c r="H3404" s="842" t="s">
        <v>15585</v>
      </c>
      <c r="I3404" s="842" t="s">
        <v>15585</v>
      </c>
      <c r="J3404" s="107" t="s">
        <v>15585</v>
      </c>
      <c r="K3404" s="10">
        <v>3</v>
      </c>
      <c r="L3404" s="10">
        <v>12</v>
      </c>
      <c r="M3404" s="838">
        <v>25800</v>
      </c>
      <c r="N3404" s="10">
        <v>0</v>
      </c>
      <c r="O3404" s="107">
        <v>6</v>
      </c>
      <c r="P3404" s="838">
        <v>12543.130000000001</v>
      </c>
      <c r="Q3404" s="10">
        <v>0</v>
      </c>
      <c r="R3404" s="107">
        <v>12</v>
      </c>
    </row>
    <row r="3405" spans="1:18" s="843" customFormat="1" ht="22.5" x14ac:dyDescent="0.25">
      <c r="A3405" s="107" t="s">
        <v>19901</v>
      </c>
      <c r="B3405" s="10" t="s">
        <v>19548</v>
      </c>
      <c r="C3405" s="269" t="s">
        <v>30118</v>
      </c>
      <c r="D3405" s="841" t="s">
        <v>19902</v>
      </c>
      <c r="E3405" s="837">
        <v>2100</v>
      </c>
      <c r="F3405" s="269" t="s">
        <v>23130</v>
      </c>
      <c r="G3405" s="841" t="s">
        <v>23131</v>
      </c>
      <c r="H3405" s="842" t="s">
        <v>17159</v>
      </c>
      <c r="I3405" s="842" t="s">
        <v>15810</v>
      </c>
      <c r="J3405" s="107" t="s">
        <v>17159</v>
      </c>
      <c r="K3405" s="10">
        <v>3</v>
      </c>
      <c r="L3405" s="10">
        <v>12</v>
      </c>
      <c r="M3405" s="838">
        <v>25800</v>
      </c>
      <c r="N3405" s="10">
        <v>0</v>
      </c>
      <c r="O3405" s="107">
        <v>6</v>
      </c>
      <c r="P3405" s="838">
        <v>12600</v>
      </c>
      <c r="Q3405" s="10">
        <v>0</v>
      </c>
      <c r="R3405" s="107">
        <v>12</v>
      </c>
    </row>
    <row r="3406" spans="1:18" s="843" customFormat="1" ht="22.5" x14ac:dyDescent="0.25">
      <c r="A3406" s="107" t="s">
        <v>19901</v>
      </c>
      <c r="B3406" s="10" t="s">
        <v>19548</v>
      </c>
      <c r="C3406" s="269" t="s">
        <v>30118</v>
      </c>
      <c r="D3406" s="841" t="s">
        <v>19991</v>
      </c>
      <c r="E3406" s="837">
        <v>1200</v>
      </c>
      <c r="F3406" s="269" t="s">
        <v>23132</v>
      </c>
      <c r="G3406" s="841" t="s">
        <v>23133</v>
      </c>
      <c r="H3406" s="842" t="s">
        <v>15585</v>
      </c>
      <c r="I3406" s="842" t="s">
        <v>15585</v>
      </c>
      <c r="J3406" s="107" t="s">
        <v>15585</v>
      </c>
      <c r="K3406" s="10">
        <v>3</v>
      </c>
      <c r="L3406" s="10">
        <v>12</v>
      </c>
      <c r="M3406" s="838">
        <v>15210</v>
      </c>
      <c r="N3406" s="10">
        <v>0</v>
      </c>
      <c r="O3406" s="107">
        <v>6</v>
      </c>
      <c r="P3406" s="838">
        <v>7200</v>
      </c>
      <c r="Q3406" s="10">
        <v>0</v>
      </c>
      <c r="R3406" s="107">
        <v>12</v>
      </c>
    </row>
    <row r="3407" spans="1:18" s="843" customFormat="1" ht="22.5" x14ac:dyDescent="0.25">
      <c r="A3407" s="107" t="s">
        <v>19901</v>
      </c>
      <c r="B3407" s="10" t="s">
        <v>19548</v>
      </c>
      <c r="C3407" s="269" t="s">
        <v>30118</v>
      </c>
      <c r="D3407" s="841" t="s">
        <v>23134</v>
      </c>
      <c r="E3407" s="837">
        <v>3200</v>
      </c>
      <c r="F3407" s="269" t="s">
        <v>23135</v>
      </c>
      <c r="G3407" s="841" t="s">
        <v>23136</v>
      </c>
      <c r="H3407" s="842" t="s">
        <v>19911</v>
      </c>
      <c r="I3407" s="842" t="s">
        <v>19093</v>
      </c>
      <c r="J3407" s="107" t="s">
        <v>19911</v>
      </c>
      <c r="K3407" s="10">
        <v>3</v>
      </c>
      <c r="L3407" s="10">
        <v>12</v>
      </c>
      <c r="M3407" s="838">
        <v>38946.67</v>
      </c>
      <c r="N3407" s="10">
        <v>0</v>
      </c>
      <c r="O3407" s="107">
        <v>6</v>
      </c>
      <c r="P3407" s="838">
        <v>19185.559999999998</v>
      </c>
      <c r="Q3407" s="10">
        <v>0</v>
      </c>
      <c r="R3407" s="107">
        <v>12</v>
      </c>
    </row>
    <row r="3408" spans="1:18" s="843" customFormat="1" ht="22.5" x14ac:dyDescent="0.25">
      <c r="A3408" s="107" t="s">
        <v>19901</v>
      </c>
      <c r="B3408" s="10" t="s">
        <v>19548</v>
      </c>
      <c r="C3408" s="269" t="s">
        <v>30118</v>
      </c>
      <c r="D3408" s="841" t="s">
        <v>23137</v>
      </c>
      <c r="E3408" s="837">
        <v>4400</v>
      </c>
      <c r="F3408" s="269" t="s">
        <v>23138</v>
      </c>
      <c r="G3408" s="841" t="s">
        <v>23139</v>
      </c>
      <c r="H3408" s="842" t="s">
        <v>19911</v>
      </c>
      <c r="I3408" s="842" t="s">
        <v>19093</v>
      </c>
      <c r="J3408" s="107" t="s">
        <v>19911</v>
      </c>
      <c r="K3408" s="10">
        <v>3</v>
      </c>
      <c r="L3408" s="10">
        <v>12</v>
      </c>
      <c r="M3408" s="838">
        <v>53399.69</v>
      </c>
      <c r="N3408" s="10">
        <v>0</v>
      </c>
      <c r="O3408" s="107">
        <v>6</v>
      </c>
      <c r="P3408" s="838">
        <v>26400</v>
      </c>
      <c r="Q3408" s="10">
        <v>0</v>
      </c>
      <c r="R3408" s="107">
        <v>12</v>
      </c>
    </row>
    <row r="3409" spans="1:18" s="843" customFormat="1" ht="22.5" x14ac:dyDescent="0.25">
      <c r="A3409" s="107" t="s">
        <v>19901</v>
      </c>
      <c r="B3409" s="10" t="s">
        <v>19548</v>
      </c>
      <c r="C3409" s="269" t="s">
        <v>30118</v>
      </c>
      <c r="D3409" s="841" t="s">
        <v>19902</v>
      </c>
      <c r="E3409" s="837">
        <v>2100</v>
      </c>
      <c r="F3409" s="269" t="s">
        <v>23140</v>
      </c>
      <c r="G3409" s="841" t="s">
        <v>23141</v>
      </c>
      <c r="H3409" s="842" t="s">
        <v>17159</v>
      </c>
      <c r="I3409" s="842" t="s">
        <v>15810</v>
      </c>
      <c r="J3409" s="107" t="s">
        <v>17159</v>
      </c>
      <c r="K3409" s="10">
        <v>3</v>
      </c>
      <c r="L3409" s="10">
        <v>12</v>
      </c>
      <c r="M3409" s="838">
        <v>25800</v>
      </c>
      <c r="N3409" s="10">
        <v>0</v>
      </c>
      <c r="O3409" s="107">
        <v>6</v>
      </c>
      <c r="P3409" s="838">
        <v>12600</v>
      </c>
      <c r="Q3409" s="10">
        <v>0</v>
      </c>
      <c r="R3409" s="107">
        <v>12</v>
      </c>
    </row>
    <row r="3410" spans="1:18" s="843" customFormat="1" ht="22.5" x14ac:dyDescent="0.25">
      <c r="A3410" s="107" t="s">
        <v>19901</v>
      </c>
      <c r="B3410" s="10" t="s">
        <v>19548</v>
      </c>
      <c r="C3410" s="269" t="s">
        <v>30118</v>
      </c>
      <c r="D3410" s="841" t="s">
        <v>19902</v>
      </c>
      <c r="E3410" s="837">
        <v>2100</v>
      </c>
      <c r="F3410" s="269" t="s">
        <v>23142</v>
      </c>
      <c r="G3410" s="841" t="s">
        <v>23143</v>
      </c>
      <c r="H3410" s="842" t="s">
        <v>17159</v>
      </c>
      <c r="I3410" s="842" t="s">
        <v>15810</v>
      </c>
      <c r="J3410" s="107" t="s">
        <v>17159</v>
      </c>
      <c r="K3410" s="10">
        <v>3</v>
      </c>
      <c r="L3410" s="10">
        <v>12</v>
      </c>
      <c r="M3410" s="838">
        <v>25800</v>
      </c>
      <c r="N3410" s="10">
        <v>0</v>
      </c>
      <c r="O3410" s="107">
        <v>6</v>
      </c>
      <c r="P3410" s="838">
        <v>12600</v>
      </c>
      <c r="Q3410" s="10">
        <v>0</v>
      </c>
      <c r="R3410" s="107">
        <v>12</v>
      </c>
    </row>
    <row r="3411" spans="1:18" s="843" customFormat="1" ht="22.5" x14ac:dyDescent="0.25">
      <c r="A3411" s="107" t="s">
        <v>19901</v>
      </c>
      <c r="B3411" s="10" t="s">
        <v>19548</v>
      </c>
      <c r="C3411" s="269" t="s">
        <v>30118</v>
      </c>
      <c r="D3411" s="841" t="s">
        <v>19902</v>
      </c>
      <c r="E3411" s="837">
        <v>2100</v>
      </c>
      <c r="F3411" s="269" t="s">
        <v>23144</v>
      </c>
      <c r="G3411" s="841" t="s">
        <v>23145</v>
      </c>
      <c r="H3411" s="842" t="s">
        <v>17159</v>
      </c>
      <c r="I3411" s="842" t="s">
        <v>15810</v>
      </c>
      <c r="J3411" s="107" t="s">
        <v>17159</v>
      </c>
      <c r="K3411" s="10">
        <v>3</v>
      </c>
      <c r="L3411" s="10">
        <v>12</v>
      </c>
      <c r="M3411" s="838">
        <v>25773.75</v>
      </c>
      <c r="N3411" s="10">
        <v>0</v>
      </c>
      <c r="O3411" s="107">
        <v>6</v>
      </c>
      <c r="P3411" s="838">
        <v>12600</v>
      </c>
      <c r="Q3411" s="10">
        <v>0</v>
      </c>
      <c r="R3411" s="107">
        <v>12</v>
      </c>
    </row>
    <row r="3412" spans="1:18" s="843" customFormat="1" ht="22.5" x14ac:dyDescent="0.25">
      <c r="A3412" s="107" t="s">
        <v>19901</v>
      </c>
      <c r="B3412" s="10" t="s">
        <v>19548</v>
      </c>
      <c r="C3412" s="269" t="s">
        <v>30118</v>
      </c>
      <c r="D3412" s="841" t="s">
        <v>19902</v>
      </c>
      <c r="E3412" s="837">
        <v>2100</v>
      </c>
      <c r="F3412" s="269" t="s">
        <v>23146</v>
      </c>
      <c r="G3412" s="841" t="s">
        <v>23147</v>
      </c>
      <c r="H3412" s="842" t="s">
        <v>17159</v>
      </c>
      <c r="I3412" s="842" t="s">
        <v>15810</v>
      </c>
      <c r="J3412" s="107" t="s">
        <v>17159</v>
      </c>
      <c r="K3412" s="10">
        <v>3</v>
      </c>
      <c r="L3412" s="10">
        <v>12</v>
      </c>
      <c r="M3412" s="838">
        <v>25800</v>
      </c>
      <c r="N3412" s="10">
        <v>0</v>
      </c>
      <c r="O3412" s="107">
        <v>6</v>
      </c>
      <c r="P3412" s="838">
        <v>12600</v>
      </c>
      <c r="Q3412" s="10">
        <v>0</v>
      </c>
      <c r="R3412" s="107">
        <v>12</v>
      </c>
    </row>
    <row r="3413" spans="1:18" s="843" customFormat="1" ht="22.5" x14ac:dyDescent="0.25">
      <c r="A3413" s="107" t="s">
        <v>19901</v>
      </c>
      <c r="B3413" s="10" t="s">
        <v>19548</v>
      </c>
      <c r="C3413" s="269" t="s">
        <v>30118</v>
      </c>
      <c r="D3413" s="841" t="s">
        <v>19908</v>
      </c>
      <c r="E3413" s="837">
        <v>3200</v>
      </c>
      <c r="F3413" s="269" t="s">
        <v>23148</v>
      </c>
      <c r="G3413" s="841" t="s">
        <v>23149</v>
      </c>
      <c r="H3413" s="842" t="s">
        <v>19911</v>
      </c>
      <c r="I3413" s="842" t="s">
        <v>19093</v>
      </c>
      <c r="J3413" s="107" t="s">
        <v>19911</v>
      </c>
      <c r="K3413" s="10">
        <v>3</v>
      </c>
      <c r="L3413" s="10">
        <v>12</v>
      </c>
      <c r="M3413" s="838">
        <v>39000</v>
      </c>
      <c r="N3413" s="10">
        <v>0</v>
      </c>
      <c r="O3413" s="107">
        <v>6</v>
      </c>
      <c r="P3413" s="838">
        <v>19200</v>
      </c>
      <c r="Q3413" s="10">
        <v>0</v>
      </c>
      <c r="R3413" s="107">
        <v>12</v>
      </c>
    </row>
    <row r="3414" spans="1:18" s="843" customFormat="1" ht="22.5" x14ac:dyDescent="0.25">
      <c r="A3414" s="107" t="s">
        <v>19901</v>
      </c>
      <c r="B3414" s="10" t="s">
        <v>19548</v>
      </c>
      <c r="C3414" s="269" t="s">
        <v>30118</v>
      </c>
      <c r="D3414" s="841" t="s">
        <v>19902</v>
      </c>
      <c r="E3414" s="837">
        <v>2100</v>
      </c>
      <c r="F3414" s="269" t="s">
        <v>23150</v>
      </c>
      <c r="G3414" s="841" t="s">
        <v>23151</v>
      </c>
      <c r="H3414" s="842" t="s">
        <v>17159</v>
      </c>
      <c r="I3414" s="842" t="s">
        <v>15810</v>
      </c>
      <c r="J3414" s="107" t="s">
        <v>17159</v>
      </c>
      <c r="K3414" s="10">
        <v>3</v>
      </c>
      <c r="L3414" s="10">
        <v>12</v>
      </c>
      <c r="M3414" s="838">
        <v>25732.190000000002</v>
      </c>
      <c r="N3414" s="10">
        <v>0</v>
      </c>
      <c r="O3414" s="107">
        <v>6</v>
      </c>
      <c r="P3414" s="838">
        <v>2100</v>
      </c>
      <c r="Q3414" s="10">
        <v>0</v>
      </c>
      <c r="R3414" s="107">
        <v>12</v>
      </c>
    </row>
    <row r="3415" spans="1:18" s="843" customFormat="1" ht="22.5" x14ac:dyDescent="0.25">
      <c r="A3415" s="107" t="s">
        <v>19901</v>
      </c>
      <c r="B3415" s="10" t="s">
        <v>19548</v>
      </c>
      <c r="C3415" s="269" t="s">
        <v>30118</v>
      </c>
      <c r="D3415" s="841" t="s">
        <v>19908</v>
      </c>
      <c r="E3415" s="837">
        <v>3200</v>
      </c>
      <c r="F3415" s="269" t="s">
        <v>23152</v>
      </c>
      <c r="G3415" s="841" t="s">
        <v>23153</v>
      </c>
      <c r="H3415" s="842" t="s">
        <v>19911</v>
      </c>
      <c r="I3415" s="842" t="s">
        <v>19093</v>
      </c>
      <c r="J3415" s="107" t="s">
        <v>19911</v>
      </c>
      <c r="K3415" s="10">
        <v>3</v>
      </c>
      <c r="L3415" s="10">
        <v>12</v>
      </c>
      <c r="M3415" s="838">
        <v>39000</v>
      </c>
      <c r="N3415" s="10">
        <v>0</v>
      </c>
      <c r="O3415" s="107">
        <v>6</v>
      </c>
      <c r="P3415" s="838">
        <v>19200</v>
      </c>
      <c r="Q3415" s="10">
        <v>0</v>
      </c>
      <c r="R3415" s="107">
        <v>12</v>
      </c>
    </row>
    <row r="3416" spans="1:18" s="843" customFormat="1" ht="22.5" x14ac:dyDescent="0.25">
      <c r="A3416" s="107" t="s">
        <v>19901</v>
      </c>
      <c r="B3416" s="10" t="s">
        <v>19548</v>
      </c>
      <c r="C3416" s="269" t="s">
        <v>30118</v>
      </c>
      <c r="D3416" s="841" t="s">
        <v>19955</v>
      </c>
      <c r="E3416" s="837">
        <v>3200</v>
      </c>
      <c r="F3416" s="269" t="s">
        <v>23154</v>
      </c>
      <c r="G3416" s="841" t="s">
        <v>23155</v>
      </c>
      <c r="H3416" s="842" t="s">
        <v>20142</v>
      </c>
      <c r="I3416" s="842" t="s">
        <v>19093</v>
      </c>
      <c r="J3416" s="107" t="s">
        <v>20142</v>
      </c>
      <c r="K3416" s="10">
        <v>3</v>
      </c>
      <c r="L3416" s="10">
        <v>12</v>
      </c>
      <c r="M3416" s="838">
        <v>38453.320000000007</v>
      </c>
      <c r="N3416" s="10">
        <v>0</v>
      </c>
      <c r="O3416" s="107">
        <v>6</v>
      </c>
      <c r="P3416" s="838">
        <v>19093.330000000002</v>
      </c>
      <c r="Q3416" s="10">
        <v>0</v>
      </c>
      <c r="R3416" s="107">
        <v>12</v>
      </c>
    </row>
    <row r="3417" spans="1:18" s="843" customFormat="1" ht="22.5" x14ac:dyDescent="0.25">
      <c r="A3417" s="107" t="s">
        <v>19901</v>
      </c>
      <c r="B3417" s="10" t="s">
        <v>19548</v>
      </c>
      <c r="C3417" s="269" t="s">
        <v>30118</v>
      </c>
      <c r="D3417" s="841" t="s">
        <v>23156</v>
      </c>
      <c r="E3417" s="837">
        <v>3200</v>
      </c>
      <c r="F3417" s="269" t="s">
        <v>23157</v>
      </c>
      <c r="G3417" s="841" t="s">
        <v>23158</v>
      </c>
      <c r="H3417" s="842" t="s">
        <v>19612</v>
      </c>
      <c r="I3417" s="842" t="s">
        <v>19093</v>
      </c>
      <c r="J3417" s="107" t="s">
        <v>19612</v>
      </c>
      <c r="K3417" s="10">
        <v>1</v>
      </c>
      <c r="L3417" s="10">
        <v>3</v>
      </c>
      <c r="M3417" s="838">
        <v>9900</v>
      </c>
      <c r="N3417" s="10">
        <v>1</v>
      </c>
      <c r="O3417" s="107">
        <v>6</v>
      </c>
      <c r="P3417" s="838">
        <v>18344.45</v>
      </c>
      <c r="Q3417" s="10">
        <v>1</v>
      </c>
      <c r="R3417" s="107">
        <v>12</v>
      </c>
    </row>
    <row r="3418" spans="1:18" s="843" customFormat="1" ht="22.5" x14ac:dyDescent="0.25">
      <c r="A3418" s="107" t="s">
        <v>19901</v>
      </c>
      <c r="B3418" s="10" t="s">
        <v>19548</v>
      </c>
      <c r="C3418" s="269" t="s">
        <v>30118</v>
      </c>
      <c r="D3418" s="841" t="s">
        <v>19955</v>
      </c>
      <c r="E3418" s="837">
        <v>3200</v>
      </c>
      <c r="F3418" s="269" t="s">
        <v>23159</v>
      </c>
      <c r="G3418" s="841" t="s">
        <v>23160</v>
      </c>
      <c r="H3418" s="842" t="s">
        <v>19594</v>
      </c>
      <c r="I3418" s="842" t="s">
        <v>19093</v>
      </c>
      <c r="J3418" s="107" t="s">
        <v>19594</v>
      </c>
      <c r="K3418" s="10">
        <v>3</v>
      </c>
      <c r="L3418" s="10">
        <v>12</v>
      </c>
      <c r="M3418" s="838">
        <v>38893.33</v>
      </c>
      <c r="N3418" s="10">
        <v>0</v>
      </c>
      <c r="O3418" s="107">
        <v>6</v>
      </c>
      <c r="P3418" s="838">
        <v>19200</v>
      </c>
      <c r="Q3418" s="10">
        <v>0</v>
      </c>
      <c r="R3418" s="107">
        <v>12</v>
      </c>
    </row>
    <row r="3419" spans="1:18" s="843" customFormat="1" ht="22.5" x14ac:dyDescent="0.25">
      <c r="A3419" s="107" t="s">
        <v>19901</v>
      </c>
      <c r="B3419" s="10" t="s">
        <v>19548</v>
      </c>
      <c r="C3419" s="269" t="s">
        <v>30118</v>
      </c>
      <c r="D3419" s="841" t="s">
        <v>19902</v>
      </c>
      <c r="E3419" s="837">
        <v>2100</v>
      </c>
      <c r="F3419" s="269" t="s">
        <v>23161</v>
      </c>
      <c r="G3419" s="841" t="s">
        <v>23162</v>
      </c>
      <c r="H3419" s="842" t="s">
        <v>17159</v>
      </c>
      <c r="I3419" s="842" t="s">
        <v>15810</v>
      </c>
      <c r="J3419" s="107" t="s">
        <v>17159</v>
      </c>
      <c r="K3419" s="10">
        <v>3</v>
      </c>
      <c r="L3419" s="10">
        <v>12</v>
      </c>
      <c r="M3419" s="838">
        <v>25800</v>
      </c>
      <c r="N3419" s="10">
        <v>0</v>
      </c>
      <c r="O3419" s="107">
        <v>6</v>
      </c>
      <c r="P3419" s="838">
        <v>12600</v>
      </c>
      <c r="Q3419" s="10">
        <v>0</v>
      </c>
      <c r="R3419" s="107">
        <v>12</v>
      </c>
    </row>
    <row r="3420" spans="1:18" s="843" customFormat="1" ht="22.5" x14ac:dyDescent="0.25">
      <c r="A3420" s="107" t="s">
        <v>19901</v>
      </c>
      <c r="B3420" s="10" t="s">
        <v>19548</v>
      </c>
      <c r="C3420" s="269" t="s">
        <v>30118</v>
      </c>
      <c r="D3420" s="841" t="s">
        <v>19926</v>
      </c>
      <c r="E3420" s="837">
        <v>1025</v>
      </c>
      <c r="F3420" s="269" t="s">
        <v>23163</v>
      </c>
      <c r="G3420" s="841" t="s">
        <v>23164</v>
      </c>
      <c r="H3420" s="842" t="s">
        <v>17159</v>
      </c>
      <c r="I3420" s="842" t="s">
        <v>15810</v>
      </c>
      <c r="J3420" s="107" t="s">
        <v>17159</v>
      </c>
      <c r="K3420" s="10">
        <v>3</v>
      </c>
      <c r="L3420" s="10">
        <v>12</v>
      </c>
      <c r="M3420" s="838">
        <v>12810</v>
      </c>
      <c r="N3420" s="10">
        <v>0</v>
      </c>
      <c r="O3420" s="107">
        <v>6</v>
      </c>
      <c r="P3420" s="838">
        <v>6025</v>
      </c>
      <c r="Q3420" s="10">
        <v>0</v>
      </c>
      <c r="R3420" s="107">
        <v>12</v>
      </c>
    </row>
    <row r="3421" spans="1:18" s="843" customFormat="1" ht="22.5" x14ac:dyDescent="0.25">
      <c r="A3421" s="107" t="s">
        <v>19901</v>
      </c>
      <c r="B3421" s="10" t="s">
        <v>19548</v>
      </c>
      <c r="C3421" s="269" t="s">
        <v>30118</v>
      </c>
      <c r="D3421" s="841" t="s">
        <v>21757</v>
      </c>
      <c r="E3421" s="837">
        <v>5000</v>
      </c>
      <c r="F3421" s="269" t="s">
        <v>23165</v>
      </c>
      <c r="G3421" s="841" t="s">
        <v>23166</v>
      </c>
      <c r="H3421" s="842" t="s">
        <v>19605</v>
      </c>
      <c r="I3421" s="842" t="s">
        <v>19093</v>
      </c>
      <c r="J3421" s="107" t="s">
        <v>19605</v>
      </c>
      <c r="K3421" s="10">
        <v>3</v>
      </c>
      <c r="L3421" s="10">
        <v>12</v>
      </c>
      <c r="M3421" s="838">
        <v>60600</v>
      </c>
      <c r="N3421" s="10">
        <v>0</v>
      </c>
      <c r="O3421" s="107">
        <v>6</v>
      </c>
      <c r="P3421" s="838">
        <v>30000</v>
      </c>
      <c r="Q3421" s="10">
        <v>0</v>
      </c>
      <c r="R3421" s="107">
        <v>12</v>
      </c>
    </row>
    <row r="3422" spans="1:18" s="843" customFormat="1" ht="22.5" x14ac:dyDescent="0.25">
      <c r="A3422" s="107" t="s">
        <v>19901</v>
      </c>
      <c r="B3422" s="10" t="s">
        <v>19548</v>
      </c>
      <c r="C3422" s="269" t="s">
        <v>30118</v>
      </c>
      <c r="D3422" s="841" t="s">
        <v>22029</v>
      </c>
      <c r="E3422" s="837">
        <v>2900</v>
      </c>
      <c r="F3422" s="269" t="s">
        <v>23167</v>
      </c>
      <c r="G3422" s="841" t="s">
        <v>23168</v>
      </c>
      <c r="H3422" s="842" t="s">
        <v>20991</v>
      </c>
      <c r="I3422" s="842" t="s">
        <v>15810</v>
      </c>
      <c r="J3422" s="107" t="s">
        <v>20991</v>
      </c>
      <c r="K3422" s="10">
        <v>3</v>
      </c>
      <c r="L3422" s="10">
        <v>12</v>
      </c>
      <c r="M3422" s="838">
        <v>35397.79</v>
      </c>
      <c r="N3422" s="10">
        <v>0</v>
      </c>
      <c r="O3422" s="107">
        <v>6</v>
      </c>
      <c r="P3422" s="838">
        <v>17400</v>
      </c>
      <c r="Q3422" s="10">
        <v>0</v>
      </c>
      <c r="R3422" s="107">
        <v>12</v>
      </c>
    </row>
    <row r="3423" spans="1:18" s="843" customFormat="1" ht="22.5" x14ac:dyDescent="0.25">
      <c r="A3423" s="107" t="s">
        <v>19901</v>
      </c>
      <c r="B3423" s="10" t="s">
        <v>19548</v>
      </c>
      <c r="C3423" s="269" t="s">
        <v>30118</v>
      </c>
      <c r="D3423" s="841" t="s">
        <v>21209</v>
      </c>
      <c r="E3423" s="837">
        <v>5500</v>
      </c>
      <c r="F3423" s="269" t="s">
        <v>23169</v>
      </c>
      <c r="G3423" s="841" t="s">
        <v>23170</v>
      </c>
      <c r="H3423" s="842" t="s">
        <v>19605</v>
      </c>
      <c r="I3423" s="842" t="s">
        <v>19093</v>
      </c>
      <c r="J3423" s="107" t="s">
        <v>19605</v>
      </c>
      <c r="K3423" s="10">
        <v>1</v>
      </c>
      <c r="L3423" s="10">
        <v>2</v>
      </c>
      <c r="M3423" s="838">
        <v>11712.77</v>
      </c>
      <c r="N3423" s="10">
        <v>1</v>
      </c>
      <c r="O3423" s="107">
        <v>6</v>
      </c>
      <c r="P3423" s="838">
        <v>0</v>
      </c>
      <c r="Q3423" s="10">
        <v>1</v>
      </c>
      <c r="R3423" s="107">
        <v>12</v>
      </c>
    </row>
    <row r="3424" spans="1:18" s="843" customFormat="1" ht="22.5" x14ac:dyDescent="0.25">
      <c r="A3424" s="107" t="s">
        <v>19901</v>
      </c>
      <c r="B3424" s="10" t="s">
        <v>19548</v>
      </c>
      <c r="C3424" s="269" t="s">
        <v>30118</v>
      </c>
      <c r="D3424" s="841" t="s">
        <v>20538</v>
      </c>
      <c r="E3424" s="837">
        <v>3200</v>
      </c>
      <c r="F3424" s="269" t="s">
        <v>23171</v>
      </c>
      <c r="G3424" s="841" t="s">
        <v>23172</v>
      </c>
      <c r="H3424" s="842" t="s">
        <v>19911</v>
      </c>
      <c r="I3424" s="842" t="s">
        <v>19093</v>
      </c>
      <c r="J3424" s="107" t="s">
        <v>19911</v>
      </c>
      <c r="K3424" s="10">
        <v>2</v>
      </c>
      <c r="L3424" s="10">
        <v>8</v>
      </c>
      <c r="M3424" s="838">
        <v>24780</v>
      </c>
      <c r="N3424" s="10">
        <v>3</v>
      </c>
      <c r="O3424" s="107">
        <v>6</v>
      </c>
      <c r="P3424" s="838">
        <v>19200</v>
      </c>
      <c r="Q3424" s="10">
        <v>3</v>
      </c>
      <c r="R3424" s="107">
        <v>12</v>
      </c>
    </row>
    <row r="3425" spans="1:18" s="843" customFormat="1" ht="22.5" x14ac:dyDescent="0.25">
      <c r="A3425" s="107" t="s">
        <v>19901</v>
      </c>
      <c r="B3425" s="10" t="s">
        <v>19548</v>
      </c>
      <c r="C3425" s="269" t="s">
        <v>30118</v>
      </c>
      <c r="D3425" s="841" t="s">
        <v>19902</v>
      </c>
      <c r="E3425" s="837">
        <v>2100</v>
      </c>
      <c r="F3425" s="269" t="s">
        <v>23173</v>
      </c>
      <c r="G3425" s="841" t="s">
        <v>23174</v>
      </c>
      <c r="H3425" s="842" t="s">
        <v>17159</v>
      </c>
      <c r="I3425" s="842" t="s">
        <v>15810</v>
      </c>
      <c r="J3425" s="107" t="s">
        <v>17159</v>
      </c>
      <c r="K3425" s="10">
        <v>3</v>
      </c>
      <c r="L3425" s="10">
        <v>12</v>
      </c>
      <c r="M3425" s="838">
        <v>25800</v>
      </c>
      <c r="N3425" s="10">
        <v>0</v>
      </c>
      <c r="O3425" s="107">
        <v>6</v>
      </c>
      <c r="P3425" s="838">
        <v>12600</v>
      </c>
      <c r="Q3425" s="10">
        <v>0</v>
      </c>
      <c r="R3425" s="107">
        <v>12</v>
      </c>
    </row>
    <row r="3426" spans="1:18" s="843" customFormat="1" ht="22.5" x14ac:dyDescent="0.25">
      <c r="A3426" s="107" t="s">
        <v>19901</v>
      </c>
      <c r="B3426" s="10" t="s">
        <v>19548</v>
      </c>
      <c r="C3426" s="269" t="s">
        <v>30118</v>
      </c>
      <c r="D3426" s="841" t="s">
        <v>19902</v>
      </c>
      <c r="E3426" s="837">
        <v>2100</v>
      </c>
      <c r="F3426" s="269" t="s">
        <v>23175</v>
      </c>
      <c r="G3426" s="841" t="s">
        <v>23176</v>
      </c>
      <c r="H3426" s="842" t="s">
        <v>17159</v>
      </c>
      <c r="I3426" s="842" t="s">
        <v>15810</v>
      </c>
      <c r="J3426" s="107" t="s">
        <v>17159</v>
      </c>
      <c r="K3426" s="10">
        <v>3</v>
      </c>
      <c r="L3426" s="10">
        <v>12</v>
      </c>
      <c r="M3426" s="838">
        <v>25800</v>
      </c>
      <c r="N3426" s="10">
        <v>0</v>
      </c>
      <c r="O3426" s="107">
        <v>6</v>
      </c>
      <c r="P3426" s="838">
        <v>12600</v>
      </c>
      <c r="Q3426" s="10">
        <v>0</v>
      </c>
      <c r="R3426" s="107">
        <v>12</v>
      </c>
    </row>
    <row r="3427" spans="1:18" s="843" customFormat="1" ht="22.5" x14ac:dyDescent="0.25">
      <c r="A3427" s="107" t="s">
        <v>19901</v>
      </c>
      <c r="B3427" s="10" t="s">
        <v>19548</v>
      </c>
      <c r="C3427" s="269" t="s">
        <v>30118</v>
      </c>
      <c r="D3427" s="841" t="s">
        <v>20122</v>
      </c>
      <c r="E3427" s="837">
        <v>3200</v>
      </c>
      <c r="F3427" s="269" t="s">
        <v>23177</v>
      </c>
      <c r="G3427" s="841" t="s">
        <v>23178</v>
      </c>
      <c r="H3427" s="842" t="s">
        <v>19594</v>
      </c>
      <c r="I3427" s="842" t="s">
        <v>19093</v>
      </c>
      <c r="J3427" s="107" t="s">
        <v>19594</v>
      </c>
      <c r="K3427" s="10">
        <v>3</v>
      </c>
      <c r="L3427" s="10">
        <v>12</v>
      </c>
      <c r="M3427" s="838">
        <v>39000</v>
      </c>
      <c r="N3427" s="10">
        <v>0</v>
      </c>
      <c r="O3427" s="107">
        <v>6</v>
      </c>
      <c r="P3427" s="838">
        <v>19200</v>
      </c>
      <c r="Q3427" s="10">
        <v>0</v>
      </c>
      <c r="R3427" s="107">
        <v>12</v>
      </c>
    </row>
    <row r="3428" spans="1:18" s="843" customFormat="1" ht="22.5" x14ac:dyDescent="0.25">
      <c r="A3428" s="107" t="s">
        <v>19901</v>
      </c>
      <c r="B3428" s="10" t="s">
        <v>19548</v>
      </c>
      <c r="C3428" s="269" t="s">
        <v>30118</v>
      </c>
      <c r="D3428" s="841" t="s">
        <v>17159</v>
      </c>
      <c r="E3428" s="837">
        <v>2300</v>
      </c>
      <c r="F3428" s="269" t="s">
        <v>23179</v>
      </c>
      <c r="G3428" s="841" t="s">
        <v>23180</v>
      </c>
      <c r="H3428" s="842" t="s">
        <v>19641</v>
      </c>
      <c r="I3428" s="842" t="s">
        <v>19093</v>
      </c>
      <c r="J3428" s="107" t="s">
        <v>19641</v>
      </c>
      <c r="K3428" s="10">
        <v>1</v>
      </c>
      <c r="L3428" s="10">
        <v>11</v>
      </c>
      <c r="M3428" s="838">
        <v>25210</v>
      </c>
      <c r="N3428" s="10">
        <v>0</v>
      </c>
      <c r="O3428" s="107">
        <v>6</v>
      </c>
      <c r="P3428" s="838">
        <v>6900</v>
      </c>
      <c r="Q3428" s="10">
        <v>0</v>
      </c>
      <c r="R3428" s="107">
        <v>12</v>
      </c>
    </row>
    <row r="3429" spans="1:18" s="843" customFormat="1" ht="22.5" x14ac:dyDescent="0.25">
      <c r="A3429" s="107" t="s">
        <v>19901</v>
      </c>
      <c r="B3429" s="10" t="s">
        <v>19548</v>
      </c>
      <c r="C3429" s="269" t="s">
        <v>30118</v>
      </c>
      <c r="D3429" s="841" t="s">
        <v>19902</v>
      </c>
      <c r="E3429" s="837">
        <v>2100</v>
      </c>
      <c r="F3429" s="269" t="s">
        <v>23181</v>
      </c>
      <c r="G3429" s="841" t="s">
        <v>23182</v>
      </c>
      <c r="H3429" s="842" t="s">
        <v>17159</v>
      </c>
      <c r="I3429" s="842" t="s">
        <v>15810</v>
      </c>
      <c r="J3429" s="107" t="s">
        <v>17159</v>
      </c>
      <c r="K3429" s="10">
        <v>3</v>
      </c>
      <c r="L3429" s="10">
        <v>12</v>
      </c>
      <c r="M3429" s="838">
        <v>25799.27</v>
      </c>
      <c r="N3429" s="10">
        <v>0</v>
      </c>
      <c r="O3429" s="107">
        <v>6</v>
      </c>
      <c r="P3429" s="838">
        <v>12390</v>
      </c>
      <c r="Q3429" s="10">
        <v>0</v>
      </c>
      <c r="R3429" s="107">
        <v>12</v>
      </c>
    </row>
    <row r="3430" spans="1:18" s="843" customFormat="1" ht="22.5" x14ac:dyDescent="0.25">
      <c r="A3430" s="107" t="s">
        <v>19901</v>
      </c>
      <c r="B3430" s="10" t="s">
        <v>19548</v>
      </c>
      <c r="C3430" s="269" t="s">
        <v>30118</v>
      </c>
      <c r="D3430" s="841" t="s">
        <v>19905</v>
      </c>
      <c r="E3430" s="837">
        <v>2100</v>
      </c>
      <c r="F3430" s="269" t="s">
        <v>23183</v>
      </c>
      <c r="G3430" s="841" t="s">
        <v>23184</v>
      </c>
      <c r="H3430" s="842" t="s">
        <v>15585</v>
      </c>
      <c r="I3430" s="842" t="s">
        <v>15585</v>
      </c>
      <c r="J3430" s="107" t="s">
        <v>15585</v>
      </c>
      <c r="K3430" s="10">
        <v>3</v>
      </c>
      <c r="L3430" s="10">
        <v>1</v>
      </c>
      <c r="M3430" s="838">
        <v>2380</v>
      </c>
      <c r="N3430" s="10">
        <v>0</v>
      </c>
      <c r="O3430" s="107">
        <v>0</v>
      </c>
      <c r="P3430" s="838">
        <v>0</v>
      </c>
      <c r="Q3430" s="10">
        <v>0</v>
      </c>
      <c r="R3430" s="107">
        <v>0</v>
      </c>
    </row>
    <row r="3431" spans="1:18" s="843" customFormat="1" ht="22.5" x14ac:dyDescent="0.25">
      <c r="A3431" s="107" t="s">
        <v>19901</v>
      </c>
      <c r="B3431" s="10" t="s">
        <v>19548</v>
      </c>
      <c r="C3431" s="269" t="s">
        <v>30118</v>
      </c>
      <c r="D3431" s="841" t="s">
        <v>19926</v>
      </c>
      <c r="E3431" s="837">
        <v>1025</v>
      </c>
      <c r="F3431" s="269" t="s">
        <v>23185</v>
      </c>
      <c r="G3431" s="841" t="s">
        <v>23186</v>
      </c>
      <c r="H3431" s="842" t="s">
        <v>15585</v>
      </c>
      <c r="I3431" s="842" t="s">
        <v>15585</v>
      </c>
      <c r="J3431" s="107" t="s">
        <v>15585</v>
      </c>
      <c r="K3431" s="10">
        <v>3</v>
      </c>
      <c r="L3431" s="10">
        <v>12</v>
      </c>
      <c r="M3431" s="838">
        <v>12799.51</v>
      </c>
      <c r="N3431" s="10">
        <v>0</v>
      </c>
      <c r="O3431" s="107">
        <v>6</v>
      </c>
      <c r="P3431" s="838">
        <v>6002.29</v>
      </c>
      <c r="Q3431" s="10">
        <v>0</v>
      </c>
      <c r="R3431" s="107">
        <v>12</v>
      </c>
    </row>
    <row r="3432" spans="1:18" s="843" customFormat="1" ht="22.5" x14ac:dyDescent="0.25">
      <c r="A3432" s="107" t="s">
        <v>19901</v>
      </c>
      <c r="B3432" s="10" t="s">
        <v>19548</v>
      </c>
      <c r="C3432" s="269" t="s">
        <v>30118</v>
      </c>
      <c r="D3432" s="841" t="s">
        <v>19908</v>
      </c>
      <c r="E3432" s="837">
        <v>3200</v>
      </c>
      <c r="F3432" s="269" t="s">
        <v>23187</v>
      </c>
      <c r="G3432" s="841" t="s">
        <v>23188</v>
      </c>
      <c r="H3432" s="842" t="s">
        <v>19911</v>
      </c>
      <c r="I3432" s="842" t="s">
        <v>19093</v>
      </c>
      <c r="J3432" s="107" t="s">
        <v>19911</v>
      </c>
      <c r="K3432" s="10">
        <v>3</v>
      </c>
      <c r="L3432" s="10">
        <v>12</v>
      </c>
      <c r="M3432" s="838">
        <v>38973.78</v>
      </c>
      <c r="N3432" s="10">
        <v>0</v>
      </c>
      <c r="O3432" s="107">
        <v>6</v>
      </c>
      <c r="P3432" s="838">
        <v>19198.89</v>
      </c>
      <c r="Q3432" s="10">
        <v>0</v>
      </c>
      <c r="R3432" s="107">
        <v>12</v>
      </c>
    </row>
    <row r="3433" spans="1:18" s="843" customFormat="1" ht="22.5" x14ac:dyDescent="0.25">
      <c r="A3433" s="107" t="s">
        <v>19901</v>
      </c>
      <c r="B3433" s="10" t="s">
        <v>19548</v>
      </c>
      <c r="C3433" s="269" t="s">
        <v>30118</v>
      </c>
      <c r="D3433" s="841" t="s">
        <v>19991</v>
      </c>
      <c r="E3433" s="837">
        <v>1200</v>
      </c>
      <c r="F3433" s="269" t="s">
        <v>23189</v>
      </c>
      <c r="G3433" s="841" t="s">
        <v>23190</v>
      </c>
      <c r="H3433" s="842" t="s">
        <v>15585</v>
      </c>
      <c r="I3433" s="842" t="s">
        <v>15585</v>
      </c>
      <c r="J3433" s="107" t="s">
        <v>15585</v>
      </c>
      <c r="K3433" s="10">
        <v>3</v>
      </c>
      <c r="L3433" s="10">
        <v>12</v>
      </c>
      <c r="M3433" s="838">
        <v>15210</v>
      </c>
      <c r="N3433" s="10">
        <v>0</v>
      </c>
      <c r="O3433" s="107">
        <v>6</v>
      </c>
      <c r="P3433" s="838">
        <v>7200</v>
      </c>
      <c r="Q3433" s="10">
        <v>0</v>
      </c>
      <c r="R3433" s="107">
        <v>12</v>
      </c>
    </row>
    <row r="3434" spans="1:18" s="843" customFormat="1" ht="22.5" x14ac:dyDescent="0.25">
      <c r="A3434" s="107" t="s">
        <v>19901</v>
      </c>
      <c r="B3434" s="10" t="s">
        <v>19548</v>
      </c>
      <c r="C3434" s="269" t="s">
        <v>30118</v>
      </c>
      <c r="D3434" s="841" t="s">
        <v>19991</v>
      </c>
      <c r="E3434" s="837">
        <v>1200</v>
      </c>
      <c r="F3434" s="269" t="s">
        <v>23191</v>
      </c>
      <c r="G3434" s="841" t="s">
        <v>23192</v>
      </c>
      <c r="H3434" s="842" t="s">
        <v>15585</v>
      </c>
      <c r="I3434" s="842" t="s">
        <v>15585</v>
      </c>
      <c r="J3434" s="107" t="s">
        <v>15585</v>
      </c>
      <c r="K3434" s="10">
        <v>3</v>
      </c>
      <c r="L3434" s="10">
        <v>12</v>
      </c>
      <c r="M3434" s="838">
        <v>15210</v>
      </c>
      <c r="N3434" s="10">
        <v>0</v>
      </c>
      <c r="O3434" s="107">
        <v>4</v>
      </c>
      <c r="P3434" s="838">
        <v>4360</v>
      </c>
      <c r="Q3434" s="10">
        <v>0</v>
      </c>
      <c r="R3434" s="107">
        <v>0</v>
      </c>
    </row>
    <row r="3435" spans="1:18" s="843" customFormat="1" ht="22.5" x14ac:dyDescent="0.25">
      <c r="A3435" s="107" t="s">
        <v>19901</v>
      </c>
      <c r="B3435" s="10" t="s">
        <v>19548</v>
      </c>
      <c r="C3435" s="269" t="s">
        <v>30118</v>
      </c>
      <c r="D3435" s="841" t="s">
        <v>20526</v>
      </c>
      <c r="E3435" s="837">
        <v>2100</v>
      </c>
      <c r="F3435" s="269" t="s">
        <v>23193</v>
      </c>
      <c r="G3435" s="841" t="s">
        <v>23194</v>
      </c>
      <c r="H3435" s="842" t="s">
        <v>15585</v>
      </c>
      <c r="I3435" s="842" t="s">
        <v>15585</v>
      </c>
      <c r="J3435" s="107" t="s">
        <v>15585</v>
      </c>
      <c r="K3435" s="10">
        <v>3</v>
      </c>
      <c r="L3435" s="10">
        <v>12</v>
      </c>
      <c r="M3435" s="838">
        <v>25800</v>
      </c>
      <c r="N3435" s="10">
        <v>0</v>
      </c>
      <c r="O3435" s="107">
        <v>6</v>
      </c>
      <c r="P3435" s="838">
        <v>12600</v>
      </c>
      <c r="Q3435" s="10">
        <v>0</v>
      </c>
      <c r="R3435" s="107">
        <v>12</v>
      </c>
    </row>
    <row r="3436" spans="1:18" s="843" customFormat="1" ht="22.5" x14ac:dyDescent="0.25">
      <c r="A3436" s="107" t="s">
        <v>19901</v>
      </c>
      <c r="B3436" s="10" t="s">
        <v>19548</v>
      </c>
      <c r="C3436" s="269" t="s">
        <v>30118</v>
      </c>
      <c r="D3436" s="841" t="s">
        <v>19955</v>
      </c>
      <c r="E3436" s="837">
        <v>3200</v>
      </c>
      <c r="F3436" s="269" t="s">
        <v>23195</v>
      </c>
      <c r="G3436" s="841" t="s">
        <v>23196</v>
      </c>
      <c r="H3436" s="842" t="s">
        <v>19594</v>
      </c>
      <c r="I3436" s="842" t="s">
        <v>19093</v>
      </c>
      <c r="J3436" s="107" t="s">
        <v>19594</v>
      </c>
      <c r="K3436" s="10">
        <v>3</v>
      </c>
      <c r="L3436" s="10">
        <v>12</v>
      </c>
      <c r="M3436" s="838">
        <v>39000</v>
      </c>
      <c r="N3436" s="10">
        <v>0</v>
      </c>
      <c r="O3436" s="107">
        <v>6</v>
      </c>
      <c r="P3436" s="838">
        <v>19185.330000000002</v>
      </c>
      <c r="Q3436" s="10">
        <v>0</v>
      </c>
      <c r="R3436" s="107">
        <v>12</v>
      </c>
    </row>
    <row r="3437" spans="1:18" s="843" customFormat="1" ht="22.5" x14ac:dyDescent="0.25">
      <c r="A3437" s="107" t="s">
        <v>19901</v>
      </c>
      <c r="B3437" s="10" t="s">
        <v>19548</v>
      </c>
      <c r="C3437" s="269" t="s">
        <v>30118</v>
      </c>
      <c r="D3437" s="841" t="s">
        <v>20415</v>
      </c>
      <c r="E3437" s="837">
        <v>1500</v>
      </c>
      <c r="F3437" s="269" t="s">
        <v>23197</v>
      </c>
      <c r="G3437" s="841" t="s">
        <v>23198</v>
      </c>
      <c r="H3437" s="842" t="s">
        <v>15585</v>
      </c>
      <c r="I3437" s="842" t="s">
        <v>15585</v>
      </c>
      <c r="J3437" s="107" t="s">
        <v>15585</v>
      </c>
      <c r="K3437" s="10">
        <v>3</v>
      </c>
      <c r="L3437" s="10">
        <v>12</v>
      </c>
      <c r="M3437" s="838">
        <v>18558.96</v>
      </c>
      <c r="N3437" s="10">
        <v>0</v>
      </c>
      <c r="O3437" s="107">
        <v>6</v>
      </c>
      <c r="P3437" s="838">
        <v>9000</v>
      </c>
      <c r="Q3437" s="10">
        <v>0</v>
      </c>
      <c r="R3437" s="107">
        <v>12</v>
      </c>
    </row>
    <row r="3438" spans="1:18" s="843" customFormat="1" ht="22.5" x14ac:dyDescent="0.25">
      <c r="A3438" s="107" t="s">
        <v>19901</v>
      </c>
      <c r="B3438" s="10" t="s">
        <v>19548</v>
      </c>
      <c r="C3438" s="269" t="s">
        <v>30118</v>
      </c>
      <c r="D3438" s="841" t="s">
        <v>19902</v>
      </c>
      <c r="E3438" s="837">
        <v>2100</v>
      </c>
      <c r="F3438" s="269" t="s">
        <v>23199</v>
      </c>
      <c r="G3438" s="841" t="s">
        <v>23200</v>
      </c>
      <c r="H3438" s="842" t="s">
        <v>17159</v>
      </c>
      <c r="I3438" s="842" t="s">
        <v>15810</v>
      </c>
      <c r="J3438" s="107" t="s">
        <v>17159</v>
      </c>
      <c r="K3438" s="10">
        <v>3</v>
      </c>
      <c r="L3438" s="10">
        <v>12</v>
      </c>
      <c r="M3438" s="838">
        <v>25751.879999999997</v>
      </c>
      <c r="N3438" s="10">
        <v>0</v>
      </c>
      <c r="O3438" s="107">
        <v>6</v>
      </c>
      <c r="P3438" s="838">
        <v>12600</v>
      </c>
      <c r="Q3438" s="10">
        <v>0</v>
      </c>
      <c r="R3438" s="107">
        <v>12</v>
      </c>
    </row>
    <row r="3439" spans="1:18" s="843" customFormat="1" ht="22.5" x14ac:dyDescent="0.25">
      <c r="A3439" s="107" t="s">
        <v>19901</v>
      </c>
      <c r="B3439" s="10" t="s">
        <v>19548</v>
      </c>
      <c r="C3439" s="269" t="s">
        <v>30118</v>
      </c>
      <c r="D3439" s="841" t="s">
        <v>19991</v>
      </c>
      <c r="E3439" s="837">
        <v>1200</v>
      </c>
      <c r="F3439" s="269" t="s">
        <v>23201</v>
      </c>
      <c r="G3439" s="841" t="s">
        <v>23202</v>
      </c>
      <c r="H3439" s="842" t="s">
        <v>15585</v>
      </c>
      <c r="I3439" s="842" t="s">
        <v>15585</v>
      </c>
      <c r="J3439" s="107" t="s">
        <v>15585</v>
      </c>
      <c r="K3439" s="10">
        <v>3</v>
      </c>
      <c r="L3439" s="10">
        <v>12</v>
      </c>
      <c r="M3439" s="838">
        <v>15210</v>
      </c>
      <c r="N3439" s="10">
        <v>0</v>
      </c>
      <c r="O3439" s="107">
        <v>6</v>
      </c>
      <c r="P3439" s="838">
        <v>7200</v>
      </c>
      <c r="Q3439" s="10">
        <v>0</v>
      </c>
      <c r="R3439" s="107">
        <v>12</v>
      </c>
    </row>
    <row r="3440" spans="1:18" s="843" customFormat="1" ht="22.5" x14ac:dyDescent="0.25">
      <c r="A3440" s="107" t="s">
        <v>19901</v>
      </c>
      <c r="B3440" s="10" t="s">
        <v>19548</v>
      </c>
      <c r="C3440" s="269" t="s">
        <v>30118</v>
      </c>
      <c r="D3440" s="841" t="s">
        <v>21054</v>
      </c>
      <c r="E3440" s="837">
        <v>3200</v>
      </c>
      <c r="F3440" s="269" t="s">
        <v>23203</v>
      </c>
      <c r="G3440" s="841" t="s">
        <v>23204</v>
      </c>
      <c r="H3440" s="842" t="s">
        <v>19594</v>
      </c>
      <c r="I3440" s="842" t="s">
        <v>19093</v>
      </c>
      <c r="J3440" s="107" t="s">
        <v>19594</v>
      </c>
      <c r="K3440" s="10">
        <v>3</v>
      </c>
      <c r="L3440" s="10">
        <v>12</v>
      </c>
      <c r="M3440" s="838">
        <v>30788.67</v>
      </c>
      <c r="N3440" s="10">
        <v>0</v>
      </c>
      <c r="O3440" s="107">
        <v>6</v>
      </c>
      <c r="P3440" s="838">
        <v>19677</v>
      </c>
      <c r="Q3440" s="10">
        <v>0</v>
      </c>
      <c r="R3440" s="107">
        <v>12</v>
      </c>
    </row>
    <row r="3441" spans="1:18" s="843" customFormat="1" ht="22.5" x14ac:dyDescent="0.25">
      <c r="A3441" s="107" t="s">
        <v>19901</v>
      </c>
      <c r="B3441" s="10" t="s">
        <v>19548</v>
      </c>
      <c r="C3441" s="269" t="s">
        <v>30118</v>
      </c>
      <c r="D3441" s="841" t="s">
        <v>19908</v>
      </c>
      <c r="E3441" s="837">
        <v>3200</v>
      </c>
      <c r="F3441" s="269" t="s">
        <v>23205</v>
      </c>
      <c r="G3441" s="841" t="s">
        <v>23206</v>
      </c>
      <c r="H3441" s="842" t="s">
        <v>19911</v>
      </c>
      <c r="I3441" s="842" t="s">
        <v>19093</v>
      </c>
      <c r="J3441" s="107" t="s">
        <v>19911</v>
      </c>
      <c r="K3441" s="10">
        <v>3</v>
      </c>
      <c r="L3441" s="10">
        <v>12</v>
      </c>
      <c r="M3441" s="838">
        <v>39000</v>
      </c>
      <c r="N3441" s="10">
        <v>0</v>
      </c>
      <c r="O3441" s="107">
        <v>6</v>
      </c>
      <c r="P3441" s="838">
        <v>19195.559999999998</v>
      </c>
      <c r="Q3441" s="10">
        <v>0</v>
      </c>
      <c r="R3441" s="107">
        <v>12</v>
      </c>
    </row>
    <row r="3442" spans="1:18" s="843" customFormat="1" ht="22.5" x14ac:dyDescent="0.25">
      <c r="A3442" s="107" t="s">
        <v>19901</v>
      </c>
      <c r="B3442" s="10" t="s">
        <v>19548</v>
      </c>
      <c r="C3442" s="269" t="s">
        <v>30118</v>
      </c>
      <c r="D3442" s="841" t="s">
        <v>22530</v>
      </c>
      <c r="E3442" s="837">
        <v>4400</v>
      </c>
      <c r="F3442" s="269" t="s">
        <v>23207</v>
      </c>
      <c r="G3442" s="841" t="s">
        <v>23208</v>
      </c>
      <c r="H3442" s="842" t="s">
        <v>19605</v>
      </c>
      <c r="I3442" s="842" t="s">
        <v>19093</v>
      </c>
      <c r="J3442" s="107" t="s">
        <v>19605</v>
      </c>
      <c r="K3442" s="10">
        <v>3</v>
      </c>
      <c r="L3442" s="10">
        <v>12</v>
      </c>
      <c r="M3442" s="838">
        <v>53400</v>
      </c>
      <c r="N3442" s="10">
        <v>0</v>
      </c>
      <c r="O3442" s="107">
        <v>6</v>
      </c>
      <c r="P3442" s="838">
        <v>26400</v>
      </c>
      <c r="Q3442" s="10">
        <v>0</v>
      </c>
      <c r="R3442" s="107">
        <v>12</v>
      </c>
    </row>
    <row r="3443" spans="1:18" s="843" customFormat="1" ht="22.5" x14ac:dyDescent="0.25">
      <c r="A3443" s="107" t="s">
        <v>19901</v>
      </c>
      <c r="B3443" s="10" t="s">
        <v>19548</v>
      </c>
      <c r="C3443" s="269" t="s">
        <v>30118</v>
      </c>
      <c r="D3443" s="841" t="s">
        <v>19955</v>
      </c>
      <c r="E3443" s="837">
        <v>3200</v>
      </c>
      <c r="F3443" s="269" t="s">
        <v>23209</v>
      </c>
      <c r="G3443" s="841" t="s">
        <v>23210</v>
      </c>
      <c r="H3443" s="842" t="s">
        <v>19594</v>
      </c>
      <c r="I3443" s="842" t="s">
        <v>19093</v>
      </c>
      <c r="J3443" s="107" t="s">
        <v>19594</v>
      </c>
      <c r="K3443" s="10">
        <v>3</v>
      </c>
      <c r="L3443" s="10">
        <v>12</v>
      </c>
      <c r="M3443" s="838">
        <v>39000</v>
      </c>
      <c r="N3443" s="10">
        <v>0</v>
      </c>
      <c r="O3443" s="107">
        <v>6</v>
      </c>
      <c r="P3443" s="838">
        <v>19200</v>
      </c>
      <c r="Q3443" s="10">
        <v>0</v>
      </c>
      <c r="R3443" s="107">
        <v>12</v>
      </c>
    </row>
    <row r="3444" spans="1:18" s="843" customFormat="1" ht="22.5" x14ac:dyDescent="0.25">
      <c r="A3444" s="107" t="s">
        <v>19901</v>
      </c>
      <c r="B3444" s="10" t="s">
        <v>19548</v>
      </c>
      <c r="C3444" s="269" t="s">
        <v>30118</v>
      </c>
      <c r="D3444" s="841" t="s">
        <v>15810</v>
      </c>
      <c r="E3444" s="837">
        <v>2000</v>
      </c>
      <c r="F3444" s="269" t="s">
        <v>23211</v>
      </c>
      <c r="G3444" s="841" t="s">
        <v>23212</v>
      </c>
      <c r="H3444" s="842" t="s">
        <v>15585</v>
      </c>
      <c r="I3444" s="842" t="s">
        <v>15585</v>
      </c>
      <c r="J3444" s="107" t="s">
        <v>15585</v>
      </c>
      <c r="K3444" s="10">
        <v>3</v>
      </c>
      <c r="L3444" s="10">
        <v>12</v>
      </c>
      <c r="M3444" s="838">
        <v>24810</v>
      </c>
      <c r="N3444" s="10">
        <v>0</v>
      </c>
      <c r="O3444" s="107">
        <v>6</v>
      </c>
      <c r="P3444" s="838">
        <v>10333.33</v>
      </c>
      <c r="Q3444" s="10">
        <v>0</v>
      </c>
      <c r="R3444" s="107">
        <v>12</v>
      </c>
    </row>
    <row r="3445" spans="1:18" s="843" customFormat="1" ht="22.5" x14ac:dyDescent="0.25">
      <c r="A3445" s="107" t="s">
        <v>19901</v>
      </c>
      <c r="B3445" s="10" t="s">
        <v>19548</v>
      </c>
      <c r="C3445" s="269" t="s">
        <v>30118</v>
      </c>
      <c r="D3445" s="841" t="s">
        <v>20085</v>
      </c>
      <c r="E3445" s="837">
        <v>1800</v>
      </c>
      <c r="F3445" s="269" t="s">
        <v>23213</v>
      </c>
      <c r="G3445" s="841" t="s">
        <v>23214</v>
      </c>
      <c r="H3445" s="842" t="s">
        <v>15585</v>
      </c>
      <c r="I3445" s="842" t="s">
        <v>15585</v>
      </c>
      <c r="J3445" s="107" t="s">
        <v>15585</v>
      </c>
      <c r="K3445" s="10">
        <v>3</v>
      </c>
      <c r="L3445" s="10">
        <v>12</v>
      </c>
      <c r="M3445" s="838">
        <v>21750</v>
      </c>
      <c r="N3445" s="10">
        <v>0</v>
      </c>
      <c r="O3445" s="107">
        <v>6</v>
      </c>
      <c r="P3445" s="838">
        <v>10738.369999999999</v>
      </c>
      <c r="Q3445" s="10">
        <v>0</v>
      </c>
      <c r="R3445" s="107">
        <v>12</v>
      </c>
    </row>
    <row r="3446" spans="1:18" s="843" customFormat="1" ht="22.5" x14ac:dyDescent="0.25">
      <c r="A3446" s="107" t="s">
        <v>19901</v>
      </c>
      <c r="B3446" s="10" t="s">
        <v>19548</v>
      </c>
      <c r="C3446" s="269" t="s">
        <v>30118</v>
      </c>
      <c r="D3446" s="841" t="s">
        <v>19902</v>
      </c>
      <c r="E3446" s="837">
        <v>2100</v>
      </c>
      <c r="F3446" s="269" t="s">
        <v>23215</v>
      </c>
      <c r="G3446" s="841" t="s">
        <v>23216</v>
      </c>
      <c r="H3446" s="842" t="s">
        <v>17159</v>
      </c>
      <c r="I3446" s="842" t="s">
        <v>15810</v>
      </c>
      <c r="J3446" s="107" t="s">
        <v>17159</v>
      </c>
      <c r="K3446" s="10">
        <v>3</v>
      </c>
      <c r="L3446" s="10">
        <v>12</v>
      </c>
      <c r="M3446" s="838">
        <v>25774.190000000002</v>
      </c>
      <c r="N3446" s="10">
        <v>0</v>
      </c>
      <c r="O3446" s="107">
        <v>6</v>
      </c>
      <c r="P3446" s="838">
        <v>12600</v>
      </c>
      <c r="Q3446" s="10">
        <v>0</v>
      </c>
      <c r="R3446" s="107">
        <v>12</v>
      </c>
    </row>
    <row r="3447" spans="1:18" s="843" customFormat="1" ht="22.5" x14ac:dyDescent="0.25">
      <c r="A3447" s="107" t="s">
        <v>19901</v>
      </c>
      <c r="B3447" s="10" t="s">
        <v>19548</v>
      </c>
      <c r="C3447" s="269" t="s">
        <v>30118</v>
      </c>
      <c r="D3447" s="841" t="s">
        <v>19902</v>
      </c>
      <c r="E3447" s="837">
        <v>2100</v>
      </c>
      <c r="F3447" s="269" t="s">
        <v>23217</v>
      </c>
      <c r="G3447" s="841" t="s">
        <v>23218</v>
      </c>
      <c r="H3447" s="842" t="s">
        <v>17159</v>
      </c>
      <c r="I3447" s="842" t="s">
        <v>15810</v>
      </c>
      <c r="J3447" s="107" t="s">
        <v>17159</v>
      </c>
      <c r="K3447" s="10">
        <v>3</v>
      </c>
      <c r="L3447" s="10">
        <v>12</v>
      </c>
      <c r="M3447" s="838">
        <v>25800</v>
      </c>
      <c r="N3447" s="10">
        <v>0</v>
      </c>
      <c r="O3447" s="107">
        <v>6</v>
      </c>
      <c r="P3447" s="838">
        <v>12600</v>
      </c>
      <c r="Q3447" s="10">
        <v>0</v>
      </c>
      <c r="R3447" s="107">
        <v>12</v>
      </c>
    </row>
    <row r="3448" spans="1:18" s="843" customFormat="1" ht="22.5" x14ac:dyDescent="0.25">
      <c r="A3448" s="107" t="s">
        <v>19901</v>
      </c>
      <c r="B3448" s="10" t="s">
        <v>19548</v>
      </c>
      <c r="C3448" s="269" t="s">
        <v>30118</v>
      </c>
      <c r="D3448" s="841" t="s">
        <v>19955</v>
      </c>
      <c r="E3448" s="837">
        <v>3200</v>
      </c>
      <c r="F3448" s="269" t="s">
        <v>23219</v>
      </c>
      <c r="G3448" s="841" t="s">
        <v>23220</v>
      </c>
      <c r="H3448" s="842" t="s">
        <v>19594</v>
      </c>
      <c r="I3448" s="842" t="s">
        <v>19093</v>
      </c>
      <c r="J3448" s="107" t="s">
        <v>19594</v>
      </c>
      <c r="K3448" s="10">
        <v>3</v>
      </c>
      <c r="L3448" s="10">
        <v>12</v>
      </c>
      <c r="M3448" s="838">
        <v>39000</v>
      </c>
      <c r="N3448" s="10">
        <v>0</v>
      </c>
      <c r="O3448" s="107">
        <v>6</v>
      </c>
      <c r="P3448" s="838">
        <v>19093.330000000002</v>
      </c>
      <c r="Q3448" s="10">
        <v>0</v>
      </c>
      <c r="R3448" s="107">
        <v>12</v>
      </c>
    </row>
    <row r="3449" spans="1:18" s="843" customFormat="1" ht="22.5" x14ac:dyDescent="0.25">
      <c r="A3449" s="107" t="s">
        <v>19901</v>
      </c>
      <c r="B3449" s="10" t="s">
        <v>19548</v>
      </c>
      <c r="C3449" s="269" t="s">
        <v>30118</v>
      </c>
      <c r="D3449" s="841" t="s">
        <v>19955</v>
      </c>
      <c r="E3449" s="837">
        <v>3200</v>
      </c>
      <c r="F3449" s="269" t="s">
        <v>23221</v>
      </c>
      <c r="G3449" s="841" t="s">
        <v>23222</v>
      </c>
      <c r="H3449" s="842" t="s">
        <v>20001</v>
      </c>
      <c r="I3449" s="842" t="s">
        <v>15810</v>
      </c>
      <c r="J3449" s="107" t="s">
        <v>20001</v>
      </c>
      <c r="K3449" s="10">
        <v>3</v>
      </c>
      <c r="L3449" s="10">
        <v>12</v>
      </c>
      <c r="M3449" s="838">
        <v>39000</v>
      </c>
      <c r="N3449" s="10">
        <v>0</v>
      </c>
      <c r="O3449" s="107">
        <v>6</v>
      </c>
      <c r="P3449" s="838">
        <v>19200</v>
      </c>
      <c r="Q3449" s="10">
        <v>0</v>
      </c>
      <c r="R3449" s="107">
        <v>12</v>
      </c>
    </row>
    <row r="3450" spans="1:18" s="843" customFormat="1" ht="22.5" x14ac:dyDescent="0.25">
      <c r="A3450" s="107" t="s">
        <v>19901</v>
      </c>
      <c r="B3450" s="10" t="s">
        <v>19548</v>
      </c>
      <c r="C3450" s="269" t="s">
        <v>30118</v>
      </c>
      <c r="D3450" s="841" t="s">
        <v>19946</v>
      </c>
      <c r="E3450" s="837">
        <v>4400</v>
      </c>
      <c r="F3450" s="269" t="s">
        <v>23223</v>
      </c>
      <c r="G3450" s="841" t="s">
        <v>23224</v>
      </c>
      <c r="H3450" s="842" t="s">
        <v>19059</v>
      </c>
      <c r="I3450" s="842" t="s">
        <v>19093</v>
      </c>
      <c r="J3450" s="107" t="s">
        <v>19059</v>
      </c>
      <c r="K3450" s="10">
        <v>3</v>
      </c>
      <c r="L3450" s="10">
        <v>12</v>
      </c>
      <c r="M3450" s="838">
        <v>53388.990000000005</v>
      </c>
      <c r="N3450" s="10">
        <v>0</v>
      </c>
      <c r="O3450" s="107">
        <v>6</v>
      </c>
      <c r="P3450" s="838">
        <v>26391.739999999998</v>
      </c>
      <c r="Q3450" s="10">
        <v>0</v>
      </c>
      <c r="R3450" s="107">
        <v>12</v>
      </c>
    </row>
    <row r="3451" spans="1:18" s="843" customFormat="1" ht="22.5" x14ac:dyDescent="0.25">
      <c r="A3451" s="107" t="s">
        <v>19901</v>
      </c>
      <c r="B3451" s="10" t="s">
        <v>19548</v>
      </c>
      <c r="C3451" s="269" t="s">
        <v>30118</v>
      </c>
      <c r="D3451" s="841" t="s">
        <v>19902</v>
      </c>
      <c r="E3451" s="837">
        <v>2100</v>
      </c>
      <c r="F3451" s="269" t="s">
        <v>23225</v>
      </c>
      <c r="G3451" s="841" t="s">
        <v>23226</v>
      </c>
      <c r="H3451" s="842" t="s">
        <v>17159</v>
      </c>
      <c r="I3451" s="842" t="s">
        <v>15810</v>
      </c>
      <c r="J3451" s="107" t="s">
        <v>17159</v>
      </c>
      <c r="K3451" s="10">
        <v>3</v>
      </c>
      <c r="L3451" s="10">
        <v>12</v>
      </c>
      <c r="M3451" s="838">
        <v>25800</v>
      </c>
      <c r="N3451" s="10">
        <v>0</v>
      </c>
      <c r="O3451" s="107">
        <v>6</v>
      </c>
      <c r="P3451" s="838">
        <v>12600</v>
      </c>
      <c r="Q3451" s="10">
        <v>0</v>
      </c>
      <c r="R3451" s="107">
        <v>12</v>
      </c>
    </row>
    <row r="3452" spans="1:18" s="843" customFormat="1" ht="22.5" x14ac:dyDescent="0.25">
      <c r="A3452" s="107" t="s">
        <v>19901</v>
      </c>
      <c r="B3452" s="10" t="s">
        <v>19548</v>
      </c>
      <c r="C3452" s="269" t="s">
        <v>30118</v>
      </c>
      <c r="D3452" s="841" t="s">
        <v>20073</v>
      </c>
      <c r="E3452" s="837">
        <v>3500</v>
      </c>
      <c r="F3452" s="269" t="s">
        <v>23227</v>
      </c>
      <c r="G3452" s="841" t="s">
        <v>23228</v>
      </c>
      <c r="H3452" s="842" t="s">
        <v>19594</v>
      </c>
      <c r="I3452" s="842" t="s">
        <v>19093</v>
      </c>
      <c r="J3452" s="107" t="s">
        <v>19594</v>
      </c>
      <c r="K3452" s="10">
        <v>3</v>
      </c>
      <c r="L3452" s="10">
        <v>12</v>
      </c>
      <c r="M3452" s="838">
        <v>42366.66</v>
      </c>
      <c r="N3452" s="10">
        <v>0</v>
      </c>
      <c r="O3452" s="107">
        <v>6</v>
      </c>
      <c r="P3452" s="838">
        <v>21397</v>
      </c>
      <c r="Q3452" s="10">
        <v>0</v>
      </c>
      <c r="R3452" s="107">
        <v>12</v>
      </c>
    </row>
    <row r="3453" spans="1:18" s="843" customFormat="1" ht="22.5" x14ac:dyDescent="0.25">
      <c r="A3453" s="107" t="s">
        <v>19901</v>
      </c>
      <c r="B3453" s="10" t="s">
        <v>19548</v>
      </c>
      <c r="C3453" s="269" t="s">
        <v>30118</v>
      </c>
      <c r="D3453" s="841" t="s">
        <v>17051</v>
      </c>
      <c r="E3453" s="837">
        <v>3200</v>
      </c>
      <c r="F3453" s="269" t="s">
        <v>23229</v>
      </c>
      <c r="G3453" s="841" t="s">
        <v>23230</v>
      </c>
      <c r="H3453" s="842" t="s">
        <v>20142</v>
      </c>
      <c r="I3453" s="842" t="s">
        <v>19093</v>
      </c>
      <c r="J3453" s="107" t="s">
        <v>20142</v>
      </c>
      <c r="K3453" s="10">
        <v>3</v>
      </c>
      <c r="L3453" s="10">
        <v>1</v>
      </c>
      <c r="M3453" s="838">
        <v>3928.89</v>
      </c>
      <c r="N3453" s="10">
        <v>0</v>
      </c>
      <c r="O3453" s="107">
        <v>0</v>
      </c>
      <c r="P3453" s="838">
        <v>0</v>
      </c>
      <c r="Q3453" s="10">
        <v>0</v>
      </c>
      <c r="R3453" s="107">
        <v>0</v>
      </c>
    </row>
    <row r="3454" spans="1:18" s="843" customFormat="1" ht="22.5" x14ac:dyDescent="0.25">
      <c r="A3454" s="107" t="s">
        <v>19901</v>
      </c>
      <c r="B3454" s="10" t="s">
        <v>19548</v>
      </c>
      <c r="C3454" s="269" t="s">
        <v>30118</v>
      </c>
      <c r="D3454" s="841" t="s">
        <v>19902</v>
      </c>
      <c r="E3454" s="837">
        <v>2100</v>
      </c>
      <c r="F3454" s="269" t="s">
        <v>23231</v>
      </c>
      <c r="G3454" s="841" t="s">
        <v>23232</v>
      </c>
      <c r="H3454" s="842" t="s">
        <v>17159</v>
      </c>
      <c r="I3454" s="842" t="s">
        <v>15810</v>
      </c>
      <c r="J3454" s="107" t="s">
        <v>17159</v>
      </c>
      <c r="K3454" s="10">
        <v>3</v>
      </c>
      <c r="L3454" s="10">
        <v>12</v>
      </c>
      <c r="M3454" s="838">
        <v>25800</v>
      </c>
      <c r="N3454" s="10">
        <v>0</v>
      </c>
      <c r="O3454" s="107">
        <v>6</v>
      </c>
      <c r="P3454" s="838">
        <v>12600</v>
      </c>
      <c r="Q3454" s="10">
        <v>0</v>
      </c>
      <c r="R3454" s="107">
        <v>12</v>
      </c>
    </row>
    <row r="3455" spans="1:18" s="843" customFormat="1" ht="22.5" x14ac:dyDescent="0.25">
      <c r="A3455" s="107" t="s">
        <v>19901</v>
      </c>
      <c r="B3455" s="10" t="s">
        <v>19548</v>
      </c>
      <c r="C3455" s="269" t="s">
        <v>30118</v>
      </c>
      <c r="D3455" s="841" t="s">
        <v>20050</v>
      </c>
      <c r="E3455" s="837">
        <v>3200</v>
      </c>
      <c r="F3455" s="269" t="s">
        <v>23233</v>
      </c>
      <c r="G3455" s="841" t="s">
        <v>23234</v>
      </c>
      <c r="H3455" s="842" t="s">
        <v>19911</v>
      </c>
      <c r="I3455" s="842" t="s">
        <v>19093</v>
      </c>
      <c r="J3455" s="107" t="s">
        <v>19911</v>
      </c>
      <c r="K3455" s="10">
        <v>3</v>
      </c>
      <c r="L3455" s="10">
        <v>12</v>
      </c>
      <c r="M3455" s="838">
        <v>39000</v>
      </c>
      <c r="N3455" s="10">
        <v>0</v>
      </c>
      <c r="O3455" s="107">
        <v>6</v>
      </c>
      <c r="P3455" s="838">
        <v>19200</v>
      </c>
      <c r="Q3455" s="10">
        <v>0</v>
      </c>
      <c r="R3455" s="107">
        <v>12</v>
      </c>
    </row>
    <row r="3456" spans="1:18" s="843" customFormat="1" ht="22.5" x14ac:dyDescent="0.25">
      <c r="A3456" s="107" t="s">
        <v>19901</v>
      </c>
      <c r="B3456" s="10" t="s">
        <v>19548</v>
      </c>
      <c r="C3456" s="269" t="s">
        <v>30118</v>
      </c>
      <c r="D3456" s="841" t="s">
        <v>23235</v>
      </c>
      <c r="E3456" s="837">
        <v>3500</v>
      </c>
      <c r="F3456" s="269" t="s">
        <v>23236</v>
      </c>
      <c r="G3456" s="841" t="s">
        <v>23237</v>
      </c>
      <c r="H3456" s="842" t="s">
        <v>19594</v>
      </c>
      <c r="I3456" s="842" t="s">
        <v>19093</v>
      </c>
      <c r="J3456" s="107" t="s">
        <v>19594</v>
      </c>
      <c r="K3456" s="10">
        <v>3</v>
      </c>
      <c r="L3456" s="10">
        <v>12</v>
      </c>
      <c r="M3456" s="838">
        <v>42600</v>
      </c>
      <c r="N3456" s="10">
        <v>0</v>
      </c>
      <c r="O3456" s="107">
        <v>6</v>
      </c>
      <c r="P3456" s="838">
        <v>20883.330000000002</v>
      </c>
      <c r="Q3456" s="10">
        <v>0</v>
      </c>
      <c r="R3456" s="107">
        <v>12</v>
      </c>
    </row>
    <row r="3457" spans="1:18" s="843" customFormat="1" ht="22.5" x14ac:dyDescent="0.25">
      <c r="A3457" s="107" t="s">
        <v>19901</v>
      </c>
      <c r="B3457" s="10" t="s">
        <v>19548</v>
      </c>
      <c r="C3457" s="269" t="s">
        <v>30118</v>
      </c>
      <c r="D3457" s="841" t="s">
        <v>22710</v>
      </c>
      <c r="E3457" s="837">
        <v>2600</v>
      </c>
      <c r="F3457" s="269" t="s">
        <v>23238</v>
      </c>
      <c r="G3457" s="841" t="s">
        <v>23239</v>
      </c>
      <c r="H3457" s="842" t="s">
        <v>15585</v>
      </c>
      <c r="I3457" s="842" t="s">
        <v>15585</v>
      </c>
      <c r="J3457" s="107" t="s">
        <v>15585</v>
      </c>
      <c r="K3457" s="10">
        <v>3</v>
      </c>
      <c r="L3457" s="10">
        <v>12</v>
      </c>
      <c r="M3457" s="838">
        <v>31793.310000000005</v>
      </c>
      <c r="N3457" s="10">
        <v>0</v>
      </c>
      <c r="O3457" s="107">
        <v>6</v>
      </c>
      <c r="P3457" s="838">
        <v>15593.32</v>
      </c>
      <c r="Q3457" s="10">
        <v>0</v>
      </c>
      <c r="R3457" s="107">
        <v>12</v>
      </c>
    </row>
    <row r="3458" spans="1:18" s="843" customFormat="1" ht="22.5" x14ac:dyDescent="0.25">
      <c r="A3458" s="107" t="s">
        <v>19901</v>
      </c>
      <c r="B3458" s="10" t="s">
        <v>19548</v>
      </c>
      <c r="C3458" s="269" t="s">
        <v>30118</v>
      </c>
      <c r="D3458" s="841" t="s">
        <v>19902</v>
      </c>
      <c r="E3458" s="837">
        <v>2100</v>
      </c>
      <c r="F3458" s="269" t="s">
        <v>23240</v>
      </c>
      <c r="G3458" s="841" t="s">
        <v>23241</v>
      </c>
      <c r="H3458" s="842" t="s">
        <v>17159</v>
      </c>
      <c r="I3458" s="842" t="s">
        <v>15810</v>
      </c>
      <c r="J3458" s="107" t="s">
        <v>17159</v>
      </c>
      <c r="K3458" s="10">
        <v>3</v>
      </c>
      <c r="L3458" s="10">
        <v>12</v>
      </c>
      <c r="M3458" s="838">
        <v>25800</v>
      </c>
      <c r="N3458" s="10">
        <v>0</v>
      </c>
      <c r="O3458" s="107">
        <v>6</v>
      </c>
      <c r="P3458" s="838">
        <v>12600</v>
      </c>
      <c r="Q3458" s="10">
        <v>0</v>
      </c>
      <c r="R3458" s="107">
        <v>12</v>
      </c>
    </row>
    <row r="3459" spans="1:18" s="843" customFormat="1" ht="22.5" x14ac:dyDescent="0.25">
      <c r="A3459" s="107" t="s">
        <v>19901</v>
      </c>
      <c r="B3459" s="10" t="s">
        <v>19548</v>
      </c>
      <c r="C3459" s="269" t="s">
        <v>30118</v>
      </c>
      <c r="D3459" s="841" t="s">
        <v>19902</v>
      </c>
      <c r="E3459" s="837">
        <v>2100</v>
      </c>
      <c r="F3459" s="269" t="s">
        <v>23242</v>
      </c>
      <c r="G3459" s="841" t="s">
        <v>23243</v>
      </c>
      <c r="H3459" s="842" t="s">
        <v>17159</v>
      </c>
      <c r="I3459" s="842" t="s">
        <v>15810</v>
      </c>
      <c r="J3459" s="107" t="s">
        <v>17159</v>
      </c>
      <c r="K3459" s="10">
        <v>3</v>
      </c>
      <c r="L3459" s="10">
        <v>12</v>
      </c>
      <c r="M3459" s="838">
        <v>25791.25</v>
      </c>
      <c r="N3459" s="10">
        <v>0</v>
      </c>
      <c r="O3459" s="107">
        <v>6</v>
      </c>
      <c r="P3459" s="838">
        <v>12600</v>
      </c>
      <c r="Q3459" s="10">
        <v>0</v>
      </c>
      <c r="R3459" s="107">
        <v>12</v>
      </c>
    </row>
    <row r="3460" spans="1:18" s="843" customFormat="1" ht="22.5" x14ac:dyDescent="0.25">
      <c r="A3460" s="107" t="s">
        <v>19901</v>
      </c>
      <c r="B3460" s="10" t="s">
        <v>19548</v>
      </c>
      <c r="C3460" s="269" t="s">
        <v>30118</v>
      </c>
      <c r="D3460" s="841" t="s">
        <v>15678</v>
      </c>
      <c r="E3460" s="837">
        <v>2000</v>
      </c>
      <c r="F3460" s="269" t="s">
        <v>23244</v>
      </c>
      <c r="G3460" s="841" t="s">
        <v>23245</v>
      </c>
      <c r="H3460" s="842" t="s">
        <v>17159</v>
      </c>
      <c r="I3460" s="842" t="s">
        <v>15810</v>
      </c>
      <c r="J3460" s="107" t="s">
        <v>17159</v>
      </c>
      <c r="K3460" s="10">
        <v>3</v>
      </c>
      <c r="L3460" s="10">
        <v>12</v>
      </c>
      <c r="M3460" s="838">
        <v>24810</v>
      </c>
      <c r="N3460" s="10">
        <v>0</v>
      </c>
      <c r="O3460" s="107">
        <v>6</v>
      </c>
      <c r="P3460" s="838">
        <v>12000</v>
      </c>
      <c r="Q3460" s="10">
        <v>0</v>
      </c>
      <c r="R3460" s="107">
        <v>12</v>
      </c>
    </row>
    <row r="3461" spans="1:18" s="843" customFormat="1" ht="22.5" x14ac:dyDescent="0.25">
      <c r="A3461" s="107" t="s">
        <v>19901</v>
      </c>
      <c r="B3461" s="10" t="s">
        <v>19548</v>
      </c>
      <c r="C3461" s="269" t="s">
        <v>30118</v>
      </c>
      <c r="D3461" s="841" t="s">
        <v>20526</v>
      </c>
      <c r="E3461" s="837">
        <v>2100</v>
      </c>
      <c r="F3461" s="269" t="s">
        <v>23246</v>
      </c>
      <c r="G3461" s="841" t="s">
        <v>23247</v>
      </c>
      <c r="H3461" s="842" t="s">
        <v>17159</v>
      </c>
      <c r="I3461" s="842" t="s">
        <v>15810</v>
      </c>
      <c r="J3461" s="107" t="s">
        <v>17159</v>
      </c>
      <c r="K3461" s="10">
        <v>3</v>
      </c>
      <c r="L3461" s="10">
        <v>12</v>
      </c>
      <c r="M3461" s="838">
        <v>25800</v>
      </c>
      <c r="N3461" s="10">
        <v>0</v>
      </c>
      <c r="O3461" s="107">
        <v>6</v>
      </c>
      <c r="P3461" s="838">
        <v>12600</v>
      </c>
      <c r="Q3461" s="10">
        <v>0</v>
      </c>
      <c r="R3461" s="107">
        <v>12</v>
      </c>
    </row>
    <row r="3462" spans="1:18" s="843" customFormat="1" ht="22.5" x14ac:dyDescent="0.25">
      <c r="A3462" s="107" t="s">
        <v>19901</v>
      </c>
      <c r="B3462" s="10" t="s">
        <v>19548</v>
      </c>
      <c r="C3462" s="269" t="s">
        <v>30118</v>
      </c>
      <c r="D3462" s="841" t="s">
        <v>19955</v>
      </c>
      <c r="E3462" s="837">
        <v>3200</v>
      </c>
      <c r="F3462" s="269" t="s">
        <v>23248</v>
      </c>
      <c r="G3462" s="841" t="s">
        <v>23249</v>
      </c>
      <c r="H3462" s="842" t="s">
        <v>19594</v>
      </c>
      <c r="I3462" s="842" t="s">
        <v>19093</v>
      </c>
      <c r="J3462" s="107" t="s">
        <v>19594</v>
      </c>
      <c r="K3462" s="10">
        <v>3</v>
      </c>
      <c r="L3462" s="10">
        <v>12</v>
      </c>
      <c r="M3462" s="838">
        <v>38893.33</v>
      </c>
      <c r="N3462" s="10">
        <v>0</v>
      </c>
      <c r="O3462" s="107">
        <v>6</v>
      </c>
      <c r="P3462" s="838">
        <v>19093.330000000002</v>
      </c>
      <c r="Q3462" s="10">
        <v>0</v>
      </c>
      <c r="R3462" s="107">
        <v>12</v>
      </c>
    </row>
    <row r="3463" spans="1:18" s="843" customFormat="1" ht="22.5" x14ac:dyDescent="0.25">
      <c r="A3463" s="107" t="s">
        <v>19901</v>
      </c>
      <c r="B3463" s="10" t="s">
        <v>19548</v>
      </c>
      <c r="C3463" s="269" t="s">
        <v>30118</v>
      </c>
      <c r="D3463" s="841" t="s">
        <v>19902</v>
      </c>
      <c r="E3463" s="837">
        <v>2100</v>
      </c>
      <c r="F3463" s="269" t="s">
        <v>23250</v>
      </c>
      <c r="G3463" s="841" t="s">
        <v>23251</v>
      </c>
      <c r="H3463" s="842" t="s">
        <v>17159</v>
      </c>
      <c r="I3463" s="842" t="s">
        <v>15810</v>
      </c>
      <c r="J3463" s="107" t="s">
        <v>17159</v>
      </c>
      <c r="K3463" s="10">
        <v>3</v>
      </c>
      <c r="L3463" s="10">
        <v>12</v>
      </c>
      <c r="M3463" s="838">
        <v>25800</v>
      </c>
      <c r="N3463" s="10">
        <v>0</v>
      </c>
      <c r="O3463" s="107">
        <v>6</v>
      </c>
      <c r="P3463" s="838">
        <v>12600</v>
      </c>
      <c r="Q3463" s="10">
        <v>0</v>
      </c>
      <c r="R3463" s="107">
        <v>12</v>
      </c>
    </row>
    <row r="3464" spans="1:18" s="843" customFormat="1" ht="22.5" x14ac:dyDescent="0.25">
      <c r="A3464" s="107" t="s">
        <v>19901</v>
      </c>
      <c r="B3464" s="10" t="s">
        <v>19548</v>
      </c>
      <c r="C3464" s="269" t="s">
        <v>30118</v>
      </c>
      <c r="D3464" s="841" t="s">
        <v>20061</v>
      </c>
      <c r="E3464" s="837">
        <v>3500</v>
      </c>
      <c r="F3464" s="269" t="s">
        <v>23252</v>
      </c>
      <c r="G3464" s="841" t="s">
        <v>23253</v>
      </c>
      <c r="H3464" s="842" t="s">
        <v>19911</v>
      </c>
      <c r="I3464" s="842" t="s">
        <v>19093</v>
      </c>
      <c r="J3464" s="107" t="s">
        <v>19911</v>
      </c>
      <c r="K3464" s="10">
        <v>1</v>
      </c>
      <c r="L3464" s="10">
        <v>3</v>
      </c>
      <c r="M3464" s="838">
        <v>8530.119999999999</v>
      </c>
      <c r="N3464" s="10">
        <v>1</v>
      </c>
      <c r="O3464" s="107">
        <v>6</v>
      </c>
      <c r="P3464" s="838">
        <v>20805.309999999998</v>
      </c>
      <c r="Q3464" s="10">
        <v>1</v>
      </c>
      <c r="R3464" s="107">
        <v>12</v>
      </c>
    </row>
    <row r="3465" spans="1:18" s="843" customFormat="1" ht="22.5" x14ac:dyDescent="0.25">
      <c r="A3465" s="107" t="s">
        <v>19901</v>
      </c>
      <c r="B3465" s="10" t="s">
        <v>19548</v>
      </c>
      <c r="C3465" s="269" t="s">
        <v>30118</v>
      </c>
      <c r="D3465" s="841" t="s">
        <v>20740</v>
      </c>
      <c r="E3465" s="837">
        <v>3500</v>
      </c>
      <c r="F3465" s="269" t="s">
        <v>23254</v>
      </c>
      <c r="G3465" s="841" t="s">
        <v>23255</v>
      </c>
      <c r="H3465" s="842" t="s">
        <v>19594</v>
      </c>
      <c r="I3465" s="842" t="s">
        <v>19093</v>
      </c>
      <c r="J3465" s="107" t="s">
        <v>19594</v>
      </c>
      <c r="K3465" s="10">
        <v>3</v>
      </c>
      <c r="L3465" s="10">
        <v>12</v>
      </c>
      <c r="M3465" s="838">
        <v>41900</v>
      </c>
      <c r="N3465" s="10">
        <v>0</v>
      </c>
      <c r="O3465" s="107">
        <v>6</v>
      </c>
      <c r="P3465" s="838">
        <v>21000</v>
      </c>
      <c r="Q3465" s="10">
        <v>0</v>
      </c>
      <c r="R3465" s="107">
        <v>12</v>
      </c>
    </row>
    <row r="3466" spans="1:18" s="843" customFormat="1" ht="22.5" x14ac:dyDescent="0.25">
      <c r="A3466" s="107" t="s">
        <v>19901</v>
      </c>
      <c r="B3466" s="10" t="s">
        <v>19548</v>
      </c>
      <c r="C3466" s="269" t="s">
        <v>30118</v>
      </c>
      <c r="D3466" s="841" t="s">
        <v>20439</v>
      </c>
      <c r="E3466" s="837">
        <v>2000</v>
      </c>
      <c r="F3466" s="269" t="s">
        <v>23256</v>
      </c>
      <c r="G3466" s="841" t="s">
        <v>23257</v>
      </c>
      <c r="H3466" s="842" t="s">
        <v>15585</v>
      </c>
      <c r="I3466" s="842" t="s">
        <v>15585</v>
      </c>
      <c r="J3466" s="107" t="s">
        <v>15585</v>
      </c>
      <c r="K3466" s="10">
        <v>3</v>
      </c>
      <c r="L3466" s="10">
        <v>12</v>
      </c>
      <c r="M3466" s="838">
        <v>24718.879999999997</v>
      </c>
      <c r="N3466" s="10">
        <v>0</v>
      </c>
      <c r="O3466" s="107">
        <v>6</v>
      </c>
      <c r="P3466" s="838">
        <v>11823.88</v>
      </c>
      <c r="Q3466" s="10">
        <v>0</v>
      </c>
      <c r="R3466" s="107">
        <v>12</v>
      </c>
    </row>
    <row r="3467" spans="1:18" s="843" customFormat="1" ht="22.5" x14ac:dyDescent="0.25">
      <c r="A3467" s="107" t="s">
        <v>19901</v>
      </c>
      <c r="B3467" s="10" t="s">
        <v>19548</v>
      </c>
      <c r="C3467" s="269" t="s">
        <v>30118</v>
      </c>
      <c r="D3467" s="841" t="s">
        <v>23258</v>
      </c>
      <c r="E3467" s="837">
        <v>1831.5</v>
      </c>
      <c r="F3467" s="269" t="s">
        <v>23259</v>
      </c>
      <c r="G3467" s="841" t="s">
        <v>23260</v>
      </c>
      <c r="H3467" s="842" t="s">
        <v>19911</v>
      </c>
      <c r="I3467" s="842" t="s">
        <v>19093</v>
      </c>
      <c r="J3467" s="107" t="s">
        <v>19911</v>
      </c>
      <c r="K3467" s="10">
        <v>3</v>
      </c>
      <c r="L3467" s="10">
        <v>12</v>
      </c>
      <c r="M3467" s="838">
        <v>22788</v>
      </c>
      <c r="N3467" s="10">
        <v>0</v>
      </c>
      <c r="O3467" s="107">
        <v>6</v>
      </c>
      <c r="P3467" s="838">
        <v>10989</v>
      </c>
      <c r="Q3467" s="10">
        <v>0</v>
      </c>
      <c r="R3467" s="107">
        <v>12</v>
      </c>
    </row>
    <row r="3468" spans="1:18" s="843" customFormat="1" ht="22.5" x14ac:dyDescent="0.25">
      <c r="A3468" s="107" t="s">
        <v>19901</v>
      </c>
      <c r="B3468" s="10" t="s">
        <v>19548</v>
      </c>
      <c r="C3468" s="269" t="s">
        <v>30118</v>
      </c>
      <c r="D3468" s="841" t="s">
        <v>19955</v>
      </c>
      <c r="E3468" s="837">
        <v>3200</v>
      </c>
      <c r="F3468" s="269" t="s">
        <v>23261</v>
      </c>
      <c r="G3468" s="841" t="s">
        <v>23262</v>
      </c>
      <c r="H3468" s="842" t="s">
        <v>19594</v>
      </c>
      <c r="I3468" s="842" t="s">
        <v>19093</v>
      </c>
      <c r="J3468" s="107" t="s">
        <v>19594</v>
      </c>
      <c r="K3468" s="10">
        <v>3</v>
      </c>
      <c r="L3468" s="10">
        <v>12</v>
      </c>
      <c r="M3468" s="838">
        <v>39000</v>
      </c>
      <c r="N3468" s="10">
        <v>0</v>
      </c>
      <c r="O3468" s="107">
        <v>6</v>
      </c>
      <c r="P3468" s="838">
        <v>19200</v>
      </c>
      <c r="Q3468" s="10">
        <v>0</v>
      </c>
      <c r="R3468" s="107">
        <v>12</v>
      </c>
    </row>
    <row r="3469" spans="1:18" s="843" customFormat="1" ht="22.5" x14ac:dyDescent="0.25">
      <c r="A3469" s="107" t="s">
        <v>19901</v>
      </c>
      <c r="B3469" s="10" t="s">
        <v>19548</v>
      </c>
      <c r="C3469" s="269" t="s">
        <v>30118</v>
      </c>
      <c r="D3469" s="841" t="s">
        <v>19955</v>
      </c>
      <c r="E3469" s="837">
        <v>3200</v>
      </c>
      <c r="F3469" s="269" t="s">
        <v>23263</v>
      </c>
      <c r="G3469" s="841" t="s">
        <v>23264</v>
      </c>
      <c r="H3469" s="842" t="s">
        <v>19594</v>
      </c>
      <c r="I3469" s="842" t="s">
        <v>19093</v>
      </c>
      <c r="J3469" s="107" t="s">
        <v>19594</v>
      </c>
      <c r="K3469" s="10">
        <v>3</v>
      </c>
      <c r="L3469" s="10">
        <v>12</v>
      </c>
      <c r="M3469" s="838">
        <v>39000</v>
      </c>
      <c r="N3469" s="10">
        <v>0</v>
      </c>
      <c r="O3469" s="107">
        <v>6</v>
      </c>
      <c r="P3469" s="838">
        <v>19200</v>
      </c>
      <c r="Q3469" s="10">
        <v>0</v>
      </c>
      <c r="R3469" s="107">
        <v>12</v>
      </c>
    </row>
    <row r="3470" spans="1:18" s="843" customFormat="1" ht="22.5" x14ac:dyDescent="0.25">
      <c r="A3470" s="107" t="s">
        <v>19901</v>
      </c>
      <c r="B3470" s="10" t="s">
        <v>19548</v>
      </c>
      <c r="C3470" s="269" t="s">
        <v>30118</v>
      </c>
      <c r="D3470" s="841" t="s">
        <v>20740</v>
      </c>
      <c r="E3470" s="837">
        <v>3500</v>
      </c>
      <c r="F3470" s="269" t="s">
        <v>23265</v>
      </c>
      <c r="G3470" s="841" t="s">
        <v>23266</v>
      </c>
      <c r="H3470" s="842" t="s">
        <v>19594</v>
      </c>
      <c r="I3470" s="842" t="s">
        <v>19093</v>
      </c>
      <c r="J3470" s="107" t="s">
        <v>19594</v>
      </c>
      <c r="K3470" s="10">
        <v>1</v>
      </c>
      <c r="L3470" s="10">
        <v>3</v>
      </c>
      <c r="M3470" s="838">
        <v>8540</v>
      </c>
      <c r="N3470" s="10">
        <v>1</v>
      </c>
      <c r="O3470" s="107">
        <v>6</v>
      </c>
      <c r="P3470" s="838">
        <v>21000</v>
      </c>
      <c r="Q3470" s="10">
        <v>1</v>
      </c>
      <c r="R3470" s="107">
        <v>12</v>
      </c>
    </row>
    <row r="3471" spans="1:18" s="843" customFormat="1" ht="22.5" x14ac:dyDescent="0.25">
      <c r="A3471" s="107" t="s">
        <v>19901</v>
      </c>
      <c r="B3471" s="10" t="s">
        <v>19548</v>
      </c>
      <c r="C3471" s="269" t="s">
        <v>30118</v>
      </c>
      <c r="D3471" s="841" t="s">
        <v>19902</v>
      </c>
      <c r="E3471" s="837">
        <v>2100</v>
      </c>
      <c r="F3471" s="269" t="s">
        <v>23267</v>
      </c>
      <c r="G3471" s="841" t="s">
        <v>23268</v>
      </c>
      <c r="H3471" s="842" t="s">
        <v>17159</v>
      </c>
      <c r="I3471" s="842" t="s">
        <v>15810</v>
      </c>
      <c r="J3471" s="107" t="s">
        <v>17159</v>
      </c>
      <c r="K3471" s="10">
        <v>3</v>
      </c>
      <c r="L3471" s="10">
        <v>12</v>
      </c>
      <c r="M3471" s="838">
        <v>22436</v>
      </c>
      <c r="N3471" s="10">
        <v>0</v>
      </c>
      <c r="O3471" s="107">
        <v>6</v>
      </c>
      <c r="P3471" s="838">
        <v>12521.25</v>
      </c>
      <c r="Q3471" s="10">
        <v>0</v>
      </c>
      <c r="R3471" s="107">
        <v>12</v>
      </c>
    </row>
    <row r="3472" spans="1:18" s="843" customFormat="1" ht="22.5" x14ac:dyDescent="0.25">
      <c r="A3472" s="107" t="s">
        <v>19901</v>
      </c>
      <c r="B3472" s="10" t="s">
        <v>19548</v>
      </c>
      <c r="C3472" s="269" t="s">
        <v>30118</v>
      </c>
      <c r="D3472" s="841" t="s">
        <v>19905</v>
      </c>
      <c r="E3472" s="837">
        <v>2100</v>
      </c>
      <c r="F3472" s="269" t="s">
        <v>23269</v>
      </c>
      <c r="G3472" s="841" t="s">
        <v>23270</v>
      </c>
      <c r="H3472" s="842" t="s">
        <v>15585</v>
      </c>
      <c r="I3472" s="842" t="s">
        <v>15585</v>
      </c>
      <c r="J3472" s="107" t="s">
        <v>15585</v>
      </c>
      <c r="K3472" s="10">
        <v>3</v>
      </c>
      <c r="L3472" s="10">
        <v>12</v>
      </c>
      <c r="M3472" s="838">
        <v>25723.439999999999</v>
      </c>
      <c r="N3472" s="10">
        <v>0</v>
      </c>
      <c r="O3472" s="107">
        <v>6</v>
      </c>
      <c r="P3472" s="838">
        <v>9324.73</v>
      </c>
      <c r="Q3472" s="10">
        <v>0</v>
      </c>
      <c r="R3472" s="107">
        <v>12</v>
      </c>
    </row>
    <row r="3473" spans="1:18" s="843" customFormat="1" ht="22.5" x14ac:dyDescent="0.25">
      <c r="A3473" s="107" t="s">
        <v>19901</v>
      </c>
      <c r="B3473" s="10" t="s">
        <v>19548</v>
      </c>
      <c r="C3473" s="269" t="s">
        <v>30118</v>
      </c>
      <c r="D3473" s="841" t="s">
        <v>19908</v>
      </c>
      <c r="E3473" s="837">
        <v>3200</v>
      </c>
      <c r="F3473" s="269" t="s">
        <v>23271</v>
      </c>
      <c r="G3473" s="841" t="s">
        <v>23272</v>
      </c>
      <c r="H3473" s="842" t="s">
        <v>19641</v>
      </c>
      <c r="I3473" s="842" t="s">
        <v>19093</v>
      </c>
      <c r="J3473" s="107" t="s">
        <v>19641</v>
      </c>
      <c r="K3473" s="10">
        <v>3</v>
      </c>
      <c r="L3473" s="10">
        <v>12</v>
      </c>
      <c r="M3473" s="838">
        <v>39000</v>
      </c>
      <c r="N3473" s="10">
        <v>0</v>
      </c>
      <c r="O3473" s="107">
        <v>6</v>
      </c>
      <c r="P3473" s="838">
        <v>19200</v>
      </c>
      <c r="Q3473" s="10">
        <v>0</v>
      </c>
      <c r="R3473" s="107">
        <v>12</v>
      </c>
    </row>
    <row r="3474" spans="1:18" s="843" customFormat="1" ht="22.5" x14ac:dyDescent="0.25">
      <c r="A3474" s="107" t="s">
        <v>19901</v>
      </c>
      <c r="B3474" s="10" t="s">
        <v>19548</v>
      </c>
      <c r="C3474" s="269" t="s">
        <v>30118</v>
      </c>
      <c r="D3474" s="841" t="s">
        <v>22151</v>
      </c>
      <c r="E3474" s="837">
        <v>3800</v>
      </c>
      <c r="F3474" s="269" t="s">
        <v>23273</v>
      </c>
      <c r="G3474" s="841" t="s">
        <v>23274</v>
      </c>
      <c r="H3474" s="842" t="s">
        <v>19911</v>
      </c>
      <c r="I3474" s="842" t="s">
        <v>19093</v>
      </c>
      <c r="J3474" s="107" t="s">
        <v>19911</v>
      </c>
      <c r="K3474" s="10">
        <v>3</v>
      </c>
      <c r="L3474" s="10">
        <v>12</v>
      </c>
      <c r="M3474" s="838">
        <v>46796</v>
      </c>
      <c r="N3474" s="10">
        <v>0</v>
      </c>
      <c r="O3474" s="107">
        <v>6</v>
      </c>
      <c r="P3474" s="838">
        <v>24868.89</v>
      </c>
      <c r="Q3474" s="10">
        <v>0</v>
      </c>
      <c r="R3474" s="107">
        <v>12</v>
      </c>
    </row>
    <row r="3475" spans="1:18" s="843" customFormat="1" ht="22.5" x14ac:dyDescent="0.25">
      <c r="A3475" s="107" t="s">
        <v>19901</v>
      </c>
      <c r="B3475" s="10" t="s">
        <v>19548</v>
      </c>
      <c r="C3475" s="269" t="s">
        <v>30118</v>
      </c>
      <c r="D3475" s="841" t="s">
        <v>23275</v>
      </c>
      <c r="E3475" s="837">
        <v>3000</v>
      </c>
      <c r="F3475" s="269" t="s">
        <v>23276</v>
      </c>
      <c r="G3475" s="841" t="s">
        <v>23277</v>
      </c>
      <c r="H3475" s="842" t="s">
        <v>17159</v>
      </c>
      <c r="I3475" s="842" t="s">
        <v>15810</v>
      </c>
      <c r="J3475" s="107" t="s">
        <v>17159</v>
      </c>
      <c r="K3475" s="10">
        <v>3</v>
      </c>
      <c r="L3475" s="10">
        <v>12</v>
      </c>
      <c r="M3475" s="838">
        <v>36581.660000000003</v>
      </c>
      <c r="N3475" s="10">
        <v>0</v>
      </c>
      <c r="O3475" s="107">
        <v>6</v>
      </c>
      <c r="P3475" s="838">
        <v>18000</v>
      </c>
      <c r="Q3475" s="10">
        <v>0</v>
      </c>
      <c r="R3475" s="107">
        <v>12</v>
      </c>
    </row>
    <row r="3476" spans="1:18" s="843" customFormat="1" ht="22.5" x14ac:dyDescent="0.25">
      <c r="A3476" s="107" t="s">
        <v>19901</v>
      </c>
      <c r="B3476" s="10" t="s">
        <v>19548</v>
      </c>
      <c r="C3476" s="269" t="s">
        <v>30118</v>
      </c>
      <c r="D3476" s="841" t="s">
        <v>19955</v>
      </c>
      <c r="E3476" s="837">
        <v>3200</v>
      </c>
      <c r="F3476" s="269" t="s">
        <v>23278</v>
      </c>
      <c r="G3476" s="841" t="s">
        <v>23279</v>
      </c>
      <c r="H3476" s="842" t="s">
        <v>19594</v>
      </c>
      <c r="I3476" s="842" t="s">
        <v>19093</v>
      </c>
      <c r="J3476" s="107" t="s">
        <v>19594</v>
      </c>
      <c r="K3476" s="10">
        <v>3</v>
      </c>
      <c r="L3476" s="10">
        <v>12</v>
      </c>
      <c r="M3476" s="838">
        <v>39000</v>
      </c>
      <c r="N3476" s="10">
        <v>0</v>
      </c>
      <c r="O3476" s="107">
        <v>6</v>
      </c>
      <c r="P3476" s="838">
        <v>19200</v>
      </c>
      <c r="Q3476" s="10">
        <v>0</v>
      </c>
      <c r="R3476" s="107">
        <v>12</v>
      </c>
    </row>
    <row r="3477" spans="1:18" s="843" customFormat="1" ht="22.5" x14ac:dyDescent="0.25">
      <c r="A3477" s="107" t="s">
        <v>19901</v>
      </c>
      <c r="B3477" s="10" t="s">
        <v>19548</v>
      </c>
      <c r="C3477" s="269" t="s">
        <v>30118</v>
      </c>
      <c r="D3477" s="841" t="s">
        <v>23280</v>
      </c>
      <c r="E3477" s="837">
        <v>1800</v>
      </c>
      <c r="F3477" s="269" t="s">
        <v>23281</v>
      </c>
      <c r="G3477" s="841" t="s">
        <v>23282</v>
      </c>
      <c r="H3477" s="842" t="s">
        <v>15585</v>
      </c>
      <c r="I3477" s="842" t="s">
        <v>19093</v>
      </c>
      <c r="J3477" s="107" t="s">
        <v>15585</v>
      </c>
      <c r="K3477" s="10">
        <v>1</v>
      </c>
      <c r="L3477" s="10">
        <v>3</v>
      </c>
      <c r="M3477" s="838">
        <v>6260</v>
      </c>
      <c r="N3477" s="10">
        <v>1</v>
      </c>
      <c r="O3477" s="107">
        <v>6</v>
      </c>
      <c r="P3477" s="838">
        <v>0</v>
      </c>
      <c r="Q3477" s="10">
        <v>1</v>
      </c>
      <c r="R3477" s="107">
        <v>12</v>
      </c>
    </row>
    <row r="3478" spans="1:18" s="843" customFormat="1" ht="22.5" x14ac:dyDescent="0.25">
      <c r="A3478" s="107" t="s">
        <v>19901</v>
      </c>
      <c r="B3478" s="10" t="s">
        <v>19548</v>
      </c>
      <c r="C3478" s="269" t="s">
        <v>30118</v>
      </c>
      <c r="D3478" s="841" t="s">
        <v>19991</v>
      </c>
      <c r="E3478" s="837">
        <v>1200</v>
      </c>
      <c r="F3478" s="269" t="s">
        <v>23283</v>
      </c>
      <c r="G3478" s="841" t="s">
        <v>23284</v>
      </c>
      <c r="H3478" s="842" t="s">
        <v>15585</v>
      </c>
      <c r="I3478" s="842" t="s">
        <v>15585</v>
      </c>
      <c r="J3478" s="107" t="s">
        <v>15585</v>
      </c>
      <c r="K3478" s="10">
        <v>3</v>
      </c>
      <c r="L3478" s="10">
        <v>12</v>
      </c>
      <c r="M3478" s="838">
        <v>15210</v>
      </c>
      <c r="N3478" s="10">
        <v>0</v>
      </c>
      <c r="O3478" s="107">
        <v>6</v>
      </c>
      <c r="P3478" s="838">
        <v>7200</v>
      </c>
      <c r="Q3478" s="10">
        <v>0</v>
      </c>
      <c r="R3478" s="107">
        <v>12</v>
      </c>
    </row>
    <row r="3479" spans="1:18" s="843" customFormat="1" ht="22.5" x14ac:dyDescent="0.25">
      <c r="A3479" s="107" t="s">
        <v>19901</v>
      </c>
      <c r="B3479" s="10" t="s">
        <v>19548</v>
      </c>
      <c r="C3479" s="269" t="s">
        <v>30118</v>
      </c>
      <c r="D3479" s="841" t="s">
        <v>19955</v>
      </c>
      <c r="E3479" s="837">
        <v>3200</v>
      </c>
      <c r="F3479" s="269" t="s">
        <v>23285</v>
      </c>
      <c r="G3479" s="841" t="s">
        <v>23286</v>
      </c>
      <c r="H3479" s="842" t="s">
        <v>19594</v>
      </c>
      <c r="I3479" s="842" t="s">
        <v>19093</v>
      </c>
      <c r="J3479" s="107" t="s">
        <v>19594</v>
      </c>
      <c r="K3479" s="10">
        <v>3</v>
      </c>
      <c r="L3479" s="10">
        <v>12</v>
      </c>
      <c r="M3479" s="838">
        <v>39000</v>
      </c>
      <c r="N3479" s="10">
        <v>0</v>
      </c>
      <c r="O3479" s="107">
        <v>6</v>
      </c>
      <c r="P3479" s="838">
        <v>19200</v>
      </c>
      <c r="Q3479" s="10">
        <v>0</v>
      </c>
      <c r="R3479" s="107">
        <v>12</v>
      </c>
    </row>
    <row r="3480" spans="1:18" s="843" customFormat="1" ht="22.5" x14ac:dyDescent="0.25">
      <c r="A3480" s="107" t="s">
        <v>19901</v>
      </c>
      <c r="B3480" s="10" t="s">
        <v>19548</v>
      </c>
      <c r="C3480" s="269" t="s">
        <v>30118</v>
      </c>
      <c r="D3480" s="841" t="s">
        <v>20575</v>
      </c>
      <c r="E3480" s="837">
        <v>3800</v>
      </c>
      <c r="F3480" s="269" t="s">
        <v>23287</v>
      </c>
      <c r="G3480" s="841" t="s">
        <v>23288</v>
      </c>
      <c r="H3480" s="842" t="s">
        <v>23289</v>
      </c>
      <c r="I3480" s="842" t="s">
        <v>19093</v>
      </c>
      <c r="J3480" s="107" t="s">
        <v>23289</v>
      </c>
      <c r="K3480" s="10">
        <v>3</v>
      </c>
      <c r="L3480" s="10">
        <v>12</v>
      </c>
      <c r="M3480" s="838">
        <v>42400</v>
      </c>
      <c r="N3480" s="10">
        <v>0</v>
      </c>
      <c r="O3480" s="107">
        <v>2</v>
      </c>
      <c r="P3480" s="838">
        <v>9912.5499999999993</v>
      </c>
      <c r="Q3480" s="10">
        <v>0</v>
      </c>
      <c r="R3480" s="107">
        <v>0</v>
      </c>
    </row>
    <row r="3481" spans="1:18" s="843" customFormat="1" ht="22.5" x14ac:dyDescent="0.25">
      <c r="A3481" s="107" t="s">
        <v>19901</v>
      </c>
      <c r="B3481" s="10" t="s">
        <v>19548</v>
      </c>
      <c r="C3481" s="269" t="s">
        <v>30118</v>
      </c>
      <c r="D3481" s="841" t="s">
        <v>19902</v>
      </c>
      <c r="E3481" s="837">
        <v>2100</v>
      </c>
      <c r="F3481" s="269" t="s">
        <v>23290</v>
      </c>
      <c r="G3481" s="841" t="s">
        <v>23291</v>
      </c>
      <c r="H3481" s="842" t="s">
        <v>17159</v>
      </c>
      <c r="I3481" s="842" t="s">
        <v>15810</v>
      </c>
      <c r="J3481" s="107" t="s">
        <v>17159</v>
      </c>
      <c r="K3481" s="10">
        <v>3</v>
      </c>
      <c r="L3481" s="10">
        <v>12</v>
      </c>
      <c r="M3481" s="838">
        <v>23000</v>
      </c>
      <c r="N3481" s="10">
        <v>0</v>
      </c>
      <c r="O3481" s="107">
        <v>6</v>
      </c>
      <c r="P3481" s="838">
        <v>12600</v>
      </c>
      <c r="Q3481" s="10">
        <v>0</v>
      </c>
      <c r="R3481" s="107">
        <v>12</v>
      </c>
    </row>
    <row r="3482" spans="1:18" s="843" customFormat="1" ht="22.5" x14ac:dyDescent="0.25">
      <c r="A3482" s="107" t="s">
        <v>19901</v>
      </c>
      <c r="B3482" s="10" t="s">
        <v>19548</v>
      </c>
      <c r="C3482" s="269" t="s">
        <v>30118</v>
      </c>
      <c r="D3482" s="841" t="s">
        <v>19955</v>
      </c>
      <c r="E3482" s="837">
        <v>3200</v>
      </c>
      <c r="F3482" s="269" t="s">
        <v>23292</v>
      </c>
      <c r="G3482" s="841" t="s">
        <v>23293</v>
      </c>
      <c r="H3482" s="842" t="s">
        <v>17159</v>
      </c>
      <c r="I3482" s="842" t="s">
        <v>15810</v>
      </c>
      <c r="J3482" s="107" t="s">
        <v>17159</v>
      </c>
      <c r="K3482" s="10">
        <v>3</v>
      </c>
      <c r="L3482" s="10">
        <v>12</v>
      </c>
      <c r="M3482" s="838">
        <v>38846.650000000009</v>
      </c>
      <c r="N3482" s="10">
        <v>0</v>
      </c>
      <c r="O3482" s="107">
        <v>6</v>
      </c>
      <c r="P3482" s="838">
        <v>19166.89</v>
      </c>
      <c r="Q3482" s="10">
        <v>0</v>
      </c>
      <c r="R3482" s="107">
        <v>12</v>
      </c>
    </row>
    <row r="3483" spans="1:18" s="843" customFormat="1" ht="22.5" x14ac:dyDescent="0.25">
      <c r="A3483" s="107" t="s">
        <v>19901</v>
      </c>
      <c r="B3483" s="10" t="s">
        <v>19548</v>
      </c>
      <c r="C3483" s="269" t="s">
        <v>30118</v>
      </c>
      <c r="D3483" s="841" t="s">
        <v>19955</v>
      </c>
      <c r="E3483" s="837">
        <v>3200</v>
      </c>
      <c r="F3483" s="269" t="s">
        <v>23294</v>
      </c>
      <c r="G3483" s="841" t="s">
        <v>23295</v>
      </c>
      <c r="H3483" s="842" t="s">
        <v>19612</v>
      </c>
      <c r="I3483" s="842" t="s">
        <v>19093</v>
      </c>
      <c r="J3483" s="107" t="s">
        <v>19612</v>
      </c>
      <c r="K3483" s="10">
        <v>3</v>
      </c>
      <c r="L3483" s="10">
        <v>12</v>
      </c>
      <c r="M3483" s="838">
        <v>39000</v>
      </c>
      <c r="N3483" s="10">
        <v>0</v>
      </c>
      <c r="O3483" s="107">
        <v>6</v>
      </c>
      <c r="P3483" s="838">
        <v>19200</v>
      </c>
      <c r="Q3483" s="10">
        <v>0</v>
      </c>
      <c r="R3483" s="107">
        <v>12</v>
      </c>
    </row>
    <row r="3484" spans="1:18" s="843" customFormat="1" ht="22.5" x14ac:dyDescent="0.25">
      <c r="A3484" s="107" t="s">
        <v>19901</v>
      </c>
      <c r="B3484" s="10" t="s">
        <v>19548</v>
      </c>
      <c r="C3484" s="269" t="s">
        <v>30118</v>
      </c>
      <c r="D3484" s="841" t="s">
        <v>19955</v>
      </c>
      <c r="E3484" s="837">
        <v>3200</v>
      </c>
      <c r="F3484" s="269" t="s">
        <v>23296</v>
      </c>
      <c r="G3484" s="841" t="s">
        <v>23297</v>
      </c>
      <c r="H3484" s="842" t="s">
        <v>19594</v>
      </c>
      <c r="I3484" s="842" t="s">
        <v>19093</v>
      </c>
      <c r="J3484" s="107" t="s">
        <v>19594</v>
      </c>
      <c r="K3484" s="10">
        <v>3</v>
      </c>
      <c r="L3484" s="10">
        <v>12</v>
      </c>
      <c r="M3484" s="838">
        <v>39000</v>
      </c>
      <c r="N3484" s="10">
        <v>0</v>
      </c>
      <c r="O3484" s="107">
        <v>6</v>
      </c>
      <c r="P3484" s="838">
        <v>19200</v>
      </c>
      <c r="Q3484" s="10">
        <v>0</v>
      </c>
      <c r="R3484" s="107">
        <v>12</v>
      </c>
    </row>
    <row r="3485" spans="1:18" s="843" customFormat="1" ht="22.5" x14ac:dyDescent="0.25">
      <c r="A3485" s="107" t="s">
        <v>19901</v>
      </c>
      <c r="B3485" s="10" t="s">
        <v>19548</v>
      </c>
      <c r="C3485" s="269" t="s">
        <v>30118</v>
      </c>
      <c r="D3485" s="841" t="s">
        <v>19902</v>
      </c>
      <c r="E3485" s="837">
        <v>2100</v>
      </c>
      <c r="F3485" s="269" t="s">
        <v>23298</v>
      </c>
      <c r="G3485" s="841" t="s">
        <v>23299</v>
      </c>
      <c r="H3485" s="842" t="s">
        <v>17159</v>
      </c>
      <c r="I3485" s="842" t="s">
        <v>15810</v>
      </c>
      <c r="J3485" s="107" t="s">
        <v>17159</v>
      </c>
      <c r="K3485" s="10">
        <v>3</v>
      </c>
      <c r="L3485" s="10">
        <v>12</v>
      </c>
      <c r="M3485" s="838">
        <v>25800</v>
      </c>
      <c r="N3485" s="10">
        <v>0</v>
      </c>
      <c r="O3485" s="107">
        <v>6</v>
      </c>
      <c r="P3485" s="838">
        <v>12600</v>
      </c>
      <c r="Q3485" s="10">
        <v>0</v>
      </c>
      <c r="R3485" s="107">
        <v>12</v>
      </c>
    </row>
    <row r="3486" spans="1:18" s="843" customFormat="1" ht="22.5" x14ac:dyDescent="0.25">
      <c r="A3486" s="107" t="s">
        <v>19901</v>
      </c>
      <c r="B3486" s="10" t="s">
        <v>19548</v>
      </c>
      <c r="C3486" s="269" t="s">
        <v>30118</v>
      </c>
      <c r="D3486" s="841" t="s">
        <v>19955</v>
      </c>
      <c r="E3486" s="837">
        <v>3200</v>
      </c>
      <c r="F3486" s="269" t="s">
        <v>23300</v>
      </c>
      <c r="G3486" s="841" t="s">
        <v>23301</v>
      </c>
      <c r="H3486" s="842" t="s">
        <v>19594</v>
      </c>
      <c r="I3486" s="842" t="s">
        <v>19093</v>
      </c>
      <c r="J3486" s="107" t="s">
        <v>19594</v>
      </c>
      <c r="K3486" s="10">
        <v>3</v>
      </c>
      <c r="L3486" s="10">
        <v>12</v>
      </c>
      <c r="M3486" s="838">
        <v>39000</v>
      </c>
      <c r="N3486" s="10">
        <v>0</v>
      </c>
      <c r="O3486" s="107">
        <v>6</v>
      </c>
      <c r="P3486" s="838">
        <v>19200</v>
      </c>
      <c r="Q3486" s="10">
        <v>0</v>
      </c>
      <c r="R3486" s="107">
        <v>12</v>
      </c>
    </row>
    <row r="3487" spans="1:18" s="843" customFormat="1" ht="22.5" x14ac:dyDescent="0.25">
      <c r="A3487" s="107" t="s">
        <v>19901</v>
      </c>
      <c r="B3487" s="10" t="s">
        <v>19548</v>
      </c>
      <c r="C3487" s="269" t="s">
        <v>30118</v>
      </c>
      <c r="D3487" s="841" t="s">
        <v>20122</v>
      </c>
      <c r="E3487" s="837">
        <v>3200</v>
      </c>
      <c r="F3487" s="269" t="s">
        <v>23302</v>
      </c>
      <c r="G3487" s="841" t="s">
        <v>23303</v>
      </c>
      <c r="H3487" s="842" t="s">
        <v>19594</v>
      </c>
      <c r="I3487" s="842" t="s">
        <v>19093</v>
      </c>
      <c r="J3487" s="107" t="s">
        <v>19594</v>
      </c>
      <c r="K3487" s="10">
        <v>3</v>
      </c>
      <c r="L3487" s="10">
        <v>12</v>
      </c>
      <c r="M3487" s="838">
        <v>39000</v>
      </c>
      <c r="N3487" s="10">
        <v>0</v>
      </c>
      <c r="O3487" s="107">
        <v>6</v>
      </c>
      <c r="P3487" s="838">
        <v>19200</v>
      </c>
      <c r="Q3487" s="10">
        <v>0</v>
      </c>
      <c r="R3487" s="107">
        <v>12</v>
      </c>
    </row>
    <row r="3488" spans="1:18" s="843" customFormat="1" ht="22.5" x14ac:dyDescent="0.25">
      <c r="A3488" s="107" t="s">
        <v>19901</v>
      </c>
      <c r="B3488" s="10" t="s">
        <v>19548</v>
      </c>
      <c r="C3488" s="269" t="s">
        <v>30118</v>
      </c>
      <c r="D3488" s="841" t="s">
        <v>23304</v>
      </c>
      <c r="E3488" s="837">
        <v>2750</v>
      </c>
      <c r="F3488" s="269" t="s">
        <v>23305</v>
      </c>
      <c r="G3488" s="841" t="s">
        <v>23306</v>
      </c>
      <c r="H3488" s="842" t="s">
        <v>15585</v>
      </c>
      <c r="I3488" s="842" t="s">
        <v>15585</v>
      </c>
      <c r="J3488" s="107" t="s">
        <v>15585</v>
      </c>
      <c r="K3488" s="10">
        <v>2</v>
      </c>
      <c r="L3488" s="10">
        <v>8</v>
      </c>
      <c r="M3488" s="838">
        <v>21360</v>
      </c>
      <c r="N3488" s="10">
        <v>3</v>
      </c>
      <c r="O3488" s="107">
        <v>6</v>
      </c>
      <c r="P3488" s="838">
        <v>16500</v>
      </c>
      <c r="Q3488" s="10">
        <v>3</v>
      </c>
      <c r="R3488" s="107">
        <v>12</v>
      </c>
    </row>
    <row r="3489" spans="1:18" s="843" customFormat="1" ht="22.5" x14ac:dyDescent="0.25">
      <c r="A3489" s="107" t="s">
        <v>19901</v>
      </c>
      <c r="B3489" s="10" t="s">
        <v>19548</v>
      </c>
      <c r="C3489" s="269" t="s">
        <v>30118</v>
      </c>
      <c r="D3489" s="841" t="s">
        <v>19902</v>
      </c>
      <c r="E3489" s="837">
        <v>2100</v>
      </c>
      <c r="F3489" s="269" t="s">
        <v>23307</v>
      </c>
      <c r="G3489" s="841" t="s">
        <v>23308</v>
      </c>
      <c r="H3489" s="842" t="s">
        <v>17159</v>
      </c>
      <c r="I3489" s="842" t="s">
        <v>15810</v>
      </c>
      <c r="J3489" s="107" t="s">
        <v>17159</v>
      </c>
      <c r="K3489" s="10">
        <v>3</v>
      </c>
      <c r="L3489" s="10">
        <v>12</v>
      </c>
      <c r="M3489" s="838">
        <v>25800</v>
      </c>
      <c r="N3489" s="10">
        <v>0</v>
      </c>
      <c r="O3489" s="107">
        <v>6</v>
      </c>
      <c r="P3489" s="838">
        <v>12600</v>
      </c>
      <c r="Q3489" s="10">
        <v>0</v>
      </c>
      <c r="R3489" s="107">
        <v>12</v>
      </c>
    </row>
    <row r="3490" spans="1:18" s="843" customFormat="1" ht="22.5" x14ac:dyDescent="0.25">
      <c r="A3490" s="107" t="s">
        <v>19901</v>
      </c>
      <c r="B3490" s="10" t="s">
        <v>19548</v>
      </c>
      <c r="C3490" s="269" t="s">
        <v>30118</v>
      </c>
      <c r="D3490" s="841" t="s">
        <v>19926</v>
      </c>
      <c r="E3490" s="837">
        <v>1025</v>
      </c>
      <c r="F3490" s="269" t="s">
        <v>23309</v>
      </c>
      <c r="G3490" s="841" t="s">
        <v>23310</v>
      </c>
      <c r="H3490" s="842" t="s">
        <v>15585</v>
      </c>
      <c r="I3490" s="842" t="s">
        <v>15585</v>
      </c>
      <c r="J3490" s="107" t="s">
        <v>15585</v>
      </c>
      <c r="K3490" s="10">
        <v>3</v>
      </c>
      <c r="L3490" s="10">
        <v>12</v>
      </c>
      <c r="M3490" s="838">
        <v>12755.84</v>
      </c>
      <c r="N3490" s="10">
        <v>0</v>
      </c>
      <c r="O3490" s="107">
        <v>6</v>
      </c>
      <c r="P3490" s="838">
        <v>6024.8600000000006</v>
      </c>
      <c r="Q3490" s="10">
        <v>0</v>
      </c>
      <c r="R3490" s="107">
        <v>12</v>
      </c>
    </row>
    <row r="3491" spans="1:18" s="843" customFormat="1" ht="22.5" x14ac:dyDescent="0.25">
      <c r="A3491" s="107" t="s">
        <v>19901</v>
      </c>
      <c r="B3491" s="10" t="s">
        <v>19548</v>
      </c>
      <c r="C3491" s="269" t="s">
        <v>30118</v>
      </c>
      <c r="D3491" s="841" t="s">
        <v>19991</v>
      </c>
      <c r="E3491" s="837">
        <v>1200</v>
      </c>
      <c r="F3491" s="269" t="s">
        <v>23311</v>
      </c>
      <c r="G3491" s="841" t="s">
        <v>23312</v>
      </c>
      <c r="H3491" s="842" t="s">
        <v>15585</v>
      </c>
      <c r="I3491" s="842" t="s">
        <v>15585</v>
      </c>
      <c r="J3491" s="107" t="s">
        <v>15585</v>
      </c>
      <c r="K3491" s="10">
        <v>3</v>
      </c>
      <c r="L3491" s="10">
        <v>12</v>
      </c>
      <c r="M3491" s="838">
        <v>15210</v>
      </c>
      <c r="N3491" s="10">
        <v>0</v>
      </c>
      <c r="O3491" s="107">
        <v>6</v>
      </c>
      <c r="P3491" s="838">
        <v>7192.5</v>
      </c>
      <c r="Q3491" s="10">
        <v>0</v>
      </c>
      <c r="R3491" s="107">
        <v>12</v>
      </c>
    </row>
    <row r="3492" spans="1:18" s="843" customFormat="1" ht="22.5" x14ac:dyDescent="0.25">
      <c r="A3492" s="107" t="s">
        <v>19901</v>
      </c>
      <c r="B3492" s="10" t="s">
        <v>19548</v>
      </c>
      <c r="C3492" s="269" t="s">
        <v>30118</v>
      </c>
      <c r="D3492" s="841" t="s">
        <v>20309</v>
      </c>
      <c r="E3492" s="837">
        <v>2000</v>
      </c>
      <c r="F3492" s="269" t="s">
        <v>23313</v>
      </c>
      <c r="G3492" s="841" t="s">
        <v>23314</v>
      </c>
      <c r="H3492" s="842" t="s">
        <v>17159</v>
      </c>
      <c r="I3492" s="842" t="s">
        <v>15810</v>
      </c>
      <c r="J3492" s="107" t="s">
        <v>17159</v>
      </c>
      <c r="K3492" s="10">
        <v>3</v>
      </c>
      <c r="L3492" s="10">
        <v>12</v>
      </c>
      <c r="M3492" s="838">
        <v>24810</v>
      </c>
      <c r="N3492" s="10">
        <v>0</v>
      </c>
      <c r="O3492" s="107">
        <v>6</v>
      </c>
      <c r="P3492" s="838">
        <v>12000</v>
      </c>
      <c r="Q3492" s="10">
        <v>0</v>
      </c>
      <c r="R3492" s="107">
        <v>12</v>
      </c>
    </row>
    <row r="3493" spans="1:18" s="843" customFormat="1" ht="22.5" x14ac:dyDescent="0.25">
      <c r="A3493" s="107" t="s">
        <v>19901</v>
      </c>
      <c r="B3493" s="10" t="s">
        <v>19548</v>
      </c>
      <c r="C3493" s="269" t="s">
        <v>30118</v>
      </c>
      <c r="D3493" s="841" t="s">
        <v>23315</v>
      </c>
      <c r="E3493" s="837">
        <v>4400</v>
      </c>
      <c r="F3493" s="269" t="s">
        <v>23316</v>
      </c>
      <c r="G3493" s="841" t="s">
        <v>23317</v>
      </c>
      <c r="H3493" s="842" t="s">
        <v>19594</v>
      </c>
      <c r="I3493" s="842" t="s">
        <v>19093</v>
      </c>
      <c r="J3493" s="107" t="s">
        <v>19594</v>
      </c>
      <c r="K3493" s="10">
        <v>3</v>
      </c>
      <c r="L3493" s="10">
        <v>12</v>
      </c>
      <c r="M3493" s="838">
        <v>53091.990000000005</v>
      </c>
      <c r="N3493" s="10">
        <v>0</v>
      </c>
      <c r="O3493" s="107">
        <v>6</v>
      </c>
      <c r="P3493" s="838">
        <v>26389.61</v>
      </c>
      <c r="Q3493" s="10">
        <v>0</v>
      </c>
      <c r="R3493" s="107">
        <v>12</v>
      </c>
    </row>
    <row r="3494" spans="1:18" s="843" customFormat="1" ht="22.5" x14ac:dyDescent="0.25">
      <c r="A3494" s="107" t="s">
        <v>19901</v>
      </c>
      <c r="B3494" s="10" t="s">
        <v>19548</v>
      </c>
      <c r="C3494" s="269" t="s">
        <v>30118</v>
      </c>
      <c r="D3494" s="841" t="s">
        <v>17254</v>
      </c>
      <c r="E3494" s="837">
        <v>1700</v>
      </c>
      <c r="F3494" s="269" t="s">
        <v>23318</v>
      </c>
      <c r="G3494" s="841" t="s">
        <v>23319</v>
      </c>
      <c r="H3494" s="842" t="s">
        <v>15585</v>
      </c>
      <c r="I3494" s="842" t="s">
        <v>15585</v>
      </c>
      <c r="J3494" s="107" t="s">
        <v>15585</v>
      </c>
      <c r="K3494" s="10">
        <v>1</v>
      </c>
      <c r="L3494" s="10">
        <v>10</v>
      </c>
      <c r="M3494" s="838">
        <v>10783.33</v>
      </c>
      <c r="N3494" s="10">
        <v>0</v>
      </c>
      <c r="O3494" s="107">
        <v>6</v>
      </c>
      <c r="P3494" s="838">
        <v>5081.1099999999997</v>
      </c>
      <c r="Q3494" s="10">
        <v>0</v>
      </c>
      <c r="R3494" s="107">
        <v>12</v>
      </c>
    </row>
    <row r="3495" spans="1:18" s="843" customFormat="1" ht="22.5" x14ac:dyDescent="0.25">
      <c r="A3495" s="107" t="s">
        <v>19901</v>
      </c>
      <c r="B3495" s="10" t="s">
        <v>19548</v>
      </c>
      <c r="C3495" s="269" t="s">
        <v>30118</v>
      </c>
      <c r="D3495" s="841" t="s">
        <v>23320</v>
      </c>
      <c r="E3495" s="837">
        <v>2900</v>
      </c>
      <c r="F3495" s="269" t="s">
        <v>23321</v>
      </c>
      <c r="G3495" s="841" t="s">
        <v>23322</v>
      </c>
      <c r="H3495" s="842" t="s">
        <v>19059</v>
      </c>
      <c r="I3495" s="842" t="s">
        <v>19093</v>
      </c>
      <c r="J3495" s="107" t="s">
        <v>19059</v>
      </c>
      <c r="K3495" s="10">
        <v>3</v>
      </c>
      <c r="L3495" s="10">
        <v>12</v>
      </c>
      <c r="M3495" s="838">
        <v>35399.599999999999</v>
      </c>
      <c r="N3495" s="10">
        <v>0</v>
      </c>
      <c r="O3495" s="107">
        <v>6</v>
      </c>
      <c r="P3495" s="838">
        <v>17400</v>
      </c>
      <c r="Q3495" s="10">
        <v>0</v>
      </c>
      <c r="R3495" s="107">
        <v>12</v>
      </c>
    </row>
    <row r="3496" spans="1:18" s="843" customFormat="1" ht="33.75" x14ac:dyDescent="0.25">
      <c r="A3496" s="107" t="s">
        <v>19901</v>
      </c>
      <c r="B3496" s="10" t="s">
        <v>19548</v>
      </c>
      <c r="C3496" s="269" t="s">
        <v>30118</v>
      </c>
      <c r="D3496" s="841" t="s">
        <v>21428</v>
      </c>
      <c r="E3496" s="837">
        <v>2100</v>
      </c>
      <c r="F3496" s="269" t="s">
        <v>23323</v>
      </c>
      <c r="G3496" s="841" t="s">
        <v>23324</v>
      </c>
      <c r="H3496" s="842" t="s">
        <v>21024</v>
      </c>
      <c r="I3496" s="842" t="s">
        <v>15810</v>
      </c>
      <c r="J3496" s="107" t="s">
        <v>21024</v>
      </c>
      <c r="K3496" s="10">
        <v>2</v>
      </c>
      <c r="L3496" s="10">
        <v>8</v>
      </c>
      <c r="M3496" s="838">
        <v>18540.93</v>
      </c>
      <c r="N3496" s="10">
        <v>3</v>
      </c>
      <c r="O3496" s="107">
        <v>6</v>
      </c>
      <c r="P3496" s="838">
        <v>0</v>
      </c>
      <c r="Q3496" s="10">
        <v>3</v>
      </c>
      <c r="R3496" s="107">
        <v>12</v>
      </c>
    </row>
    <row r="3497" spans="1:18" s="843" customFormat="1" ht="22.5" x14ac:dyDescent="0.25">
      <c r="A3497" s="107" t="s">
        <v>19901</v>
      </c>
      <c r="B3497" s="10" t="s">
        <v>19548</v>
      </c>
      <c r="C3497" s="269" t="s">
        <v>30118</v>
      </c>
      <c r="D3497" s="841" t="s">
        <v>23325</v>
      </c>
      <c r="E3497" s="837">
        <v>1200</v>
      </c>
      <c r="F3497" s="269" t="s">
        <v>23326</v>
      </c>
      <c r="G3497" s="841" t="s">
        <v>23327</v>
      </c>
      <c r="H3497" s="842" t="s">
        <v>17159</v>
      </c>
      <c r="I3497" s="842" t="s">
        <v>15810</v>
      </c>
      <c r="J3497" s="107" t="s">
        <v>17159</v>
      </c>
      <c r="K3497" s="10">
        <v>3</v>
      </c>
      <c r="L3497" s="10">
        <v>12</v>
      </c>
      <c r="M3497" s="838">
        <v>15210</v>
      </c>
      <c r="N3497" s="10">
        <v>0</v>
      </c>
      <c r="O3497" s="107">
        <v>6</v>
      </c>
      <c r="P3497" s="838">
        <v>7200</v>
      </c>
      <c r="Q3497" s="10">
        <v>0</v>
      </c>
      <c r="R3497" s="107">
        <v>12</v>
      </c>
    </row>
    <row r="3498" spans="1:18" s="843" customFormat="1" ht="22.5" x14ac:dyDescent="0.25">
      <c r="A3498" s="107" t="s">
        <v>19901</v>
      </c>
      <c r="B3498" s="10" t="s">
        <v>19548</v>
      </c>
      <c r="C3498" s="269" t="s">
        <v>30118</v>
      </c>
      <c r="D3498" s="841" t="s">
        <v>19908</v>
      </c>
      <c r="E3498" s="837">
        <v>3200</v>
      </c>
      <c r="F3498" s="269" t="s">
        <v>23328</v>
      </c>
      <c r="G3498" s="841" t="s">
        <v>23329</v>
      </c>
      <c r="H3498" s="842" t="s">
        <v>19911</v>
      </c>
      <c r="I3498" s="842" t="s">
        <v>19093</v>
      </c>
      <c r="J3498" s="107" t="s">
        <v>19911</v>
      </c>
      <c r="K3498" s="10">
        <v>3</v>
      </c>
      <c r="L3498" s="10">
        <v>12</v>
      </c>
      <c r="M3498" s="838">
        <v>38893.33</v>
      </c>
      <c r="N3498" s="10">
        <v>0</v>
      </c>
      <c r="O3498" s="107">
        <v>6</v>
      </c>
      <c r="P3498" s="838">
        <v>19200</v>
      </c>
      <c r="Q3498" s="10">
        <v>0</v>
      </c>
      <c r="R3498" s="107">
        <v>12</v>
      </c>
    </row>
    <row r="3499" spans="1:18" s="843" customFormat="1" ht="22.5" x14ac:dyDescent="0.25">
      <c r="A3499" s="107" t="s">
        <v>19901</v>
      </c>
      <c r="B3499" s="10" t="s">
        <v>19548</v>
      </c>
      <c r="C3499" s="269" t="s">
        <v>30118</v>
      </c>
      <c r="D3499" s="841" t="s">
        <v>19983</v>
      </c>
      <c r="E3499" s="837">
        <v>2000</v>
      </c>
      <c r="F3499" s="269" t="s">
        <v>23330</v>
      </c>
      <c r="G3499" s="841" t="s">
        <v>23331</v>
      </c>
      <c r="H3499" s="842" t="s">
        <v>17159</v>
      </c>
      <c r="I3499" s="842" t="s">
        <v>15810</v>
      </c>
      <c r="J3499" s="107" t="s">
        <v>17159</v>
      </c>
      <c r="K3499" s="10">
        <v>3</v>
      </c>
      <c r="L3499" s="10">
        <v>12</v>
      </c>
      <c r="M3499" s="838">
        <v>24793.33</v>
      </c>
      <c r="N3499" s="10">
        <v>0</v>
      </c>
      <c r="O3499" s="107">
        <v>6</v>
      </c>
      <c r="P3499" s="838">
        <v>11999.86</v>
      </c>
      <c r="Q3499" s="10">
        <v>0</v>
      </c>
      <c r="R3499" s="107">
        <v>12</v>
      </c>
    </row>
    <row r="3500" spans="1:18" s="843" customFormat="1" ht="22.5" x14ac:dyDescent="0.25">
      <c r="A3500" s="107" t="s">
        <v>19901</v>
      </c>
      <c r="B3500" s="10" t="s">
        <v>19548</v>
      </c>
      <c r="C3500" s="269" t="s">
        <v>30118</v>
      </c>
      <c r="D3500" s="841" t="s">
        <v>19902</v>
      </c>
      <c r="E3500" s="837">
        <v>2100</v>
      </c>
      <c r="F3500" s="269" t="s">
        <v>23332</v>
      </c>
      <c r="G3500" s="841" t="s">
        <v>23333</v>
      </c>
      <c r="H3500" s="842" t="s">
        <v>15585</v>
      </c>
      <c r="I3500" s="842" t="s">
        <v>15585</v>
      </c>
      <c r="J3500" s="107" t="s">
        <v>15585</v>
      </c>
      <c r="K3500" s="10">
        <v>3</v>
      </c>
      <c r="L3500" s="10">
        <v>12</v>
      </c>
      <c r="M3500" s="838">
        <v>25800</v>
      </c>
      <c r="N3500" s="10">
        <v>0</v>
      </c>
      <c r="O3500" s="107">
        <v>6</v>
      </c>
      <c r="P3500" s="838">
        <v>12511.619999999999</v>
      </c>
      <c r="Q3500" s="10">
        <v>0</v>
      </c>
      <c r="R3500" s="107">
        <v>12</v>
      </c>
    </row>
    <row r="3501" spans="1:18" s="843" customFormat="1" ht="22.5" x14ac:dyDescent="0.25">
      <c r="A3501" s="107" t="s">
        <v>19901</v>
      </c>
      <c r="B3501" s="10" t="s">
        <v>19548</v>
      </c>
      <c r="C3501" s="269" t="s">
        <v>30118</v>
      </c>
      <c r="D3501" s="841" t="s">
        <v>15482</v>
      </c>
      <c r="E3501" s="837">
        <v>2000</v>
      </c>
      <c r="F3501" s="269" t="s">
        <v>23334</v>
      </c>
      <c r="G3501" s="841" t="s">
        <v>23335</v>
      </c>
      <c r="H3501" s="842" t="s">
        <v>18791</v>
      </c>
      <c r="I3501" s="842" t="s">
        <v>19093</v>
      </c>
      <c r="J3501" s="107" t="s">
        <v>18791</v>
      </c>
      <c r="K3501" s="10">
        <v>3</v>
      </c>
      <c r="L3501" s="10">
        <v>12</v>
      </c>
      <c r="M3501" s="838">
        <v>24710</v>
      </c>
      <c r="N3501" s="10">
        <v>0</v>
      </c>
      <c r="O3501" s="107">
        <v>6</v>
      </c>
      <c r="P3501" s="838">
        <v>11912.5</v>
      </c>
      <c r="Q3501" s="10">
        <v>0</v>
      </c>
      <c r="R3501" s="107">
        <v>12</v>
      </c>
    </row>
    <row r="3502" spans="1:18" s="843" customFormat="1" ht="22.5" x14ac:dyDescent="0.25">
      <c r="A3502" s="107" t="s">
        <v>19901</v>
      </c>
      <c r="B3502" s="10" t="s">
        <v>19548</v>
      </c>
      <c r="C3502" s="269" t="s">
        <v>30118</v>
      </c>
      <c r="D3502" s="841" t="s">
        <v>20370</v>
      </c>
      <c r="E3502" s="837">
        <v>2900</v>
      </c>
      <c r="F3502" s="269" t="s">
        <v>23336</v>
      </c>
      <c r="G3502" s="841" t="s">
        <v>23337</v>
      </c>
      <c r="H3502" s="842" t="s">
        <v>19594</v>
      </c>
      <c r="I3502" s="842" t="s">
        <v>19093</v>
      </c>
      <c r="J3502" s="107" t="s">
        <v>19594</v>
      </c>
      <c r="K3502" s="10">
        <v>3</v>
      </c>
      <c r="L3502" s="10">
        <v>12</v>
      </c>
      <c r="M3502" s="838">
        <v>35400</v>
      </c>
      <c r="N3502" s="10">
        <v>0</v>
      </c>
      <c r="O3502" s="107">
        <v>6</v>
      </c>
      <c r="P3502" s="838">
        <v>17400</v>
      </c>
      <c r="Q3502" s="10">
        <v>0</v>
      </c>
      <c r="R3502" s="107">
        <v>12</v>
      </c>
    </row>
    <row r="3503" spans="1:18" s="843" customFormat="1" ht="22.5" x14ac:dyDescent="0.25">
      <c r="A3503" s="107" t="s">
        <v>19901</v>
      </c>
      <c r="B3503" s="10" t="s">
        <v>19548</v>
      </c>
      <c r="C3503" s="269" t="s">
        <v>30118</v>
      </c>
      <c r="D3503" s="841" t="s">
        <v>23338</v>
      </c>
      <c r="E3503" s="837">
        <v>3800</v>
      </c>
      <c r="F3503" s="269" t="s">
        <v>23339</v>
      </c>
      <c r="G3503" s="841" t="s">
        <v>23340</v>
      </c>
      <c r="H3503" s="842" t="s">
        <v>19911</v>
      </c>
      <c r="I3503" s="842" t="s">
        <v>19093</v>
      </c>
      <c r="J3503" s="107" t="s">
        <v>19911</v>
      </c>
      <c r="K3503" s="10">
        <v>3</v>
      </c>
      <c r="L3503" s="10">
        <v>12</v>
      </c>
      <c r="M3503" s="838">
        <v>46523.67</v>
      </c>
      <c r="N3503" s="10">
        <v>0</v>
      </c>
      <c r="O3503" s="107">
        <v>6</v>
      </c>
      <c r="P3503" s="838">
        <v>22526.6</v>
      </c>
      <c r="Q3503" s="10">
        <v>0</v>
      </c>
      <c r="R3503" s="107">
        <v>12</v>
      </c>
    </row>
    <row r="3504" spans="1:18" s="843" customFormat="1" ht="22.5" x14ac:dyDescent="0.25">
      <c r="A3504" s="107" t="s">
        <v>19901</v>
      </c>
      <c r="B3504" s="10" t="s">
        <v>19548</v>
      </c>
      <c r="C3504" s="269" t="s">
        <v>30118</v>
      </c>
      <c r="D3504" s="841" t="s">
        <v>23341</v>
      </c>
      <c r="E3504" s="837">
        <v>4400</v>
      </c>
      <c r="F3504" s="269" t="s">
        <v>23342</v>
      </c>
      <c r="G3504" s="841" t="s">
        <v>23343</v>
      </c>
      <c r="H3504" s="842" t="s">
        <v>19612</v>
      </c>
      <c r="I3504" s="842" t="s">
        <v>19093</v>
      </c>
      <c r="J3504" s="107" t="s">
        <v>19612</v>
      </c>
      <c r="K3504" s="10">
        <v>3</v>
      </c>
      <c r="L3504" s="10">
        <v>12</v>
      </c>
      <c r="M3504" s="838">
        <v>53379.060000000005</v>
      </c>
      <c r="N3504" s="10">
        <v>0</v>
      </c>
      <c r="O3504" s="107">
        <v>6</v>
      </c>
      <c r="P3504" s="838">
        <v>26340.109999999997</v>
      </c>
      <c r="Q3504" s="10">
        <v>0</v>
      </c>
      <c r="R3504" s="107">
        <v>12</v>
      </c>
    </row>
    <row r="3505" spans="1:18" s="843" customFormat="1" ht="22.5" x14ac:dyDescent="0.25">
      <c r="A3505" s="107" t="s">
        <v>19901</v>
      </c>
      <c r="B3505" s="10" t="s">
        <v>19548</v>
      </c>
      <c r="C3505" s="269" t="s">
        <v>30118</v>
      </c>
      <c r="D3505" s="841" t="s">
        <v>19908</v>
      </c>
      <c r="E3505" s="837">
        <v>3200</v>
      </c>
      <c r="F3505" s="269" t="s">
        <v>23344</v>
      </c>
      <c r="G3505" s="841" t="s">
        <v>23345</v>
      </c>
      <c r="H3505" s="842" t="s">
        <v>19641</v>
      </c>
      <c r="I3505" s="842" t="s">
        <v>19093</v>
      </c>
      <c r="J3505" s="107" t="s">
        <v>19641</v>
      </c>
      <c r="K3505" s="10">
        <v>3</v>
      </c>
      <c r="L3505" s="10">
        <v>12</v>
      </c>
      <c r="M3505" s="838">
        <v>38855.770000000004</v>
      </c>
      <c r="N3505" s="10">
        <v>0</v>
      </c>
      <c r="O3505" s="107">
        <v>6</v>
      </c>
      <c r="P3505" s="838">
        <v>19188.88</v>
      </c>
      <c r="Q3505" s="10">
        <v>0</v>
      </c>
      <c r="R3505" s="107">
        <v>12</v>
      </c>
    </row>
    <row r="3506" spans="1:18" s="843" customFormat="1" ht="22.5" x14ac:dyDescent="0.25">
      <c r="A3506" s="107" t="s">
        <v>19901</v>
      </c>
      <c r="B3506" s="10" t="s">
        <v>19548</v>
      </c>
      <c r="C3506" s="269" t="s">
        <v>30118</v>
      </c>
      <c r="D3506" s="841" t="s">
        <v>19964</v>
      </c>
      <c r="E3506" s="837">
        <v>1900</v>
      </c>
      <c r="F3506" s="269" t="s">
        <v>23346</v>
      </c>
      <c r="G3506" s="841" t="s">
        <v>23347</v>
      </c>
      <c r="H3506" s="842" t="s">
        <v>15585</v>
      </c>
      <c r="I3506" s="842" t="s">
        <v>15585</v>
      </c>
      <c r="J3506" s="107" t="s">
        <v>15585</v>
      </c>
      <c r="K3506" s="10">
        <v>3</v>
      </c>
      <c r="L3506" s="10">
        <v>12</v>
      </c>
      <c r="M3506" s="838">
        <v>23604.320000000003</v>
      </c>
      <c r="N3506" s="10">
        <v>0</v>
      </c>
      <c r="O3506" s="107">
        <v>6</v>
      </c>
      <c r="P3506" s="838">
        <v>11378.89</v>
      </c>
      <c r="Q3506" s="10">
        <v>0</v>
      </c>
      <c r="R3506" s="107">
        <v>12</v>
      </c>
    </row>
    <row r="3507" spans="1:18" s="843" customFormat="1" ht="22.5" x14ac:dyDescent="0.25">
      <c r="A3507" s="107" t="s">
        <v>19901</v>
      </c>
      <c r="B3507" s="10" t="s">
        <v>19548</v>
      </c>
      <c r="C3507" s="269" t="s">
        <v>30118</v>
      </c>
      <c r="D3507" s="841" t="s">
        <v>19902</v>
      </c>
      <c r="E3507" s="837">
        <v>2100</v>
      </c>
      <c r="F3507" s="269" t="s">
        <v>23348</v>
      </c>
      <c r="G3507" s="841" t="s">
        <v>23349</v>
      </c>
      <c r="H3507" s="842" t="s">
        <v>17159</v>
      </c>
      <c r="I3507" s="842" t="s">
        <v>15810</v>
      </c>
      <c r="J3507" s="107" t="s">
        <v>17159</v>
      </c>
      <c r="K3507" s="10">
        <v>3</v>
      </c>
      <c r="L3507" s="10">
        <v>12</v>
      </c>
      <c r="M3507" s="838">
        <v>25782.5</v>
      </c>
      <c r="N3507" s="10">
        <v>0</v>
      </c>
      <c r="O3507" s="107">
        <v>6</v>
      </c>
      <c r="P3507" s="838">
        <v>12600</v>
      </c>
      <c r="Q3507" s="10">
        <v>0</v>
      </c>
      <c r="R3507" s="107">
        <v>12</v>
      </c>
    </row>
    <row r="3508" spans="1:18" s="843" customFormat="1" ht="22.5" x14ac:dyDescent="0.25">
      <c r="A3508" s="107" t="s">
        <v>19901</v>
      </c>
      <c r="B3508" s="10" t="s">
        <v>19548</v>
      </c>
      <c r="C3508" s="269" t="s">
        <v>30118</v>
      </c>
      <c r="D3508" s="841" t="s">
        <v>20529</v>
      </c>
      <c r="E3508" s="837">
        <v>3800</v>
      </c>
      <c r="F3508" s="269" t="s">
        <v>23350</v>
      </c>
      <c r="G3508" s="841" t="s">
        <v>23351</v>
      </c>
      <c r="H3508" s="842" t="s">
        <v>19594</v>
      </c>
      <c r="I3508" s="842" t="s">
        <v>19093</v>
      </c>
      <c r="J3508" s="107" t="s">
        <v>19594</v>
      </c>
      <c r="K3508" s="10">
        <v>3</v>
      </c>
      <c r="L3508" s="10">
        <v>12</v>
      </c>
      <c r="M3508" s="838">
        <v>43924.67</v>
      </c>
      <c r="N3508" s="10">
        <v>0</v>
      </c>
      <c r="O3508" s="107">
        <v>6</v>
      </c>
      <c r="P3508" s="838">
        <v>22773.87</v>
      </c>
      <c r="Q3508" s="10">
        <v>0</v>
      </c>
      <c r="R3508" s="107">
        <v>12</v>
      </c>
    </row>
    <row r="3509" spans="1:18" s="843" customFormat="1" ht="22.5" x14ac:dyDescent="0.25">
      <c r="A3509" s="107" t="s">
        <v>19901</v>
      </c>
      <c r="B3509" s="10" t="s">
        <v>19548</v>
      </c>
      <c r="C3509" s="269" t="s">
        <v>30118</v>
      </c>
      <c r="D3509" s="841" t="s">
        <v>19902</v>
      </c>
      <c r="E3509" s="837">
        <v>2100</v>
      </c>
      <c r="F3509" s="269" t="s">
        <v>23352</v>
      </c>
      <c r="G3509" s="841" t="s">
        <v>23353</v>
      </c>
      <c r="H3509" s="842" t="s">
        <v>15585</v>
      </c>
      <c r="I3509" s="842" t="s">
        <v>15585</v>
      </c>
      <c r="J3509" s="107" t="s">
        <v>15585</v>
      </c>
      <c r="K3509" s="10">
        <v>3</v>
      </c>
      <c r="L3509" s="10">
        <v>4</v>
      </c>
      <c r="M3509" s="838">
        <v>9549.17</v>
      </c>
      <c r="N3509" s="10">
        <v>0</v>
      </c>
      <c r="O3509" s="107">
        <v>0</v>
      </c>
      <c r="P3509" s="838">
        <v>0</v>
      </c>
      <c r="Q3509" s="10">
        <v>0</v>
      </c>
      <c r="R3509" s="107">
        <v>0</v>
      </c>
    </row>
    <row r="3510" spans="1:18" s="843" customFormat="1" ht="22.5" x14ac:dyDescent="0.25">
      <c r="A3510" s="107" t="s">
        <v>19901</v>
      </c>
      <c r="B3510" s="10" t="s">
        <v>19548</v>
      </c>
      <c r="C3510" s="269" t="s">
        <v>30118</v>
      </c>
      <c r="D3510" s="841" t="s">
        <v>23354</v>
      </c>
      <c r="E3510" s="837">
        <v>2400</v>
      </c>
      <c r="F3510" s="269" t="s">
        <v>23355</v>
      </c>
      <c r="G3510" s="841" t="s">
        <v>23356</v>
      </c>
      <c r="H3510" s="842" t="s">
        <v>15585</v>
      </c>
      <c r="I3510" s="842" t="s">
        <v>15585</v>
      </c>
      <c r="J3510" s="107" t="s">
        <v>15585</v>
      </c>
      <c r="K3510" s="10">
        <v>3</v>
      </c>
      <c r="L3510" s="10">
        <v>12</v>
      </c>
      <c r="M3510" s="838">
        <v>29400</v>
      </c>
      <c r="N3510" s="10">
        <v>0</v>
      </c>
      <c r="O3510" s="107">
        <v>6</v>
      </c>
      <c r="P3510" s="838">
        <v>14400</v>
      </c>
      <c r="Q3510" s="10">
        <v>0</v>
      </c>
      <c r="R3510" s="107">
        <v>12</v>
      </c>
    </row>
    <row r="3511" spans="1:18" s="843" customFormat="1" ht="22.5" x14ac:dyDescent="0.25">
      <c r="A3511" s="107" t="s">
        <v>19901</v>
      </c>
      <c r="B3511" s="10" t="s">
        <v>19548</v>
      </c>
      <c r="C3511" s="269" t="s">
        <v>30118</v>
      </c>
      <c r="D3511" s="841" t="s">
        <v>19908</v>
      </c>
      <c r="E3511" s="837">
        <v>3200</v>
      </c>
      <c r="F3511" s="269" t="s">
        <v>23357</v>
      </c>
      <c r="G3511" s="841" t="s">
        <v>23358</v>
      </c>
      <c r="H3511" s="842" t="s">
        <v>19641</v>
      </c>
      <c r="I3511" s="842" t="s">
        <v>19093</v>
      </c>
      <c r="J3511" s="107" t="s">
        <v>19641</v>
      </c>
      <c r="K3511" s="10">
        <v>1</v>
      </c>
      <c r="L3511" s="10">
        <v>3</v>
      </c>
      <c r="M3511" s="838">
        <v>10570</v>
      </c>
      <c r="N3511" s="10">
        <v>1</v>
      </c>
      <c r="O3511" s="107">
        <v>6</v>
      </c>
      <c r="P3511" s="838">
        <v>0</v>
      </c>
      <c r="Q3511" s="10">
        <v>1</v>
      </c>
      <c r="R3511" s="107">
        <v>12</v>
      </c>
    </row>
    <row r="3512" spans="1:18" s="843" customFormat="1" ht="22.5" x14ac:dyDescent="0.25">
      <c r="A3512" s="107" t="s">
        <v>19901</v>
      </c>
      <c r="B3512" s="10" t="s">
        <v>19548</v>
      </c>
      <c r="C3512" s="269" t="s">
        <v>30118</v>
      </c>
      <c r="D3512" s="841" t="s">
        <v>19902</v>
      </c>
      <c r="E3512" s="837">
        <v>2100</v>
      </c>
      <c r="F3512" s="269" t="s">
        <v>23359</v>
      </c>
      <c r="G3512" s="841" t="s">
        <v>23360</v>
      </c>
      <c r="H3512" s="842" t="s">
        <v>17159</v>
      </c>
      <c r="I3512" s="842" t="s">
        <v>15810</v>
      </c>
      <c r="J3512" s="107" t="s">
        <v>17159</v>
      </c>
      <c r="K3512" s="10">
        <v>3</v>
      </c>
      <c r="L3512" s="10">
        <v>12</v>
      </c>
      <c r="M3512" s="838">
        <v>25722.7</v>
      </c>
      <c r="N3512" s="10">
        <v>0</v>
      </c>
      <c r="O3512" s="107">
        <v>6</v>
      </c>
      <c r="P3512" s="838">
        <v>12320</v>
      </c>
      <c r="Q3512" s="10">
        <v>0</v>
      </c>
      <c r="R3512" s="107">
        <v>12</v>
      </c>
    </row>
    <row r="3513" spans="1:18" s="843" customFormat="1" ht="22.5" x14ac:dyDescent="0.25">
      <c r="A3513" s="107" t="s">
        <v>19901</v>
      </c>
      <c r="B3513" s="10" t="s">
        <v>19548</v>
      </c>
      <c r="C3513" s="269" t="s">
        <v>30118</v>
      </c>
      <c r="D3513" s="841" t="s">
        <v>23361</v>
      </c>
      <c r="E3513" s="837">
        <v>2000</v>
      </c>
      <c r="F3513" s="269" t="s">
        <v>23362</v>
      </c>
      <c r="G3513" s="841" t="s">
        <v>23363</v>
      </c>
      <c r="H3513" s="842" t="s">
        <v>15585</v>
      </c>
      <c r="I3513" s="842" t="s">
        <v>15585</v>
      </c>
      <c r="J3513" s="107" t="s">
        <v>15585</v>
      </c>
      <c r="K3513" s="10">
        <v>3</v>
      </c>
      <c r="L3513" s="10">
        <v>12</v>
      </c>
      <c r="M3513" s="838">
        <v>24810</v>
      </c>
      <c r="N3513" s="10">
        <v>0</v>
      </c>
      <c r="O3513" s="107">
        <v>6</v>
      </c>
      <c r="P3513" s="838">
        <v>12000</v>
      </c>
      <c r="Q3513" s="10">
        <v>0</v>
      </c>
      <c r="R3513" s="107">
        <v>12</v>
      </c>
    </row>
    <row r="3514" spans="1:18" s="843" customFormat="1" ht="22.5" x14ac:dyDescent="0.25">
      <c r="A3514" s="107" t="s">
        <v>19901</v>
      </c>
      <c r="B3514" s="10" t="s">
        <v>19548</v>
      </c>
      <c r="C3514" s="269" t="s">
        <v>30118</v>
      </c>
      <c r="D3514" s="841" t="s">
        <v>20143</v>
      </c>
      <c r="E3514" s="837">
        <v>4300</v>
      </c>
      <c r="F3514" s="269" t="s">
        <v>23364</v>
      </c>
      <c r="G3514" s="841" t="s">
        <v>23365</v>
      </c>
      <c r="H3514" s="842" t="s">
        <v>19594</v>
      </c>
      <c r="I3514" s="842" t="s">
        <v>19093</v>
      </c>
      <c r="J3514" s="107" t="s">
        <v>19594</v>
      </c>
      <c r="K3514" s="10">
        <v>3</v>
      </c>
      <c r="L3514" s="10">
        <v>12</v>
      </c>
      <c r="M3514" s="838">
        <v>52191.040000000001</v>
      </c>
      <c r="N3514" s="10">
        <v>0</v>
      </c>
      <c r="O3514" s="107">
        <v>6</v>
      </c>
      <c r="P3514" s="838">
        <v>25782.080000000002</v>
      </c>
      <c r="Q3514" s="10">
        <v>0</v>
      </c>
      <c r="R3514" s="107">
        <v>12</v>
      </c>
    </row>
    <row r="3515" spans="1:18" s="843" customFormat="1" ht="22.5" x14ac:dyDescent="0.25">
      <c r="A3515" s="107" t="s">
        <v>19901</v>
      </c>
      <c r="B3515" s="10" t="s">
        <v>19548</v>
      </c>
      <c r="C3515" s="269" t="s">
        <v>30118</v>
      </c>
      <c r="D3515" s="841" t="s">
        <v>19955</v>
      </c>
      <c r="E3515" s="837">
        <v>3200</v>
      </c>
      <c r="F3515" s="269" t="s">
        <v>23366</v>
      </c>
      <c r="G3515" s="841" t="s">
        <v>23367</v>
      </c>
      <c r="H3515" s="842" t="s">
        <v>19594</v>
      </c>
      <c r="I3515" s="842" t="s">
        <v>19093</v>
      </c>
      <c r="J3515" s="107" t="s">
        <v>19594</v>
      </c>
      <c r="K3515" s="10">
        <v>3</v>
      </c>
      <c r="L3515" s="10">
        <v>12</v>
      </c>
      <c r="M3515" s="838">
        <v>39000</v>
      </c>
      <c r="N3515" s="10">
        <v>0</v>
      </c>
      <c r="O3515" s="107">
        <v>6</v>
      </c>
      <c r="P3515" s="838">
        <v>19194.669999999998</v>
      </c>
      <c r="Q3515" s="10">
        <v>0</v>
      </c>
      <c r="R3515" s="107">
        <v>12</v>
      </c>
    </row>
    <row r="3516" spans="1:18" s="843" customFormat="1" ht="22.5" x14ac:dyDescent="0.25">
      <c r="A3516" s="107" t="s">
        <v>19901</v>
      </c>
      <c r="B3516" s="10" t="s">
        <v>19548</v>
      </c>
      <c r="C3516" s="269" t="s">
        <v>30118</v>
      </c>
      <c r="D3516" s="841" t="s">
        <v>20321</v>
      </c>
      <c r="E3516" s="837">
        <v>2800</v>
      </c>
      <c r="F3516" s="269" t="s">
        <v>23368</v>
      </c>
      <c r="G3516" s="841" t="s">
        <v>23369</v>
      </c>
      <c r="H3516" s="842" t="s">
        <v>19594</v>
      </c>
      <c r="I3516" s="842" t="s">
        <v>19093</v>
      </c>
      <c r="J3516" s="107" t="s">
        <v>19594</v>
      </c>
      <c r="K3516" s="10">
        <v>3</v>
      </c>
      <c r="L3516" s="10">
        <v>12</v>
      </c>
      <c r="M3516" s="838">
        <v>34199.42</v>
      </c>
      <c r="N3516" s="10">
        <v>0</v>
      </c>
      <c r="O3516" s="107">
        <v>6</v>
      </c>
      <c r="P3516" s="838">
        <v>14000</v>
      </c>
      <c r="Q3516" s="10">
        <v>0</v>
      </c>
      <c r="R3516" s="107">
        <v>12</v>
      </c>
    </row>
    <row r="3517" spans="1:18" s="843" customFormat="1" ht="33.75" x14ac:dyDescent="0.25">
      <c r="A3517" s="107" t="s">
        <v>19901</v>
      </c>
      <c r="B3517" s="10" t="s">
        <v>19548</v>
      </c>
      <c r="C3517" s="269" t="s">
        <v>30118</v>
      </c>
      <c r="D3517" s="841" t="s">
        <v>20985</v>
      </c>
      <c r="E3517" s="837">
        <v>2100</v>
      </c>
      <c r="F3517" s="269" t="s">
        <v>23370</v>
      </c>
      <c r="G3517" s="841" t="s">
        <v>23371</v>
      </c>
      <c r="H3517" s="842" t="s">
        <v>21024</v>
      </c>
      <c r="I3517" s="842" t="s">
        <v>15810</v>
      </c>
      <c r="J3517" s="107" t="s">
        <v>21024</v>
      </c>
      <c r="K3517" s="10">
        <v>2</v>
      </c>
      <c r="L3517" s="10">
        <v>8</v>
      </c>
      <c r="M3517" s="838">
        <v>18474.620000000003</v>
      </c>
      <c r="N3517" s="10">
        <v>3</v>
      </c>
      <c r="O3517" s="107">
        <v>6</v>
      </c>
      <c r="P3517" s="838">
        <v>0</v>
      </c>
      <c r="Q3517" s="10">
        <v>3</v>
      </c>
      <c r="R3517" s="107">
        <v>12</v>
      </c>
    </row>
    <row r="3518" spans="1:18" s="843" customFormat="1" ht="22.5" x14ac:dyDescent="0.25">
      <c r="A3518" s="107" t="s">
        <v>19901</v>
      </c>
      <c r="B3518" s="10" t="s">
        <v>19548</v>
      </c>
      <c r="C3518" s="269" t="s">
        <v>30118</v>
      </c>
      <c r="D3518" s="841" t="s">
        <v>23372</v>
      </c>
      <c r="E3518" s="837">
        <v>3200</v>
      </c>
      <c r="F3518" s="269" t="s">
        <v>23373</v>
      </c>
      <c r="G3518" s="841" t="s">
        <v>23374</v>
      </c>
      <c r="H3518" s="842" t="s">
        <v>19911</v>
      </c>
      <c r="I3518" s="842" t="s">
        <v>19093</v>
      </c>
      <c r="J3518" s="107" t="s">
        <v>19911</v>
      </c>
      <c r="K3518" s="10">
        <v>1</v>
      </c>
      <c r="L3518" s="10">
        <v>2</v>
      </c>
      <c r="M3518" s="838">
        <v>6895.5599999999995</v>
      </c>
      <c r="N3518" s="10">
        <v>1</v>
      </c>
      <c r="O3518" s="107">
        <v>6</v>
      </c>
      <c r="P3518" s="838">
        <v>0</v>
      </c>
      <c r="Q3518" s="10">
        <v>1</v>
      </c>
      <c r="R3518" s="107">
        <v>12</v>
      </c>
    </row>
    <row r="3519" spans="1:18" s="843" customFormat="1" ht="22.5" x14ac:dyDescent="0.25">
      <c r="A3519" s="107" t="s">
        <v>19901</v>
      </c>
      <c r="B3519" s="10" t="s">
        <v>19548</v>
      </c>
      <c r="C3519" s="269" t="s">
        <v>30118</v>
      </c>
      <c r="D3519" s="841" t="s">
        <v>20789</v>
      </c>
      <c r="E3519" s="837">
        <v>4400</v>
      </c>
      <c r="F3519" s="269" t="s">
        <v>23375</v>
      </c>
      <c r="G3519" s="841" t="s">
        <v>23376</v>
      </c>
      <c r="H3519" s="842" t="s">
        <v>19911</v>
      </c>
      <c r="I3519" s="842" t="s">
        <v>19093</v>
      </c>
      <c r="J3519" s="107" t="s">
        <v>19911</v>
      </c>
      <c r="K3519" s="10">
        <v>3</v>
      </c>
      <c r="L3519" s="10">
        <v>12</v>
      </c>
      <c r="M3519" s="838">
        <v>53622.22</v>
      </c>
      <c r="N3519" s="10">
        <v>0</v>
      </c>
      <c r="O3519" s="107">
        <v>6</v>
      </c>
      <c r="P3519" s="838">
        <v>26400</v>
      </c>
      <c r="Q3519" s="10">
        <v>0</v>
      </c>
      <c r="R3519" s="107">
        <v>12</v>
      </c>
    </row>
    <row r="3520" spans="1:18" s="843" customFormat="1" ht="22.5" x14ac:dyDescent="0.25">
      <c r="A3520" s="107" t="s">
        <v>19901</v>
      </c>
      <c r="B3520" s="10" t="s">
        <v>19548</v>
      </c>
      <c r="C3520" s="269" t="s">
        <v>30118</v>
      </c>
      <c r="D3520" s="841" t="s">
        <v>19902</v>
      </c>
      <c r="E3520" s="837">
        <v>2100</v>
      </c>
      <c r="F3520" s="269" t="s">
        <v>23377</v>
      </c>
      <c r="G3520" s="841" t="s">
        <v>23378</v>
      </c>
      <c r="H3520" s="842" t="s">
        <v>17159</v>
      </c>
      <c r="I3520" s="842" t="s">
        <v>15810</v>
      </c>
      <c r="J3520" s="107" t="s">
        <v>17159</v>
      </c>
      <c r="K3520" s="10">
        <v>3</v>
      </c>
      <c r="L3520" s="10">
        <v>12</v>
      </c>
      <c r="M3520" s="838">
        <v>25800</v>
      </c>
      <c r="N3520" s="10">
        <v>0</v>
      </c>
      <c r="O3520" s="107">
        <v>6</v>
      </c>
      <c r="P3520" s="838">
        <v>12600</v>
      </c>
      <c r="Q3520" s="10">
        <v>0</v>
      </c>
      <c r="R3520" s="107">
        <v>12</v>
      </c>
    </row>
    <row r="3521" spans="1:18" s="843" customFormat="1" ht="22.5" x14ac:dyDescent="0.25">
      <c r="A3521" s="107" t="s">
        <v>19901</v>
      </c>
      <c r="B3521" s="10" t="s">
        <v>19548</v>
      </c>
      <c r="C3521" s="269" t="s">
        <v>30118</v>
      </c>
      <c r="D3521" s="841" t="s">
        <v>20345</v>
      </c>
      <c r="E3521" s="837">
        <v>3500</v>
      </c>
      <c r="F3521" s="269" t="s">
        <v>23379</v>
      </c>
      <c r="G3521" s="841" t="s">
        <v>23380</v>
      </c>
      <c r="H3521" s="842" t="s">
        <v>19594</v>
      </c>
      <c r="I3521" s="842" t="s">
        <v>19093</v>
      </c>
      <c r="J3521" s="107" t="s">
        <v>19594</v>
      </c>
      <c r="K3521" s="10">
        <v>1</v>
      </c>
      <c r="L3521" s="10">
        <v>3</v>
      </c>
      <c r="M3521" s="838">
        <v>9240</v>
      </c>
      <c r="N3521" s="10">
        <v>1</v>
      </c>
      <c r="O3521" s="107">
        <v>6</v>
      </c>
      <c r="P3521" s="838">
        <v>0</v>
      </c>
      <c r="Q3521" s="10">
        <v>1</v>
      </c>
      <c r="R3521" s="107">
        <v>12</v>
      </c>
    </row>
    <row r="3522" spans="1:18" s="843" customFormat="1" ht="22.5" x14ac:dyDescent="0.25">
      <c r="A3522" s="107" t="s">
        <v>19901</v>
      </c>
      <c r="B3522" s="10" t="s">
        <v>19548</v>
      </c>
      <c r="C3522" s="269" t="s">
        <v>30118</v>
      </c>
      <c r="D3522" s="841" t="s">
        <v>19902</v>
      </c>
      <c r="E3522" s="837">
        <v>2100</v>
      </c>
      <c r="F3522" s="269" t="s">
        <v>23381</v>
      </c>
      <c r="G3522" s="841" t="s">
        <v>23382</v>
      </c>
      <c r="H3522" s="842" t="s">
        <v>17159</v>
      </c>
      <c r="I3522" s="842" t="s">
        <v>15810</v>
      </c>
      <c r="J3522" s="107" t="s">
        <v>17159</v>
      </c>
      <c r="K3522" s="10">
        <v>3</v>
      </c>
      <c r="L3522" s="10">
        <v>12</v>
      </c>
      <c r="M3522" s="838">
        <v>25800</v>
      </c>
      <c r="N3522" s="10">
        <v>0</v>
      </c>
      <c r="O3522" s="107">
        <v>6</v>
      </c>
      <c r="P3522" s="838">
        <v>12600</v>
      </c>
      <c r="Q3522" s="10">
        <v>0</v>
      </c>
      <c r="R3522" s="107">
        <v>12</v>
      </c>
    </row>
    <row r="3523" spans="1:18" s="843" customFormat="1" ht="22.5" x14ac:dyDescent="0.25">
      <c r="A3523" s="107" t="s">
        <v>19901</v>
      </c>
      <c r="B3523" s="10" t="s">
        <v>19548</v>
      </c>
      <c r="C3523" s="269" t="s">
        <v>30118</v>
      </c>
      <c r="D3523" s="841" t="s">
        <v>19998</v>
      </c>
      <c r="E3523" s="837">
        <v>3000</v>
      </c>
      <c r="F3523" s="269" t="s">
        <v>23383</v>
      </c>
      <c r="G3523" s="841" t="s">
        <v>23384</v>
      </c>
      <c r="H3523" s="842" t="s">
        <v>20001</v>
      </c>
      <c r="I3523" s="842" t="s">
        <v>15810</v>
      </c>
      <c r="J3523" s="107" t="s">
        <v>20001</v>
      </c>
      <c r="K3523" s="10">
        <v>3</v>
      </c>
      <c r="L3523" s="10">
        <v>12</v>
      </c>
      <c r="M3523" s="838">
        <v>36586.870000000003</v>
      </c>
      <c r="N3523" s="10">
        <v>0</v>
      </c>
      <c r="O3523" s="107">
        <v>6</v>
      </c>
      <c r="P3523" s="838">
        <v>17999.79</v>
      </c>
      <c r="Q3523" s="10">
        <v>0</v>
      </c>
      <c r="R3523" s="107">
        <v>12</v>
      </c>
    </row>
    <row r="3524" spans="1:18" s="843" customFormat="1" ht="22.5" x14ac:dyDescent="0.25">
      <c r="A3524" s="107" t="s">
        <v>19901</v>
      </c>
      <c r="B3524" s="10" t="s">
        <v>19548</v>
      </c>
      <c r="C3524" s="269" t="s">
        <v>30118</v>
      </c>
      <c r="D3524" s="841" t="s">
        <v>21029</v>
      </c>
      <c r="E3524" s="837">
        <v>4400</v>
      </c>
      <c r="F3524" s="269" t="s">
        <v>23385</v>
      </c>
      <c r="G3524" s="841" t="s">
        <v>23386</v>
      </c>
      <c r="H3524" s="842" t="s">
        <v>19594</v>
      </c>
      <c r="I3524" s="842" t="s">
        <v>19093</v>
      </c>
      <c r="J3524" s="107" t="s">
        <v>19594</v>
      </c>
      <c r="K3524" s="10">
        <v>3</v>
      </c>
      <c r="L3524" s="10">
        <v>12</v>
      </c>
      <c r="M3524" s="838">
        <v>53400</v>
      </c>
      <c r="N3524" s="10">
        <v>0</v>
      </c>
      <c r="O3524" s="107">
        <v>6</v>
      </c>
      <c r="P3524" s="838">
        <v>26399.39</v>
      </c>
      <c r="Q3524" s="10">
        <v>0</v>
      </c>
      <c r="R3524" s="107">
        <v>12</v>
      </c>
    </row>
    <row r="3525" spans="1:18" s="843" customFormat="1" ht="22.5" x14ac:dyDescent="0.25">
      <c r="A3525" s="107" t="s">
        <v>19901</v>
      </c>
      <c r="B3525" s="10" t="s">
        <v>19548</v>
      </c>
      <c r="C3525" s="269" t="s">
        <v>30118</v>
      </c>
      <c r="D3525" s="841" t="s">
        <v>20789</v>
      </c>
      <c r="E3525" s="837">
        <v>4400</v>
      </c>
      <c r="F3525" s="269" t="s">
        <v>23387</v>
      </c>
      <c r="G3525" s="841" t="s">
        <v>23388</v>
      </c>
      <c r="H3525" s="842" t="s">
        <v>19911</v>
      </c>
      <c r="I3525" s="842" t="s">
        <v>19093</v>
      </c>
      <c r="J3525" s="107" t="s">
        <v>19911</v>
      </c>
      <c r="K3525" s="10">
        <v>3</v>
      </c>
      <c r="L3525" s="10">
        <v>12</v>
      </c>
      <c r="M3525" s="838">
        <v>53269.83</v>
      </c>
      <c r="N3525" s="10">
        <v>0</v>
      </c>
      <c r="O3525" s="107">
        <v>6</v>
      </c>
      <c r="P3525" s="838">
        <v>26385.03</v>
      </c>
      <c r="Q3525" s="10">
        <v>0</v>
      </c>
      <c r="R3525" s="107">
        <v>12</v>
      </c>
    </row>
    <row r="3526" spans="1:18" s="843" customFormat="1" ht="22.5" x14ac:dyDescent="0.25">
      <c r="A3526" s="107" t="s">
        <v>19901</v>
      </c>
      <c r="B3526" s="10" t="s">
        <v>19548</v>
      </c>
      <c r="C3526" s="269" t="s">
        <v>30118</v>
      </c>
      <c r="D3526" s="841" t="s">
        <v>19902</v>
      </c>
      <c r="E3526" s="837">
        <v>2100</v>
      </c>
      <c r="F3526" s="269" t="s">
        <v>23389</v>
      </c>
      <c r="G3526" s="841" t="s">
        <v>23390</v>
      </c>
      <c r="H3526" s="842" t="s">
        <v>17159</v>
      </c>
      <c r="I3526" s="842" t="s">
        <v>15810</v>
      </c>
      <c r="J3526" s="107" t="s">
        <v>17159</v>
      </c>
      <c r="K3526" s="10">
        <v>3</v>
      </c>
      <c r="L3526" s="10">
        <v>12</v>
      </c>
      <c r="M3526" s="838">
        <v>25800</v>
      </c>
      <c r="N3526" s="10">
        <v>0</v>
      </c>
      <c r="O3526" s="107">
        <v>6</v>
      </c>
      <c r="P3526" s="838">
        <v>12600</v>
      </c>
      <c r="Q3526" s="10">
        <v>0</v>
      </c>
      <c r="R3526" s="107">
        <v>12</v>
      </c>
    </row>
    <row r="3527" spans="1:18" s="843" customFormat="1" ht="22.5" x14ac:dyDescent="0.25">
      <c r="A3527" s="107" t="s">
        <v>19901</v>
      </c>
      <c r="B3527" s="10" t="s">
        <v>19548</v>
      </c>
      <c r="C3527" s="269" t="s">
        <v>30118</v>
      </c>
      <c r="D3527" s="841" t="s">
        <v>19955</v>
      </c>
      <c r="E3527" s="837">
        <v>3200</v>
      </c>
      <c r="F3527" s="269" t="s">
        <v>23391</v>
      </c>
      <c r="G3527" s="841" t="s">
        <v>23392</v>
      </c>
      <c r="H3527" s="842" t="s">
        <v>19594</v>
      </c>
      <c r="I3527" s="842" t="s">
        <v>19093</v>
      </c>
      <c r="J3527" s="107" t="s">
        <v>19594</v>
      </c>
      <c r="K3527" s="10">
        <v>3</v>
      </c>
      <c r="L3527" s="10">
        <v>12</v>
      </c>
      <c r="M3527" s="838">
        <v>39000</v>
      </c>
      <c r="N3527" s="10">
        <v>0</v>
      </c>
      <c r="O3527" s="107">
        <v>6</v>
      </c>
      <c r="P3527" s="838">
        <v>19200</v>
      </c>
      <c r="Q3527" s="10">
        <v>0</v>
      </c>
      <c r="R3527" s="107">
        <v>12</v>
      </c>
    </row>
    <row r="3528" spans="1:18" s="843" customFormat="1" ht="22.5" x14ac:dyDescent="0.25">
      <c r="A3528" s="107" t="s">
        <v>19901</v>
      </c>
      <c r="B3528" s="10" t="s">
        <v>19548</v>
      </c>
      <c r="C3528" s="269" t="s">
        <v>30118</v>
      </c>
      <c r="D3528" s="841" t="s">
        <v>19902</v>
      </c>
      <c r="E3528" s="837">
        <v>2100</v>
      </c>
      <c r="F3528" s="269" t="s">
        <v>23393</v>
      </c>
      <c r="G3528" s="841" t="s">
        <v>23394</v>
      </c>
      <c r="H3528" s="842" t="s">
        <v>17159</v>
      </c>
      <c r="I3528" s="842" t="s">
        <v>15810</v>
      </c>
      <c r="J3528" s="107" t="s">
        <v>17159</v>
      </c>
      <c r="K3528" s="10">
        <v>3</v>
      </c>
      <c r="L3528" s="10">
        <v>12</v>
      </c>
      <c r="M3528" s="838">
        <v>25800</v>
      </c>
      <c r="N3528" s="10">
        <v>0</v>
      </c>
      <c r="O3528" s="107">
        <v>6</v>
      </c>
      <c r="P3528" s="838">
        <v>12460</v>
      </c>
      <c r="Q3528" s="10">
        <v>0</v>
      </c>
      <c r="R3528" s="107">
        <v>12</v>
      </c>
    </row>
    <row r="3529" spans="1:18" s="843" customFormat="1" ht="22.5" x14ac:dyDescent="0.25">
      <c r="A3529" s="107" t="s">
        <v>19901</v>
      </c>
      <c r="B3529" s="10" t="s">
        <v>19548</v>
      </c>
      <c r="C3529" s="269" t="s">
        <v>30118</v>
      </c>
      <c r="D3529" s="841" t="s">
        <v>20334</v>
      </c>
      <c r="E3529" s="837">
        <v>3500</v>
      </c>
      <c r="F3529" s="269" t="s">
        <v>23395</v>
      </c>
      <c r="G3529" s="841" t="s">
        <v>23396</v>
      </c>
      <c r="H3529" s="842" t="s">
        <v>19594</v>
      </c>
      <c r="I3529" s="842" t="s">
        <v>19093</v>
      </c>
      <c r="J3529" s="107" t="s">
        <v>19594</v>
      </c>
      <c r="K3529" s="10">
        <v>1</v>
      </c>
      <c r="L3529" s="10">
        <v>3</v>
      </c>
      <c r="M3529" s="838">
        <v>10100</v>
      </c>
      <c r="N3529" s="10">
        <v>1</v>
      </c>
      <c r="O3529" s="107">
        <v>6</v>
      </c>
      <c r="P3529" s="838">
        <v>21000</v>
      </c>
      <c r="Q3529" s="10">
        <v>1</v>
      </c>
      <c r="R3529" s="107">
        <v>12</v>
      </c>
    </row>
    <row r="3530" spans="1:18" s="843" customFormat="1" ht="22.5" x14ac:dyDescent="0.25">
      <c r="A3530" s="107" t="s">
        <v>19901</v>
      </c>
      <c r="B3530" s="10" t="s">
        <v>19548</v>
      </c>
      <c r="C3530" s="269" t="s">
        <v>30118</v>
      </c>
      <c r="D3530" s="841" t="s">
        <v>23397</v>
      </c>
      <c r="E3530" s="837">
        <v>4400</v>
      </c>
      <c r="F3530" s="269" t="s">
        <v>23398</v>
      </c>
      <c r="G3530" s="841" t="s">
        <v>23399</v>
      </c>
      <c r="H3530" s="842" t="s">
        <v>15577</v>
      </c>
      <c r="I3530" s="842" t="s">
        <v>19093</v>
      </c>
      <c r="J3530" s="107" t="s">
        <v>15577</v>
      </c>
      <c r="K3530" s="10">
        <v>3</v>
      </c>
      <c r="L3530" s="10">
        <v>12</v>
      </c>
      <c r="M3530" s="838">
        <v>53605.100000000006</v>
      </c>
      <c r="N3530" s="10">
        <v>0</v>
      </c>
      <c r="O3530" s="107">
        <v>6</v>
      </c>
      <c r="P3530" s="838">
        <v>26396.03</v>
      </c>
      <c r="Q3530" s="10">
        <v>0</v>
      </c>
      <c r="R3530" s="107">
        <v>12</v>
      </c>
    </row>
    <row r="3531" spans="1:18" s="843" customFormat="1" ht="22.5" x14ac:dyDescent="0.25">
      <c r="A3531" s="107" t="s">
        <v>19901</v>
      </c>
      <c r="B3531" s="10" t="s">
        <v>19548</v>
      </c>
      <c r="C3531" s="269" t="s">
        <v>30118</v>
      </c>
      <c r="D3531" s="841" t="s">
        <v>20490</v>
      </c>
      <c r="E3531" s="837">
        <v>3200</v>
      </c>
      <c r="F3531" s="269" t="s">
        <v>23400</v>
      </c>
      <c r="G3531" s="841" t="s">
        <v>23401</v>
      </c>
      <c r="H3531" s="842" t="s">
        <v>17159</v>
      </c>
      <c r="I3531" s="842" t="s">
        <v>15810</v>
      </c>
      <c r="J3531" s="107" t="s">
        <v>17159</v>
      </c>
      <c r="K3531" s="10">
        <v>3</v>
      </c>
      <c r="L3531" s="10">
        <v>12</v>
      </c>
      <c r="M3531" s="838">
        <v>39000</v>
      </c>
      <c r="N3531" s="10">
        <v>0</v>
      </c>
      <c r="O3531" s="107">
        <v>6</v>
      </c>
      <c r="P3531" s="838">
        <v>19200</v>
      </c>
      <c r="Q3531" s="10">
        <v>0</v>
      </c>
      <c r="R3531" s="107">
        <v>12</v>
      </c>
    </row>
    <row r="3532" spans="1:18" s="843" customFormat="1" ht="22.5" x14ac:dyDescent="0.25">
      <c r="A3532" s="107" t="s">
        <v>19901</v>
      </c>
      <c r="B3532" s="10" t="s">
        <v>19548</v>
      </c>
      <c r="C3532" s="269" t="s">
        <v>30118</v>
      </c>
      <c r="D3532" s="841" t="s">
        <v>19902</v>
      </c>
      <c r="E3532" s="837">
        <v>2100</v>
      </c>
      <c r="F3532" s="269" t="s">
        <v>23402</v>
      </c>
      <c r="G3532" s="841" t="s">
        <v>23403</v>
      </c>
      <c r="H3532" s="842" t="s">
        <v>17159</v>
      </c>
      <c r="I3532" s="842" t="s">
        <v>15810</v>
      </c>
      <c r="J3532" s="107" t="s">
        <v>17159</v>
      </c>
      <c r="K3532" s="10">
        <v>3</v>
      </c>
      <c r="L3532" s="10">
        <v>12</v>
      </c>
      <c r="M3532" s="838">
        <v>25800</v>
      </c>
      <c r="N3532" s="10">
        <v>0</v>
      </c>
      <c r="O3532" s="107">
        <v>6</v>
      </c>
      <c r="P3532" s="838">
        <v>12530</v>
      </c>
      <c r="Q3532" s="10">
        <v>0</v>
      </c>
      <c r="R3532" s="107">
        <v>12</v>
      </c>
    </row>
    <row r="3533" spans="1:18" s="843" customFormat="1" ht="22.5" x14ac:dyDescent="0.25">
      <c r="A3533" s="107" t="s">
        <v>19901</v>
      </c>
      <c r="B3533" s="10" t="s">
        <v>19548</v>
      </c>
      <c r="C3533" s="269" t="s">
        <v>30118</v>
      </c>
      <c r="D3533" s="841" t="s">
        <v>19926</v>
      </c>
      <c r="E3533" s="837">
        <v>1100</v>
      </c>
      <c r="F3533" s="269" t="s">
        <v>23404</v>
      </c>
      <c r="G3533" s="841" t="s">
        <v>23405</v>
      </c>
      <c r="H3533" s="842" t="s">
        <v>15585</v>
      </c>
      <c r="I3533" s="842" t="s">
        <v>15585</v>
      </c>
      <c r="J3533" s="107" t="s">
        <v>15585</v>
      </c>
      <c r="K3533" s="10">
        <v>3</v>
      </c>
      <c r="L3533" s="10">
        <v>12</v>
      </c>
      <c r="M3533" s="838">
        <v>14010</v>
      </c>
      <c r="N3533" s="10">
        <v>0</v>
      </c>
      <c r="O3533" s="107">
        <v>6</v>
      </c>
      <c r="P3533" s="838">
        <v>6600</v>
      </c>
      <c r="Q3533" s="10">
        <v>0</v>
      </c>
      <c r="R3533" s="107">
        <v>12</v>
      </c>
    </row>
    <row r="3534" spans="1:18" s="843" customFormat="1" ht="22.5" x14ac:dyDescent="0.25">
      <c r="A3534" s="107" t="s">
        <v>19901</v>
      </c>
      <c r="B3534" s="10" t="s">
        <v>19548</v>
      </c>
      <c r="C3534" s="269" t="s">
        <v>30118</v>
      </c>
      <c r="D3534" s="841" t="s">
        <v>19955</v>
      </c>
      <c r="E3534" s="837">
        <v>3200</v>
      </c>
      <c r="F3534" s="269" t="s">
        <v>23406</v>
      </c>
      <c r="G3534" s="841" t="s">
        <v>23407</v>
      </c>
      <c r="H3534" s="842" t="s">
        <v>19594</v>
      </c>
      <c r="I3534" s="842" t="s">
        <v>19093</v>
      </c>
      <c r="J3534" s="107" t="s">
        <v>19594</v>
      </c>
      <c r="K3534" s="10">
        <v>3</v>
      </c>
      <c r="L3534" s="10">
        <v>12</v>
      </c>
      <c r="M3534" s="838">
        <v>39000</v>
      </c>
      <c r="N3534" s="10">
        <v>0</v>
      </c>
      <c r="O3534" s="107">
        <v>6</v>
      </c>
      <c r="P3534" s="838">
        <v>19200</v>
      </c>
      <c r="Q3534" s="10">
        <v>0</v>
      </c>
      <c r="R3534" s="107">
        <v>12</v>
      </c>
    </row>
    <row r="3535" spans="1:18" s="843" customFormat="1" ht="22.5" x14ac:dyDescent="0.25">
      <c r="A3535" s="107" t="s">
        <v>19901</v>
      </c>
      <c r="B3535" s="10" t="s">
        <v>19548</v>
      </c>
      <c r="C3535" s="269" t="s">
        <v>30118</v>
      </c>
      <c r="D3535" s="841" t="s">
        <v>19902</v>
      </c>
      <c r="E3535" s="837">
        <v>2100</v>
      </c>
      <c r="F3535" s="269" t="s">
        <v>23408</v>
      </c>
      <c r="G3535" s="841" t="s">
        <v>23409</v>
      </c>
      <c r="H3535" s="842" t="s">
        <v>15585</v>
      </c>
      <c r="I3535" s="842" t="s">
        <v>15585</v>
      </c>
      <c r="J3535" s="107" t="s">
        <v>15585</v>
      </c>
      <c r="K3535" s="10">
        <v>3</v>
      </c>
      <c r="L3535" s="10">
        <v>12</v>
      </c>
      <c r="M3535" s="838">
        <v>25800</v>
      </c>
      <c r="N3535" s="10">
        <v>0</v>
      </c>
      <c r="O3535" s="107">
        <v>6</v>
      </c>
      <c r="P3535" s="838">
        <v>12600</v>
      </c>
      <c r="Q3535" s="10">
        <v>0</v>
      </c>
      <c r="R3535" s="107">
        <v>12</v>
      </c>
    </row>
    <row r="3536" spans="1:18" s="843" customFormat="1" ht="22.5" x14ac:dyDescent="0.25">
      <c r="A3536" s="107" t="s">
        <v>19901</v>
      </c>
      <c r="B3536" s="10" t="s">
        <v>19548</v>
      </c>
      <c r="C3536" s="269" t="s">
        <v>30118</v>
      </c>
      <c r="D3536" s="841" t="s">
        <v>19902</v>
      </c>
      <c r="E3536" s="837">
        <v>2100</v>
      </c>
      <c r="F3536" s="269" t="s">
        <v>23410</v>
      </c>
      <c r="G3536" s="841" t="s">
        <v>23411</v>
      </c>
      <c r="H3536" s="842" t="s">
        <v>17159</v>
      </c>
      <c r="I3536" s="842" t="s">
        <v>15810</v>
      </c>
      <c r="J3536" s="107" t="s">
        <v>17159</v>
      </c>
      <c r="K3536" s="10">
        <v>3</v>
      </c>
      <c r="L3536" s="10">
        <v>12</v>
      </c>
      <c r="M3536" s="838">
        <v>25800</v>
      </c>
      <c r="N3536" s="10">
        <v>0</v>
      </c>
      <c r="O3536" s="107">
        <v>6</v>
      </c>
      <c r="P3536" s="838">
        <v>12600</v>
      </c>
      <c r="Q3536" s="10">
        <v>0</v>
      </c>
      <c r="R3536" s="107">
        <v>12</v>
      </c>
    </row>
    <row r="3537" spans="1:18" s="843" customFormat="1" ht="22.5" x14ac:dyDescent="0.25">
      <c r="A3537" s="107" t="s">
        <v>19901</v>
      </c>
      <c r="B3537" s="10" t="s">
        <v>19548</v>
      </c>
      <c r="C3537" s="269" t="s">
        <v>30118</v>
      </c>
      <c r="D3537" s="841" t="s">
        <v>19914</v>
      </c>
      <c r="E3537" s="837">
        <v>2000</v>
      </c>
      <c r="F3537" s="269" t="s">
        <v>23412</v>
      </c>
      <c r="G3537" s="841" t="s">
        <v>23413</v>
      </c>
      <c r="H3537" s="842" t="s">
        <v>15585</v>
      </c>
      <c r="I3537" s="842" t="s">
        <v>15585</v>
      </c>
      <c r="J3537" s="107" t="s">
        <v>15585</v>
      </c>
      <c r="K3537" s="10">
        <v>3</v>
      </c>
      <c r="L3537" s="10">
        <v>12</v>
      </c>
      <c r="M3537" s="838">
        <v>24606.1</v>
      </c>
      <c r="N3537" s="10">
        <v>0</v>
      </c>
      <c r="O3537" s="107">
        <v>6</v>
      </c>
      <c r="P3537" s="838">
        <v>11966.67</v>
      </c>
      <c r="Q3537" s="10">
        <v>0</v>
      </c>
      <c r="R3537" s="107">
        <v>12</v>
      </c>
    </row>
    <row r="3538" spans="1:18" s="843" customFormat="1" ht="22.5" x14ac:dyDescent="0.25">
      <c r="A3538" s="107" t="s">
        <v>19901</v>
      </c>
      <c r="B3538" s="10" t="s">
        <v>19548</v>
      </c>
      <c r="C3538" s="269" t="s">
        <v>30118</v>
      </c>
      <c r="D3538" s="841" t="s">
        <v>20321</v>
      </c>
      <c r="E3538" s="837">
        <v>2900</v>
      </c>
      <c r="F3538" s="269" t="s">
        <v>23414</v>
      </c>
      <c r="G3538" s="841" t="s">
        <v>23415</v>
      </c>
      <c r="H3538" s="842" t="s">
        <v>19594</v>
      </c>
      <c r="I3538" s="842" t="s">
        <v>19093</v>
      </c>
      <c r="J3538" s="107" t="s">
        <v>19594</v>
      </c>
      <c r="K3538" s="10">
        <v>3</v>
      </c>
      <c r="L3538" s="10">
        <v>12</v>
      </c>
      <c r="M3538" s="838">
        <v>35381.279999999999</v>
      </c>
      <c r="N3538" s="10">
        <v>0</v>
      </c>
      <c r="O3538" s="107">
        <v>6</v>
      </c>
      <c r="P3538" s="838">
        <v>17400</v>
      </c>
      <c r="Q3538" s="10">
        <v>0</v>
      </c>
      <c r="R3538" s="107">
        <v>12</v>
      </c>
    </row>
    <row r="3539" spans="1:18" s="843" customFormat="1" ht="22.5" x14ac:dyDescent="0.25">
      <c r="A3539" s="107" t="s">
        <v>19901</v>
      </c>
      <c r="B3539" s="10" t="s">
        <v>19548</v>
      </c>
      <c r="C3539" s="269" t="s">
        <v>30118</v>
      </c>
      <c r="D3539" s="841" t="s">
        <v>20143</v>
      </c>
      <c r="E3539" s="837">
        <v>4300</v>
      </c>
      <c r="F3539" s="269" t="s">
        <v>23416</v>
      </c>
      <c r="G3539" s="841" t="s">
        <v>23417</v>
      </c>
      <c r="H3539" s="842" t="s">
        <v>19594</v>
      </c>
      <c r="I3539" s="842" t="s">
        <v>19093</v>
      </c>
      <c r="J3539" s="107" t="s">
        <v>19594</v>
      </c>
      <c r="K3539" s="10">
        <v>3</v>
      </c>
      <c r="L3539" s="10">
        <v>12</v>
      </c>
      <c r="M3539" s="838">
        <v>52200</v>
      </c>
      <c r="N3539" s="10">
        <v>0</v>
      </c>
      <c r="O3539" s="107">
        <v>6</v>
      </c>
      <c r="P3539" s="838">
        <v>25800</v>
      </c>
      <c r="Q3539" s="10">
        <v>0</v>
      </c>
      <c r="R3539" s="107">
        <v>12</v>
      </c>
    </row>
    <row r="3540" spans="1:18" s="843" customFormat="1" ht="22.5" x14ac:dyDescent="0.25">
      <c r="A3540" s="107" t="s">
        <v>19901</v>
      </c>
      <c r="B3540" s="10" t="s">
        <v>19548</v>
      </c>
      <c r="C3540" s="269" t="s">
        <v>30118</v>
      </c>
      <c r="D3540" s="841" t="s">
        <v>19902</v>
      </c>
      <c r="E3540" s="837">
        <v>2100</v>
      </c>
      <c r="F3540" s="269" t="s">
        <v>23418</v>
      </c>
      <c r="G3540" s="841" t="s">
        <v>23419</v>
      </c>
      <c r="H3540" s="842" t="s">
        <v>17159</v>
      </c>
      <c r="I3540" s="842" t="s">
        <v>15810</v>
      </c>
      <c r="J3540" s="107" t="s">
        <v>17159</v>
      </c>
      <c r="K3540" s="10">
        <v>3</v>
      </c>
      <c r="L3540" s="10">
        <v>12</v>
      </c>
      <c r="M3540" s="838">
        <v>25800</v>
      </c>
      <c r="N3540" s="10">
        <v>0</v>
      </c>
      <c r="O3540" s="107">
        <v>6</v>
      </c>
      <c r="P3540" s="838">
        <v>12600</v>
      </c>
      <c r="Q3540" s="10">
        <v>0</v>
      </c>
      <c r="R3540" s="107">
        <v>12</v>
      </c>
    </row>
    <row r="3541" spans="1:18" s="843" customFormat="1" ht="22.5" x14ac:dyDescent="0.25">
      <c r="A3541" s="107" t="s">
        <v>19901</v>
      </c>
      <c r="B3541" s="10" t="s">
        <v>19548</v>
      </c>
      <c r="C3541" s="269" t="s">
        <v>30118</v>
      </c>
      <c r="D3541" s="841" t="s">
        <v>19955</v>
      </c>
      <c r="E3541" s="837">
        <v>3200</v>
      </c>
      <c r="F3541" s="269" t="s">
        <v>23420</v>
      </c>
      <c r="G3541" s="841" t="s">
        <v>23421</v>
      </c>
      <c r="H3541" s="842" t="s">
        <v>19594</v>
      </c>
      <c r="I3541" s="842" t="s">
        <v>19093</v>
      </c>
      <c r="J3541" s="107" t="s">
        <v>19594</v>
      </c>
      <c r="K3541" s="10">
        <v>3</v>
      </c>
      <c r="L3541" s="10">
        <v>12</v>
      </c>
      <c r="M3541" s="838">
        <v>35693.339999999997</v>
      </c>
      <c r="N3541" s="10">
        <v>0</v>
      </c>
      <c r="O3541" s="107">
        <v>6</v>
      </c>
      <c r="P3541" s="838">
        <v>20118</v>
      </c>
      <c r="Q3541" s="10">
        <v>0</v>
      </c>
      <c r="R3541" s="107">
        <v>12</v>
      </c>
    </row>
    <row r="3542" spans="1:18" s="843" customFormat="1" ht="22.5" x14ac:dyDescent="0.25">
      <c r="A3542" s="107" t="s">
        <v>19901</v>
      </c>
      <c r="B3542" s="10" t="s">
        <v>19548</v>
      </c>
      <c r="C3542" s="269" t="s">
        <v>30118</v>
      </c>
      <c r="D3542" s="841" t="s">
        <v>20629</v>
      </c>
      <c r="E3542" s="837">
        <v>2800</v>
      </c>
      <c r="F3542" s="269" t="s">
        <v>23422</v>
      </c>
      <c r="G3542" s="841" t="s">
        <v>23423</v>
      </c>
      <c r="H3542" s="842" t="s">
        <v>19594</v>
      </c>
      <c r="I3542" s="842" t="s">
        <v>19093</v>
      </c>
      <c r="J3542" s="107" t="s">
        <v>19594</v>
      </c>
      <c r="K3542" s="10">
        <v>3</v>
      </c>
      <c r="L3542" s="10">
        <v>12</v>
      </c>
      <c r="M3542" s="838">
        <v>31400</v>
      </c>
      <c r="N3542" s="10">
        <v>0</v>
      </c>
      <c r="O3542" s="107">
        <v>6</v>
      </c>
      <c r="P3542" s="838">
        <v>12365.52</v>
      </c>
      <c r="Q3542" s="10">
        <v>0</v>
      </c>
      <c r="R3542" s="107">
        <v>12</v>
      </c>
    </row>
    <row r="3543" spans="1:18" s="843" customFormat="1" ht="22.5" x14ac:dyDescent="0.25">
      <c r="A3543" s="107" t="s">
        <v>19901</v>
      </c>
      <c r="B3543" s="10" t="s">
        <v>19548</v>
      </c>
      <c r="C3543" s="269" t="s">
        <v>30118</v>
      </c>
      <c r="D3543" s="841" t="s">
        <v>19926</v>
      </c>
      <c r="E3543" s="837">
        <v>1025</v>
      </c>
      <c r="F3543" s="269" t="s">
        <v>23424</v>
      </c>
      <c r="G3543" s="841" t="s">
        <v>23425</v>
      </c>
      <c r="H3543" s="842" t="s">
        <v>17159</v>
      </c>
      <c r="I3543" s="842" t="s">
        <v>15810</v>
      </c>
      <c r="J3543" s="107" t="s">
        <v>17159</v>
      </c>
      <c r="K3543" s="10">
        <v>3</v>
      </c>
      <c r="L3543" s="10">
        <v>12</v>
      </c>
      <c r="M3543" s="838">
        <v>12772.699999999999</v>
      </c>
      <c r="N3543" s="10">
        <v>0</v>
      </c>
      <c r="O3543" s="107">
        <v>6</v>
      </c>
      <c r="P3543" s="838">
        <v>6003.79</v>
      </c>
      <c r="Q3543" s="10">
        <v>0</v>
      </c>
      <c r="R3543" s="107">
        <v>12</v>
      </c>
    </row>
    <row r="3544" spans="1:18" s="843" customFormat="1" ht="22.5" x14ac:dyDescent="0.25">
      <c r="A3544" s="107" t="s">
        <v>19901</v>
      </c>
      <c r="B3544" s="10" t="s">
        <v>19548</v>
      </c>
      <c r="C3544" s="269" t="s">
        <v>30118</v>
      </c>
      <c r="D3544" s="841" t="s">
        <v>19902</v>
      </c>
      <c r="E3544" s="837">
        <v>2100</v>
      </c>
      <c r="F3544" s="269" t="s">
        <v>23426</v>
      </c>
      <c r="G3544" s="841" t="s">
        <v>23427</v>
      </c>
      <c r="H3544" s="842" t="s">
        <v>17159</v>
      </c>
      <c r="I3544" s="842" t="s">
        <v>15810</v>
      </c>
      <c r="J3544" s="107" t="s">
        <v>17159</v>
      </c>
      <c r="K3544" s="10">
        <v>3</v>
      </c>
      <c r="L3544" s="10">
        <v>12</v>
      </c>
      <c r="M3544" s="838">
        <v>25800</v>
      </c>
      <c r="N3544" s="10">
        <v>0</v>
      </c>
      <c r="O3544" s="107">
        <v>6</v>
      </c>
      <c r="P3544" s="838">
        <v>12600</v>
      </c>
      <c r="Q3544" s="10">
        <v>0</v>
      </c>
      <c r="R3544" s="107">
        <v>12</v>
      </c>
    </row>
    <row r="3545" spans="1:18" s="843" customFormat="1" ht="22.5" x14ac:dyDescent="0.25">
      <c r="A3545" s="107" t="s">
        <v>19901</v>
      </c>
      <c r="B3545" s="10" t="s">
        <v>19548</v>
      </c>
      <c r="C3545" s="269" t="s">
        <v>30118</v>
      </c>
      <c r="D3545" s="841" t="s">
        <v>19908</v>
      </c>
      <c r="E3545" s="837">
        <v>3200</v>
      </c>
      <c r="F3545" s="269" t="s">
        <v>23428</v>
      </c>
      <c r="G3545" s="841" t="s">
        <v>23429</v>
      </c>
      <c r="H3545" s="842" t="s">
        <v>19911</v>
      </c>
      <c r="I3545" s="842" t="s">
        <v>19093</v>
      </c>
      <c r="J3545" s="107" t="s">
        <v>19911</v>
      </c>
      <c r="K3545" s="10">
        <v>3</v>
      </c>
      <c r="L3545" s="10">
        <v>12</v>
      </c>
      <c r="M3545" s="838">
        <v>39000</v>
      </c>
      <c r="N3545" s="10">
        <v>0</v>
      </c>
      <c r="O3545" s="107">
        <v>6</v>
      </c>
      <c r="P3545" s="838">
        <v>19200</v>
      </c>
      <c r="Q3545" s="10">
        <v>0</v>
      </c>
      <c r="R3545" s="107">
        <v>12</v>
      </c>
    </row>
    <row r="3546" spans="1:18" s="843" customFormat="1" ht="22.5" x14ac:dyDescent="0.25">
      <c r="A3546" s="107" t="s">
        <v>19901</v>
      </c>
      <c r="B3546" s="10" t="s">
        <v>19548</v>
      </c>
      <c r="C3546" s="269" t="s">
        <v>30118</v>
      </c>
      <c r="D3546" s="841" t="s">
        <v>19991</v>
      </c>
      <c r="E3546" s="837">
        <v>1200</v>
      </c>
      <c r="F3546" s="269" t="s">
        <v>23430</v>
      </c>
      <c r="G3546" s="841" t="s">
        <v>23431</v>
      </c>
      <c r="H3546" s="842" t="s">
        <v>15585</v>
      </c>
      <c r="I3546" s="842" t="s">
        <v>15585</v>
      </c>
      <c r="J3546" s="107" t="s">
        <v>15585</v>
      </c>
      <c r="K3546" s="10">
        <v>3</v>
      </c>
      <c r="L3546" s="10">
        <v>12</v>
      </c>
      <c r="M3546" s="838">
        <v>15210</v>
      </c>
      <c r="N3546" s="10">
        <v>0</v>
      </c>
      <c r="O3546" s="107">
        <v>6</v>
      </c>
      <c r="P3546" s="838">
        <v>7200</v>
      </c>
      <c r="Q3546" s="10">
        <v>0</v>
      </c>
      <c r="R3546" s="107">
        <v>12</v>
      </c>
    </row>
    <row r="3547" spans="1:18" s="843" customFormat="1" ht="22.5" x14ac:dyDescent="0.25">
      <c r="A3547" s="107" t="s">
        <v>19901</v>
      </c>
      <c r="B3547" s="10" t="s">
        <v>19548</v>
      </c>
      <c r="C3547" s="269" t="s">
        <v>30118</v>
      </c>
      <c r="D3547" s="841" t="s">
        <v>19902</v>
      </c>
      <c r="E3547" s="837">
        <v>2100</v>
      </c>
      <c r="F3547" s="269" t="s">
        <v>23432</v>
      </c>
      <c r="G3547" s="841" t="s">
        <v>23433</v>
      </c>
      <c r="H3547" s="842" t="s">
        <v>17159</v>
      </c>
      <c r="I3547" s="842" t="s">
        <v>15810</v>
      </c>
      <c r="J3547" s="107" t="s">
        <v>17159</v>
      </c>
      <c r="K3547" s="10">
        <v>3</v>
      </c>
      <c r="L3547" s="10">
        <v>12</v>
      </c>
      <c r="M3547" s="838">
        <v>25800</v>
      </c>
      <c r="N3547" s="10">
        <v>0</v>
      </c>
      <c r="O3547" s="107">
        <v>6</v>
      </c>
      <c r="P3547" s="838">
        <v>12600</v>
      </c>
      <c r="Q3547" s="10">
        <v>0</v>
      </c>
      <c r="R3547" s="107">
        <v>12</v>
      </c>
    </row>
    <row r="3548" spans="1:18" s="843" customFormat="1" ht="22.5" x14ac:dyDescent="0.25">
      <c r="A3548" s="107" t="s">
        <v>19901</v>
      </c>
      <c r="B3548" s="10" t="s">
        <v>19548</v>
      </c>
      <c r="C3548" s="269" t="s">
        <v>30118</v>
      </c>
      <c r="D3548" s="841" t="s">
        <v>19991</v>
      </c>
      <c r="E3548" s="837">
        <v>1200</v>
      </c>
      <c r="F3548" s="269" t="s">
        <v>23434</v>
      </c>
      <c r="G3548" s="841" t="s">
        <v>23435</v>
      </c>
      <c r="H3548" s="842" t="s">
        <v>15585</v>
      </c>
      <c r="I3548" s="842" t="s">
        <v>15585</v>
      </c>
      <c r="J3548" s="107" t="s">
        <v>15585</v>
      </c>
      <c r="K3548" s="10">
        <v>3</v>
      </c>
      <c r="L3548" s="10">
        <v>12</v>
      </c>
      <c r="M3548" s="838">
        <v>15410</v>
      </c>
      <c r="N3548" s="10">
        <v>0</v>
      </c>
      <c r="O3548" s="107">
        <v>6</v>
      </c>
      <c r="P3548" s="838">
        <v>7200</v>
      </c>
      <c r="Q3548" s="10">
        <v>0</v>
      </c>
      <c r="R3548" s="107">
        <v>12</v>
      </c>
    </row>
    <row r="3549" spans="1:18" s="843" customFormat="1" ht="22.5" x14ac:dyDescent="0.25">
      <c r="A3549" s="107" t="s">
        <v>19901</v>
      </c>
      <c r="B3549" s="10" t="s">
        <v>19548</v>
      </c>
      <c r="C3549" s="269" t="s">
        <v>30118</v>
      </c>
      <c r="D3549" s="841" t="s">
        <v>19926</v>
      </c>
      <c r="E3549" s="837">
        <v>1025</v>
      </c>
      <c r="F3549" s="269" t="s">
        <v>23436</v>
      </c>
      <c r="G3549" s="841" t="s">
        <v>23437</v>
      </c>
      <c r="H3549" s="842" t="s">
        <v>15585</v>
      </c>
      <c r="I3549" s="842" t="s">
        <v>19093</v>
      </c>
      <c r="J3549" s="107" t="s">
        <v>15585</v>
      </c>
      <c r="K3549" s="10">
        <v>1</v>
      </c>
      <c r="L3549" s="10">
        <v>3</v>
      </c>
      <c r="M3549" s="838">
        <v>3660</v>
      </c>
      <c r="N3549" s="10">
        <v>1</v>
      </c>
      <c r="O3549" s="107">
        <v>6</v>
      </c>
      <c r="P3549" s="838">
        <v>0</v>
      </c>
      <c r="Q3549" s="10">
        <v>1</v>
      </c>
      <c r="R3549" s="107">
        <v>12</v>
      </c>
    </row>
    <row r="3550" spans="1:18" s="843" customFormat="1" ht="22.5" x14ac:dyDescent="0.25">
      <c r="A3550" s="107" t="s">
        <v>19901</v>
      </c>
      <c r="B3550" s="10" t="s">
        <v>19548</v>
      </c>
      <c r="C3550" s="269" t="s">
        <v>30118</v>
      </c>
      <c r="D3550" s="841" t="s">
        <v>19902</v>
      </c>
      <c r="E3550" s="837">
        <v>2100</v>
      </c>
      <c r="F3550" s="269" t="s">
        <v>23438</v>
      </c>
      <c r="G3550" s="841" t="s">
        <v>23439</v>
      </c>
      <c r="H3550" s="842" t="s">
        <v>17159</v>
      </c>
      <c r="I3550" s="842" t="s">
        <v>15810</v>
      </c>
      <c r="J3550" s="107" t="s">
        <v>17159</v>
      </c>
      <c r="K3550" s="10">
        <v>3</v>
      </c>
      <c r="L3550" s="10">
        <v>12</v>
      </c>
      <c r="M3550" s="838">
        <v>25800</v>
      </c>
      <c r="N3550" s="10">
        <v>0</v>
      </c>
      <c r="O3550" s="107">
        <v>6</v>
      </c>
      <c r="P3550" s="838">
        <v>12600</v>
      </c>
      <c r="Q3550" s="10">
        <v>0</v>
      </c>
      <c r="R3550" s="107">
        <v>12</v>
      </c>
    </row>
    <row r="3551" spans="1:18" s="843" customFormat="1" ht="22.5" x14ac:dyDescent="0.25">
      <c r="A3551" s="107" t="s">
        <v>19901</v>
      </c>
      <c r="B3551" s="10" t="s">
        <v>19548</v>
      </c>
      <c r="C3551" s="269" t="s">
        <v>30118</v>
      </c>
      <c r="D3551" s="841" t="s">
        <v>19902</v>
      </c>
      <c r="E3551" s="837">
        <v>2100</v>
      </c>
      <c r="F3551" s="269" t="s">
        <v>23440</v>
      </c>
      <c r="G3551" s="841" t="s">
        <v>23441</v>
      </c>
      <c r="H3551" s="842" t="s">
        <v>17159</v>
      </c>
      <c r="I3551" s="842" t="s">
        <v>15810</v>
      </c>
      <c r="J3551" s="107" t="s">
        <v>17159</v>
      </c>
      <c r="K3551" s="10">
        <v>3</v>
      </c>
      <c r="L3551" s="10">
        <v>12</v>
      </c>
      <c r="M3551" s="838">
        <v>25800</v>
      </c>
      <c r="N3551" s="10">
        <v>0</v>
      </c>
      <c r="O3551" s="107">
        <v>6</v>
      </c>
      <c r="P3551" s="838">
        <v>12600</v>
      </c>
      <c r="Q3551" s="10">
        <v>0</v>
      </c>
      <c r="R3551" s="107">
        <v>12</v>
      </c>
    </row>
    <row r="3552" spans="1:18" s="843" customFormat="1" ht="22.5" x14ac:dyDescent="0.25">
      <c r="A3552" s="107" t="s">
        <v>19901</v>
      </c>
      <c r="B3552" s="10" t="s">
        <v>19548</v>
      </c>
      <c r="C3552" s="269" t="s">
        <v>30118</v>
      </c>
      <c r="D3552" s="841" t="s">
        <v>19926</v>
      </c>
      <c r="E3552" s="837">
        <v>1025</v>
      </c>
      <c r="F3552" s="269" t="s">
        <v>23442</v>
      </c>
      <c r="G3552" s="841" t="s">
        <v>23443</v>
      </c>
      <c r="H3552" s="842" t="s">
        <v>15585</v>
      </c>
      <c r="I3552" s="842" t="s">
        <v>15585</v>
      </c>
      <c r="J3552" s="107" t="s">
        <v>15585</v>
      </c>
      <c r="K3552" s="10">
        <v>3</v>
      </c>
      <c r="L3552" s="10">
        <v>12</v>
      </c>
      <c r="M3552" s="838">
        <v>12810</v>
      </c>
      <c r="N3552" s="10">
        <v>0</v>
      </c>
      <c r="O3552" s="107">
        <v>6</v>
      </c>
      <c r="P3552" s="838">
        <v>6025</v>
      </c>
      <c r="Q3552" s="10">
        <v>0</v>
      </c>
      <c r="R3552" s="107">
        <v>12</v>
      </c>
    </row>
    <row r="3553" spans="1:18" s="843" customFormat="1" ht="22.5" x14ac:dyDescent="0.25">
      <c r="A3553" s="107" t="s">
        <v>19901</v>
      </c>
      <c r="B3553" s="10" t="s">
        <v>19548</v>
      </c>
      <c r="C3553" s="269" t="s">
        <v>30118</v>
      </c>
      <c r="D3553" s="841" t="s">
        <v>21329</v>
      </c>
      <c r="E3553" s="837">
        <v>4400</v>
      </c>
      <c r="F3553" s="269" t="s">
        <v>23444</v>
      </c>
      <c r="G3553" s="841" t="s">
        <v>23445</v>
      </c>
      <c r="H3553" s="842" t="s">
        <v>17516</v>
      </c>
      <c r="I3553" s="842" t="s">
        <v>19093</v>
      </c>
      <c r="J3553" s="107" t="s">
        <v>17516</v>
      </c>
      <c r="K3553" s="10">
        <v>3</v>
      </c>
      <c r="L3553" s="10">
        <v>12</v>
      </c>
      <c r="M3553" s="838">
        <v>53357.21</v>
      </c>
      <c r="N3553" s="10">
        <v>0</v>
      </c>
      <c r="O3553" s="107">
        <v>6</v>
      </c>
      <c r="P3553" s="838">
        <v>26391.439999999999</v>
      </c>
      <c r="Q3553" s="10">
        <v>0</v>
      </c>
      <c r="R3553" s="107">
        <v>12</v>
      </c>
    </row>
    <row r="3554" spans="1:18" s="843" customFormat="1" ht="22.5" x14ac:dyDescent="0.25">
      <c r="A3554" s="107" t="s">
        <v>19901</v>
      </c>
      <c r="B3554" s="10" t="s">
        <v>19548</v>
      </c>
      <c r="C3554" s="269" t="s">
        <v>30118</v>
      </c>
      <c r="D3554" s="841" t="s">
        <v>19902</v>
      </c>
      <c r="E3554" s="837">
        <v>2100</v>
      </c>
      <c r="F3554" s="269" t="s">
        <v>23446</v>
      </c>
      <c r="G3554" s="841" t="s">
        <v>23447</v>
      </c>
      <c r="H3554" s="842" t="s">
        <v>17159</v>
      </c>
      <c r="I3554" s="842" t="s">
        <v>15810</v>
      </c>
      <c r="J3554" s="107" t="s">
        <v>17159</v>
      </c>
      <c r="K3554" s="10">
        <v>3</v>
      </c>
      <c r="L3554" s="10">
        <v>12</v>
      </c>
      <c r="M3554" s="838">
        <v>25800</v>
      </c>
      <c r="N3554" s="10">
        <v>0</v>
      </c>
      <c r="O3554" s="107">
        <v>6</v>
      </c>
      <c r="P3554" s="838">
        <v>12600</v>
      </c>
      <c r="Q3554" s="10">
        <v>0</v>
      </c>
      <c r="R3554" s="107">
        <v>12</v>
      </c>
    </row>
    <row r="3555" spans="1:18" s="843" customFormat="1" ht="22.5" x14ac:dyDescent="0.25">
      <c r="A3555" s="107" t="s">
        <v>19901</v>
      </c>
      <c r="B3555" s="10" t="s">
        <v>19548</v>
      </c>
      <c r="C3555" s="269" t="s">
        <v>30118</v>
      </c>
      <c r="D3555" s="841" t="s">
        <v>19902</v>
      </c>
      <c r="E3555" s="837">
        <v>2100</v>
      </c>
      <c r="F3555" s="269" t="s">
        <v>23448</v>
      </c>
      <c r="G3555" s="841" t="s">
        <v>23449</v>
      </c>
      <c r="H3555" s="842" t="s">
        <v>17159</v>
      </c>
      <c r="I3555" s="842" t="s">
        <v>15810</v>
      </c>
      <c r="J3555" s="107" t="s">
        <v>17159</v>
      </c>
      <c r="K3555" s="10">
        <v>3</v>
      </c>
      <c r="L3555" s="10">
        <v>12</v>
      </c>
      <c r="M3555" s="838">
        <v>25800</v>
      </c>
      <c r="N3555" s="10">
        <v>0</v>
      </c>
      <c r="O3555" s="107">
        <v>6</v>
      </c>
      <c r="P3555" s="838">
        <v>12600</v>
      </c>
      <c r="Q3555" s="10">
        <v>0</v>
      </c>
      <c r="R3555" s="107">
        <v>12</v>
      </c>
    </row>
    <row r="3556" spans="1:18" s="843" customFormat="1" ht="22.5" x14ac:dyDescent="0.25">
      <c r="A3556" s="107" t="s">
        <v>19901</v>
      </c>
      <c r="B3556" s="10" t="s">
        <v>19548</v>
      </c>
      <c r="C3556" s="269" t="s">
        <v>30118</v>
      </c>
      <c r="D3556" s="841" t="s">
        <v>19974</v>
      </c>
      <c r="E3556" s="837">
        <v>2100</v>
      </c>
      <c r="F3556" s="269" t="s">
        <v>23450</v>
      </c>
      <c r="G3556" s="841" t="s">
        <v>23451</v>
      </c>
      <c r="H3556" s="842" t="s">
        <v>17159</v>
      </c>
      <c r="I3556" s="842" t="s">
        <v>15810</v>
      </c>
      <c r="J3556" s="107" t="s">
        <v>17159</v>
      </c>
      <c r="K3556" s="10">
        <v>1</v>
      </c>
      <c r="L3556" s="10">
        <v>5</v>
      </c>
      <c r="M3556" s="838">
        <v>9369.16</v>
      </c>
      <c r="N3556" s="10">
        <v>0</v>
      </c>
      <c r="O3556" s="107">
        <v>0</v>
      </c>
      <c r="P3556" s="838">
        <v>0</v>
      </c>
      <c r="Q3556" s="10">
        <v>0</v>
      </c>
      <c r="R3556" s="107">
        <v>0</v>
      </c>
    </row>
    <row r="3557" spans="1:18" s="843" customFormat="1" ht="22.5" x14ac:dyDescent="0.25">
      <c r="A3557" s="107" t="s">
        <v>19901</v>
      </c>
      <c r="B3557" s="10" t="s">
        <v>19548</v>
      </c>
      <c r="C3557" s="269" t="s">
        <v>30118</v>
      </c>
      <c r="D3557" s="841" t="s">
        <v>20490</v>
      </c>
      <c r="E3557" s="837">
        <v>3200</v>
      </c>
      <c r="F3557" s="269" t="s">
        <v>23452</v>
      </c>
      <c r="G3557" s="841" t="s">
        <v>23453</v>
      </c>
      <c r="H3557" s="842" t="s">
        <v>15577</v>
      </c>
      <c r="I3557" s="842" t="s">
        <v>19093</v>
      </c>
      <c r="J3557" s="107" t="s">
        <v>15577</v>
      </c>
      <c r="K3557" s="10">
        <v>3</v>
      </c>
      <c r="L3557" s="10">
        <v>12</v>
      </c>
      <c r="M3557" s="838">
        <v>35065</v>
      </c>
      <c r="N3557" s="10">
        <v>0</v>
      </c>
      <c r="O3557" s="107">
        <v>6</v>
      </c>
      <c r="P3557" s="838">
        <v>21131</v>
      </c>
      <c r="Q3557" s="10">
        <v>0</v>
      </c>
      <c r="R3557" s="107">
        <v>12</v>
      </c>
    </row>
    <row r="3558" spans="1:18" s="843" customFormat="1" ht="22.5" x14ac:dyDescent="0.25">
      <c r="A3558" s="107" t="s">
        <v>19901</v>
      </c>
      <c r="B3558" s="10" t="s">
        <v>19548</v>
      </c>
      <c r="C3558" s="269" t="s">
        <v>30118</v>
      </c>
      <c r="D3558" s="841" t="s">
        <v>22710</v>
      </c>
      <c r="E3558" s="837">
        <v>2600</v>
      </c>
      <c r="F3558" s="269" t="s">
        <v>23454</v>
      </c>
      <c r="G3558" s="841" t="s">
        <v>23455</v>
      </c>
      <c r="H3558" s="842" t="s">
        <v>15585</v>
      </c>
      <c r="I3558" s="842" t="s">
        <v>15585</v>
      </c>
      <c r="J3558" s="107" t="s">
        <v>15585</v>
      </c>
      <c r="K3558" s="10">
        <v>3</v>
      </c>
      <c r="L3558" s="10">
        <v>12</v>
      </c>
      <c r="M3558" s="838">
        <v>31735.9</v>
      </c>
      <c r="N3558" s="10">
        <v>0</v>
      </c>
      <c r="O3558" s="107">
        <v>6</v>
      </c>
      <c r="P3558" s="838">
        <v>15585.37</v>
      </c>
      <c r="Q3558" s="10">
        <v>0</v>
      </c>
      <c r="R3558" s="107">
        <v>12</v>
      </c>
    </row>
    <row r="3559" spans="1:18" s="843" customFormat="1" ht="22.5" x14ac:dyDescent="0.25">
      <c r="A3559" s="107" t="s">
        <v>19901</v>
      </c>
      <c r="B3559" s="10" t="s">
        <v>19548</v>
      </c>
      <c r="C3559" s="269" t="s">
        <v>30118</v>
      </c>
      <c r="D3559" s="841" t="s">
        <v>19955</v>
      </c>
      <c r="E3559" s="837">
        <v>3200</v>
      </c>
      <c r="F3559" s="269" t="s">
        <v>23456</v>
      </c>
      <c r="G3559" s="841" t="s">
        <v>23457</v>
      </c>
      <c r="H3559" s="842" t="s">
        <v>19594</v>
      </c>
      <c r="I3559" s="842" t="s">
        <v>19093</v>
      </c>
      <c r="J3559" s="107" t="s">
        <v>19594</v>
      </c>
      <c r="K3559" s="10">
        <v>3</v>
      </c>
      <c r="L3559" s="10">
        <v>12</v>
      </c>
      <c r="M3559" s="838">
        <v>39000</v>
      </c>
      <c r="N3559" s="10">
        <v>0</v>
      </c>
      <c r="O3559" s="107">
        <v>6</v>
      </c>
      <c r="P3559" s="838">
        <v>19200</v>
      </c>
      <c r="Q3559" s="10">
        <v>0</v>
      </c>
      <c r="R3559" s="107">
        <v>12</v>
      </c>
    </row>
    <row r="3560" spans="1:18" s="843" customFormat="1" ht="22.5" x14ac:dyDescent="0.25">
      <c r="A3560" s="107" t="s">
        <v>19901</v>
      </c>
      <c r="B3560" s="10" t="s">
        <v>19548</v>
      </c>
      <c r="C3560" s="269" t="s">
        <v>30118</v>
      </c>
      <c r="D3560" s="841" t="s">
        <v>20050</v>
      </c>
      <c r="E3560" s="837">
        <v>3200</v>
      </c>
      <c r="F3560" s="269" t="s">
        <v>23458</v>
      </c>
      <c r="G3560" s="841" t="s">
        <v>23459</v>
      </c>
      <c r="H3560" s="842" t="s">
        <v>19612</v>
      </c>
      <c r="I3560" s="842" t="s">
        <v>19093</v>
      </c>
      <c r="J3560" s="107" t="s">
        <v>19612</v>
      </c>
      <c r="K3560" s="10">
        <v>3</v>
      </c>
      <c r="L3560" s="10">
        <v>12</v>
      </c>
      <c r="M3560" s="838">
        <v>38998.89</v>
      </c>
      <c r="N3560" s="10">
        <v>0</v>
      </c>
      <c r="O3560" s="107">
        <v>6</v>
      </c>
      <c r="P3560" s="838">
        <v>19200</v>
      </c>
      <c r="Q3560" s="10">
        <v>0</v>
      </c>
      <c r="R3560" s="107">
        <v>12</v>
      </c>
    </row>
    <row r="3561" spans="1:18" s="843" customFormat="1" ht="22.5" x14ac:dyDescent="0.25">
      <c r="A3561" s="107" t="s">
        <v>19901</v>
      </c>
      <c r="B3561" s="10" t="s">
        <v>19548</v>
      </c>
      <c r="C3561" s="269" t="s">
        <v>30118</v>
      </c>
      <c r="D3561" s="841" t="s">
        <v>20103</v>
      </c>
      <c r="E3561" s="837">
        <v>4400</v>
      </c>
      <c r="F3561" s="269" t="s">
        <v>23460</v>
      </c>
      <c r="G3561" s="841" t="s">
        <v>23461</v>
      </c>
      <c r="H3561" s="842" t="s">
        <v>19594</v>
      </c>
      <c r="I3561" s="842" t="s">
        <v>19093</v>
      </c>
      <c r="J3561" s="107" t="s">
        <v>19594</v>
      </c>
      <c r="K3561" s="10">
        <v>3</v>
      </c>
      <c r="L3561" s="10">
        <v>12</v>
      </c>
      <c r="M3561" s="838">
        <v>53924.92</v>
      </c>
      <c r="N3561" s="10">
        <v>0</v>
      </c>
      <c r="O3561" s="107">
        <v>6</v>
      </c>
      <c r="P3561" s="838">
        <v>8799.08</v>
      </c>
      <c r="Q3561" s="10">
        <v>0</v>
      </c>
      <c r="R3561" s="107">
        <v>12</v>
      </c>
    </row>
    <row r="3562" spans="1:18" s="843" customFormat="1" ht="22.5" x14ac:dyDescent="0.25">
      <c r="A3562" s="107" t="s">
        <v>19901</v>
      </c>
      <c r="B3562" s="10" t="s">
        <v>19548</v>
      </c>
      <c r="C3562" s="269" t="s">
        <v>30118</v>
      </c>
      <c r="D3562" s="841" t="s">
        <v>17159</v>
      </c>
      <c r="E3562" s="837">
        <v>1500</v>
      </c>
      <c r="F3562" s="269" t="s">
        <v>23462</v>
      </c>
      <c r="G3562" s="841" t="s">
        <v>23463</v>
      </c>
      <c r="H3562" s="842" t="s">
        <v>17159</v>
      </c>
      <c r="I3562" s="842" t="s">
        <v>15810</v>
      </c>
      <c r="J3562" s="107" t="s">
        <v>17159</v>
      </c>
      <c r="K3562" s="10">
        <v>3</v>
      </c>
      <c r="L3562" s="10">
        <v>12</v>
      </c>
      <c r="M3562" s="838">
        <v>18560</v>
      </c>
      <c r="N3562" s="10">
        <v>0</v>
      </c>
      <c r="O3562" s="107">
        <v>6</v>
      </c>
      <c r="P3562" s="838">
        <v>4350</v>
      </c>
      <c r="Q3562" s="10">
        <v>0</v>
      </c>
      <c r="R3562" s="107">
        <v>12</v>
      </c>
    </row>
    <row r="3563" spans="1:18" s="843" customFormat="1" ht="22.5" x14ac:dyDescent="0.25">
      <c r="A3563" s="107" t="s">
        <v>19901</v>
      </c>
      <c r="B3563" s="10" t="s">
        <v>19548</v>
      </c>
      <c r="C3563" s="269" t="s">
        <v>30118</v>
      </c>
      <c r="D3563" s="841" t="s">
        <v>19964</v>
      </c>
      <c r="E3563" s="837">
        <v>1900</v>
      </c>
      <c r="F3563" s="269" t="s">
        <v>23464</v>
      </c>
      <c r="G3563" s="841" t="s">
        <v>23465</v>
      </c>
      <c r="H3563" s="842" t="s">
        <v>15585</v>
      </c>
      <c r="I3563" s="842" t="s">
        <v>15585</v>
      </c>
      <c r="J3563" s="107" t="s">
        <v>15585</v>
      </c>
      <c r="K3563" s="10">
        <v>3</v>
      </c>
      <c r="L3563" s="10">
        <v>12</v>
      </c>
      <c r="M3563" s="838">
        <v>23604.050000000003</v>
      </c>
      <c r="N3563" s="10">
        <v>0</v>
      </c>
      <c r="O3563" s="107">
        <v>6</v>
      </c>
      <c r="P3563" s="838">
        <v>11334.16</v>
      </c>
      <c r="Q3563" s="10">
        <v>0</v>
      </c>
      <c r="R3563" s="107">
        <v>12</v>
      </c>
    </row>
    <row r="3564" spans="1:18" s="843" customFormat="1" ht="22.5" x14ac:dyDescent="0.25">
      <c r="A3564" s="107" t="s">
        <v>19901</v>
      </c>
      <c r="B3564" s="10" t="s">
        <v>19548</v>
      </c>
      <c r="C3564" s="269" t="s">
        <v>30118</v>
      </c>
      <c r="D3564" s="841" t="s">
        <v>19902</v>
      </c>
      <c r="E3564" s="837">
        <v>2100</v>
      </c>
      <c r="F3564" s="269" t="s">
        <v>23466</v>
      </c>
      <c r="G3564" s="841" t="s">
        <v>23467</v>
      </c>
      <c r="H3564" s="842" t="s">
        <v>17159</v>
      </c>
      <c r="I3564" s="842" t="s">
        <v>15810</v>
      </c>
      <c r="J3564" s="107" t="s">
        <v>17159</v>
      </c>
      <c r="K3564" s="10">
        <v>3</v>
      </c>
      <c r="L3564" s="10">
        <v>12</v>
      </c>
      <c r="M3564" s="838">
        <v>25450</v>
      </c>
      <c r="N3564" s="10">
        <v>0</v>
      </c>
      <c r="O3564" s="107">
        <v>6</v>
      </c>
      <c r="P3564" s="838">
        <v>12530</v>
      </c>
      <c r="Q3564" s="10">
        <v>0</v>
      </c>
      <c r="R3564" s="107">
        <v>12</v>
      </c>
    </row>
    <row r="3565" spans="1:18" s="843" customFormat="1" ht="22.5" x14ac:dyDescent="0.25">
      <c r="A3565" s="107" t="s">
        <v>19901</v>
      </c>
      <c r="B3565" s="10" t="s">
        <v>19548</v>
      </c>
      <c r="C3565" s="269" t="s">
        <v>30118</v>
      </c>
      <c r="D3565" s="841" t="s">
        <v>20415</v>
      </c>
      <c r="E3565" s="837">
        <v>2000</v>
      </c>
      <c r="F3565" s="269" t="s">
        <v>23468</v>
      </c>
      <c r="G3565" s="841" t="s">
        <v>23469</v>
      </c>
      <c r="H3565" s="842" t="s">
        <v>15585</v>
      </c>
      <c r="I3565" s="842" t="s">
        <v>15585</v>
      </c>
      <c r="J3565" s="107" t="s">
        <v>15585</v>
      </c>
      <c r="K3565" s="10">
        <v>3</v>
      </c>
      <c r="L3565" s="10">
        <v>12</v>
      </c>
      <c r="M3565" s="838">
        <v>24810</v>
      </c>
      <c r="N3565" s="10">
        <v>0</v>
      </c>
      <c r="O3565" s="107">
        <v>6</v>
      </c>
      <c r="P3565" s="838">
        <v>12000</v>
      </c>
      <c r="Q3565" s="10">
        <v>0</v>
      </c>
      <c r="R3565" s="107">
        <v>12</v>
      </c>
    </row>
    <row r="3566" spans="1:18" s="843" customFormat="1" ht="22.5" x14ac:dyDescent="0.25">
      <c r="A3566" s="107" t="s">
        <v>19901</v>
      </c>
      <c r="B3566" s="10" t="s">
        <v>19548</v>
      </c>
      <c r="C3566" s="269" t="s">
        <v>30118</v>
      </c>
      <c r="D3566" s="841" t="s">
        <v>19902</v>
      </c>
      <c r="E3566" s="837">
        <v>2100</v>
      </c>
      <c r="F3566" s="269" t="s">
        <v>23470</v>
      </c>
      <c r="G3566" s="841" t="s">
        <v>23471</v>
      </c>
      <c r="H3566" s="842" t="s">
        <v>17159</v>
      </c>
      <c r="I3566" s="842" t="s">
        <v>15810</v>
      </c>
      <c r="J3566" s="107" t="s">
        <v>17159</v>
      </c>
      <c r="K3566" s="10">
        <v>3</v>
      </c>
      <c r="L3566" s="10">
        <v>12</v>
      </c>
      <c r="M3566" s="838">
        <v>25782.35</v>
      </c>
      <c r="N3566" s="10">
        <v>0</v>
      </c>
      <c r="O3566" s="107">
        <v>6</v>
      </c>
      <c r="P3566" s="838">
        <v>12564.85</v>
      </c>
      <c r="Q3566" s="10">
        <v>0</v>
      </c>
      <c r="R3566" s="107">
        <v>12</v>
      </c>
    </row>
    <row r="3567" spans="1:18" s="843" customFormat="1" ht="22.5" x14ac:dyDescent="0.25">
      <c r="A3567" s="107" t="s">
        <v>19901</v>
      </c>
      <c r="B3567" s="10" t="s">
        <v>19548</v>
      </c>
      <c r="C3567" s="269" t="s">
        <v>30118</v>
      </c>
      <c r="D3567" s="841" t="s">
        <v>21930</v>
      </c>
      <c r="E3567" s="837">
        <v>2600</v>
      </c>
      <c r="F3567" s="269" t="s">
        <v>23472</v>
      </c>
      <c r="G3567" s="841" t="s">
        <v>23473</v>
      </c>
      <c r="H3567" s="842" t="s">
        <v>15416</v>
      </c>
      <c r="I3567" s="842" t="s">
        <v>19093</v>
      </c>
      <c r="J3567" s="107" t="s">
        <v>15416</v>
      </c>
      <c r="K3567" s="10">
        <v>3</v>
      </c>
      <c r="L3567" s="10">
        <v>12</v>
      </c>
      <c r="M3567" s="838">
        <v>31778.33</v>
      </c>
      <c r="N3567" s="10">
        <v>0</v>
      </c>
      <c r="O3567" s="107">
        <v>6</v>
      </c>
      <c r="P3567" s="838">
        <v>15600</v>
      </c>
      <c r="Q3567" s="10">
        <v>0</v>
      </c>
      <c r="R3567" s="107">
        <v>12</v>
      </c>
    </row>
    <row r="3568" spans="1:18" s="843" customFormat="1" ht="22.5" x14ac:dyDescent="0.25">
      <c r="A3568" s="107" t="s">
        <v>19901</v>
      </c>
      <c r="B3568" s="10" t="s">
        <v>19548</v>
      </c>
      <c r="C3568" s="269" t="s">
        <v>30118</v>
      </c>
      <c r="D3568" s="841" t="s">
        <v>19961</v>
      </c>
      <c r="E3568" s="837">
        <v>1400</v>
      </c>
      <c r="F3568" s="269" t="s">
        <v>23474</v>
      </c>
      <c r="G3568" s="841" t="s">
        <v>23475</v>
      </c>
      <c r="H3568" s="842" t="s">
        <v>15585</v>
      </c>
      <c r="I3568" s="842" t="s">
        <v>15585</v>
      </c>
      <c r="J3568" s="107" t="s">
        <v>15585</v>
      </c>
      <c r="K3568" s="10">
        <v>3</v>
      </c>
      <c r="L3568" s="10">
        <v>12</v>
      </c>
      <c r="M3568" s="838">
        <v>17596.98</v>
      </c>
      <c r="N3568" s="10">
        <v>0</v>
      </c>
      <c r="O3568" s="107">
        <v>6</v>
      </c>
      <c r="P3568" s="838">
        <v>8353.23</v>
      </c>
      <c r="Q3568" s="10">
        <v>0</v>
      </c>
      <c r="R3568" s="107">
        <v>12</v>
      </c>
    </row>
    <row r="3569" spans="1:18" s="843" customFormat="1" ht="22.5" x14ac:dyDescent="0.25">
      <c r="A3569" s="107" t="s">
        <v>19901</v>
      </c>
      <c r="B3569" s="10" t="s">
        <v>19548</v>
      </c>
      <c r="C3569" s="269" t="s">
        <v>30118</v>
      </c>
      <c r="D3569" s="841" t="s">
        <v>23476</v>
      </c>
      <c r="E3569" s="837">
        <v>4000</v>
      </c>
      <c r="F3569" s="269" t="s">
        <v>23477</v>
      </c>
      <c r="G3569" s="841" t="s">
        <v>23478</v>
      </c>
      <c r="H3569" s="842" t="s">
        <v>20142</v>
      </c>
      <c r="I3569" s="842" t="s">
        <v>19093</v>
      </c>
      <c r="J3569" s="107" t="s">
        <v>20142</v>
      </c>
      <c r="K3569" s="10">
        <v>2</v>
      </c>
      <c r="L3569" s="10">
        <v>0</v>
      </c>
      <c r="M3569" s="838">
        <v>2255.56</v>
      </c>
      <c r="N3569" s="10">
        <v>0</v>
      </c>
      <c r="O3569" s="107">
        <v>0</v>
      </c>
      <c r="P3569" s="838">
        <v>0</v>
      </c>
      <c r="Q3569" s="10">
        <v>0</v>
      </c>
      <c r="R3569" s="107">
        <v>0</v>
      </c>
    </row>
    <row r="3570" spans="1:18" s="843" customFormat="1" ht="22.5" x14ac:dyDescent="0.25">
      <c r="A3570" s="107" t="s">
        <v>19901</v>
      </c>
      <c r="B3570" s="10" t="s">
        <v>19548</v>
      </c>
      <c r="C3570" s="269" t="s">
        <v>30118</v>
      </c>
      <c r="D3570" s="841" t="s">
        <v>19911</v>
      </c>
      <c r="E3570" s="837">
        <v>3000</v>
      </c>
      <c r="F3570" s="269" t="s">
        <v>23479</v>
      </c>
      <c r="G3570" s="841" t="s">
        <v>23480</v>
      </c>
      <c r="H3570" s="842" t="s">
        <v>19911</v>
      </c>
      <c r="I3570" s="842" t="s">
        <v>19093</v>
      </c>
      <c r="J3570" s="107" t="s">
        <v>19911</v>
      </c>
      <c r="K3570" s="10">
        <v>3</v>
      </c>
      <c r="L3570" s="10">
        <v>12</v>
      </c>
      <c r="M3570" s="838">
        <v>36600</v>
      </c>
      <c r="N3570" s="10">
        <v>0</v>
      </c>
      <c r="O3570" s="107">
        <v>6</v>
      </c>
      <c r="P3570" s="838">
        <v>18000</v>
      </c>
      <c r="Q3570" s="10">
        <v>0</v>
      </c>
      <c r="R3570" s="107">
        <v>12</v>
      </c>
    </row>
    <row r="3571" spans="1:18" s="843" customFormat="1" ht="22.5" x14ac:dyDescent="0.25">
      <c r="A3571" s="107" t="s">
        <v>19901</v>
      </c>
      <c r="B3571" s="10" t="s">
        <v>19548</v>
      </c>
      <c r="C3571" s="269" t="s">
        <v>30118</v>
      </c>
      <c r="D3571" s="841" t="s">
        <v>19955</v>
      </c>
      <c r="E3571" s="837">
        <v>3200</v>
      </c>
      <c r="F3571" s="269" t="s">
        <v>23481</v>
      </c>
      <c r="G3571" s="841" t="s">
        <v>23482</v>
      </c>
      <c r="H3571" s="842" t="s">
        <v>19594</v>
      </c>
      <c r="I3571" s="842" t="s">
        <v>19093</v>
      </c>
      <c r="J3571" s="107" t="s">
        <v>19594</v>
      </c>
      <c r="K3571" s="10">
        <v>3</v>
      </c>
      <c r="L3571" s="10">
        <v>12</v>
      </c>
      <c r="M3571" s="838">
        <v>38999.33</v>
      </c>
      <c r="N3571" s="10">
        <v>0</v>
      </c>
      <c r="O3571" s="107">
        <v>6</v>
      </c>
      <c r="P3571" s="838">
        <v>19197.560000000001</v>
      </c>
      <c r="Q3571" s="10">
        <v>0</v>
      </c>
      <c r="R3571" s="107">
        <v>12</v>
      </c>
    </row>
    <row r="3572" spans="1:18" s="843" customFormat="1" ht="22.5" x14ac:dyDescent="0.25">
      <c r="A3572" s="107" t="s">
        <v>19901</v>
      </c>
      <c r="B3572" s="10" t="s">
        <v>19548</v>
      </c>
      <c r="C3572" s="269" t="s">
        <v>30118</v>
      </c>
      <c r="D3572" s="841" t="s">
        <v>20942</v>
      </c>
      <c r="E3572" s="837">
        <v>3000</v>
      </c>
      <c r="F3572" s="269" t="s">
        <v>23483</v>
      </c>
      <c r="G3572" s="841" t="s">
        <v>23484</v>
      </c>
      <c r="H3572" s="842" t="s">
        <v>16817</v>
      </c>
      <c r="I3572" s="842" t="s">
        <v>15810</v>
      </c>
      <c r="J3572" s="107" t="s">
        <v>16817</v>
      </c>
      <c r="K3572" s="10">
        <v>3</v>
      </c>
      <c r="L3572" s="10">
        <v>12</v>
      </c>
      <c r="M3572" s="838">
        <v>36563.96</v>
      </c>
      <c r="N3572" s="10">
        <v>0</v>
      </c>
      <c r="O3572" s="107">
        <v>6</v>
      </c>
      <c r="P3572" s="838">
        <v>17976.03</v>
      </c>
      <c r="Q3572" s="10">
        <v>0</v>
      </c>
      <c r="R3572" s="107">
        <v>12</v>
      </c>
    </row>
    <row r="3573" spans="1:18" s="843" customFormat="1" ht="22.5" x14ac:dyDescent="0.25">
      <c r="A3573" s="107" t="s">
        <v>19901</v>
      </c>
      <c r="B3573" s="10" t="s">
        <v>19548</v>
      </c>
      <c r="C3573" s="269" t="s">
        <v>30118</v>
      </c>
      <c r="D3573" s="841" t="s">
        <v>19974</v>
      </c>
      <c r="E3573" s="837">
        <v>2100</v>
      </c>
      <c r="F3573" s="269" t="s">
        <v>23485</v>
      </c>
      <c r="G3573" s="841" t="s">
        <v>23486</v>
      </c>
      <c r="H3573" s="842" t="s">
        <v>15585</v>
      </c>
      <c r="I3573" s="842" t="s">
        <v>15585</v>
      </c>
      <c r="J3573" s="107" t="s">
        <v>15585</v>
      </c>
      <c r="K3573" s="10">
        <v>3</v>
      </c>
      <c r="L3573" s="10">
        <v>12</v>
      </c>
      <c r="M3573" s="838">
        <v>25800</v>
      </c>
      <c r="N3573" s="10">
        <v>0</v>
      </c>
      <c r="O3573" s="107">
        <v>6</v>
      </c>
      <c r="P3573" s="838">
        <v>12600</v>
      </c>
      <c r="Q3573" s="10">
        <v>0</v>
      </c>
      <c r="R3573" s="107">
        <v>12</v>
      </c>
    </row>
    <row r="3574" spans="1:18" s="843" customFormat="1" ht="22.5" x14ac:dyDescent="0.25">
      <c r="A3574" s="107" t="s">
        <v>19901</v>
      </c>
      <c r="B3574" s="10" t="s">
        <v>19548</v>
      </c>
      <c r="C3574" s="269" t="s">
        <v>30118</v>
      </c>
      <c r="D3574" s="841" t="s">
        <v>19974</v>
      </c>
      <c r="E3574" s="837">
        <v>2100</v>
      </c>
      <c r="F3574" s="269" t="s">
        <v>23487</v>
      </c>
      <c r="G3574" s="841" t="s">
        <v>23488</v>
      </c>
      <c r="H3574" s="842" t="s">
        <v>15585</v>
      </c>
      <c r="I3574" s="842" t="s">
        <v>15585</v>
      </c>
      <c r="J3574" s="107" t="s">
        <v>15585</v>
      </c>
      <c r="K3574" s="10">
        <v>3</v>
      </c>
      <c r="L3574" s="10">
        <v>12</v>
      </c>
      <c r="M3574" s="838">
        <v>25800</v>
      </c>
      <c r="N3574" s="10">
        <v>0</v>
      </c>
      <c r="O3574" s="107">
        <v>6</v>
      </c>
      <c r="P3574" s="838">
        <v>12599.41</v>
      </c>
      <c r="Q3574" s="10">
        <v>0</v>
      </c>
      <c r="R3574" s="107">
        <v>12</v>
      </c>
    </row>
    <row r="3575" spans="1:18" s="843" customFormat="1" ht="22.5" x14ac:dyDescent="0.25">
      <c r="A3575" s="107" t="s">
        <v>19901</v>
      </c>
      <c r="B3575" s="10" t="s">
        <v>19548</v>
      </c>
      <c r="C3575" s="269" t="s">
        <v>30118</v>
      </c>
      <c r="D3575" s="841" t="s">
        <v>19955</v>
      </c>
      <c r="E3575" s="837">
        <v>3200</v>
      </c>
      <c r="F3575" s="269" t="s">
        <v>23489</v>
      </c>
      <c r="G3575" s="841" t="s">
        <v>23490</v>
      </c>
      <c r="H3575" s="842" t="s">
        <v>15577</v>
      </c>
      <c r="I3575" s="842" t="s">
        <v>19093</v>
      </c>
      <c r="J3575" s="107" t="s">
        <v>15577</v>
      </c>
      <c r="K3575" s="10">
        <v>3</v>
      </c>
      <c r="L3575" s="10">
        <v>12</v>
      </c>
      <c r="M3575" s="838">
        <v>40249.33</v>
      </c>
      <c r="N3575" s="10">
        <v>0</v>
      </c>
      <c r="O3575" s="107">
        <v>6</v>
      </c>
      <c r="P3575" s="838">
        <v>19093.330000000002</v>
      </c>
      <c r="Q3575" s="10">
        <v>0</v>
      </c>
      <c r="R3575" s="107">
        <v>12</v>
      </c>
    </row>
    <row r="3576" spans="1:18" s="843" customFormat="1" ht="22.5" x14ac:dyDescent="0.25">
      <c r="A3576" s="107" t="s">
        <v>19901</v>
      </c>
      <c r="B3576" s="10" t="s">
        <v>19548</v>
      </c>
      <c r="C3576" s="269" t="s">
        <v>30118</v>
      </c>
      <c r="D3576" s="841" t="s">
        <v>20551</v>
      </c>
      <c r="E3576" s="837">
        <v>3200</v>
      </c>
      <c r="F3576" s="269" t="s">
        <v>23491</v>
      </c>
      <c r="G3576" s="841" t="s">
        <v>23492</v>
      </c>
      <c r="H3576" s="842" t="s">
        <v>19911</v>
      </c>
      <c r="I3576" s="842" t="s">
        <v>19093</v>
      </c>
      <c r="J3576" s="107" t="s">
        <v>19911</v>
      </c>
      <c r="K3576" s="10">
        <v>3</v>
      </c>
      <c r="L3576" s="10">
        <v>12</v>
      </c>
      <c r="M3576" s="838">
        <v>38950.22</v>
      </c>
      <c r="N3576" s="10">
        <v>0</v>
      </c>
      <c r="O3576" s="107">
        <v>6</v>
      </c>
      <c r="P3576" s="838">
        <v>19200</v>
      </c>
      <c r="Q3576" s="10">
        <v>0</v>
      </c>
      <c r="R3576" s="107">
        <v>12</v>
      </c>
    </row>
    <row r="3577" spans="1:18" s="843" customFormat="1" ht="22.5" x14ac:dyDescent="0.25">
      <c r="A3577" s="107" t="s">
        <v>19901</v>
      </c>
      <c r="B3577" s="10" t="s">
        <v>19548</v>
      </c>
      <c r="C3577" s="269" t="s">
        <v>30118</v>
      </c>
      <c r="D3577" s="841" t="s">
        <v>21261</v>
      </c>
      <c r="E3577" s="837">
        <v>3200</v>
      </c>
      <c r="F3577" s="269" t="s">
        <v>23493</v>
      </c>
      <c r="G3577" s="841" t="s">
        <v>23494</v>
      </c>
      <c r="H3577" s="842" t="s">
        <v>17159</v>
      </c>
      <c r="I3577" s="842" t="s">
        <v>15810</v>
      </c>
      <c r="J3577" s="107" t="s">
        <v>17159</v>
      </c>
      <c r="K3577" s="10">
        <v>3</v>
      </c>
      <c r="L3577" s="10">
        <v>12</v>
      </c>
      <c r="M3577" s="838">
        <v>39000</v>
      </c>
      <c r="N3577" s="10">
        <v>0</v>
      </c>
      <c r="O3577" s="107">
        <v>6</v>
      </c>
      <c r="P3577" s="838">
        <v>19200</v>
      </c>
      <c r="Q3577" s="10">
        <v>0</v>
      </c>
      <c r="R3577" s="107">
        <v>12</v>
      </c>
    </row>
    <row r="3578" spans="1:18" s="843" customFormat="1" ht="22.5" x14ac:dyDescent="0.25">
      <c r="A3578" s="107" t="s">
        <v>19901</v>
      </c>
      <c r="B3578" s="10" t="s">
        <v>19548</v>
      </c>
      <c r="C3578" s="269" t="s">
        <v>30118</v>
      </c>
      <c r="D3578" s="841" t="s">
        <v>20554</v>
      </c>
      <c r="E3578" s="837">
        <v>2100</v>
      </c>
      <c r="F3578" s="269" t="s">
        <v>23495</v>
      </c>
      <c r="G3578" s="841" t="s">
        <v>23496</v>
      </c>
      <c r="H3578" s="842" t="s">
        <v>15585</v>
      </c>
      <c r="I3578" s="842" t="s">
        <v>15585</v>
      </c>
      <c r="J3578" s="107" t="s">
        <v>15585</v>
      </c>
      <c r="K3578" s="10">
        <v>3</v>
      </c>
      <c r="L3578" s="10">
        <v>12</v>
      </c>
      <c r="M3578" s="838">
        <v>25800</v>
      </c>
      <c r="N3578" s="10">
        <v>0</v>
      </c>
      <c r="O3578" s="107">
        <v>6</v>
      </c>
      <c r="P3578" s="838">
        <v>12600</v>
      </c>
      <c r="Q3578" s="10">
        <v>0</v>
      </c>
      <c r="R3578" s="107">
        <v>12</v>
      </c>
    </row>
    <row r="3579" spans="1:18" s="843" customFormat="1" ht="22.5" x14ac:dyDescent="0.25">
      <c r="A3579" s="107" t="s">
        <v>19901</v>
      </c>
      <c r="B3579" s="10" t="s">
        <v>19548</v>
      </c>
      <c r="C3579" s="269" t="s">
        <v>30118</v>
      </c>
      <c r="D3579" s="841" t="s">
        <v>20548</v>
      </c>
      <c r="E3579" s="837">
        <v>4400</v>
      </c>
      <c r="F3579" s="269" t="s">
        <v>23497</v>
      </c>
      <c r="G3579" s="841" t="s">
        <v>23498</v>
      </c>
      <c r="H3579" s="842" t="s">
        <v>19594</v>
      </c>
      <c r="I3579" s="842" t="s">
        <v>19093</v>
      </c>
      <c r="J3579" s="107" t="s">
        <v>19594</v>
      </c>
      <c r="K3579" s="10">
        <v>3</v>
      </c>
      <c r="L3579" s="10">
        <v>12</v>
      </c>
      <c r="M3579" s="838">
        <v>53400</v>
      </c>
      <c r="N3579" s="10">
        <v>0</v>
      </c>
      <c r="O3579" s="107">
        <v>6</v>
      </c>
      <c r="P3579" s="838">
        <v>26253.33</v>
      </c>
      <c r="Q3579" s="10">
        <v>0</v>
      </c>
      <c r="R3579" s="107">
        <v>12</v>
      </c>
    </row>
    <row r="3580" spans="1:18" s="843" customFormat="1" ht="22.5" x14ac:dyDescent="0.25">
      <c r="A3580" s="107" t="s">
        <v>19901</v>
      </c>
      <c r="B3580" s="10" t="s">
        <v>19548</v>
      </c>
      <c r="C3580" s="269" t="s">
        <v>30118</v>
      </c>
      <c r="D3580" s="841" t="s">
        <v>19955</v>
      </c>
      <c r="E3580" s="837">
        <v>3200</v>
      </c>
      <c r="F3580" s="269" t="s">
        <v>23499</v>
      </c>
      <c r="G3580" s="841" t="s">
        <v>23500</v>
      </c>
      <c r="H3580" s="842" t="s">
        <v>19594</v>
      </c>
      <c r="I3580" s="842" t="s">
        <v>19093</v>
      </c>
      <c r="J3580" s="107" t="s">
        <v>19594</v>
      </c>
      <c r="K3580" s="10">
        <v>3</v>
      </c>
      <c r="L3580" s="10">
        <v>12</v>
      </c>
      <c r="M3580" s="838">
        <v>38880</v>
      </c>
      <c r="N3580" s="10">
        <v>0</v>
      </c>
      <c r="O3580" s="107">
        <v>6</v>
      </c>
      <c r="P3580" s="838">
        <v>19003.330000000002</v>
      </c>
      <c r="Q3580" s="10">
        <v>0</v>
      </c>
      <c r="R3580" s="107">
        <v>12</v>
      </c>
    </row>
    <row r="3581" spans="1:18" s="843" customFormat="1" ht="22.5" x14ac:dyDescent="0.25">
      <c r="A3581" s="107" t="s">
        <v>19901</v>
      </c>
      <c r="B3581" s="10" t="s">
        <v>19548</v>
      </c>
      <c r="C3581" s="269" t="s">
        <v>30118</v>
      </c>
      <c r="D3581" s="841" t="s">
        <v>19908</v>
      </c>
      <c r="E3581" s="837">
        <v>3200</v>
      </c>
      <c r="F3581" s="269" t="s">
        <v>23501</v>
      </c>
      <c r="G3581" s="841" t="s">
        <v>23502</v>
      </c>
      <c r="H3581" s="842" t="s">
        <v>19911</v>
      </c>
      <c r="I3581" s="842" t="s">
        <v>19093</v>
      </c>
      <c r="J3581" s="107" t="s">
        <v>19911</v>
      </c>
      <c r="K3581" s="10">
        <v>3</v>
      </c>
      <c r="L3581" s="10">
        <v>12</v>
      </c>
      <c r="M3581" s="838">
        <v>39000</v>
      </c>
      <c r="N3581" s="10">
        <v>0</v>
      </c>
      <c r="O3581" s="107">
        <v>6</v>
      </c>
      <c r="P3581" s="838">
        <v>19200</v>
      </c>
      <c r="Q3581" s="10">
        <v>0</v>
      </c>
      <c r="R3581" s="107">
        <v>12</v>
      </c>
    </row>
    <row r="3582" spans="1:18" s="843" customFormat="1" ht="22.5" x14ac:dyDescent="0.25">
      <c r="A3582" s="107" t="s">
        <v>19901</v>
      </c>
      <c r="B3582" s="10" t="s">
        <v>19548</v>
      </c>
      <c r="C3582" s="269" t="s">
        <v>30118</v>
      </c>
      <c r="D3582" s="841" t="s">
        <v>19991</v>
      </c>
      <c r="E3582" s="837">
        <v>1200</v>
      </c>
      <c r="F3582" s="269" t="s">
        <v>23503</v>
      </c>
      <c r="G3582" s="841" t="s">
        <v>23504</v>
      </c>
      <c r="H3582" s="842" t="s">
        <v>15585</v>
      </c>
      <c r="I3582" s="842" t="s">
        <v>15585</v>
      </c>
      <c r="J3582" s="107" t="s">
        <v>15585</v>
      </c>
      <c r="K3582" s="10">
        <v>3</v>
      </c>
      <c r="L3582" s="10">
        <v>12</v>
      </c>
      <c r="M3582" s="838">
        <v>15210</v>
      </c>
      <c r="N3582" s="10">
        <v>0</v>
      </c>
      <c r="O3582" s="107">
        <v>6</v>
      </c>
      <c r="P3582" s="838">
        <v>7200</v>
      </c>
      <c r="Q3582" s="10">
        <v>0</v>
      </c>
      <c r="R3582" s="107">
        <v>12</v>
      </c>
    </row>
    <row r="3583" spans="1:18" s="843" customFormat="1" ht="22.5" x14ac:dyDescent="0.25">
      <c r="A3583" s="107" t="s">
        <v>19901</v>
      </c>
      <c r="B3583" s="10" t="s">
        <v>19548</v>
      </c>
      <c r="C3583" s="269" t="s">
        <v>30118</v>
      </c>
      <c r="D3583" s="841" t="s">
        <v>23505</v>
      </c>
      <c r="E3583" s="837">
        <v>2600</v>
      </c>
      <c r="F3583" s="269" t="s">
        <v>23506</v>
      </c>
      <c r="G3583" s="841" t="s">
        <v>23507</v>
      </c>
      <c r="H3583" s="842" t="s">
        <v>15585</v>
      </c>
      <c r="I3583" s="842" t="s">
        <v>15585</v>
      </c>
      <c r="J3583" s="107" t="s">
        <v>15585</v>
      </c>
      <c r="K3583" s="10">
        <v>3</v>
      </c>
      <c r="L3583" s="10">
        <v>12</v>
      </c>
      <c r="M3583" s="838">
        <v>31702.500000000004</v>
      </c>
      <c r="N3583" s="10">
        <v>0</v>
      </c>
      <c r="O3583" s="107">
        <v>6</v>
      </c>
      <c r="P3583" s="838">
        <v>15575.449999999999</v>
      </c>
      <c r="Q3583" s="10">
        <v>0</v>
      </c>
      <c r="R3583" s="107">
        <v>12</v>
      </c>
    </row>
    <row r="3584" spans="1:18" s="843" customFormat="1" ht="22.5" x14ac:dyDescent="0.25">
      <c r="A3584" s="107" t="s">
        <v>19901</v>
      </c>
      <c r="B3584" s="10" t="s">
        <v>19548</v>
      </c>
      <c r="C3584" s="269" t="s">
        <v>30118</v>
      </c>
      <c r="D3584" s="841" t="s">
        <v>19991</v>
      </c>
      <c r="E3584" s="837">
        <v>1200</v>
      </c>
      <c r="F3584" s="269" t="s">
        <v>23508</v>
      </c>
      <c r="G3584" s="841" t="s">
        <v>23509</v>
      </c>
      <c r="H3584" s="842" t="s">
        <v>15585</v>
      </c>
      <c r="I3584" s="842" t="s">
        <v>15585</v>
      </c>
      <c r="J3584" s="107" t="s">
        <v>15585</v>
      </c>
      <c r="K3584" s="10">
        <v>3</v>
      </c>
      <c r="L3584" s="10">
        <v>12</v>
      </c>
      <c r="M3584" s="838">
        <v>15210</v>
      </c>
      <c r="N3584" s="10">
        <v>0</v>
      </c>
      <c r="O3584" s="107">
        <v>6</v>
      </c>
      <c r="P3584" s="838">
        <v>7200</v>
      </c>
      <c r="Q3584" s="10">
        <v>0</v>
      </c>
      <c r="R3584" s="107">
        <v>12</v>
      </c>
    </row>
    <row r="3585" spans="1:18" s="843" customFormat="1" ht="22.5" x14ac:dyDescent="0.25">
      <c r="A3585" s="107" t="s">
        <v>19901</v>
      </c>
      <c r="B3585" s="10" t="s">
        <v>19548</v>
      </c>
      <c r="C3585" s="269" t="s">
        <v>30118</v>
      </c>
      <c r="D3585" s="841" t="s">
        <v>20321</v>
      </c>
      <c r="E3585" s="837">
        <v>5800</v>
      </c>
      <c r="F3585" s="269" t="s">
        <v>23510</v>
      </c>
      <c r="G3585" s="841" t="s">
        <v>23511</v>
      </c>
      <c r="H3585" s="842" t="s">
        <v>20142</v>
      </c>
      <c r="I3585" s="842" t="s">
        <v>19093</v>
      </c>
      <c r="J3585" s="107" t="s">
        <v>20142</v>
      </c>
      <c r="K3585" s="10">
        <v>2</v>
      </c>
      <c r="L3585" s="10">
        <v>8</v>
      </c>
      <c r="M3585" s="838">
        <v>12930</v>
      </c>
      <c r="N3585" s="10">
        <v>3</v>
      </c>
      <c r="O3585" s="107">
        <v>6</v>
      </c>
      <c r="P3585" s="838">
        <v>0</v>
      </c>
      <c r="Q3585" s="10">
        <v>3</v>
      </c>
      <c r="R3585" s="107">
        <v>12</v>
      </c>
    </row>
    <row r="3586" spans="1:18" s="843" customFormat="1" ht="22.5" x14ac:dyDescent="0.25">
      <c r="A3586" s="107" t="s">
        <v>19901</v>
      </c>
      <c r="B3586" s="10" t="s">
        <v>19548</v>
      </c>
      <c r="C3586" s="269" t="s">
        <v>30118</v>
      </c>
      <c r="D3586" s="841" t="s">
        <v>19955</v>
      </c>
      <c r="E3586" s="837">
        <v>3200</v>
      </c>
      <c r="F3586" s="269" t="s">
        <v>23512</v>
      </c>
      <c r="G3586" s="841" t="s">
        <v>23513</v>
      </c>
      <c r="H3586" s="842" t="s">
        <v>20142</v>
      </c>
      <c r="I3586" s="842" t="s">
        <v>19093</v>
      </c>
      <c r="J3586" s="107" t="s">
        <v>20142</v>
      </c>
      <c r="K3586" s="10">
        <v>3</v>
      </c>
      <c r="L3586" s="10">
        <v>12</v>
      </c>
      <c r="M3586" s="838">
        <v>38964.22</v>
      </c>
      <c r="N3586" s="10">
        <v>0</v>
      </c>
      <c r="O3586" s="107">
        <v>6</v>
      </c>
      <c r="P3586" s="838">
        <v>19200</v>
      </c>
      <c r="Q3586" s="10">
        <v>0</v>
      </c>
      <c r="R3586" s="107">
        <v>12</v>
      </c>
    </row>
    <row r="3587" spans="1:18" s="843" customFormat="1" ht="22.5" x14ac:dyDescent="0.25">
      <c r="A3587" s="107" t="s">
        <v>19901</v>
      </c>
      <c r="B3587" s="10" t="s">
        <v>19548</v>
      </c>
      <c r="C3587" s="269" t="s">
        <v>30118</v>
      </c>
      <c r="D3587" s="841" t="s">
        <v>19908</v>
      </c>
      <c r="E3587" s="837">
        <v>3200</v>
      </c>
      <c r="F3587" s="269" t="s">
        <v>23514</v>
      </c>
      <c r="G3587" s="841" t="s">
        <v>23515</v>
      </c>
      <c r="H3587" s="842" t="s">
        <v>19911</v>
      </c>
      <c r="I3587" s="842" t="s">
        <v>19093</v>
      </c>
      <c r="J3587" s="107" t="s">
        <v>19911</v>
      </c>
      <c r="K3587" s="10">
        <v>3</v>
      </c>
      <c r="L3587" s="10">
        <v>12</v>
      </c>
      <c r="M3587" s="838">
        <v>38986.67</v>
      </c>
      <c r="N3587" s="10">
        <v>0</v>
      </c>
      <c r="O3587" s="107">
        <v>6</v>
      </c>
      <c r="P3587" s="838">
        <v>19200</v>
      </c>
      <c r="Q3587" s="10">
        <v>0</v>
      </c>
      <c r="R3587" s="107">
        <v>12</v>
      </c>
    </row>
    <row r="3588" spans="1:18" s="843" customFormat="1" ht="22.5" x14ac:dyDescent="0.25">
      <c r="A3588" s="107" t="s">
        <v>19901</v>
      </c>
      <c r="B3588" s="10" t="s">
        <v>19548</v>
      </c>
      <c r="C3588" s="269" t="s">
        <v>30118</v>
      </c>
      <c r="D3588" s="841" t="s">
        <v>19908</v>
      </c>
      <c r="E3588" s="837">
        <v>3200</v>
      </c>
      <c r="F3588" s="269" t="s">
        <v>23516</v>
      </c>
      <c r="G3588" s="841" t="s">
        <v>23517</v>
      </c>
      <c r="H3588" s="842" t="s">
        <v>19911</v>
      </c>
      <c r="I3588" s="842" t="s">
        <v>19093</v>
      </c>
      <c r="J3588" s="107" t="s">
        <v>19911</v>
      </c>
      <c r="K3588" s="10">
        <v>3</v>
      </c>
      <c r="L3588" s="10">
        <v>12</v>
      </c>
      <c r="M3588" s="838">
        <v>39000</v>
      </c>
      <c r="N3588" s="10">
        <v>0</v>
      </c>
      <c r="O3588" s="107">
        <v>6</v>
      </c>
      <c r="P3588" s="838">
        <v>19200</v>
      </c>
      <c r="Q3588" s="10">
        <v>0</v>
      </c>
      <c r="R3588" s="107">
        <v>12</v>
      </c>
    </row>
    <row r="3589" spans="1:18" s="843" customFormat="1" ht="22.5" x14ac:dyDescent="0.25">
      <c r="A3589" s="107" t="s">
        <v>19901</v>
      </c>
      <c r="B3589" s="10" t="s">
        <v>19548</v>
      </c>
      <c r="C3589" s="269" t="s">
        <v>30118</v>
      </c>
      <c r="D3589" s="841" t="s">
        <v>19902</v>
      </c>
      <c r="E3589" s="837">
        <v>2100</v>
      </c>
      <c r="F3589" s="269" t="s">
        <v>23518</v>
      </c>
      <c r="G3589" s="841" t="s">
        <v>23519</v>
      </c>
      <c r="H3589" s="842" t="s">
        <v>17159</v>
      </c>
      <c r="I3589" s="842" t="s">
        <v>15810</v>
      </c>
      <c r="J3589" s="107" t="s">
        <v>17159</v>
      </c>
      <c r="K3589" s="10">
        <v>3</v>
      </c>
      <c r="L3589" s="10">
        <v>12</v>
      </c>
      <c r="M3589" s="838">
        <v>25800</v>
      </c>
      <c r="N3589" s="10">
        <v>0</v>
      </c>
      <c r="O3589" s="107">
        <v>6</v>
      </c>
      <c r="P3589" s="838">
        <v>12600</v>
      </c>
      <c r="Q3589" s="10">
        <v>0</v>
      </c>
      <c r="R3589" s="107">
        <v>12</v>
      </c>
    </row>
    <row r="3590" spans="1:18" s="843" customFormat="1" ht="22.5" x14ac:dyDescent="0.25">
      <c r="A3590" s="107" t="s">
        <v>19901</v>
      </c>
      <c r="B3590" s="10" t="s">
        <v>19548</v>
      </c>
      <c r="C3590" s="269" t="s">
        <v>30118</v>
      </c>
      <c r="D3590" s="841" t="s">
        <v>20128</v>
      </c>
      <c r="E3590" s="837">
        <v>4500</v>
      </c>
      <c r="F3590" s="269" t="s">
        <v>23520</v>
      </c>
      <c r="G3590" s="841" t="s">
        <v>23521</v>
      </c>
      <c r="H3590" s="842" t="s">
        <v>19911</v>
      </c>
      <c r="I3590" s="842" t="s">
        <v>19093</v>
      </c>
      <c r="J3590" s="107" t="s">
        <v>19911</v>
      </c>
      <c r="K3590" s="10">
        <v>3</v>
      </c>
      <c r="L3590" s="10">
        <v>12</v>
      </c>
      <c r="M3590" s="838">
        <v>55752</v>
      </c>
      <c r="N3590" s="10">
        <v>0</v>
      </c>
      <c r="O3590" s="107">
        <v>6</v>
      </c>
      <c r="P3590" s="838">
        <v>27000</v>
      </c>
      <c r="Q3590" s="10">
        <v>0</v>
      </c>
      <c r="R3590" s="107">
        <v>12</v>
      </c>
    </row>
    <row r="3591" spans="1:18" s="843" customFormat="1" ht="22.5" x14ac:dyDescent="0.25">
      <c r="A3591" s="107" t="s">
        <v>19901</v>
      </c>
      <c r="B3591" s="10" t="s">
        <v>19548</v>
      </c>
      <c r="C3591" s="269" t="s">
        <v>30118</v>
      </c>
      <c r="D3591" s="841" t="s">
        <v>19902</v>
      </c>
      <c r="E3591" s="837">
        <v>2100</v>
      </c>
      <c r="F3591" s="269" t="s">
        <v>23522</v>
      </c>
      <c r="G3591" s="841" t="s">
        <v>23523</v>
      </c>
      <c r="H3591" s="842" t="s">
        <v>17159</v>
      </c>
      <c r="I3591" s="842" t="s">
        <v>15810</v>
      </c>
      <c r="J3591" s="107" t="s">
        <v>17159</v>
      </c>
      <c r="K3591" s="10">
        <v>3</v>
      </c>
      <c r="L3591" s="10">
        <v>12</v>
      </c>
      <c r="M3591" s="838">
        <v>25800</v>
      </c>
      <c r="N3591" s="10">
        <v>0</v>
      </c>
      <c r="O3591" s="107">
        <v>6</v>
      </c>
      <c r="P3591" s="838">
        <v>12530</v>
      </c>
      <c r="Q3591" s="10">
        <v>0</v>
      </c>
      <c r="R3591" s="107">
        <v>12</v>
      </c>
    </row>
    <row r="3592" spans="1:18" s="843" customFormat="1" ht="22.5" x14ac:dyDescent="0.25">
      <c r="A3592" s="107" t="s">
        <v>19901</v>
      </c>
      <c r="B3592" s="10" t="s">
        <v>19548</v>
      </c>
      <c r="C3592" s="269" t="s">
        <v>30118</v>
      </c>
      <c r="D3592" s="841" t="s">
        <v>19908</v>
      </c>
      <c r="E3592" s="837">
        <v>3200</v>
      </c>
      <c r="F3592" s="269" t="s">
        <v>23524</v>
      </c>
      <c r="G3592" s="841" t="s">
        <v>23525</v>
      </c>
      <c r="H3592" s="842" t="s">
        <v>19911</v>
      </c>
      <c r="I3592" s="842" t="s">
        <v>19093</v>
      </c>
      <c r="J3592" s="107" t="s">
        <v>19911</v>
      </c>
      <c r="K3592" s="10">
        <v>3</v>
      </c>
      <c r="L3592" s="10">
        <v>12</v>
      </c>
      <c r="M3592" s="838">
        <v>39000</v>
      </c>
      <c r="N3592" s="10">
        <v>0</v>
      </c>
      <c r="O3592" s="107">
        <v>6</v>
      </c>
      <c r="P3592" s="838">
        <v>19200</v>
      </c>
      <c r="Q3592" s="10">
        <v>0</v>
      </c>
      <c r="R3592" s="107">
        <v>12</v>
      </c>
    </row>
    <row r="3593" spans="1:18" s="843" customFormat="1" ht="22.5" x14ac:dyDescent="0.25">
      <c r="A3593" s="107" t="s">
        <v>19901</v>
      </c>
      <c r="B3593" s="10" t="s">
        <v>19548</v>
      </c>
      <c r="C3593" s="269" t="s">
        <v>30118</v>
      </c>
      <c r="D3593" s="841" t="s">
        <v>19908</v>
      </c>
      <c r="E3593" s="837">
        <v>3200</v>
      </c>
      <c r="F3593" s="269" t="s">
        <v>23526</v>
      </c>
      <c r="G3593" s="841" t="s">
        <v>23527</v>
      </c>
      <c r="H3593" s="842" t="s">
        <v>19911</v>
      </c>
      <c r="I3593" s="842" t="s">
        <v>19093</v>
      </c>
      <c r="J3593" s="107" t="s">
        <v>19911</v>
      </c>
      <c r="K3593" s="10">
        <v>3</v>
      </c>
      <c r="L3593" s="10">
        <v>12</v>
      </c>
      <c r="M3593" s="838">
        <v>39014.22</v>
      </c>
      <c r="N3593" s="10">
        <v>0</v>
      </c>
      <c r="O3593" s="107">
        <v>6</v>
      </c>
      <c r="P3593" s="838">
        <v>19200</v>
      </c>
      <c r="Q3593" s="10">
        <v>0</v>
      </c>
      <c r="R3593" s="107">
        <v>12</v>
      </c>
    </row>
    <row r="3594" spans="1:18" s="843" customFormat="1" ht="22.5" x14ac:dyDescent="0.25">
      <c r="A3594" s="107" t="s">
        <v>19901</v>
      </c>
      <c r="B3594" s="10" t="s">
        <v>19548</v>
      </c>
      <c r="C3594" s="269" t="s">
        <v>30118</v>
      </c>
      <c r="D3594" s="841" t="s">
        <v>21529</v>
      </c>
      <c r="E3594" s="837">
        <v>3800</v>
      </c>
      <c r="F3594" s="269" t="s">
        <v>23528</v>
      </c>
      <c r="G3594" s="841" t="s">
        <v>23529</v>
      </c>
      <c r="H3594" s="842" t="s">
        <v>19594</v>
      </c>
      <c r="I3594" s="842" t="s">
        <v>19093</v>
      </c>
      <c r="J3594" s="107" t="s">
        <v>19594</v>
      </c>
      <c r="K3594" s="10">
        <v>3</v>
      </c>
      <c r="L3594" s="10">
        <v>12</v>
      </c>
      <c r="M3594" s="838">
        <v>46195.88</v>
      </c>
      <c r="N3594" s="10">
        <v>0</v>
      </c>
      <c r="O3594" s="107">
        <v>6</v>
      </c>
      <c r="P3594" s="838">
        <v>22800</v>
      </c>
      <c r="Q3594" s="10">
        <v>0</v>
      </c>
      <c r="R3594" s="107">
        <v>12</v>
      </c>
    </row>
    <row r="3595" spans="1:18" s="843" customFormat="1" ht="22.5" x14ac:dyDescent="0.25">
      <c r="A3595" s="107" t="s">
        <v>19901</v>
      </c>
      <c r="B3595" s="10" t="s">
        <v>19548</v>
      </c>
      <c r="C3595" s="269" t="s">
        <v>30118</v>
      </c>
      <c r="D3595" s="841" t="s">
        <v>20994</v>
      </c>
      <c r="E3595" s="837">
        <v>5000</v>
      </c>
      <c r="F3595" s="269" t="s">
        <v>23530</v>
      </c>
      <c r="G3595" s="841" t="s">
        <v>23531</v>
      </c>
      <c r="H3595" s="842" t="s">
        <v>15446</v>
      </c>
      <c r="I3595" s="842" t="s">
        <v>19093</v>
      </c>
      <c r="J3595" s="107" t="s">
        <v>15446</v>
      </c>
      <c r="K3595" s="10">
        <v>3</v>
      </c>
      <c r="L3595" s="10">
        <v>12</v>
      </c>
      <c r="M3595" s="838">
        <v>60600</v>
      </c>
      <c r="N3595" s="10">
        <v>0</v>
      </c>
      <c r="O3595" s="107">
        <v>6</v>
      </c>
      <c r="P3595" s="838">
        <v>30000</v>
      </c>
      <c r="Q3595" s="10">
        <v>0</v>
      </c>
      <c r="R3595" s="107">
        <v>12</v>
      </c>
    </row>
    <row r="3596" spans="1:18" s="843" customFormat="1" ht="22.5" x14ac:dyDescent="0.25">
      <c r="A3596" s="107" t="s">
        <v>19901</v>
      </c>
      <c r="B3596" s="10" t="s">
        <v>19548</v>
      </c>
      <c r="C3596" s="269" t="s">
        <v>30118</v>
      </c>
      <c r="D3596" s="841" t="s">
        <v>23532</v>
      </c>
      <c r="E3596" s="837">
        <v>4000</v>
      </c>
      <c r="F3596" s="269" t="s">
        <v>23533</v>
      </c>
      <c r="G3596" s="841" t="s">
        <v>23534</v>
      </c>
      <c r="H3596" s="842" t="s">
        <v>16053</v>
      </c>
      <c r="I3596" s="842" t="s">
        <v>19093</v>
      </c>
      <c r="J3596" s="107" t="s">
        <v>16053</v>
      </c>
      <c r="K3596" s="10">
        <v>3</v>
      </c>
      <c r="L3596" s="10">
        <v>12</v>
      </c>
      <c r="M3596" s="838">
        <v>48062.879999999997</v>
      </c>
      <c r="N3596" s="10">
        <v>0</v>
      </c>
      <c r="O3596" s="107">
        <v>6</v>
      </c>
      <c r="P3596" s="838">
        <v>23525.84</v>
      </c>
      <c r="Q3596" s="10">
        <v>0</v>
      </c>
      <c r="R3596" s="107">
        <v>12</v>
      </c>
    </row>
    <row r="3597" spans="1:18" s="843" customFormat="1" ht="22.5" x14ac:dyDescent="0.25">
      <c r="A3597" s="107" t="s">
        <v>19901</v>
      </c>
      <c r="B3597" s="10" t="s">
        <v>19548</v>
      </c>
      <c r="C3597" s="269" t="s">
        <v>30118</v>
      </c>
      <c r="D3597" s="841" t="s">
        <v>19902</v>
      </c>
      <c r="E3597" s="837">
        <v>2100</v>
      </c>
      <c r="F3597" s="269" t="s">
        <v>23535</v>
      </c>
      <c r="G3597" s="841" t="s">
        <v>23536</v>
      </c>
      <c r="H3597" s="842" t="s">
        <v>17159</v>
      </c>
      <c r="I3597" s="842" t="s">
        <v>15810</v>
      </c>
      <c r="J3597" s="107" t="s">
        <v>17159</v>
      </c>
      <c r="K3597" s="10">
        <v>3</v>
      </c>
      <c r="L3597" s="10">
        <v>12</v>
      </c>
      <c r="M3597" s="838">
        <v>25800</v>
      </c>
      <c r="N3597" s="10">
        <v>0</v>
      </c>
      <c r="O3597" s="107">
        <v>6</v>
      </c>
      <c r="P3597" s="838">
        <v>12600</v>
      </c>
      <c r="Q3597" s="10">
        <v>0</v>
      </c>
      <c r="R3597" s="107">
        <v>12</v>
      </c>
    </row>
    <row r="3598" spans="1:18" s="843" customFormat="1" ht="22.5" x14ac:dyDescent="0.25">
      <c r="A3598" s="107" t="s">
        <v>19901</v>
      </c>
      <c r="B3598" s="10" t="s">
        <v>19548</v>
      </c>
      <c r="C3598" s="269" t="s">
        <v>30118</v>
      </c>
      <c r="D3598" s="841" t="s">
        <v>19902</v>
      </c>
      <c r="E3598" s="837">
        <v>2100</v>
      </c>
      <c r="F3598" s="269" t="s">
        <v>23537</v>
      </c>
      <c r="G3598" s="841" t="s">
        <v>23538</v>
      </c>
      <c r="H3598" s="842" t="s">
        <v>15585</v>
      </c>
      <c r="I3598" s="842" t="s">
        <v>15585</v>
      </c>
      <c r="J3598" s="107" t="s">
        <v>15585</v>
      </c>
      <c r="K3598" s="10">
        <v>3</v>
      </c>
      <c r="L3598" s="10">
        <v>12</v>
      </c>
      <c r="M3598" s="838">
        <v>25800</v>
      </c>
      <c r="N3598" s="10">
        <v>0</v>
      </c>
      <c r="O3598" s="107">
        <v>6</v>
      </c>
      <c r="P3598" s="838">
        <v>12600</v>
      </c>
      <c r="Q3598" s="10">
        <v>0</v>
      </c>
      <c r="R3598" s="107">
        <v>12</v>
      </c>
    </row>
    <row r="3599" spans="1:18" s="843" customFormat="1" ht="22.5" x14ac:dyDescent="0.25">
      <c r="A3599" s="107" t="s">
        <v>19901</v>
      </c>
      <c r="B3599" s="10" t="s">
        <v>19548</v>
      </c>
      <c r="C3599" s="269" t="s">
        <v>30118</v>
      </c>
      <c r="D3599" s="841" t="s">
        <v>19955</v>
      </c>
      <c r="E3599" s="837">
        <v>3200</v>
      </c>
      <c r="F3599" s="269" t="s">
        <v>23539</v>
      </c>
      <c r="G3599" s="841" t="s">
        <v>23540</v>
      </c>
      <c r="H3599" s="842" t="s">
        <v>19911</v>
      </c>
      <c r="I3599" s="842" t="s">
        <v>19093</v>
      </c>
      <c r="J3599" s="107" t="s">
        <v>19911</v>
      </c>
      <c r="K3599" s="10">
        <v>3</v>
      </c>
      <c r="L3599" s="10">
        <v>12</v>
      </c>
      <c r="M3599" s="838">
        <v>39000</v>
      </c>
      <c r="N3599" s="10">
        <v>0</v>
      </c>
      <c r="O3599" s="107">
        <v>6</v>
      </c>
      <c r="P3599" s="838">
        <v>19200</v>
      </c>
      <c r="Q3599" s="10">
        <v>0</v>
      </c>
      <c r="R3599" s="107">
        <v>12</v>
      </c>
    </row>
    <row r="3600" spans="1:18" s="843" customFormat="1" ht="22.5" x14ac:dyDescent="0.25">
      <c r="A3600" s="107" t="s">
        <v>19901</v>
      </c>
      <c r="B3600" s="10" t="s">
        <v>19548</v>
      </c>
      <c r="C3600" s="269" t="s">
        <v>30118</v>
      </c>
      <c r="D3600" s="841" t="s">
        <v>21054</v>
      </c>
      <c r="E3600" s="837">
        <v>3200</v>
      </c>
      <c r="F3600" s="269" t="s">
        <v>23541</v>
      </c>
      <c r="G3600" s="841" t="s">
        <v>23542</v>
      </c>
      <c r="H3600" s="842" t="s">
        <v>19594</v>
      </c>
      <c r="I3600" s="842" t="s">
        <v>19093</v>
      </c>
      <c r="J3600" s="107" t="s">
        <v>19594</v>
      </c>
      <c r="K3600" s="10">
        <v>3</v>
      </c>
      <c r="L3600" s="10">
        <v>12</v>
      </c>
      <c r="M3600" s="838">
        <v>39000</v>
      </c>
      <c r="N3600" s="10">
        <v>0</v>
      </c>
      <c r="O3600" s="107">
        <v>6</v>
      </c>
      <c r="P3600" s="838">
        <v>19199.559999999998</v>
      </c>
      <c r="Q3600" s="10">
        <v>0</v>
      </c>
      <c r="R3600" s="107">
        <v>12</v>
      </c>
    </row>
    <row r="3601" spans="1:18" s="843" customFormat="1" ht="22.5" x14ac:dyDescent="0.25">
      <c r="A3601" s="107" t="s">
        <v>19901</v>
      </c>
      <c r="B3601" s="10" t="s">
        <v>19548</v>
      </c>
      <c r="C3601" s="269" t="s">
        <v>30118</v>
      </c>
      <c r="D3601" s="841" t="s">
        <v>21439</v>
      </c>
      <c r="E3601" s="837">
        <v>2900</v>
      </c>
      <c r="F3601" s="269" t="s">
        <v>23543</v>
      </c>
      <c r="G3601" s="841" t="s">
        <v>23544</v>
      </c>
      <c r="H3601" s="842" t="s">
        <v>15585</v>
      </c>
      <c r="I3601" s="842" t="s">
        <v>15585</v>
      </c>
      <c r="J3601" s="107" t="s">
        <v>15585</v>
      </c>
      <c r="K3601" s="10">
        <v>1</v>
      </c>
      <c r="L3601" s="10">
        <v>3</v>
      </c>
      <c r="M3601" s="838">
        <v>10663.869999999999</v>
      </c>
      <c r="N3601" s="10">
        <v>0</v>
      </c>
      <c r="O3601" s="107">
        <v>0</v>
      </c>
      <c r="P3601" s="838">
        <v>0</v>
      </c>
      <c r="Q3601" s="10">
        <v>0</v>
      </c>
      <c r="R3601" s="107">
        <v>0</v>
      </c>
    </row>
    <row r="3602" spans="1:18" s="843" customFormat="1" ht="22.5" x14ac:dyDescent="0.25">
      <c r="A3602" s="107" t="s">
        <v>19901</v>
      </c>
      <c r="B3602" s="10" t="s">
        <v>19548</v>
      </c>
      <c r="C3602" s="269" t="s">
        <v>30118</v>
      </c>
      <c r="D3602" s="841" t="s">
        <v>20321</v>
      </c>
      <c r="E3602" s="837">
        <v>3500</v>
      </c>
      <c r="F3602" s="269" t="s">
        <v>23545</v>
      </c>
      <c r="G3602" s="841" t="s">
        <v>23546</v>
      </c>
      <c r="H3602" s="842" t="s">
        <v>19911</v>
      </c>
      <c r="I3602" s="842" t="s">
        <v>19093</v>
      </c>
      <c r="J3602" s="107" t="s">
        <v>19911</v>
      </c>
      <c r="K3602" s="10">
        <v>3</v>
      </c>
      <c r="L3602" s="10">
        <v>12</v>
      </c>
      <c r="M3602" s="838">
        <v>1635.56</v>
      </c>
      <c r="N3602" s="10">
        <v>0</v>
      </c>
      <c r="O3602" s="107">
        <v>6</v>
      </c>
      <c r="P3602" s="838">
        <v>0</v>
      </c>
      <c r="Q3602" s="10">
        <v>0</v>
      </c>
      <c r="R3602" s="107">
        <v>12</v>
      </c>
    </row>
    <row r="3603" spans="1:18" s="843" customFormat="1" ht="22.5" x14ac:dyDescent="0.25">
      <c r="A3603" s="107" t="s">
        <v>19901</v>
      </c>
      <c r="B3603" s="10" t="s">
        <v>19548</v>
      </c>
      <c r="C3603" s="269" t="s">
        <v>30118</v>
      </c>
      <c r="D3603" s="841" t="s">
        <v>19902</v>
      </c>
      <c r="E3603" s="837">
        <v>2100</v>
      </c>
      <c r="F3603" s="269" t="s">
        <v>23547</v>
      </c>
      <c r="G3603" s="841" t="s">
        <v>23548</v>
      </c>
      <c r="H3603" s="842" t="s">
        <v>17159</v>
      </c>
      <c r="I3603" s="842" t="s">
        <v>15810</v>
      </c>
      <c r="J3603" s="107" t="s">
        <v>17159</v>
      </c>
      <c r="K3603" s="10">
        <v>3</v>
      </c>
      <c r="L3603" s="10">
        <v>12</v>
      </c>
      <c r="M3603" s="838">
        <v>25800</v>
      </c>
      <c r="N3603" s="10">
        <v>0</v>
      </c>
      <c r="O3603" s="107">
        <v>6</v>
      </c>
      <c r="P3603" s="838">
        <v>12600</v>
      </c>
      <c r="Q3603" s="10">
        <v>0</v>
      </c>
      <c r="R3603" s="107">
        <v>12</v>
      </c>
    </row>
    <row r="3604" spans="1:18" s="843" customFormat="1" ht="22.5" x14ac:dyDescent="0.25">
      <c r="A3604" s="107" t="s">
        <v>19901</v>
      </c>
      <c r="B3604" s="10" t="s">
        <v>19548</v>
      </c>
      <c r="C3604" s="269" t="s">
        <v>30118</v>
      </c>
      <c r="D3604" s="841" t="s">
        <v>19974</v>
      </c>
      <c r="E3604" s="837">
        <v>2100</v>
      </c>
      <c r="F3604" s="269" t="s">
        <v>23549</v>
      </c>
      <c r="G3604" s="841" t="s">
        <v>23550</v>
      </c>
      <c r="H3604" s="842" t="s">
        <v>17159</v>
      </c>
      <c r="I3604" s="842" t="s">
        <v>15810</v>
      </c>
      <c r="J3604" s="107" t="s">
        <v>17159</v>
      </c>
      <c r="K3604" s="10">
        <v>3</v>
      </c>
      <c r="L3604" s="10">
        <v>12</v>
      </c>
      <c r="M3604" s="838">
        <v>25800</v>
      </c>
      <c r="N3604" s="10">
        <v>0</v>
      </c>
      <c r="O3604" s="107">
        <v>6</v>
      </c>
      <c r="P3604" s="838">
        <v>12600</v>
      </c>
      <c r="Q3604" s="10">
        <v>0</v>
      </c>
      <c r="R3604" s="107">
        <v>12</v>
      </c>
    </row>
    <row r="3605" spans="1:18" s="843" customFormat="1" ht="22.5" x14ac:dyDescent="0.25">
      <c r="A3605" s="107" t="s">
        <v>19901</v>
      </c>
      <c r="B3605" s="10" t="s">
        <v>19548</v>
      </c>
      <c r="C3605" s="269" t="s">
        <v>30118</v>
      </c>
      <c r="D3605" s="841" t="s">
        <v>19955</v>
      </c>
      <c r="E3605" s="837">
        <v>3200</v>
      </c>
      <c r="F3605" s="269" t="s">
        <v>23551</v>
      </c>
      <c r="G3605" s="841" t="s">
        <v>23552</v>
      </c>
      <c r="H3605" s="842" t="s">
        <v>15585</v>
      </c>
      <c r="I3605" s="842" t="s">
        <v>15585</v>
      </c>
      <c r="J3605" s="107" t="s">
        <v>15585</v>
      </c>
      <c r="K3605" s="10">
        <v>3</v>
      </c>
      <c r="L3605" s="10">
        <v>12</v>
      </c>
      <c r="M3605" s="838">
        <v>39000</v>
      </c>
      <c r="N3605" s="10">
        <v>0</v>
      </c>
      <c r="O3605" s="107">
        <v>4</v>
      </c>
      <c r="P3605" s="838">
        <v>22453.34</v>
      </c>
      <c r="Q3605" s="10">
        <v>0</v>
      </c>
      <c r="R3605" s="107">
        <v>0</v>
      </c>
    </row>
    <row r="3606" spans="1:18" s="843" customFormat="1" ht="22.5" x14ac:dyDescent="0.25">
      <c r="A3606" s="107" t="s">
        <v>19901</v>
      </c>
      <c r="B3606" s="10" t="s">
        <v>19548</v>
      </c>
      <c r="C3606" s="269" t="s">
        <v>30118</v>
      </c>
      <c r="D3606" s="841" t="s">
        <v>20103</v>
      </c>
      <c r="E3606" s="837">
        <v>4400</v>
      </c>
      <c r="F3606" s="269" t="s">
        <v>23553</v>
      </c>
      <c r="G3606" s="841" t="s">
        <v>23554</v>
      </c>
      <c r="H3606" s="842" t="s">
        <v>15577</v>
      </c>
      <c r="I3606" s="842" t="s">
        <v>19093</v>
      </c>
      <c r="J3606" s="107" t="s">
        <v>15577</v>
      </c>
      <c r="K3606" s="10">
        <v>3</v>
      </c>
      <c r="L3606" s="10">
        <v>12</v>
      </c>
      <c r="M3606" s="838">
        <v>53398.47</v>
      </c>
      <c r="N3606" s="10">
        <v>0</v>
      </c>
      <c r="O3606" s="107">
        <v>6</v>
      </c>
      <c r="P3606" s="838">
        <v>26397.55</v>
      </c>
      <c r="Q3606" s="10">
        <v>0</v>
      </c>
      <c r="R3606" s="107">
        <v>12</v>
      </c>
    </row>
    <row r="3607" spans="1:18" s="843" customFormat="1" ht="22.5" x14ac:dyDescent="0.25">
      <c r="A3607" s="107" t="s">
        <v>19901</v>
      </c>
      <c r="B3607" s="10" t="s">
        <v>19548</v>
      </c>
      <c r="C3607" s="269" t="s">
        <v>30118</v>
      </c>
      <c r="D3607" s="841" t="s">
        <v>23555</v>
      </c>
      <c r="E3607" s="837">
        <v>3200</v>
      </c>
      <c r="F3607" s="269" t="s">
        <v>23556</v>
      </c>
      <c r="G3607" s="841" t="s">
        <v>23557</v>
      </c>
      <c r="H3607" s="842" t="s">
        <v>20348</v>
      </c>
      <c r="I3607" s="842" t="s">
        <v>19093</v>
      </c>
      <c r="J3607" s="107" t="s">
        <v>20348</v>
      </c>
      <c r="K3607" s="10">
        <v>3</v>
      </c>
      <c r="L3607" s="10">
        <v>12</v>
      </c>
      <c r="M3607" s="838">
        <v>38986.67</v>
      </c>
      <c r="N3607" s="10">
        <v>0</v>
      </c>
      <c r="O3607" s="107">
        <v>6</v>
      </c>
      <c r="P3607" s="838">
        <v>19200</v>
      </c>
      <c r="Q3607" s="10">
        <v>0</v>
      </c>
      <c r="R3607" s="107">
        <v>12</v>
      </c>
    </row>
    <row r="3608" spans="1:18" s="843" customFormat="1" ht="22.5" x14ac:dyDescent="0.25">
      <c r="A3608" s="107" t="s">
        <v>19901</v>
      </c>
      <c r="B3608" s="10" t="s">
        <v>19548</v>
      </c>
      <c r="C3608" s="269" t="s">
        <v>30118</v>
      </c>
      <c r="D3608" s="841" t="s">
        <v>19902</v>
      </c>
      <c r="E3608" s="837">
        <v>2100</v>
      </c>
      <c r="F3608" s="269" t="s">
        <v>23558</v>
      </c>
      <c r="G3608" s="841" t="s">
        <v>23559</v>
      </c>
      <c r="H3608" s="842" t="s">
        <v>17159</v>
      </c>
      <c r="I3608" s="842" t="s">
        <v>15810</v>
      </c>
      <c r="J3608" s="107" t="s">
        <v>17159</v>
      </c>
      <c r="K3608" s="10">
        <v>3</v>
      </c>
      <c r="L3608" s="10">
        <v>12</v>
      </c>
      <c r="M3608" s="838">
        <v>25800</v>
      </c>
      <c r="N3608" s="10">
        <v>0</v>
      </c>
      <c r="O3608" s="107">
        <v>6</v>
      </c>
      <c r="P3608" s="838">
        <v>12600</v>
      </c>
      <c r="Q3608" s="10">
        <v>0</v>
      </c>
      <c r="R3608" s="107">
        <v>12</v>
      </c>
    </row>
    <row r="3609" spans="1:18" s="843" customFormat="1" ht="22.5" x14ac:dyDescent="0.25">
      <c r="A3609" s="107" t="s">
        <v>19901</v>
      </c>
      <c r="B3609" s="10" t="s">
        <v>19548</v>
      </c>
      <c r="C3609" s="269" t="s">
        <v>30118</v>
      </c>
      <c r="D3609" s="841" t="s">
        <v>19908</v>
      </c>
      <c r="E3609" s="837">
        <v>3200</v>
      </c>
      <c r="F3609" s="269" t="s">
        <v>23560</v>
      </c>
      <c r="G3609" s="841" t="s">
        <v>23561</v>
      </c>
      <c r="H3609" s="842" t="s">
        <v>20142</v>
      </c>
      <c r="I3609" s="842" t="s">
        <v>19093</v>
      </c>
      <c r="J3609" s="107" t="s">
        <v>20142</v>
      </c>
      <c r="K3609" s="10">
        <v>3</v>
      </c>
      <c r="L3609" s="10">
        <v>12</v>
      </c>
      <c r="M3609" s="838">
        <v>38514</v>
      </c>
      <c r="N3609" s="10">
        <v>0</v>
      </c>
      <c r="O3609" s="107">
        <v>3</v>
      </c>
      <c r="P3609" s="838">
        <v>7699.56</v>
      </c>
      <c r="Q3609" s="10">
        <v>0</v>
      </c>
      <c r="R3609" s="107">
        <v>0</v>
      </c>
    </row>
    <row r="3610" spans="1:18" s="843" customFormat="1" ht="22.5" x14ac:dyDescent="0.25">
      <c r="A3610" s="107" t="s">
        <v>19901</v>
      </c>
      <c r="B3610" s="10" t="s">
        <v>19548</v>
      </c>
      <c r="C3610" s="269" t="s">
        <v>30118</v>
      </c>
      <c r="D3610" s="841" t="s">
        <v>20345</v>
      </c>
      <c r="E3610" s="837">
        <v>3500</v>
      </c>
      <c r="F3610" s="269" t="s">
        <v>23562</v>
      </c>
      <c r="G3610" s="841" t="s">
        <v>23563</v>
      </c>
      <c r="H3610" s="842" t="s">
        <v>19594</v>
      </c>
      <c r="I3610" s="842" t="s">
        <v>19093</v>
      </c>
      <c r="J3610" s="107" t="s">
        <v>19594</v>
      </c>
      <c r="K3610" s="10">
        <v>1</v>
      </c>
      <c r="L3610" s="10">
        <v>3</v>
      </c>
      <c r="M3610" s="838">
        <v>9240</v>
      </c>
      <c r="N3610" s="10">
        <v>1</v>
      </c>
      <c r="O3610" s="107">
        <v>6</v>
      </c>
      <c r="P3610" s="838">
        <v>0</v>
      </c>
      <c r="Q3610" s="10">
        <v>1</v>
      </c>
      <c r="R3610" s="107">
        <v>12</v>
      </c>
    </row>
    <row r="3611" spans="1:18" s="843" customFormat="1" ht="22.5" x14ac:dyDescent="0.25">
      <c r="A3611" s="107" t="s">
        <v>19901</v>
      </c>
      <c r="B3611" s="10" t="s">
        <v>19548</v>
      </c>
      <c r="C3611" s="269" t="s">
        <v>30118</v>
      </c>
      <c r="D3611" s="841" t="s">
        <v>19926</v>
      </c>
      <c r="E3611" s="837">
        <v>1025</v>
      </c>
      <c r="F3611" s="269" t="s">
        <v>23564</v>
      </c>
      <c r="G3611" s="841" t="s">
        <v>23565</v>
      </c>
      <c r="H3611" s="842" t="s">
        <v>15585</v>
      </c>
      <c r="I3611" s="842" t="s">
        <v>15585</v>
      </c>
      <c r="J3611" s="107" t="s">
        <v>15585</v>
      </c>
      <c r="K3611" s="10">
        <v>3</v>
      </c>
      <c r="L3611" s="10">
        <v>12</v>
      </c>
      <c r="M3611" s="838">
        <v>12810</v>
      </c>
      <c r="N3611" s="10">
        <v>0</v>
      </c>
      <c r="O3611" s="107">
        <v>6</v>
      </c>
      <c r="P3611" s="838">
        <v>6025</v>
      </c>
      <c r="Q3611" s="10">
        <v>0</v>
      </c>
      <c r="R3611" s="107">
        <v>12</v>
      </c>
    </row>
    <row r="3612" spans="1:18" s="843" customFormat="1" ht="22.5" x14ac:dyDescent="0.25">
      <c r="A3612" s="107" t="s">
        <v>19901</v>
      </c>
      <c r="B3612" s="10" t="s">
        <v>19548</v>
      </c>
      <c r="C3612" s="269" t="s">
        <v>30118</v>
      </c>
      <c r="D3612" s="841" t="s">
        <v>19955</v>
      </c>
      <c r="E3612" s="837">
        <v>3200</v>
      </c>
      <c r="F3612" s="269" t="s">
        <v>23566</v>
      </c>
      <c r="G3612" s="841" t="s">
        <v>23567</v>
      </c>
      <c r="H3612" s="842" t="s">
        <v>19594</v>
      </c>
      <c r="I3612" s="842" t="s">
        <v>19093</v>
      </c>
      <c r="J3612" s="107" t="s">
        <v>19594</v>
      </c>
      <c r="K3612" s="10">
        <v>3</v>
      </c>
      <c r="L3612" s="10">
        <v>12</v>
      </c>
      <c r="M3612" s="838">
        <v>40083</v>
      </c>
      <c r="N3612" s="10">
        <v>0</v>
      </c>
      <c r="O3612" s="107">
        <v>6</v>
      </c>
      <c r="P3612" s="838">
        <v>19371</v>
      </c>
      <c r="Q3612" s="10">
        <v>0</v>
      </c>
      <c r="R3612" s="107">
        <v>12</v>
      </c>
    </row>
    <row r="3613" spans="1:18" s="843" customFormat="1" ht="22.5" x14ac:dyDescent="0.25">
      <c r="A3613" s="107" t="s">
        <v>19901</v>
      </c>
      <c r="B3613" s="10" t="s">
        <v>19548</v>
      </c>
      <c r="C3613" s="269" t="s">
        <v>30118</v>
      </c>
      <c r="D3613" s="841" t="s">
        <v>19902</v>
      </c>
      <c r="E3613" s="837">
        <v>2100</v>
      </c>
      <c r="F3613" s="269" t="s">
        <v>23568</v>
      </c>
      <c r="G3613" s="841" t="s">
        <v>23569</v>
      </c>
      <c r="H3613" s="842" t="s">
        <v>17159</v>
      </c>
      <c r="I3613" s="842" t="s">
        <v>15810</v>
      </c>
      <c r="J3613" s="107" t="s">
        <v>17159</v>
      </c>
      <c r="K3613" s="10">
        <v>3</v>
      </c>
      <c r="L3613" s="10">
        <v>12</v>
      </c>
      <c r="M3613" s="838">
        <v>25797.81</v>
      </c>
      <c r="N3613" s="10">
        <v>0</v>
      </c>
      <c r="O3613" s="107">
        <v>6</v>
      </c>
      <c r="P3613" s="838">
        <v>12530</v>
      </c>
      <c r="Q3613" s="10">
        <v>0</v>
      </c>
      <c r="R3613" s="107">
        <v>12</v>
      </c>
    </row>
    <row r="3614" spans="1:18" s="843" customFormat="1" ht="22.5" x14ac:dyDescent="0.25">
      <c r="A3614" s="107" t="s">
        <v>19901</v>
      </c>
      <c r="B3614" s="10" t="s">
        <v>19548</v>
      </c>
      <c r="C3614" s="269" t="s">
        <v>30118</v>
      </c>
      <c r="D3614" s="841" t="s">
        <v>20792</v>
      </c>
      <c r="E3614" s="837">
        <v>1200</v>
      </c>
      <c r="F3614" s="269" t="s">
        <v>23570</v>
      </c>
      <c r="G3614" s="841" t="s">
        <v>23571</v>
      </c>
      <c r="H3614" s="842" t="s">
        <v>17159</v>
      </c>
      <c r="I3614" s="842" t="s">
        <v>15810</v>
      </c>
      <c r="J3614" s="107" t="s">
        <v>17159</v>
      </c>
      <c r="K3614" s="10">
        <v>3</v>
      </c>
      <c r="L3614" s="10">
        <v>12</v>
      </c>
      <c r="M3614" s="838">
        <v>15210</v>
      </c>
      <c r="N3614" s="10">
        <v>0</v>
      </c>
      <c r="O3614" s="107">
        <v>3</v>
      </c>
      <c r="P3614" s="838">
        <v>4200</v>
      </c>
      <c r="Q3614" s="10">
        <v>0</v>
      </c>
      <c r="R3614" s="107">
        <v>0</v>
      </c>
    </row>
    <row r="3615" spans="1:18" s="843" customFormat="1" ht="22.5" x14ac:dyDescent="0.25">
      <c r="A3615" s="107" t="s">
        <v>19901</v>
      </c>
      <c r="B3615" s="10" t="s">
        <v>19548</v>
      </c>
      <c r="C3615" s="269" t="s">
        <v>30118</v>
      </c>
      <c r="D3615" s="841" t="s">
        <v>20143</v>
      </c>
      <c r="E3615" s="837">
        <v>4300</v>
      </c>
      <c r="F3615" s="269" t="s">
        <v>23572</v>
      </c>
      <c r="G3615" s="841" t="s">
        <v>23573</v>
      </c>
      <c r="H3615" s="842" t="s">
        <v>15577</v>
      </c>
      <c r="I3615" s="842" t="s">
        <v>19093</v>
      </c>
      <c r="J3615" s="107" t="s">
        <v>15577</v>
      </c>
      <c r="K3615" s="10">
        <v>3</v>
      </c>
      <c r="L3615" s="10">
        <v>12</v>
      </c>
      <c r="M3615" s="838">
        <v>52200</v>
      </c>
      <c r="N3615" s="10">
        <v>0</v>
      </c>
      <c r="O3615" s="107">
        <v>6</v>
      </c>
      <c r="P3615" s="838">
        <v>25800</v>
      </c>
      <c r="Q3615" s="10">
        <v>0</v>
      </c>
      <c r="R3615" s="107">
        <v>12</v>
      </c>
    </row>
    <row r="3616" spans="1:18" s="843" customFormat="1" ht="22.5" x14ac:dyDescent="0.25">
      <c r="A3616" s="107" t="s">
        <v>19901</v>
      </c>
      <c r="B3616" s="10" t="s">
        <v>19548</v>
      </c>
      <c r="C3616" s="269" t="s">
        <v>30118</v>
      </c>
      <c r="D3616" s="841" t="s">
        <v>19991</v>
      </c>
      <c r="E3616" s="837">
        <v>1200</v>
      </c>
      <c r="F3616" s="269" t="s">
        <v>23574</v>
      </c>
      <c r="G3616" s="841" t="s">
        <v>23575</v>
      </c>
      <c r="H3616" s="842" t="s">
        <v>15585</v>
      </c>
      <c r="I3616" s="842" t="s">
        <v>15585</v>
      </c>
      <c r="J3616" s="107" t="s">
        <v>15585</v>
      </c>
      <c r="K3616" s="10">
        <v>3</v>
      </c>
      <c r="L3616" s="10">
        <v>12</v>
      </c>
      <c r="M3616" s="838">
        <v>15210</v>
      </c>
      <c r="N3616" s="10">
        <v>0</v>
      </c>
      <c r="O3616" s="107">
        <v>6</v>
      </c>
      <c r="P3616" s="838">
        <v>7200</v>
      </c>
      <c r="Q3616" s="10">
        <v>0</v>
      </c>
      <c r="R3616" s="107">
        <v>12</v>
      </c>
    </row>
    <row r="3617" spans="1:18" s="843" customFormat="1" ht="22.5" x14ac:dyDescent="0.25">
      <c r="A3617" s="107" t="s">
        <v>19901</v>
      </c>
      <c r="B3617" s="10" t="s">
        <v>19548</v>
      </c>
      <c r="C3617" s="269" t="s">
        <v>30118</v>
      </c>
      <c r="D3617" s="841" t="s">
        <v>19905</v>
      </c>
      <c r="E3617" s="837">
        <v>2100</v>
      </c>
      <c r="F3617" s="269" t="s">
        <v>23576</v>
      </c>
      <c r="G3617" s="841" t="s">
        <v>23577</v>
      </c>
      <c r="H3617" s="842" t="s">
        <v>15585</v>
      </c>
      <c r="I3617" s="842" t="s">
        <v>15585</v>
      </c>
      <c r="J3617" s="107" t="s">
        <v>15585</v>
      </c>
      <c r="K3617" s="10">
        <v>3</v>
      </c>
      <c r="L3617" s="10">
        <v>12</v>
      </c>
      <c r="M3617" s="838">
        <v>25799.85</v>
      </c>
      <c r="N3617" s="10">
        <v>0</v>
      </c>
      <c r="O3617" s="107">
        <v>6</v>
      </c>
      <c r="P3617" s="838">
        <v>12600</v>
      </c>
      <c r="Q3617" s="10">
        <v>0</v>
      </c>
      <c r="R3617" s="107">
        <v>12</v>
      </c>
    </row>
    <row r="3618" spans="1:18" s="843" customFormat="1" ht="22.5" x14ac:dyDescent="0.25">
      <c r="A3618" s="107" t="s">
        <v>19901</v>
      </c>
      <c r="B3618" s="10" t="s">
        <v>19548</v>
      </c>
      <c r="C3618" s="269" t="s">
        <v>30118</v>
      </c>
      <c r="D3618" s="841" t="s">
        <v>19902</v>
      </c>
      <c r="E3618" s="837">
        <v>2100</v>
      </c>
      <c r="F3618" s="269" t="s">
        <v>23578</v>
      </c>
      <c r="G3618" s="841" t="s">
        <v>23579</v>
      </c>
      <c r="H3618" s="842" t="s">
        <v>15585</v>
      </c>
      <c r="I3618" s="842" t="s">
        <v>15585</v>
      </c>
      <c r="J3618" s="107" t="s">
        <v>15585</v>
      </c>
      <c r="K3618" s="10">
        <v>3</v>
      </c>
      <c r="L3618" s="10">
        <v>12</v>
      </c>
      <c r="M3618" s="838">
        <v>25800</v>
      </c>
      <c r="N3618" s="10">
        <v>0</v>
      </c>
      <c r="O3618" s="107">
        <v>6</v>
      </c>
      <c r="P3618" s="838">
        <v>12600</v>
      </c>
      <c r="Q3618" s="10">
        <v>0</v>
      </c>
      <c r="R3618" s="107">
        <v>12</v>
      </c>
    </row>
    <row r="3619" spans="1:18" s="843" customFormat="1" ht="22.5" x14ac:dyDescent="0.25">
      <c r="A3619" s="107" t="s">
        <v>19901</v>
      </c>
      <c r="B3619" s="10" t="s">
        <v>19548</v>
      </c>
      <c r="C3619" s="269" t="s">
        <v>30118</v>
      </c>
      <c r="D3619" s="841" t="s">
        <v>23580</v>
      </c>
      <c r="E3619" s="837">
        <v>2900</v>
      </c>
      <c r="F3619" s="269" t="s">
        <v>23581</v>
      </c>
      <c r="G3619" s="841" t="s">
        <v>23582</v>
      </c>
      <c r="H3619" s="842" t="s">
        <v>17159</v>
      </c>
      <c r="I3619" s="842" t="s">
        <v>15810</v>
      </c>
      <c r="J3619" s="107" t="s">
        <v>17159</v>
      </c>
      <c r="K3619" s="10">
        <v>3</v>
      </c>
      <c r="L3619" s="10">
        <v>12</v>
      </c>
      <c r="M3619" s="838">
        <v>35276.14</v>
      </c>
      <c r="N3619" s="10">
        <v>0</v>
      </c>
      <c r="O3619" s="107">
        <v>6</v>
      </c>
      <c r="P3619" s="838">
        <v>17331.12</v>
      </c>
      <c r="Q3619" s="10">
        <v>0</v>
      </c>
      <c r="R3619" s="107">
        <v>12</v>
      </c>
    </row>
    <row r="3620" spans="1:18" s="843" customFormat="1" ht="22.5" x14ac:dyDescent="0.25">
      <c r="A3620" s="107" t="s">
        <v>19901</v>
      </c>
      <c r="B3620" s="10" t="s">
        <v>19548</v>
      </c>
      <c r="C3620" s="269" t="s">
        <v>30118</v>
      </c>
      <c r="D3620" s="841" t="s">
        <v>19926</v>
      </c>
      <c r="E3620" s="837">
        <v>1025</v>
      </c>
      <c r="F3620" s="269" t="s">
        <v>23583</v>
      </c>
      <c r="G3620" s="841" t="s">
        <v>23584</v>
      </c>
      <c r="H3620" s="842" t="s">
        <v>15585</v>
      </c>
      <c r="I3620" s="842" t="s">
        <v>15585</v>
      </c>
      <c r="J3620" s="107" t="s">
        <v>15585</v>
      </c>
      <c r="K3620" s="10">
        <v>3</v>
      </c>
      <c r="L3620" s="10">
        <v>12</v>
      </c>
      <c r="M3620" s="838">
        <v>12810</v>
      </c>
      <c r="N3620" s="10">
        <v>0</v>
      </c>
      <c r="O3620" s="107">
        <v>6</v>
      </c>
      <c r="P3620" s="838">
        <v>6025</v>
      </c>
      <c r="Q3620" s="10">
        <v>0</v>
      </c>
      <c r="R3620" s="107">
        <v>12</v>
      </c>
    </row>
    <row r="3621" spans="1:18" s="843" customFormat="1" ht="22.5" x14ac:dyDescent="0.25">
      <c r="A3621" s="107" t="s">
        <v>19901</v>
      </c>
      <c r="B3621" s="10" t="s">
        <v>19548</v>
      </c>
      <c r="C3621" s="269" t="s">
        <v>30118</v>
      </c>
      <c r="D3621" s="841" t="s">
        <v>19911</v>
      </c>
      <c r="E3621" s="837">
        <v>2800</v>
      </c>
      <c r="F3621" s="269" t="s">
        <v>23585</v>
      </c>
      <c r="G3621" s="841" t="s">
        <v>23586</v>
      </c>
      <c r="H3621" s="842" t="s">
        <v>19911</v>
      </c>
      <c r="I3621" s="842" t="s">
        <v>19093</v>
      </c>
      <c r="J3621" s="107" t="s">
        <v>19911</v>
      </c>
      <c r="K3621" s="10">
        <v>3</v>
      </c>
      <c r="L3621" s="10">
        <v>12</v>
      </c>
      <c r="M3621" s="838">
        <v>34200</v>
      </c>
      <c r="N3621" s="10">
        <v>0</v>
      </c>
      <c r="O3621" s="107">
        <v>6</v>
      </c>
      <c r="P3621" s="838">
        <v>16776.669999999998</v>
      </c>
      <c r="Q3621" s="10">
        <v>0</v>
      </c>
      <c r="R3621" s="107">
        <v>12</v>
      </c>
    </row>
    <row r="3622" spans="1:18" s="843" customFormat="1" ht="22.5" x14ac:dyDescent="0.25">
      <c r="A3622" s="107" t="s">
        <v>19901</v>
      </c>
      <c r="B3622" s="10" t="s">
        <v>19548</v>
      </c>
      <c r="C3622" s="269" t="s">
        <v>30118</v>
      </c>
      <c r="D3622" s="841" t="s">
        <v>19902</v>
      </c>
      <c r="E3622" s="837">
        <v>2100</v>
      </c>
      <c r="F3622" s="269" t="s">
        <v>23587</v>
      </c>
      <c r="G3622" s="841" t="s">
        <v>23588</v>
      </c>
      <c r="H3622" s="842" t="s">
        <v>17159</v>
      </c>
      <c r="I3622" s="842" t="s">
        <v>15810</v>
      </c>
      <c r="J3622" s="107" t="s">
        <v>17159</v>
      </c>
      <c r="K3622" s="10">
        <v>3</v>
      </c>
      <c r="L3622" s="10">
        <v>12</v>
      </c>
      <c r="M3622" s="838">
        <v>25805.25</v>
      </c>
      <c r="N3622" s="10">
        <v>0</v>
      </c>
      <c r="O3622" s="107">
        <v>6</v>
      </c>
      <c r="P3622" s="838">
        <v>12530</v>
      </c>
      <c r="Q3622" s="10">
        <v>0</v>
      </c>
      <c r="R3622" s="107">
        <v>12</v>
      </c>
    </row>
    <row r="3623" spans="1:18" s="843" customFormat="1" ht="22.5" x14ac:dyDescent="0.25">
      <c r="A3623" s="107" t="s">
        <v>19901</v>
      </c>
      <c r="B3623" s="10" t="s">
        <v>19548</v>
      </c>
      <c r="C3623" s="269" t="s">
        <v>30118</v>
      </c>
      <c r="D3623" s="841" t="s">
        <v>19955</v>
      </c>
      <c r="E3623" s="837">
        <v>3200</v>
      </c>
      <c r="F3623" s="269" t="s">
        <v>23589</v>
      </c>
      <c r="G3623" s="841" t="s">
        <v>23590</v>
      </c>
      <c r="H3623" s="842" t="s">
        <v>15577</v>
      </c>
      <c r="I3623" s="842" t="s">
        <v>19093</v>
      </c>
      <c r="J3623" s="107" t="s">
        <v>15577</v>
      </c>
      <c r="K3623" s="10">
        <v>3</v>
      </c>
      <c r="L3623" s="10">
        <v>12</v>
      </c>
      <c r="M3623" s="838">
        <v>38892.89</v>
      </c>
      <c r="N3623" s="10">
        <v>0</v>
      </c>
      <c r="O3623" s="107">
        <v>6</v>
      </c>
      <c r="P3623" s="838">
        <v>19199.559999999998</v>
      </c>
      <c r="Q3623" s="10">
        <v>0</v>
      </c>
      <c r="R3623" s="107">
        <v>12</v>
      </c>
    </row>
    <row r="3624" spans="1:18" s="843" customFormat="1" ht="22.5" x14ac:dyDescent="0.25">
      <c r="A3624" s="107" t="s">
        <v>19901</v>
      </c>
      <c r="B3624" s="10" t="s">
        <v>19548</v>
      </c>
      <c r="C3624" s="269" t="s">
        <v>30118</v>
      </c>
      <c r="D3624" s="841" t="s">
        <v>20873</v>
      </c>
      <c r="E3624" s="837">
        <v>4400</v>
      </c>
      <c r="F3624" s="269" t="s">
        <v>23591</v>
      </c>
      <c r="G3624" s="841" t="s">
        <v>23592</v>
      </c>
      <c r="H3624" s="842" t="s">
        <v>22028</v>
      </c>
      <c r="I3624" s="842" t="s">
        <v>19093</v>
      </c>
      <c r="J3624" s="107" t="s">
        <v>22028</v>
      </c>
      <c r="K3624" s="10">
        <v>1</v>
      </c>
      <c r="L3624" s="10">
        <v>12</v>
      </c>
      <c r="M3624" s="838">
        <v>52949.3</v>
      </c>
      <c r="N3624" s="10">
        <v>0</v>
      </c>
      <c r="O3624" s="107">
        <v>6</v>
      </c>
      <c r="P3624" s="838">
        <v>26399.08</v>
      </c>
      <c r="Q3624" s="10">
        <v>0</v>
      </c>
      <c r="R3624" s="107">
        <v>12</v>
      </c>
    </row>
    <row r="3625" spans="1:18" s="843" customFormat="1" ht="22.5" x14ac:dyDescent="0.25">
      <c r="A3625" s="107" t="s">
        <v>19901</v>
      </c>
      <c r="B3625" s="10" t="s">
        <v>19548</v>
      </c>
      <c r="C3625" s="269" t="s">
        <v>30118</v>
      </c>
      <c r="D3625" s="841" t="s">
        <v>20829</v>
      </c>
      <c r="E3625" s="837">
        <v>5500</v>
      </c>
      <c r="F3625" s="269" t="s">
        <v>23593</v>
      </c>
      <c r="G3625" s="841" t="s">
        <v>23594</v>
      </c>
      <c r="H3625" s="842" t="s">
        <v>15416</v>
      </c>
      <c r="I3625" s="842" t="s">
        <v>19093</v>
      </c>
      <c r="J3625" s="107" t="s">
        <v>15416</v>
      </c>
      <c r="K3625" s="10">
        <v>3</v>
      </c>
      <c r="L3625" s="10">
        <v>12</v>
      </c>
      <c r="M3625" s="838">
        <v>66590.070000000007</v>
      </c>
      <c r="N3625" s="10">
        <v>0</v>
      </c>
      <c r="O3625" s="107">
        <v>6</v>
      </c>
      <c r="P3625" s="838">
        <v>32865.56</v>
      </c>
      <c r="Q3625" s="10">
        <v>0</v>
      </c>
      <c r="R3625" s="107">
        <v>12</v>
      </c>
    </row>
    <row r="3626" spans="1:18" s="843" customFormat="1" ht="22.5" x14ac:dyDescent="0.25">
      <c r="A3626" s="107" t="s">
        <v>19901</v>
      </c>
      <c r="B3626" s="10" t="s">
        <v>19548</v>
      </c>
      <c r="C3626" s="269" t="s">
        <v>30118</v>
      </c>
      <c r="D3626" s="841" t="s">
        <v>19991</v>
      </c>
      <c r="E3626" s="837">
        <v>1200</v>
      </c>
      <c r="F3626" s="269" t="s">
        <v>23595</v>
      </c>
      <c r="G3626" s="841" t="s">
        <v>23596</v>
      </c>
      <c r="H3626" s="842" t="s">
        <v>17159</v>
      </c>
      <c r="I3626" s="842" t="s">
        <v>15810</v>
      </c>
      <c r="J3626" s="107" t="s">
        <v>17159</v>
      </c>
      <c r="K3626" s="10">
        <v>3</v>
      </c>
      <c r="L3626" s="10">
        <v>12</v>
      </c>
      <c r="M3626" s="838">
        <v>15210</v>
      </c>
      <c r="N3626" s="10">
        <v>0</v>
      </c>
      <c r="O3626" s="107">
        <v>6</v>
      </c>
      <c r="P3626" s="838">
        <v>7200</v>
      </c>
      <c r="Q3626" s="10">
        <v>0</v>
      </c>
      <c r="R3626" s="107">
        <v>12</v>
      </c>
    </row>
    <row r="3627" spans="1:18" s="843" customFormat="1" ht="22.5" x14ac:dyDescent="0.25">
      <c r="A3627" s="107" t="s">
        <v>19901</v>
      </c>
      <c r="B3627" s="10" t="s">
        <v>19548</v>
      </c>
      <c r="C3627" s="269" t="s">
        <v>30118</v>
      </c>
      <c r="D3627" s="841" t="s">
        <v>19955</v>
      </c>
      <c r="E3627" s="837">
        <v>3200</v>
      </c>
      <c r="F3627" s="269" t="s">
        <v>23597</v>
      </c>
      <c r="G3627" s="841" t="s">
        <v>23598</v>
      </c>
      <c r="H3627" s="842" t="s">
        <v>19594</v>
      </c>
      <c r="I3627" s="842" t="s">
        <v>19093</v>
      </c>
      <c r="J3627" s="107" t="s">
        <v>19594</v>
      </c>
      <c r="K3627" s="10">
        <v>3</v>
      </c>
      <c r="L3627" s="10">
        <v>12</v>
      </c>
      <c r="M3627" s="838">
        <v>38973.33</v>
      </c>
      <c r="N3627" s="10">
        <v>0</v>
      </c>
      <c r="O3627" s="107">
        <v>6</v>
      </c>
      <c r="P3627" s="838">
        <v>19200</v>
      </c>
      <c r="Q3627" s="10">
        <v>0</v>
      </c>
      <c r="R3627" s="107">
        <v>12</v>
      </c>
    </row>
    <row r="3628" spans="1:18" s="843" customFormat="1" ht="22.5" x14ac:dyDescent="0.25">
      <c r="A3628" s="107" t="s">
        <v>19901</v>
      </c>
      <c r="B3628" s="10" t="s">
        <v>19548</v>
      </c>
      <c r="C3628" s="269" t="s">
        <v>30118</v>
      </c>
      <c r="D3628" s="841" t="s">
        <v>15774</v>
      </c>
      <c r="E3628" s="837">
        <v>2000</v>
      </c>
      <c r="F3628" s="269" t="s">
        <v>23599</v>
      </c>
      <c r="G3628" s="841" t="s">
        <v>23600</v>
      </c>
      <c r="H3628" s="842" t="s">
        <v>17320</v>
      </c>
      <c r="I3628" s="842" t="s">
        <v>15810</v>
      </c>
      <c r="J3628" s="107" t="s">
        <v>17320</v>
      </c>
      <c r="K3628" s="10">
        <v>3</v>
      </c>
      <c r="L3628" s="10">
        <v>12</v>
      </c>
      <c r="M3628" s="838">
        <v>24803.75</v>
      </c>
      <c r="N3628" s="10">
        <v>0</v>
      </c>
      <c r="O3628" s="107">
        <v>6</v>
      </c>
      <c r="P3628" s="838">
        <v>12000</v>
      </c>
      <c r="Q3628" s="10">
        <v>0</v>
      </c>
      <c r="R3628" s="107">
        <v>12</v>
      </c>
    </row>
    <row r="3629" spans="1:18" s="843" customFormat="1" ht="22.5" x14ac:dyDescent="0.25">
      <c r="A3629" s="107" t="s">
        <v>19901</v>
      </c>
      <c r="B3629" s="10" t="s">
        <v>19548</v>
      </c>
      <c r="C3629" s="269" t="s">
        <v>30118</v>
      </c>
      <c r="D3629" s="841" t="s">
        <v>22428</v>
      </c>
      <c r="E3629" s="837">
        <v>4000</v>
      </c>
      <c r="F3629" s="269" t="s">
        <v>23601</v>
      </c>
      <c r="G3629" s="841" t="s">
        <v>23602</v>
      </c>
      <c r="H3629" s="842" t="s">
        <v>20142</v>
      </c>
      <c r="I3629" s="842" t="s">
        <v>19093</v>
      </c>
      <c r="J3629" s="107" t="s">
        <v>20142</v>
      </c>
      <c r="K3629" s="10">
        <v>3</v>
      </c>
      <c r="L3629" s="10">
        <v>0</v>
      </c>
      <c r="M3629" s="838">
        <v>6133.33</v>
      </c>
      <c r="N3629" s="10">
        <v>0</v>
      </c>
      <c r="O3629" s="107">
        <v>0</v>
      </c>
      <c r="P3629" s="838">
        <v>0</v>
      </c>
      <c r="Q3629" s="10">
        <v>0</v>
      </c>
      <c r="R3629" s="107">
        <v>0</v>
      </c>
    </row>
    <row r="3630" spans="1:18" s="843" customFormat="1" ht="22.5" x14ac:dyDescent="0.25">
      <c r="A3630" s="107" t="s">
        <v>19901</v>
      </c>
      <c r="B3630" s="10" t="s">
        <v>19548</v>
      </c>
      <c r="C3630" s="269" t="s">
        <v>30118</v>
      </c>
      <c r="D3630" s="841" t="s">
        <v>20128</v>
      </c>
      <c r="E3630" s="837">
        <v>4500</v>
      </c>
      <c r="F3630" s="269" t="s">
        <v>23603</v>
      </c>
      <c r="G3630" s="841" t="s">
        <v>23604</v>
      </c>
      <c r="H3630" s="842" t="s">
        <v>19911</v>
      </c>
      <c r="I3630" s="842" t="s">
        <v>19093</v>
      </c>
      <c r="J3630" s="107" t="s">
        <v>19911</v>
      </c>
      <c r="K3630" s="10">
        <v>3</v>
      </c>
      <c r="L3630" s="10">
        <v>12</v>
      </c>
      <c r="M3630" s="838">
        <v>54600</v>
      </c>
      <c r="N3630" s="10">
        <v>0</v>
      </c>
      <c r="O3630" s="107">
        <v>6</v>
      </c>
      <c r="P3630" s="838">
        <v>27000</v>
      </c>
      <c r="Q3630" s="10">
        <v>0</v>
      </c>
      <c r="R3630" s="107">
        <v>12</v>
      </c>
    </row>
    <row r="3631" spans="1:18" s="843" customFormat="1" ht="22.5" x14ac:dyDescent="0.25">
      <c r="A3631" s="107" t="s">
        <v>19901</v>
      </c>
      <c r="B3631" s="10" t="s">
        <v>19548</v>
      </c>
      <c r="C3631" s="269" t="s">
        <v>30118</v>
      </c>
      <c r="D3631" s="841" t="s">
        <v>15774</v>
      </c>
      <c r="E3631" s="837">
        <v>2000</v>
      </c>
      <c r="F3631" s="269" t="s">
        <v>23605</v>
      </c>
      <c r="G3631" s="841" t="s">
        <v>23606</v>
      </c>
      <c r="H3631" s="842" t="s">
        <v>15585</v>
      </c>
      <c r="I3631" s="842" t="s">
        <v>15585</v>
      </c>
      <c r="J3631" s="107" t="s">
        <v>15585</v>
      </c>
      <c r="K3631" s="10">
        <v>3</v>
      </c>
      <c r="L3631" s="10">
        <v>12</v>
      </c>
      <c r="M3631" s="838">
        <v>24665.57</v>
      </c>
      <c r="N3631" s="10">
        <v>0</v>
      </c>
      <c r="O3631" s="107">
        <v>6</v>
      </c>
      <c r="P3631" s="838">
        <v>11825.7</v>
      </c>
      <c r="Q3631" s="10">
        <v>0</v>
      </c>
      <c r="R3631" s="107">
        <v>12</v>
      </c>
    </row>
    <row r="3632" spans="1:18" s="843" customFormat="1" ht="22.5" x14ac:dyDescent="0.25">
      <c r="A3632" s="107" t="s">
        <v>19901</v>
      </c>
      <c r="B3632" s="10" t="s">
        <v>19548</v>
      </c>
      <c r="C3632" s="269" t="s">
        <v>30118</v>
      </c>
      <c r="D3632" s="841" t="s">
        <v>20321</v>
      </c>
      <c r="E3632" s="837">
        <v>2500</v>
      </c>
      <c r="F3632" s="269" t="s">
        <v>23607</v>
      </c>
      <c r="G3632" s="841" t="s">
        <v>23608</v>
      </c>
      <c r="H3632" s="842" t="s">
        <v>19594</v>
      </c>
      <c r="I3632" s="842" t="s">
        <v>19093</v>
      </c>
      <c r="J3632" s="107" t="s">
        <v>19594</v>
      </c>
      <c r="K3632" s="10">
        <v>3</v>
      </c>
      <c r="L3632" s="10">
        <v>12</v>
      </c>
      <c r="M3632" s="838">
        <v>30600</v>
      </c>
      <c r="N3632" s="10">
        <v>0</v>
      </c>
      <c r="O3632" s="107">
        <v>6</v>
      </c>
      <c r="P3632" s="838">
        <v>15000</v>
      </c>
      <c r="Q3632" s="10">
        <v>0</v>
      </c>
      <c r="R3632" s="107">
        <v>12</v>
      </c>
    </row>
    <row r="3633" spans="1:18" s="843" customFormat="1" ht="22.5" x14ac:dyDescent="0.25">
      <c r="A3633" s="107" t="s">
        <v>19901</v>
      </c>
      <c r="B3633" s="10" t="s">
        <v>19548</v>
      </c>
      <c r="C3633" s="269" t="s">
        <v>30118</v>
      </c>
      <c r="D3633" s="841" t="s">
        <v>19955</v>
      </c>
      <c r="E3633" s="837">
        <v>3200</v>
      </c>
      <c r="F3633" s="269" t="s">
        <v>23609</v>
      </c>
      <c r="G3633" s="841" t="s">
        <v>23610</v>
      </c>
      <c r="H3633" s="842" t="s">
        <v>20348</v>
      </c>
      <c r="I3633" s="842" t="s">
        <v>19093</v>
      </c>
      <c r="J3633" s="107" t="s">
        <v>20348</v>
      </c>
      <c r="K3633" s="10">
        <v>3</v>
      </c>
      <c r="L3633" s="10">
        <v>12</v>
      </c>
      <c r="M3633" s="838">
        <v>39836.33</v>
      </c>
      <c r="N3633" s="10">
        <v>0</v>
      </c>
      <c r="O3633" s="107">
        <v>6</v>
      </c>
      <c r="P3633" s="838">
        <v>19200</v>
      </c>
      <c r="Q3633" s="10">
        <v>0</v>
      </c>
      <c r="R3633" s="107">
        <v>12</v>
      </c>
    </row>
    <row r="3634" spans="1:18" s="843" customFormat="1" ht="22.5" x14ac:dyDescent="0.25">
      <c r="A3634" s="107" t="s">
        <v>19901</v>
      </c>
      <c r="B3634" s="10" t="s">
        <v>19548</v>
      </c>
      <c r="C3634" s="269" t="s">
        <v>30118</v>
      </c>
      <c r="D3634" s="841" t="s">
        <v>19991</v>
      </c>
      <c r="E3634" s="837">
        <v>1200</v>
      </c>
      <c r="F3634" s="269" t="s">
        <v>23611</v>
      </c>
      <c r="G3634" s="841" t="s">
        <v>23612</v>
      </c>
      <c r="H3634" s="842" t="s">
        <v>17159</v>
      </c>
      <c r="I3634" s="842" t="s">
        <v>15810</v>
      </c>
      <c r="J3634" s="107" t="s">
        <v>17159</v>
      </c>
      <c r="K3634" s="10">
        <v>3</v>
      </c>
      <c r="L3634" s="10">
        <v>12</v>
      </c>
      <c r="M3634" s="838">
        <v>15210</v>
      </c>
      <c r="N3634" s="10">
        <v>0</v>
      </c>
      <c r="O3634" s="107">
        <v>6</v>
      </c>
      <c r="P3634" s="838">
        <v>5480</v>
      </c>
      <c r="Q3634" s="10">
        <v>0</v>
      </c>
      <c r="R3634" s="107">
        <v>12</v>
      </c>
    </row>
    <row r="3635" spans="1:18" s="843" customFormat="1" ht="33.75" x14ac:dyDescent="0.25">
      <c r="A3635" s="107" t="s">
        <v>19901</v>
      </c>
      <c r="B3635" s="10" t="s">
        <v>19548</v>
      </c>
      <c r="C3635" s="269" t="s">
        <v>30118</v>
      </c>
      <c r="D3635" s="841" t="s">
        <v>19914</v>
      </c>
      <c r="E3635" s="837">
        <v>2000</v>
      </c>
      <c r="F3635" s="269" t="s">
        <v>23613</v>
      </c>
      <c r="G3635" s="841" t="s">
        <v>23614</v>
      </c>
      <c r="H3635" s="842" t="s">
        <v>17461</v>
      </c>
      <c r="I3635" s="842" t="s">
        <v>15810</v>
      </c>
      <c r="J3635" s="107" t="s">
        <v>17461</v>
      </c>
      <c r="K3635" s="10">
        <v>3</v>
      </c>
      <c r="L3635" s="10">
        <v>12</v>
      </c>
      <c r="M3635" s="838">
        <v>24409.99</v>
      </c>
      <c r="N3635" s="10">
        <v>0</v>
      </c>
      <c r="O3635" s="107">
        <v>6</v>
      </c>
      <c r="P3635" s="838">
        <v>11866.66</v>
      </c>
      <c r="Q3635" s="10">
        <v>0</v>
      </c>
      <c r="R3635" s="107">
        <v>12</v>
      </c>
    </row>
    <row r="3636" spans="1:18" s="843" customFormat="1" ht="22.5" x14ac:dyDescent="0.25">
      <c r="A3636" s="107" t="s">
        <v>19901</v>
      </c>
      <c r="B3636" s="10" t="s">
        <v>19548</v>
      </c>
      <c r="C3636" s="269" t="s">
        <v>30118</v>
      </c>
      <c r="D3636" s="841" t="s">
        <v>20050</v>
      </c>
      <c r="E3636" s="837">
        <v>3200</v>
      </c>
      <c r="F3636" s="269" t="s">
        <v>23615</v>
      </c>
      <c r="G3636" s="841" t="s">
        <v>23616</v>
      </c>
      <c r="H3636" s="842" t="s">
        <v>19594</v>
      </c>
      <c r="I3636" s="842" t="s">
        <v>19093</v>
      </c>
      <c r="J3636" s="107" t="s">
        <v>19594</v>
      </c>
      <c r="K3636" s="10">
        <v>3</v>
      </c>
      <c r="L3636" s="10">
        <v>12</v>
      </c>
      <c r="M3636" s="838">
        <v>39000</v>
      </c>
      <c r="N3636" s="10">
        <v>0</v>
      </c>
      <c r="O3636" s="107">
        <v>6</v>
      </c>
      <c r="P3636" s="838">
        <v>19200</v>
      </c>
      <c r="Q3636" s="10">
        <v>0</v>
      </c>
      <c r="R3636" s="107">
        <v>12</v>
      </c>
    </row>
    <row r="3637" spans="1:18" s="843" customFormat="1" ht="22.5" x14ac:dyDescent="0.25">
      <c r="A3637" s="107" t="s">
        <v>19901</v>
      </c>
      <c r="B3637" s="10" t="s">
        <v>19548</v>
      </c>
      <c r="C3637" s="269" t="s">
        <v>30118</v>
      </c>
      <c r="D3637" s="841" t="s">
        <v>23617</v>
      </c>
      <c r="E3637" s="837">
        <v>2100</v>
      </c>
      <c r="F3637" s="269" t="s">
        <v>23618</v>
      </c>
      <c r="G3637" s="841" t="s">
        <v>23619</v>
      </c>
      <c r="H3637" s="842" t="s">
        <v>15585</v>
      </c>
      <c r="I3637" s="842" t="s">
        <v>15585</v>
      </c>
      <c r="J3637" s="107" t="s">
        <v>15585</v>
      </c>
      <c r="K3637" s="10">
        <v>2</v>
      </c>
      <c r="L3637" s="10">
        <v>8</v>
      </c>
      <c r="M3637" s="838">
        <v>17750</v>
      </c>
      <c r="N3637" s="10">
        <v>3</v>
      </c>
      <c r="O3637" s="107">
        <v>6</v>
      </c>
      <c r="P3637" s="838">
        <v>0</v>
      </c>
      <c r="Q3637" s="10">
        <v>3</v>
      </c>
      <c r="R3637" s="107">
        <v>12</v>
      </c>
    </row>
    <row r="3638" spans="1:18" s="843" customFormat="1" ht="22.5" x14ac:dyDescent="0.25">
      <c r="A3638" s="107" t="s">
        <v>19901</v>
      </c>
      <c r="B3638" s="10" t="s">
        <v>19548</v>
      </c>
      <c r="C3638" s="269" t="s">
        <v>30118</v>
      </c>
      <c r="D3638" s="841" t="s">
        <v>19955</v>
      </c>
      <c r="E3638" s="837">
        <v>3200</v>
      </c>
      <c r="F3638" s="269" t="s">
        <v>23620</v>
      </c>
      <c r="G3638" s="841" t="s">
        <v>23621</v>
      </c>
      <c r="H3638" s="842" t="s">
        <v>19594</v>
      </c>
      <c r="I3638" s="842" t="s">
        <v>19093</v>
      </c>
      <c r="J3638" s="107" t="s">
        <v>19594</v>
      </c>
      <c r="K3638" s="10">
        <v>3</v>
      </c>
      <c r="L3638" s="10">
        <v>12</v>
      </c>
      <c r="M3638" s="838">
        <v>38359.990000000005</v>
      </c>
      <c r="N3638" s="10">
        <v>0</v>
      </c>
      <c r="O3638" s="107">
        <v>6</v>
      </c>
      <c r="P3638" s="838">
        <v>18559.330000000002</v>
      </c>
      <c r="Q3638" s="10">
        <v>0</v>
      </c>
      <c r="R3638" s="107">
        <v>12</v>
      </c>
    </row>
    <row r="3639" spans="1:18" s="843" customFormat="1" ht="22.5" x14ac:dyDescent="0.25">
      <c r="A3639" s="107" t="s">
        <v>19901</v>
      </c>
      <c r="B3639" s="10" t="s">
        <v>19548</v>
      </c>
      <c r="C3639" s="269" t="s">
        <v>30118</v>
      </c>
      <c r="D3639" s="841" t="s">
        <v>20006</v>
      </c>
      <c r="E3639" s="837">
        <v>1400</v>
      </c>
      <c r="F3639" s="269" t="s">
        <v>23622</v>
      </c>
      <c r="G3639" s="841" t="s">
        <v>23623</v>
      </c>
      <c r="H3639" s="842" t="s">
        <v>17159</v>
      </c>
      <c r="I3639" s="842" t="s">
        <v>15810</v>
      </c>
      <c r="J3639" s="107" t="s">
        <v>17159</v>
      </c>
      <c r="K3639" s="10">
        <v>3</v>
      </c>
      <c r="L3639" s="10">
        <v>12</v>
      </c>
      <c r="M3639" s="838">
        <v>17610</v>
      </c>
      <c r="N3639" s="10">
        <v>0</v>
      </c>
      <c r="O3639" s="107">
        <v>6</v>
      </c>
      <c r="P3639" s="838">
        <v>8400</v>
      </c>
      <c r="Q3639" s="10">
        <v>0</v>
      </c>
      <c r="R3639" s="107">
        <v>12</v>
      </c>
    </row>
    <row r="3640" spans="1:18" s="843" customFormat="1" ht="22.5" x14ac:dyDescent="0.25">
      <c r="A3640" s="107" t="s">
        <v>19901</v>
      </c>
      <c r="B3640" s="10" t="s">
        <v>19548</v>
      </c>
      <c r="C3640" s="269" t="s">
        <v>30118</v>
      </c>
      <c r="D3640" s="841" t="s">
        <v>19964</v>
      </c>
      <c r="E3640" s="837">
        <v>1900</v>
      </c>
      <c r="F3640" s="269" t="s">
        <v>23624</v>
      </c>
      <c r="G3640" s="841" t="s">
        <v>23625</v>
      </c>
      <c r="H3640" s="842" t="s">
        <v>15585</v>
      </c>
      <c r="I3640" s="842" t="s">
        <v>15585</v>
      </c>
      <c r="J3640" s="107" t="s">
        <v>15585</v>
      </c>
      <c r="K3640" s="10">
        <v>3</v>
      </c>
      <c r="L3640" s="10">
        <v>12</v>
      </c>
      <c r="M3640" s="838">
        <v>23601.68</v>
      </c>
      <c r="N3640" s="10">
        <v>0</v>
      </c>
      <c r="O3640" s="107">
        <v>6</v>
      </c>
      <c r="P3640" s="838">
        <v>11361.070000000002</v>
      </c>
      <c r="Q3640" s="10">
        <v>0</v>
      </c>
      <c r="R3640" s="107">
        <v>12</v>
      </c>
    </row>
    <row r="3641" spans="1:18" s="843" customFormat="1" ht="22.5" x14ac:dyDescent="0.25">
      <c r="A3641" s="107" t="s">
        <v>19901</v>
      </c>
      <c r="B3641" s="10" t="s">
        <v>19548</v>
      </c>
      <c r="C3641" s="269" t="s">
        <v>30118</v>
      </c>
      <c r="D3641" s="841" t="s">
        <v>19991</v>
      </c>
      <c r="E3641" s="837">
        <v>1200</v>
      </c>
      <c r="F3641" s="269" t="s">
        <v>23626</v>
      </c>
      <c r="G3641" s="841" t="s">
        <v>23627</v>
      </c>
      <c r="H3641" s="842" t="s">
        <v>17159</v>
      </c>
      <c r="I3641" s="842" t="s">
        <v>15810</v>
      </c>
      <c r="J3641" s="107" t="s">
        <v>17159</v>
      </c>
      <c r="K3641" s="10">
        <v>3</v>
      </c>
      <c r="L3641" s="10">
        <v>12</v>
      </c>
      <c r="M3641" s="838">
        <v>15210</v>
      </c>
      <c r="N3641" s="10">
        <v>0</v>
      </c>
      <c r="O3641" s="107">
        <v>6</v>
      </c>
      <c r="P3641" s="838">
        <v>7200</v>
      </c>
      <c r="Q3641" s="10">
        <v>0</v>
      </c>
      <c r="R3641" s="107">
        <v>12</v>
      </c>
    </row>
    <row r="3642" spans="1:18" s="843" customFormat="1" ht="22.5" x14ac:dyDescent="0.25">
      <c r="A3642" s="107" t="s">
        <v>19901</v>
      </c>
      <c r="B3642" s="10" t="s">
        <v>19548</v>
      </c>
      <c r="C3642" s="269" t="s">
        <v>30118</v>
      </c>
      <c r="D3642" s="841" t="s">
        <v>15906</v>
      </c>
      <c r="E3642" s="837">
        <v>2000</v>
      </c>
      <c r="F3642" s="269" t="s">
        <v>23628</v>
      </c>
      <c r="G3642" s="841" t="s">
        <v>23629</v>
      </c>
      <c r="H3642" s="842" t="s">
        <v>16817</v>
      </c>
      <c r="I3642" s="842" t="s">
        <v>15810</v>
      </c>
      <c r="J3642" s="107" t="s">
        <v>16817</v>
      </c>
      <c r="K3642" s="10">
        <v>3</v>
      </c>
      <c r="L3642" s="10">
        <v>12</v>
      </c>
      <c r="M3642" s="838">
        <v>24810</v>
      </c>
      <c r="N3642" s="10">
        <v>0</v>
      </c>
      <c r="O3642" s="107">
        <v>6</v>
      </c>
      <c r="P3642" s="838">
        <v>11991.53</v>
      </c>
      <c r="Q3642" s="10">
        <v>0</v>
      </c>
      <c r="R3642" s="107">
        <v>12</v>
      </c>
    </row>
    <row r="3643" spans="1:18" s="843" customFormat="1" ht="22.5" x14ac:dyDescent="0.25">
      <c r="A3643" s="107" t="s">
        <v>19901</v>
      </c>
      <c r="B3643" s="10" t="s">
        <v>19548</v>
      </c>
      <c r="C3643" s="269" t="s">
        <v>30118</v>
      </c>
      <c r="D3643" s="841" t="s">
        <v>19902</v>
      </c>
      <c r="E3643" s="837">
        <v>2100</v>
      </c>
      <c r="F3643" s="269" t="s">
        <v>23630</v>
      </c>
      <c r="G3643" s="841" t="s">
        <v>23631</v>
      </c>
      <c r="H3643" s="842" t="s">
        <v>17159</v>
      </c>
      <c r="I3643" s="842" t="s">
        <v>15810</v>
      </c>
      <c r="J3643" s="107" t="s">
        <v>17159</v>
      </c>
      <c r="K3643" s="10">
        <v>3</v>
      </c>
      <c r="L3643" s="10">
        <v>12</v>
      </c>
      <c r="M3643" s="838">
        <v>25800</v>
      </c>
      <c r="N3643" s="10">
        <v>0</v>
      </c>
      <c r="O3643" s="107">
        <v>6</v>
      </c>
      <c r="P3643" s="838">
        <v>12600</v>
      </c>
      <c r="Q3643" s="10">
        <v>0</v>
      </c>
      <c r="R3643" s="107">
        <v>12</v>
      </c>
    </row>
    <row r="3644" spans="1:18" s="843" customFormat="1" ht="22.5" x14ac:dyDescent="0.25">
      <c r="A3644" s="107" t="s">
        <v>19901</v>
      </c>
      <c r="B3644" s="10" t="s">
        <v>19548</v>
      </c>
      <c r="C3644" s="269" t="s">
        <v>30118</v>
      </c>
      <c r="D3644" s="841" t="s">
        <v>19905</v>
      </c>
      <c r="E3644" s="837">
        <v>2100</v>
      </c>
      <c r="F3644" s="269" t="s">
        <v>23632</v>
      </c>
      <c r="G3644" s="841" t="s">
        <v>23633</v>
      </c>
      <c r="H3644" s="842" t="s">
        <v>15585</v>
      </c>
      <c r="I3644" s="842" t="s">
        <v>15585</v>
      </c>
      <c r="J3644" s="107" t="s">
        <v>15585</v>
      </c>
      <c r="K3644" s="10">
        <v>3</v>
      </c>
      <c r="L3644" s="10">
        <v>12</v>
      </c>
      <c r="M3644" s="838">
        <v>25756.25</v>
      </c>
      <c r="N3644" s="10">
        <v>0</v>
      </c>
      <c r="O3644" s="107">
        <v>6</v>
      </c>
      <c r="P3644" s="838">
        <v>12600</v>
      </c>
      <c r="Q3644" s="10">
        <v>0</v>
      </c>
      <c r="R3644" s="107">
        <v>12</v>
      </c>
    </row>
    <row r="3645" spans="1:18" s="843" customFormat="1" ht="22.5" x14ac:dyDescent="0.25">
      <c r="A3645" s="107" t="s">
        <v>19901</v>
      </c>
      <c r="B3645" s="10" t="s">
        <v>19548</v>
      </c>
      <c r="C3645" s="269" t="s">
        <v>30118</v>
      </c>
      <c r="D3645" s="841" t="s">
        <v>19902</v>
      </c>
      <c r="E3645" s="837">
        <v>2100</v>
      </c>
      <c r="F3645" s="269" t="s">
        <v>23634</v>
      </c>
      <c r="G3645" s="841" t="s">
        <v>23635</v>
      </c>
      <c r="H3645" s="842" t="s">
        <v>15585</v>
      </c>
      <c r="I3645" s="842" t="s">
        <v>15585</v>
      </c>
      <c r="J3645" s="107" t="s">
        <v>15585</v>
      </c>
      <c r="K3645" s="10">
        <v>3</v>
      </c>
      <c r="L3645" s="10">
        <v>12</v>
      </c>
      <c r="M3645" s="838">
        <v>25800</v>
      </c>
      <c r="N3645" s="10">
        <v>0</v>
      </c>
      <c r="O3645" s="107">
        <v>6</v>
      </c>
      <c r="P3645" s="838">
        <v>12600</v>
      </c>
      <c r="Q3645" s="10">
        <v>0</v>
      </c>
      <c r="R3645" s="107">
        <v>12</v>
      </c>
    </row>
    <row r="3646" spans="1:18" s="843" customFormat="1" ht="22.5" x14ac:dyDescent="0.25">
      <c r="A3646" s="107" t="s">
        <v>19901</v>
      </c>
      <c r="B3646" s="10" t="s">
        <v>19548</v>
      </c>
      <c r="C3646" s="269" t="s">
        <v>30118</v>
      </c>
      <c r="D3646" s="841" t="s">
        <v>23636</v>
      </c>
      <c r="E3646" s="837">
        <v>5500</v>
      </c>
      <c r="F3646" s="269" t="s">
        <v>23637</v>
      </c>
      <c r="G3646" s="841" t="s">
        <v>23638</v>
      </c>
      <c r="H3646" s="842" t="s">
        <v>19605</v>
      </c>
      <c r="I3646" s="842" t="s">
        <v>19093</v>
      </c>
      <c r="J3646" s="107" t="s">
        <v>19605</v>
      </c>
      <c r="K3646" s="10">
        <v>2</v>
      </c>
      <c r="L3646" s="10">
        <v>8</v>
      </c>
      <c r="M3646" s="838">
        <v>45556.67</v>
      </c>
      <c r="N3646" s="10">
        <v>3</v>
      </c>
      <c r="O3646" s="107">
        <v>6</v>
      </c>
      <c r="P3646" s="838">
        <v>0</v>
      </c>
      <c r="Q3646" s="10">
        <v>3</v>
      </c>
      <c r="R3646" s="107">
        <v>12</v>
      </c>
    </row>
    <row r="3647" spans="1:18" s="843" customFormat="1" ht="22.5" x14ac:dyDescent="0.25">
      <c r="A3647" s="107" t="s">
        <v>19901</v>
      </c>
      <c r="B3647" s="10" t="s">
        <v>19548</v>
      </c>
      <c r="C3647" s="269" t="s">
        <v>30118</v>
      </c>
      <c r="D3647" s="841" t="s">
        <v>15774</v>
      </c>
      <c r="E3647" s="837">
        <v>2000</v>
      </c>
      <c r="F3647" s="269" t="s">
        <v>23639</v>
      </c>
      <c r="G3647" s="841" t="s">
        <v>23640</v>
      </c>
      <c r="H3647" s="842" t="s">
        <v>15446</v>
      </c>
      <c r="I3647" s="842" t="s">
        <v>19093</v>
      </c>
      <c r="J3647" s="107" t="s">
        <v>15446</v>
      </c>
      <c r="K3647" s="10">
        <v>3</v>
      </c>
      <c r="L3647" s="10">
        <v>12</v>
      </c>
      <c r="M3647" s="838">
        <v>24813.75</v>
      </c>
      <c r="N3647" s="10">
        <v>0</v>
      </c>
      <c r="O3647" s="107">
        <v>6</v>
      </c>
      <c r="P3647" s="838">
        <v>12000</v>
      </c>
      <c r="Q3647" s="10">
        <v>0</v>
      </c>
      <c r="R3647" s="107">
        <v>12</v>
      </c>
    </row>
    <row r="3648" spans="1:18" s="843" customFormat="1" ht="22.5" x14ac:dyDescent="0.25">
      <c r="A3648" s="107" t="s">
        <v>19901</v>
      </c>
      <c r="B3648" s="10" t="s">
        <v>19548</v>
      </c>
      <c r="C3648" s="269" t="s">
        <v>30118</v>
      </c>
      <c r="D3648" s="841" t="s">
        <v>19926</v>
      </c>
      <c r="E3648" s="837">
        <v>1025</v>
      </c>
      <c r="F3648" s="269" t="s">
        <v>23641</v>
      </c>
      <c r="G3648" s="841" t="s">
        <v>23642</v>
      </c>
      <c r="H3648" s="842" t="s">
        <v>15585</v>
      </c>
      <c r="I3648" s="842" t="s">
        <v>15585</v>
      </c>
      <c r="J3648" s="107" t="s">
        <v>15585</v>
      </c>
      <c r="K3648" s="10">
        <v>3</v>
      </c>
      <c r="L3648" s="10">
        <v>12</v>
      </c>
      <c r="M3648" s="838">
        <v>12810</v>
      </c>
      <c r="N3648" s="10">
        <v>0</v>
      </c>
      <c r="O3648" s="107">
        <v>6</v>
      </c>
      <c r="P3648" s="838">
        <v>6025</v>
      </c>
      <c r="Q3648" s="10">
        <v>0</v>
      </c>
      <c r="R3648" s="107">
        <v>12</v>
      </c>
    </row>
    <row r="3649" spans="1:18" s="843" customFormat="1" ht="22.5" x14ac:dyDescent="0.25">
      <c r="A3649" s="107" t="s">
        <v>19901</v>
      </c>
      <c r="B3649" s="10" t="s">
        <v>19548</v>
      </c>
      <c r="C3649" s="269" t="s">
        <v>30118</v>
      </c>
      <c r="D3649" s="841" t="s">
        <v>19902</v>
      </c>
      <c r="E3649" s="837">
        <v>2100</v>
      </c>
      <c r="F3649" s="269" t="s">
        <v>23643</v>
      </c>
      <c r="G3649" s="841" t="s">
        <v>23644</v>
      </c>
      <c r="H3649" s="842" t="s">
        <v>17159</v>
      </c>
      <c r="I3649" s="842" t="s">
        <v>15810</v>
      </c>
      <c r="J3649" s="107" t="s">
        <v>17159</v>
      </c>
      <c r="K3649" s="10">
        <v>3</v>
      </c>
      <c r="L3649" s="10">
        <v>12</v>
      </c>
      <c r="M3649" s="838">
        <v>25800</v>
      </c>
      <c r="N3649" s="10">
        <v>0</v>
      </c>
      <c r="O3649" s="107">
        <v>6</v>
      </c>
      <c r="P3649" s="838">
        <v>12600</v>
      </c>
      <c r="Q3649" s="10">
        <v>0</v>
      </c>
      <c r="R3649" s="107">
        <v>12</v>
      </c>
    </row>
    <row r="3650" spans="1:18" s="843" customFormat="1" ht="22.5" x14ac:dyDescent="0.25">
      <c r="A3650" s="107" t="s">
        <v>19901</v>
      </c>
      <c r="B3650" s="10" t="s">
        <v>19548</v>
      </c>
      <c r="C3650" s="269" t="s">
        <v>30118</v>
      </c>
      <c r="D3650" s="841" t="s">
        <v>21029</v>
      </c>
      <c r="E3650" s="837">
        <v>4400</v>
      </c>
      <c r="F3650" s="269" t="s">
        <v>23645</v>
      </c>
      <c r="G3650" s="841" t="s">
        <v>23646</v>
      </c>
      <c r="H3650" s="842" t="s">
        <v>19594</v>
      </c>
      <c r="I3650" s="842" t="s">
        <v>19093</v>
      </c>
      <c r="J3650" s="107" t="s">
        <v>19594</v>
      </c>
      <c r="K3650" s="10">
        <v>3</v>
      </c>
      <c r="L3650" s="10">
        <v>12</v>
      </c>
      <c r="M3650" s="838">
        <v>54200</v>
      </c>
      <c r="N3650" s="10">
        <v>0</v>
      </c>
      <c r="O3650" s="107">
        <v>6</v>
      </c>
      <c r="P3650" s="838">
        <v>26400</v>
      </c>
      <c r="Q3650" s="10">
        <v>0</v>
      </c>
      <c r="R3650" s="107">
        <v>12</v>
      </c>
    </row>
    <row r="3651" spans="1:18" s="843" customFormat="1" ht="22.5" x14ac:dyDescent="0.25">
      <c r="A3651" s="107" t="s">
        <v>19901</v>
      </c>
      <c r="B3651" s="10" t="s">
        <v>19548</v>
      </c>
      <c r="C3651" s="269" t="s">
        <v>30118</v>
      </c>
      <c r="D3651" s="841" t="s">
        <v>22144</v>
      </c>
      <c r="E3651" s="837">
        <v>3200</v>
      </c>
      <c r="F3651" s="269" t="s">
        <v>23647</v>
      </c>
      <c r="G3651" s="841" t="s">
        <v>23648</v>
      </c>
      <c r="H3651" s="842" t="s">
        <v>19594</v>
      </c>
      <c r="I3651" s="842" t="s">
        <v>19093</v>
      </c>
      <c r="J3651" s="107" t="s">
        <v>19594</v>
      </c>
      <c r="K3651" s="10">
        <v>3</v>
      </c>
      <c r="L3651" s="10">
        <v>12</v>
      </c>
      <c r="M3651" s="838">
        <v>39000</v>
      </c>
      <c r="N3651" s="10">
        <v>0</v>
      </c>
      <c r="O3651" s="107">
        <v>4</v>
      </c>
      <c r="P3651" s="838">
        <v>14871.119999999999</v>
      </c>
      <c r="Q3651" s="10">
        <v>0</v>
      </c>
      <c r="R3651" s="107">
        <v>0</v>
      </c>
    </row>
    <row r="3652" spans="1:18" s="843" customFormat="1" ht="22.5" x14ac:dyDescent="0.25">
      <c r="A3652" s="107" t="s">
        <v>19901</v>
      </c>
      <c r="B3652" s="10" t="s">
        <v>19548</v>
      </c>
      <c r="C3652" s="269" t="s">
        <v>30118</v>
      </c>
      <c r="D3652" s="841" t="s">
        <v>19964</v>
      </c>
      <c r="E3652" s="837">
        <v>1900</v>
      </c>
      <c r="F3652" s="269" t="s">
        <v>23649</v>
      </c>
      <c r="G3652" s="841" t="s">
        <v>23650</v>
      </c>
      <c r="H3652" s="842" t="s">
        <v>15585</v>
      </c>
      <c r="I3652" s="842" t="s">
        <v>15585</v>
      </c>
      <c r="J3652" s="107" t="s">
        <v>15585</v>
      </c>
      <c r="K3652" s="10">
        <v>3</v>
      </c>
      <c r="L3652" s="10">
        <v>12</v>
      </c>
      <c r="M3652" s="838">
        <v>23566.06</v>
      </c>
      <c r="N3652" s="10">
        <v>0</v>
      </c>
      <c r="O3652" s="107">
        <v>6</v>
      </c>
      <c r="P3652" s="838">
        <v>11370.699999999999</v>
      </c>
      <c r="Q3652" s="10">
        <v>0</v>
      </c>
      <c r="R3652" s="107">
        <v>12</v>
      </c>
    </row>
    <row r="3653" spans="1:18" s="843" customFormat="1" ht="22.5" x14ac:dyDescent="0.25">
      <c r="A3653" s="107" t="s">
        <v>19901</v>
      </c>
      <c r="B3653" s="10" t="s">
        <v>19548</v>
      </c>
      <c r="C3653" s="269" t="s">
        <v>30118</v>
      </c>
      <c r="D3653" s="841" t="s">
        <v>19902</v>
      </c>
      <c r="E3653" s="837">
        <v>2100</v>
      </c>
      <c r="F3653" s="269" t="s">
        <v>23651</v>
      </c>
      <c r="G3653" s="841" t="s">
        <v>23652</v>
      </c>
      <c r="H3653" s="842" t="s">
        <v>17159</v>
      </c>
      <c r="I3653" s="842" t="s">
        <v>15810</v>
      </c>
      <c r="J3653" s="107" t="s">
        <v>17159</v>
      </c>
      <c r="K3653" s="10">
        <v>3</v>
      </c>
      <c r="L3653" s="10">
        <v>12</v>
      </c>
      <c r="M3653" s="838">
        <v>25797.809999999998</v>
      </c>
      <c r="N3653" s="10">
        <v>0</v>
      </c>
      <c r="O3653" s="107">
        <v>6</v>
      </c>
      <c r="P3653" s="838">
        <v>12600</v>
      </c>
      <c r="Q3653" s="10">
        <v>0</v>
      </c>
      <c r="R3653" s="107">
        <v>12</v>
      </c>
    </row>
    <row r="3654" spans="1:18" s="843" customFormat="1" ht="22.5" x14ac:dyDescent="0.25">
      <c r="A3654" s="107" t="s">
        <v>19901</v>
      </c>
      <c r="B3654" s="10" t="s">
        <v>19548</v>
      </c>
      <c r="C3654" s="269" t="s">
        <v>30118</v>
      </c>
      <c r="D3654" s="841" t="s">
        <v>19943</v>
      </c>
      <c r="E3654" s="837">
        <v>3200</v>
      </c>
      <c r="F3654" s="269" t="s">
        <v>23653</v>
      </c>
      <c r="G3654" s="841" t="s">
        <v>23654</v>
      </c>
      <c r="H3654" s="842" t="s">
        <v>17159</v>
      </c>
      <c r="I3654" s="842" t="s">
        <v>15810</v>
      </c>
      <c r="J3654" s="107" t="s">
        <v>17159</v>
      </c>
      <c r="K3654" s="10">
        <v>3</v>
      </c>
      <c r="L3654" s="10">
        <v>12</v>
      </c>
      <c r="M3654" s="838">
        <v>39000</v>
      </c>
      <c r="N3654" s="10">
        <v>0</v>
      </c>
      <c r="O3654" s="107">
        <v>6</v>
      </c>
      <c r="P3654" s="838">
        <v>19200</v>
      </c>
      <c r="Q3654" s="10">
        <v>0</v>
      </c>
      <c r="R3654" s="107">
        <v>12</v>
      </c>
    </row>
    <row r="3655" spans="1:18" s="843" customFormat="1" ht="22.5" x14ac:dyDescent="0.25">
      <c r="A3655" s="107" t="s">
        <v>19901</v>
      </c>
      <c r="B3655" s="10" t="s">
        <v>19548</v>
      </c>
      <c r="C3655" s="269" t="s">
        <v>30118</v>
      </c>
      <c r="D3655" s="841" t="s">
        <v>15774</v>
      </c>
      <c r="E3655" s="837">
        <v>1700</v>
      </c>
      <c r="F3655" s="269" t="s">
        <v>23655</v>
      </c>
      <c r="G3655" s="841" t="s">
        <v>23656</v>
      </c>
      <c r="H3655" s="842" t="s">
        <v>18791</v>
      </c>
      <c r="I3655" s="842" t="s">
        <v>19093</v>
      </c>
      <c r="J3655" s="107" t="s">
        <v>18791</v>
      </c>
      <c r="K3655" s="10">
        <v>3</v>
      </c>
      <c r="L3655" s="10">
        <v>12</v>
      </c>
      <c r="M3655" s="838">
        <v>21190.75</v>
      </c>
      <c r="N3655" s="10">
        <v>0</v>
      </c>
      <c r="O3655" s="107">
        <v>6</v>
      </c>
      <c r="P3655" s="838">
        <v>10167.77</v>
      </c>
      <c r="Q3655" s="10">
        <v>0</v>
      </c>
      <c r="R3655" s="107">
        <v>12</v>
      </c>
    </row>
    <row r="3656" spans="1:18" s="843" customFormat="1" ht="22.5" x14ac:dyDescent="0.25">
      <c r="A3656" s="107" t="s">
        <v>19901</v>
      </c>
      <c r="B3656" s="10" t="s">
        <v>19548</v>
      </c>
      <c r="C3656" s="269" t="s">
        <v>30118</v>
      </c>
      <c r="D3656" s="841" t="s">
        <v>23657</v>
      </c>
      <c r="E3656" s="837">
        <v>3200</v>
      </c>
      <c r="F3656" s="269" t="s">
        <v>23658</v>
      </c>
      <c r="G3656" s="841" t="s">
        <v>23659</v>
      </c>
      <c r="H3656" s="842" t="s">
        <v>20142</v>
      </c>
      <c r="I3656" s="842" t="s">
        <v>19093</v>
      </c>
      <c r="J3656" s="107" t="s">
        <v>20142</v>
      </c>
      <c r="K3656" s="10">
        <v>3</v>
      </c>
      <c r="L3656" s="10">
        <v>12</v>
      </c>
      <c r="M3656" s="838">
        <v>38973.56</v>
      </c>
      <c r="N3656" s="10">
        <v>0</v>
      </c>
      <c r="O3656" s="107">
        <v>6</v>
      </c>
      <c r="P3656" s="838">
        <v>19093.120000000003</v>
      </c>
      <c r="Q3656" s="10">
        <v>0</v>
      </c>
      <c r="R3656" s="107">
        <v>12</v>
      </c>
    </row>
    <row r="3657" spans="1:18" s="843" customFormat="1" ht="22.5" x14ac:dyDescent="0.25">
      <c r="A3657" s="107" t="s">
        <v>19901</v>
      </c>
      <c r="B3657" s="10" t="s">
        <v>19548</v>
      </c>
      <c r="C3657" s="269" t="s">
        <v>30118</v>
      </c>
      <c r="D3657" s="841" t="s">
        <v>19902</v>
      </c>
      <c r="E3657" s="837">
        <v>2100</v>
      </c>
      <c r="F3657" s="269" t="s">
        <v>23660</v>
      </c>
      <c r="G3657" s="841" t="s">
        <v>23661</v>
      </c>
      <c r="H3657" s="842" t="s">
        <v>17159</v>
      </c>
      <c r="I3657" s="842" t="s">
        <v>15810</v>
      </c>
      <c r="J3657" s="107" t="s">
        <v>17159</v>
      </c>
      <c r="K3657" s="10">
        <v>3</v>
      </c>
      <c r="L3657" s="10">
        <v>12</v>
      </c>
      <c r="M3657" s="838">
        <v>25800</v>
      </c>
      <c r="N3657" s="10">
        <v>0</v>
      </c>
      <c r="O3657" s="107">
        <v>6</v>
      </c>
      <c r="P3657" s="838">
        <v>12600</v>
      </c>
      <c r="Q3657" s="10">
        <v>0</v>
      </c>
      <c r="R3657" s="107">
        <v>12</v>
      </c>
    </row>
    <row r="3658" spans="1:18" s="843" customFormat="1" ht="33.75" x14ac:dyDescent="0.25">
      <c r="A3658" s="107" t="s">
        <v>19901</v>
      </c>
      <c r="B3658" s="10" t="s">
        <v>19548</v>
      </c>
      <c r="C3658" s="269" t="s">
        <v>30118</v>
      </c>
      <c r="D3658" s="841" t="s">
        <v>20115</v>
      </c>
      <c r="E3658" s="837">
        <v>3000</v>
      </c>
      <c r="F3658" s="269" t="s">
        <v>23662</v>
      </c>
      <c r="G3658" s="841" t="s">
        <v>23663</v>
      </c>
      <c r="H3658" s="842" t="s">
        <v>17461</v>
      </c>
      <c r="I3658" s="842" t="s">
        <v>15810</v>
      </c>
      <c r="J3658" s="107" t="s">
        <v>17461</v>
      </c>
      <c r="K3658" s="10">
        <v>3</v>
      </c>
      <c r="L3658" s="10">
        <v>12</v>
      </c>
      <c r="M3658" s="838">
        <v>36595.42</v>
      </c>
      <c r="N3658" s="10">
        <v>0</v>
      </c>
      <c r="O3658" s="107">
        <v>6</v>
      </c>
      <c r="P3658" s="838">
        <v>17956.45</v>
      </c>
      <c r="Q3658" s="10">
        <v>0</v>
      </c>
      <c r="R3658" s="107">
        <v>12</v>
      </c>
    </row>
    <row r="3659" spans="1:18" s="843" customFormat="1" ht="22.5" x14ac:dyDescent="0.25">
      <c r="A3659" s="107" t="s">
        <v>19901</v>
      </c>
      <c r="B3659" s="10" t="s">
        <v>19548</v>
      </c>
      <c r="C3659" s="269" t="s">
        <v>30118</v>
      </c>
      <c r="D3659" s="841" t="s">
        <v>19902</v>
      </c>
      <c r="E3659" s="837">
        <v>2100</v>
      </c>
      <c r="F3659" s="269" t="s">
        <v>23664</v>
      </c>
      <c r="G3659" s="841" t="s">
        <v>23665</v>
      </c>
      <c r="H3659" s="842" t="s">
        <v>17159</v>
      </c>
      <c r="I3659" s="842" t="s">
        <v>15810</v>
      </c>
      <c r="J3659" s="107" t="s">
        <v>17159</v>
      </c>
      <c r="K3659" s="10">
        <v>3</v>
      </c>
      <c r="L3659" s="10">
        <v>12</v>
      </c>
      <c r="M3659" s="838">
        <v>25030</v>
      </c>
      <c r="N3659" s="10">
        <v>0</v>
      </c>
      <c r="O3659" s="107">
        <v>6</v>
      </c>
      <c r="P3659" s="838">
        <v>12600</v>
      </c>
      <c r="Q3659" s="10">
        <v>0</v>
      </c>
      <c r="R3659" s="107">
        <v>12</v>
      </c>
    </row>
    <row r="3660" spans="1:18" s="843" customFormat="1" ht="22.5" x14ac:dyDescent="0.25">
      <c r="A3660" s="107" t="s">
        <v>19901</v>
      </c>
      <c r="B3660" s="10" t="s">
        <v>19548</v>
      </c>
      <c r="C3660" s="269" t="s">
        <v>30118</v>
      </c>
      <c r="D3660" s="841" t="s">
        <v>20021</v>
      </c>
      <c r="E3660" s="837">
        <v>1250</v>
      </c>
      <c r="F3660" s="269" t="s">
        <v>23666</v>
      </c>
      <c r="G3660" s="841" t="s">
        <v>23667</v>
      </c>
      <c r="H3660" s="842" t="s">
        <v>15585</v>
      </c>
      <c r="I3660" s="842" t="s">
        <v>15585</v>
      </c>
      <c r="J3660" s="107" t="s">
        <v>15585</v>
      </c>
      <c r="K3660" s="10">
        <v>3</v>
      </c>
      <c r="L3660" s="10">
        <v>12</v>
      </c>
      <c r="M3660" s="838">
        <v>15810</v>
      </c>
      <c r="N3660" s="10">
        <v>0</v>
      </c>
      <c r="O3660" s="107">
        <v>6</v>
      </c>
      <c r="P3660" s="838">
        <v>7458.33</v>
      </c>
      <c r="Q3660" s="10">
        <v>0</v>
      </c>
      <c r="R3660" s="107">
        <v>12</v>
      </c>
    </row>
    <row r="3661" spans="1:18" s="843" customFormat="1" ht="22.5" x14ac:dyDescent="0.25">
      <c r="A3661" s="107" t="s">
        <v>19901</v>
      </c>
      <c r="B3661" s="10" t="s">
        <v>19548</v>
      </c>
      <c r="C3661" s="269" t="s">
        <v>30118</v>
      </c>
      <c r="D3661" s="841" t="s">
        <v>19905</v>
      </c>
      <c r="E3661" s="837">
        <v>2100</v>
      </c>
      <c r="F3661" s="269" t="s">
        <v>23668</v>
      </c>
      <c r="G3661" s="841" t="s">
        <v>23669</v>
      </c>
      <c r="H3661" s="842" t="s">
        <v>17159</v>
      </c>
      <c r="I3661" s="842" t="s">
        <v>15810</v>
      </c>
      <c r="J3661" s="107" t="s">
        <v>17159</v>
      </c>
      <c r="K3661" s="10">
        <v>3</v>
      </c>
      <c r="L3661" s="10">
        <v>12</v>
      </c>
      <c r="M3661" s="838">
        <v>25791.25</v>
      </c>
      <c r="N3661" s="10">
        <v>0</v>
      </c>
      <c r="O3661" s="107">
        <v>6</v>
      </c>
      <c r="P3661" s="838">
        <v>12600</v>
      </c>
      <c r="Q3661" s="10">
        <v>0</v>
      </c>
      <c r="R3661" s="107">
        <v>12</v>
      </c>
    </row>
    <row r="3662" spans="1:18" s="843" customFormat="1" ht="22.5" x14ac:dyDescent="0.25">
      <c r="A3662" s="107" t="s">
        <v>19901</v>
      </c>
      <c r="B3662" s="10" t="s">
        <v>19548</v>
      </c>
      <c r="C3662" s="269" t="s">
        <v>30118</v>
      </c>
      <c r="D3662" s="841" t="s">
        <v>23670</v>
      </c>
      <c r="E3662" s="837">
        <v>3500</v>
      </c>
      <c r="F3662" s="269" t="s">
        <v>23671</v>
      </c>
      <c r="G3662" s="841" t="s">
        <v>23672</v>
      </c>
      <c r="H3662" s="842" t="s">
        <v>19594</v>
      </c>
      <c r="I3662" s="842" t="s">
        <v>19093</v>
      </c>
      <c r="J3662" s="107" t="s">
        <v>19594</v>
      </c>
      <c r="K3662" s="10">
        <v>3</v>
      </c>
      <c r="L3662" s="10">
        <v>12</v>
      </c>
      <c r="M3662" s="838">
        <v>42748.33</v>
      </c>
      <c r="N3662" s="10">
        <v>0</v>
      </c>
      <c r="O3662" s="107">
        <v>6</v>
      </c>
      <c r="P3662" s="838">
        <v>21000</v>
      </c>
      <c r="Q3662" s="10">
        <v>0</v>
      </c>
      <c r="R3662" s="107">
        <v>12</v>
      </c>
    </row>
    <row r="3663" spans="1:18" s="843" customFormat="1" ht="22.5" x14ac:dyDescent="0.25">
      <c r="A3663" s="107" t="s">
        <v>19901</v>
      </c>
      <c r="B3663" s="10" t="s">
        <v>19548</v>
      </c>
      <c r="C3663" s="269" t="s">
        <v>30118</v>
      </c>
      <c r="D3663" s="841" t="s">
        <v>20526</v>
      </c>
      <c r="E3663" s="837">
        <v>2100</v>
      </c>
      <c r="F3663" s="269" t="s">
        <v>23673</v>
      </c>
      <c r="G3663" s="841" t="s">
        <v>23674</v>
      </c>
      <c r="H3663" s="842" t="s">
        <v>15585</v>
      </c>
      <c r="I3663" s="842" t="s">
        <v>15585</v>
      </c>
      <c r="J3663" s="107" t="s">
        <v>15585</v>
      </c>
      <c r="K3663" s="10">
        <v>3</v>
      </c>
      <c r="L3663" s="10">
        <v>12</v>
      </c>
      <c r="M3663" s="838">
        <v>25800</v>
      </c>
      <c r="N3663" s="10">
        <v>0</v>
      </c>
      <c r="O3663" s="107">
        <v>6</v>
      </c>
      <c r="P3663" s="838">
        <v>12600</v>
      </c>
      <c r="Q3663" s="10">
        <v>0</v>
      </c>
      <c r="R3663" s="107">
        <v>12</v>
      </c>
    </row>
    <row r="3664" spans="1:18" s="843" customFormat="1" ht="22.5" x14ac:dyDescent="0.25">
      <c r="A3664" s="107" t="s">
        <v>19901</v>
      </c>
      <c r="B3664" s="10" t="s">
        <v>19548</v>
      </c>
      <c r="C3664" s="269" t="s">
        <v>30118</v>
      </c>
      <c r="D3664" s="841" t="s">
        <v>20143</v>
      </c>
      <c r="E3664" s="837">
        <v>4300</v>
      </c>
      <c r="F3664" s="269" t="s">
        <v>23675</v>
      </c>
      <c r="G3664" s="841" t="s">
        <v>23676</v>
      </c>
      <c r="H3664" s="842" t="s">
        <v>19594</v>
      </c>
      <c r="I3664" s="842" t="s">
        <v>19093</v>
      </c>
      <c r="J3664" s="107" t="s">
        <v>19594</v>
      </c>
      <c r="K3664" s="10">
        <v>3</v>
      </c>
      <c r="L3664" s="10">
        <v>12</v>
      </c>
      <c r="M3664" s="838">
        <v>52200</v>
      </c>
      <c r="N3664" s="10">
        <v>0</v>
      </c>
      <c r="O3664" s="107">
        <v>6</v>
      </c>
      <c r="P3664" s="838">
        <v>25800</v>
      </c>
      <c r="Q3664" s="10">
        <v>0</v>
      </c>
      <c r="R3664" s="107">
        <v>12</v>
      </c>
    </row>
    <row r="3665" spans="1:18" s="843" customFormat="1" ht="22.5" x14ac:dyDescent="0.25">
      <c r="A3665" s="107" t="s">
        <v>19901</v>
      </c>
      <c r="B3665" s="10" t="s">
        <v>19548</v>
      </c>
      <c r="C3665" s="269" t="s">
        <v>30118</v>
      </c>
      <c r="D3665" s="841" t="s">
        <v>23677</v>
      </c>
      <c r="E3665" s="837">
        <v>2600</v>
      </c>
      <c r="F3665" s="269" t="s">
        <v>23678</v>
      </c>
      <c r="G3665" s="841" t="s">
        <v>23679</v>
      </c>
      <c r="H3665" s="842" t="s">
        <v>20991</v>
      </c>
      <c r="I3665" s="842" t="s">
        <v>15810</v>
      </c>
      <c r="J3665" s="107" t="s">
        <v>20991</v>
      </c>
      <c r="K3665" s="10">
        <v>3</v>
      </c>
      <c r="L3665" s="10">
        <v>12</v>
      </c>
      <c r="M3665" s="838">
        <v>31703.040000000001</v>
      </c>
      <c r="N3665" s="10">
        <v>0</v>
      </c>
      <c r="O3665" s="107">
        <v>6</v>
      </c>
      <c r="P3665" s="838">
        <v>15475.41</v>
      </c>
      <c r="Q3665" s="10">
        <v>0</v>
      </c>
      <c r="R3665" s="107">
        <v>12</v>
      </c>
    </row>
    <row r="3666" spans="1:18" s="843" customFormat="1" ht="22.5" x14ac:dyDescent="0.25">
      <c r="A3666" s="107" t="s">
        <v>19901</v>
      </c>
      <c r="B3666" s="10" t="s">
        <v>19548</v>
      </c>
      <c r="C3666" s="269" t="s">
        <v>30118</v>
      </c>
      <c r="D3666" s="841" t="s">
        <v>19902</v>
      </c>
      <c r="E3666" s="837">
        <v>2100</v>
      </c>
      <c r="F3666" s="269" t="s">
        <v>23680</v>
      </c>
      <c r="G3666" s="841" t="s">
        <v>23681</v>
      </c>
      <c r="H3666" s="842" t="s">
        <v>17159</v>
      </c>
      <c r="I3666" s="842" t="s">
        <v>15810</v>
      </c>
      <c r="J3666" s="107" t="s">
        <v>17159</v>
      </c>
      <c r="K3666" s="10">
        <v>3</v>
      </c>
      <c r="L3666" s="10">
        <v>12</v>
      </c>
      <c r="M3666" s="838">
        <v>25800</v>
      </c>
      <c r="N3666" s="10">
        <v>0</v>
      </c>
      <c r="O3666" s="107">
        <v>6</v>
      </c>
      <c r="P3666" s="838">
        <v>12600</v>
      </c>
      <c r="Q3666" s="10">
        <v>0</v>
      </c>
      <c r="R3666" s="107">
        <v>12</v>
      </c>
    </row>
    <row r="3667" spans="1:18" s="843" customFormat="1" ht="22.5" x14ac:dyDescent="0.25">
      <c r="A3667" s="107" t="s">
        <v>19901</v>
      </c>
      <c r="B3667" s="10" t="s">
        <v>19548</v>
      </c>
      <c r="C3667" s="269" t="s">
        <v>30118</v>
      </c>
      <c r="D3667" s="841" t="s">
        <v>19902</v>
      </c>
      <c r="E3667" s="837">
        <v>2100</v>
      </c>
      <c r="F3667" s="269" t="s">
        <v>23682</v>
      </c>
      <c r="G3667" s="841" t="s">
        <v>23683</v>
      </c>
      <c r="H3667" s="842" t="s">
        <v>17159</v>
      </c>
      <c r="I3667" s="842" t="s">
        <v>15810</v>
      </c>
      <c r="J3667" s="107" t="s">
        <v>17159</v>
      </c>
      <c r="K3667" s="10">
        <v>3</v>
      </c>
      <c r="L3667" s="10">
        <v>12</v>
      </c>
      <c r="M3667" s="838">
        <v>25730</v>
      </c>
      <c r="N3667" s="10">
        <v>0</v>
      </c>
      <c r="O3667" s="107">
        <v>6</v>
      </c>
      <c r="P3667" s="838">
        <v>12600</v>
      </c>
      <c r="Q3667" s="10">
        <v>0</v>
      </c>
      <c r="R3667" s="107">
        <v>12</v>
      </c>
    </row>
    <row r="3668" spans="1:18" s="843" customFormat="1" ht="22.5" x14ac:dyDescent="0.25">
      <c r="A3668" s="107" t="s">
        <v>19901</v>
      </c>
      <c r="B3668" s="10" t="s">
        <v>19548</v>
      </c>
      <c r="C3668" s="269" t="s">
        <v>30118</v>
      </c>
      <c r="D3668" s="841" t="s">
        <v>23684</v>
      </c>
      <c r="E3668" s="837">
        <v>2800</v>
      </c>
      <c r="F3668" s="269" t="s">
        <v>23685</v>
      </c>
      <c r="G3668" s="841" t="s">
        <v>23686</v>
      </c>
      <c r="H3668" s="842" t="s">
        <v>19594</v>
      </c>
      <c r="I3668" s="842" t="s">
        <v>19093</v>
      </c>
      <c r="J3668" s="107" t="s">
        <v>19594</v>
      </c>
      <c r="K3668" s="10">
        <v>3</v>
      </c>
      <c r="L3668" s="10">
        <v>12</v>
      </c>
      <c r="M3668" s="838">
        <v>34199.229999999996</v>
      </c>
      <c r="N3668" s="10">
        <v>0</v>
      </c>
      <c r="O3668" s="107">
        <v>6</v>
      </c>
      <c r="P3668" s="838">
        <v>16800</v>
      </c>
      <c r="Q3668" s="10">
        <v>0</v>
      </c>
      <c r="R3668" s="107">
        <v>12</v>
      </c>
    </row>
    <row r="3669" spans="1:18" s="843" customFormat="1" ht="22.5" x14ac:dyDescent="0.25">
      <c r="A3669" s="107" t="s">
        <v>19901</v>
      </c>
      <c r="B3669" s="10" t="s">
        <v>19548</v>
      </c>
      <c r="C3669" s="269" t="s">
        <v>30118</v>
      </c>
      <c r="D3669" s="841" t="s">
        <v>22029</v>
      </c>
      <c r="E3669" s="837">
        <v>2900</v>
      </c>
      <c r="F3669" s="269" t="s">
        <v>23687</v>
      </c>
      <c r="G3669" s="841" t="s">
        <v>23688</v>
      </c>
      <c r="H3669" s="842" t="s">
        <v>15585</v>
      </c>
      <c r="I3669" s="842" t="s">
        <v>15585</v>
      </c>
      <c r="J3669" s="107" t="s">
        <v>15585</v>
      </c>
      <c r="K3669" s="10">
        <v>3</v>
      </c>
      <c r="L3669" s="10">
        <v>12</v>
      </c>
      <c r="M3669" s="838">
        <v>35110</v>
      </c>
      <c r="N3669" s="10">
        <v>0</v>
      </c>
      <c r="O3669" s="107">
        <v>4</v>
      </c>
      <c r="P3669" s="838">
        <v>14147.570000000002</v>
      </c>
      <c r="Q3669" s="10">
        <v>0</v>
      </c>
      <c r="R3669" s="107">
        <v>0</v>
      </c>
    </row>
    <row r="3670" spans="1:18" s="843" customFormat="1" ht="22.5" x14ac:dyDescent="0.25">
      <c r="A3670" s="107" t="s">
        <v>19901</v>
      </c>
      <c r="B3670" s="10" t="s">
        <v>19548</v>
      </c>
      <c r="C3670" s="269" t="s">
        <v>30118</v>
      </c>
      <c r="D3670" s="841" t="s">
        <v>19955</v>
      </c>
      <c r="E3670" s="837">
        <v>3200</v>
      </c>
      <c r="F3670" s="269" t="s">
        <v>23689</v>
      </c>
      <c r="G3670" s="841" t="s">
        <v>23690</v>
      </c>
      <c r="H3670" s="842" t="s">
        <v>20142</v>
      </c>
      <c r="I3670" s="842" t="s">
        <v>19093</v>
      </c>
      <c r="J3670" s="107" t="s">
        <v>20142</v>
      </c>
      <c r="K3670" s="10">
        <v>3</v>
      </c>
      <c r="L3670" s="10">
        <v>12</v>
      </c>
      <c r="M3670" s="838">
        <v>39000</v>
      </c>
      <c r="N3670" s="10">
        <v>0</v>
      </c>
      <c r="O3670" s="107">
        <v>6</v>
      </c>
      <c r="P3670" s="838">
        <v>19200</v>
      </c>
      <c r="Q3670" s="10">
        <v>0</v>
      </c>
      <c r="R3670" s="107">
        <v>12</v>
      </c>
    </row>
    <row r="3671" spans="1:18" s="843" customFormat="1" ht="33.75" x14ac:dyDescent="0.25">
      <c r="A3671" s="107" t="s">
        <v>19901</v>
      </c>
      <c r="B3671" s="10" t="s">
        <v>19548</v>
      </c>
      <c r="C3671" s="269" t="s">
        <v>30118</v>
      </c>
      <c r="D3671" s="841" t="s">
        <v>15774</v>
      </c>
      <c r="E3671" s="837">
        <v>2600</v>
      </c>
      <c r="F3671" s="269" t="s">
        <v>23691</v>
      </c>
      <c r="G3671" s="841" t="s">
        <v>23692</v>
      </c>
      <c r="H3671" s="842" t="s">
        <v>17461</v>
      </c>
      <c r="I3671" s="842" t="s">
        <v>15810</v>
      </c>
      <c r="J3671" s="107" t="s">
        <v>17461</v>
      </c>
      <c r="K3671" s="10">
        <v>3</v>
      </c>
      <c r="L3671" s="10">
        <v>12</v>
      </c>
      <c r="M3671" s="838">
        <v>31794.940000000002</v>
      </c>
      <c r="N3671" s="10">
        <v>0</v>
      </c>
      <c r="O3671" s="107">
        <v>6</v>
      </c>
      <c r="P3671" s="838">
        <v>15423.77</v>
      </c>
      <c r="Q3671" s="10">
        <v>0</v>
      </c>
      <c r="R3671" s="107">
        <v>12</v>
      </c>
    </row>
    <row r="3672" spans="1:18" s="843" customFormat="1" ht="22.5" x14ac:dyDescent="0.25">
      <c r="A3672" s="107" t="s">
        <v>19901</v>
      </c>
      <c r="B3672" s="10" t="s">
        <v>19548</v>
      </c>
      <c r="C3672" s="269" t="s">
        <v>30118</v>
      </c>
      <c r="D3672" s="841" t="s">
        <v>20128</v>
      </c>
      <c r="E3672" s="837">
        <v>4500</v>
      </c>
      <c r="F3672" s="269" t="s">
        <v>23693</v>
      </c>
      <c r="G3672" s="841" t="s">
        <v>23694</v>
      </c>
      <c r="H3672" s="842" t="s">
        <v>19641</v>
      </c>
      <c r="I3672" s="842" t="s">
        <v>19093</v>
      </c>
      <c r="J3672" s="107" t="s">
        <v>19641</v>
      </c>
      <c r="K3672" s="10">
        <v>3</v>
      </c>
      <c r="L3672" s="10">
        <v>12</v>
      </c>
      <c r="M3672" s="838">
        <v>54600</v>
      </c>
      <c r="N3672" s="10">
        <v>0</v>
      </c>
      <c r="O3672" s="107">
        <v>6</v>
      </c>
      <c r="P3672" s="838">
        <v>22500</v>
      </c>
      <c r="Q3672" s="10">
        <v>0</v>
      </c>
      <c r="R3672" s="107">
        <v>12</v>
      </c>
    </row>
    <row r="3673" spans="1:18" s="843" customFormat="1" ht="22.5" x14ac:dyDescent="0.25">
      <c r="A3673" s="107" t="s">
        <v>19901</v>
      </c>
      <c r="B3673" s="10" t="s">
        <v>19548</v>
      </c>
      <c r="C3673" s="269" t="s">
        <v>30118</v>
      </c>
      <c r="D3673" s="841" t="s">
        <v>22730</v>
      </c>
      <c r="E3673" s="837">
        <v>2750</v>
      </c>
      <c r="F3673" s="269" t="s">
        <v>23695</v>
      </c>
      <c r="G3673" s="841" t="s">
        <v>23696</v>
      </c>
      <c r="H3673" s="842" t="s">
        <v>20991</v>
      </c>
      <c r="I3673" s="842" t="s">
        <v>15810</v>
      </c>
      <c r="J3673" s="107" t="s">
        <v>20991</v>
      </c>
      <c r="K3673" s="10">
        <v>3</v>
      </c>
      <c r="L3673" s="10">
        <v>12</v>
      </c>
      <c r="M3673" s="838">
        <v>33589.11</v>
      </c>
      <c r="N3673" s="10">
        <v>0</v>
      </c>
      <c r="O3673" s="107">
        <v>6</v>
      </c>
      <c r="P3673" s="838">
        <v>16500</v>
      </c>
      <c r="Q3673" s="10">
        <v>0</v>
      </c>
      <c r="R3673" s="107">
        <v>12</v>
      </c>
    </row>
    <row r="3674" spans="1:18" s="843" customFormat="1" ht="22.5" x14ac:dyDescent="0.25">
      <c r="A3674" s="107" t="s">
        <v>19901</v>
      </c>
      <c r="B3674" s="10" t="s">
        <v>19548</v>
      </c>
      <c r="C3674" s="269" t="s">
        <v>30118</v>
      </c>
      <c r="D3674" s="841" t="s">
        <v>19955</v>
      </c>
      <c r="E3674" s="837">
        <v>3200</v>
      </c>
      <c r="F3674" s="269" t="s">
        <v>23697</v>
      </c>
      <c r="G3674" s="841" t="s">
        <v>23698</v>
      </c>
      <c r="H3674" s="842" t="s">
        <v>19594</v>
      </c>
      <c r="I3674" s="842" t="s">
        <v>19093</v>
      </c>
      <c r="J3674" s="107" t="s">
        <v>19594</v>
      </c>
      <c r="K3674" s="10">
        <v>3</v>
      </c>
      <c r="L3674" s="10">
        <v>12</v>
      </c>
      <c r="M3674" s="838">
        <v>39000</v>
      </c>
      <c r="N3674" s="10">
        <v>0</v>
      </c>
      <c r="O3674" s="107">
        <v>6</v>
      </c>
      <c r="P3674" s="838">
        <v>19200</v>
      </c>
      <c r="Q3674" s="10">
        <v>0</v>
      </c>
      <c r="R3674" s="107">
        <v>12</v>
      </c>
    </row>
    <row r="3675" spans="1:18" s="843" customFormat="1" ht="22.5" x14ac:dyDescent="0.25">
      <c r="A3675" s="107" t="s">
        <v>19901</v>
      </c>
      <c r="B3675" s="10" t="s">
        <v>19548</v>
      </c>
      <c r="C3675" s="269" t="s">
        <v>30118</v>
      </c>
      <c r="D3675" s="841" t="s">
        <v>20050</v>
      </c>
      <c r="E3675" s="837">
        <v>3200</v>
      </c>
      <c r="F3675" s="269" t="s">
        <v>23699</v>
      </c>
      <c r="G3675" s="841" t="s">
        <v>23700</v>
      </c>
      <c r="H3675" s="842" t="s">
        <v>19612</v>
      </c>
      <c r="I3675" s="842" t="s">
        <v>19093</v>
      </c>
      <c r="J3675" s="107" t="s">
        <v>19612</v>
      </c>
      <c r="K3675" s="10">
        <v>3</v>
      </c>
      <c r="L3675" s="10">
        <v>12</v>
      </c>
      <c r="M3675" s="838">
        <v>39000</v>
      </c>
      <c r="N3675" s="10">
        <v>0</v>
      </c>
      <c r="O3675" s="107">
        <v>6</v>
      </c>
      <c r="P3675" s="838">
        <v>19200</v>
      </c>
      <c r="Q3675" s="10">
        <v>0</v>
      </c>
      <c r="R3675" s="107">
        <v>12</v>
      </c>
    </row>
    <row r="3676" spans="1:18" s="843" customFormat="1" ht="22.5" x14ac:dyDescent="0.25">
      <c r="A3676" s="107" t="s">
        <v>19901</v>
      </c>
      <c r="B3676" s="10" t="s">
        <v>19548</v>
      </c>
      <c r="C3676" s="269" t="s">
        <v>30118</v>
      </c>
      <c r="D3676" s="841" t="s">
        <v>21352</v>
      </c>
      <c r="E3676" s="837">
        <v>4400</v>
      </c>
      <c r="F3676" s="269" t="s">
        <v>23701</v>
      </c>
      <c r="G3676" s="841" t="s">
        <v>23702</v>
      </c>
      <c r="H3676" s="842" t="s">
        <v>19911</v>
      </c>
      <c r="I3676" s="842" t="s">
        <v>19093</v>
      </c>
      <c r="J3676" s="107" t="s">
        <v>19911</v>
      </c>
      <c r="K3676" s="10">
        <v>3</v>
      </c>
      <c r="L3676" s="10">
        <v>12</v>
      </c>
      <c r="M3676" s="838">
        <v>53308.639999999999</v>
      </c>
      <c r="N3676" s="10">
        <v>0</v>
      </c>
      <c r="O3676" s="107">
        <v>6</v>
      </c>
      <c r="P3676" s="838">
        <v>26398.469999999998</v>
      </c>
      <c r="Q3676" s="10">
        <v>0</v>
      </c>
      <c r="R3676" s="107">
        <v>12</v>
      </c>
    </row>
    <row r="3677" spans="1:18" s="843" customFormat="1" ht="22.5" x14ac:dyDescent="0.25">
      <c r="A3677" s="107" t="s">
        <v>19901</v>
      </c>
      <c r="B3677" s="10" t="s">
        <v>19548</v>
      </c>
      <c r="C3677" s="269" t="s">
        <v>30118</v>
      </c>
      <c r="D3677" s="841" t="s">
        <v>19902</v>
      </c>
      <c r="E3677" s="837">
        <v>2100</v>
      </c>
      <c r="F3677" s="269" t="s">
        <v>23703</v>
      </c>
      <c r="G3677" s="841" t="s">
        <v>23704</v>
      </c>
      <c r="H3677" s="842" t="s">
        <v>20001</v>
      </c>
      <c r="I3677" s="842" t="s">
        <v>15810</v>
      </c>
      <c r="J3677" s="107" t="s">
        <v>20001</v>
      </c>
      <c r="K3677" s="10">
        <v>3</v>
      </c>
      <c r="L3677" s="10">
        <v>12</v>
      </c>
      <c r="M3677" s="838">
        <v>25800</v>
      </c>
      <c r="N3677" s="10">
        <v>0</v>
      </c>
      <c r="O3677" s="107">
        <v>6</v>
      </c>
      <c r="P3677" s="838">
        <v>12600</v>
      </c>
      <c r="Q3677" s="10">
        <v>0</v>
      </c>
      <c r="R3677" s="107">
        <v>12</v>
      </c>
    </row>
    <row r="3678" spans="1:18" s="843" customFormat="1" ht="22.5" x14ac:dyDescent="0.25">
      <c r="A3678" s="107" t="s">
        <v>19901</v>
      </c>
      <c r="B3678" s="10" t="s">
        <v>19548</v>
      </c>
      <c r="C3678" s="269" t="s">
        <v>30118</v>
      </c>
      <c r="D3678" s="841" t="s">
        <v>20321</v>
      </c>
      <c r="E3678" s="837">
        <v>2900</v>
      </c>
      <c r="F3678" s="269" t="s">
        <v>23705</v>
      </c>
      <c r="G3678" s="841" t="s">
        <v>23706</v>
      </c>
      <c r="H3678" s="842" t="s">
        <v>19594</v>
      </c>
      <c r="I3678" s="842" t="s">
        <v>19093</v>
      </c>
      <c r="J3678" s="107" t="s">
        <v>19594</v>
      </c>
      <c r="K3678" s="10">
        <v>3</v>
      </c>
      <c r="L3678" s="10">
        <v>12</v>
      </c>
      <c r="M3678" s="838">
        <v>35399.800000000003</v>
      </c>
      <c r="N3678" s="10">
        <v>0</v>
      </c>
      <c r="O3678" s="107">
        <v>6</v>
      </c>
      <c r="P3678" s="838">
        <v>17400</v>
      </c>
      <c r="Q3678" s="10">
        <v>0</v>
      </c>
      <c r="R3678" s="107">
        <v>12</v>
      </c>
    </row>
    <row r="3679" spans="1:18" s="843" customFormat="1" ht="22.5" x14ac:dyDescent="0.25">
      <c r="A3679" s="107" t="s">
        <v>19901</v>
      </c>
      <c r="B3679" s="10" t="s">
        <v>19548</v>
      </c>
      <c r="C3679" s="269" t="s">
        <v>30118</v>
      </c>
      <c r="D3679" s="841" t="s">
        <v>19902</v>
      </c>
      <c r="E3679" s="837">
        <v>2100</v>
      </c>
      <c r="F3679" s="269" t="s">
        <v>23707</v>
      </c>
      <c r="G3679" s="841" t="s">
        <v>23708</v>
      </c>
      <c r="H3679" s="842" t="s">
        <v>17159</v>
      </c>
      <c r="I3679" s="842" t="s">
        <v>15810</v>
      </c>
      <c r="J3679" s="107" t="s">
        <v>17159</v>
      </c>
      <c r="K3679" s="10">
        <v>3</v>
      </c>
      <c r="L3679" s="10">
        <v>12</v>
      </c>
      <c r="M3679" s="838">
        <v>25800</v>
      </c>
      <c r="N3679" s="10">
        <v>0</v>
      </c>
      <c r="O3679" s="107">
        <v>6</v>
      </c>
      <c r="P3679" s="838">
        <v>12600</v>
      </c>
      <c r="Q3679" s="10">
        <v>0</v>
      </c>
      <c r="R3679" s="107">
        <v>12</v>
      </c>
    </row>
    <row r="3680" spans="1:18" s="843" customFormat="1" ht="22.5" x14ac:dyDescent="0.25">
      <c r="A3680" s="107" t="s">
        <v>19901</v>
      </c>
      <c r="B3680" s="10" t="s">
        <v>19548</v>
      </c>
      <c r="C3680" s="269" t="s">
        <v>30118</v>
      </c>
      <c r="D3680" s="841" t="s">
        <v>19902</v>
      </c>
      <c r="E3680" s="837">
        <v>2100</v>
      </c>
      <c r="F3680" s="269" t="s">
        <v>23709</v>
      </c>
      <c r="G3680" s="841" t="s">
        <v>23710</v>
      </c>
      <c r="H3680" s="842" t="s">
        <v>17159</v>
      </c>
      <c r="I3680" s="842" t="s">
        <v>15810</v>
      </c>
      <c r="J3680" s="107" t="s">
        <v>17159</v>
      </c>
      <c r="K3680" s="10">
        <v>3</v>
      </c>
      <c r="L3680" s="10">
        <v>12</v>
      </c>
      <c r="M3680" s="838">
        <v>22355</v>
      </c>
      <c r="N3680" s="10">
        <v>0</v>
      </c>
      <c r="O3680" s="107">
        <v>6</v>
      </c>
      <c r="P3680" s="838">
        <v>12460</v>
      </c>
      <c r="Q3680" s="10">
        <v>0</v>
      </c>
      <c r="R3680" s="107">
        <v>12</v>
      </c>
    </row>
    <row r="3681" spans="1:18" s="843" customFormat="1" ht="22.5" x14ac:dyDescent="0.25">
      <c r="A3681" s="107" t="s">
        <v>19901</v>
      </c>
      <c r="B3681" s="10" t="s">
        <v>19548</v>
      </c>
      <c r="C3681" s="269" t="s">
        <v>30118</v>
      </c>
      <c r="D3681" s="841" t="s">
        <v>19991</v>
      </c>
      <c r="E3681" s="837">
        <v>1200</v>
      </c>
      <c r="F3681" s="269" t="s">
        <v>23711</v>
      </c>
      <c r="G3681" s="841" t="s">
        <v>23712</v>
      </c>
      <c r="H3681" s="842" t="s">
        <v>17159</v>
      </c>
      <c r="I3681" s="842" t="s">
        <v>15810</v>
      </c>
      <c r="J3681" s="107" t="s">
        <v>17159</v>
      </c>
      <c r="K3681" s="10">
        <v>3</v>
      </c>
      <c r="L3681" s="10">
        <v>12</v>
      </c>
      <c r="M3681" s="838">
        <v>15210</v>
      </c>
      <c r="N3681" s="10">
        <v>0</v>
      </c>
      <c r="O3681" s="107">
        <v>6</v>
      </c>
      <c r="P3681" s="838">
        <v>7200</v>
      </c>
      <c r="Q3681" s="10">
        <v>0</v>
      </c>
      <c r="R3681" s="107">
        <v>12</v>
      </c>
    </row>
    <row r="3682" spans="1:18" s="843" customFormat="1" ht="22.5" x14ac:dyDescent="0.25">
      <c r="A3682" s="107" t="s">
        <v>19901</v>
      </c>
      <c r="B3682" s="10" t="s">
        <v>19548</v>
      </c>
      <c r="C3682" s="269" t="s">
        <v>30118</v>
      </c>
      <c r="D3682" s="841" t="s">
        <v>19908</v>
      </c>
      <c r="E3682" s="837">
        <v>3200</v>
      </c>
      <c r="F3682" s="269" t="s">
        <v>23713</v>
      </c>
      <c r="G3682" s="841" t="s">
        <v>23714</v>
      </c>
      <c r="H3682" s="842" t="s">
        <v>19911</v>
      </c>
      <c r="I3682" s="842" t="s">
        <v>19093</v>
      </c>
      <c r="J3682" s="107" t="s">
        <v>19911</v>
      </c>
      <c r="K3682" s="10">
        <v>3</v>
      </c>
      <c r="L3682" s="10">
        <v>12</v>
      </c>
      <c r="M3682" s="838">
        <v>35800</v>
      </c>
      <c r="N3682" s="10">
        <v>0</v>
      </c>
      <c r="O3682" s="107">
        <v>6</v>
      </c>
      <c r="P3682" s="838">
        <v>14626.67</v>
      </c>
      <c r="Q3682" s="10">
        <v>0</v>
      </c>
      <c r="R3682" s="107">
        <v>12</v>
      </c>
    </row>
    <row r="3683" spans="1:18" s="843" customFormat="1" ht="22.5" x14ac:dyDescent="0.25">
      <c r="A3683" s="107" t="s">
        <v>19901</v>
      </c>
      <c r="B3683" s="10" t="s">
        <v>19548</v>
      </c>
      <c r="C3683" s="269" t="s">
        <v>30118</v>
      </c>
      <c r="D3683" s="841" t="s">
        <v>20128</v>
      </c>
      <c r="E3683" s="837">
        <v>4500</v>
      </c>
      <c r="F3683" s="269" t="s">
        <v>23715</v>
      </c>
      <c r="G3683" s="841" t="s">
        <v>23716</v>
      </c>
      <c r="H3683" s="842" t="s">
        <v>19594</v>
      </c>
      <c r="I3683" s="842" t="s">
        <v>19093</v>
      </c>
      <c r="J3683" s="107" t="s">
        <v>19594</v>
      </c>
      <c r="K3683" s="10">
        <v>3</v>
      </c>
      <c r="L3683" s="10">
        <v>12</v>
      </c>
      <c r="M3683" s="838">
        <v>54600</v>
      </c>
      <c r="N3683" s="10">
        <v>0</v>
      </c>
      <c r="O3683" s="107">
        <v>6</v>
      </c>
      <c r="P3683" s="838">
        <v>27000</v>
      </c>
      <c r="Q3683" s="10">
        <v>0</v>
      </c>
      <c r="R3683" s="107">
        <v>12</v>
      </c>
    </row>
    <row r="3684" spans="1:18" s="843" customFormat="1" ht="22.5" x14ac:dyDescent="0.25">
      <c r="A3684" s="107" t="s">
        <v>19901</v>
      </c>
      <c r="B3684" s="10" t="s">
        <v>19548</v>
      </c>
      <c r="C3684" s="269" t="s">
        <v>30118</v>
      </c>
      <c r="D3684" s="841" t="s">
        <v>22831</v>
      </c>
      <c r="E3684" s="837">
        <v>2000</v>
      </c>
      <c r="F3684" s="269" t="s">
        <v>23717</v>
      </c>
      <c r="G3684" s="841" t="s">
        <v>23718</v>
      </c>
      <c r="H3684" s="842" t="s">
        <v>15585</v>
      </c>
      <c r="I3684" s="842" t="s">
        <v>15585</v>
      </c>
      <c r="J3684" s="107" t="s">
        <v>15585</v>
      </c>
      <c r="K3684" s="10">
        <v>3</v>
      </c>
      <c r="L3684" s="10">
        <v>12</v>
      </c>
      <c r="M3684" s="838">
        <v>24743.33</v>
      </c>
      <c r="N3684" s="10">
        <v>0</v>
      </c>
      <c r="O3684" s="107">
        <v>6</v>
      </c>
      <c r="P3684" s="838">
        <v>12000</v>
      </c>
      <c r="Q3684" s="10">
        <v>0</v>
      </c>
      <c r="R3684" s="107">
        <v>12</v>
      </c>
    </row>
    <row r="3685" spans="1:18" s="843" customFormat="1" ht="22.5" x14ac:dyDescent="0.25">
      <c r="A3685" s="107" t="s">
        <v>19901</v>
      </c>
      <c r="B3685" s="10" t="s">
        <v>19548</v>
      </c>
      <c r="C3685" s="269" t="s">
        <v>30118</v>
      </c>
      <c r="D3685" s="841" t="s">
        <v>19902</v>
      </c>
      <c r="E3685" s="837">
        <v>2100</v>
      </c>
      <c r="F3685" s="269" t="s">
        <v>23719</v>
      </c>
      <c r="G3685" s="841" t="s">
        <v>23720</v>
      </c>
      <c r="H3685" s="842" t="s">
        <v>17159</v>
      </c>
      <c r="I3685" s="842" t="s">
        <v>15810</v>
      </c>
      <c r="J3685" s="107" t="s">
        <v>17159</v>
      </c>
      <c r="K3685" s="10">
        <v>3</v>
      </c>
      <c r="L3685" s="10">
        <v>12</v>
      </c>
      <c r="M3685" s="838">
        <v>25800</v>
      </c>
      <c r="N3685" s="10">
        <v>0</v>
      </c>
      <c r="O3685" s="107">
        <v>6</v>
      </c>
      <c r="P3685" s="838">
        <v>12389.85</v>
      </c>
      <c r="Q3685" s="10">
        <v>0</v>
      </c>
      <c r="R3685" s="107">
        <v>12</v>
      </c>
    </row>
    <row r="3686" spans="1:18" s="843" customFormat="1" ht="22.5" x14ac:dyDescent="0.25">
      <c r="A3686" s="107" t="s">
        <v>19901</v>
      </c>
      <c r="B3686" s="10" t="s">
        <v>19548</v>
      </c>
      <c r="C3686" s="269" t="s">
        <v>30118</v>
      </c>
      <c r="D3686" s="841" t="s">
        <v>19955</v>
      </c>
      <c r="E3686" s="837">
        <v>3200</v>
      </c>
      <c r="F3686" s="269" t="s">
        <v>23721</v>
      </c>
      <c r="G3686" s="841" t="s">
        <v>23722</v>
      </c>
      <c r="H3686" s="842" t="s">
        <v>19594</v>
      </c>
      <c r="I3686" s="842" t="s">
        <v>19093</v>
      </c>
      <c r="J3686" s="107" t="s">
        <v>19594</v>
      </c>
      <c r="K3686" s="10">
        <v>3</v>
      </c>
      <c r="L3686" s="10">
        <v>12</v>
      </c>
      <c r="M3686" s="838">
        <v>46049</v>
      </c>
      <c r="N3686" s="10">
        <v>0</v>
      </c>
      <c r="O3686" s="107">
        <v>6</v>
      </c>
      <c r="P3686" s="838">
        <v>19200</v>
      </c>
      <c r="Q3686" s="10">
        <v>0</v>
      </c>
      <c r="R3686" s="107">
        <v>12</v>
      </c>
    </row>
    <row r="3687" spans="1:18" s="843" customFormat="1" ht="22.5" x14ac:dyDescent="0.25">
      <c r="A3687" s="107" t="s">
        <v>19901</v>
      </c>
      <c r="B3687" s="10" t="s">
        <v>19548</v>
      </c>
      <c r="C3687" s="269" t="s">
        <v>30118</v>
      </c>
      <c r="D3687" s="841" t="s">
        <v>19902</v>
      </c>
      <c r="E3687" s="837">
        <v>2100</v>
      </c>
      <c r="F3687" s="269" t="s">
        <v>23723</v>
      </c>
      <c r="G3687" s="841" t="s">
        <v>23724</v>
      </c>
      <c r="H3687" s="842" t="s">
        <v>17159</v>
      </c>
      <c r="I3687" s="842" t="s">
        <v>15810</v>
      </c>
      <c r="J3687" s="107" t="s">
        <v>17159</v>
      </c>
      <c r="K3687" s="10">
        <v>3</v>
      </c>
      <c r="L3687" s="10">
        <v>12</v>
      </c>
      <c r="M3687" s="838">
        <v>25660</v>
      </c>
      <c r="N3687" s="10">
        <v>0</v>
      </c>
      <c r="O3687" s="107">
        <v>6</v>
      </c>
      <c r="P3687" s="838">
        <v>12600</v>
      </c>
      <c r="Q3687" s="10">
        <v>0</v>
      </c>
      <c r="R3687" s="107">
        <v>12</v>
      </c>
    </row>
    <row r="3688" spans="1:18" s="843" customFormat="1" ht="22.5" x14ac:dyDescent="0.25">
      <c r="A3688" s="107" t="s">
        <v>19901</v>
      </c>
      <c r="B3688" s="10" t="s">
        <v>19548</v>
      </c>
      <c r="C3688" s="269" t="s">
        <v>30118</v>
      </c>
      <c r="D3688" s="841" t="s">
        <v>19955</v>
      </c>
      <c r="E3688" s="837">
        <v>3200</v>
      </c>
      <c r="F3688" s="269" t="s">
        <v>23725</v>
      </c>
      <c r="G3688" s="841" t="s">
        <v>23726</v>
      </c>
      <c r="H3688" s="842" t="s">
        <v>17159</v>
      </c>
      <c r="I3688" s="842" t="s">
        <v>15810</v>
      </c>
      <c r="J3688" s="107" t="s">
        <v>17159</v>
      </c>
      <c r="K3688" s="10">
        <v>3</v>
      </c>
      <c r="L3688" s="10">
        <v>12</v>
      </c>
      <c r="M3688" s="838">
        <v>39000</v>
      </c>
      <c r="N3688" s="10">
        <v>0</v>
      </c>
      <c r="O3688" s="107">
        <v>6</v>
      </c>
      <c r="P3688" s="838">
        <v>19200</v>
      </c>
      <c r="Q3688" s="10">
        <v>0</v>
      </c>
      <c r="R3688" s="107">
        <v>12</v>
      </c>
    </row>
    <row r="3689" spans="1:18" s="843" customFormat="1" ht="22.5" x14ac:dyDescent="0.25">
      <c r="A3689" s="107" t="s">
        <v>19901</v>
      </c>
      <c r="B3689" s="10" t="s">
        <v>19548</v>
      </c>
      <c r="C3689" s="269" t="s">
        <v>30118</v>
      </c>
      <c r="D3689" s="841" t="s">
        <v>20321</v>
      </c>
      <c r="E3689" s="837">
        <v>4300</v>
      </c>
      <c r="F3689" s="269" t="s">
        <v>23727</v>
      </c>
      <c r="G3689" s="841" t="s">
        <v>23728</v>
      </c>
      <c r="H3689" s="842" t="s">
        <v>19911</v>
      </c>
      <c r="I3689" s="842" t="s">
        <v>19093</v>
      </c>
      <c r="J3689" s="107" t="s">
        <v>19911</v>
      </c>
      <c r="K3689" s="10">
        <v>3</v>
      </c>
      <c r="L3689" s="10">
        <v>12</v>
      </c>
      <c r="M3689" s="838">
        <v>4515.5600000000004</v>
      </c>
      <c r="N3689" s="10">
        <v>0</v>
      </c>
      <c r="O3689" s="107">
        <v>6</v>
      </c>
      <c r="P3689" s="838">
        <v>0</v>
      </c>
      <c r="Q3689" s="10">
        <v>0</v>
      </c>
      <c r="R3689" s="107">
        <v>12</v>
      </c>
    </row>
    <row r="3690" spans="1:18" s="843" customFormat="1" ht="22.5" x14ac:dyDescent="0.25">
      <c r="A3690" s="107" t="s">
        <v>19901</v>
      </c>
      <c r="B3690" s="10" t="s">
        <v>19548</v>
      </c>
      <c r="C3690" s="269" t="s">
        <v>30118</v>
      </c>
      <c r="D3690" s="841" t="s">
        <v>23729</v>
      </c>
      <c r="E3690" s="837">
        <v>4000</v>
      </c>
      <c r="F3690" s="269" t="s">
        <v>23730</v>
      </c>
      <c r="G3690" s="841" t="s">
        <v>23731</v>
      </c>
      <c r="H3690" s="842" t="s">
        <v>15469</v>
      </c>
      <c r="I3690" s="842" t="s">
        <v>19093</v>
      </c>
      <c r="J3690" s="107" t="s">
        <v>15469</v>
      </c>
      <c r="K3690" s="10">
        <v>3</v>
      </c>
      <c r="L3690" s="10">
        <v>0</v>
      </c>
      <c r="M3690" s="838">
        <v>4000</v>
      </c>
      <c r="N3690" s="10">
        <v>0</v>
      </c>
      <c r="O3690" s="107">
        <v>0</v>
      </c>
      <c r="P3690" s="838">
        <v>0</v>
      </c>
      <c r="Q3690" s="10">
        <v>0</v>
      </c>
      <c r="R3690" s="107">
        <v>0</v>
      </c>
    </row>
    <row r="3691" spans="1:18" s="843" customFormat="1" ht="22.5" x14ac:dyDescent="0.25">
      <c r="A3691" s="107" t="s">
        <v>19901</v>
      </c>
      <c r="B3691" s="10" t="s">
        <v>19548</v>
      </c>
      <c r="C3691" s="269" t="s">
        <v>30118</v>
      </c>
      <c r="D3691" s="841" t="s">
        <v>20230</v>
      </c>
      <c r="E3691" s="837">
        <v>3500</v>
      </c>
      <c r="F3691" s="269" t="s">
        <v>23732</v>
      </c>
      <c r="G3691" s="841" t="s">
        <v>23733</v>
      </c>
      <c r="H3691" s="842" t="s">
        <v>15416</v>
      </c>
      <c r="I3691" s="842" t="s">
        <v>19093</v>
      </c>
      <c r="J3691" s="107" t="s">
        <v>15416</v>
      </c>
      <c r="K3691" s="10">
        <v>3</v>
      </c>
      <c r="L3691" s="10">
        <v>12</v>
      </c>
      <c r="M3691" s="838">
        <v>42913.32</v>
      </c>
      <c r="N3691" s="10">
        <v>0</v>
      </c>
      <c r="O3691" s="107">
        <v>6</v>
      </c>
      <c r="P3691" s="838">
        <v>20975.45</v>
      </c>
      <c r="Q3691" s="10">
        <v>0</v>
      </c>
      <c r="R3691" s="107">
        <v>12</v>
      </c>
    </row>
    <row r="3692" spans="1:18" s="843" customFormat="1" ht="22.5" x14ac:dyDescent="0.25">
      <c r="A3692" s="107" t="s">
        <v>19901</v>
      </c>
      <c r="B3692" s="10" t="s">
        <v>19548</v>
      </c>
      <c r="C3692" s="269" t="s">
        <v>30118</v>
      </c>
      <c r="D3692" s="841" t="s">
        <v>20043</v>
      </c>
      <c r="E3692" s="837">
        <v>3000</v>
      </c>
      <c r="F3692" s="269" t="s">
        <v>23734</v>
      </c>
      <c r="G3692" s="841" t="s">
        <v>23735</v>
      </c>
      <c r="H3692" s="842" t="s">
        <v>17159</v>
      </c>
      <c r="I3692" s="842" t="s">
        <v>15810</v>
      </c>
      <c r="J3692" s="107" t="s">
        <v>17159</v>
      </c>
      <c r="K3692" s="10">
        <v>3</v>
      </c>
      <c r="L3692" s="10">
        <v>12</v>
      </c>
      <c r="M3692" s="838">
        <v>36316.89</v>
      </c>
      <c r="N3692" s="10">
        <v>0</v>
      </c>
      <c r="O3692" s="107">
        <v>6</v>
      </c>
      <c r="P3692" s="838">
        <v>17977.71</v>
      </c>
      <c r="Q3692" s="10">
        <v>0</v>
      </c>
      <c r="R3692" s="107">
        <v>12</v>
      </c>
    </row>
    <row r="3693" spans="1:18" s="843" customFormat="1" ht="22.5" x14ac:dyDescent="0.25">
      <c r="A3693" s="107" t="s">
        <v>19901</v>
      </c>
      <c r="B3693" s="10" t="s">
        <v>19548</v>
      </c>
      <c r="C3693" s="269" t="s">
        <v>30118</v>
      </c>
      <c r="D3693" s="841" t="s">
        <v>19908</v>
      </c>
      <c r="E3693" s="837">
        <v>3200</v>
      </c>
      <c r="F3693" s="269" t="s">
        <v>23736</v>
      </c>
      <c r="G3693" s="841" t="s">
        <v>23737</v>
      </c>
      <c r="H3693" s="842" t="s">
        <v>19641</v>
      </c>
      <c r="I3693" s="842" t="s">
        <v>19093</v>
      </c>
      <c r="J3693" s="107" t="s">
        <v>19641</v>
      </c>
      <c r="K3693" s="10">
        <v>3</v>
      </c>
      <c r="L3693" s="10">
        <v>12</v>
      </c>
      <c r="M3693" s="838">
        <v>38994</v>
      </c>
      <c r="N3693" s="10">
        <v>0</v>
      </c>
      <c r="O3693" s="107">
        <v>6</v>
      </c>
      <c r="P3693" s="838">
        <v>19200</v>
      </c>
      <c r="Q3693" s="10">
        <v>0</v>
      </c>
      <c r="R3693" s="107">
        <v>12</v>
      </c>
    </row>
    <row r="3694" spans="1:18" s="843" customFormat="1" ht="22.5" x14ac:dyDescent="0.25">
      <c r="A3694" s="107" t="s">
        <v>19901</v>
      </c>
      <c r="B3694" s="10" t="s">
        <v>19548</v>
      </c>
      <c r="C3694" s="269" t="s">
        <v>30118</v>
      </c>
      <c r="D3694" s="841" t="s">
        <v>19908</v>
      </c>
      <c r="E3694" s="837">
        <v>3200</v>
      </c>
      <c r="F3694" s="269" t="s">
        <v>23738</v>
      </c>
      <c r="G3694" s="841" t="s">
        <v>23739</v>
      </c>
      <c r="H3694" s="842" t="s">
        <v>19911</v>
      </c>
      <c r="I3694" s="842" t="s">
        <v>19093</v>
      </c>
      <c r="J3694" s="107" t="s">
        <v>19911</v>
      </c>
      <c r="K3694" s="10">
        <v>3</v>
      </c>
      <c r="L3694" s="10">
        <v>12</v>
      </c>
      <c r="M3694" s="838">
        <v>39000</v>
      </c>
      <c r="N3694" s="10">
        <v>0</v>
      </c>
      <c r="O3694" s="107">
        <v>6</v>
      </c>
      <c r="P3694" s="838">
        <v>19200</v>
      </c>
      <c r="Q3694" s="10">
        <v>0</v>
      </c>
      <c r="R3694" s="107">
        <v>12</v>
      </c>
    </row>
    <row r="3695" spans="1:18" s="843" customFormat="1" ht="22.5" x14ac:dyDescent="0.25">
      <c r="A3695" s="107" t="s">
        <v>19901</v>
      </c>
      <c r="B3695" s="10" t="s">
        <v>19548</v>
      </c>
      <c r="C3695" s="269" t="s">
        <v>30118</v>
      </c>
      <c r="D3695" s="841" t="s">
        <v>20073</v>
      </c>
      <c r="E3695" s="837">
        <v>3500</v>
      </c>
      <c r="F3695" s="269" t="s">
        <v>23740</v>
      </c>
      <c r="G3695" s="841" t="s">
        <v>23741</v>
      </c>
      <c r="H3695" s="842" t="s">
        <v>15577</v>
      </c>
      <c r="I3695" s="842" t="s">
        <v>19093</v>
      </c>
      <c r="J3695" s="107" t="s">
        <v>15577</v>
      </c>
      <c r="K3695" s="10">
        <v>3</v>
      </c>
      <c r="L3695" s="10">
        <v>12</v>
      </c>
      <c r="M3695" s="838">
        <v>42585.42</v>
      </c>
      <c r="N3695" s="10">
        <v>0</v>
      </c>
      <c r="O3695" s="107">
        <v>6</v>
      </c>
      <c r="P3695" s="838">
        <v>21000</v>
      </c>
      <c r="Q3695" s="10">
        <v>0</v>
      </c>
      <c r="R3695" s="107">
        <v>12</v>
      </c>
    </row>
    <row r="3696" spans="1:18" s="843" customFormat="1" ht="22.5" x14ac:dyDescent="0.25">
      <c r="A3696" s="107" t="s">
        <v>19901</v>
      </c>
      <c r="B3696" s="10" t="s">
        <v>19548</v>
      </c>
      <c r="C3696" s="269" t="s">
        <v>30118</v>
      </c>
      <c r="D3696" s="841" t="s">
        <v>20122</v>
      </c>
      <c r="E3696" s="837">
        <v>3200</v>
      </c>
      <c r="F3696" s="269" t="s">
        <v>23742</v>
      </c>
      <c r="G3696" s="841" t="s">
        <v>23743</v>
      </c>
      <c r="H3696" s="842" t="s">
        <v>19594</v>
      </c>
      <c r="I3696" s="842" t="s">
        <v>19093</v>
      </c>
      <c r="J3696" s="107" t="s">
        <v>19594</v>
      </c>
      <c r="K3696" s="10">
        <v>3</v>
      </c>
      <c r="L3696" s="10">
        <v>12</v>
      </c>
      <c r="M3696" s="838">
        <v>39000</v>
      </c>
      <c r="N3696" s="10">
        <v>0</v>
      </c>
      <c r="O3696" s="107">
        <v>6</v>
      </c>
      <c r="P3696" s="838">
        <v>19200</v>
      </c>
      <c r="Q3696" s="10">
        <v>0</v>
      </c>
      <c r="R3696" s="107">
        <v>12</v>
      </c>
    </row>
    <row r="3697" spans="1:18" s="843" customFormat="1" ht="22.5" x14ac:dyDescent="0.25">
      <c r="A3697" s="107" t="s">
        <v>19901</v>
      </c>
      <c r="B3697" s="10" t="s">
        <v>19548</v>
      </c>
      <c r="C3697" s="269" t="s">
        <v>30118</v>
      </c>
      <c r="D3697" s="841" t="s">
        <v>19974</v>
      </c>
      <c r="E3697" s="837">
        <v>2100</v>
      </c>
      <c r="F3697" s="269" t="s">
        <v>23744</v>
      </c>
      <c r="G3697" s="841" t="s">
        <v>23745</v>
      </c>
      <c r="H3697" s="842" t="s">
        <v>15585</v>
      </c>
      <c r="I3697" s="842" t="s">
        <v>15585</v>
      </c>
      <c r="J3697" s="107" t="s">
        <v>15585</v>
      </c>
      <c r="K3697" s="10">
        <v>3</v>
      </c>
      <c r="L3697" s="10">
        <v>12</v>
      </c>
      <c r="M3697" s="838">
        <v>25730</v>
      </c>
      <c r="N3697" s="10">
        <v>0</v>
      </c>
      <c r="O3697" s="107">
        <v>6</v>
      </c>
      <c r="P3697" s="838">
        <v>12600</v>
      </c>
      <c r="Q3697" s="10">
        <v>0</v>
      </c>
      <c r="R3697" s="107">
        <v>12</v>
      </c>
    </row>
    <row r="3698" spans="1:18" s="843" customFormat="1" ht="22.5" x14ac:dyDescent="0.25">
      <c r="A3698" s="107" t="s">
        <v>19901</v>
      </c>
      <c r="B3698" s="10" t="s">
        <v>19548</v>
      </c>
      <c r="C3698" s="269" t="s">
        <v>30118</v>
      </c>
      <c r="D3698" s="841" t="s">
        <v>19902</v>
      </c>
      <c r="E3698" s="837">
        <v>2100</v>
      </c>
      <c r="F3698" s="269" t="s">
        <v>23746</v>
      </c>
      <c r="G3698" s="841" t="s">
        <v>23747</v>
      </c>
      <c r="H3698" s="842" t="s">
        <v>17159</v>
      </c>
      <c r="I3698" s="842" t="s">
        <v>15810</v>
      </c>
      <c r="J3698" s="107" t="s">
        <v>17159</v>
      </c>
      <c r="K3698" s="10">
        <v>3</v>
      </c>
      <c r="L3698" s="10">
        <v>12</v>
      </c>
      <c r="M3698" s="838">
        <v>25800</v>
      </c>
      <c r="N3698" s="10">
        <v>0</v>
      </c>
      <c r="O3698" s="107">
        <v>6</v>
      </c>
      <c r="P3698" s="838">
        <v>12600</v>
      </c>
      <c r="Q3698" s="10">
        <v>0</v>
      </c>
      <c r="R3698" s="107">
        <v>12</v>
      </c>
    </row>
    <row r="3699" spans="1:18" s="843" customFormat="1" ht="22.5" x14ac:dyDescent="0.25">
      <c r="A3699" s="107" t="s">
        <v>19901</v>
      </c>
      <c r="B3699" s="10" t="s">
        <v>19548</v>
      </c>
      <c r="C3699" s="269" t="s">
        <v>30118</v>
      </c>
      <c r="D3699" s="841" t="s">
        <v>19902</v>
      </c>
      <c r="E3699" s="837">
        <v>2100</v>
      </c>
      <c r="F3699" s="269" t="s">
        <v>23748</v>
      </c>
      <c r="G3699" s="841" t="s">
        <v>23749</v>
      </c>
      <c r="H3699" s="842" t="s">
        <v>15585</v>
      </c>
      <c r="I3699" s="842" t="s">
        <v>15585</v>
      </c>
      <c r="J3699" s="107" t="s">
        <v>15585</v>
      </c>
      <c r="K3699" s="10">
        <v>3</v>
      </c>
      <c r="L3699" s="10">
        <v>12</v>
      </c>
      <c r="M3699" s="838">
        <v>25800</v>
      </c>
      <c r="N3699" s="10">
        <v>0</v>
      </c>
      <c r="O3699" s="107">
        <v>6</v>
      </c>
      <c r="P3699" s="838">
        <v>12600</v>
      </c>
      <c r="Q3699" s="10">
        <v>0</v>
      </c>
      <c r="R3699" s="107">
        <v>12</v>
      </c>
    </row>
    <row r="3700" spans="1:18" s="843" customFormat="1" ht="22.5" x14ac:dyDescent="0.25">
      <c r="A3700" s="107" t="s">
        <v>19901</v>
      </c>
      <c r="B3700" s="10" t="s">
        <v>19548</v>
      </c>
      <c r="C3700" s="269" t="s">
        <v>30118</v>
      </c>
      <c r="D3700" s="841" t="s">
        <v>19943</v>
      </c>
      <c r="E3700" s="837">
        <v>3200</v>
      </c>
      <c r="F3700" s="269" t="s">
        <v>23750</v>
      </c>
      <c r="G3700" s="841" t="s">
        <v>23751</v>
      </c>
      <c r="H3700" s="842" t="s">
        <v>19594</v>
      </c>
      <c r="I3700" s="842" t="s">
        <v>19093</v>
      </c>
      <c r="J3700" s="107" t="s">
        <v>19594</v>
      </c>
      <c r="K3700" s="10">
        <v>3</v>
      </c>
      <c r="L3700" s="10">
        <v>12</v>
      </c>
      <c r="M3700" s="838">
        <v>39000</v>
      </c>
      <c r="N3700" s="10">
        <v>0</v>
      </c>
      <c r="O3700" s="107">
        <v>6</v>
      </c>
      <c r="P3700" s="838">
        <v>19200</v>
      </c>
      <c r="Q3700" s="10">
        <v>0</v>
      </c>
      <c r="R3700" s="107">
        <v>12</v>
      </c>
    </row>
    <row r="3701" spans="1:18" s="843" customFormat="1" ht="22.5" x14ac:dyDescent="0.25">
      <c r="A3701" s="107" t="s">
        <v>19901</v>
      </c>
      <c r="B3701" s="10" t="s">
        <v>19548</v>
      </c>
      <c r="C3701" s="269" t="s">
        <v>30118</v>
      </c>
      <c r="D3701" s="841" t="s">
        <v>19908</v>
      </c>
      <c r="E3701" s="837">
        <v>3200</v>
      </c>
      <c r="F3701" s="269" t="s">
        <v>23752</v>
      </c>
      <c r="G3701" s="841" t="s">
        <v>23753</v>
      </c>
      <c r="H3701" s="842" t="s">
        <v>19911</v>
      </c>
      <c r="I3701" s="842" t="s">
        <v>19093</v>
      </c>
      <c r="J3701" s="107" t="s">
        <v>19911</v>
      </c>
      <c r="K3701" s="10">
        <v>3</v>
      </c>
      <c r="L3701" s="10">
        <v>12</v>
      </c>
      <c r="M3701" s="838">
        <v>39000</v>
      </c>
      <c r="N3701" s="10">
        <v>0</v>
      </c>
      <c r="O3701" s="107">
        <v>6</v>
      </c>
      <c r="P3701" s="838">
        <v>19200</v>
      </c>
      <c r="Q3701" s="10">
        <v>0</v>
      </c>
      <c r="R3701" s="107">
        <v>12</v>
      </c>
    </row>
    <row r="3702" spans="1:18" s="843" customFormat="1" ht="22.5" x14ac:dyDescent="0.25">
      <c r="A3702" s="107" t="s">
        <v>19901</v>
      </c>
      <c r="B3702" s="10" t="s">
        <v>19548</v>
      </c>
      <c r="C3702" s="269" t="s">
        <v>30118</v>
      </c>
      <c r="D3702" s="841" t="s">
        <v>19983</v>
      </c>
      <c r="E3702" s="837">
        <v>2000</v>
      </c>
      <c r="F3702" s="269" t="s">
        <v>23754</v>
      </c>
      <c r="G3702" s="841" t="s">
        <v>23755</v>
      </c>
      <c r="H3702" s="842" t="s">
        <v>17159</v>
      </c>
      <c r="I3702" s="842" t="s">
        <v>15810</v>
      </c>
      <c r="J3702" s="107" t="s">
        <v>17159</v>
      </c>
      <c r="K3702" s="10">
        <v>3</v>
      </c>
      <c r="L3702" s="10">
        <v>12</v>
      </c>
      <c r="M3702" s="838">
        <v>24810</v>
      </c>
      <c r="N3702" s="10">
        <v>0</v>
      </c>
      <c r="O3702" s="107">
        <v>6</v>
      </c>
      <c r="P3702" s="838">
        <v>11866.66</v>
      </c>
      <c r="Q3702" s="10">
        <v>0</v>
      </c>
      <c r="R3702" s="107">
        <v>12</v>
      </c>
    </row>
    <row r="3703" spans="1:18" s="843" customFormat="1" ht="22.5" x14ac:dyDescent="0.25">
      <c r="A3703" s="107" t="s">
        <v>19901</v>
      </c>
      <c r="B3703" s="10" t="s">
        <v>19548</v>
      </c>
      <c r="C3703" s="269" t="s">
        <v>30118</v>
      </c>
      <c r="D3703" s="841" t="s">
        <v>21004</v>
      </c>
      <c r="E3703" s="837">
        <v>4500</v>
      </c>
      <c r="F3703" s="269" t="s">
        <v>23756</v>
      </c>
      <c r="G3703" s="841" t="s">
        <v>23757</v>
      </c>
      <c r="H3703" s="842" t="s">
        <v>21007</v>
      </c>
      <c r="I3703" s="842" t="s">
        <v>19093</v>
      </c>
      <c r="J3703" s="107" t="s">
        <v>21007</v>
      </c>
      <c r="K3703" s="10">
        <v>1</v>
      </c>
      <c r="L3703" s="10">
        <v>2</v>
      </c>
      <c r="M3703" s="838">
        <v>8893.33</v>
      </c>
      <c r="N3703" s="10">
        <v>1</v>
      </c>
      <c r="O3703" s="107">
        <v>6</v>
      </c>
      <c r="P3703" s="838">
        <v>26700</v>
      </c>
      <c r="Q3703" s="10">
        <v>1</v>
      </c>
      <c r="R3703" s="107">
        <v>12</v>
      </c>
    </row>
    <row r="3704" spans="1:18" s="843" customFormat="1" ht="22.5" x14ac:dyDescent="0.25">
      <c r="A3704" s="107" t="s">
        <v>19901</v>
      </c>
      <c r="B3704" s="10" t="s">
        <v>19548</v>
      </c>
      <c r="C3704" s="269" t="s">
        <v>30118</v>
      </c>
      <c r="D3704" s="841" t="s">
        <v>21310</v>
      </c>
      <c r="E3704" s="837">
        <v>2900</v>
      </c>
      <c r="F3704" s="269" t="s">
        <v>23758</v>
      </c>
      <c r="G3704" s="841" t="s">
        <v>23759</v>
      </c>
      <c r="H3704" s="842" t="s">
        <v>19612</v>
      </c>
      <c r="I3704" s="842" t="s">
        <v>19093</v>
      </c>
      <c r="J3704" s="107" t="s">
        <v>19612</v>
      </c>
      <c r="K3704" s="10">
        <v>2</v>
      </c>
      <c r="L3704" s="10">
        <v>8</v>
      </c>
      <c r="M3704" s="838">
        <v>22381.98</v>
      </c>
      <c r="N3704" s="10">
        <v>3</v>
      </c>
      <c r="O3704" s="107">
        <v>6</v>
      </c>
      <c r="P3704" s="838">
        <v>17354.480000000003</v>
      </c>
      <c r="Q3704" s="10">
        <v>3</v>
      </c>
      <c r="R3704" s="107">
        <v>12</v>
      </c>
    </row>
    <row r="3705" spans="1:18" s="843" customFormat="1" ht="22.5" x14ac:dyDescent="0.25">
      <c r="A3705" s="107" t="s">
        <v>19901</v>
      </c>
      <c r="B3705" s="10" t="s">
        <v>19548</v>
      </c>
      <c r="C3705" s="269" t="s">
        <v>30118</v>
      </c>
      <c r="D3705" s="841" t="s">
        <v>19908</v>
      </c>
      <c r="E3705" s="837">
        <v>3200</v>
      </c>
      <c r="F3705" s="269" t="s">
        <v>23760</v>
      </c>
      <c r="G3705" s="841" t="s">
        <v>23761</v>
      </c>
      <c r="H3705" s="842" t="s">
        <v>19911</v>
      </c>
      <c r="I3705" s="842" t="s">
        <v>19093</v>
      </c>
      <c r="J3705" s="107" t="s">
        <v>19911</v>
      </c>
      <c r="K3705" s="10">
        <v>3</v>
      </c>
      <c r="L3705" s="10">
        <v>12</v>
      </c>
      <c r="M3705" s="838">
        <v>38933.33</v>
      </c>
      <c r="N3705" s="10">
        <v>0</v>
      </c>
      <c r="O3705" s="107">
        <v>6</v>
      </c>
      <c r="P3705" s="838">
        <v>12906.67</v>
      </c>
      <c r="Q3705" s="10">
        <v>0</v>
      </c>
      <c r="R3705" s="107">
        <v>12</v>
      </c>
    </row>
    <row r="3706" spans="1:18" s="843" customFormat="1" ht="22.5" x14ac:dyDescent="0.25">
      <c r="A3706" s="107" t="s">
        <v>19901</v>
      </c>
      <c r="B3706" s="10" t="s">
        <v>19548</v>
      </c>
      <c r="C3706" s="269" t="s">
        <v>30118</v>
      </c>
      <c r="D3706" s="841" t="s">
        <v>20085</v>
      </c>
      <c r="E3706" s="837">
        <v>1800</v>
      </c>
      <c r="F3706" s="269" t="s">
        <v>23762</v>
      </c>
      <c r="G3706" s="841" t="s">
        <v>23763</v>
      </c>
      <c r="H3706" s="842" t="s">
        <v>17159</v>
      </c>
      <c r="I3706" s="842" t="s">
        <v>15810</v>
      </c>
      <c r="J3706" s="107" t="s">
        <v>17159</v>
      </c>
      <c r="K3706" s="10">
        <v>3</v>
      </c>
      <c r="L3706" s="10">
        <v>12</v>
      </c>
      <c r="M3706" s="838">
        <v>22410</v>
      </c>
      <c r="N3706" s="10">
        <v>0</v>
      </c>
      <c r="O3706" s="107">
        <v>6</v>
      </c>
      <c r="P3706" s="838">
        <v>10800</v>
      </c>
      <c r="Q3706" s="10">
        <v>0</v>
      </c>
      <c r="R3706" s="107">
        <v>12</v>
      </c>
    </row>
    <row r="3707" spans="1:18" s="843" customFormat="1" ht="22.5" x14ac:dyDescent="0.25">
      <c r="A3707" s="107" t="s">
        <v>19901</v>
      </c>
      <c r="B3707" s="10" t="s">
        <v>19548</v>
      </c>
      <c r="C3707" s="269" t="s">
        <v>30118</v>
      </c>
      <c r="D3707" s="841" t="s">
        <v>19902</v>
      </c>
      <c r="E3707" s="837">
        <v>2100</v>
      </c>
      <c r="F3707" s="269" t="s">
        <v>23764</v>
      </c>
      <c r="G3707" s="841" t="s">
        <v>23765</v>
      </c>
      <c r="H3707" s="842" t="s">
        <v>17159</v>
      </c>
      <c r="I3707" s="842" t="s">
        <v>15810</v>
      </c>
      <c r="J3707" s="107" t="s">
        <v>17159</v>
      </c>
      <c r="K3707" s="10">
        <v>3</v>
      </c>
      <c r="L3707" s="10">
        <v>12</v>
      </c>
      <c r="M3707" s="838">
        <v>25800</v>
      </c>
      <c r="N3707" s="10">
        <v>0</v>
      </c>
      <c r="O3707" s="107">
        <v>6</v>
      </c>
      <c r="P3707" s="838">
        <v>12600</v>
      </c>
      <c r="Q3707" s="10">
        <v>0</v>
      </c>
      <c r="R3707" s="107">
        <v>12</v>
      </c>
    </row>
    <row r="3708" spans="1:18" s="843" customFormat="1" ht="22.5" x14ac:dyDescent="0.25">
      <c r="A3708" s="107" t="s">
        <v>19901</v>
      </c>
      <c r="B3708" s="10" t="s">
        <v>19548</v>
      </c>
      <c r="C3708" s="269" t="s">
        <v>30118</v>
      </c>
      <c r="D3708" s="841" t="s">
        <v>19998</v>
      </c>
      <c r="E3708" s="837">
        <v>3000</v>
      </c>
      <c r="F3708" s="269" t="s">
        <v>23766</v>
      </c>
      <c r="G3708" s="841" t="s">
        <v>23767</v>
      </c>
      <c r="H3708" s="842" t="s">
        <v>20001</v>
      </c>
      <c r="I3708" s="842" t="s">
        <v>15810</v>
      </c>
      <c r="J3708" s="107" t="s">
        <v>20001</v>
      </c>
      <c r="K3708" s="10">
        <v>3</v>
      </c>
      <c r="L3708" s="10">
        <v>12</v>
      </c>
      <c r="M3708" s="838">
        <v>36398.639999999999</v>
      </c>
      <c r="N3708" s="10">
        <v>0</v>
      </c>
      <c r="O3708" s="107">
        <v>6</v>
      </c>
      <c r="P3708" s="838">
        <v>18000</v>
      </c>
      <c r="Q3708" s="10">
        <v>0</v>
      </c>
      <c r="R3708" s="107">
        <v>12</v>
      </c>
    </row>
    <row r="3709" spans="1:18" s="843" customFormat="1" ht="22.5" x14ac:dyDescent="0.25">
      <c r="A3709" s="107" t="s">
        <v>19901</v>
      </c>
      <c r="B3709" s="10" t="s">
        <v>19548</v>
      </c>
      <c r="C3709" s="269" t="s">
        <v>30118</v>
      </c>
      <c r="D3709" s="841" t="s">
        <v>19955</v>
      </c>
      <c r="E3709" s="837">
        <v>3200</v>
      </c>
      <c r="F3709" s="269" t="s">
        <v>23768</v>
      </c>
      <c r="G3709" s="841" t="s">
        <v>23769</v>
      </c>
      <c r="H3709" s="842" t="s">
        <v>19594</v>
      </c>
      <c r="I3709" s="842" t="s">
        <v>19093</v>
      </c>
      <c r="J3709" s="107" t="s">
        <v>19594</v>
      </c>
      <c r="K3709" s="10">
        <v>3</v>
      </c>
      <c r="L3709" s="10">
        <v>12</v>
      </c>
      <c r="M3709" s="838">
        <v>37283.339999999997</v>
      </c>
      <c r="N3709" s="10">
        <v>0</v>
      </c>
      <c r="O3709" s="107">
        <v>6</v>
      </c>
      <c r="P3709" s="838">
        <v>19682.330000000002</v>
      </c>
      <c r="Q3709" s="10">
        <v>0</v>
      </c>
      <c r="R3709" s="107">
        <v>12</v>
      </c>
    </row>
    <row r="3710" spans="1:18" s="843" customFormat="1" ht="22.5" x14ac:dyDescent="0.25">
      <c r="A3710" s="107" t="s">
        <v>19901</v>
      </c>
      <c r="B3710" s="10" t="s">
        <v>19548</v>
      </c>
      <c r="C3710" s="269" t="s">
        <v>30118</v>
      </c>
      <c r="D3710" s="841" t="s">
        <v>19955</v>
      </c>
      <c r="E3710" s="837">
        <v>3200</v>
      </c>
      <c r="F3710" s="269" t="s">
        <v>23770</v>
      </c>
      <c r="G3710" s="841" t="s">
        <v>23771</v>
      </c>
      <c r="H3710" s="842" t="s">
        <v>19594</v>
      </c>
      <c r="I3710" s="842" t="s">
        <v>19093</v>
      </c>
      <c r="J3710" s="107" t="s">
        <v>19594</v>
      </c>
      <c r="K3710" s="10">
        <v>3</v>
      </c>
      <c r="L3710" s="10">
        <v>12</v>
      </c>
      <c r="M3710" s="838">
        <v>39000</v>
      </c>
      <c r="N3710" s="10">
        <v>0</v>
      </c>
      <c r="O3710" s="107">
        <v>6</v>
      </c>
      <c r="P3710" s="838">
        <v>19200</v>
      </c>
      <c r="Q3710" s="10">
        <v>0</v>
      </c>
      <c r="R3710" s="107">
        <v>12</v>
      </c>
    </row>
    <row r="3711" spans="1:18" s="843" customFormat="1" ht="22.5" x14ac:dyDescent="0.25">
      <c r="A3711" s="107" t="s">
        <v>19901</v>
      </c>
      <c r="B3711" s="10" t="s">
        <v>19548</v>
      </c>
      <c r="C3711" s="269" t="s">
        <v>30118</v>
      </c>
      <c r="D3711" s="841" t="s">
        <v>21757</v>
      </c>
      <c r="E3711" s="837">
        <v>5000</v>
      </c>
      <c r="F3711" s="269" t="s">
        <v>23772</v>
      </c>
      <c r="G3711" s="841" t="s">
        <v>23773</v>
      </c>
      <c r="H3711" s="842" t="s">
        <v>19605</v>
      </c>
      <c r="I3711" s="842" t="s">
        <v>19093</v>
      </c>
      <c r="J3711" s="107" t="s">
        <v>19605</v>
      </c>
      <c r="K3711" s="10">
        <v>3</v>
      </c>
      <c r="L3711" s="10">
        <v>12</v>
      </c>
      <c r="M3711" s="838">
        <v>60600</v>
      </c>
      <c r="N3711" s="10">
        <v>0</v>
      </c>
      <c r="O3711" s="107">
        <v>6</v>
      </c>
      <c r="P3711" s="838">
        <v>30000</v>
      </c>
      <c r="Q3711" s="10">
        <v>0</v>
      </c>
      <c r="R3711" s="107">
        <v>12</v>
      </c>
    </row>
    <row r="3712" spans="1:18" s="843" customFormat="1" ht="22.5" x14ac:dyDescent="0.25">
      <c r="A3712" s="107" t="s">
        <v>19901</v>
      </c>
      <c r="B3712" s="10" t="s">
        <v>19548</v>
      </c>
      <c r="C3712" s="269" t="s">
        <v>30118</v>
      </c>
      <c r="D3712" s="841" t="s">
        <v>20538</v>
      </c>
      <c r="E3712" s="837">
        <v>3200</v>
      </c>
      <c r="F3712" s="269" t="s">
        <v>23774</v>
      </c>
      <c r="G3712" s="841" t="s">
        <v>23775</v>
      </c>
      <c r="H3712" s="842" t="s">
        <v>19641</v>
      </c>
      <c r="I3712" s="842" t="s">
        <v>19093</v>
      </c>
      <c r="J3712" s="107" t="s">
        <v>19641</v>
      </c>
      <c r="K3712" s="10">
        <v>2</v>
      </c>
      <c r="L3712" s="10">
        <v>8</v>
      </c>
      <c r="M3712" s="838">
        <v>27995.559999999998</v>
      </c>
      <c r="N3712" s="10">
        <v>3</v>
      </c>
      <c r="O3712" s="107">
        <v>6</v>
      </c>
      <c r="P3712" s="838">
        <v>0</v>
      </c>
      <c r="Q3712" s="10">
        <v>3</v>
      </c>
      <c r="R3712" s="107">
        <v>12</v>
      </c>
    </row>
    <row r="3713" spans="1:18" s="843" customFormat="1" ht="33.75" x14ac:dyDescent="0.25">
      <c r="A3713" s="107" t="s">
        <v>19901</v>
      </c>
      <c r="B3713" s="10" t="s">
        <v>19548</v>
      </c>
      <c r="C3713" s="269" t="s">
        <v>30118</v>
      </c>
      <c r="D3713" s="841" t="s">
        <v>23048</v>
      </c>
      <c r="E3713" s="837">
        <v>2900</v>
      </c>
      <c r="F3713" s="269" t="s">
        <v>23776</v>
      </c>
      <c r="G3713" s="841" t="s">
        <v>23777</v>
      </c>
      <c r="H3713" s="842" t="s">
        <v>17461</v>
      </c>
      <c r="I3713" s="842" t="s">
        <v>15810</v>
      </c>
      <c r="J3713" s="107" t="s">
        <v>17461</v>
      </c>
      <c r="K3713" s="10">
        <v>3</v>
      </c>
      <c r="L3713" s="10">
        <v>12</v>
      </c>
      <c r="M3713" s="838">
        <v>35343.410000000003</v>
      </c>
      <c r="N3713" s="10">
        <v>0</v>
      </c>
      <c r="O3713" s="107">
        <v>6</v>
      </c>
      <c r="P3713" s="838">
        <v>17389.53</v>
      </c>
      <c r="Q3713" s="10">
        <v>0</v>
      </c>
      <c r="R3713" s="107">
        <v>12</v>
      </c>
    </row>
    <row r="3714" spans="1:18" s="843" customFormat="1" ht="22.5" x14ac:dyDescent="0.25">
      <c r="A3714" s="107" t="s">
        <v>19901</v>
      </c>
      <c r="B3714" s="10" t="s">
        <v>19548</v>
      </c>
      <c r="C3714" s="269" t="s">
        <v>30118</v>
      </c>
      <c r="D3714" s="841" t="s">
        <v>23778</v>
      </c>
      <c r="E3714" s="837">
        <v>3200</v>
      </c>
      <c r="F3714" s="269" t="s">
        <v>23779</v>
      </c>
      <c r="G3714" s="841" t="s">
        <v>23780</v>
      </c>
      <c r="H3714" s="842" t="s">
        <v>20348</v>
      </c>
      <c r="I3714" s="842" t="s">
        <v>19093</v>
      </c>
      <c r="J3714" s="107" t="s">
        <v>20348</v>
      </c>
      <c r="K3714" s="10">
        <v>3</v>
      </c>
      <c r="L3714" s="10">
        <v>12</v>
      </c>
      <c r="M3714" s="838">
        <v>39000</v>
      </c>
      <c r="N3714" s="10">
        <v>0</v>
      </c>
      <c r="O3714" s="107">
        <v>6</v>
      </c>
      <c r="P3714" s="838">
        <v>19200</v>
      </c>
      <c r="Q3714" s="10">
        <v>0</v>
      </c>
      <c r="R3714" s="107">
        <v>12</v>
      </c>
    </row>
    <row r="3715" spans="1:18" s="843" customFormat="1" ht="22.5" x14ac:dyDescent="0.25">
      <c r="A3715" s="107" t="s">
        <v>19901</v>
      </c>
      <c r="B3715" s="10" t="s">
        <v>19548</v>
      </c>
      <c r="C3715" s="269" t="s">
        <v>30118</v>
      </c>
      <c r="D3715" s="841" t="s">
        <v>20050</v>
      </c>
      <c r="E3715" s="837">
        <v>3200</v>
      </c>
      <c r="F3715" s="269" t="s">
        <v>23781</v>
      </c>
      <c r="G3715" s="841" t="s">
        <v>23782</v>
      </c>
      <c r="H3715" s="842" t="s">
        <v>20142</v>
      </c>
      <c r="I3715" s="842" t="s">
        <v>19093</v>
      </c>
      <c r="J3715" s="107" t="s">
        <v>20142</v>
      </c>
      <c r="K3715" s="10">
        <v>3</v>
      </c>
      <c r="L3715" s="10">
        <v>12</v>
      </c>
      <c r="M3715" s="838">
        <v>39000</v>
      </c>
      <c r="N3715" s="10">
        <v>0</v>
      </c>
      <c r="O3715" s="107">
        <v>6</v>
      </c>
      <c r="P3715" s="838">
        <v>19200</v>
      </c>
      <c r="Q3715" s="10">
        <v>0</v>
      </c>
      <c r="R3715" s="107">
        <v>12</v>
      </c>
    </row>
    <row r="3716" spans="1:18" s="843" customFormat="1" ht="22.5" x14ac:dyDescent="0.25">
      <c r="A3716" s="107" t="s">
        <v>19901</v>
      </c>
      <c r="B3716" s="10" t="s">
        <v>19548</v>
      </c>
      <c r="C3716" s="269" t="s">
        <v>30118</v>
      </c>
      <c r="D3716" s="841" t="s">
        <v>15986</v>
      </c>
      <c r="E3716" s="837">
        <v>5500</v>
      </c>
      <c r="F3716" s="269" t="s">
        <v>23783</v>
      </c>
      <c r="G3716" s="841" t="s">
        <v>23784</v>
      </c>
      <c r="H3716" s="842" t="s">
        <v>19605</v>
      </c>
      <c r="I3716" s="842" t="s">
        <v>19093</v>
      </c>
      <c r="J3716" s="107" t="s">
        <v>19605</v>
      </c>
      <c r="K3716" s="10">
        <v>0</v>
      </c>
      <c r="L3716" s="10">
        <v>0</v>
      </c>
      <c r="M3716" s="838">
        <v>0</v>
      </c>
      <c r="N3716" s="10">
        <v>1</v>
      </c>
      <c r="O3716" s="107">
        <v>3</v>
      </c>
      <c r="P3716" s="838">
        <v>16474.79</v>
      </c>
      <c r="Q3716" s="10">
        <v>0</v>
      </c>
      <c r="R3716" s="107">
        <v>0</v>
      </c>
    </row>
    <row r="3717" spans="1:18" s="843" customFormat="1" ht="22.5" x14ac:dyDescent="0.25">
      <c r="A3717" s="107" t="s">
        <v>19901</v>
      </c>
      <c r="B3717" s="10" t="s">
        <v>19548</v>
      </c>
      <c r="C3717" s="269" t="s">
        <v>30118</v>
      </c>
      <c r="D3717" s="841" t="s">
        <v>19991</v>
      </c>
      <c r="E3717" s="837">
        <v>1025</v>
      </c>
      <c r="F3717" s="269" t="s">
        <v>23785</v>
      </c>
      <c r="G3717" s="841" t="s">
        <v>23786</v>
      </c>
      <c r="H3717" s="842" t="s">
        <v>15585</v>
      </c>
      <c r="I3717" s="842" t="s">
        <v>15585</v>
      </c>
      <c r="J3717" s="107" t="s">
        <v>15585</v>
      </c>
      <c r="K3717" s="10">
        <v>3</v>
      </c>
      <c r="L3717" s="10">
        <v>12</v>
      </c>
      <c r="M3717" s="838">
        <v>12609.67</v>
      </c>
      <c r="N3717" s="10">
        <v>0</v>
      </c>
      <c r="O3717" s="107">
        <v>6</v>
      </c>
      <c r="P3717" s="838">
        <v>5520.83</v>
      </c>
      <c r="Q3717" s="10">
        <v>0</v>
      </c>
      <c r="R3717" s="107">
        <v>12</v>
      </c>
    </row>
    <row r="3718" spans="1:18" s="843" customFormat="1" ht="22.5" x14ac:dyDescent="0.25">
      <c r="A3718" s="107" t="s">
        <v>19901</v>
      </c>
      <c r="B3718" s="10" t="s">
        <v>19548</v>
      </c>
      <c r="C3718" s="269" t="s">
        <v>30118</v>
      </c>
      <c r="D3718" s="841" t="s">
        <v>19431</v>
      </c>
      <c r="E3718" s="837">
        <v>2300</v>
      </c>
      <c r="F3718" s="269" t="s">
        <v>23787</v>
      </c>
      <c r="G3718" s="841" t="s">
        <v>23788</v>
      </c>
      <c r="H3718" s="842" t="s">
        <v>17159</v>
      </c>
      <c r="I3718" s="842" t="s">
        <v>15810</v>
      </c>
      <c r="J3718" s="107" t="s">
        <v>17159</v>
      </c>
      <c r="K3718" s="10">
        <v>3</v>
      </c>
      <c r="L3718" s="10">
        <v>12</v>
      </c>
      <c r="M3718" s="838">
        <v>28099.859999999997</v>
      </c>
      <c r="N3718" s="10">
        <v>0</v>
      </c>
      <c r="O3718" s="107">
        <v>6</v>
      </c>
      <c r="P3718" s="838">
        <v>13734.509999999998</v>
      </c>
      <c r="Q3718" s="10">
        <v>0</v>
      </c>
      <c r="R3718" s="107">
        <v>12</v>
      </c>
    </row>
    <row r="3719" spans="1:18" s="843" customFormat="1" ht="22.5" x14ac:dyDescent="0.25">
      <c r="A3719" s="107" t="s">
        <v>19901</v>
      </c>
      <c r="B3719" s="10" t="s">
        <v>19548</v>
      </c>
      <c r="C3719" s="269" t="s">
        <v>30118</v>
      </c>
      <c r="D3719" s="841" t="s">
        <v>19926</v>
      </c>
      <c r="E3719" s="837">
        <v>1025</v>
      </c>
      <c r="F3719" s="269" t="s">
        <v>23789</v>
      </c>
      <c r="G3719" s="841" t="s">
        <v>23790</v>
      </c>
      <c r="H3719" s="842" t="s">
        <v>15585</v>
      </c>
      <c r="I3719" s="842" t="s">
        <v>15585</v>
      </c>
      <c r="J3719" s="107" t="s">
        <v>15585</v>
      </c>
      <c r="K3719" s="10">
        <v>3</v>
      </c>
      <c r="L3719" s="10">
        <v>12</v>
      </c>
      <c r="M3719" s="838">
        <v>12810</v>
      </c>
      <c r="N3719" s="10">
        <v>0</v>
      </c>
      <c r="O3719" s="107">
        <v>6</v>
      </c>
      <c r="P3719" s="838">
        <v>6025</v>
      </c>
      <c r="Q3719" s="10">
        <v>0</v>
      </c>
      <c r="R3719" s="107">
        <v>12</v>
      </c>
    </row>
    <row r="3720" spans="1:18" s="843" customFormat="1" ht="22.5" x14ac:dyDescent="0.25">
      <c r="A3720" s="107" t="s">
        <v>19901</v>
      </c>
      <c r="B3720" s="10" t="s">
        <v>19548</v>
      </c>
      <c r="C3720" s="269" t="s">
        <v>30118</v>
      </c>
      <c r="D3720" s="841" t="s">
        <v>19955</v>
      </c>
      <c r="E3720" s="837">
        <v>3200</v>
      </c>
      <c r="F3720" s="269" t="s">
        <v>23791</v>
      </c>
      <c r="G3720" s="841" t="s">
        <v>23792</v>
      </c>
      <c r="H3720" s="842" t="s">
        <v>19594</v>
      </c>
      <c r="I3720" s="842" t="s">
        <v>19093</v>
      </c>
      <c r="J3720" s="107" t="s">
        <v>19594</v>
      </c>
      <c r="K3720" s="10">
        <v>3</v>
      </c>
      <c r="L3720" s="10">
        <v>12</v>
      </c>
      <c r="M3720" s="838">
        <v>39000</v>
      </c>
      <c r="N3720" s="10">
        <v>0</v>
      </c>
      <c r="O3720" s="107">
        <v>6</v>
      </c>
      <c r="P3720" s="838">
        <v>19200</v>
      </c>
      <c r="Q3720" s="10">
        <v>0</v>
      </c>
      <c r="R3720" s="107">
        <v>12</v>
      </c>
    </row>
    <row r="3721" spans="1:18" s="843" customFormat="1" ht="22.5" x14ac:dyDescent="0.25">
      <c r="A3721" s="107" t="s">
        <v>19901</v>
      </c>
      <c r="B3721" s="10" t="s">
        <v>19548</v>
      </c>
      <c r="C3721" s="269" t="s">
        <v>30118</v>
      </c>
      <c r="D3721" s="841" t="s">
        <v>19905</v>
      </c>
      <c r="E3721" s="837">
        <v>2100</v>
      </c>
      <c r="F3721" s="269" t="s">
        <v>23793</v>
      </c>
      <c r="G3721" s="841" t="s">
        <v>23794</v>
      </c>
      <c r="H3721" s="842" t="s">
        <v>17159</v>
      </c>
      <c r="I3721" s="842" t="s">
        <v>15810</v>
      </c>
      <c r="J3721" s="107" t="s">
        <v>17159</v>
      </c>
      <c r="K3721" s="10">
        <v>3</v>
      </c>
      <c r="L3721" s="10">
        <v>12</v>
      </c>
      <c r="M3721" s="838">
        <v>25800</v>
      </c>
      <c r="N3721" s="10">
        <v>0</v>
      </c>
      <c r="O3721" s="107">
        <v>6</v>
      </c>
      <c r="P3721" s="838">
        <v>12550.42</v>
      </c>
      <c r="Q3721" s="10">
        <v>0</v>
      </c>
      <c r="R3721" s="107">
        <v>12</v>
      </c>
    </row>
    <row r="3722" spans="1:18" s="843" customFormat="1" ht="22.5" x14ac:dyDescent="0.25">
      <c r="A3722" s="107" t="s">
        <v>19901</v>
      </c>
      <c r="B3722" s="10" t="s">
        <v>19548</v>
      </c>
      <c r="C3722" s="269" t="s">
        <v>30118</v>
      </c>
      <c r="D3722" s="841" t="s">
        <v>20233</v>
      </c>
      <c r="E3722" s="837">
        <v>3200</v>
      </c>
      <c r="F3722" s="269" t="s">
        <v>23795</v>
      </c>
      <c r="G3722" s="841" t="s">
        <v>23796</v>
      </c>
      <c r="H3722" s="842" t="s">
        <v>19911</v>
      </c>
      <c r="I3722" s="842" t="s">
        <v>19093</v>
      </c>
      <c r="J3722" s="107" t="s">
        <v>19911</v>
      </c>
      <c r="K3722" s="10">
        <v>3</v>
      </c>
      <c r="L3722" s="10">
        <v>12</v>
      </c>
      <c r="M3722" s="838">
        <v>39320</v>
      </c>
      <c r="N3722" s="10">
        <v>0</v>
      </c>
      <c r="O3722" s="107">
        <v>6</v>
      </c>
      <c r="P3722" s="838">
        <v>19200</v>
      </c>
      <c r="Q3722" s="10">
        <v>0</v>
      </c>
      <c r="R3722" s="107">
        <v>12</v>
      </c>
    </row>
    <row r="3723" spans="1:18" s="843" customFormat="1" ht="22.5" x14ac:dyDescent="0.25">
      <c r="A3723" s="107" t="s">
        <v>19901</v>
      </c>
      <c r="B3723" s="10" t="s">
        <v>19548</v>
      </c>
      <c r="C3723" s="269" t="s">
        <v>30118</v>
      </c>
      <c r="D3723" s="841" t="s">
        <v>19902</v>
      </c>
      <c r="E3723" s="837">
        <v>2100</v>
      </c>
      <c r="F3723" s="269" t="s">
        <v>23797</v>
      </c>
      <c r="G3723" s="841" t="s">
        <v>23798</v>
      </c>
      <c r="H3723" s="842" t="s">
        <v>15585</v>
      </c>
      <c r="I3723" s="842" t="s">
        <v>15585</v>
      </c>
      <c r="J3723" s="107" t="s">
        <v>15585</v>
      </c>
      <c r="K3723" s="10">
        <v>3</v>
      </c>
      <c r="L3723" s="10">
        <v>6</v>
      </c>
      <c r="M3723" s="838">
        <v>11754.17</v>
      </c>
      <c r="N3723" s="10">
        <v>0</v>
      </c>
      <c r="O3723" s="107">
        <v>0</v>
      </c>
      <c r="P3723" s="838">
        <v>0</v>
      </c>
      <c r="Q3723" s="10">
        <v>0</v>
      </c>
      <c r="R3723" s="107">
        <v>0</v>
      </c>
    </row>
    <row r="3724" spans="1:18" s="843" customFormat="1" ht="22.5" x14ac:dyDescent="0.25">
      <c r="A3724" s="107" t="s">
        <v>19901</v>
      </c>
      <c r="B3724" s="10" t="s">
        <v>19548</v>
      </c>
      <c r="C3724" s="269" t="s">
        <v>30118</v>
      </c>
      <c r="D3724" s="841" t="s">
        <v>20216</v>
      </c>
      <c r="E3724" s="837">
        <v>2100</v>
      </c>
      <c r="F3724" s="269" t="s">
        <v>23799</v>
      </c>
      <c r="G3724" s="841" t="s">
        <v>23800</v>
      </c>
      <c r="H3724" s="842" t="s">
        <v>17159</v>
      </c>
      <c r="I3724" s="842" t="s">
        <v>15810</v>
      </c>
      <c r="J3724" s="107" t="s">
        <v>17159</v>
      </c>
      <c r="K3724" s="10">
        <v>3</v>
      </c>
      <c r="L3724" s="10">
        <v>12</v>
      </c>
      <c r="M3724" s="838">
        <v>25800</v>
      </c>
      <c r="N3724" s="10">
        <v>0</v>
      </c>
      <c r="O3724" s="107">
        <v>6</v>
      </c>
      <c r="P3724" s="838">
        <v>12600</v>
      </c>
      <c r="Q3724" s="10">
        <v>0</v>
      </c>
      <c r="R3724" s="107">
        <v>12</v>
      </c>
    </row>
    <row r="3725" spans="1:18" s="843" customFormat="1" ht="22.5" x14ac:dyDescent="0.25">
      <c r="A3725" s="107" t="s">
        <v>19901</v>
      </c>
      <c r="B3725" s="10" t="s">
        <v>19548</v>
      </c>
      <c r="C3725" s="269" t="s">
        <v>30118</v>
      </c>
      <c r="D3725" s="841" t="s">
        <v>19955</v>
      </c>
      <c r="E3725" s="837">
        <v>3200</v>
      </c>
      <c r="F3725" s="269" t="s">
        <v>23801</v>
      </c>
      <c r="G3725" s="841" t="s">
        <v>23802</v>
      </c>
      <c r="H3725" s="842" t="s">
        <v>19594</v>
      </c>
      <c r="I3725" s="842" t="s">
        <v>19093</v>
      </c>
      <c r="J3725" s="107" t="s">
        <v>19594</v>
      </c>
      <c r="K3725" s="10">
        <v>3</v>
      </c>
      <c r="L3725" s="10">
        <v>12</v>
      </c>
      <c r="M3725" s="838">
        <v>39000</v>
      </c>
      <c r="N3725" s="10">
        <v>0</v>
      </c>
      <c r="O3725" s="107">
        <v>6</v>
      </c>
      <c r="P3725" s="838">
        <v>19200</v>
      </c>
      <c r="Q3725" s="10">
        <v>0</v>
      </c>
      <c r="R3725" s="107">
        <v>12</v>
      </c>
    </row>
    <row r="3726" spans="1:18" s="843" customFormat="1" ht="22.5" x14ac:dyDescent="0.25">
      <c r="A3726" s="107" t="s">
        <v>19901</v>
      </c>
      <c r="B3726" s="10" t="s">
        <v>19548</v>
      </c>
      <c r="C3726" s="269" t="s">
        <v>30118</v>
      </c>
      <c r="D3726" s="841" t="s">
        <v>19902</v>
      </c>
      <c r="E3726" s="837">
        <v>2100</v>
      </c>
      <c r="F3726" s="269" t="s">
        <v>23803</v>
      </c>
      <c r="G3726" s="841" t="s">
        <v>23804</v>
      </c>
      <c r="H3726" s="842" t="s">
        <v>17159</v>
      </c>
      <c r="I3726" s="842" t="s">
        <v>15810</v>
      </c>
      <c r="J3726" s="107" t="s">
        <v>17159</v>
      </c>
      <c r="K3726" s="10">
        <v>3</v>
      </c>
      <c r="L3726" s="10">
        <v>12</v>
      </c>
      <c r="M3726" s="838">
        <v>25800</v>
      </c>
      <c r="N3726" s="10">
        <v>0</v>
      </c>
      <c r="O3726" s="107">
        <v>6</v>
      </c>
      <c r="P3726" s="838">
        <v>12600</v>
      </c>
      <c r="Q3726" s="10">
        <v>0</v>
      </c>
      <c r="R3726" s="107">
        <v>12</v>
      </c>
    </row>
    <row r="3727" spans="1:18" s="843" customFormat="1" ht="22.5" x14ac:dyDescent="0.25">
      <c r="A3727" s="107" t="s">
        <v>19901</v>
      </c>
      <c r="B3727" s="10" t="s">
        <v>19548</v>
      </c>
      <c r="C3727" s="269" t="s">
        <v>30118</v>
      </c>
      <c r="D3727" s="841" t="s">
        <v>19902</v>
      </c>
      <c r="E3727" s="837">
        <v>2100</v>
      </c>
      <c r="F3727" s="269" t="s">
        <v>23805</v>
      </c>
      <c r="G3727" s="841" t="s">
        <v>23806</v>
      </c>
      <c r="H3727" s="842" t="s">
        <v>17159</v>
      </c>
      <c r="I3727" s="842" t="s">
        <v>15810</v>
      </c>
      <c r="J3727" s="107" t="s">
        <v>17159</v>
      </c>
      <c r="K3727" s="10">
        <v>3</v>
      </c>
      <c r="L3727" s="10">
        <v>12</v>
      </c>
      <c r="M3727" s="838">
        <v>25800</v>
      </c>
      <c r="N3727" s="10">
        <v>0</v>
      </c>
      <c r="O3727" s="107">
        <v>6</v>
      </c>
      <c r="P3727" s="838">
        <v>12600</v>
      </c>
      <c r="Q3727" s="10">
        <v>0</v>
      </c>
      <c r="R3727" s="107">
        <v>12</v>
      </c>
    </row>
    <row r="3728" spans="1:18" s="843" customFormat="1" ht="22.5" x14ac:dyDescent="0.25">
      <c r="A3728" s="107" t="s">
        <v>19901</v>
      </c>
      <c r="B3728" s="10" t="s">
        <v>19548</v>
      </c>
      <c r="C3728" s="269" t="s">
        <v>30118</v>
      </c>
      <c r="D3728" s="841" t="s">
        <v>19902</v>
      </c>
      <c r="E3728" s="837">
        <v>2100</v>
      </c>
      <c r="F3728" s="269" t="s">
        <v>23807</v>
      </c>
      <c r="G3728" s="841" t="s">
        <v>23808</v>
      </c>
      <c r="H3728" s="842" t="s">
        <v>17159</v>
      </c>
      <c r="I3728" s="842" t="s">
        <v>15810</v>
      </c>
      <c r="J3728" s="107" t="s">
        <v>17159</v>
      </c>
      <c r="K3728" s="10">
        <v>3</v>
      </c>
      <c r="L3728" s="10">
        <v>12</v>
      </c>
      <c r="M3728" s="838">
        <v>25800</v>
      </c>
      <c r="N3728" s="10">
        <v>0</v>
      </c>
      <c r="O3728" s="107">
        <v>6</v>
      </c>
      <c r="P3728" s="838">
        <v>12600</v>
      </c>
      <c r="Q3728" s="10">
        <v>0</v>
      </c>
      <c r="R3728" s="107">
        <v>12</v>
      </c>
    </row>
    <row r="3729" spans="1:18" s="843" customFormat="1" ht="22.5" x14ac:dyDescent="0.25">
      <c r="A3729" s="107" t="s">
        <v>19901</v>
      </c>
      <c r="B3729" s="10" t="s">
        <v>19548</v>
      </c>
      <c r="C3729" s="269" t="s">
        <v>30118</v>
      </c>
      <c r="D3729" s="841" t="s">
        <v>20146</v>
      </c>
      <c r="E3729" s="837">
        <v>3300</v>
      </c>
      <c r="F3729" s="269" t="s">
        <v>23809</v>
      </c>
      <c r="G3729" s="841" t="s">
        <v>23810</v>
      </c>
      <c r="H3729" s="842" t="s">
        <v>19594</v>
      </c>
      <c r="I3729" s="842" t="s">
        <v>19093</v>
      </c>
      <c r="J3729" s="107" t="s">
        <v>19594</v>
      </c>
      <c r="K3729" s="10">
        <v>3</v>
      </c>
      <c r="L3729" s="10">
        <v>12</v>
      </c>
      <c r="M3729" s="838">
        <v>40124.01</v>
      </c>
      <c r="N3729" s="10">
        <v>0</v>
      </c>
      <c r="O3729" s="107">
        <v>4</v>
      </c>
      <c r="P3729" s="838">
        <v>14648.34</v>
      </c>
      <c r="Q3729" s="10">
        <v>0</v>
      </c>
      <c r="R3729" s="107">
        <v>0</v>
      </c>
    </row>
    <row r="3730" spans="1:18" s="843" customFormat="1" ht="22.5" x14ac:dyDescent="0.25">
      <c r="A3730" s="107" t="s">
        <v>19901</v>
      </c>
      <c r="B3730" s="10" t="s">
        <v>19548</v>
      </c>
      <c r="C3730" s="269" t="s">
        <v>30118</v>
      </c>
      <c r="D3730" s="841" t="s">
        <v>20472</v>
      </c>
      <c r="E3730" s="837">
        <v>4400</v>
      </c>
      <c r="F3730" s="269" t="s">
        <v>23811</v>
      </c>
      <c r="G3730" s="841" t="s">
        <v>23812</v>
      </c>
      <c r="H3730" s="842" t="s">
        <v>20142</v>
      </c>
      <c r="I3730" s="842" t="s">
        <v>19093</v>
      </c>
      <c r="J3730" s="107" t="s">
        <v>20142</v>
      </c>
      <c r="K3730" s="10">
        <v>3</v>
      </c>
      <c r="L3730" s="10">
        <v>12</v>
      </c>
      <c r="M3730" s="838">
        <v>41373.33</v>
      </c>
      <c r="N3730" s="10">
        <v>0</v>
      </c>
      <c r="O3730" s="107">
        <v>6</v>
      </c>
      <c r="P3730" s="838">
        <v>33395.69</v>
      </c>
      <c r="Q3730" s="10">
        <v>0</v>
      </c>
      <c r="R3730" s="107">
        <v>12</v>
      </c>
    </row>
    <row r="3731" spans="1:18" s="843" customFormat="1" ht="22.5" x14ac:dyDescent="0.25">
      <c r="A3731" s="107" t="s">
        <v>19901</v>
      </c>
      <c r="B3731" s="10" t="s">
        <v>19548</v>
      </c>
      <c r="C3731" s="269" t="s">
        <v>30118</v>
      </c>
      <c r="D3731" s="841" t="s">
        <v>20216</v>
      </c>
      <c r="E3731" s="837">
        <v>2100</v>
      </c>
      <c r="F3731" s="269" t="s">
        <v>23813</v>
      </c>
      <c r="G3731" s="841" t="s">
        <v>23814</v>
      </c>
      <c r="H3731" s="842" t="s">
        <v>17159</v>
      </c>
      <c r="I3731" s="842" t="s">
        <v>15810</v>
      </c>
      <c r="J3731" s="107" t="s">
        <v>17159</v>
      </c>
      <c r="K3731" s="10">
        <v>3</v>
      </c>
      <c r="L3731" s="10">
        <v>12</v>
      </c>
      <c r="M3731" s="838">
        <v>25800</v>
      </c>
      <c r="N3731" s="10">
        <v>0</v>
      </c>
      <c r="O3731" s="107">
        <v>6</v>
      </c>
      <c r="P3731" s="838">
        <v>12600</v>
      </c>
      <c r="Q3731" s="10">
        <v>0</v>
      </c>
      <c r="R3731" s="107">
        <v>12</v>
      </c>
    </row>
    <row r="3732" spans="1:18" s="843" customFormat="1" ht="22.5" x14ac:dyDescent="0.25">
      <c r="A3732" s="107" t="s">
        <v>19901</v>
      </c>
      <c r="B3732" s="10" t="s">
        <v>19548</v>
      </c>
      <c r="C3732" s="269" t="s">
        <v>30118</v>
      </c>
      <c r="D3732" s="841" t="s">
        <v>20143</v>
      </c>
      <c r="E3732" s="837">
        <v>4300</v>
      </c>
      <c r="F3732" s="269" t="s">
        <v>23815</v>
      </c>
      <c r="G3732" s="841" t="s">
        <v>23816</v>
      </c>
      <c r="H3732" s="842" t="s">
        <v>19594</v>
      </c>
      <c r="I3732" s="842" t="s">
        <v>19093</v>
      </c>
      <c r="J3732" s="107" t="s">
        <v>19594</v>
      </c>
      <c r="K3732" s="10">
        <v>3</v>
      </c>
      <c r="L3732" s="10">
        <v>12</v>
      </c>
      <c r="M3732" s="838">
        <v>51961.120000000003</v>
      </c>
      <c r="N3732" s="10">
        <v>0</v>
      </c>
      <c r="O3732" s="107">
        <v>6</v>
      </c>
      <c r="P3732" s="838">
        <v>25437.180000000004</v>
      </c>
      <c r="Q3732" s="10">
        <v>0</v>
      </c>
      <c r="R3732" s="107">
        <v>12</v>
      </c>
    </row>
    <row r="3733" spans="1:18" s="843" customFormat="1" ht="22.5" x14ac:dyDescent="0.25">
      <c r="A3733" s="107" t="s">
        <v>19901</v>
      </c>
      <c r="B3733" s="10" t="s">
        <v>19548</v>
      </c>
      <c r="C3733" s="269" t="s">
        <v>30118</v>
      </c>
      <c r="D3733" s="841" t="s">
        <v>23817</v>
      </c>
      <c r="E3733" s="837">
        <v>2900</v>
      </c>
      <c r="F3733" s="269" t="s">
        <v>23818</v>
      </c>
      <c r="G3733" s="841" t="s">
        <v>23819</v>
      </c>
      <c r="H3733" s="842" t="s">
        <v>20001</v>
      </c>
      <c r="I3733" s="842" t="s">
        <v>15810</v>
      </c>
      <c r="J3733" s="107" t="s">
        <v>20001</v>
      </c>
      <c r="K3733" s="10">
        <v>3</v>
      </c>
      <c r="L3733" s="10">
        <v>12</v>
      </c>
      <c r="M3733" s="838">
        <v>34875.39</v>
      </c>
      <c r="N3733" s="10">
        <v>0</v>
      </c>
      <c r="O3733" s="107">
        <v>6</v>
      </c>
      <c r="P3733" s="838">
        <v>17094.09</v>
      </c>
      <c r="Q3733" s="10">
        <v>0</v>
      </c>
      <c r="R3733" s="107">
        <v>12</v>
      </c>
    </row>
    <row r="3734" spans="1:18" s="843" customFormat="1" ht="22.5" x14ac:dyDescent="0.25">
      <c r="A3734" s="107" t="s">
        <v>19901</v>
      </c>
      <c r="B3734" s="10" t="s">
        <v>19548</v>
      </c>
      <c r="C3734" s="269" t="s">
        <v>30118</v>
      </c>
      <c r="D3734" s="841" t="s">
        <v>19076</v>
      </c>
      <c r="E3734" s="837">
        <v>3000</v>
      </c>
      <c r="F3734" s="269" t="s">
        <v>23820</v>
      </c>
      <c r="G3734" s="841" t="s">
        <v>23821</v>
      </c>
      <c r="H3734" s="842" t="s">
        <v>19059</v>
      </c>
      <c r="I3734" s="842" t="s">
        <v>19093</v>
      </c>
      <c r="J3734" s="107" t="s">
        <v>19059</v>
      </c>
      <c r="K3734" s="10">
        <v>2</v>
      </c>
      <c r="L3734" s="10">
        <v>8</v>
      </c>
      <c r="M3734" s="838">
        <v>26265.83</v>
      </c>
      <c r="N3734" s="10">
        <v>3</v>
      </c>
      <c r="O3734" s="107">
        <v>6</v>
      </c>
      <c r="P3734" s="838">
        <v>0</v>
      </c>
      <c r="Q3734" s="10">
        <v>3</v>
      </c>
      <c r="R3734" s="107">
        <v>12</v>
      </c>
    </row>
    <row r="3735" spans="1:18" s="843" customFormat="1" ht="22.5" x14ac:dyDescent="0.25">
      <c r="A3735" s="107" t="s">
        <v>19901</v>
      </c>
      <c r="B3735" s="10" t="s">
        <v>19548</v>
      </c>
      <c r="C3735" s="269" t="s">
        <v>30118</v>
      </c>
      <c r="D3735" s="841" t="s">
        <v>19943</v>
      </c>
      <c r="E3735" s="837">
        <v>3200</v>
      </c>
      <c r="F3735" s="269" t="s">
        <v>23822</v>
      </c>
      <c r="G3735" s="841" t="s">
        <v>23823</v>
      </c>
      <c r="H3735" s="842" t="s">
        <v>19594</v>
      </c>
      <c r="I3735" s="842" t="s">
        <v>19093</v>
      </c>
      <c r="J3735" s="107" t="s">
        <v>19594</v>
      </c>
      <c r="K3735" s="10">
        <v>3</v>
      </c>
      <c r="L3735" s="10">
        <v>12</v>
      </c>
      <c r="M3735" s="838">
        <v>39000</v>
      </c>
      <c r="N3735" s="10">
        <v>0</v>
      </c>
      <c r="O3735" s="107">
        <v>6</v>
      </c>
      <c r="P3735" s="838">
        <v>19199.11</v>
      </c>
      <c r="Q3735" s="10">
        <v>0</v>
      </c>
      <c r="R3735" s="107">
        <v>12</v>
      </c>
    </row>
    <row r="3736" spans="1:18" s="843" customFormat="1" ht="22.5" x14ac:dyDescent="0.25">
      <c r="A3736" s="107" t="s">
        <v>19901</v>
      </c>
      <c r="B3736" s="10" t="s">
        <v>19548</v>
      </c>
      <c r="C3736" s="269" t="s">
        <v>30118</v>
      </c>
      <c r="D3736" s="841" t="s">
        <v>20321</v>
      </c>
      <c r="E3736" s="837">
        <v>3200</v>
      </c>
      <c r="F3736" s="269" t="s">
        <v>23824</v>
      </c>
      <c r="G3736" s="841" t="s">
        <v>23825</v>
      </c>
      <c r="H3736" s="842" t="s">
        <v>20142</v>
      </c>
      <c r="I3736" s="842" t="s">
        <v>19093</v>
      </c>
      <c r="J3736" s="107" t="s">
        <v>20142</v>
      </c>
      <c r="K3736" s="10">
        <v>3</v>
      </c>
      <c r="L3736" s="10">
        <v>12</v>
      </c>
      <c r="M3736" s="838">
        <v>39041.11</v>
      </c>
      <c r="N3736" s="10">
        <v>0</v>
      </c>
      <c r="O3736" s="107">
        <v>6</v>
      </c>
      <c r="P3736" s="838">
        <v>19200</v>
      </c>
      <c r="Q3736" s="10">
        <v>0</v>
      </c>
      <c r="R3736" s="107">
        <v>12</v>
      </c>
    </row>
    <row r="3737" spans="1:18" s="843" customFormat="1" ht="22.5" x14ac:dyDescent="0.25">
      <c r="A3737" s="107" t="s">
        <v>19901</v>
      </c>
      <c r="B3737" s="10" t="s">
        <v>19548</v>
      </c>
      <c r="C3737" s="269" t="s">
        <v>30118</v>
      </c>
      <c r="D3737" s="841" t="s">
        <v>19908</v>
      </c>
      <c r="E3737" s="837">
        <v>3200</v>
      </c>
      <c r="F3737" s="269" t="s">
        <v>23826</v>
      </c>
      <c r="G3737" s="841" t="s">
        <v>23827</v>
      </c>
      <c r="H3737" s="842" t="s">
        <v>19911</v>
      </c>
      <c r="I3737" s="842" t="s">
        <v>19093</v>
      </c>
      <c r="J3737" s="107" t="s">
        <v>19911</v>
      </c>
      <c r="K3737" s="10">
        <v>3</v>
      </c>
      <c r="L3737" s="10">
        <v>12</v>
      </c>
      <c r="M3737" s="838">
        <v>39000</v>
      </c>
      <c r="N3737" s="10">
        <v>0</v>
      </c>
      <c r="O3737" s="107">
        <v>6</v>
      </c>
      <c r="P3737" s="838">
        <v>19200</v>
      </c>
      <c r="Q3737" s="10">
        <v>0</v>
      </c>
      <c r="R3737" s="107">
        <v>12</v>
      </c>
    </row>
    <row r="3738" spans="1:18" s="843" customFormat="1" ht="22.5" x14ac:dyDescent="0.25">
      <c r="A3738" s="107" t="s">
        <v>19901</v>
      </c>
      <c r="B3738" s="10" t="s">
        <v>19548</v>
      </c>
      <c r="C3738" s="269" t="s">
        <v>30118</v>
      </c>
      <c r="D3738" s="841" t="s">
        <v>19955</v>
      </c>
      <c r="E3738" s="837">
        <v>3200</v>
      </c>
      <c r="F3738" s="269" t="s">
        <v>23828</v>
      </c>
      <c r="G3738" s="841" t="s">
        <v>23829</v>
      </c>
      <c r="H3738" s="842" t="s">
        <v>15577</v>
      </c>
      <c r="I3738" s="842" t="s">
        <v>19093</v>
      </c>
      <c r="J3738" s="107" t="s">
        <v>15577</v>
      </c>
      <c r="K3738" s="10">
        <v>3</v>
      </c>
      <c r="L3738" s="10">
        <v>12</v>
      </c>
      <c r="M3738" s="838">
        <v>39000</v>
      </c>
      <c r="N3738" s="10">
        <v>0</v>
      </c>
      <c r="O3738" s="107">
        <v>6</v>
      </c>
      <c r="P3738" s="838">
        <v>19200</v>
      </c>
      <c r="Q3738" s="10">
        <v>0</v>
      </c>
      <c r="R3738" s="107">
        <v>12</v>
      </c>
    </row>
    <row r="3739" spans="1:18" s="843" customFormat="1" ht="22.5" x14ac:dyDescent="0.25">
      <c r="A3739" s="107" t="s">
        <v>19901</v>
      </c>
      <c r="B3739" s="10" t="s">
        <v>19548</v>
      </c>
      <c r="C3739" s="269" t="s">
        <v>30118</v>
      </c>
      <c r="D3739" s="841" t="s">
        <v>19902</v>
      </c>
      <c r="E3739" s="837">
        <v>2100</v>
      </c>
      <c r="F3739" s="269" t="s">
        <v>23830</v>
      </c>
      <c r="G3739" s="841" t="s">
        <v>23831</v>
      </c>
      <c r="H3739" s="842" t="s">
        <v>17159</v>
      </c>
      <c r="I3739" s="842" t="s">
        <v>15810</v>
      </c>
      <c r="J3739" s="107" t="s">
        <v>17159</v>
      </c>
      <c r="K3739" s="10">
        <v>3</v>
      </c>
      <c r="L3739" s="10">
        <v>12</v>
      </c>
      <c r="M3739" s="838">
        <v>25751</v>
      </c>
      <c r="N3739" s="10">
        <v>0</v>
      </c>
      <c r="O3739" s="107">
        <v>6</v>
      </c>
      <c r="P3739" s="838">
        <v>12600</v>
      </c>
      <c r="Q3739" s="10">
        <v>0</v>
      </c>
      <c r="R3739" s="107">
        <v>12</v>
      </c>
    </row>
    <row r="3740" spans="1:18" s="843" customFormat="1" ht="22.5" x14ac:dyDescent="0.25">
      <c r="A3740" s="107" t="s">
        <v>19901</v>
      </c>
      <c r="B3740" s="10" t="s">
        <v>19548</v>
      </c>
      <c r="C3740" s="269" t="s">
        <v>30118</v>
      </c>
      <c r="D3740" s="841" t="s">
        <v>20085</v>
      </c>
      <c r="E3740" s="837">
        <v>1800</v>
      </c>
      <c r="F3740" s="269" t="s">
        <v>23832</v>
      </c>
      <c r="G3740" s="841" t="s">
        <v>23833</v>
      </c>
      <c r="H3740" s="842" t="s">
        <v>15585</v>
      </c>
      <c r="I3740" s="842" t="s">
        <v>15585</v>
      </c>
      <c r="J3740" s="107" t="s">
        <v>15585</v>
      </c>
      <c r="K3740" s="10">
        <v>3</v>
      </c>
      <c r="L3740" s="10">
        <v>7</v>
      </c>
      <c r="M3740" s="838">
        <v>13945</v>
      </c>
      <c r="N3740" s="10">
        <v>0</v>
      </c>
      <c r="O3740" s="107">
        <v>0</v>
      </c>
      <c r="P3740" s="838">
        <v>0</v>
      </c>
      <c r="Q3740" s="10">
        <v>0</v>
      </c>
      <c r="R3740" s="107">
        <v>0</v>
      </c>
    </row>
    <row r="3741" spans="1:18" s="843" customFormat="1" ht="22.5" x14ac:dyDescent="0.25">
      <c r="A3741" s="107" t="s">
        <v>19901</v>
      </c>
      <c r="B3741" s="10" t="s">
        <v>19548</v>
      </c>
      <c r="C3741" s="269" t="s">
        <v>30118</v>
      </c>
      <c r="D3741" s="841" t="s">
        <v>22254</v>
      </c>
      <c r="E3741" s="837">
        <v>5000</v>
      </c>
      <c r="F3741" s="269" t="s">
        <v>23834</v>
      </c>
      <c r="G3741" s="841" t="s">
        <v>23835</v>
      </c>
      <c r="H3741" s="842" t="s">
        <v>15416</v>
      </c>
      <c r="I3741" s="842" t="s">
        <v>19093</v>
      </c>
      <c r="J3741" s="107" t="s">
        <v>15416</v>
      </c>
      <c r="K3741" s="10">
        <v>3</v>
      </c>
      <c r="L3741" s="10">
        <v>12</v>
      </c>
      <c r="M3741" s="838">
        <v>60585.760000000002</v>
      </c>
      <c r="N3741" s="10">
        <v>0</v>
      </c>
      <c r="O3741" s="107">
        <v>6</v>
      </c>
      <c r="P3741" s="838">
        <v>30000</v>
      </c>
      <c r="Q3741" s="10">
        <v>0</v>
      </c>
      <c r="R3741" s="107">
        <v>12</v>
      </c>
    </row>
    <row r="3742" spans="1:18" s="843" customFormat="1" ht="22.5" x14ac:dyDescent="0.25">
      <c r="A3742" s="107" t="s">
        <v>19901</v>
      </c>
      <c r="B3742" s="10" t="s">
        <v>19548</v>
      </c>
      <c r="C3742" s="269" t="s">
        <v>30118</v>
      </c>
      <c r="D3742" s="841" t="s">
        <v>19902</v>
      </c>
      <c r="E3742" s="837">
        <v>2100</v>
      </c>
      <c r="F3742" s="269" t="s">
        <v>23836</v>
      </c>
      <c r="G3742" s="841" t="s">
        <v>23837</v>
      </c>
      <c r="H3742" s="842" t="s">
        <v>17159</v>
      </c>
      <c r="I3742" s="842" t="s">
        <v>15810</v>
      </c>
      <c r="J3742" s="107" t="s">
        <v>17159</v>
      </c>
      <c r="K3742" s="10">
        <v>3</v>
      </c>
      <c r="L3742" s="10">
        <v>12</v>
      </c>
      <c r="M3742" s="838">
        <v>25170</v>
      </c>
      <c r="N3742" s="10">
        <v>0</v>
      </c>
      <c r="O3742" s="107">
        <v>6</v>
      </c>
      <c r="P3742" s="838">
        <v>12245.619999999999</v>
      </c>
      <c r="Q3742" s="10">
        <v>0</v>
      </c>
      <c r="R3742" s="107">
        <v>12</v>
      </c>
    </row>
    <row r="3743" spans="1:18" s="843" customFormat="1" ht="22.5" x14ac:dyDescent="0.25">
      <c r="A3743" s="107" t="s">
        <v>19901</v>
      </c>
      <c r="B3743" s="10" t="s">
        <v>19548</v>
      </c>
      <c r="C3743" s="269" t="s">
        <v>30118</v>
      </c>
      <c r="D3743" s="841" t="s">
        <v>15774</v>
      </c>
      <c r="E3743" s="837">
        <v>2600</v>
      </c>
      <c r="F3743" s="269" t="s">
        <v>23838</v>
      </c>
      <c r="G3743" s="841" t="s">
        <v>23839</v>
      </c>
      <c r="H3743" s="842" t="s">
        <v>21888</v>
      </c>
      <c r="I3743" s="842" t="s">
        <v>19093</v>
      </c>
      <c r="J3743" s="107" t="s">
        <v>21888</v>
      </c>
      <c r="K3743" s="10">
        <v>3</v>
      </c>
      <c r="L3743" s="10">
        <v>12</v>
      </c>
      <c r="M3743" s="838">
        <v>31787.360000000001</v>
      </c>
      <c r="N3743" s="10">
        <v>0</v>
      </c>
      <c r="O3743" s="107">
        <v>6</v>
      </c>
      <c r="P3743" s="838">
        <v>15600</v>
      </c>
      <c r="Q3743" s="10">
        <v>0</v>
      </c>
      <c r="R3743" s="107">
        <v>12</v>
      </c>
    </row>
    <row r="3744" spans="1:18" s="843" customFormat="1" ht="22.5" x14ac:dyDescent="0.25">
      <c r="A3744" s="107" t="s">
        <v>19901</v>
      </c>
      <c r="B3744" s="10" t="s">
        <v>19548</v>
      </c>
      <c r="C3744" s="269" t="s">
        <v>30118</v>
      </c>
      <c r="D3744" s="841" t="s">
        <v>19908</v>
      </c>
      <c r="E3744" s="837">
        <v>3200</v>
      </c>
      <c r="F3744" s="269" t="s">
        <v>23840</v>
      </c>
      <c r="G3744" s="841" t="s">
        <v>23841</v>
      </c>
      <c r="H3744" s="842" t="s">
        <v>19641</v>
      </c>
      <c r="I3744" s="842" t="s">
        <v>19093</v>
      </c>
      <c r="J3744" s="107" t="s">
        <v>19641</v>
      </c>
      <c r="K3744" s="10">
        <v>3</v>
      </c>
      <c r="L3744" s="10">
        <v>12</v>
      </c>
      <c r="M3744" s="838">
        <v>38998.89</v>
      </c>
      <c r="N3744" s="10">
        <v>0</v>
      </c>
      <c r="O3744" s="107">
        <v>6</v>
      </c>
      <c r="P3744" s="838">
        <v>18869.990000000002</v>
      </c>
      <c r="Q3744" s="10">
        <v>0</v>
      </c>
      <c r="R3744" s="107">
        <v>12</v>
      </c>
    </row>
    <row r="3745" spans="1:18" s="843" customFormat="1" ht="22.5" x14ac:dyDescent="0.25">
      <c r="A3745" s="107" t="s">
        <v>19901</v>
      </c>
      <c r="B3745" s="10" t="s">
        <v>19548</v>
      </c>
      <c r="C3745" s="269" t="s">
        <v>30118</v>
      </c>
      <c r="D3745" s="841" t="s">
        <v>19908</v>
      </c>
      <c r="E3745" s="837">
        <v>3200</v>
      </c>
      <c r="F3745" s="269" t="s">
        <v>23842</v>
      </c>
      <c r="G3745" s="841" t="s">
        <v>23843</v>
      </c>
      <c r="H3745" s="842" t="s">
        <v>19641</v>
      </c>
      <c r="I3745" s="842" t="s">
        <v>19093</v>
      </c>
      <c r="J3745" s="107" t="s">
        <v>19641</v>
      </c>
      <c r="K3745" s="10">
        <v>3</v>
      </c>
      <c r="L3745" s="10">
        <v>12</v>
      </c>
      <c r="M3745" s="838">
        <v>39000</v>
      </c>
      <c r="N3745" s="10">
        <v>0</v>
      </c>
      <c r="O3745" s="107">
        <v>6</v>
      </c>
      <c r="P3745" s="838">
        <v>19200</v>
      </c>
      <c r="Q3745" s="10">
        <v>0</v>
      </c>
      <c r="R3745" s="107">
        <v>12</v>
      </c>
    </row>
    <row r="3746" spans="1:18" s="843" customFormat="1" ht="33.75" x14ac:dyDescent="0.25">
      <c r="A3746" s="107" t="s">
        <v>19901</v>
      </c>
      <c r="B3746" s="10" t="s">
        <v>19548</v>
      </c>
      <c r="C3746" s="269" t="s">
        <v>30118</v>
      </c>
      <c r="D3746" s="841" t="s">
        <v>19431</v>
      </c>
      <c r="E3746" s="837">
        <v>2000</v>
      </c>
      <c r="F3746" s="269" t="s">
        <v>23844</v>
      </c>
      <c r="G3746" s="841" t="s">
        <v>23845</v>
      </c>
      <c r="H3746" s="842" t="s">
        <v>17461</v>
      </c>
      <c r="I3746" s="842" t="s">
        <v>15810</v>
      </c>
      <c r="J3746" s="107" t="s">
        <v>17461</v>
      </c>
      <c r="K3746" s="10">
        <v>3</v>
      </c>
      <c r="L3746" s="10">
        <v>12</v>
      </c>
      <c r="M3746" s="838">
        <v>24810</v>
      </c>
      <c r="N3746" s="10">
        <v>0</v>
      </c>
      <c r="O3746" s="107">
        <v>6</v>
      </c>
      <c r="P3746" s="838">
        <v>12000</v>
      </c>
      <c r="Q3746" s="10">
        <v>0</v>
      </c>
      <c r="R3746" s="107">
        <v>12</v>
      </c>
    </row>
    <row r="3747" spans="1:18" s="843" customFormat="1" ht="22.5" x14ac:dyDescent="0.25">
      <c r="A3747" s="107" t="s">
        <v>19901</v>
      </c>
      <c r="B3747" s="10" t="s">
        <v>19548</v>
      </c>
      <c r="C3747" s="269" t="s">
        <v>30118</v>
      </c>
      <c r="D3747" s="841" t="s">
        <v>19991</v>
      </c>
      <c r="E3747" s="837">
        <v>1200</v>
      </c>
      <c r="F3747" s="269" t="s">
        <v>23846</v>
      </c>
      <c r="G3747" s="841" t="s">
        <v>23847</v>
      </c>
      <c r="H3747" s="842" t="s">
        <v>15585</v>
      </c>
      <c r="I3747" s="842" t="s">
        <v>15585</v>
      </c>
      <c r="J3747" s="107" t="s">
        <v>15585</v>
      </c>
      <c r="K3747" s="10">
        <v>3</v>
      </c>
      <c r="L3747" s="10">
        <v>12</v>
      </c>
      <c r="M3747" s="838">
        <v>15210</v>
      </c>
      <c r="N3747" s="10">
        <v>0</v>
      </c>
      <c r="O3747" s="107">
        <v>6</v>
      </c>
      <c r="P3747" s="838">
        <v>7200</v>
      </c>
      <c r="Q3747" s="10">
        <v>0</v>
      </c>
      <c r="R3747" s="107">
        <v>12</v>
      </c>
    </row>
    <row r="3748" spans="1:18" s="843" customFormat="1" ht="22.5" x14ac:dyDescent="0.25">
      <c r="A3748" s="107" t="s">
        <v>19901</v>
      </c>
      <c r="B3748" s="10" t="s">
        <v>19548</v>
      </c>
      <c r="C3748" s="269" t="s">
        <v>30118</v>
      </c>
      <c r="D3748" s="841" t="s">
        <v>19955</v>
      </c>
      <c r="E3748" s="837">
        <v>3200</v>
      </c>
      <c r="F3748" s="269" t="s">
        <v>23848</v>
      </c>
      <c r="G3748" s="841" t="s">
        <v>23849</v>
      </c>
      <c r="H3748" s="842" t="s">
        <v>19594</v>
      </c>
      <c r="I3748" s="842" t="s">
        <v>19093</v>
      </c>
      <c r="J3748" s="107" t="s">
        <v>19594</v>
      </c>
      <c r="K3748" s="10">
        <v>3</v>
      </c>
      <c r="L3748" s="10">
        <v>12</v>
      </c>
      <c r="M3748" s="838">
        <v>39000</v>
      </c>
      <c r="N3748" s="10">
        <v>0</v>
      </c>
      <c r="O3748" s="107">
        <v>6</v>
      </c>
      <c r="P3748" s="838">
        <v>19200</v>
      </c>
      <c r="Q3748" s="10">
        <v>0</v>
      </c>
      <c r="R3748" s="107">
        <v>12</v>
      </c>
    </row>
    <row r="3749" spans="1:18" s="843" customFormat="1" ht="22.5" x14ac:dyDescent="0.25">
      <c r="A3749" s="107" t="s">
        <v>19901</v>
      </c>
      <c r="B3749" s="10" t="s">
        <v>19548</v>
      </c>
      <c r="C3749" s="269" t="s">
        <v>30118</v>
      </c>
      <c r="D3749" s="841" t="s">
        <v>19905</v>
      </c>
      <c r="E3749" s="837">
        <v>2100</v>
      </c>
      <c r="F3749" s="269" t="s">
        <v>23850</v>
      </c>
      <c r="G3749" s="841" t="s">
        <v>23851</v>
      </c>
      <c r="H3749" s="842" t="s">
        <v>15585</v>
      </c>
      <c r="I3749" s="842" t="s">
        <v>15585</v>
      </c>
      <c r="J3749" s="107" t="s">
        <v>15585</v>
      </c>
      <c r="K3749" s="10">
        <v>3</v>
      </c>
      <c r="L3749" s="10">
        <v>12</v>
      </c>
      <c r="M3749" s="838">
        <v>25730</v>
      </c>
      <c r="N3749" s="10">
        <v>0</v>
      </c>
      <c r="O3749" s="107">
        <v>6</v>
      </c>
      <c r="P3749" s="838">
        <v>12530</v>
      </c>
      <c r="Q3749" s="10">
        <v>0</v>
      </c>
      <c r="R3749" s="107">
        <v>12</v>
      </c>
    </row>
    <row r="3750" spans="1:18" s="843" customFormat="1" ht="22.5" x14ac:dyDescent="0.25">
      <c r="A3750" s="107" t="s">
        <v>19901</v>
      </c>
      <c r="B3750" s="10" t="s">
        <v>19548</v>
      </c>
      <c r="C3750" s="269" t="s">
        <v>30118</v>
      </c>
      <c r="D3750" s="841" t="s">
        <v>19902</v>
      </c>
      <c r="E3750" s="837">
        <v>2100</v>
      </c>
      <c r="F3750" s="269" t="s">
        <v>23852</v>
      </c>
      <c r="G3750" s="841" t="s">
        <v>23853</v>
      </c>
      <c r="H3750" s="842" t="s">
        <v>17159</v>
      </c>
      <c r="I3750" s="842" t="s">
        <v>15810</v>
      </c>
      <c r="J3750" s="107" t="s">
        <v>17159</v>
      </c>
      <c r="K3750" s="10">
        <v>3</v>
      </c>
      <c r="L3750" s="10">
        <v>12</v>
      </c>
      <c r="M3750" s="838">
        <v>25800</v>
      </c>
      <c r="N3750" s="10">
        <v>0</v>
      </c>
      <c r="O3750" s="107">
        <v>6</v>
      </c>
      <c r="P3750" s="838">
        <v>12600</v>
      </c>
      <c r="Q3750" s="10">
        <v>0</v>
      </c>
      <c r="R3750" s="107">
        <v>12</v>
      </c>
    </row>
    <row r="3751" spans="1:18" s="843" customFormat="1" ht="33.75" x14ac:dyDescent="0.25">
      <c r="A3751" s="107" t="s">
        <v>19901</v>
      </c>
      <c r="B3751" s="10" t="s">
        <v>19548</v>
      </c>
      <c r="C3751" s="269" t="s">
        <v>30118</v>
      </c>
      <c r="D3751" s="841" t="s">
        <v>19991</v>
      </c>
      <c r="E3751" s="837">
        <v>1200</v>
      </c>
      <c r="F3751" s="269" t="s">
        <v>23854</v>
      </c>
      <c r="G3751" s="841" t="s">
        <v>23855</v>
      </c>
      <c r="H3751" s="842" t="s">
        <v>17461</v>
      </c>
      <c r="I3751" s="842" t="s">
        <v>15810</v>
      </c>
      <c r="J3751" s="107" t="s">
        <v>17461</v>
      </c>
      <c r="K3751" s="10">
        <v>3</v>
      </c>
      <c r="L3751" s="10">
        <v>12</v>
      </c>
      <c r="M3751" s="838">
        <v>15130</v>
      </c>
      <c r="N3751" s="10">
        <v>0</v>
      </c>
      <c r="O3751" s="107">
        <v>6</v>
      </c>
      <c r="P3751" s="838">
        <v>7080</v>
      </c>
      <c r="Q3751" s="10">
        <v>0</v>
      </c>
      <c r="R3751" s="107">
        <v>12</v>
      </c>
    </row>
    <row r="3752" spans="1:18" s="843" customFormat="1" ht="22.5" x14ac:dyDescent="0.25">
      <c r="A3752" s="107" t="s">
        <v>19901</v>
      </c>
      <c r="B3752" s="10" t="s">
        <v>19548</v>
      </c>
      <c r="C3752" s="269" t="s">
        <v>30118</v>
      </c>
      <c r="D3752" s="841" t="s">
        <v>19955</v>
      </c>
      <c r="E3752" s="837">
        <v>3200</v>
      </c>
      <c r="F3752" s="269" t="s">
        <v>23856</v>
      </c>
      <c r="G3752" s="841" t="s">
        <v>23857</v>
      </c>
      <c r="H3752" s="842" t="s">
        <v>19594</v>
      </c>
      <c r="I3752" s="842" t="s">
        <v>19093</v>
      </c>
      <c r="J3752" s="107" t="s">
        <v>19594</v>
      </c>
      <c r="K3752" s="10">
        <v>3</v>
      </c>
      <c r="L3752" s="10">
        <v>12</v>
      </c>
      <c r="M3752" s="838">
        <v>39000</v>
      </c>
      <c r="N3752" s="10">
        <v>0</v>
      </c>
      <c r="O3752" s="107">
        <v>6</v>
      </c>
      <c r="P3752" s="838">
        <v>19200</v>
      </c>
      <c r="Q3752" s="10">
        <v>0</v>
      </c>
      <c r="R3752" s="107">
        <v>12</v>
      </c>
    </row>
    <row r="3753" spans="1:18" s="843" customFormat="1" ht="22.5" x14ac:dyDescent="0.25">
      <c r="A3753" s="107" t="s">
        <v>19901</v>
      </c>
      <c r="B3753" s="10" t="s">
        <v>19548</v>
      </c>
      <c r="C3753" s="269" t="s">
        <v>30118</v>
      </c>
      <c r="D3753" s="841" t="s">
        <v>19902</v>
      </c>
      <c r="E3753" s="837">
        <v>2100</v>
      </c>
      <c r="F3753" s="269" t="s">
        <v>23858</v>
      </c>
      <c r="G3753" s="841" t="s">
        <v>23859</v>
      </c>
      <c r="H3753" s="842" t="s">
        <v>17159</v>
      </c>
      <c r="I3753" s="842" t="s">
        <v>15810</v>
      </c>
      <c r="J3753" s="107" t="s">
        <v>17159</v>
      </c>
      <c r="K3753" s="10">
        <v>3</v>
      </c>
      <c r="L3753" s="10">
        <v>12</v>
      </c>
      <c r="M3753" s="838">
        <v>25800</v>
      </c>
      <c r="N3753" s="10">
        <v>0</v>
      </c>
      <c r="O3753" s="107">
        <v>6</v>
      </c>
      <c r="P3753" s="838">
        <v>12598.400000000001</v>
      </c>
      <c r="Q3753" s="10">
        <v>0</v>
      </c>
      <c r="R3753" s="107">
        <v>12</v>
      </c>
    </row>
    <row r="3754" spans="1:18" s="843" customFormat="1" ht="22.5" x14ac:dyDescent="0.25">
      <c r="A3754" s="107" t="s">
        <v>19901</v>
      </c>
      <c r="B3754" s="10" t="s">
        <v>19548</v>
      </c>
      <c r="C3754" s="269" t="s">
        <v>30118</v>
      </c>
      <c r="D3754" s="841" t="s">
        <v>23860</v>
      </c>
      <c r="E3754" s="837">
        <v>5000</v>
      </c>
      <c r="F3754" s="269" t="s">
        <v>23861</v>
      </c>
      <c r="G3754" s="841" t="s">
        <v>23862</v>
      </c>
      <c r="H3754" s="842" t="s">
        <v>19911</v>
      </c>
      <c r="I3754" s="842" t="s">
        <v>19093</v>
      </c>
      <c r="J3754" s="107" t="s">
        <v>19911</v>
      </c>
      <c r="K3754" s="10">
        <v>3</v>
      </c>
      <c r="L3754" s="10">
        <v>12</v>
      </c>
      <c r="M3754" s="838">
        <v>60600</v>
      </c>
      <c r="N3754" s="10">
        <v>0</v>
      </c>
      <c r="O3754" s="107">
        <v>6</v>
      </c>
      <c r="P3754" s="838">
        <v>30000</v>
      </c>
      <c r="Q3754" s="10">
        <v>0</v>
      </c>
      <c r="R3754" s="107">
        <v>12</v>
      </c>
    </row>
    <row r="3755" spans="1:18" s="843" customFormat="1" ht="22.5" x14ac:dyDescent="0.25">
      <c r="A3755" s="107" t="s">
        <v>19901</v>
      </c>
      <c r="B3755" s="10" t="s">
        <v>19548</v>
      </c>
      <c r="C3755" s="269" t="s">
        <v>30118</v>
      </c>
      <c r="D3755" s="841" t="s">
        <v>19955</v>
      </c>
      <c r="E3755" s="837">
        <v>3200</v>
      </c>
      <c r="F3755" s="269" t="s">
        <v>23863</v>
      </c>
      <c r="G3755" s="841" t="s">
        <v>23864</v>
      </c>
      <c r="H3755" s="842" t="s">
        <v>19594</v>
      </c>
      <c r="I3755" s="842" t="s">
        <v>19093</v>
      </c>
      <c r="J3755" s="107" t="s">
        <v>19594</v>
      </c>
      <c r="K3755" s="10">
        <v>3</v>
      </c>
      <c r="L3755" s="10">
        <v>12</v>
      </c>
      <c r="M3755" s="838">
        <v>39000</v>
      </c>
      <c r="N3755" s="10">
        <v>0</v>
      </c>
      <c r="O3755" s="107">
        <v>6</v>
      </c>
      <c r="P3755" s="838">
        <v>19200</v>
      </c>
      <c r="Q3755" s="10">
        <v>0</v>
      </c>
      <c r="R3755" s="107">
        <v>12</v>
      </c>
    </row>
    <row r="3756" spans="1:18" s="843" customFormat="1" ht="22.5" x14ac:dyDescent="0.25">
      <c r="A3756" s="107" t="s">
        <v>19901</v>
      </c>
      <c r="B3756" s="10" t="s">
        <v>19548</v>
      </c>
      <c r="C3756" s="269" t="s">
        <v>30118</v>
      </c>
      <c r="D3756" s="841" t="s">
        <v>22773</v>
      </c>
      <c r="E3756" s="837">
        <v>3000</v>
      </c>
      <c r="F3756" s="269" t="s">
        <v>23865</v>
      </c>
      <c r="G3756" s="841" t="s">
        <v>23866</v>
      </c>
      <c r="H3756" s="842" t="s">
        <v>15585</v>
      </c>
      <c r="I3756" s="842" t="s">
        <v>15585</v>
      </c>
      <c r="J3756" s="107" t="s">
        <v>15585</v>
      </c>
      <c r="K3756" s="10">
        <v>3</v>
      </c>
      <c r="L3756" s="10">
        <v>12</v>
      </c>
      <c r="M3756" s="838">
        <v>36471.96</v>
      </c>
      <c r="N3756" s="10">
        <v>0</v>
      </c>
      <c r="O3756" s="107">
        <v>6</v>
      </c>
      <c r="P3756" s="838">
        <v>17998.739999999998</v>
      </c>
      <c r="Q3756" s="10">
        <v>0</v>
      </c>
      <c r="R3756" s="107">
        <v>12</v>
      </c>
    </row>
    <row r="3757" spans="1:18" s="843" customFormat="1" ht="22.5" x14ac:dyDescent="0.25">
      <c r="A3757" s="107" t="s">
        <v>19901</v>
      </c>
      <c r="B3757" s="10" t="s">
        <v>19548</v>
      </c>
      <c r="C3757" s="269" t="s">
        <v>30118</v>
      </c>
      <c r="D3757" s="841" t="s">
        <v>19902</v>
      </c>
      <c r="E3757" s="837">
        <v>2100</v>
      </c>
      <c r="F3757" s="269" t="s">
        <v>23867</v>
      </c>
      <c r="G3757" s="841" t="s">
        <v>23868</v>
      </c>
      <c r="H3757" s="842" t="s">
        <v>17159</v>
      </c>
      <c r="I3757" s="842" t="s">
        <v>15810</v>
      </c>
      <c r="J3757" s="107" t="s">
        <v>17159</v>
      </c>
      <c r="K3757" s="10">
        <v>3</v>
      </c>
      <c r="L3757" s="10">
        <v>12</v>
      </c>
      <c r="M3757" s="838">
        <v>25794.160000000003</v>
      </c>
      <c r="N3757" s="10">
        <v>0</v>
      </c>
      <c r="O3757" s="107">
        <v>6</v>
      </c>
      <c r="P3757" s="838">
        <v>12600</v>
      </c>
      <c r="Q3757" s="10">
        <v>0</v>
      </c>
      <c r="R3757" s="107">
        <v>12</v>
      </c>
    </row>
    <row r="3758" spans="1:18" s="843" customFormat="1" ht="22.5" x14ac:dyDescent="0.25">
      <c r="A3758" s="107" t="s">
        <v>19901</v>
      </c>
      <c r="B3758" s="10" t="s">
        <v>19548</v>
      </c>
      <c r="C3758" s="269" t="s">
        <v>30118</v>
      </c>
      <c r="D3758" s="841" t="s">
        <v>21209</v>
      </c>
      <c r="E3758" s="837">
        <v>5500</v>
      </c>
      <c r="F3758" s="269" t="s">
        <v>23869</v>
      </c>
      <c r="G3758" s="841" t="s">
        <v>23870</v>
      </c>
      <c r="H3758" s="842" t="s">
        <v>19605</v>
      </c>
      <c r="I3758" s="842" t="s">
        <v>19093</v>
      </c>
      <c r="J3758" s="107" t="s">
        <v>19605</v>
      </c>
      <c r="K3758" s="10">
        <v>3</v>
      </c>
      <c r="L3758" s="10">
        <v>12</v>
      </c>
      <c r="M3758" s="838">
        <v>50773</v>
      </c>
      <c r="N3758" s="10">
        <v>0</v>
      </c>
      <c r="O3758" s="107">
        <v>6</v>
      </c>
      <c r="P3758" s="838">
        <v>41147.67</v>
      </c>
      <c r="Q3758" s="10">
        <v>0</v>
      </c>
      <c r="R3758" s="107">
        <v>12</v>
      </c>
    </row>
    <row r="3759" spans="1:18" s="843" customFormat="1" ht="22.5" x14ac:dyDescent="0.25">
      <c r="A3759" s="107" t="s">
        <v>19901</v>
      </c>
      <c r="B3759" s="10" t="s">
        <v>19548</v>
      </c>
      <c r="C3759" s="269" t="s">
        <v>30118</v>
      </c>
      <c r="D3759" s="841" t="s">
        <v>20050</v>
      </c>
      <c r="E3759" s="837">
        <v>3200</v>
      </c>
      <c r="F3759" s="269" t="s">
        <v>23871</v>
      </c>
      <c r="G3759" s="841" t="s">
        <v>23872</v>
      </c>
      <c r="H3759" s="842" t="s">
        <v>19911</v>
      </c>
      <c r="I3759" s="842" t="s">
        <v>19093</v>
      </c>
      <c r="J3759" s="107" t="s">
        <v>19911</v>
      </c>
      <c r="K3759" s="10">
        <v>3</v>
      </c>
      <c r="L3759" s="10">
        <v>12</v>
      </c>
      <c r="M3759" s="838">
        <v>39695</v>
      </c>
      <c r="N3759" s="10">
        <v>0</v>
      </c>
      <c r="O3759" s="107">
        <v>6</v>
      </c>
      <c r="P3759" s="838">
        <v>19200</v>
      </c>
      <c r="Q3759" s="10">
        <v>0</v>
      </c>
      <c r="R3759" s="107">
        <v>12</v>
      </c>
    </row>
    <row r="3760" spans="1:18" s="843" customFormat="1" ht="22.5" x14ac:dyDescent="0.25">
      <c r="A3760" s="107" t="s">
        <v>19901</v>
      </c>
      <c r="B3760" s="10" t="s">
        <v>19548</v>
      </c>
      <c r="C3760" s="269" t="s">
        <v>30118</v>
      </c>
      <c r="D3760" s="841" t="s">
        <v>20464</v>
      </c>
      <c r="E3760" s="837">
        <v>2800</v>
      </c>
      <c r="F3760" s="269" t="s">
        <v>23873</v>
      </c>
      <c r="G3760" s="841" t="s">
        <v>23874</v>
      </c>
      <c r="H3760" s="842" t="s">
        <v>19911</v>
      </c>
      <c r="I3760" s="842" t="s">
        <v>19093</v>
      </c>
      <c r="J3760" s="107" t="s">
        <v>19911</v>
      </c>
      <c r="K3760" s="10">
        <v>3</v>
      </c>
      <c r="L3760" s="10">
        <v>12</v>
      </c>
      <c r="M3760" s="838">
        <v>34200</v>
      </c>
      <c r="N3760" s="10">
        <v>0</v>
      </c>
      <c r="O3760" s="107">
        <v>4</v>
      </c>
      <c r="P3760" s="838">
        <v>18436.669999999998</v>
      </c>
      <c r="Q3760" s="10">
        <v>0</v>
      </c>
      <c r="R3760" s="107">
        <v>0</v>
      </c>
    </row>
    <row r="3761" spans="1:18" s="843" customFormat="1" ht="22.5" x14ac:dyDescent="0.25">
      <c r="A3761" s="107" t="s">
        <v>19901</v>
      </c>
      <c r="B3761" s="10" t="s">
        <v>19548</v>
      </c>
      <c r="C3761" s="269" t="s">
        <v>30118</v>
      </c>
      <c r="D3761" s="841" t="s">
        <v>19955</v>
      </c>
      <c r="E3761" s="837">
        <v>3200</v>
      </c>
      <c r="F3761" s="269" t="s">
        <v>23875</v>
      </c>
      <c r="G3761" s="841" t="s">
        <v>23876</v>
      </c>
      <c r="H3761" s="842" t="s">
        <v>20664</v>
      </c>
      <c r="I3761" s="842" t="s">
        <v>19093</v>
      </c>
      <c r="J3761" s="107" t="s">
        <v>20664</v>
      </c>
      <c r="K3761" s="10">
        <v>3</v>
      </c>
      <c r="L3761" s="10">
        <v>12</v>
      </c>
      <c r="M3761" s="838">
        <v>39000</v>
      </c>
      <c r="N3761" s="10">
        <v>0</v>
      </c>
      <c r="O3761" s="107">
        <v>6</v>
      </c>
      <c r="P3761" s="838">
        <v>19200</v>
      </c>
      <c r="Q3761" s="10">
        <v>0</v>
      </c>
      <c r="R3761" s="107">
        <v>12</v>
      </c>
    </row>
    <row r="3762" spans="1:18" s="843" customFormat="1" ht="22.5" x14ac:dyDescent="0.25">
      <c r="A3762" s="107" t="s">
        <v>19901</v>
      </c>
      <c r="B3762" s="10" t="s">
        <v>19548</v>
      </c>
      <c r="C3762" s="269" t="s">
        <v>30118</v>
      </c>
      <c r="D3762" s="841" t="s">
        <v>19955</v>
      </c>
      <c r="E3762" s="837">
        <v>3200</v>
      </c>
      <c r="F3762" s="269" t="s">
        <v>23877</v>
      </c>
      <c r="G3762" s="841" t="s">
        <v>23878</v>
      </c>
      <c r="H3762" s="842" t="s">
        <v>20142</v>
      </c>
      <c r="I3762" s="842" t="s">
        <v>19093</v>
      </c>
      <c r="J3762" s="107" t="s">
        <v>20142</v>
      </c>
      <c r="K3762" s="10">
        <v>3</v>
      </c>
      <c r="L3762" s="10">
        <v>12</v>
      </c>
      <c r="M3762" s="838">
        <v>39000</v>
      </c>
      <c r="N3762" s="10">
        <v>0</v>
      </c>
      <c r="O3762" s="107">
        <v>6</v>
      </c>
      <c r="P3762" s="838">
        <v>19200</v>
      </c>
      <c r="Q3762" s="10">
        <v>0</v>
      </c>
      <c r="R3762" s="107">
        <v>12</v>
      </c>
    </row>
    <row r="3763" spans="1:18" s="843" customFormat="1" ht="22.5" x14ac:dyDescent="0.25">
      <c r="A3763" s="107" t="s">
        <v>19901</v>
      </c>
      <c r="B3763" s="10" t="s">
        <v>19548</v>
      </c>
      <c r="C3763" s="269" t="s">
        <v>30118</v>
      </c>
      <c r="D3763" s="841" t="s">
        <v>19902</v>
      </c>
      <c r="E3763" s="837">
        <v>2100</v>
      </c>
      <c r="F3763" s="269" t="s">
        <v>23879</v>
      </c>
      <c r="G3763" s="841" t="s">
        <v>23880</v>
      </c>
      <c r="H3763" s="842" t="s">
        <v>17159</v>
      </c>
      <c r="I3763" s="842" t="s">
        <v>15810</v>
      </c>
      <c r="J3763" s="107" t="s">
        <v>17159</v>
      </c>
      <c r="K3763" s="10">
        <v>3</v>
      </c>
      <c r="L3763" s="10">
        <v>12</v>
      </c>
      <c r="M3763" s="838">
        <v>25795.620000000003</v>
      </c>
      <c r="N3763" s="10">
        <v>0</v>
      </c>
      <c r="O3763" s="107">
        <v>6</v>
      </c>
      <c r="P3763" s="838">
        <v>12531.9</v>
      </c>
      <c r="Q3763" s="10">
        <v>0</v>
      </c>
      <c r="R3763" s="107">
        <v>12</v>
      </c>
    </row>
    <row r="3764" spans="1:18" s="843" customFormat="1" ht="22.5" x14ac:dyDescent="0.25">
      <c r="A3764" s="107" t="s">
        <v>19901</v>
      </c>
      <c r="B3764" s="10" t="s">
        <v>19548</v>
      </c>
      <c r="C3764" s="269" t="s">
        <v>30118</v>
      </c>
      <c r="D3764" s="841" t="s">
        <v>19431</v>
      </c>
      <c r="E3764" s="837">
        <v>2000</v>
      </c>
      <c r="F3764" s="269" t="s">
        <v>23881</v>
      </c>
      <c r="G3764" s="841" t="s">
        <v>23882</v>
      </c>
      <c r="H3764" s="842" t="s">
        <v>16817</v>
      </c>
      <c r="I3764" s="842" t="s">
        <v>15810</v>
      </c>
      <c r="J3764" s="107" t="s">
        <v>16817</v>
      </c>
      <c r="K3764" s="10">
        <v>3</v>
      </c>
      <c r="L3764" s="10">
        <v>12</v>
      </c>
      <c r="M3764" s="838">
        <v>24810</v>
      </c>
      <c r="N3764" s="10">
        <v>0</v>
      </c>
      <c r="O3764" s="107">
        <v>6</v>
      </c>
      <c r="P3764" s="838">
        <v>12000</v>
      </c>
      <c r="Q3764" s="10">
        <v>0</v>
      </c>
      <c r="R3764" s="107">
        <v>12</v>
      </c>
    </row>
    <row r="3765" spans="1:18" s="843" customFormat="1" ht="22.5" x14ac:dyDescent="0.25">
      <c r="A3765" s="107" t="s">
        <v>19901</v>
      </c>
      <c r="B3765" s="10" t="s">
        <v>19548</v>
      </c>
      <c r="C3765" s="269" t="s">
        <v>30118</v>
      </c>
      <c r="D3765" s="841" t="s">
        <v>20085</v>
      </c>
      <c r="E3765" s="837">
        <v>1800</v>
      </c>
      <c r="F3765" s="269" t="s">
        <v>23883</v>
      </c>
      <c r="G3765" s="841" t="s">
        <v>23884</v>
      </c>
      <c r="H3765" s="842" t="s">
        <v>15585</v>
      </c>
      <c r="I3765" s="842" t="s">
        <v>15585</v>
      </c>
      <c r="J3765" s="107" t="s">
        <v>15585</v>
      </c>
      <c r="K3765" s="10">
        <v>3</v>
      </c>
      <c r="L3765" s="10">
        <v>12</v>
      </c>
      <c r="M3765" s="838">
        <v>22410</v>
      </c>
      <c r="N3765" s="10">
        <v>0</v>
      </c>
      <c r="O3765" s="107">
        <v>6</v>
      </c>
      <c r="P3765" s="838">
        <v>10740</v>
      </c>
      <c r="Q3765" s="10">
        <v>0</v>
      </c>
      <c r="R3765" s="107">
        <v>12</v>
      </c>
    </row>
    <row r="3766" spans="1:18" s="843" customFormat="1" ht="22.5" x14ac:dyDescent="0.25">
      <c r="A3766" s="107" t="s">
        <v>19901</v>
      </c>
      <c r="B3766" s="10" t="s">
        <v>19548</v>
      </c>
      <c r="C3766" s="269" t="s">
        <v>30118</v>
      </c>
      <c r="D3766" s="841" t="s">
        <v>19902</v>
      </c>
      <c r="E3766" s="837">
        <v>2100</v>
      </c>
      <c r="F3766" s="269" t="s">
        <v>23885</v>
      </c>
      <c r="G3766" s="841" t="s">
        <v>23886</v>
      </c>
      <c r="H3766" s="842" t="s">
        <v>17159</v>
      </c>
      <c r="I3766" s="842" t="s">
        <v>15810</v>
      </c>
      <c r="J3766" s="107" t="s">
        <v>17159</v>
      </c>
      <c r="K3766" s="10">
        <v>3</v>
      </c>
      <c r="L3766" s="10">
        <v>12</v>
      </c>
      <c r="M3766" s="838">
        <v>25800</v>
      </c>
      <c r="N3766" s="10">
        <v>0</v>
      </c>
      <c r="O3766" s="107">
        <v>6</v>
      </c>
      <c r="P3766" s="838">
        <v>12600</v>
      </c>
      <c r="Q3766" s="10">
        <v>0</v>
      </c>
      <c r="R3766" s="107">
        <v>12</v>
      </c>
    </row>
    <row r="3767" spans="1:18" s="843" customFormat="1" ht="22.5" x14ac:dyDescent="0.25">
      <c r="A3767" s="107" t="s">
        <v>19901</v>
      </c>
      <c r="B3767" s="10" t="s">
        <v>19548</v>
      </c>
      <c r="C3767" s="269" t="s">
        <v>30118</v>
      </c>
      <c r="D3767" s="841" t="s">
        <v>20061</v>
      </c>
      <c r="E3767" s="837">
        <v>3500</v>
      </c>
      <c r="F3767" s="269" t="s">
        <v>23887</v>
      </c>
      <c r="G3767" s="841" t="s">
        <v>23888</v>
      </c>
      <c r="H3767" s="842" t="s">
        <v>19911</v>
      </c>
      <c r="I3767" s="842" t="s">
        <v>19093</v>
      </c>
      <c r="J3767" s="107" t="s">
        <v>19911</v>
      </c>
      <c r="K3767" s="10">
        <v>3</v>
      </c>
      <c r="L3767" s="10">
        <v>12</v>
      </c>
      <c r="M3767" s="838">
        <v>42600</v>
      </c>
      <c r="N3767" s="10">
        <v>0</v>
      </c>
      <c r="O3767" s="107">
        <v>6</v>
      </c>
      <c r="P3767" s="838">
        <v>21000</v>
      </c>
      <c r="Q3767" s="10">
        <v>0</v>
      </c>
      <c r="R3767" s="107">
        <v>12</v>
      </c>
    </row>
    <row r="3768" spans="1:18" s="843" customFormat="1" ht="22.5" x14ac:dyDescent="0.25">
      <c r="A3768" s="107" t="s">
        <v>19901</v>
      </c>
      <c r="B3768" s="10" t="s">
        <v>19548</v>
      </c>
      <c r="C3768" s="269" t="s">
        <v>30118</v>
      </c>
      <c r="D3768" s="841" t="s">
        <v>23889</v>
      </c>
      <c r="E3768" s="837">
        <v>3000</v>
      </c>
      <c r="F3768" s="269" t="s">
        <v>23890</v>
      </c>
      <c r="G3768" s="841" t="s">
        <v>23891</v>
      </c>
      <c r="H3768" s="842" t="s">
        <v>19594</v>
      </c>
      <c r="I3768" s="842" t="s">
        <v>19093</v>
      </c>
      <c r="J3768" s="107" t="s">
        <v>19594</v>
      </c>
      <c r="K3768" s="10">
        <v>1</v>
      </c>
      <c r="L3768" s="10">
        <v>3</v>
      </c>
      <c r="M3768" s="838">
        <v>10050</v>
      </c>
      <c r="N3768" s="10">
        <v>1</v>
      </c>
      <c r="O3768" s="107">
        <v>6</v>
      </c>
      <c r="P3768" s="838">
        <v>0</v>
      </c>
      <c r="Q3768" s="10">
        <v>1</v>
      </c>
      <c r="R3768" s="107">
        <v>12</v>
      </c>
    </row>
    <row r="3769" spans="1:18" s="843" customFormat="1" ht="22.5" x14ac:dyDescent="0.25">
      <c r="A3769" s="107" t="s">
        <v>19901</v>
      </c>
      <c r="B3769" s="10" t="s">
        <v>19548</v>
      </c>
      <c r="C3769" s="269" t="s">
        <v>30118</v>
      </c>
      <c r="D3769" s="841" t="s">
        <v>19955</v>
      </c>
      <c r="E3769" s="837">
        <v>3200</v>
      </c>
      <c r="F3769" s="269" t="s">
        <v>23892</v>
      </c>
      <c r="G3769" s="841" t="s">
        <v>23893</v>
      </c>
      <c r="H3769" s="842" t="s">
        <v>19594</v>
      </c>
      <c r="I3769" s="842" t="s">
        <v>19093</v>
      </c>
      <c r="J3769" s="107" t="s">
        <v>19594</v>
      </c>
      <c r="K3769" s="10">
        <v>3</v>
      </c>
      <c r="L3769" s="10">
        <v>12</v>
      </c>
      <c r="M3769" s="838">
        <v>39000</v>
      </c>
      <c r="N3769" s="10">
        <v>0</v>
      </c>
      <c r="O3769" s="107">
        <v>6</v>
      </c>
      <c r="P3769" s="838">
        <v>19200</v>
      </c>
      <c r="Q3769" s="10">
        <v>0</v>
      </c>
      <c r="R3769" s="107">
        <v>12</v>
      </c>
    </row>
    <row r="3770" spans="1:18" s="843" customFormat="1" ht="22.5" x14ac:dyDescent="0.25">
      <c r="A3770" s="107" t="s">
        <v>19901</v>
      </c>
      <c r="B3770" s="10" t="s">
        <v>19548</v>
      </c>
      <c r="C3770" s="269" t="s">
        <v>30118</v>
      </c>
      <c r="D3770" s="841" t="s">
        <v>19902</v>
      </c>
      <c r="E3770" s="837">
        <v>2100</v>
      </c>
      <c r="F3770" s="269" t="s">
        <v>23894</v>
      </c>
      <c r="G3770" s="841" t="s">
        <v>23895</v>
      </c>
      <c r="H3770" s="842" t="s">
        <v>17159</v>
      </c>
      <c r="I3770" s="842" t="s">
        <v>15810</v>
      </c>
      <c r="J3770" s="107" t="s">
        <v>17159</v>
      </c>
      <c r="K3770" s="10">
        <v>3</v>
      </c>
      <c r="L3770" s="10">
        <v>12</v>
      </c>
      <c r="M3770" s="838">
        <v>25800</v>
      </c>
      <c r="N3770" s="10">
        <v>0</v>
      </c>
      <c r="O3770" s="107">
        <v>6</v>
      </c>
      <c r="P3770" s="838">
        <v>12600</v>
      </c>
      <c r="Q3770" s="10">
        <v>0</v>
      </c>
      <c r="R3770" s="107">
        <v>12</v>
      </c>
    </row>
    <row r="3771" spans="1:18" s="843" customFormat="1" ht="22.5" x14ac:dyDescent="0.25">
      <c r="A3771" s="107" t="s">
        <v>19901</v>
      </c>
      <c r="B3771" s="10" t="s">
        <v>19548</v>
      </c>
      <c r="C3771" s="269" t="s">
        <v>30118</v>
      </c>
      <c r="D3771" s="841" t="s">
        <v>23896</v>
      </c>
      <c r="E3771" s="837">
        <v>5000</v>
      </c>
      <c r="F3771" s="269" t="s">
        <v>23897</v>
      </c>
      <c r="G3771" s="841" t="s">
        <v>23898</v>
      </c>
      <c r="H3771" s="842" t="s">
        <v>19911</v>
      </c>
      <c r="I3771" s="842" t="s">
        <v>19093</v>
      </c>
      <c r="J3771" s="107" t="s">
        <v>19911</v>
      </c>
      <c r="K3771" s="10">
        <v>3</v>
      </c>
      <c r="L3771" s="10">
        <v>12</v>
      </c>
      <c r="M3771" s="838">
        <v>60644.44</v>
      </c>
      <c r="N3771" s="10">
        <v>0</v>
      </c>
      <c r="O3771" s="107">
        <v>6</v>
      </c>
      <c r="P3771" s="838">
        <v>30000</v>
      </c>
      <c r="Q3771" s="10">
        <v>0</v>
      </c>
      <c r="R3771" s="107">
        <v>12</v>
      </c>
    </row>
    <row r="3772" spans="1:18" s="843" customFormat="1" ht="22.5" x14ac:dyDescent="0.25">
      <c r="A3772" s="107" t="s">
        <v>19901</v>
      </c>
      <c r="B3772" s="10" t="s">
        <v>19548</v>
      </c>
      <c r="C3772" s="269" t="s">
        <v>30118</v>
      </c>
      <c r="D3772" s="841" t="s">
        <v>15774</v>
      </c>
      <c r="E3772" s="837">
        <v>2000</v>
      </c>
      <c r="F3772" s="269" t="s">
        <v>23899</v>
      </c>
      <c r="G3772" s="841" t="s">
        <v>23900</v>
      </c>
      <c r="H3772" s="842" t="s">
        <v>15585</v>
      </c>
      <c r="I3772" s="842" t="s">
        <v>15585</v>
      </c>
      <c r="J3772" s="107" t="s">
        <v>15585</v>
      </c>
      <c r="K3772" s="10">
        <v>3</v>
      </c>
      <c r="L3772" s="10">
        <v>12</v>
      </c>
      <c r="M3772" s="838">
        <v>14515.830000000002</v>
      </c>
      <c r="N3772" s="10">
        <v>0</v>
      </c>
      <c r="O3772" s="107">
        <v>6</v>
      </c>
      <c r="P3772" s="838">
        <v>11799.02</v>
      </c>
      <c r="Q3772" s="10">
        <v>0</v>
      </c>
      <c r="R3772" s="107">
        <v>12</v>
      </c>
    </row>
    <row r="3773" spans="1:18" s="843" customFormat="1" ht="22.5" x14ac:dyDescent="0.25">
      <c r="A3773" s="107" t="s">
        <v>19901</v>
      </c>
      <c r="B3773" s="10" t="s">
        <v>19548</v>
      </c>
      <c r="C3773" s="269" t="s">
        <v>30118</v>
      </c>
      <c r="D3773" s="841" t="s">
        <v>19955</v>
      </c>
      <c r="E3773" s="837">
        <v>3200</v>
      </c>
      <c r="F3773" s="269" t="s">
        <v>23901</v>
      </c>
      <c r="G3773" s="841" t="s">
        <v>23902</v>
      </c>
      <c r="H3773" s="842" t="s">
        <v>19594</v>
      </c>
      <c r="I3773" s="842" t="s">
        <v>19093</v>
      </c>
      <c r="J3773" s="107" t="s">
        <v>19594</v>
      </c>
      <c r="K3773" s="10">
        <v>3</v>
      </c>
      <c r="L3773" s="10">
        <v>12</v>
      </c>
      <c r="M3773" s="838">
        <v>39000</v>
      </c>
      <c r="N3773" s="10">
        <v>0</v>
      </c>
      <c r="O3773" s="107">
        <v>6</v>
      </c>
      <c r="P3773" s="838">
        <v>19200</v>
      </c>
      <c r="Q3773" s="10">
        <v>0</v>
      </c>
      <c r="R3773" s="107">
        <v>12</v>
      </c>
    </row>
    <row r="3774" spans="1:18" s="843" customFormat="1" ht="22.5" x14ac:dyDescent="0.25">
      <c r="A3774" s="107" t="s">
        <v>19901</v>
      </c>
      <c r="B3774" s="10" t="s">
        <v>19548</v>
      </c>
      <c r="C3774" s="269" t="s">
        <v>30118</v>
      </c>
      <c r="D3774" s="841" t="s">
        <v>19902</v>
      </c>
      <c r="E3774" s="837">
        <v>2100</v>
      </c>
      <c r="F3774" s="269" t="s">
        <v>23903</v>
      </c>
      <c r="G3774" s="841" t="s">
        <v>23904</v>
      </c>
      <c r="H3774" s="842" t="s">
        <v>17159</v>
      </c>
      <c r="I3774" s="842" t="s">
        <v>15810</v>
      </c>
      <c r="J3774" s="107" t="s">
        <v>17159</v>
      </c>
      <c r="K3774" s="10">
        <v>3</v>
      </c>
      <c r="L3774" s="10">
        <v>12</v>
      </c>
      <c r="M3774" s="838">
        <v>25800</v>
      </c>
      <c r="N3774" s="10">
        <v>0</v>
      </c>
      <c r="O3774" s="107">
        <v>6</v>
      </c>
      <c r="P3774" s="838">
        <v>12600</v>
      </c>
      <c r="Q3774" s="10">
        <v>0</v>
      </c>
      <c r="R3774" s="107">
        <v>12</v>
      </c>
    </row>
    <row r="3775" spans="1:18" s="843" customFormat="1" ht="33.75" x14ac:dyDescent="0.25">
      <c r="A3775" s="107" t="s">
        <v>19901</v>
      </c>
      <c r="B3775" s="10" t="s">
        <v>19548</v>
      </c>
      <c r="C3775" s="269" t="s">
        <v>30118</v>
      </c>
      <c r="D3775" s="841" t="s">
        <v>23905</v>
      </c>
      <c r="E3775" s="837">
        <v>3800</v>
      </c>
      <c r="F3775" s="269" t="s">
        <v>23906</v>
      </c>
      <c r="G3775" s="841" t="s">
        <v>23907</v>
      </c>
      <c r="H3775" s="842" t="s">
        <v>19917</v>
      </c>
      <c r="I3775" s="842" t="s">
        <v>19093</v>
      </c>
      <c r="J3775" s="107" t="s">
        <v>19917</v>
      </c>
      <c r="K3775" s="10">
        <v>3</v>
      </c>
      <c r="L3775" s="10">
        <v>12</v>
      </c>
      <c r="M3775" s="838">
        <v>46200</v>
      </c>
      <c r="N3775" s="10">
        <v>0</v>
      </c>
      <c r="O3775" s="107">
        <v>6</v>
      </c>
      <c r="P3775" s="838">
        <v>22800</v>
      </c>
      <c r="Q3775" s="10">
        <v>0</v>
      </c>
      <c r="R3775" s="107">
        <v>12</v>
      </c>
    </row>
    <row r="3776" spans="1:18" s="843" customFormat="1" ht="22.5" x14ac:dyDescent="0.25">
      <c r="A3776" s="107" t="s">
        <v>19901</v>
      </c>
      <c r="B3776" s="10" t="s">
        <v>19548</v>
      </c>
      <c r="C3776" s="269" t="s">
        <v>30118</v>
      </c>
      <c r="D3776" s="841" t="s">
        <v>19955</v>
      </c>
      <c r="E3776" s="837">
        <v>3200</v>
      </c>
      <c r="F3776" s="269" t="s">
        <v>23908</v>
      </c>
      <c r="G3776" s="841" t="s">
        <v>23909</v>
      </c>
      <c r="H3776" s="842" t="s">
        <v>19594</v>
      </c>
      <c r="I3776" s="842" t="s">
        <v>19093</v>
      </c>
      <c r="J3776" s="107" t="s">
        <v>19594</v>
      </c>
      <c r="K3776" s="10">
        <v>3</v>
      </c>
      <c r="L3776" s="10">
        <v>12</v>
      </c>
      <c r="M3776" s="838">
        <v>36759.78</v>
      </c>
      <c r="N3776" s="10">
        <v>0</v>
      </c>
      <c r="O3776" s="107">
        <v>6</v>
      </c>
      <c r="P3776" s="838">
        <v>18240</v>
      </c>
      <c r="Q3776" s="10">
        <v>0</v>
      </c>
      <c r="R3776" s="107">
        <v>12</v>
      </c>
    </row>
    <row r="3777" spans="1:18" s="843" customFormat="1" ht="22.5" x14ac:dyDescent="0.25">
      <c r="A3777" s="107" t="s">
        <v>19901</v>
      </c>
      <c r="B3777" s="10" t="s">
        <v>19548</v>
      </c>
      <c r="C3777" s="269" t="s">
        <v>30118</v>
      </c>
      <c r="D3777" s="841" t="s">
        <v>19902</v>
      </c>
      <c r="E3777" s="837">
        <v>2100</v>
      </c>
      <c r="F3777" s="269" t="s">
        <v>23910</v>
      </c>
      <c r="G3777" s="841" t="s">
        <v>23911</v>
      </c>
      <c r="H3777" s="842" t="s">
        <v>17159</v>
      </c>
      <c r="I3777" s="842" t="s">
        <v>15810</v>
      </c>
      <c r="J3777" s="107" t="s">
        <v>17159</v>
      </c>
      <c r="K3777" s="10">
        <v>3</v>
      </c>
      <c r="L3777" s="10">
        <v>12</v>
      </c>
      <c r="M3777" s="838">
        <v>25730</v>
      </c>
      <c r="N3777" s="10">
        <v>0</v>
      </c>
      <c r="O3777" s="107">
        <v>6</v>
      </c>
      <c r="P3777" s="838">
        <v>12600</v>
      </c>
      <c r="Q3777" s="10">
        <v>0</v>
      </c>
      <c r="R3777" s="107">
        <v>12</v>
      </c>
    </row>
    <row r="3778" spans="1:18" s="843" customFormat="1" ht="22.5" x14ac:dyDescent="0.25">
      <c r="A3778" s="107" t="s">
        <v>19901</v>
      </c>
      <c r="B3778" s="10" t="s">
        <v>19548</v>
      </c>
      <c r="C3778" s="269" t="s">
        <v>30118</v>
      </c>
      <c r="D3778" s="841" t="s">
        <v>20629</v>
      </c>
      <c r="E3778" s="837">
        <v>2800</v>
      </c>
      <c r="F3778" s="269" t="s">
        <v>23912</v>
      </c>
      <c r="G3778" s="841" t="s">
        <v>23913</v>
      </c>
      <c r="H3778" s="842" t="s">
        <v>19594</v>
      </c>
      <c r="I3778" s="842" t="s">
        <v>19093</v>
      </c>
      <c r="J3778" s="107" t="s">
        <v>19594</v>
      </c>
      <c r="K3778" s="10">
        <v>3</v>
      </c>
      <c r="L3778" s="10">
        <v>12</v>
      </c>
      <c r="M3778" s="838">
        <v>34200</v>
      </c>
      <c r="N3778" s="10">
        <v>0</v>
      </c>
      <c r="O3778" s="107">
        <v>6</v>
      </c>
      <c r="P3778" s="838">
        <v>16800</v>
      </c>
      <c r="Q3778" s="10">
        <v>0</v>
      </c>
      <c r="R3778" s="107">
        <v>12</v>
      </c>
    </row>
    <row r="3779" spans="1:18" s="843" customFormat="1" ht="22.5" x14ac:dyDescent="0.25">
      <c r="A3779" s="107" t="s">
        <v>19901</v>
      </c>
      <c r="B3779" s="10" t="s">
        <v>19548</v>
      </c>
      <c r="C3779" s="269" t="s">
        <v>30118</v>
      </c>
      <c r="D3779" s="841" t="s">
        <v>19902</v>
      </c>
      <c r="E3779" s="837">
        <v>2100</v>
      </c>
      <c r="F3779" s="269" t="s">
        <v>23914</v>
      </c>
      <c r="G3779" s="841" t="s">
        <v>23915</v>
      </c>
      <c r="H3779" s="842" t="s">
        <v>17159</v>
      </c>
      <c r="I3779" s="842" t="s">
        <v>15810</v>
      </c>
      <c r="J3779" s="107" t="s">
        <v>17159</v>
      </c>
      <c r="K3779" s="10">
        <v>3</v>
      </c>
      <c r="L3779" s="10">
        <v>12</v>
      </c>
      <c r="M3779" s="838">
        <v>25660</v>
      </c>
      <c r="N3779" s="10">
        <v>0</v>
      </c>
      <c r="O3779" s="107">
        <v>6</v>
      </c>
      <c r="P3779" s="838">
        <v>12530</v>
      </c>
      <c r="Q3779" s="10">
        <v>0</v>
      </c>
      <c r="R3779" s="107">
        <v>12</v>
      </c>
    </row>
    <row r="3780" spans="1:18" s="843" customFormat="1" ht="22.5" x14ac:dyDescent="0.25">
      <c r="A3780" s="107" t="s">
        <v>19901</v>
      </c>
      <c r="B3780" s="10" t="s">
        <v>19548</v>
      </c>
      <c r="C3780" s="269" t="s">
        <v>30118</v>
      </c>
      <c r="D3780" s="841" t="s">
        <v>20106</v>
      </c>
      <c r="E3780" s="837">
        <v>4400</v>
      </c>
      <c r="F3780" s="269" t="s">
        <v>23916</v>
      </c>
      <c r="G3780" s="841" t="s">
        <v>23917</v>
      </c>
      <c r="H3780" s="842" t="s">
        <v>19641</v>
      </c>
      <c r="I3780" s="842" t="s">
        <v>19093</v>
      </c>
      <c r="J3780" s="107" t="s">
        <v>19641</v>
      </c>
      <c r="K3780" s="10">
        <v>3</v>
      </c>
      <c r="L3780" s="10">
        <v>12</v>
      </c>
      <c r="M3780" s="838">
        <v>54008.89</v>
      </c>
      <c r="N3780" s="10">
        <v>0</v>
      </c>
      <c r="O3780" s="107">
        <v>6</v>
      </c>
      <c r="P3780" s="838">
        <v>25914.78</v>
      </c>
      <c r="Q3780" s="10">
        <v>0</v>
      </c>
      <c r="R3780" s="107">
        <v>12</v>
      </c>
    </row>
    <row r="3781" spans="1:18" s="843" customFormat="1" ht="33.75" x14ac:dyDescent="0.25">
      <c r="A3781" s="107" t="s">
        <v>19901</v>
      </c>
      <c r="B3781" s="10" t="s">
        <v>19548</v>
      </c>
      <c r="C3781" s="269" t="s">
        <v>30118</v>
      </c>
      <c r="D3781" s="841" t="s">
        <v>20050</v>
      </c>
      <c r="E3781" s="837">
        <v>3200</v>
      </c>
      <c r="F3781" s="269" t="s">
        <v>23918</v>
      </c>
      <c r="G3781" s="841" t="s">
        <v>23919</v>
      </c>
      <c r="H3781" s="842" t="s">
        <v>19854</v>
      </c>
      <c r="I3781" s="842" t="s">
        <v>19093</v>
      </c>
      <c r="J3781" s="107" t="s">
        <v>19854</v>
      </c>
      <c r="K3781" s="10">
        <v>3</v>
      </c>
      <c r="L3781" s="10">
        <v>12</v>
      </c>
      <c r="M3781" s="838">
        <v>39000</v>
      </c>
      <c r="N3781" s="10">
        <v>0</v>
      </c>
      <c r="O3781" s="107">
        <v>6</v>
      </c>
      <c r="P3781" s="838">
        <v>19200</v>
      </c>
      <c r="Q3781" s="10">
        <v>0</v>
      </c>
      <c r="R3781" s="107">
        <v>12</v>
      </c>
    </row>
    <row r="3782" spans="1:18" s="843" customFormat="1" ht="22.5" x14ac:dyDescent="0.25">
      <c r="A3782" s="107" t="s">
        <v>19901</v>
      </c>
      <c r="B3782" s="10" t="s">
        <v>19548</v>
      </c>
      <c r="C3782" s="269" t="s">
        <v>30118</v>
      </c>
      <c r="D3782" s="841" t="s">
        <v>19902</v>
      </c>
      <c r="E3782" s="837">
        <v>2100</v>
      </c>
      <c r="F3782" s="269" t="s">
        <v>23920</v>
      </c>
      <c r="G3782" s="841" t="s">
        <v>23921</v>
      </c>
      <c r="H3782" s="842" t="s">
        <v>17159</v>
      </c>
      <c r="I3782" s="842" t="s">
        <v>15810</v>
      </c>
      <c r="J3782" s="107" t="s">
        <v>17159</v>
      </c>
      <c r="K3782" s="10">
        <v>3</v>
      </c>
      <c r="L3782" s="10">
        <v>12</v>
      </c>
      <c r="M3782" s="838">
        <v>25786.429999999997</v>
      </c>
      <c r="N3782" s="10">
        <v>0</v>
      </c>
      <c r="O3782" s="107">
        <v>6</v>
      </c>
      <c r="P3782" s="838">
        <v>12600</v>
      </c>
      <c r="Q3782" s="10">
        <v>0</v>
      </c>
      <c r="R3782" s="107">
        <v>12</v>
      </c>
    </row>
    <row r="3783" spans="1:18" s="843" customFormat="1" ht="22.5" x14ac:dyDescent="0.25">
      <c r="A3783" s="107" t="s">
        <v>19901</v>
      </c>
      <c r="B3783" s="10" t="s">
        <v>19548</v>
      </c>
      <c r="C3783" s="269" t="s">
        <v>30118</v>
      </c>
      <c r="D3783" s="841" t="s">
        <v>19902</v>
      </c>
      <c r="E3783" s="837">
        <v>2100</v>
      </c>
      <c r="F3783" s="269" t="s">
        <v>23922</v>
      </c>
      <c r="G3783" s="841" t="s">
        <v>23923</v>
      </c>
      <c r="H3783" s="842" t="s">
        <v>17159</v>
      </c>
      <c r="I3783" s="842" t="s">
        <v>15810</v>
      </c>
      <c r="J3783" s="107" t="s">
        <v>17159</v>
      </c>
      <c r="K3783" s="10">
        <v>3</v>
      </c>
      <c r="L3783" s="10">
        <v>12</v>
      </c>
      <c r="M3783" s="838">
        <v>25800</v>
      </c>
      <c r="N3783" s="10">
        <v>0</v>
      </c>
      <c r="O3783" s="107">
        <v>6</v>
      </c>
      <c r="P3783" s="838">
        <v>12600</v>
      </c>
      <c r="Q3783" s="10">
        <v>0</v>
      </c>
      <c r="R3783" s="107">
        <v>12</v>
      </c>
    </row>
    <row r="3784" spans="1:18" s="843" customFormat="1" ht="22.5" x14ac:dyDescent="0.25">
      <c r="A3784" s="107" t="s">
        <v>19901</v>
      </c>
      <c r="B3784" s="10" t="s">
        <v>19548</v>
      </c>
      <c r="C3784" s="269" t="s">
        <v>30118</v>
      </c>
      <c r="D3784" s="841" t="s">
        <v>19902</v>
      </c>
      <c r="E3784" s="837">
        <v>2100</v>
      </c>
      <c r="F3784" s="269" t="s">
        <v>23924</v>
      </c>
      <c r="G3784" s="841" t="s">
        <v>23925</v>
      </c>
      <c r="H3784" s="842" t="s">
        <v>17159</v>
      </c>
      <c r="I3784" s="842" t="s">
        <v>15810</v>
      </c>
      <c r="J3784" s="107" t="s">
        <v>17159</v>
      </c>
      <c r="K3784" s="10">
        <v>3</v>
      </c>
      <c r="L3784" s="10">
        <v>12</v>
      </c>
      <c r="M3784" s="838">
        <v>25800</v>
      </c>
      <c r="N3784" s="10">
        <v>0</v>
      </c>
      <c r="O3784" s="107">
        <v>6</v>
      </c>
      <c r="P3784" s="838">
        <v>12600</v>
      </c>
      <c r="Q3784" s="10">
        <v>0</v>
      </c>
      <c r="R3784" s="107">
        <v>12</v>
      </c>
    </row>
    <row r="3785" spans="1:18" s="843" customFormat="1" ht="22.5" x14ac:dyDescent="0.25">
      <c r="A3785" s="107" t="s">
        <v>19901</v>
      </c>
      <c r="B3785" s="10" t="s">
        <v>19548</v>
      </c>
      <c r="C3785" s="269" t="s">
        <v>30118</v>
      </c>
      <c r="D3785" s="841" t="s">
        <v>15456</v>
      </c>
      <c r="E3785" s="837">
        <v>9000</v>
      </c>
      <c r="F3785" s="269" t="s">
        <v>23926</v>
      </c>
      <c r="G3785" s="841" t="s">
        <v>23927</v>
      </c>
      <c r="H3785" s="842" t="s">
        <v>19594</v>
      </c>
      <c r="I3785" s="842" t="s">
        <v>19093</v>
      </c>
      <c r="J3785" s="107" t="s">
        <v>19594</v>
      </c>
      <c r="K3785" s="10">
        <v>3</v>
      </c>
      <c r="L3785" s="10">
        <v>12</v>
      </c>
      <c r="M3785" s="838">
        <v>86592.31</v>
      </c>
      <c r="N3785" s="10">
        <v>2</v>
      </c>
      <c r="O3785" s="107">
        <v>6</v>
      </c>
      <c r="P3785" s="838">
        <v>53684.990000000005</v>
      </c>
      <c r="Q3785" s="10">
        <v>2</v>
      </c>
      <c r="R3785" s="107">
        <v>12</v>
      </c>
    </row>
    <row r="3786" spans="1:18" s="843" customFormat="1" ht="22.5" x14ac:dyDescent="0.25">
      <c r="A3786" s="107" t="s">
        <v>19901</v>
      </c>
      <c r="B3786" s="10" t="s">
        <v>19548</v>
      </c>
      <c r="C3786" s="269" t="s">
        <v>30118</v>
      </c>
      <c r="D3786" s="841" t="s">
        <v>20740</v>
      </c>
      <c r="E3786" s="837">
        <v>3500</v>
      </c>
      <c r="F3786" s="269" t="s">
        <v>23928</v>
      </c>
      <c r="G3786" s="841" t="s">
        <v>23929</v>
      </c>
      <c r="H3786" s="842" t="s">
        <v>15577</v>
      </c>
      <c r="I3786" s="842" t="s">
        <v>19093</v>
      </c>
      <c r="J3786" s="107" t="s">
        <v>15577</v>
      </c>
      <c r="K3786" s="10">
        <v>1</v>
      </c>
      <c r="L3786" s="10">
        <v>3</v>
      </c>
      <c r="M3786" s="838">
        <v>9213.89</v>
      </c>
      <c r="N3786" s="10">
        <v>1</v>
      </c>
      <c r="O3786" s="107">
        <v>6</v>
      </c>
      <c r="P3786" s="838">
        <v>0</v>
      </c>
      <c r="Q3786" s="10">
        <v>1</v>
      </c>
      <c r="R3786" s="107">
        <v>12</v>
      </c>
    </row>
    <row r="3787" spans="1:18" s="843" customFormat="1" ht="22.5" x14ac:dyDescent="0.25">
      <c r="A3787" s="107" t="s">
        <v>19901</v>
      </c>
      <c r="B3787" s="10" t="s">
        <v>19548</v>
      </c>
      <c r="C3787" s="269" t="s">
        <v>30118</v>
      </c>
      <c r="D3787" s="841" t="s">
        <v>19908</v>
      </c>
      <c r="E3787" s="837">
        <v>3200</v>
      </c>
      <c r="F3787" s="269" t="s">
        <v>23930</v>
      </c>
      <c r="G3787" s="841" t="s">
        <v>23931</v>
      </c>
      <c r="H3787" s="842" t="s">
        <v>19641</v>
      </c>
      <c r="I3787" s="842" t="s">
        <v>19093</v>
      </c>
      <c r="J3787" s="107" t="s">
        <v>19641</v>
      </c>
      <c r="K3787" s="10">
        <v>3</v>
      </c>
      <c r="L3787" s="10">
        <v>12</v>
      </c>
      <c r="M3787" s="838">
        <v>38679.990000000005</v>
      </c>
      <c r="N3787" s="10">
        <v>0</v>
      </c>
      <c r="O3787" s="107">
        <v>6</v>
      </c>
      <c r="P3787" s="838">
        <v>19093.330000000002</v>
      </c>
      <c r="Q3787" s="10">
        <v>0</v>
      </c>
      <c r="R3787" s="107">
        <v>12</v>
      </c>
    </row>
    <row r="3788" spans="1:18" s="843" customFormat="1" ht="22.5" x14ac:dyDescent="0.25">
      <c r="A3788" s="107" t="s">
        <v>19901</v>
      </c>
      <c r="B3788" s="10" t="s">
        <v>19548</v>
      </c>
      <c r="C3788" s="269" t="s">
        <v>30118</v>
      </c>
      <c r="D3788" s="841" t="s">
        <v>15634</v>
      </c>
      <c r="E3788" s="837">
        <v>1200</v>
      </c>
      <c r="F3788" s="269" t="s">
        <v>23932</v>
      </c>
      <c r="G3788" s="841" t="s">
        <v>23933</v>
      </c>
      <c r="H3788" s="842" t="s">
        <v>17516</v>
      </c>
      <c r="I3788" s="842" t="s">
        <v>15810</v>
      </c>
      <c r="J3788" s="107" t="s">
        <v>17516</v>
      </c>
      <c r="K3788" s="10">
        <v>3</v>
      </c>
      <c r="L3788" s="10">
        <v>12</v>
      </c>
      <c r="M3788" s="838">
        <v>15209.92</v>
      </c>
      <c r="N3788" s="10">
        <v>0</v>
      </c>
      <c r="O3788" s="107">
        <v>6</v>
      </c>
      <c r="P3788" s="838">
        <v>7200</v>
      </c>
      <c r="Q3788" s="10">
        <v>0</v>
      </c>
      <c r="R3788" s="107">
        <v>12</v>
      </c>
    </row>
    <row r="3789" spans="1:18" s="843" customFormat="1" ht="22.5" x14ac:dyDescent="0.25">
      <c r="A3789" s="107" t="s">
        <v>19901</v>
      </c>
      <c r="B3789" s="10" t="s">
        <v>19548</v>
      </c>
      <c r="C3789" s="269" t="s">
        <v>30118</v>
      </c>
      <c r="D3789" s="841" t="s">
        <v>19991</v>
      </c>
      <c r="E3789" s="837">
        <v>1200</v>
      </c>
      <c r="F3789" s="269" t="s">
        <v>23934</v>
      </c>
      <c r="G3789" s="841" t="s">
        <v>23935</v>
      </c>
      <c r="H3789" s="842" t="s">
        <v>15585</v>
      </c>
      <c r="I3789" s="842" t="s">
        <v>15585</v>
      </c>
      <c r="J3789" s="107" t="s">
        <v>15585</v>
      </c>
      <c r="K3789" s="10">
        <v>3</v>
      </c>
      <c r="L3789" s="10">
        <v>12</v>
      </c>
      <c r="M3789" s="838">
        <v>15210</v>
      </c>
      <c r="N3789" s="10">
        <v>0</v>
      </c>
      <c r="O3789" s="107">
        <v>6</v>
      </c>
      <c r="P3789" s="838">
        <v>7200</v>
      </c>
      <c r="Q3789" s="10">
        <v>0</v>
      </c>
      <c r="R3789" s="107">
        <v>12</v>
      </c>
    </row>
    <row r="3790" spans="1:18" s="843" customFormat="1" ht="22.5" x14ac:dyDescent="0.25">
      <c r="A3790" s="107" t="s">
        <v>19901</v>
      </c>
      <c r="B3790" s="10" t="s">
        <v>19548</v>
      </c>
      <c r="C3790" s="269" t="s">
        <v>30118</v>
      </c>
      <c r="D3790" s="841" t="s">
        <v>19991</v>
      </c>
      <c r="E3790" s="837">
        <v>1200</v>
      </c>
      <c r="F3790" s="269" t="s">
        <v>23936</v>
      </c>
      <c r="G3790" s="841" t="s">
        <v>23937</v>
      </c>
      <c r="H3790" s="842" t="s">
        <v>15585</v>
      </c>
      <c r="I3790" s="842" t="s">
        <v>15585</v>
      </c>
      <c r="J3790" s="107" t="s">
        <v>15585</v>
      </c>
      <c r="K3790" s="10">
        <v>3</v>
      </c>
      <c r="L3790" s="10">
        <v>12</v>
      </c>
      <c r="M3790" s="838">
        <v>15210</v>
      </c>
      <c r="N3790" s="10">
        <v>0</v>
      </c>
      <c r="O3790" s="107">
        <v>6</v>
      </c>
      <c r="P3790" s="838">
        <v>7200</v>
      </c>
      <c r="Q3790" s="10">
        <v>0</v>
      </c>
      <c r="R3790" s="107">
        <v>12</v>
      </c>
    </row>
    <row r="3791" spans="1:18" s="843" customFormat="1" ht="22.5" x14ac:dyDescent="0.25">
      <c r="A3791" s="107" t="s">
        <v>19901</v>
      </c>
      <c r="B3791" s="10" t="s">
        <v>19548</v>
      </c>
      <c r="C3791" s="269" t="s">
        <v>30118</v>
      </c>
      <c r="D3791" s="841" t="s">
        <v>20050</v>
      </c>
      <c r="E3791" s="837">
        <v>3200</v>
      </c>
      <c r="F3791" s="269" t="s">
        <v>23938</v>
      </c>
      <c r="G3791" s="841" t="s">
        <v>23939</v>
      </c>
      <c r="H3791" s="842" t="s">
        <v>19594</v>
      </c>
      <c r="I3791" s="842" t="s">
        <v>19093</v>
      </c>
      <c r="J3791" s="107" t="s">
        <v>19594</v>
      </c>
      <c r="K3791" s="10">
        <v>3</v>
      </c>
      <c r="L3791" s="10">
        <v>12</v>
      </c>
      <c r="M3791" s="838">
        <v>39000</v>
      </c>
      <c r="N3791" s="10">
        <v>0</v>
      </c>
      <c r="O3791" s="107">
        <v>6</v>
      </c>
      <c r="P3791" s="838">
        <v>19200</v>
      </c>
      <c r="Q3791" s="10">
        <v>0</v>
      </c>
      <c r="R3791" s="107">
        <v>12</v>
      </c>
    </row>
    <row r="3792" spans="1:18" s="843" customFormat="1" ht="22.5" x14ac:dyDescent="0.25">
      <c r="A3792" s="107" t="s">
        <v>19901</v>
      </c>
      <c r="B3792" s="10" t="s">
        <v>19548</v>
      </c>
      <c r="C3792" s="269" t="s">
        <v>30118</v>
      </c>
      <c r="D3792" s="841" t="s">
        <v>19902</v>
      </c>
      <c r="E3792" s="837">
        <v>2100</v>
      </c>
      <c r="F3792" s="269" t="s">
        <v>23940</v>
      </c>
      <c r="G3792" s="841" t="s">
        <v>23941</v>
      </c>
      <c r="H3792" s="842" t="s">
        <v>17159</v>
      </c>
      <c r="I3792" s="842" t="s">
        <v>15810</v>
      </c>
      <c r="J3792" s="107" t="s">
        <v>17159</v>
      </c>
      <c r="K3792" s="10">
        <v>3</v>
      </c>
      <c r="L3792" s="10">
        <v>12</v>
      </c>
      <c r="M3792" s="838">
        <v>25773.75</v>
      </c>
      <c r="N3792" s="10">
        <v>0</v>
      </c>
      <c r="O3792" s="107">
        <v>6</v>
      </c>
      <c r="P3792" s="838">
        <v>12600</v>
      </c>
      <c r="Q3792" s="10">
        <v>0</v>
      </c>
      <c r="R3792" s="107">
        <v>12</v>
      </c>
    </row>
    <row r="3793" spans="1:18" s="843" customFormat="1" ht="22.5" x14ac:dyDescent="0.25">
      <c r="A3793" s="107" t="s">
        <v>19901</v>
      </c>
      <c r="B3793" s="10" t="s">
        <v>19548</v>
      </c>
      <c r="C3793" s="269" t="s">
        <v>30118</v>
      </c>
      <c r="D3793" s="841" t="s">
        <v>19902</v>
      </c>
      <c r="E3793" s="837">
        <v>2100</v>
      </c>
      <c r="F3793" s="269" t="s">
        <v>23942</v>
      </c>
      <c r="G3793" s="841" t="s">
        <v>23943</v>
      </c>
      <c r="H3793" s="842" t="s">
        <v>17159</v>
      </c>
      <c r="I3793" s="842" t="s">
        <v>15810</v>
      </c>
      <c r="J3793" s="107" t="s">
        <v>17159</v>
      </c>
      <c r="K3793" s="10">
        <v>3</v>
      </c>
      <c r="L3793" s="10">
        <v>12</v>
      </c>
      <c r="M3793" s="838">
        <v>25800</v>
      </c>
      <c r="N3793" s="10">
        <v>0</v>
      </c>
      <c r="O3793" s="107">
        <v>6</v>
      </c>
      <c r="P3793" s="838">
        <v>12600</v>
      </c>
      <c r="Q3793" s="10">
        <v>0</v>
      </c>
      <c r="R3793" s="107">
        <v>12</v>
      </c>
    </row>
    <row r="3794" spans="1:18" s="843" customFormat="1" ht="22.5" x14ac:dyDescent="0.25">
      <c r="A3794" s="107" t="s">
        <v>19901</v>
      </c>
      <c r="B3794" s="10" t="s">
        <v>19548</v>
      </c>
      <c r="C3794" s="269" t="s">
        <v>30118</v>
      </c>
      <c r="D3794" s="841" t="s">
        <v>19955</v>
      </c>
      <c r="E3794" s="837">
        <v>3200</v>
      </c>
      <c r="F3794" s="269" t="s">
        <v>23944</v>
      </c>
      <c r="G3794" s="841" t="s">
        <v>23945</v>
      </c>
      <c r="H3794" s="842" t="s">
        <v>15577</v>
      </c>
      <c r="I3794" s="842" t="s">
        <v>19093</v>
      </c>
      <c r="J3794" s="107" t="s">
        <v>15577</v>
      </c>
      <c r="K3794" s="10">
        <v>3</v>
      </c>
      <c r="L3794" s="10">
        <v>12</v>
      </c>
      <c r="M3794" s="838">
        <v>39000</v>
      </c>
      <c r="N3794" s="10">
        <v>0</v>
      </c>
      <c r="O3794" s="107">
        <v>6</v>
      </c>
      <c r="P3794" s="838">
        <v>19200</v>
      </c>
      <c r="Q3794" s="10">
        <v>0</v>
      </c>
      <c r="R3794" s="107">
        <v>12</v>
      </c>
    </row>
    <row r="3795" spans="1:18" s="843" customFormat="1" ht="22.5" x14ac:dyDescent="0.25">
      <c r="A3795" s="107" t="s">
        <v>19901</v>
      </c>
      <c r="B3795" s="10" t="s">
        <v>19548</v>
      </c>
      <c r="C3795" s="269" t="s">
        <v>30118</v>
      </c>
      <c r="D3795" s="841" t="s">
        <v>19964</v>
      </c>
      <c r="E3795" s="837">
        <v>1900</v>
      </c>
      <c r="F3795" s="269" t="s">
        <v>23946</v>
      </c>
      <c r="G3795" s="841" t="s">
        <v>23947</v>
      </c>
      <c r="H3795" s="842" t="s">
        <v>15585</v>
      </c>
      <c r="I3795" s="842" t="s">
        <v>15585</v>
      </c>
      <c r="J3795" s="107" t="s">
        <v>15585</v>
      </c>
      <c r="K3795" s="10">
        <v>3</v>
      </c>
      <c r="L3795" s="10">
        <v>12</v>
      </c>
      <c r="M3795" s="838">
        <v>23610</v>
      </c>
      <c r="N3795" s="10">
        <v>0</v>
      </c>
      <c r="O3795" s="107">
        <v>4</v>
      </c>
      <c r="P3795" s="838">
        <v>9183.34</v>
      </c>
      <c r="Q3795" s="10">
        <v>0</v>
      </c>
      <c r="R3795" s="107">
        <v>0</v>
      </c>
    </row>
    <row r="3796" spans="1:18" s="843" customFormat="1" ht="22.5" x14ac:dyDescent="0.25">
      <c r="A3796" s="107" t="s">
        <v>19901</v>
      </c>
      <c r="B3796" s="10" t="s">
        <v>19548</v>
      </c>
      <c r="C3796" s="269" t="s">
        <v>30118</v>
      </c>
      <c r="D3796" s="841" t="s">
        <v>20757</v>
      </c>
      <c r="E3796" s="837">
        <v>3800</v>
      </c>
      <c r="F3796" s="269" t="s">
        <v>23948</v>
      </c>
      <c r="G3796" s="841" t="s">
        <v>23949</v>
      </c>
      <c r="H3796" s="842" t="s">
        <v>19911</v>
      </c>
      <c r="I3796" s="842" t="s">
        <v>19093</v>
      </c>
      <c r="J3796" s="107" t="s">
        <v>19911</v>
      </c>
      <c r="K3796" s="10">
        <v>3</v>
      </c>
      <c r="L3796" s="10">
        <v>12</v>
      </c>
      <c r="M3796" s="838">
        <v>46938.89</v>
      </c>
      <c r="N3796" s="10">
        <v>0</v>
      </c>
      <c r="O3796" s="107">
        <v>4</v>
      </c>
      <c r="P3796" s="838">
        <v>25042.229999999996</v>
      </c>
      <c r="Q3796" s="10">
        <v>0</v>
      </c>
      <c r="R3796" s="107">
        <v>0</v>
      </c>
    </row>
    <row r="3797" spans="1:18" s="843" customFormat="1" ht="22.5" x14ac:dyDescent="0.25">
      <c r="A3797" s="107" t="s">
        <v>19901</v>
      </c>
      <c r="B3797" s="10" t="s">
        <v>19548</v>
      </c>
      <c r="C3797" s="269" t="s">
        <v>30118</v>
      </c>
      <c r="D3797" s="841" t="s">
        <v>19902</v>
      </c>
      <c r="E3797" s="837">
        <v>2100</v>
      </c>
      <c r="F3797" s="269" t="s">
        <v>23950</v>
      </c>
      <c r="G3797" s="841" t="s">
        <v>23951</v>
      </c>
      <c r="H3797" s="842" t="s">
        <v>17159</v>
      </c>
      <c r="I3797" s="842" t="s">
        <v>15810</v>
      </c>
      <c r="J3797" s="107" t="s">
        <v>17159</v>
      </c>
      <c r="K3797" s="10">
        <v>3</v>
      </c>
      <c r="L3797" s="10">
        <v>12</v>
      </c>
      <c r="M3797" s="838">
        <v>25799.27</v>
      </c>
      <c r="N3797" s="10">
        <v>0</v>
      </c>
      <c r="O3797" s="107">
        <v>6</v>
      </c>
      <c r="P3797" s="838">
        <v>12600</v>
      </c>
      <c r="Q3797" s="10">
        <v>0</v>
      </c>
      <c r="R3797" s="107">
        <v>12</v>
      </c>
    </row>
    <row r="3798" spans="1:18" s="843" customFormat="1" ht="22.5" x14ac:dyDescent="0.25">
      <c r="A3798" s="107" t="s">
        <v>19901</v>
      </c>
      <c r="B3798" s="10" t="s">
        <v>19548</v>
      </c>
      <c r="C3798" s="269" t="s">
        <v>30118</v>
      </c>
      <c r="D3798" s="841" t="s">
        <v>20216</v>
      </c>
      <c r="E3798" s="837">
        <v>2100</v>
      </c>
      <c r="F3798" s="269" t="s">
        <v>23952</v>
      </c>
      <c r="G3798" s="841" t="s">
        <v>23953</v>
      </c>
      <c r="H3798" s="842" t="s">
        <v>17159</v>
      </c>
      <c r="I3798" s="842" t="s">
        <v>15810</v>
      </c>
      <c r="J3798" s="107" t="s">
        <v>17159</v>
      </c>
      <c r="K3798" s="10">
        <v>3</v>
      </c>
      <c r="L3798" s="10">
        <v>12</v>
      </c>
      <c r="M3798" s="838">
        <v>25799.85</v>
      </c>
      <c r="N3798" s="10">
        <v>0</v>
      </c>
      <c r="O3798" s="107">
        <v>6</v>
      </c>
      <c r="P3798" s="838">
        <v>12600</v>
      </c>
      <c r="Q3798" s="10">
        <v>0</v>
      </c>
      <c r="R3798" s="107">
        <v>12</v>
      </c>
    </row>
    <row r="3799" spans="1:18" s="843" customFormat="1" ht="22.5" x14ac:dyDescent="0.25">
      <c r="A3799" s="107" t="s">
        <v>19901</v>
      </c>
      <c r="B3799" s="10" t="s">
        <v>19548</v>
      </c>
      <c r="C3799" s="269" t="s">
        <v>30118</v>
      </c>
      <c r="D3799" s="841" t="s">
        <v>21439</v>
      </c>
      <c r="E3799" s="837">
        <v>3000</v>
      </c>
      <c r="F3799" s="269" t="s">
        <v>23954</v>
      </c>
      <c r="G3799" s="841" t="s">
        <v>23955</v>
      </c>
      <c r="H3799" s="842" t="s">
        <v>16817</v>
      </c>
      <c r="I3799" s="842" t="s">
        <v>15810</v>
      </c>
      <c r="J3799" s="107" t="s">
        <v>16817</v>
      </c>
      <c r="K3799" s="10">
        <v>3</v>
      </c>
      <c r="L3799" s="10">
        <v>12</v>
      </c>
      <c r="M3799" s="838">
        <v>36600</v>
      </c>
      <c r="N3799" s="10">
        <v>0</v>
      </c>
      <c r="O3799" s="107">
        <v>6</v>
      </c>
      <c r="P3799" s="838">
        <v>17998.760000000002</v>
      </c>
      <c r="Q3799" s="10">
        <v>0</v>
      </c>
      <c r="R3799" s="107">
        <v>12</v>
      </c>
    </row>
    <row r="3800" spans="1:18" s="843" customFormat="1" ht="22.5" x14ac:dyDescent="0.25">
      <c r="A3800" s="107" t="s">
        <v>19901</v>
      </c>
      <c r="B3800" s="10" t="s">
        <v>19548</v>
      </c>
      <c r="C3800" s="269" t="s">
        <v>30118</v>
      </c>
      <c r="D3800" s="841" t="s">
        <v>19958</v>
      </c>
      <c r="E3800" s="837">
        <v>2000</v>
      </c>
      <c r="F3800" s="269" t="s">
        <v>23956</v>
      </c>
      <c r="G3800" s="841" t="s">
        <v>23957</v>
      </c>
      <c r="H3800" s="842" t="s">
        <v>15585</v>
      </c>
      <c r="I3800" s="842" t="s">
        <v>15585</v>
      </c>
      <c r="J3800" s="107" t="s">
        <v>15585</v>
      </c>
      <c r="K3800" s="10">
        <v>3</v>
      </c>
      <c r="L3800" s="10">
        <v>12</v>
      </c>
      <c r="M3800" s="838">
        <v>24768.47</v>
      </c>
      <c r="N3800" s="10">
        <v>0</v>
      </c>
      <c r="O3800" s="107">
        <v>6</v>
      </c>
      <c r="P3800" s="838">
        <v>11872.919999999998</v>
      </c>
      <c r="Q3800" s="10">
        <v>0</v>
      </c>
      <c r="R3800" s="107">
        <v>12</v>
      </c>
    </row>
    <row r="3801" spans="1:18" s="843" customFormat="1" ht="22.5" x14ac:dyDescent="0.25">
      <c r="A3801" s="107" t="s">
        <v>19901</v>
      </c>
      <c r="B3801" s="10" t="s">
        <v>19548</v>
      </c>
      <c r="C3801" s="269" t="s">
        <v>30118</v>
      </c>
      <c r="D3801" s="841" t="s">
        <v>23958</v>
      </c>
      <c r="E3801" s="837">
        <v>4400</v>
      </c>
      <c r="F3801" s="269" t="s">
        <v>23959</v>
      </c>
      <c r="G3801" s="841" t="s">
        <v>23960</v>
      </c>
      <c r="H3801" s="842" t="s">
        <v>18791</v>
      </c>
      <c r="I3801" s="842" t="s">
        <v>19093</v>
      </c>
      <c r="J3801" s="107" t="s">
        <v>18791</v>
      </c>
      <c r="K3801" s="10">
        <v>3</v>
      </c>
      <c r="L3801" s="10">
        <v>12</v>
      </c>
      <c r="M3801" s="838">
        <v>53559.19</v>
      </c>
      <c r="N3801" s="10">
        <v>0</v>
      </c>
      <c r="O3801" s="107">
        <v>6</v>
      </c>
      <c r="P3801" s="838">
        <v>26245.070000000003</v>
      </c>
      <c r="Q3801" s="10">
        <v>0</v>
      </c>
      <c r="R3801" s="107">
        <v>12</v>
      </c>
    </row>
    <row r="3802" spans="1:18" s="843" customFormat="1" ht="22.5" x14ac:dyDescent="0.25">
      <c r="A3802" s="107" t="s">
        <v>19901</v>
      </c>
      <c r="B3802" s="10" t="s">
        <v>19548</v>
      </c>
      <c r="C3802" s="269" t="s">
        <v>30118</v>
      </c>
      <c r="D3802" s="841" t="s">
        <v>20073</v>
      </c>
      <c r="E3802" s="837">
        <v>3500</v>
      </c>
      <c r="F3802" s="269" t="s">
        <v>23961</v>
      </c>
      <c r="G3802" s="841" t="s">
        <v>23962</v>
      </c>
      <c r="H3802" s="842" t="s">
        <v>22647</v>
      </c>
      <c r="I3802" s="842" t="s">
        <v>19093</v>
      </c>
      <c r="J3802" s="107" t="s">
        <v>22647</v>
      </c>
      <c r="K3802" s="10">
        <v>3</v>
      </c>
      <c r="L3802" s="10">
        <v>12</v>
      </c>
      <c r="M3802" s="838">
        <v>41200</v>
      </c>
      <c r="N3802" s="10">
        <v>0</v>
      </c>
      <c r="O3802" s="107">
        <v>6</v>
      </c>
      <c r="P3802" s="838">
        <v>21641</v>
      </c>
      <c r="Q3802" s="10">
        <v>0</v>
      </c>
      <c r="R3802" s="107">
        <v>12</v>
      </c>
    </row>
    <row r="3803" spans="1:18" s="843" customFormat="1" ht="22.5" x14ac:dyDescent="0.25">
      <c r="A3803" s="107" t="s">
        <v>19901</v>
      </c>
      <c r="B3803" s="10" t="s">
        <v>19548</v>
      </c>
      <c r="C3803" s="269" t="s">
        <v>30118</v>
      </c>
      <c r="D3803" s="841" t="s">
        <v>20122</v>
      </c>
      <c r="E3803" s="837">
        <v>3200</v>
      </c>
      <c r="F3803" s="269" t="s">
        <v>23963</v>
      </c>
      <c r="G3803" s="841" t="s">
        <v>23964</v>
      </c>
      <c r="H3803" s="842" t="s">
        <v>19594</v>
      </c>
      <c r="I3803" s="842" t="s">
        <v>19093</v>
      </c>
      <c r="J3803" s="107" t="s">
        <v>19594</v>
      </c>
      <c r="K3803" s="10">
        <v>3</v>
      </c>
      <c r="L3803" s="10">
        <v>12</v>
      </c>
      <c r="M3803" s="838">
        <v>38680</v>
      </c>
      <c r="N3803" s="10">
        <v>0</v>
      </c>
      <c r="O3803" s="107">
        <v>6</v>
      </c>
      <c r="P3803" s="838">
        <v>19200</v>
      </c>
      <c r="Q3803" s="10">
        <v>0</v>
      </c>
      <c r="R3803" s="107">
        <v>12</v>
      </c>
    </row>
    <row r="3804" spans="1:18" s="843" customFormat="1" ht="22.5" x14ac:dyDescent="0.25">
      <c r="A3804" s="107" t="s">
        <v>19901</v>
      </c>
      <c r="B3804" s="10" t="s">
        <v>19548</v>
      </c>
      <c r="C3804" s="269" t="s">
        <v>30118</v>
      </c>
      <c r="D3804" s="841" t="s">
        <v>20050</v>
      </c>
      <c r="E3804" s="837">
        <v>3200</v>
      </c>
      <c r="F3804" s="269" t="s">
        <v>23965</v>
      </c>
      <c r="G3804" s="841" t="s">
        <v>23966</v>
      </c>
      <c r="H3804" s="842" t="s">
        <v>19911</v>
      </c>
      <c r="I3804" s="842" t="s">
        <v>19093</v>
      </c>
      <c r="J3804" s="107" t="s">
        <v>19911</v>
      </c>
      <c r="K3804" s="10">
        <v>3</v>
      </c>
      <c r="L3804" s="10">
        <v>12</v>
      </c>
      <c r="M3804" s="838">
        <v>39000</v>
      </c>
      <c r="N3804" s="10">
        <v>0</v>
      </c>
      <c r="O3804" s="107">
        <v>6</v>
      </c>
      <c r="P3804" s="838">
        <v>19200</v>
      </c>
      <c r="Q3804" s="10">
        <v>0</v>
      </c>
      <c r="R3804" s="107">
        <v>12</v>
      </c>
    </row>
    <row r="3805" spans="1:18" s="843" customFormat="1" ht="22.5" x14ac:dyDescent="0.25">
      <c r="A3805" s="107" t="s">
        <v>19901</v>
      </c>
      <c r="B3805" s="10" t="s">
        <v>19548</v>
      </c>
      <c r="C3805" s="269" t="s">
        <v>30118</v>
      </c>
      <c r="D3805" s="841" t="s">
        <v>19926</v>
      </c>
      <c r="E3805" s="837">
        <v>1100</v>
      </c>
      <c r="F3805" s="269" t="s">
        <v>23967</v>
      </c>
      <c r="G3805" s="841" t="s">
        <v>23968</v>
      </c>
      <c r="H3805" s="842" t="s">
        <v>17159</v>
      </c>
      <c r="I3805" s="842" t="s">
        <v>15810</v>
      </c>
      <c r="J3805" s="107" t="s">
        <v>17159</v>
      </c>
      <c r="K3805" s="10">
        <v>3</v>
      </c>
      <c r="L3805" s="10">
        <v>12</v>
      </c>
      <c r="M3805" s="838">
        <v>14010</v>
      </c>
      <c r="N3805" s="10">
        <v>0</v>
      </c>
      <c r="O3805" s="107">
        <v>6</v>
      </c>
      <c r="P3805" s="838">
        <v>6600</v>
      </c>
      <c r="Q3805" s="10">
        <v>0</v>
      </c>
      <c r="R3805" s="107">
        <v>12</v>
      </c>
    </row>
    <row r="3806" spans="1:18" s="843" customFormat="1" ht="22.5" x14ac:dyDescent="0.25">
      <c r="A3806" s="107" t="s">
        <v>19901</v>
      </c>
      <c r="B3806" s="10" t="s">
        <v>19548</v>
      </c>
      <c r="C3806" s="269" t="s">
        <v>30118</v>
      </c>
      <c r="D3806" s="841" t="s">
        <v>23969</v>
      </c>
      <c r="E3806" s="837">
        <v>3500</v>
      </c>
      <c r="F3806" s="269" t="s">
        <v>23970</v>
      </c>
      <c r="G3806" s="841" t="s">
        <v>23971</v>
      </c>
      <c r="H3806" s="842" t="s">
        <v>19641</v>
      </c>
      <c r="I3806" s="842" t="s">
        <v>19093</v>
      </c>
      <c r="J3806" s="107" t="s">
        <v>19641</v>
      </c>
      <c r="K3806" s="10">
        <v>3</v>
      </c>
      <c r="L3806" s="10">
        <v>12</v>
      </c>
      <c r="M3806" s="838">
        <v>42384.17</v>
      </c>
      <c r="N3806" s="10">
        <v>0</v>
      </c>
      <c r="O3806" s="107">
        <v>6</v>
      </c>
      <c r="P3806" s="838">
        <v>20980.550000000003</v>
      </c>
      <c r="Q3806" s="10">
        <v>0</v>
      </c>
      <c r="R3806" s="107">
        <v>12</v>
      </c>
    </row>
    <row r="3807" spans="1:18" s="843" customFormat="1" ht="22.5" x14ac:dyDescent="0.25">
      <c r="A3807" s="107" t="s">
        <v>19901</v>
      </c>
      <c r="B3807" s="10" t="s">
        <v>19548</v>
      </c>
      <c r="C3807" s="269" t="s">
        <v>30118</v>
      </c>
      <c r="D3807" s="841" t="s">
        <v>19902</v>
      </c>
      <c r="E3807" s="837">
        <v>2100</v>
      </c>
      <c r="F3807" s="269" t="s">
        <v>23972</v>
      </c>
      <c r="G3807" s="841" t="s">
        <v>23973</v>
      </c>
      <c r="H3807" s="842" t="s">
        <v>17159</v>
      </c>
      <c r="I3807" s="842" t="s">
        <v>15810</v>
      </c>
      <c r="J3807" s="107" t="s">
        <v>17159</v>
      </c>
      <c r="K3807" s="10">
        <v>3</v>
      </c>
      <c r="L3807" s="10">
        <v>12</v>
      </c>
      <c r="M3807" s="838">
        <v>25800</v>
      </c>
      <c r="N3807" s="10">
        <v>0</v>
      </c>
      <c r="O3807" s="107">
        <v>6</v>
      </c>
      <c r="P3807" s="838">
        <v>12530</v>
      </c>
      <c r="Q3807" s="10">
        <v>0</v>
      </c>
      <c r="R3807" s="107">
        <v>12</v>
      </c>
    </row>
    <row r="3808" spans="1:18" s="843" customFormat="1" ht="22.5" x14ac:dyDescent="0.25">
      <c r="A3808" s="107" t="s">
        <v>19901</v>
      </c>
      <c r="B3808" s="10" t="s">
        <v>19548</v>
      </c>
      <c r="C3808" s="269" t="s">
        <v>30118</v>
      </c>
      <c r="D3808" s="841" t="s">
        <v>23974</v>
      </c>
      <c r="E3808" s="837">
        <v>2900</v>
      </c>
      <c r="F3808" s="269" t="s">
        <v>23975</v>
      </c>
      <c r="G3808" s="841" t="s">
        <v>23976</v>
      </c>
      <c r="H3808" s="842" t="s">
        <v>15585</v>
      </c>
      <c r="I3808" s="842" t="s">
        <v>15585</v>
      </c>
      <c r="J3808" s="107" t="s">
        <v>15585</v>
      </c>
      <c r="K3808" s="10">
        <v>3</v>
      </c>
      <c r="L3808" s="10">
        <v>12</v>
      </c>
      <c r="M3808" s="838">
        <v>33853.33</v>
      </c>
      <c r="N3808" s="10">
        <v>0</v>
      </c>
      <c r="O3808" s="107">
        <v>6</v>
      </c>
      <c r="P3808" s="838">
        <v>17901</v>
      </c>
      <c r="Q3808" s="10">
        <v>0</v>
      </c>
      <c r="R3808" s="107">
        <v>12</v>
      </c>
    </row>
    <row r="3809" spans="1:18" s="843" customFormat="1" ht="22.5" x14ac:dyDescent="0.25">
      <c r="A3809" s="107" t="s">
        <v>19901</v>
      </c>
      <c r="B3809" s="10" t="s">
        <v>19548</v>
      </c>
      <c r="C3809" s="269" t="s">
        <v>30118</v>
      </c>
      <c r="D3809" s="841" t="s">
        <v>19908</v>
      </c>
      <c r="E3809" s="837">
        <v>3200</v>
      </c>
      <c r="F3809" s="269" t="s">
        <v>23977</v>
      </c>
      <c r="G3809" s="841" t="s">
        <v>23978</v>
      </c>
      <c r="H3809" s="842" t="s">
        <v>19641</v>
      </c>
      <c r="I3809" s="842" t="s">
        <v>19093</v>
      </c>
      <c r="J3809" s="107" t="s">
        <v>19641</v>
      </c>
      <c r="K3809" s="10">
        <v>3</v>
      </c>
      <c r="L3809" s="10">
        <v>12</v>
      </c>
      <c r="M3809" s="838">
        <v>38786.67</v>
      </c>
      <c r="N3809" s="10">
        <v>0</v>
      </c>
      <c r="O3809" s="107">
        <v>6</v>
      </c>
      <c r="P3809" s="838">
        <v>19056.66</v>
      </c>
      <c r="Q3809" s="10">
        <v>0</v>
      </c>
      <c r="R3809" s="107">
        <v>12</v>
      </c>
    </row>
    <row r="3810" spans="1:18" s="843" customFormat="1" ht="22.5" x14ac:dyDescent="0.25">
      <c r="A3810" s="107" t="s">
        <v>19901</v>
      </c>
      <c r="B3810" s="10" t="s">
        <v>19548</v>
      </c>
      <c r="C3810" s="269" t="s">
        <v>30118</v>
      </c>
      <c r="D3810" s="841" t="s">
        <v>21079</v>
      </c>
      <c r="E3810" s="837">
        <v>3200</v>
      </c>
      <c r="F3810" s="269" t="s">
        <v>23979</v>
      </c>
      <c r="G3810" s="841" t="s">
        <v>23980</v>
      </c>
      <c r="H3810" s="842" t="s">
        <v>19594</v>
      </c>
      <c r="I3810" s="842" t="s">
        <v>19093</v>
      </c>
      <c r="J3810" s="107" t="s">
        <v>19594</v>
      </c>
      <c r="K3810" s="10">
        <v>3</v>
      </c>
      <c r="L3810" s="10">
        <v>12</v>
      </c>
      <c r="M3810" s="838">
        <v>39000</v>
      </c>
      <c r="N3810" s="10">
        <v>0</v>
      </c>
      <c r="O3810" s="107">
        <v>6</v>
      </c>
      <c r="P3810" s="838">
        <v>19093.330000000002</v>
      </c>
      <c r="Q3810" s="10">
        <v>0</v>
      </c>
      <c r="R3810" s="107">
        <v>12</v>
      </c>
    </row>
    <row r="3811" spans="1:18" s="843" customFormat="1" ht="22.5" x14ac:dyDescent="0.25">
      <c r="A3811" s="107" t="s">
        <v>19901</v>
      </c>
      <c r="B3811" s="10" t="s">
        <v>19548</v>
      </c>
      <c r="C3811" s="269" t="s">
        <v>30118</v>
      </c>
      <c r="D3811" s="841" t="s">
        <v>20321</v>
      </c>
      <c r="E3811" s="837">
        <v>3200</v>
      </c>
      <c r="F3811" s="269" t="s">
        <v>23981</v>
      </c>
      <c r="G3811" s="841" t="s">
        <v>23982</v>
      </c>
      <c r="H3811" s="842" t="s">
        <v>19911</v>
      </c>
      <c r="I3811" s="842" t="s">
        <v>19093</v>
      </c>
      <c r="J3811" s="107" t="s">
        <v>19911</v>
      </c>
      <c r="K3811" s="10">
        <v>3</v>
      </c>
      <c r="L3811" s="10">
        <v>12</v>
      </c>
      <c r="M3811" s="838">
        <v>38973.33</v>
      </c>
      <c r="N3811" s="10">
        <v>0</v>
      </c>
      <c r="O3811" s="107">
        <v>6</v>
      </c>
      <c r="P3811" s="838">
        <v>19200</v>
      </c>
      <c r="Q3811" s="10">
        <v>0</v>
      </c>
      <c r="R3811" s="107">
        <v>12</v>
      </c>
    </row>
    <row r="3812" spans="1:18" s="843" customFormat="1" ht="22.5" x14ac:dyDescent="0.25">
      <c r="A3812" s="107" t="s">
        <v>19901</v>
      </c>
      <c r="B3812" s="10" t="s">
        <v>19548</v>
      </c>
      <c r="C3812" s="269" t="s">
        <v>30118</v>
      </c>
      <c r="D3812" s="841" t="s">
        <v>19955</v>
      </c>
      <c r="E3812" s="837">
        <v>3200</v>
      </c>
      <c r="F3812" s="269" t="s">
        <v>23983</v>
      </c>
      <c r="G3812" s="841" t="s">
        <v>23984</v>
      </c>
      <c r="H3812" s="842" t="s">
        <v>15577</v>
      </c>
      <c r="I3812" s="842" t="s">
        <v>19093</v>
      </c>
      <c r="J3812" s="107" t="s">
        <v>15577</v>
      </c>
      <c r="K3812" s="10">
        <v>3</v>
      </c>
      <c r="L3812" s="10">
        <v>12</v>
      </c>
      <c r="M3812" s="838">
        <v>38886.660000000003</v>
      </c>
      <c r="N3812" s="10">
        <v>0</v>
      </c>
      <c r="O3812" s="107">
        <v>6</v>
      </c>
      <c r="P3812" s="838">
        <v>19200</v>
      </c>
      <c r="Q3812" s="10">
        <v>0</v>
      </c>
      <c r="R3812" s="107">
        <v>12</v>
      </c>
    </row>
    <row r="3813" spans="1:18" s="843" customFormat="1" ht="22.5" x14ac:dyDescent="0.25">
      <c r="A3813" s="107" t="s">
        <v>19901</v>
      </c>
      <c r="B3813" s="10" t="s">
        <v>19548</v>
      </c>
      <c r="C3813" s="269" t="s">
        <v>30118</v>
      </c>
      <c r="D3813" s="841" t="s">
        <v>20078</v>
      </c>
      <c r="E3813" s="837">
        <v>2100</v>
      </c>
      <c r="F3813" s="269" t="s">
        <v>23985</v>
      </c>
      <c r="G3813" s="841" t="s">
        <v>23986</v>
      </c>
      <c r="H3813" s="842" t="s">
        <v>17159</v>
      </c>
      <c r="I3813" s="842" t="s">
        <v>15810</v>
      </c>
      <c r="J3813" s="107" t="s">
        <v>17159</v>
      </c>
      <c r="K3813" s="10">
        <v>3</v>
      </c>
      <c r="L3813" s="10">
        <v>12</v>
      </c>
      <c r="M3813" s="838">
        <v>25730</v>
      </c>
      <c r="N3813" s="10">
        <v>0</v>
      </c>
      <c r="O3813" s="107">
        <v>6</v>
      </c>
      <c r="P3813" s="838">
        <v>12600</v>
      </c>
      <c r="Q3813" s="10">
        <v>0</v>
      </c>
      <c r="R3813" s="107">
        <v>12</v>
      </c>
    </row>
    <row r="3814" spans="1:18" s="843" customFormat="1" ht="22.5" x14ac:dyDescent="0.25">
      <c r="A3814" s="107" t="s">
        <v>19901</v>
      </c>
      <c r="B3814" s="10" t="s">
        <v>19548</v>
      </c>
      <c r="C3814" s="269" t="s">
        <v>30118</v>
      </c>
      <c r="D3814" s="841" t="s">
        <v>21107</v>
      </c>
      <c r="E3814" s="837">
        <v>2100</v>
      </c>
      <c r="F3814" s="269" t="s">
        <v>23987</v>
      </c>
      <c r="G3814" s="841" t="s">
        <v>23988</v>
      </c>
      <c r="H3814" s="842" t="s">
        <v>15585</v>
      </c>
      <c r="I3814" s="842" t="s">
        <v>15585</v>
      </c>
      <c r="J3814" s="107" t="s">
        <v>15585</v>
      </c>
      <c r="K3814" s="10">
        <v>3</v>
      </c>
      <c r="L3814" s="10">
        <v>12</v>
      </c>
      <c r="M3814" s="838">
        <v>25800</v>
      </c>
      <c r="N3814" s="10">
        <v>0</v>
      </c>
      <c r="O3814" s="107">
        <v>6</v>
      </c>
      <c r="P3814" s="838">
        <v>12600</v>
      </c>
      <c r="Q3814" s="10">
        <v>0</v>
      </c>
      <c r="R3814" s="107">
        <v>12</v>
      </c>
    </row>
    <row r="3815" spans="1:18" s="843" customFormat="1" ht="22.5" x14ac:dyDescent="0.25">
      <c r="A3815" s="107" t="s">
        <v>19901</v>
      </c>
      <c r="B3815" s="10" t="s">
        <v>19548</v>
      </c>
      <c r="C3815" s="269" t="s">
        <v>30118</v>
      </c>
      <c r="D3815" s="841" t="s">
        <v>20216</v>
      </c>
      <c r="E3815" s="837">
        <v>2100</v>
      </c>
      <c r="F3815" s="269" t="s">
        <v>23989</v>
      </c>
      <c r="G3815" s="841" t="s">
        <v>23990</v>
      </c>
      <c r="H3815" s="842" t="s">
        <v>17159</v>
      </c>
      <c r="I3815" s="842" t="s">
        <v>15810</v>
      </c>
      <c r="J3815" s="107" t="s">
        <v>17159</v>
      </c>
      <c r="K3815" s="10">
        <v>3</v>
      </c>
      <c r="L3815" s="10">
        <v>12</v>
      </c>
      <c r="M3815" s="838">
        <v>25800</v>
      </c>
      <c r="N3815" s="10">
        <v>0</v>
      </c>
      <c r="O3815" s="107">
        <v>6</v>
      </c>
      <c r="P3815" s="838">
        <v>12600</v>
      </c>
      <c r="Q3815" s="10">
        <v>0</v>
      </c>
      <c r="R3815" s="107">
        <v>12</v>
      </c>
    </row>
    <row r="3816" spans="1:18" s="843" customFormat="1" ht="22.5" x14ac:dyDescent="0.25">
      <c r="A3816" s="107" t="s">
        <v>19901</v>
      </c>
      <c r="B3816" s="10" t="s">
        <v>19548</v>
      </c>
      <c r="C3816" s="269" t="s">
        <v>30118</v>
      </c>
      <c r="D3816" s="841" t="s">
        <v>23991</v>
      </c>
      <c r="E3816" s="837">
        <v>4400</v>
      </c>
      <c r="F3816" s="269" t="s">
        <v>23992</v>
      </c>
      <c r="G3816" s="841" t="s">
        <v>23993</v>
      </c>
      <c r="H3816" s="842" t="s">
        <v>19594</v>
      </c>
      <c r="I3816" s="842" t="s">
        <v>19093</v>
      </c>
      <c r="J3816" s="107" t="s">
        <v>19594</v>
      </c>
      <c r="K3816" s="10">
        <v>3</v>
      </c>
      <c r="L3816" s="10">
        <v>12</v>
      </c>
      <c r="M3816" s="838">
        <v>52460.83</v>
      </c>
      <c r="N3816" s="10">
        <v>0</v>
      </c>
      <c r="O3816" s="107">
        <v>6</v>
      </c>
      <c r="P3816" s="838">
        <v>26304.67</v>
      </c>
      <c r="Q3816" s="10">
        <v>0</v>
      </c>
      <c r="R3816" s="107">
        <v>12</v>
      </c>
    </row>
    <row r="3817" spans="1:18" s="843" customFormat="1" ht="22.5" x14ac:dyDescent="0.25">
      <c r="A3817" s="107" t="s">
        <v>19901</v>
      </c>
      <c r="B3817" s="10" t="s">
        <v>19548</v>
      </c>
      <c r="C3817" s="269" t="s">
        <v>30118</v>
      </c>
      <c r="D3817" s="841" t="s">
        <v>20085</v>
      </c>
      <c r="E3817" s="837">
        <v>1800</v>
      </c>
      <c r="F3817" s="269" t="s">
        <v>23994</v>
      </c>
      <c r="G3817" s="841" t="s">
        <v>23995</v>
      </c>
      <c r="H3817" s="842" t="s">
        <v>15585</v>
      </c>
      <c r="I3817" s="842" t="s">
        <v>15585</v>
      </c>
      <c r="J3817" s="107" t="s">
        <v>15585</v>
      </c>
      <c r="K3817" s="10">
        <v>3</v>
      </c>
      <c r="L3817" s="10">
        <v>12</v>
      </c>
      <c r="M3817" s="838">
        <v>22350</v>
      </c>
      <c r="N3817" s="10">
        <v>0</v>
      </c>
      <c r="O3817" s="107">
        <v>2</v>
      </c>
      <c r="P3817" s="838">
        <v>3910</v>
      </c>
      <c r="Q3817" s="10">
        <v>0</v>
      </c>
      <c r="R3817" s="107">
        <v>0</v>
      </c>
    </row>
    <row r="3818" spans="1:18" s="843" customFormat="1" ht="22.5" x14ac:dyDescent="0.25">
      <c r="A3818" s="107" t="s">
        <v>19901</v>
      </c>
      <c r="B3818" s="10" t="s">
        <v>19548</v>
      </c>
      <c r="C3818" s="269" t="s">
        <v>30118</v>
      </c>
      <c r="D3818" s="841" t="s">
        <v>19902</v>
      </c>
      <c r="E3818" s="837">
        <v>2100</v>
      </c>
      <c r="F3818" s="269" t="s">
        <v>23996</v>
      </c>
      <c r="G3818" s="841" t="s">
        <v>23997</v>
      </c>
      <c r="H3818" s="842" t="s">
        <v>17159</v>
      </c>
      <c r="I3818" s="842" t="s">
        <v>15810</v>
      </c>
      <c r="J3818" s="107" t="s">
        <v>17159</v>
      </c>
      <c r="K3818" s="10">
        <v>3</v>
      </c>
      <c r="L3818" s="10">
        <v>12</v>
      </c>
      <c r="M3818" s="838">
        <v>25800</v>
      </c>
      <c r="N3818" s="10">
        <v>0</v>
      </c>
      <c r="O3818" s="107">
        <v>6</v>
      </c>
      <c r="P3818" s="838">
        <v>12600</v>
      </c>
      <c r="Q3818" s="10">
        <v>0</v>
      </c>
      <c r="R3818" s="107">
        <v>12</v>
      </c>
    </row>
    <row r="3819" spans="1:18" s="843" customFormat="1" ht="22.5" x14ac:dyDescent="0.25">
      <c r="A3819" s="107" t="s">
        <v>19901</v>
      </c>
      <c r="B3819" s="10" t="s">
        <v>19548</v>
      </c>
      <c r="C3819" s="269" t="s">
        <v>30118</v>
      </c>
      <c r="D3819" s="841" t="s">
        <v>19908</v>
      </c>
      <c r="E3819" s="837">
        <v>3200</v>
      </c>
      <c r="F3819" s="269" t="s">
        <v>23998</v>
      </c>
      <c r="G3819" s="841" t="s">
        <v>23999</v>
      </c>
      <c r="H3819" s="842" t="s">
        <v>19641</v>
      </c>
      <c r="I3819" s="842" t="s">
        <v>19093</v>
      </c>
      <c r="J3819" s="107" t="s">
        <v>19641</v>
      </c>
      <c r="K3819" s="10">
        <v>3</v>
      </c>
      <c r="L3819" s="10">
        <v>12</v>
      </c>
      <c r="M3819" s="838">
        <v>38973.33</v>
      </c>
      <c r="N3819" s="10">
        <v>0</v>
      </c>
      <c r="O3819" s="107">
        <v>6</v>
      </c>
      <c r="P3819" s="838">
        <v>19200</v>
      </c>
      <c r="Q3819" s="10">
        <v>0</v>
      </c>
      <c r="R3819" s="107">
        <v>12</v>
      </c>
    </row>
    <row r="3820" spans="1:18" s="843" customFormat="1" ht="22.5" x14ac:dyDescent="0.25">
      <c r="A3820" s="107" t="s">
        <v>19901</v>
      </c>
      <c r="B3820" s="10" t="s">
        <v>19548</v>
      </c>
      <c r="C3820" s="269" t="s">
        <v>30118</v>
      </c>
      <c r="D3820" s="841" t="s">
        <v>19955</v>
      </c>
      <c r="E3820" s="837">
        <v>3200</v>
      </c>
      <c r="F3820" s="269" t="s">
        <v>24000</v>
      </c>
      <c r="G3820" s="841" t="s">
        <v>24001</v>
      </c>
      <c r="H3820" s="842" t="s">
        <v>19594</v>
      </c>
      <c r="I3820" s="842" t="s">
        <v>19093</v>
      </c>
      <c r="J3820" s="107" t="s">
        <v>19594</v>
      </c>
      <c r="K3820" s="10">
        <v>3</v>
      </c>
      <c r="L3820" s="10">
        <v>12</v>
      </c>
      <c r="M3820" s="838">
        <v>39000</v>
      </c>
      <c r="N3820" s="10">
        <v>0</v>
      </c>
      <c r="O3820" s="107">
        <v>6</v>
      </c>
      <c r="P3820" s="838">
        <v>19200</v>
      </c>
      <c r="Q3820" s="10">
        <v>0</v>
      </c>
      <c r="R3820" s="107">
        <v>12</v>
      </c>
    </row>
    <row r="3821" spans="1:18" s="843" customFormat="1" ht="22.5" x14ac:dyDescent="0.25">
      <c r="A3821" s="107" t="s">
        <v>19901</v>
      </c>
      <c r="B3821" s="10" t="s">
        <v>19548</v>
      </c>
      <c r="C3821" s="269" t="s">
        <v>30118</v>
      </c>
      <c r="D3821" s="841" t="s">
        <v>19955</v>
      </c>
      <c r="E3821" s="837">
        <v>3200</v>
      </c>
      <c r="F3821" s="269" t="s">
        <v>24002</v>
      </c>
      <c r="G3821" s="841" t="s">
        <v>24003</v>
      </c>
      <c r="H3821" s="842" t="s">
        <v>19594</v>
      </c>
      <c r="I3821" s="842" t="s">
        <v>19093</v>
      </c>
      <c r="J3821" s="107" t="s">
        <v>19594</v>
      </c>
      <c r="K3821" s="10">
        <v>3</v>
      </c>
      <c r="L3821" s="10">
        <v>12</v>
      </c>
      <c r="M3821" s="838">
        <v>39000</v>
      </c>
      <c r="N3821" s="10">
        <v>0</v>
      </c>
      <c r="O3821" s="107">
        <v>6</v>
      </c>
      <c r="P3821" s="838">
        <v>19200</v>
      </c>
      <c r="Q3821" s="10">
        <v>0</v>
      </c>
      <c r="R3821" s="107">
        <v>12</v>
      </c>
    </row>
    <row r="3822" spans="1:18" s="843" customFormat="1" ht="22.5" x14ac:dyDescent="0.25">
      <c r="A3822" s="107" t="s">
        <v>19901</v>
      </c>
      <c r="B3822" s="10" t="s">
        <v>19548</v>
      </c>
      <c r="C3822" s="269" t="s">
        <v>30118</v>
      </c>
      <c r="D3822" s="841" t="s">
        <v>19955</v>
      </c>
      <c r="E3822" s="837">
        <v>3200</v>
      </c>
      <c r="F3822" s="269" t="s">
        <v>24004</v>
      </c>
      <c r="G3822" s="841" t="s">
        <v>24005</v>
      </c>
      <c r="H3822" s="842" t="s">
        <v>19594</v>
      </c>
      <c r="I3822" s="842" t="s">
        <v>19093</v>
      </c>
      <c r="J3822" s="107" t="s">
        <v>19594</v>
      </c>
      <c r="K3822" s="10">
        <v>3</v>
      </c>
      <c r="L3822" s="10">
        <v>12</v>
      </c>
      <c r="M3822" s="838">
        <v>39000</v>
      </c>
      <c r="N3822" s="10">
        <v>0</v>
      </c>
      <c r="O3822" s="107">
        <v>6</v>
      </c>
      <c r="P3822" s="838">
        <v>19200</v>
      </c>
      <c r="Q3822" s="10">
        <v>0</v>
      </c>
      <c r="R3822" s="107">
        <v>12</v>
      </c>
    </row>
    <row r="3823" spans="1:18" s="843" customFormat="1" ht="22.5" x14ac:dyDescent="0.25">
      <c r="A3823" s="107" t="s">
        <v>19901</v>
      </c>
      <c r="B3823" s="10" t="s">
        <v>19548</v>
      </c>
      <c r="C3823" s="269" t="s">
        <v>30118</v>
      </c>
      <c r="D3823" s="841" t="s">
        <v>19902</v>
      </c>
      <c r="E3823" s="837">
        <v>2100</v>
      </c>
      <c r="F3823" s="269" t="s">
        <v>24006</v>
      </c>
      <c r="G3823" s="841" t="s">
        <v>24007</v>
      </c>
      <c r="H3823" s="842" t="s">
        <v>17159</v>
      </c>
      <c r="I3823" s="842" t="s">
        <v>15810</v>
      </c>
      <c r="J3823" s="107" t="s">
        <v>17159</v>
      </c>
      <c r="K3823" s="10">
        <v>3</v>
      </c>
      <c r="L3823" s="10">
        <v>12</v>
      </c>
      <c r="M3823" s="838">
        <v>25800</v>
      </c>
      <c r="N3823" s="10">
        <v>0</v>
      </c>
      <c r="O3823" s="107">
        <v>6</v>
      </c>
      <c r="P3823" s="838">
        <v>12600</v>
      </c>
      <c r="Q3823" s="10">
        <v>0</v>
      </c>
      <c r="R3823" s="107">
        <v>12</v>
      </c>
    </row>
    <row r="3824" spans="1:18" s="843" customFormat="1" ht="22.5" x14ac:dyDescent="0.25">
      <c r="A3824" s="107" t="s">
        <v>19901</v>
      </c>
      <c r="B3824" s="10" t="s">
        <v>19548</v>
      </c>
      <c r="C3824" s="269" t="s">
        <v>30118</v>
      </c>
      <c r="D3824" s="841" t="s">
        <v>19908</v>
      </c>
      <c r="E3824" s="837">
        <v>3200</v>
      </c>
      <c r="F3824" s="269" t="s">
        <v>24008</v>
      </c>
      <c r="G3824" s="841" t="s">
        <v>24009</v>
      </c>
      <c r="H3824" s="842" t="s">
        <v>19641</v>
      </c>
      <c r="I3824" s="842" t="s">
        <v>19093</v>
      </c>
      <c r="J3824" s="107" t="s">
        <v>19641</v>
      </c>
      <c r="K3824" s="10">
        <v>3</v>
      </c>
      <c r="L3824" s="10">
        <v>12</v>
      </c>
      <c r="M3824" s="838">
        <v>38986.67</v>
      </c>
      <c r="N3824" s="10">
        <v>0</v>
      </c>
      <c r="O3824" s="107">
        <v>6</v>
      </c>
      <c r="P3824" s="838">
        <v>19200</v>
      </c>
      <c r="Q3824" s="10">
        <v>0</v>
      </c>
      <c r="R3824" s="107">
        <v>12</v>
      </c>
    </row>
    <row r="3825" spans="1:18" s="843" customFormat="1" ht="22.5" x14ac:dyDescent="0.25">
      <c r="A3825" s="107" t="s">
        <v>19901</v>
      </c>
      <c r="B3825" s="10" t="s">
        <v>19548</v>
      </c>
      <c r="C3825" s="269" t="s">
        <v>30118</v>
      </c>
      <c r="D3825" s="841" t="s">
        <v>19955</v>
      </c>
      <c r="E3825" s="837">
        <v>3200</v>
      </c>
      <c r="F3825" s="269" t="s">
        <v>24010</v>
      </c>
      <c r="G3825" s="841" t="s">
        <v>24011</v>
      </c>
      <c r="H3825" s="842" t="s">
        <v>19594</v>
      </c>
      <c r="I3825" s="842" t="s">
        <v>19093</v>
      </c>
      <c r="J3825" s="107" t="s">
        <v>19594</v>
      </c>
      <c r="K3825" s="10">
        <v>3</v>
      </c>
      <c r="L3825" s="10">
        <v>12</v>
      </c>
      <c r="M3825" s="838">
        <v>39000</v>
      </c>
      <c r="N3825" s="10">
        <v>0</v>
      </c>
      <c r="O3825" s="107">
        <v>6</v>
      </c>
      <c r="P3825" s="838">
        <v>19092</v>
      </c>
      <c r="Q3825" s="10">
        <v>0</v>
      </c>
      <c r="R3825" s="107">
        <v>12</v>
      </c>
    </row>
    <row r="3826" spans="1:18" s="843" customFormat="1" ht="22.5" x14ac:dyDescent="0.25">
      <c r="A3826" s="107" t="s">
        <v>19901</v>
      </c>
      <c r="B3826" s="10" t="s">
        <v>19548</v>
      </c>
      <c r="C3826" s="269" t="s">
        <v>30118</v>
      </c>
      <c r="D3826" s="841" t="s">
        <v>15774</v>
      </c>
      <c r="E3826" s="837">
        <v>2000</v>
      </c>
      <c r="F3826" s="269" t="s">
        <v>24012</v>
      </c>
      <c r="G3826" s="841" t="s">
        <v>24013</v>
      </c>
      <c r="H3826" s="842" t="s">
        <v>17680</v>
      </c>
      <c r="I3826" s="842" t="s">
        <v>15810</v>
      </c>
      <c r="J3826" s="107" t="s">
        <v>17680</v>
      </c>
      <c r="K3826" s="10">
        <v>3</v>
      </c>
      <c r="L3826" s="10">
        <v>12</v>
      </c>
      <c r="M3826" s="838">
        <v>24810</v>
      </c>
      <c r="N3826" s="10">
        <v>0</v>
      </c>
      <c r="O3826" s="107">
        <v>6</v>
      </c>
      <c r="P3826" s="838">
        <v>12000</v>
      </c>
      <c r="Q3826" s="10">
        <v>0</v>
      </c>
      <c r="R3826" s="107">
        <v>12</v>
      </c>
    </row>
    <row r="3827" spans="1:18" s="843" customFormat="1" ht="22.5" x14ac:dyDescent="0.25">
      <c r="A3827" s="107" t="s">
        <v>19901</v>
      </c>
      <c r="B3827" s="10" t="s">
        <v>19548</v>
      </c>
      <c r="C3827" s="269" t="s">
        <v>30118</v>
      </c>
      <c r="D3827" s="841" t="s">
        <v>24014</v>
      </c>
      <c r="E3827" s="837">
        <v>3200</v>
      </c>
      <c r="F3827" s="269" t="s">
        <v>24015</v>
      </c>
      <c r="G3827" s="841" t="s">
        <v>24016</v>
      </c>
      <c r="H3827" s="842" t="s">
        <v>19594</v>
      </c>
      <c r="I3827" s="842" t="s">
        <v>19093</v>
      </c>
      <c r="J3827" s="107" t="s">
        <v>19594</v>
      </c>
      <c r="K3827" s="10">
        <v>3</v>
      </c>
      <c r="L3827" s="10">
        <v>12</v>
      </c>
      <c r="M3827" s="838">
        <v>39000</v>
      </c>
      <c r="N3827" s="10">
        <v>0</v>
      </c>
      <c r="O3827" s="107">
        <v>6</v>
      </c>
      <c r="P3827" s="838">
        <v>19200</v>
      </c>
      <c r="Q3827" s="10">
        <v>0</v>
      </c>
      <c r="R3827" s="107">
        <v>12</v>
      </c>
    </row>
    <row r="3828" spans="1:18" s="843" customFormat="1" ht="22.5" x14ac:dyDescent="0.25">
      <c r="A3828" s="107" t="s">
        <v>19901</v>
      </c>
      <c r="B3828" s="10" t="s">
        <v>19548</v>
      </c>
      <c r="C3828" s="269" t="s">
        <v>30118</v>
      </c>
      <c r="D3828" s="841" t="s">
        <v>19908</v>
      </c>
      <c r="E3828" s="837">
        <v>3200</v>
      </c>
      <c r="F3828" s="269" t="s">
        <v>24017</v>
      </c>
      <c r="G3828" s="841" t="s">
        <v>24018</v>
      </c>
      <c r="H3828" s="842" t="s">
        <v>19641</v>
      </c>
      <c r="I3828" s="842" t="s">
        <v>19093</v>
      </c>
      <c r="J3828" s="107" t="s">
        <v>19641</v>
      </c>
      <c r="K3828" s="10">
        <v>3</v>
      </c>
      <c r="L3828" s="10">
        <v>12</v>
      </c>
      <c r="M3828" s="838">
        <v>38826.67</v>
      </c>
      <c r="N3828" s="10">
        <v>0</v>
      </c>
      <c r="O3828" s="107">
        <v>6</v>
      </c>
      <c r="P3828" s="838">
        <v>19127.990000000002</v>
      </c>
      <c r="Q3828" s="10">
        <v>0</v>
      </c>
      <c r="R3828" s="107">
        <v>12</v>
      </c>
    </row>
    <row r="3829" spans="1:18" s="843" customFormat="1" ht="22.5" x14ac:dyDescent="0.25">
      <c r="A3829" s="107" t="s">
        <v>19901</v>
      </c>
      <c r="B3829" s="10" t="s">
        <v>19548</v>
      </c>
      <c r="C3829" s="269" t="s">
        <v>30118</v>
      </c>
      <c r="D3829" s="841" t="s">
        <v>19908</v>
      </c>
      <c r="E3829" s="837">
        <v>3200</v>
      </c>
      <c r="F3829" s="269" t="s">
        <v>24019</v>
      </c>
      <c r="G3829" s="841" t="s">
        <v>24020</v>
      </c>
      <c r="H3829" s="842" t="s">
        <v>19641</v>
      </c>
      <c r="I3829" s="842" t="s">
        <v>19093</v>
      </c>
      <c r="J3829" s="107" t="s">
        <v>19641</v>
      </c>
      <c r="K3829" s="10">
        <v>3</v>
      </c>
      <c r="L3829" s="10">
        <v>12</v>
      </c>
      <c r="M3829" s="838">
        <v>39000</v>
      </c>
      <c r="N3829" s="10">
        <v>0</v>
      </c>
      <c r="O3829" s="107">
        <v>6</v>
      </c>
      <c r="P3829" s="838">
        <v>19200</v>
      </c>
      <c r="Q3829" s="10">
        <v>0</v>
      </c>
      <c r="R3829" s="107">
        <v>12</v>
      </c>
    </row>
    <row r="3830" spans="1:18" s="843" customFormat="1" ht="22.5" x14ac:dyDescent="0.25">
      <c r="A3830" s="107" t="s">
        <v>19901</v>
      </c>
      <c r="B3830" s="10" t="s">
        <v>19548</v>
      </c>
      <c r="C3830" s="269" t="s">
        <v>30118</v>
      </c>
      <c r="D3830" s="841" t="s">
        <v>19991</v>
      </c>
      <c r="E3830" s="837">
        <v>1200</v>
      </c>
      <c r="F3830" s="269" t="s">
        <v>24021</v>
      </c>
      <c r="G3830" s="841" t="s">
        <v>24022</v>
      </c>
      <c r="H3830" s="842" t="s">
        <v>15585</v>
      </c>
      <c r="I3830" s="842" t="s">
        <v>15585</v>
      </c>
      <c r="J3830" s="107" t="s">
        <v>15585</v>
      </c>
      <c r="K3830" s="10">
        <v>3</v>
      </c>
      <c r="L3830" s="10">
        <v>12</v>
      </c>
      <c r="M3830" s="838">
        <v>15210</v>
      </c>
      <c r="N3830" s="10">
        <v>0</v>
      </c>
      <c r="O3830" s="107">
        <v>6</v>
      </c>
      <c r="P3830" s="838">
        <v>7200</v>
      </c>
      <c r="Q3830" s="10">
        <v>0</v>
      </c>
      <c r="R3830" s="107">
        <v>12</v>
      </c>
    </row>
    <row r="3831" spans="1:18" s="843" customFormat="1" ht="22.5" x14ac:dyDescent="0.25">
      <c r="A3831" s="107" t="s">
        <v>19901</v>
      </c>
      <c r="B3831" s="10" t="s">
        <v>19548</v>
      </c>
      <c r="C3831" s="269" t="s">
        <v>30118</v>
      </c>
      <c r="D3831" s="841" t="s">
        <v>22530</v>
      </c>
      <c r="E3831" s="837">
        <v>4400</v>
      </c>
      <c r="F3831" s="269" t="s">
        <v>24023</v>
      </c>
      <c r="G3831" s="841" t="s">
        <v>24024</v>
      </c>
      <c r="H3831" s="842" t="s">
        <v>19605</v>
      </c>
      <c r="I3831" s="842" t="s">
        <v>19093</v>
      </c>
      <c r="J3831" s="107" t="s">
        <v>19605</v>
      </c>
      <c r="K3831" s="10">
        <v>3</v>
      </c>
      <c r="L3831" s="10">
        <v>12</v>
      </c>
      <c r="M3831" s="838">
        <v>52803.86</v>
      </c>
      <c r="N3831" s="10">
        <v>0</v>
      </c>
      <c r="O3831" s="107">
        <v>6</v>
      </c>
      <c r="P3831" s="838">
        <v>26383.809999999998</v>
      </c>
      <c r="Q3831" s="10">
        <v>0</v>
      </c>
      <c r="R3831" s="107">
        <v>12</v>
      </c>
    </row>
    <row r="3832" spans="1:18" s="843" customFormat="1" ht="22.5" x14ac:dyDescent="0.25">
      <c r="A3832" s="107" t="s">
        <v>19901</v>
      </c>
      <c r="B3832" s="10" t="s">
        <v>19548</v>
      </c>
      <c r="C3832" s="269" t="s">
        <v>30118</v>
      </c>
      <c r="D3832" s="841" t="s">
        <v>20345</v>
      </c>
      <c r="E3832" s="837">
        <v>3500</v>
      </c>
      <c r="F3832" s="269" t="s">
        <v>24025</v>
      </c>
      <c r="G3832" s="841" t="s">
        <v>24026</v>
      </c>
      <c r="H3832" s="842" t="s">
        <v>19594</v>
      </c>
      <c r="I3832" s="842" t="s">
        <v>19093</v>
      </c>
      <c r="J3832" s="107" t="s">
        <v>19594</v>
      </c>
      <c r="K3832" s="10">
        <v>1</v>
      </c>
      <c r="L3832" s="10">
        <v>3</v>
      </c>
      <c r="M3832" s="838">
        <v>10854.6</v>
      </c>
      <c r="N3832" s="10">
        <v>1</v>
      </c>
      <c r="O3832" s="107">
        <v>6</v>
      </c>
      <c r="P3832" s="838">
        <v>0</v>
      </c>
      <c r="Q3832" s="10">
        <v>1</v>
      </c>
      <c r="R3832" s="107">
        <v>12</v>
      </c>
    </row>
    <row r="3833" spans="1:18" s="843" customFormat="1" ht="22.5" x14ac:dyDescent="0.25">
      <c r="A3833" s="107" t="s">
        <v>19901</v>
      </c>
      <c r="B3833" s="10" t="s">
        <v>19548</v>
      </c>
      <c r="C3833" s="269" t="s">
        <v>30118</v>
      </c>
      <c r="D3833" s="841" t="s">
        <v>19902</v>
      </c>
      <c r="E3833" s="837">
        <v>2100</v>
      </c>
      <c r="F3833" s="269" t="s">
        <v>24027</v>
      </c>
      <c r="G3833" s="841" t="s">
        <v>24028</v>
      </c>
      <c r="H3833" s="842" t="s">
        <v>17159</v>
      </c>
      <c r="I3833" s="842" t="s">
        <v>15810</v>
      </c>
      <c r="J3833" s="107" t="s">
        <v>17159</v>
      </c>
      <c r="K3833" s="10">
        <v>3</v>
      </c>
      <c r="L3833" s="10">
        <v>12</v>
      </c>
      <c r="M3833" s="838">
        <v>25800</v>
      </c>
      <c r="N3833" s="10">
        <v>0</v>
      </c>
      <c r="O3833" s="107">
        <v>6</v>
      </c>
      <c r="P3833" s="838">
        <v>12600</v>
      </c>
      <c r="Q3833" s="10">
        <v>0</v>
      </c>
      <c r="R3833" s="107">
        <v>12</v>
      </c>
    </row>
    <row r="3834" spans="1:18" s="843" customFormat="1" ht="22.5" x14ac:dyDescent="0.25">
      <c r="A3834" s="107" t="s">
        <v>19901</v>
      </c>
      <c r="B3834" s="10" t="s">
        <v>19548</v>
      </c>
      <c r="C3834" s="269" t="s">
        <v>30118</v>
      </c>
      <c r="D3834" s="841" t="s">
        <v>19902</v>
      </c>
      <c r="E3834" s="837">
        <v>2100</v>
      </c>
      <c r="F3834" s="269" t="s">
        <v>24029</v>
      </c>
      <c r="G3834" s="841" t="s">
        <v>24030</v>
      </c>
      <c r="H3834" s="842" t="s">
        <v>17159</v>
      </c>
      <c r="I3834" s="842" t="s">
        <v>15810</v>
      </c>
      <c r="J3834" s="107" t="s">
        <v>17159</v>
      </c>
      <c r="K3834" s="10">
        <v>3</v>
      </c>
      <c r="L3834" s="10">
        <v>12</v>
      </c>
      <c r="M3834" s="838">
        <v>25100</v>
      </c>
      <c r="N3834" s="10">
        <v>0</v>
      </c>
      <c r="O3834" s="107">
        <v>6</v>
      </c>
      <c r="P3834" s="838">
        <v>12600</v>
      </c>
      <c r="Q3834" s="10">
        <v>0</v>
      </c>
      <c r="R3834" s="107">
        <v>12</v>
      </c>
    </row>
    <row r="3835" spans="1:18" s="843" customFormat="1" ht="22.5" x14ac:dyDescent="0.25">
      <c r="A3835" s="107" t="s">
        <v>19901</v>
      </c>
      <c r="B3835" s="10" t="s">
        <v>19548</v>
      </c>
      <c r="C3835" s="269" t="s">
        <v>30118</v>
      </c>
      <c r="D3835" s="841" t="s">
        <v>22695</v>
      </c>
      <c r="E3835" s="837">
        <v>2100</v>
      </c>
      <c r="F3835" s="269" t="s">
        <v>24031</v>
      </c>
      <c r="G3835" s="841" t="s">
        <v>24032</v>
      </c>
      <c r="H3835" s="842" t="s">
        <v>15585</v>
      </c>
      <c r="I3835" s="842" t="s">
        <v>15585</v>
      </c>
      <c r="J3835" s="107" t="s">
        <v>15585</v>
      </c>
      <c r="K3835" s="10">
        <v>1</v>
      </c>
      <c r="L3835" s="10">
        <v>9</v>
      </c>
      <c r="M3835" s="838">
        <v>17682.41</v>
      </c>
      <c r="N3835" s="10">
        <v>0</v>
      </c>
      <c r="O3835" s="107">
        <v>0</v>
      </c>
      <c r="P3835" s="838">
        <v>0</v>
      </c>
      <c r="Q3835" s="10">
        <v>0</v>
      </c>
      <c r="R3835" s="107">
        <v>0</v>
      </c>
    </row>
    <row r="3836" spans="1:18" s="843" customFormat="1" ht="22.5" x14ac:dyDescent="0.25">
      <c r="A3836" s="107" t="s">
        <v>19901</v>
      </c>
      <c r="B3836" s="10" t="s">
        <v>19548</v>
      </c>
      <c r="C3836" s="269" t="s">
        <v>30118</v>
      </c>
      <c r="D3836" s="841" t="s">
        <v>20061</v>
      </c>
      <c r="E3836" s="837">
        <v>3500</v>
      </c>
      <c r="F3836" s="269" t="s">
        <v>24033</v>
      </c>
      <c r="G3836" s="841" t="s">
        <v>24034</v>
      </c>
      <c r="H3836" s="842" t="s">
        <v>19911</v>
      </c>
      <c r="I3836" s="842" t="s">
        <v>19093</v>
      </c>
      <c r="J3836" s="107" t="s">
        <v>19911</v>
      </c>
      <c r="K3836" s="10">
        <v>1</v>
      </c>
      <c r="L3836" s="10">
        <v>3</v>
      </c>
      <c r="M3836" s="838">
        <v>10100</v>
      </c>
      <c r="N3836" s="10">
        <v>1</v>
      </c>
      <c r="O3836" s="107">
        <v>6</v>
      </c>
      <c r="P3836" s="838">
        <v>20883.330000000002</v>
      </c>
      <c r="Q3836" s="10">
        <v>1</v>
      </c>
      <c r="R3836" s="107">
        <v>12</v>
      </c>
    </row>
    <row r="3837" spans="1:18" s="843" customFormat="1" ht="22.5" x14ac:dyDescent="0.25">
      <c r="A3837" s="107" t="s">
        <v>19901</v>
      </c>
      <c r="B3837" s="10" t="s">
        <v>19548</v>
      </c>
      <c r="C3837" s="269" t="s">
        <v>30118</v>
      </c>
      <c r="D3837" s="841" t="s">
        <v>19926</v>
      </c>
      <c r="E3837" s="837">
        <v>1025</v>
      </c>
      <c r="F3837" s="269" t="s">
        <v>24035</v>
      </c>
      <c r="G3837" s="841" t="s">
        <v>24036</v>
      </c>
      <c r="H3837" s="842" t="s">
        <v>15585</v>
      </c>
      <c r="I3837" s="842" t="s">
        <v>15585</v>
      </c>
      <c r="J3837" s="107" t="s">
        <v>15585</v>
      </c>
      <c r="K3837" s="10">
        <v>3</v>
      </c>
      <c r="L3837" s="10">
        <v>12</v>
      </c>
      <c r="M3837" s="838">
        <v>12710</v>
      </c>
      <c r="N3837" s="10">
        <v>0</v>
      </c>
      <c r="O3837" s="107">
        <v>6</v>
      </c>
      <c r="P3837" s="838">
        <v>5725</v>
      </c>
      <c r="Q3837" s="10">
        <v>0</v>
      </c>
      <c r="R3837" s="107">
        <v>12</v>
      </c>
    </row>
    <row r="3838" spans="1:18" s="843" customFormat="1" ht="22.5" x14ac:dyDescent="0.25">
      <c r="A3838" s="107" t="s">
        <v>19901</v>
      </c>
      <c r="B3838" s="10" t="s">
        <v>19548</v>
      </c>
      <c r="C3838" s="269" t="s">
        <v>30118</v>
      </c>
      <c r="D3838" s="841" t="s">
        <v>21098</v>
      </c>
      <c r="E3838" s="837">
        <v>4400</v>
      </c>
      <c r="F3838" s="269" t="s">
        <v>24037</v>
      </c>
      <c r="G3838" s="841" t="s">
        <v>24038</v>
      </c>
      <c r="H3838" s="842" t="s">
        <v>15446</v>
      </c>
      <c r="I3838" s="842" t="s">
        <v>19093</v>
      </c>
      <c r="J3838" s="107" t="s">
        <v>15446</v>
      </c>
      <c r="K3838" s="10">
        <v>2</v>
      </c>
      <c r="L3838" s="10">
        <v>6</v>
      </c>
      <c r="M3838" s="838">
        <v>17888.440000000002</v>
      </c>
      <c r="N3838" s="10">
        <v>2</v>
      </c>
      <c r="O3838" s="107">
        <v>6</v>
      </c>
      <c r="P3838" s="838">
        <v>0</v>
      </c>
      <c r="Q3838" s="10">
        <v>2</v>
      </c>
      <c r="R3838" s="107">
        <v>12</v>
      </c>
    </row>
    <row r="3839" spans="1:18" s="843" customFormat="1" ht="22.5" x14ac:dyDescent="0.25">
      <c r="A3839" s="107" t="s">
        <v>19901</v>
      </c>
      <c r="B3839" s="10" t="s">
        <v>19548</v>
      </c>
      <c r="C3839" s="269" t="s">
        <v>30118</v>
      </c>
      <c r="D3839" s="841" t="s">
        <v>20548</v>
      </c>
      <c r="E3839" s="837">
        <v>4400</v>
      </c>
      <c r="F3839" s="269" t="s">
        <v>24039</v>
      </c>
      <c r="G3839" s="841" t="s">
        <v>24040</v>
      </c>
      <c r="H3839" s="842" t="s">
        <v>19594</v>
      </c>
      <c r="I3839" s="842" t="s">
        <v>19093</v>
      </c>
      <c r="J3839" s="107" t="s">
        <v>19594</v>
      </c>
      <c r="K3839" s="10">
        <v>3</v>
      </c>
      <c r="L3839" s="10">
        <v>12</v>
      </c>
      <c r="M3839" s="838">
        <v>53400</v>
      </c>
      <c r="N3839" s="10">
        <v>0</v>
      </c>
      <c r="O3839" s="107">
        <v>6</v>
      </c>
      <c r="P3839" s="838">
        <v>26400</v>
      </c>
      <c r="Q3839" s="10">
        <v>0</v>
      </c>
      <c r="R3839" s="107">
        <v>12</v>
      </c>
    </row>
    <row r="3840" spans="1:18" s="843" customFormat="1" ht="22.5" x14ac:dyDescent="0.25">
      <c r="A3840" s="107" t="s">
        <v>19901</v>
      </c>
      <c r="B3840" s="10" t="s">
        <v>19548</v>
      </c>
      <c r="C3840" s="269" t="s">
        <v>30118</v>
      </c>
      <c r="D3840" s="841" t="s">
        <v>20233</v>
      </c>
      <c r="E3840" s="837">
        <v>3200</v>
      </c>
      <c r="F3840" s="269" t="s">
        <v>24041</v>
      </c>
      <c r="G3840" s="841" t="s">
        <v>24042</v>
      </c>
      <c r="H3840" s="842" t="s">
        <v>19911</v>
      </c>
      <c r="I3840" s="842" t="s">
        <v>19093</v>
      </c>
      <c r="J3840" s="107" t="s">
        <v>19911</v>
      </c>
      <c r="K3840" s="10">
        <v>3</v>
      </c>
      <c r="L3840" s="10">
        <v>12</v>
      </c>
      <c r="M3840" s="838">
        <v>39000</v>
      </c>
      <c r="N3840" s="10">
        <v>0</v>
      </c>
      <c r="O3840" s="107">
        <v>6</v>
      </c>
      <c r="P3840" s="838">
        <v>19200</v>
      </c>
      <c r="Q3840" s="10">
        <v>0</v>
      </c>
      <c r="R3840" s="107">
        <v>12</v>
      </c>
    </row>
    <row r="3841" spans="1:18" s="843" customFormat="1" ht="22.5" x14ac:dyDescent="0.25">
      <c r="A3841" s="107" t="s">
        <v>19901</v>
      </c>
      <c r="B3841" s="10" t="s">
        <v>19548</v>
      </c>
      <c r="C3841" s="269" t="s">
        <v>30118</v>
      </c>
      <c r="D3841" s="841" t="s">
        <v>19955</v>
      </c>
      <c r="E3841" s="837">
        <v>3200</v>
      </c>
      <c r="F3841" s="269" t="s">
        <v>24043</v>
      </c>
      <c r="G3841" s="841" t="s">
        <v>24044</v>
      </c>
      <c r="H3841" s="842" t="s">
        <v>19594</v>
      </c>
      <c r="I3841" s="842" t="s">
        <v>19093</v>
      </c>
      <c r="J3841" s="107" t="s">
        <v>19594</v>
      </c>
      <c r="K3841" s="10">
        <v>3</v>
      </c>
      <c r="L3841" s="10">
        <v>12</v>
      </c>
      <c r="M3841" s="838">
        <v>38893.33</v>
      </c>
      <c r="N3841" s="10">
        <v>0</v>
      </c>
      <c r="O3841" s="107">
        <v>6</v>
      </c>
      <c r="P3841" s="838">
        <v>19200</v>
      </c>
      <c r="Q3841" s="10">
        <v>0</v>
      </c>
      <c r="R3841" s="107">
        <v>12</v>
      </c>
    </row>
    <row r="3842" spans="1:18" s="843" customFormat="1" ht="22.5" x14ac:dyDescent="0.25">
      <c r="A3842" s="107" t="s">
        <v>19901</v>
      </c>
      <c r="B3842" s="10" t="s">
        <v>19548</v>
      </c>
      <c r="C3842" s="269" t="s">
        <v>30118</v>
      </c>
      <c r="D3842" s="841" t="s">
        <v>20935</v>
      </c>
      <c r="E3842" s="837">
        <v>3200</v>
      </c>
      <c r="F3842" s="269" t="s">
        <v>24045</v>
      </c>
      <c r="G3842" s="841" t="s">
        <v>24046</v>
      </c>
      <c r="H3842" s="842" t="s">
        <v>19911</v>
      </c>
      <c r="I3842" s="842" t="s">
        <v>19093</v>
      </c>
      <c r="J3842" s="107" t="s">
        <v>19911</v>
      </c>
      <c r="K3842" s="10">
        <v>3</v>
      </c>
      <c r="L3842" s="10">
        <v>12</v>
      </c>
      <c r="M3842" s="838">
        <v>39000</v>
      </c>
      <c r="N3842" s="10">
        <v>0</v>
      </c>
      <c r="O3842" s="107">
        <v>6</v>
      </c>
      <c r="P3842" s="838">
        <v>19200</v>
      </c>
      <c r="Q3842" s="10">
        <v>0</v>
      </c>
      <c r="R3842" s="107">
        <v>12</v>
      </c>
    </row>
    <row r="3843" spans="1:18" s="843" customFormat="1" ht="22.5" x14ac:dyDescent="0.25">
      <c r="A3843" s="107" t="s">
        <v>19901</v>
      </c>
      <c r="B3843" s="10" t="s">
        <v>19548</v>
      </c>
      <c r="C3843" s="269" t="s">
        <v>30118</v>
      </c>
      <c r="D3843" s="841" t="s">
        <v>17159</v>
      </c>
      <c r="E3843" s="837">
        <v>2000</v>
      </c>
      <c r="F3843" s="269" t="s">
        <v>24047</v>
      </c>
      <c r="G3843" s="841" t="s">
        <v>24048</v>
      </c>
      <c r="H3843" s="842" t="s">
        <v>17159</v>
      </c>
      <c r="I3843" s="842" t="s">
        <v>15810</v>
      </c>
      <c r="J3843" s="107" t="s">
        <v>17159</v>
      </c>
      <c r="K3843" s="10">
        <v>3</v>
      </c>
      <c r="L3843" s="10">
        <v>12</v>
      </c>
      <c r="M3843" s="838">
        <v>24810</v>
      </c>
      <c r="N3843" s="10">
        <v>0</v>
      </c>
      <c r="O3843" s="107">
        <v>6</v>
      </c>
      <c r="P3843" s="838">
        <v>4000</v>
      </c>
      <c r="Q3843" s="10">
        <v>0</v>
      </c>
      <c r="R3843" s="107">
        <v>12</v>
      </c>
    </row>
    <row r="3844" spans="1:18" s="843" customFormat="1" ht="22.5" x14ac:dyDescent="0.25">
      <c r="A3844" s="107" t="s">
        <v>19901</v>
      </c>
      <c r="B3844" s="10" t="s">
        <v>19548</v>
      </c>
      <c r="C3844" s="269" t="s">
        <v>30118</v>
      </c>
      <c r="D3844" s="841" t="s">
        <v>15545</v>
      </c>
      <c r="E3844" s="837">
        <v>6500</v>
      </c>
      <c r="F3844" s="269" t="s">
        <v>24049</v>
      </c>
      <c r="G3844" s="841" t="s">
        <v>24050</v>
      </c>
      <c r="H3844" s="842" t="s">
        <v>16716</v>
      </c>
      <c r="I3844" s="842" t="s">
        <v>19093</v>
      </c>
      <c r="J3844" s="107" t="s">
        <v>16716</v>
      </c>
      <c r="K3844" s="10">
        <v>3</v>
      </c>
      <c r="L3844" s="10">
        <v>12</v>
      </c>
      <c r="M3844" s="838">
        <v>78413.56</v>
      </c>
      <c r="N3844" s="10">
        <v>0</v>
      </c>
      <c r="O3844" s="107">
        <v>4</v>
      </c>
      <c r="P3844" s="838">
        <v>29883.760000000002</v>
      </c>
      <c r="Q3844" s="10">
        <v>0</v>
      </c>
      <c r="R3844" s="107">
        <v>0</v>
      </c>
    </row>
    <row r="3845" spans="1:18" s="843" customFormat="1" ht="22.5" x14ac:dyDescent="0.25">
      <c r="A3845" s="107" t="s">
        <v>19901</v>
      </c>
      <c r="B3845" s="10" t="s">
        <v>19548</v>
      </c>
      <c r="C3845" s="269" t="s">
        <v>30118</v>
      </c>
      <c r="D3845" s="841" t="s">
        <v>19902</v>
      </c>
      <c r="E3845" s="837">
        <v>2100</v>
      </c>
      <c r="F3845" s="269" t="s">
        <v>24051</v>
      </c>
      <c r="G3845" s="841" t="s">
        <v>24052</v>
      </c>
      <c r="H3845" s="842" t="s">
        <v>17159</v>
      </c>
      <c r="I3845" s="842" t="s">
        <v>15810</v>
      </c>
      <c r="J3845" s="107" t="s">
        <v>17159</v>
      </c>
      <c r="K3845" s="10">
        <v>3</v>
      </c>
      <c r="L3845" s="10">
        <v>12</v>
      </c>
      <c r="M3845" s="838">
        <v>25730</v>
      </c>
      <c r="N3845" s="10">
        <v>0</v>
      </c>
      <c r="O3845" s="107">
        <v>6</v>
      </c>
      <c r="P3845" s="838">
        <v>12600</v>
      </c>
      <c r="Q3845" s="10">
        <v>0</v>
      </c>
      <c r="R3845" s="107">
        <v>12</v>
      </c>
    </row>
    <row r="3846" spans="1:18" s="843" customFormat="1" ht="22.5" x14ac:dyDescent="0.25">
      <c r="A3846" s="107" t="s">
        <v>19901</v>
      </c>
      <c r="B3846" s="10" t="s">
        <v>19548</v>
      </c>
      <c r="C3846" s="269" t="s">
        <v>30118</v>
      </c>
      <c r="D3846" s="841" t="s">
        <v>20021</v>
      </c>
      <c r="E3846" s="837">
        <v>1800</v>
      </c>
      <c r="F3846" s="269" t="s">
        <v>24053</v>
      </c>
      <c r="G3846" s="841" t="s">
        <v>24054</v>
      </c>
      <c r="H3846" s="842" t="s">
        <v>17159</v>
      </c>
      <c r="I3846" s="842" t="s">
        <v>15810</v>
      </c>
      <c r="J3846" s="107" t="s">
        <v>17159</v>
      </c>
      <c r="K3846" s="10">
        <v>3</v>
      </c>
      <c r="L3846" s="10">
        <v>12</v>
      </c>
      <c r="M3846" s="838">
        <v>22410</v>
      </c>
      <c r="N3846" s="10">
        <v>0</v>
      </c>
      <c r="O3846" s="107">
        <v>6</v>
      </c>
      <c r="P3846" s="838">
        <v>10800</v>
      </c>
      <c r="Q3846" s="10">
        <v>0</v>
      </c>
      <c r="R3846" s="107">
        <v>12</v>
      </c>
    </row>
    <row r="3847" spans="1:18" s="843" customFormat="1" ht="11.25" x14ac:dyDescent="0.25">
      <c r="A3847" s="107" t="s">
        <v>24055</v>
      </c>
      <c r="B3847" s="10" t="s">
        <v>25078</v>
      </c>
      <c r="C3847" s="269" t="s">
        <v>30118</v>
      </c>
      <c r="D3847" s="841" t="s">
        <v>24056</v>
      </c>
      <c r="E3847" s="837">
        <v>2760</v>
      </c>
      <c r="F3847" s="269" t="s">
        <v>24057</v>
      </c>
      <c r="G3847" s="841" t="s">
        <v>24058</v>
      </c>
      <c r="H3847" s="842" t="s">
        <v>24059</v>
      </c>
      <c r="I3847" s="842"/>
      <c r="J3847" s="107"/>
      <c r="K3847" s="10">
        <v>1</v>
      </c>
      <c r="L3847" s="10">
        <v>3</v>
      </c>
      <c r="M3847" s="838">
        <v>8280</v>
      </c>
      <c r="N3847" s="10">
        <v>0</v>
      </c>
      <c r="O3847" s="107">
        <v>0</v>
      </c>
      <c r="P3847" s="838">
        <v>0</v>
      </c>
      <c r="Q3847" s="10">
        <v>0</v>
      </c>
      <c r="R3847" s="107">
        <v>0</v>
      </c>
    </row>
    <row r="3848" spans="1:18" s="843" customFormat="1" ht="11.25" x14ac:dyDescent="0.25">
      <c r="A3848" s="107" t="s">
        <v>24055</v>
      </c>
      <c r="B3848" s="10" t="s">
        <v>25078</v>
      </c>
      <c r="C3848" s="269" t="s">
        <v>30118</v>
      </c>
      <c r="D3848" s="841" t="s">
        <v>24060</v>
      </c>
      <c r="E3848" s="837">
        <v>950</v>
      </c>
      <c r="F3848" s="269" t="s">
        <v>24061</v>
      </c>
      <c r="G3848" s="841" t="s">
        <v>24062</v>
      </c>
      <c r="H3848" s="842"/>
      <c r="I3848" s="842"/>
      <c r="J3848" s="107"/>
      <c r="K3848" s="10">
        <v>1</v>
      </c>
      <c r="L3848" s="10">
        <v>3</v>
      </c>
      <c r="M3848" s="838">
        <v>2850</v>
      </c>
      <c r="N3848" s="10">
        <v>0</v>
      </c>
      <c r="O3848" s="107">
        <v>0</v>
      </c>
      <c r="P3848" s="838">
        <v>0</v>
      </c>
      <c r="Q3848" s="10">
        <v>0</v>
      </c>
      <c r="R3848" s="107">
        <v>0</v>
      </c>
    </row>
    <row r="3849" spans="1:18" s="843" customFormat="1" ht="11.25" x14ac:dyDescent="0.25">
      <c r="A3849" s="107" t="s">
        <v>24055</v>
      </c>
      <c r="B3849" s="10" t="s">
        <v>25078</v>
      </c>
      <c r="C3849" s="269" t="s">
        <v>30118</v>
      </c>
      <c r="D3849" s="841" t="s">
        <v>24063</v>
      </c>
      <c r="E3849" s="837">
        <v>1200</v>
      </c>
      <c r="F3849" s="269" t="s">
        <v>24064</v>
      </c>
      <c r="G3849" s="841" t="s">
        <v>24065</v>
      </c>
      <c r="H3849" s="842"/>
      <c r="I3849" s="842"/>
      <c r="J3849" s="107"/>
      <c r="K3849" s="10">
        <v>1</v>
      </c>
      <c r="L3849" s="10">
        <v>2</v>
      </c>
      <c r="M3849" s="838">
        <v>2400</v>
      </c>
      <c r="N3849" s="10">
        <v>0</v>
      </c>
      <c r="O3849" s="107">
        <v>0</v>
      </c>
      <c r="P3849" s="838">
        <v>0</v>
      </c>
      <c r="Q3849" s="10">
        <v>0</v>
      </c>
      <c r="R3849" s="107">
        <v>0</v>
      </c>
    </row>
    <row r="3850" spans="1:18" s="843" customFormat="1" ht="11.25" x14ac:dyDescent="0.25">
      <c r="A3850" s="107" t="s">
        <v>24055</v>
      </c>
      <c r="B3850" s="10" t="s">
        <v>25078</v>
      </c>
      <c r="C3850" s="269" t="s">
        <v>30118</v>
      </c>
      <c r="D3850" s="841" t="s">
        <v>24066</v>
      </c>
      <c r="E3850" s="837">
        <v>3800</v>
      </c>
      <c r="F3850" s="269" t="s">
        <v>24067</v>
      </c>
      <c r="G3850" s="841" t="s">
        <v>24068</v>
      </c>
      <c r="H3850" s="842" t="s">
        <v>24069</v>
      </c>
      <c r="I3850" s="842"/>
      <c r="J3850" s="107"/>
      <c r="K3850" s="10">
        <v>1</v>
      </c>
      <c r="L3850" s="10">
        <v>2</v>
      </c>
      <c r="M3850" s="838">
        <v>7600</v>
      </c>
      <c r="N3850" s="10">
        <v>0</v>
      </c>
      <c r="O3850" s="107">
        <v>0</v>
      </c>
      <c r="P3850" s="838">
        <v>0</v>
      </c>
      <c r="Q3850" s="10">
        <v>0</v>
      </c>
      <c r="R3850" s="107">
        <v>0</v>
      </c>
    </row>
    <row r="3851" spans="1:18" s="843" customFormat="1" ht="11.25" x14ac:dyDescent="0.25">
      <c r="A3851" s="107" t="s">
        <v>24055</v>
      </c>
      <c r="B3851" s="10" t="s">
        <v>25078</v>
      </c>
      <c r="C3851" s="269" t="s">
        <v>30118</v>
      </c>
      <c r="D3851" s="841" t="s">
        <v>24070</v>
      </c>
      <c r="E3851" s="837">
        <v>1050</v>
      </c>
      <c r="F3851" s="269" t="s">
        <v>24071</v>
      </c>
      <c r="G3851" s="841" t="s">
        <v>24072</v>
      </c>
      <c r="H3851" s="842"/>
      <c r="I3851" s="842"/>
      <c r="J3851" s="107"/>
      <c r="K3851" s="10">
        <v>1</v>
      </c>
      <c r="L3851" s="10">
        <v>2</v>
      </c>
      <c r="M3851" s="838">
        <v>2100</v>
      </c>
      <c r="N3851" s="10">
        <v>0</v>
      </c>
      <c r="O3851" s="107">
        <v>0</v>
      </c>
      <c r="P3851" s="838">
        <v>0</v>
      </c>
      <c r="Q3851" s="10">
        <v>0</v>
      </c>
      <c r="R3851" s="107">
        <v>0</v>
      </c>
    </row>
    <row r="3852" spans="1:18" s="843" customFormat="1" ht="11.25" x14ac:dyDescent="0.25">
      <c r="A3852" s="107" t="s">
        <v>24055</v>
      </c>
      <c r="B3852" s="10" t="s">
        <v>25078</v>
      </c>
      <c r="C3852" s="269" t="s">
        <v>30118</v>
      </c>
      <c r="D3852" s="841" t="s">
        <v>24070</v>
      </c>
      <c r="E3852" s="837">
        <v>1060</v>
      </c>
      <c r="F3852" s="269" t="s">
        <v>24073</v>
      </c>
      <c r="G3852" s="841" t="s">
        <v>24074</v>
      </c>
      <c r="H3852" s="842"/>
      <c r="I3852" s="842"/>
      <c r="J3852" s="107"/>
      <c r="K3852" s="10">
        <v>1</v>
      </c>
      <c r="L3852" s="10">
        <v>3</v>
      </c>
      <c r="M3852" s="838">
        <v>3180</v>
      </c>
      <c r="N3852" s="10">
        <v>0</v>
      </c>
      <c r="O3852" s="107">
        <v>0</v>
      </c>
      <c r="P3852" s="838">
        <v>0</v>
      </c>
      <c r="Q3852" s="10">
        <v>0</v>
      </c>
      <c r="R3852" s="107">
        <v>0</v>
      </c>
    </row>
    <row r="3853" spans="1:18" s="843" customFormat="1" ht="11.25" x14ac:dyDescent="0.25">
      <c r="A3853" s="107" t="s">
        <v>24055</v>
      </c>
      <c r="B3853" s="10" t="s">
        <v>25078</v>
      </c>
      <c r="C3853" s="269" t="s">
        <v>30118</v>
      </c>
      <c r="D3853" s="841" t="s">
        <v>24075</v>
      </c>
      <c r="E3853" s="837">
        <v>1900</v>
      </c>
      <c r="F3853" s="269" t="s">
        <v>24076</v>
      </c>
      <c r="G3853" s="841" t="s">
        <v>24077</v>
      </c>
      <c r="H3853" s="842"/>
      <c r="I3853" s="842"/>
      <c r="J3853" s="107"/>
      <c r="K3853" s="10">
        <v>1</v>
      </c>
      <c r="L3853" s="10">
        <v>2</v>
      </c>
      <c r="M3853" s="838">
        <v>3800</v>
      </c>
      <c r="N3853" s="10">
        <v>0</v>
      </c>
      <c r="O3853" s="107">
        <v>0</v>
      </c>
      <c r="P3853" s="838">
        <v>0</v>
      </c>
      <c r="Q3853" s="10">
        <v>0</v>
      </c>
      <c r="R3853" s="107">
        <v>0</v>
      </c>
    </row>
    <row r="3854" spans="1:18" s="843" customFormat="1" ht="11.25" x14ac:dyDescent="0.25">
      <c r="A3854" s="107" t="s">
        <v>24055</v>
      </c>
      <c r="B3854" s="10" t="s">
        <v>25078</v>
      </c>
      <c r="C3854" s="269" t="s">
        <v>30118</v>
      </c>
      <c r="D3854" s="841" t="s">
        <v>24078</v>
      </c>
      <c r="E3854" s="837">
        <v>950</v>
      </c>
      <c r="F3854" s="269" t="s">
        <v>24079</v>
      </c>
      <c r="G3854" s="841" t="s">
        <v>24080</v>
      </c>
      <c r="H3854" s="842"/>
      <c r="I3854" s="842"/>
      <c r="J3854" s="107"/>
      <c r="K3854" s="10">
        <v>1</v>
      </c>
      <c r="L3854" s="10">
        <v>3</v>
      </c>
      <c r="M3854" s="838">
        <v>2850</v>
      </c>
      <c r="N3854" s="10">
        <v>0</v>
      </c>
      <c r="O3854" s="107">
        <v>0</v>
      </c>
      <c r="P3854" s="838">
        <v>0</v>
      </c>
      <c r="Q3854" s="10">
        <v>0</v>
      </c>
      <c r="R3854" s="107">
        <v>0</v>
      </c>
    </row>
    <row r="3855" spans="1:18" s="843" customFormat="1" ht="11.25" x14ac:dyDescent="0.25">
      <c r="A3855" s="107" t="s">
        <v>24055</v>
      </c>
      <c r="B3855" s="10" t="s">
        <v>25078</v>
      </c>
      <c r="C3855" s="269" t="s">
        <v>30118</v>
      </c>
      <c r="D3855" s="841" t="s">
        <v>24081</v>
      </c>
      <c r="E3855" s="837">
        <v>2730</v>
      </c>
      <c r="F3855" s="269" t="s">
        <v>24082</v>
      </c>
      <c r="G3855" s="841" t="s">
        <v>24083</v>
      </c>
      <c r="H3855" s="842"/>
      <c r="I3855" s="842"/>
      <c r="J3855" s="107"/>
      <c r="K3855" s="10">
        <v>1</v>
      </c>
      <c r="L3855" s="10">
        <v>3</v>
      </c>
      <c r="M3855" s="838">
        <v>8190</v>
      </c>
      <c r="N3855" s="10">
        <v>0</v>
      </c>
      <c r="O3855" s="107">
        <v>0</v>
      </c>
      <c r="P3855" s="838">
        <v>0</v>
      </c>
      <c r="Q3855" s="10">
        <v>0</v>
      </c>
      <c r="R3855" s="107">
        <v>0</v>
      </c>
    </row>
    <row r="3856" spans="1:18" s="843" customFormat="1" ht="11.25" x14ac:dyDescent="0.25">
      <c r="A3856" s="107" t="s">
        <v>24055</v>
      </c>
      <c r="B3856" s="10" t="s">
        <v>25078</v>
      </c>
      <c r="C3856" s="269" t="s">
        <v>30118</v>
      </c>
      <c r="D3856" s="841" t="s">
        <v>24070</v>
      </c>
      <c r="E3856" s="837">
        <v>1050</v>
      </c>
      <c r="F3856" s="269" t="s">
        <v>24084</v>
      </c>
      <c r="G3856" s="841" t="s">
        <v>24085</v>
      </c>
      <c r="H3856" s="842"/>
      <c r="I3856" s="842"/>
      <c r="J3856" s="107"/>
      <c r="K3856" s="10">
        <v>1</v>
      </c>
      <c r="L3856" s="10">
        <v>2</v>
      </c>
      <c r="M3856" s="838">
        <v>2100</v>
      </c>
      <c r="N3856" s="10">
        <v>0</v>
      </c>
      <c r="O3856" s="107">
        <v>0</v>
      </c>
      <c r="P3856" s="838">
        <v>0</v>
      </c>
      <c r="Q3856" s="10">
        <v>0</v>
      </c>
      <c r="R3856" s="107">
        <v>0</v>
      </c>
    </row>
    <row r="3857" spans="1:18" s="843" customFormat="1" ht="11.25" x14ac:dyDescent="0.25">
      <c r="A3857" s="107" t="s">
        <v>24055</v>
      </c>
      <c r="B3857" s="10" t="s">
        <v>25078</v>
      </c>
      <c r="C3857" s="269" t="s">
        <v>30118</v>
      </c>
      <c r="D3857" s="841" t="s">
        <v>24070</v>
      </c>
      <c r="E3857" s="837">
        <v>1050</v>
      </c>
      <c r="F3857" s="269" t="s">
        <v>24086</v>
      </c>
      <c r="G3857" s="841" t="s">
        <v>24087</v>
      </c>
      <c r="H3857" s="842"/>
      <c r="I3857" s="842"/>
      <c r="J3857" s="107"/>
      <c r="K3857" s="10">
        <v>1</v>
      </c>
      <c r="L3857" s="10">
        <v>3</v>
      </c>
      <c r="M3857" s="838">
        <v>3150</v>
      </c>
      <c r="N3857" s="10">
        <v>0</v>
      </c>
      <c r="O3857" s="107">
        <v>0</v>
      </c>
      <c r="P3857" s="838">
        <v>0</v>
      </c>
      <c r="Q3857" s="10">
        <v>0</v>
      </c>
      <c r="R3857" s="107">
        <v>0</v>
      </c>
    </row>
    <row r="3858" spans="1:18" s="843" customFormat="1" ht="11.25" x14ac:dyDescent="0.25">
      <c r="A3858" s="107" t="s">
        <v>24055</v>
      </c>
      <c r="B3858" s="10" t="s">
        <v>25078</v>
      </c>
      <c r="C3858" s="269" t="s">
        <v>30118</v>
      </c>
      <c r="D3858" s="841" t="s">
        <v>24088</v>
      </c>
      <c r="E3858" s="837">
        <v>1050</v>
      </c>
      <c r="F3858" s="269" t="s">
        <v>24089</v>
      </c>
      <c r="G3858" s="841" t="s">
        <v>24090</v>
      </c>
      <c r="H3858" s="842"/>
      <c r="I3858" s="842"/>
      <c r="J3858" s="107"/>
      <c r="K3858" s="10">
        <v>1</v>
      </c>
      <c r="L3858" s="10">
        <v>3</v>
      </c>
      <c r="M3858" s="838">
        <v>3150</v>
      </c>
      <c r="N3858" s="10">
        <v>0</v>
      </c>
      <c r="O3858" s="107">
        <v>0</v>
      </c>
      <c r="P3858" s="838">
        <v>0</v>
      </c>
      <c r="Q3858" s="10">
        <v>0</v>
      </c>
      <c r="R3858" s="107">
        <v>0</v>
      </c>
    </row>
    <row r="3859" spans="1:18" s="843" customFormat="1" ht="11.25" x14ac:dyDescent="0.25">
      <c r="A3859" s="107" t="s">
        <v>24055</v>
      </c>
      <c r="B3859" s="10" t="s">
        <v>25078</v>
      </c>
      <c r="C3859" s="269" t="s">
        <v>30118</v>
      </c>
      <c r="D3859" s="841" t="s">
        <v>24091</v>
      </c>
      <c r="E3859" s="837">
        <v>1300</v>
      </c>
      <c r="F3859" s="269" t="s">
        <v>24092</v>
      </c>
      <c r="G3859" s="841" t="s">
        <v>24093</v>
      </c>
      <c r="H3859" s="842"/>
      <c r="I3859" s="842"/>
      <c r="J3859" s="107"/>
      <c r="K3859" s="10">
        <v>1</v>
      </c>
      <c r="L3859" s="10">
        <v>3</v>
      </c>
      <c r="M3859" s="838">
        <v>3900</v>
      </c>
      <c r="N3859" s="10">
        <v>0</v>
      </c>
      <c r="O3859" s="107">
        <v>0</v>
      </c>
      <c r="P3859" s="838">
        <v>0</v>
      </c>
      <c r="Q3859" s="10">
        <v>0</v>
      </c>
      <c r="R3859" s="107">
        <v>0</v>
      </c>
    </row>
    <row r="3860" spans="1:18" s="843" customFormat="1" ht="11.25" x14ac:dyDescent="0.25">
      <c r="A3860" s="107" t="s">
        <v>24055</v>
      </c>
      <c r="B3860" s="10" t="s">
        <v>25078</v>
      </c>
      <c r="C3860" s="269" t="s">
        <v>30118</v>
      </c>
      <c r="D3860" s="841" t="s">
        <v>24094</v>
      </c>
      <c r="E3860" s="837">
        <v>3200</v>
      </c>
      <c r="F3860" s="269" t="s">
        <v>24095</v>
      </c>
      <c r="G3860" s="841" t="s">
        <v>24096</v>
      </c>
      <c r="H3860" s="842"/>
      <c r="I3860" s="842"/>
      <c r="J3860" s="107"/>
      <c r="K3860" s="10">
        <v>1</v>
      </c>
      <c r="L3860" s="10">
        <v>3</v>
      </c>
      <c r="M3860" s="838">
        <v>9600</v>
      </c>
      <c r="N3860" s="10">
        <v>0</v>
      </c>
      <c r="O3860" s="107">
        <v>0</v>
      </c>
      <c r="P3860" s="838">
        <v>0</v>
      </c>
      <c r="Q3860" s="10">
        <v>0</v>
      </c>
      <c r="R3860" s="107">
        <v>0</v>
      </c>
    </row>
    <row r="3861" spans="1:18" s="843" customFormat="1" ht="11.25" x14ac:dyDescent="0.25">
      <c r="A3861" s="107" t="s">
        <v>24055</v>
      </c>
      <c r="B3861" s="10" t="s">
        <v>25078</v>
      </c>
      <c r="C3861" s="269" t="s">
        <v>30118</v>
      </c>
      <c r="D3861" s="841" t="s">
        <v>24097</v>
      </c>
      <c r="E3861" s="837">
        <v>1300</v>
      </c>
      <c r="F3861" s="269" t="s">
        <v>24098</v>
      </c>
      <c r="G3861" s="841" t="s">
        <v>24099</v>
      </c>
      <c r="H3861" s="842"/>
      <c r="I3861" s="842"/>
      <c r="J3861" s="107"/>
      <c r="K3861" s="10">
        <v>1</v>
      </c>
      <c r="L3861" s="10">
        <v>3</v>
      </c>
      <c r="M3861" s="838">
        <v>3900</v>
      </c>
      <c r="N3861" s="10">
        <v>0</v>
      </c>
      <c r="O3861" s="107">
        <v>0</v>
      </c>
      <c r="P3861" s="838">
        <v>0</v>
      </c>
      <c r="Q3861" s="10">
        <v>0</v>
      </c>
      <c r="R3861" s="107">
        <v>0</v>
      </c>
    </row>
    <row r="3862" spans="1:18" s="843" customFormat="1" ht="11.25" x14ac:dyDescent="0.25">
      <c r="A3862" s="107" t="s">
        <v>24055</v>
      </c>
      <c r="B3862" s="10" t="s">
        <v>25078</v>
      </c>
      <c r="C3862" s="269" t="s">
        <v>30118</v>
      </c>
      <c r="D3862" s="841" t="s">
        <v>24100</v>
      </c>
      <c r="E3862" s="837">
        <v>2800</v>
      </c>
      <c r="F3862" s="269" t="s">
        <v>24101</v>
      </c>
      <c r="G3862" s="841" t="s">
        <v>24102</v>
      </c>
      <c r="H3862" s="842"/>
      <c r="I3862" s="842"/>
      <c r="J3862" s="107"/>
      <c r="K3862" s="10">
        <v>1</v>
      </c>
      <c r="L3862" s="10">
        <v>3</v>
      </c>
      <c r="M3862" s="838">
        <v>8400</v>
      </c>
      <c r="N3862" s="10">
        <v>0</v>
      </c>
      <c r="O3862" s="107">
        <v>0</v>
      </c>
      <c r="P3862" s="838">
        <v>0</v>
      </c>
      <c r="Q3862" s="10">
        <v>0</v>
      </c>
      <c r="R3862" s="107">
        <v>0</v>
      </c>
    </row>
    <row r="3863" spans="1:18" s="843" customFormat="1" ht="11.25" x14ac:dyDescent="0.25">
      <c r="A3863" s="107" t="s">
        <v>24055</v>
      </c>
      <c r="B3863" s="10" t="s">
        <v>25078</v>
      </c>
      <c r="C3863" s="269" t="s">
        <v>30118</v>
      </c>
      <c r="D3863" s="841" t="s">
        <v>24103</v>
      </c>
      <c r="E3863" s="837">
        <v>3800</v>
      </c>
      <c r="F3863" s="269" t="s">
        <v>24104</v>
      </c>
      <c r="G3863" s="841" t="s">
        <v>24105</v>
      </c>
      <c r="H3863" s="842" t="s">
        <v>24069</v>
      </c>
      <c r="I3863" s="842"/>
      <c r="J3863" s="107"/>
      <c r="K3863" s="10">
        <v>1</v>
      </c>
      <c r="L3863" s="10">
        <v>2</v>
      </c>
      <c r="M3863" s="838">
        <v>7600</v>
      </c>
      <c r="N3863" s="10">
        <v>0</v>
      </c>
      <c r="O3863" s="107">
        <v>0</v>
      </c>
      <c r="P3863" s="838">
        <v>0</v>
      </c>
      <c r="Q3863" s="10">
        <v>0</v>
      </c>
      <c r="R3863" s="107">
        <v>0</v>
      </c>
    </row>
    <row r="3864" spans="1:18" s="843" customFormat="1" ht="11.25" x14ac:dyDescent="0.25">
      <c r="A3864" s="107" t="s">
        <v>24055</v>
      </c>
      <c r="B3864" s="10" t="s">
        <v>25078</v>
      </c>
      <c r="C3864" s="269" t="s">
        <v>30118</v>
      </c>
      <c r="D3864" s="841" t="s">
        <v>24106</v>
      </c>
      <c r="E3864" s="837">
        <v>8000</v>
      </c>
      <c r="F3864" s="269" t="s">
        <v>24107</v>
      </c>
      <c r="G3864" s="841" t="s">
        <v>24108</v>
      </c>
      <c r="H3864" s="842" t="s">
        <v>24109</v>
      </c>
      <c r="I3864" s="842"/>
      <c r="J3864" s="107"/>
      <c r="K3864" s="10">
        <v>1</v>
      </c>
      <c r="L3864" s="10">
        <v>2</v>
      </c>
      <c r="M3864" s="838">
        <v>16000</v>
      </c>
      <c r="N3864" s="10">
        <v>0</v>
      </c>
      <c r="O3864" s="107">
        <v>0</v>
      </c>
      <c r="P3864" s="838">
        <v>0</v>
      </c>
      <c r="Q3864" s="10">
        <v>0</v>
      </c>
      <c r="R3864" s="107">
        <v>0</v>
      </c>
    </row>
    <row r="3865" spans="1:18" s="843" customFormat="1" ht="11.25" x14ac:dyDescent="0.25">
      <c r="A3865" s="107" t="s">
        <v>24055</v>
      </c>
      <c r="B3865" s="10" t="s">
        <v>25078</v>
      </c>
      <c r="C3865" s="269" t="s">
        <v>30118</v>
      </c>
      <c r="D3865" s="841" t="s">
        <v>24110</v>
      </c>
      <c r="E3865" s="837">
        <v>1900</v>
      </c>
      <c r="F3865" s="269" t="s">
        <v>24111</v>
      </c>
      <c r="G3865" s="841" t="s">
        <v>24112</v>
      </c>
      <c r="H3865" s="842"/>
      <c r="I3865" s="842"/>
      <c r="J3865" s="107"/>
      <c r="K3865" s="10">
        <v>1</v>
      </c>
      <c r="L3865" s="10">
        <v>2</v>
      </c>
      <c r="M3865" s="838">
        <v>3800</v>
      </c>
      <c r="N3865" s="10">
        <v>0</v>
      </c>
      <c r="O3865" s="107">
        <v>0</v>
      </c>
      <c r="P3865" s="838">
        <v>0</v>
      </c>
      <c r="Q3865" s="10">
        <v>0</v>
      </c>
      <c r="R3865" s="107">
        <v>0</v>
      </c>
    </row>
    <row r="3866" spans="1:18" s="843" customFormat="1" ht="11.25" x14ac:dyDescent="0.25">
      <c r="A3866" s="107" t="s">
        <v>24055</v>
      </c>
      <c r="B3866" s="10" t="s">
        <v>25078</v>
      </c>
      <c r="C3866" s="269" t="s">
        <v>30118</v>
      </c>
      <c r="D3866" s="841" t="s">
        <v>24113</v>
      </c>
      <c r="E3866" s="837">
        <v>1000</v>
      </c>
      <c r="F3866" s="269" t="s">
        <v>24114</v>
      </c>
      <c r="G3866" s="841" t="s">
        <v>24115</v>
      </c>
      <c r="H3866" s="842"/>
      <c r="I3866" s="842"/>
      <c r="J3866" s="107"/>
      <c r="K3866" s="10">
        <v>1</v>
      </c>
      <c r="L3866" s="10">
        <v>3</v>
      </c>
      <c r="M3866" s="838">
        <v>3000</v>
      </c>
      <c r="N3866" s="10">
        <v>0</v>
      </c>
      <c r="O3866" s="107">
        <v>0</v>
      </c>
      <c r="P3866" s="838">
        <v>0</v>
      </c>
      <c r="Q3866" s="10">
        <v>0</v>
      </c>
      <c r="R3866" s="107">
        <v>0</v>
      </c>
    </row>
    <row r="3867" spans="1:18" s="843" customFormat="1" ht="11.25" x14ac:dyDescent="0.25">
      <c r="A3867" s="107" t="s">
        <v>24055</v>
      </c>
      <c r="B3867" s="10" t="s">
        <v>25078</v>
      </c>
      <c r="C3867" s="269" t="s">
        <v>30118</v>
      </c>
      <c r="D3867" s="841" t="s">
        <v>24116</v>
      </c>
      <c r="E3867" s="837">
        <v>1300</v>
      </c>
      <c r="F3867" s="269" t="s">
        <v>24117</v>
      </c>
      <c r="G3867" s="841" t="s">
        <v>24118</v>
      </c>
      <c r="H3867" s="842"/>
      <c r="I3867" s="842"/>
      <c r="J3867" s="107"/>
      <c r="K3867" s="10">
        <v>1</v>
      </c>
      <c r="L3867" s="10">
        <v>3</v>
      </c>
      <c r="M3867" s="838">
        <v>3900</v>
      </c>
      <c r="N3867" s="10">
        <v>0</v>
      </c>
      <c r="O3867" s="107">
        <v>0</v>
      </c>
      <c r="P3867" s="838">
        <v>0</v>
      </c>
      <c r="Q3867" s="10">
        <v>0</v>
      </c>
      <c r="R3867" s="107">
        <v>0</v>
      </c>
    </row>
    <row r="3868" spans="1:18" s="843" customFormat="1" ht="11.25" x14ac:dyDescent="0.25">
      <c r="A3868" s="107" t="s">
        <v>24055</v>
      </c>
      <c r="B3868" s="10" t="s">
        <v>25078</v>
      </c>
      <c r="C3868" s="269" t="s">
        <v>30118</v>
      </c>
      <c r="D3868" s="841" t="s">
        <v>24119</v>
      </c>
      <c r="E3868" s="837">
        <v>2012</v>
      </c>
      <c r="F3868" s="269" t="s">
        <v>24120</v>
      </c>
      <c r="G3868" s="841" t="s">
        <v>24121</v>
      </c>
      <c r="H3868" s="842" t="s">
        <v>24122</v>
      </c>
      <c r="I3868" s="842"/>
      <c r="J3868" s="107"/>
      <c r="K3868" s="10">
        <v>1</v>
      </c>
      <c r="L3868" s="10">
        <v>3</v>
      </c>
      <c r="M3868" s="838">
        <v>6036</v>
      </c>
      <c r="N3868" s="10">
        <v>0</v>
      </c>
      <c r="O3868" s="107">
        <v>0</v>
      </c>
      <c r="P3868" s="838">
        <v>0</v>
      </c>
      <c r="Q3868" s="10">
        <v>0</v>
      </c>
      <c r="R3868" s="107">
        <v>0</v>
      </c>
    </row>
    <row r="3869" spans="1:18" s="843" customFormat="1" ht="11.25" x14ac:dyDescent="0.25">
      <c r="A3869" s="107" t="s">
        <v>24055</v>
      </c>
      <c r="B3869" s="10" t="s">
        <v>25078</v>
      </c>
      <c r="C3869" s="269" t="s">
        <v>30118</v>
      </c>
      <c r="D3869" s="841" t="s">
        <v>24123</v>
      </c>
      <c r="E3869" s="837">
        <v>3700</v>
      </c>
      <c r="F3869" s="269" t="s">
        <v>24124</v>
      </c>
      <c r="G3869" s="841" t="s">
        <v>24125</v>
      </c>
      <c r="H3869" s="842" t="s">
        <v>24122</v>
      </c>
      <c r="I3869" s="842"/>
      <c r="J3869" s="107"/>
      <c r="K3869" s="10">
        <v>1</v>
      </c>
      <c r="L3869" s="10">
        <v>3</v>
      </c>
      <c r="M3869" s="838">
        <v>11100</v>
      </c>
      <c r="N3869" s="10">
        <v>0</v>
      </c>
      <c r="O3869" s="107">
        <v>0</v>
      </c>
      <c r="P3869" s="838">
        <v>0</v>
      </c>
      <c r="Q3869" s="10">
        <v>0</v>
      </c>
      <c r="R3869" s="107">
        <v>0</v>
      </c>
    </row>
    <row r="3870" spans="1:18" s="843" customFormat="1" ht="11.25" x14ac:dyDescent="0.25">
      <c r="A3870" s="107" t="s">
        <v>24055</v>
      </c>
      <c r="B3870" s="10" t="s">
        <v>25078</v>
      </c>
      <c r="C3870" s="269" t="s">
        <v>30118</v>
      </c>
      <c r="D3870" s="841" t="s">
        <v>24126</v>
      </c>
      <c r="E3870" s="837">
        <v>1300</v>
      </c>
      <c r="F3870" s="269" t="s">
        <v>24127</v>
      </c>
      <c r="G3870" s="841" t="s">
        <v>24128</v>
      </c>
      <c r="H3870" s="842"/>
      <c r="I3870" s="842"/>
      <c r="J3870" s="107"/>
      <c r="K3870" s="10">
        <v>1</v>
      </c>
      <c r="L3870" s="10">
        <v>3</v>
      </c>
      <c r="M3870" s="838">
        <v>3900</v>
      </c>
      <c r="N3870" s="10">
        <v>0</v>
      </c>
      <c r="O3870" s="107">
        <v>0</v>
      </c>
      <c r="P3870" s="838">
        <v>0</v>
      </c>
      <c r="Q3870" s="10">
        <v>0</v>
      </c>
      <c r="R3870" s="107">
        <v>0</v>
      </c>
    </row>
    <row r="3871" spans="1:18" s="843" customFormat="1" ht="11.25" x14ac:dyDescent="0.25">
      <c r="A3871" s="107" t="s">
        <v>24055</v>
      </c>
      <c r="B3871" s="10" t="s">
        <v>25078</v>
      </c>
      <c r="C3871" s="269" t="s">
        <v>30118</v>
      </c>
      <c r="D3871" s="841" t="s">
        <v>24129</v>
      </c>
      <c r="E3871" s="837">
        <v>1100</v>
      </c>
      <c r="F3871" s="269" t="s">
        <v>24130</v>
      </c>
      <c r="G3871" s="841" t="s">
        <v>24131</v>
      </c>
      <c r="H3871" s="842"/>
      <c r="I3871" s="842"/>
      <c r="J3871" s="107"/>
      <c r="K3871" s="10">
        <v>1</v>
      </c>
      <c r="L3871" s="10">
        <v>3</v>
      </c>
      <c r="M3871" s="838">
        <v>3300</v>
      </c>
      <c r="N3871" s="10">
        <v>0</v>
      </c>
      <c r="O3871" s="107">
        <v>0</v>
      </c>
      <c r="P3871" s="838">
        <v>0</v>
      </c>
      <c r="Q3871" s="10">
        <v>0</v>
      </c>
      <c r="R3871" s="107">
        <v>0</v>
      </c>
    </row>
    <row r="3872" spans="1:18" s="843" customFormat="1" ht="11.25" x14ac:dyDescent="0.25">
      <c r="A3872" s="107" t="s">
        <v>24055</v>
      </c>
      <c r="B3872" s="10" t="s">
        <v>25078</v>
      </c>
      <c r="C3872" s="269" t="s">
        <v>30118</v>
      </c>
      <c r="D3872" s="841" t="s">
        <v>24070</v>
      </c>
      <c r="E3872" s="837">
        <v>1050</v>
      </c>
      <c r="F3872" s="269" t="s">
        <v>24132</v>
      </c>
      <c r="G3872" s="841" t="s">
        <v>24133</v>
      </c>
      <c r="H3872" s="842"/>
      <c r="I3872" s="842"/>
      <c r="J3872" s="107"/>
      <c r="K3872" s="10">
        <v>1</v>
      </c>
      <c r="L3872" s="10">
        <v>2</v>
      </c>
      <c r="M3872" s="838">
        <v>2100</v>
      </c>
      <c r="N3872" s="10">
        <v>0</v>
      </c>
      <c r="O3872" s="107">
        <v>0</v>
      </c>
      <c r="P3872" s="838">
        <v>0</v>
      </c>
      <c r="Q3872" s="10">
        <v>0</v>
      </c>
      <c r="R3872" s="107">
        <v>0</v>
      </c>
    </row>
    <row r="3873" spans="1:18" s="843" customFormat="1" ht="11.25" x14ac:dyDescent="0.25">
      <c r="A3873" s="107" t="s">
        <v>24055</v>
      </c>
      <c r="B3873" s="10" t="s">
        <v>25078</v>
      </c>
      <c r="C3873" s="269" t="s">
        <v>30118</v>
      </c>
      <c r="D3873" s="841" t="s">
        <v>24134</v>
      </c>
      <c r="E3873" s="837">
        <v>1900</v>
      </c>
      <c r="F3873" s="269" t="s">
        <v>24135</v>
      </c>
      <c r="G3873" s="841" t="s">
        <v>24136</v>
      </c>
      <c r="H3873" s="842"/>
      <c r="I3873" s="842"/>
      <c r="J3873" s="107"/>
      <c r="K3873" s="10">
        <v>1</v>
      </c>
      <c r="L3873" s="10">
        <v>2</v>
      </c>
      <c r="M3873" s="838">
        <v>3800</v>
      </c>
      <c r="N3873" s="10">
        <v>0</v>
      </c>
      <c r="O3873" s="107">
        <v>0</v>
      </c>
      <c r="P3873" s="838">
        <v>0</v>
      </c>
      <c r="Q3873" s="10">
        <v>0</v>
      </c>
      <c r="R3873" s="107">
        <v>0</v>
      </c>
    </row>
    <row r="3874" spans="1:18" s="843" customFormat="1" ht="11.25" x14ac:dyDescent="0.25">
      <c r="A3874" s="107" t="s">
        <v>24055</v>
      </c>
      <c r="B3874" s="10" t="s">
        <v>25078</v>
      </c>
      <c r="C3874" s="269" t="s">
        <v>30118</v>
      </c>
      <c r="D3874" s="841" t="s">
        <v>24137</v>
      </c>
      <c r="E3874" s="837">
        <v>1100</v>
      </c>
      <c r="F3874" s="269" t="s">
        <v>24138</v>
      </c>
      <c r="G3874" s="841" t="s">
        <v>24139</v>
      </c>
      <c r="H3874" s="842"/>
      <c r="I3874" s="842"/>
      <c r="J3874" s="107"/>
      <c r="K3874" s="10">
        <v>1</v>
      </c>
      <c r="L3874" s="10">
        <v>3</v>
      </c>
      <c r="M3874" s="838">
        <v>3300</v>
      </c>
      <c r="N3874" s="10">
        <v>0</v>
      </c>
      <c r="O3874" s="107">
        <v>0</v>
      </c>
      <c r="P3874" s="838">
        <v>0</v>
      </c>
      <c r="Q3874" s="10">
        <v>0</v>
      </c>
      <c r="R3874" s="107">
        <v>0</v>
      </c>
    </row>
    <row r="3875" spans="1:18" s="843" customFormat="1" ht="11.25" x14ac:dyDescent="0.25">
      <c r="A3875" s="107" t="s">
        <v>24055</v>
      </c>
      <c r="B3875" s="10" t="s">
        <v>25078</v>
      </c>
      <c r="C3875" s="269" t="s">
        <v>30118</v>
      </c>
      <c r="D3875" s="841" t="s">
        <v>24060</v>
      </c>
      <c r="E3875" s="837">
        <v>950</v>
      </c>
      <c r="F3875" s="269" t="s">
        <v>24140</v>
      </c>
      <c r="G3875" s="841" t="s">
        <v>24141</v>
      </c>
      <c r="H3875" s="842"/>
      <c r="I3875" s="842"/>
      <c r="J3875" s="107"/>
      <c r="K3875" s="10">
        <v>1</v>
      </c>
      <c r="L3875" s="10">
        <v>3</v>
      </c>
      <c r="M3875" s="838">
        <v>2850</v>
      </c>
      <c r="N3875" s="10">
        <v>0</v>
      </c>
      <c r="O3875" s="107">
        <v>0</v>
      </c>
      <c r="P3875" s="838">
        <v>0</v>
      </c>
      <c r="Q3875" s="10">
        <v>0</v>
      </c>
      <c r="R3875" s="107">
        <v>0</v>
      </c>
    </row>
    <row r="3876" spans="1:18" s="843" customFormat="1" ht="11.25" x14ac:dyDescent="0.25">
      <c r="A3876" s="107" t="s">
        <v>24055</v>
      </c>
      <c r="B3876" s="10" t="s">
        <v>25078</v>
      </c>
      <c r="C3876" s="269" t="s">
        <v>30118</v>
      </c>
      <c r="D3876" s="841" t="s">
        <v>24137</v>
      </c>
      <c r="E3876" s="837">
        <v>1600</v>
      </c>
      <c r="F3876" s="269" t="s">
        <v>24142</v>
      </c>
      <c r="G3876" s="841" t="s">
        <v>24143</v>
      </c>
      <c r="H3876" s="842"/>
      <c r="I3876" s="842"/>
      <c r="J3876" s="107"/>
      <c r="K3876" s="10">
        <v>1</v>
      </c>
      <c r="L3876" s="10">
        <v>3</v>
      </c>
      <c r="M3876" s="838">
        <v>4800</v>
      </c>
      <c r="N3876" s="10">
        <v>0</v>
      </c>
      <c r="O3876" s="107">
        <v>0</v>
      </c>
      <c r="P3876" s="838">
        <v>0</v>
      </c>
      <c r="Q3876" s="10">
        <v>0</v>
      </c>
      <c r="R3876" s="107">
        <v>0</v>
      </c>
    </row>
    <row r="3877" spans="1:18" s="843" customFormat="1" ht="11.25" x14ac:dyDescent="0.25">
      <c r="A3877" s="107" t="s">
        <v>24055</v>
      </c>
      <c r="B3877" s="10" t="s">
        <v>25078</v>
      </c>
      <c r="C3877" s="269" t="s">
        <v>30118</v>
      </c>
      <c r="D3877" s="841" t="s">
        <v>24144</v>
      </c>
      <c r="E3877" s="837">
        <v>5500</v>
      </c>
      <c r="F3877" s="269" t="s">
        <v>24145</v>
      </c>
      <c r="G3877" s="841" t="s">
        <v>24146</v>
      </c>
      <c r="H3877" s="842" t="s">
        <v>24069</v>
      </c>
      <c r="I3877" s="842"/>
      <c r="J3877" s="107"/>
      <c r="K3877" s="10">
        <v>1</v>
      </c>
      <c r="L3877" s="10">
        <v>2</v>
      </c>
      <c r="M3877" s="838">
        <v>11000</v>
      </c>
      <c r="N3877" s="10">
        <v>0</v>
      </c>
      <c r="O3877" s="107">
        <v>0</v>
      </c>
      <c r="P3877" s="838">
        <v>0</v>
      </c>
      <c r="Q3877" s="10">
        <v>0</v>
      </c>
      <c r="R3877" s="107">
        <v>0</v>
      </c>
    </row>
    <row r="3878" spans="1:18" s="843" customFormat="1" ht="11.25" x14ac:dyDescent="0.25">
      <c r="A3878" s="107" t="s">
        <v>24055</v>
      </c>
      <c r="B3878" s="10" t="s">
        <v>25078</v>
      </c>
      <c r="C3878" s="269" t="s">
        <v>30118</v>
      </c>
      <c r="D3878" s="841" t="s">
        <v>24110</v>
      </c>
      <c r="E3878" s="837">
        <v>1900</v>
      </c>
      <c r="F3878" s="269" t="s">
        <v>24147</v>
      </c>
      <c r="G3878" s="841" t="s">
        <v>24148</v>
      </c>
      <c r="H3878" s="842"/>
      <c r="I3878" s="842"/>
      <c r="J3878" s="107"/>
      <c r="K3878" s="10">
        <v>1</v>
      </c>
      <c r="L3878" s="10">
        <v>2</v>
      </c>
      <c r="M3878" s="838">
        <v>3800</v>
      </c>
      <c r="N3878" s="10">
        <v>0</v>
      </c>
      <c r="O3878" s="107">
        <v>0</v>
      </c>
      <c r="P3878" s="838">
        <v>0</v>
      </c>
      <c r="Q3878" s="10">
        <v>0</v>
      </c>
      <c r="R3878" s="107">
        <v>0</v>
      </c>
    </row>
    <row r="3879" spans="1:18" s="843" customFormat="1" ht="11.25" x14ac:dyDescent="0.25">
      <c r="A3879" s="107" t="s">
        <v>24055</v>
      </c>
      <c r="B3879" s="10" t="s">
        <v>25078</v>
      </c>
      <c r="C3879" s="269" t="s">
        <v>30118</v>
      </c>
      <c r="D3879" s="841" t="s">
        <v>24149</v>
      </c>
      <c r="E3879" s="837">
        <v>4500</v>
      </c>
      <c r="F3879" s="269" t="s">
        <v>24150</v>
      </c>
      <c r="G3879" s="841" t="s">
        <v>24151</v>
      </c>
      <c r="H3879" s="842" t="s">
        <v>24152</v>
      </c>
      <c r="I3879" s="842"/>
      <c r="J3879" s="107"/>
      <c r="K3879" s="10">
        <v>1</v>
      </c>
      <c r="L3879" s="10">
        <v>2</v>
      </c>
      <c r="M3879" s="838">
        <v>9000</v>
      </c>
      <c r="N3879" s="10">
        <v>0</v>
      </c>
      <c r="O3879" s="107">
        <v>0</v>
      </c>
      <c r="P3879" s="838">
        <v>0</v>
      </c>
      <c r="Q3879" s="10">
        <v>0</v>
      </c>
      <c r="R3879" s="107">
        <v>0</v>
      </c>
    </row>
    <row r="3880" spans="1:18" s="843" customFormat="1" ht="11.25" x14ac:dyDescent="0.25">
      <c r="A3880" s="107" t="s">
        <v>24055</v>
      </c>
      <c r="B3880" s="10" t="s">
        <v>25078</v>
      </c>
      <c r="C3880" s="269" t="s">
        <v>30118</v>
      </c>
      <c r="D3880" s="841" t="s">
        <v>24153</v>
      </c>
      <c r="E3880" s="837">
        <v>2800</v>
      </c>
      <c r="F3880" s="269" t="s">
        <v>24154</v>
      </c>
      <c r="G3880" s="841" t="s">
        <v>24155</v>
      </c>
      <c r="H3880" s="842" t="s">
        <v>24156</v>
      </c>
      <c r="I3880" s="842"/>
      <c r="J3880" s="107"/>
      <c r="K3880" s="10">
        <v>1</v>
      </c>
      <c r="L3880" s="10">
        <v>3</v>
      </c>
      <c r="M3880" s="838">
        <v>8400</v>
      </c>
      <c r="N3880" s="10">
        <v>0</v>
      </c>
      <c r="O3880" s="107">
        <v>0</v>
      </c>
      <c r="P3880" s="838">
        <v>0</v>
      </c>
      <c r="Q3880" s="10">
        <v>0</v>
      </c>
      <c r="R3880" s="107">
        <v>0</v>
      </c>
    </row>
    <row r="3881" spans="1:18" s="843" customFormat="1" ht="11.25" x14ac:dyDescent="0.25">
      <c r="A3881" s="107" t="s">
        <v>24055</v>
      </c>
      <c r="B3881" s="10" t="s">
        <v>25078</v>
      </c>
      <c r="C3881" s="269" t="s">
        <v>30118</v>
      </c>
      <c r="D3881" s="841" t="s">
        <v>24157</v>
      </c>
      <c r="E3881" s="837">
        <v>1050</v>
      </c>
      <c r="F3881" s="269" t="s">
        <v>24158</v>
      </c>
      <c r="G3881" s="841" t="s">
        <v>24159</v>
      </c>
      <c r="H3881" s="842"/>
      <c r="I3881" s="842"/>
      <c r="J3881" s="107"/>
      <c r="K3881" s="10">
        <v>1</v>
      </c>
      <c r="L3881" s="10">
        <v>2</v>
      </c>
      <c r="M3881" s="838">
        <v>2100</v>
      </c>
      <c r="N3881" s="10">
        <v>0</v>
      </c>
      <c r="O3881" s="107">
        <v>0</v>
      </c>
      <c r="P3881" s="838">
        <v>0</v>
      </c>
      <c r="Q3881" s="10">
        <v>0</v>
      </c>
      <c r="R3881" s="107">
        <v>0</v>
      </c>
    </row>
    <row r="3882" spans="1:18" s="843" customFormat="1" ht="11.25" x14ac:dyDescent="0.25">
      <c r="A3882" s="107" t="s">
        <v>24055</v>
      </c>
      <c r="B3882" s="10" t="s">
        <v>25078</v>
      </c>
      <c r="C3882" s="269" t="s">
        <v>30118</v>
      </c>
      <c r="D3882" s="841" t="s">
        <v>24160</v>
      </c>
      <c r="E3882" s="837">
        <v>2000</v>
      </c>
      <c r="F3882" s="269" t="s">
        <v>24161</v>
      </c>
      <c r="G3882" s="841" t="s">
        <v>24162</v>
      </c>
      <c r="H3882" s="842"/>
      <c r="I3882" s="842"/>
      <c r="J3882" s="107"/>
      <c r="K3882" s="10">
        <v>1</v>
      </c>
      <c r="L3882" s="10">
        <v>2</v>
      </c>
      <c r="M3882" s="838">
        <v>4000</v>
      </c>
      <c r="N3882" s="10">
        <v>0</v>
      </c>
      <c r="O3882" s="107">
        <v>0</v>
      </c>
      <c r="P3882" s="838">
        <v>0</v>
      </c>
      <c r="Q3882" s="10">
        <v>0</v>
      </c>
      <c r="R3882" s="107">
        <v>0</v>
      </c>
    </row>
    <row r="3883" spans="1:18" s="843" customFormat="1" ht="11.25" x14ac:dyDescent="0.25">
      <c r="A3883" s="107" t="s">
        <v>24055</v>
      </c>
      <c r="B3883" s="10" t="s">
        <v>25078</v>
      </c>
      <c r="C3883" s="269" t="s">
        <v>30118</v>
      </c>
      <c r="D3883" s="841" t="s">
        <v>24163</v>
      </c>
      <c r="E3883" s="837">
        <v>4700</v>
      </c>
      <c r="F3883" s="269" t="s">
        <v>24164</v>
      </c>
      <c r="G3883" s="841" t="s">
        <v>24165</v>
      </c>
      <c r="H3883" s="842" t="s">
        <v>24122</v>
      </c>
      <c r="I3883" s="842"/>
      <c r="J3883" s="107"/>
      <c r="K3883" s="10">
        <v>1</v>
      </c>
      <c r="L3883" s="10">
        <v>3</v>
      </c>
      <c r="M3883" s="838">
        <v>14100</v>
      </c>
      <c r="N3883" s="10">
        <v>0</v>
      </c>
      <c r="O3883" s="107">
        <v>0</v>
      </c>
      <c r="P3883" s="838">
        <v>0</v>
      </c>
      <c r="Q3883" s="10">
        <v>0</v>
      </c>
      <c r="R3883" s="107">
        <v>0</v>
      </c>
    </row>
    <row r="3884" spans="1:18" s="843" customFormat="1" ht="11.25" x14ac:dyDescent="0.25">
      <c r="A3884" s="107" t="s">
        <v>24055</v>
      </c>
      <c r="B3884" s="10" t="s">
        <v>25078</v>
      </c>
      <c r="C3884" s="269" t="s">
        <v>30118</v>
      </c>
      <c r="D3884" s="841" t="s">
        <v>24157</v>
      </c>
      <c r="E3884" s="837">
        <v>1050</v>
      </c>
      <c r="F3884" s="269" t="s">
        <v>24166</v>
      </c>
      <c r="G3884" s="841" t="s">
        <v>24167</v>
      </c>
      <c r="H3884" s="842"/>
      <c r="I3884" s="842"/>
      <c r="J3884" s="107"/>
      <c r="K3884" s="10">
        <v>1</v>
      </c>
      <c r="L3884" s="10">
        <v>3</v>
      </c>
      <c r="M3884" s="838">
        <v>3150</v>
      </c>
      <c r="N3884" s="10">
        <v>0</v>
      </c>
      <c r="O3884" s="107">
        <v>0</v>
      </c>
      <c r="P3884" s="838">
        <v>0</v>
      </c>
      <c r="Q3884" s="10">
        <v>0</v>
      </c>
      <c r="R3884" s="107">
        <v>0</v>
      </c>
    </row>
    <row r="3885" spans="1:18" s="843" customFormat="1" ht="11.25" x14ac:dyDescent="0.25">
      <c r="A3885" s="107" t="s">
        <v>24055</v>
      </c>
      <c r="B3885" s="10" t="s">
        <v>25078</v>
      </c>
      <c r="C3885" s="269" t="s">
        <v>30118</v>
      </c>
      <c r="D3885" s="841" t="s">
        <v>24110</v>
      </c>
      <c r="E3885" s="837">
        <v>1900</v>
      </c>
      <c r="F3885" s="269" t="s">
        <v>24168</v>
      </c>
      <c r="G3885" s="841" t="s">
        <v>24169</v>
      </c>
      <c r="H3885" s="842"/>
      <c r="I3885" s="842"/>
      <c r="J3885" s="107"/>
      <c r="K3885" s="10">
        <v>1</v>
      </c>
      <c r="L3885" s="10">
        <v>2</v>
      </c>
      <c r="M3885" s="838">
        <v>3800</v>
      </c>
      <c r="N3885" s="10">
        <v>0</v>
      </c>
      <c r="O3885" s="107">
        <v>0</v>
      </c>
      <c r="P3885" s="838">
        <v>0</v>
      </c>
      <c r="Q3885" s="10">
        <v>0</v>
      </c>
      <c r="R3885" s="107">
        <v>0</v>
      </c>
    </row>
    <row r="3886" spans="1:18" s="843" customFormat="1" ht="11.25" x14ac:dyDescent="0.25">
      <c r="A3886" s="107" t="s">
        <v>24055</v>
      </c>
      <c r="B3886" s="10" t="s">
        <v>25078</v>
      </c>
      <c r="C3886" s="269" t="s">
        <v>30118</v>
      </c>
      <c r="D3886" s="841" t="s">
        <v>24170</v>
      </c>
      <c r="E3886" s="837">
        <v>3800</v>
      </c>
      <c r="F3886" s="269" t="s">
        <v>24171</v>
      </c>
      <c r="G3886" s="841" t="s">
        <v>24172</v>
      </c>
      <c r="H3886" s="842" t="s">
        <v>24069</v>
      </c>
      <c r="I3886" s="842"/>
      <c r="J3886" s="107"/>
      <c r="K3886" s="10">
        <v>1</v>
      </c>
      <c r="L3886" s="10">
        <v>2</v>
      </c>
      <c r="M3886" s="838">
        <v>7600</v>
      </c>
      <c r="N3886" s="10">
        <v>0</v>
      </c>
      <c r="O3886" s="107">
        <v>0</v>
      </c>
      <c r="P3886" s="838">
        <v>0</v>
      </c>
      <c r="Q3886" s="10">
        <v>0</v>
      </c>
      <c r="R3886" s="107">
        <v>0</v>
      </c>
    </row>
    <row r="3887" spans="1:18" s="843" customFormat="1" ht="11.25" x14ac:dyDescent="0.25">
      <c r="A3887" s="107" t="s">
        <v>24055</v>
      </c>
      <c r="B3887" s="10" t="s">
        <v>19548</v>
      </c>
      <c r="C3887" s="269" t="s">
        <v>30118</v>
      </c>
      <c r="D3887" s="841" t="s">
        <v>24075</v>
      </c>
      <c r="E3887" s="837">
        <v>3500</v>
      </c>
      <c r="F3887" s="269" t="s">
        <v>24173</v>
      </c>
      <c r="G3887" s="841" t="s">
        <v>24174</v>
      </c>
      <c r="H3887" s="842"/>
      <c r="I3887" s="842"/>
      <c r="J3887" s="107"/>
      <c r="K3887" s="10">
        <v>2</v>
      </c>
      <c r="L3887" s="10">
        <v>12</v>
      </c>
      <c r="M3887" s="838">
        <v>42000</v>
      </c>
      <c r="N3887" s="10">
        <v>1</v>
      </c>
      <c r="O3887" s="107">
        <v>6</v>
      </c>
      <c r="P3887" s="838">
        <f>E3887*O3887</f>
        <v>21000</v>
      </c>
      <c r="Q3887" s="10">
        <v>1</v>
      </c>
      <c r="R3887" s="107">
        <v>12</v>
      </c>
    </row>
    <row r="3888" spans="1:18" s="843" customFormat="1" ht="11.25" x14ac:dyDescent="0.25">
      <c r="A3888" s="107" t="s">
        <v>24055</v>
      </c>
      <c r="B3888" s="10" t="s">
        <v>19548</v>
      </c>
      <c r="C3888" s="269" t="s">
        <v>30118</v>
      </c>
      <c r="D3888" s="841" t="s">
        <v>24175</v>
      </c>
      <c r="E3888" s="837">
        <v>10000</v>
      </c>
      <c r="F3888" s="269" t="s">
        <v>24176</v>
      </c>
      <c r="G3888" s="841" t="s">
        <v>24177</v>
      </c>
      <c r="H3888" s="842" t="s">
        <v>24178</v>
      </c>
      <c r="I3888" s="842"/>
      <c r="J3888" s="107"/>
      <c r="K3888" s="10">
        <v>1</v>
      </c>
      <c r="L3888" s="10">
        <v>12</v>
      </c>
      <c r="M3888" s="838">
        <v>120000</v>
      </c>
      <c r="N3888" s="10">
        <v>1</v>
      </c>
      <c r="O3888" s="107">
        <v>6</v>
      </c>
      <c r="P3888" s="838">
        <f t="shared" ref="P3888:P3906" si="22">E3888*O3888</f>
        <v>60000</v>
      </c>
      <c r="Q3888" s="10">
        <v>1</v>
      </c>
      <c r="R3888" s="107">
        <v>12</v>
      </c>
    </row>
    <row r="3889" spans="1:18" s="843" customFormat="1" ht="11.25" x14ac:dyDescent="0.25">
      <c r="A3889" s="107" t="s">
        <v>24055</v>
      </c>
      <c r="B3889" s="10" t="s">
        <v>19548</v>
      </c>
      <c r="C3889" s="269" t="s">
        <v>30118</v>
      </c>
      <c r="D3889" s="841" t="s">
        <v>24179</v>
      </c>
      <c r="E3889" s="837">
        <v>4000</v>
      </c>
      <c r="F3889" s="269" t="s">
        <v>24180</v>
      </c>
      <c r="G3889" s="841" t="s">
        <v>24181</v>
      </c>
      <c r="H3889" s="842" t="s">
        <v>24122</v>
      </c>
      <c r="I3889" s="842"/>
      <c r="J3889" s="107"/>
      <c r="K3889" s="10">
        <v>2</v>
      </c>
      <c r="L3889" s="10">
        <v>12</v>
      </c>
      <c r="M3889" s="838">
        <v>48000</v>
      </c>
      <c r="N3889" s="10">
        <v>1</v>
      </c>
      <c r="O3889" s="107">
        <v>6</v>
      </c>
      <c r="P3889" s="838">
        <f t="shared" si="22"/>
        <v>24000</v>
      </c>
      <c r="Q3889" s="10">
        <v>1</v>
      </c>
      <c r="R3889" s="107">
        <v>12</v>
      </c>
    </row>
    <row r="3890" spans="1:18" s="843" customFormat="1" ht="11.25" x14ac:dyDescent="0.25">
      <c r="A3890" s="107" t="s">
        <v>24055</v>
      </c>
      <c r="B3890" s="10" t="s">
        <v>19548</v>
      </c>
      <c r="C3890" s="269" t="s">
        <v>30118</v>
      </c>
      <c r="D3890" s="841" t="s">
        <v>24175</v>
      </c>
      <c r="E3890" s="837">
        <v>6600</v>
      </c>
      <c r="F3890" s="269" t="s">
        <v>24182</v>
      </c>
      <c r="G3890" s="841" t="s">
        <v>24183</v>
      </c>
      <c r="H3890" s="842" t="s">
        <v>24184</v>
      </c>
      <c r="I3890" s="842"/>
      <c r="J3890" s="107"/>
      <c r="K3890" s="10">
        <v>1</v>
      </c>
      <c r="L3890" s="10">
        <v>10</v>
      </c>
      <c r="M3890" s="838">
        <v>66000</v>
      </c>
      <c r="N3890" s="10">
        <v>1</v>
      </c>
      <c r="O3890" s="107">
        <v>6</v>
      </c>
      <c r="P3890" s="838">
        <f t="shared" si="22"/>
        <v>39600</v>
      </c>
      <c r="Q3890" s="10">
        <v>1</v>
      </c>
      <c r="R3890" s="107">
        <v>12</v>
      </c>
    </row>
    <row r="3891" spans="1:18" s="843" customFormat="1" ht="11.25" x14ac:dyDescent="0.25">
      <c r="A3891" s="107" t="s">
        <v>24055</v>
      </c>
      <c r="B3891" s="10" t="s">
        <v>19548</v>
      </c>
      <c r="C3891" s="269" t="s">
        <v>30118</v>
      </c>
      <c r="D3891" s="841" t="s">
        <v>24175</v>
      </c>
      <c r="E3891" s="837">
        <v>10000</v>
      </c>
      <c r="F3891" s="269" t="s">
        <v>24185</v>
      </c>
      <c r="G3891" s="841" t="s">
        <v>24186</v>
      </c>
      <c r="H3891" s="842"/>
      <c r="I3891" s="842"/>
      <c r="J3891" s="107"/>
      <c r="K3891" s="10">
        <v>1</v>
      </c>
      <c r="L3891" s="10">
        <v>12</v>
      </c>
      <c r="M3891" s="838">
        <v>120000</v>
      </c>
      <c r="N3891" s="10">
        <v>1</v>
      </c>
      <c r="O3891" s="107">
        <v>6</v>
      </c>
      <c r="P3891" s="838">
        <f t="shared" si="22"/>
        <v>60000</v>
      </c>
      <c r="Q3891" s="10">
        <v>1</v>
      </c>
      <c r="R3891" s="107">
        <v>12</v>
      </c>
    </row>
    <row r="3892" spans="1:18" s="843" customFormat="1" ht="11.25" x14ac:dyDescent="0.25">
      <c r="A3892" s="107" t="s">
        <v>24055</v>
      </c>
      <c r="B3892" s="10" t="s">
        <v>19548</v>
      </c>
      <c r="C3892" s="269" t="s">
        <v>30118</v>
      </c>
      <c r="D3892" s="841" t="s">
        <v>24187</v>
      </c>
      <c r="E3892" s="837">
        <v>4500</v>
      </c>
      <c r="F3892" s="269" t="s">
        <v>24188</v>
      </c>
      <c r="G3892" s="841" t="s">
        <v>24189</v>
      </c>
      <c r="H3892" s="842" t="s">
        <v>24069</v>
      </c>
      <c r="I3892" s="842"/>
      <c r="J3892" s="107"/>
      <c r="K3892" s="10">
        <v>2</v>
      </c>
      <c r="L3892" s="10">
        <v>12</v>
      </c>
      <c r="M3892" s="838">
        <v>54000</v>
      </c>
      <c r="N3892" s="10">
        <v>1</v>
      </c>
      <c r="O3892" s="107">
        <v>6</v>
      </c>
      <c r="P3892" s="838">
        <f t="shared" si="22"/>
        <v>27000</v>
      </c>
      <c r="Q3892" s="10">
        <v>1</v>
      </c>
      <c r="R3892" s="107">
        <v>12</v>
      </c>
    </row>
    <row r="3893" spans="1:18" s="843" customFormat="1" ht="11.25" x14ac:dyDescent="0.25">
      <c r="A3893" s="107" t="s">
        <v>24055</v>
      </c>
      <c r="B3893" s="10" t="s">
        <v>19548</v>
      </c>
      <c r="C3893" s="269" t="s">
        <v>30118</v>
      </c>
      <c r="D3893" s="841" t="s">
        <v>24190</v>
      </c>
      <c r="E3893" s="837">
        <v>4000</v>
      </c>
      <c r="F3893" s="269" t="s">
        <v>24191</v>
      </c>
      <c r="G3893" s="841" t="s">
        <v>24192</v>
      </c>
      <c r="H3893" s="842" t="s">
        <v>24152</v>
      </c>
      <c r="I3893" s="842"/>
      <c r="J3893" s="107"/>
      <c r="K3893" s="10">
        <v>2</v>
      </c>
      <c r="L3893" s="10">
        <v>12</v>
      </c>
      <c r="M3893" s="838">
        <v>48000</v>
      </c>
      <c r="N3893" s="10">
        <v>1</v>
      </c>
      <c r="O3893" s="107">
        <v>6</v>
      </c>
      <c r="P3893" s="838">
        <f t="shared" si="22"/>
        <v>24000</v>
      </c>
      <c r="Q3893" s="10">
        <v>1</v>
      </c>
      <c r="R3893" s="107">
        <v>12</v>
      </c>
    </row>
    <row r="3894" spans="1:18" s="843" customFormat="1" ht="11.25" x14ac:dyDescent="0.25">
      <c r="A3894" s="107" t="s">
        <v>24055</v>
      </c>
      <c r="B3894" s="10" t="s">
        <v>19548</v>
      </c>
      <c r="C3894" s="269" t="s">
        <v>30118</v>
      </c>
      <c r="D3894" s="841" t="s">
        <v>24175</v>
      </c>
      <c r="E3894" s="837">
        <v>10000</v>
      </c>
      <c r="F3894" s="269" t="s">
        <v>24193</v>
      </c>
      <c r="G3894" s="841" t="s">
        <v>24194</v>
      </c>
      <c r="H3894" s="842" t="s">
        <v>24178</v>
      </c>
      <c r="I3894" s="842"/>
      <c r="J3894" s="107"/>
      <c r="K3894" s="10">
        <v>1</v>
      </c>
      <c r="L3894" s="10">
        <v>12</v>
      </c>
      <c r="M3894" s="838">
        <v>120000</v>
      </c>
      <c r="N3894" s="10">
        <v>1</v>
      </c>
      <c r="O3894" s="107">
        <v>6</v>
      </c>
      <c r="P3894" s="838">
        <f t="shared" si="22"/>
        <v>60000</v>
      </c>
      <c r="Q3894" s="10">
        <v>1</v>
      </c>
      <c r="R3894" s="107">
        <v>12</v>
      </c>
    </row>
    <row r="3895" spans="1:18" s="843" customFormat="1" ht="11.25" x14ac:dyDescent="0.25">
      <c r="A3895" s="107" t="s">
        <v>24055</v>
      </c>
      <c r="B3895" s="10" t="s">
        <v>19548</v>
      </c>
      <c r="C3895" s="269" t="s">
        <v>30118</v>
      </c>
      <c r="D3895" s="841" t="s">
        <v>24175</v>
      </c>
      <c r="E3895" s="837">
        <v>10000</v>
      </c>
      <c r="F3895" s="269" t="s">
        <v>24195</v>
      </c>
      <c r="G3895" s="841" t="s">
        <v>24196</v>
      </c>
      <c r="H3895" s="842" t="s">
        <v>24109</v>
      </c>
      <c r="I3895" s="842"/>
      <c r="J3895" s="107"/>
      <c r="K3895" s="10">
        <v>1</v>
      </c>
      <c r="L3895" s="10">
        <v>12</v>
      </c>
      <c r="M3895" s="838">
        <v>120000</v>
      </c>
      <c r="N3895" s="10">
        <v>1</v>
      </c>
      <c r="O3895" s="107">
        <v>6</v>
      </c>
      <c r="P3895" s="838">
        <f t="shared" si="22"/>
        <v>60000</v>
      </c>
      <c r="Q3895" s="10">
        <v>1</v>
      </c>
      <c r="R3895" s="107">
        <v>12</v>
      </c>
    </row>
    <row r="3896" spans="1:18" s="843" customFormat="1" ht="11.25" x14ac:dyDescent="0.25">
      <c r="A3896" s="107" t="s">
        <v>24055</v>
      </c>
      <c r="B3896" s="10" t="s">
        <v>19548</v>
      </c>
      <c r="C3896" s="269" t="s">
        <v>30118</v>
      </c>
      <c r="D3896" s="841" t="s">
        <v>24197</v>
      </c>
      <c r="E3896" s="837">
        <v>4200</v>
      </c>
      <c r="F3896" s="269" t="s">
        <v>24198</v>
      </c>
      <c r="G3896" s="841" t="s">
        <v>24199</v>
      </c>
      <c r="H3896" s="842" t="s">
        <v>24178</v>
      </c>
      <c r="I3896" s="842"/>
      <c r="J3896" s="107"/>
      <c r="K3896" s="10">
        <v>2</v>
      </c>
      <c r="L3896" s="10">
        <v>12</v>
      </c>
      <c r="M3896" s="838">
        <v>50400</v>
      </c>
      <c r="N3896" s="10">
        <v>1</v>
      </c>
      <c r="O3896" s="107">
        <v>6</v>
      </c>
      <c r="P3896" s="838">
        <f t="shared" si="22"/>
        <v>25200</v>
      </c>
      <c r="Q3896" s="10">
        <v>1</v>
      </c>
      <c r="R3896" s="107">
        <v>12</v>
      </c>
    </row>
    <row r="3897" spans="1:18" s="843" customFormat="1" ht="11.25" x14ac:dyDescent="0.25">
      <c r="A3897" s="107" t="s">
        <v>24055</v>
      </c>
      <c r="B3897" s="10" t="s">
        <v>19548</v>
      </c>
      <c r="C3897" s="269" t="s">
        <v>30118</v>
      </c>
      <c r="D3897" s="841" t="s">
        <v>24200</v>
      </c>
      <c r="E3897" s="837">
        <v>3000</v>
      </c>
      <c r="F3897" s="269" t="s">
        <v>24201</v>
      </c>
      <c r="G3897" s="841" t="s">
        <v>24202</v>
      </c>
      <c r="H3897" s="842" t="s">
        <v>24152</v>
      </c>
      <c r="I3897" s="842"/>
      <c r="J3897" s="107"/>
      <c r="K3897" s="10">
        <v>2</v>
      </c>
      <c r="L3897" s="10">
        <v>12</v>
      </c>
      <c r="M3897" s="838">
        <v>36000</v>
      </c>
      <c r="N3897" s="10">
        <v>1</v>
      </c>
      <c r="O3897" s="107">
        <v>6</v>
      </c>
      <c r="P3897" s="838">
        <f t="shared" si="22"/>
        <v>18000</v>
      </c>
      <c r="Q3897" s="10">
        <v>1</v>
      </c>
      <c r="R3897" s="107">
        <v>12</v>
      </c>
    </row>
    <row r="3898" spans="1:18" s="843" customFormat="1" ht="11.25" x14ac:dyDescent="0.25">
      <c r="A3898" s="107" t="s">
        <v>24055</v>
      </c>
      <c r="B3898" s="10" t="s">
        <v>19548</v>
      </c>
      <c r="C3898" s="269" t="s">
        <v>30118</v>
      </c>
      <c r="D3898" s="841" t="s">
        <v>24203</v>
      </c>
      <c r="E3898" s="837">
        <v>1800</v>
      </c>
      <c r="F3898" s="269" t="s">
        <v>24204</v>
      </c>
      <c r="G3898" s="841" t="s">
        <v>24205</v>
      </c>
      <c r="H3898" s="842"/>
      <c r="I3898" s="842"/>
      <c r="J3898" s="107"/>
      <c r="K3898" s="10">
        <v>2</v>
      </c>
      <c r="L3898" s="10">
        <v>12</v>
      </c>
      <c r="M3898" s="838">
        <v>21600</v>
      </c>
      <c r="N3898" s="10">
        <v>1</v>
      </c>
      <c r="O3898" s="107">
        <v>6</v>
      </c>
      <c r="P3898" s="838">
        <f t="shared" si="22"/>
        <v>10800</v>
      </c>
      <c r="Q3898" s="10">
        <v>1</v>
      </c>
      <c r="R3898" s="107">
        <v>12</v>
      </c>
    </row>
    <row r="3899" spans="1:18" s="843" customFormat="1" ht="11.25" x14ac:dyDescent="0.25">
      <c r="A3899" s="107" t="s">
        <v>24055</v>
      </c>
      <c r="B3899" s="10" t="s">
        <v>19548</v>
      </c>
      <c r="C3899" s="269" t="s">
        <v>30118</v>
      </c>
      <c r="D3899" s="841" t="s">
        <v>24175</v>
      </c>
      <c r="E3899" s="837">
        <v>10000</v>
      </c>
      <c r="F3899" s="269" t="s">
        <v>24206</v>
      </c>
      <c r="G3899" s="841" t="s">
        <v>24207</v>
      </c>
      <c r="H3899" s="842" t="s">
        <v>24069</v>
      </c>
      <c r="I3899" s="842"/>
      <c r="J3899" s="107"/>
      <c r="K3899" s="10">
        <v>1</v>
      </c>
      <c r="L3899" s="10">
        <v>12</v>
      </c>
      <c r="M3899" s="838">
        <v>120000</v>
      </c>
      <c r="N3899" s="10">
        <v>1</v>
      </c>
      <c r="O3899" s="107">
        <v>6</v>
      </c>
      <c r="P3899" s="838">
        <f t="shared" si="22"/>
        <v>60000</v>
      </c>
      <c r="Q3899" s="10">
        <v>1</v>
      </c>
      <c r="R3899" s="107">
        <v>12</v>
      </c>
    </row>
    <row r="3900" spans="1:18" s="843" customFormat="1" ht="11.25" x14ac:dyDescent="0.25">
      <c r="A3900" s="107" t="s">
        <v>24055</v>
      </c>
      <c r="B3900" s="10" t="s">
        <v>19548</v>
      </c>
      <c r="C3900" s="269" t="s">
        <v>30118</v>
      </c>
      <c r="D3900" s="841" t="s">
        <v>24175</v>
      </c>
      <c r="E3900" s="837">
        <v>6600</v>
      </c>
      <c r="F3900" s="269" t="s">
        <v>24208</v>
      </c>
      <c r="G3900" s="841" t="s">
        <v>24209</v>
      </c>
      <c r="H3900" s="842"/>
      <c r="I3900" s="842"/>
      <c r="J3900" s="107"/>
      <c r="K3900" s="10">
        <v>0</v>
      </c>
      <c r="L3900" s="10">
        <v>0</v>
      </c>
      <c r="M3900" s="838">
        <v>0</v>
      </c>
      <c r="N3900" s="10">
        <f t="shared" ref="N3900:N3907" si="23">E3900*L3900</f>
        <v>0</v>
      </c>
      <c r="O3900" s="107">
        <v>6</v>
      </c>
      <c r="P3900" s="838">
        <f t="shared" si="22"/>
        <v>39600</v>
      </c>
      <c r="Q3900" s="10">
        <v>1</v>
      </c>
      <c r="R3900" s="107">
        <v>12</v>
      </c>
    </row>
    <row r="3901" spans="1:18" s="843" customFormat="1" ht="11.25" x14ac:dyDescent="0.25">
      <c r="A3901" s="107" t="s">
        <v>24055</v>
      </c>
      <c r="B3901" s="10" t="s">
        <v>19548</v>
      </c>
      <c r="C3901" s="269" t="s">
        <v>30118</v>
      </c>
      <c r="D3901" s="841" t="s">
        <v>24210</v>
      </c>
      <c r="E3901" s="837">
        <v>2000</v>
      </c>
      <c r="F3901" s="269" t="s">
        <v>24211</v>
      </c>
      <c r="G3901" s="841" t="s">
        <v>24212</v>
      </c>
      <c r="H3901" s="842"/>
      <c r="I3901" s="842"/>
      <c r="J3901" s="107"/>
      <c r="K3901" s="10">
        <v>2</v>
      </c>
      <c r="L3901" s="10">
        <v>12</v>
      </c>
      <c r="M3901" s="838">
        <v>24000</v>
      </c>
      <c r="N3901" s="10">
        <v>1</v>
      </c>
      <c r="O3901" s="107">
        <v>6</v>
      </c>
      <c r="P3901" s="838">
        <f t="shared" si="22"/>
        <v>12000</v>
      </c>
      <c r="Q3901" s="10">
        <v>1</v>
      </c>
      <c r="R3901" s="107">
        <v>12</v>
      </c>
    </row>
    <row r="3902" spans="1:18" s="843" customFormat="1" ht="11.25" x14ac:dyDescent="0.25">
      <c r="A3902" s="107" t="s">
        <v>24055</v>
      </c>
      <c r="B3902" s="10" t="s">
        <v>19548</v>
      </c>
      <c r="C3902" s="269" t="s">
        <v>30118</v>
      </c>
      <c r="D3902" s="841" t="s">
        <v>24213</v>
      </c>
      <c r="E3902" s="837">
        <v>930</v>
      </c>
      <c r="F3902" s="269" t="s">
        <v>24214</v>
      </c>
      <c r="G3902" s="841" t="s">
        <v>24215</v>
      </c>
      <c r="H3902" s="842"/>
      <c r="I3902" s="842"/>
      <c r="J3902" s="107"/>
      <c r="K3902" s="10">
        <v>2</v>
      </c>
      <c r="L3902" s="10">
        <v>12</v>
      </c>
      <c r="M3902" s="838">
        <v>11160</v>
      </c>
      <c r="N3902" s="10">
        <v>1</v>
      </c>
      <c r="O3902" s="107">
        <v>6</v>
      </c>
      <c r="P3902" s="838">
        <f t="shared" si="22"/>
        <v>5580</v>
      </c>
      <c r="Q3902" s="10">
        <v>1</v>
      </c>
      <c r="R3902" s="107">
        <v>12</v>
      </c>
    </row>
    <row r="3903" spans="1:18" s="843" customFormat="1" ht="11.25" x14ac:dyDescent="0.25">
      <c r="A3903" s="107" t="s">
        <v>24055</v>
      </c>
      <c r="B3903" s="10" t="s">
        <v>19548</v>
      </c>
      <c r="C3903" s="269" t="s">
        <v>30118</v>
      </c>
      <c r="D3903" s="841" t="s">
        <v>24216</v>
      </c>
      <c r="E3903" s="837">
        <v>6000</v>
      </c>
      <c r="F3903" s="269" t="s">
        <v>24217</v>
      </c>
      <c r="G3903" s="841" t="s">
        <v>24218</v>
      </c>
      <c r="H3903" s="842" t="s">
        <v>24069</v>
      </c>
      <c r="I3903" s="842"/>
      <c r="J3903" s="107"/>
      <c r="K3903" s="10">
        <v>2</v>
      </c>
      <c r="L3903" s="10">
        <v>12</v>
      </c>
      <c r="M3903" s="838">
        <v>72000</v>
      </c>
      <c r="N3903" s="10">
        <v>1</v>
      </c>
      <c r="O3903" s="107">
        <v>6</v>
      </c>
      <c r="P3903" s="838">
        <f t="shared" si="22"/>
        <v>36000</v>
      </c>
      <c r="Q3903" s="10">
        <v>1</v>
      </c>
      <c r="R3903" s="107">
        <v>12</v>
      </c>
    </row>
    <row r="3904" spans="1:18" s="843" customFormat="1" ht="11.25" x14ac:dyDescent="0.25">
      <c r="A3904" s="107" t="s">
        <v>24055</v>
      </c>
      <c r="B3904" s="10" t="s">
        <v>19548</v>
      </c>
      <c r="C3904" s="269" t="s">
        <v>30118</v>
      </c>
      <c r="D3904" s="841" t="s">
        <v>24113</v>
      </c>
      <c r="E3904" s="837">
        <v>960</v>
      </c>
      <c r="F3904" s="269" t="s">
        <v>24219</v>
      </c>
      <c r="G3904" s="841" t="s">
        <v>24220</v>
      </c>
      <c r="H3904" s="842"/>
      <c r="I3904" s="842"/>
      <c r="J3904" s="107"/>
      <c r="K3904" s="10">
        <v>2</v>
      </c>
      <c r="L3904" s="10">
        <v>12</v>
      </c>
      <c r="M3904" s="838">
        <v>11520</v>
      </c>
      <c r="N3904" s="10">
        <v>1</v>
      </c>
      <c r="O3904" s="107">
        <v>6</v>
      </c>
      <c r="P3904" s="838">
        <f t="shared" si="22"/>
        <v>5760</v>
      </c>
      <c r="Q3904" s="10">
        <v>1</v>
      </c>
      <c r="R3904" s="107">
        <v>12</v>
      </c>
    </row>
    <row r="3905" spans="1:18" s="843" customFormat="1" ht="11.25" x14ac:dyDescent="0.25">
      <c r="A3905" s="107" t="s">
        <v>24055</v>
      </c>
      <c r="B3905" s="10" t="s">
        <v>19548</v>
      </c>
      <c r="C3905" s="269" t="s">
        <v>30118</v>
      </c>
      <c r="D3905" s="841" t="s">
        <v>24075</v>
      </c>
      <c r="E3905" s="837">
        <v>1500</v>
      </c>
      <c r="F3905" s="269" t="s">
        <v>24221</v>
      </c>
      <c r="G3905" s="841" t="s">
        <v>24222</v>
      </c>
      <c r="H3905" s="842"/>
      <c r="I3905" s="842"/>
      <c r="J3905" s="107"/>
      <c r="K3905" s="10">
        <v>2</v>
      </c>
      <c r="L3905" s="10">
        <v>12</v>
      </c>
      <c r="M3905" s="838">
        <v>18000</v>
      </c>
      <c r="N3905" s="10">
        <v>1</v>
      </c>
      <c r="O3905" s="107">
        <v>6</v>
      </c>
      <c r="P3905" s="838">
        <f t="shared" si="22"/>
        <v>9000</v>
      </c>
      <c r="Q3905" s="10">
        <v>1</v>
      </c>
      <c r="R3905" s="107">
        <v>12</v>
      </c>
    </row>
    <row r="3906" spans="1:18" s="843" customFormat="1" ht="11.25" x14ac:dyDescent="0.25">
      <c r="A3906" s="107" t="s">
        <v>24055</v>
      </c>
      <c r="B3906" s="10" t="s">
        <v>19548</v>
      </c>
      <c r="C3906" s="269" t="s">
        <v>30118</v>
      </c>
      <c r="D3906" s="841" t="s">
        <v>24223</v>
      </c>
      <c r="E3906" s="837">
        <v>1700</v>
      </c>
      <c r="F3906" s="269" t="s">
        <v>24224</v>
      </c>
      <c r="G3906" s="841" t="s">
        <v>24225</v>
      </c>
      <c r="H3906" s="842"/>
      <c r="I3906" s="842"/>
      <c r="J3906" s="107"/>
      <c r="K3906" s="10">
        <v>2</v>
      </c>
      <c r="L3906" s="10">
        <v>12</v>
      </c>
      <c r="M3906" s="838">
        <v>20400</v>
      </c>
      <c r="N3906" s="10">
        <v>1</v>
      </c>
      <c r="O3906" s="107">
        <v>6</v>
      </c>
      <c r="P3906" s="838">
        <f t="shared" si="22"/>
        <v>10200</v>
      </c>
      <c r="Q3906" s="10">
        <v>1</v>
      </c>
      <c r="R3906" s="107">
        <v>12</v>
      </c>
    </row>
    <row r="3907" spans="1:18" s="843" customFormat="1" ht="11.25" x14ac:dyDescent="0.25">
      <c r="A3907" s="107" t="s">
        <v>24055</v>
      </c>
      <c r="B3907" s="10" t="s">
        <v>19548</v>
      </c>
      <c r="C3907" s="269" t="s">
        <v>30118</v>
      </c>
      <c r="D3907" s="841" t="s">
        <v>24175</v>
      </c>
      <c r="E3907" s="837">
        <v>10000</v>
      </c>
      <c r="F3907" s="269" t="s">
        <v>24226</v>
      </c>
      <c r="G3907" s="841" t="s">
        <v>24227</v>
      </c>
      <c r="H3907" s="842"/>
      <c r="I3907" s="842"/>
      <c r="J3907" s="107"/>
      <c r="K3907" s="10">
        <v>0</v>
      </c>
      <c r="L3907" s="10">
        <v>0</v>
      </c>
      <c r="M3907" s="838">
        <v>0</v>
      </c>
      <c r="N3907" s="10">
        <f t="shared" si="23"/>
        <v>0</v>
      </c>
      <c r="O3907" s="107">
        <v>5</v>
      </c>
      <c r="P3907" s="838">
        <v>50000</v>
      </c>
      <c r="Q3907" s="10">
        <v>1</v>
      </c>
      <c r="R3907" s="107">
        <v>12</v>
      </c>
    </row>
    <row r="3908" spans="1:18" s="843" customFormat="1" ht="22.5" x14ac:dyDescent="0.25">
      <c r="A3908" s="107" t="s">
        <v>24055</v>
      </c>
      <c r="B3908" s="10" t="s">
        <v>19548</v>
      </c>
      <c r="C3908" s="269" t="s">
        <v>30118</v>
      </c>
      <c r="D3908" s="841" t="s">
        <v>24228</v>
      </c>
      <c r="E3908" s="837">
        <v>10000</v>
      </c>
      <c r="F3908" s="269" t="s">
        <v>24229</v>
      </c>
      <c r="G3908" s="841" t="s">
        <v>24230</v>
      </c>
      <c r="H3908" s="842" t="s">
        <v>24109</v>
      </c>
      <c r="I3908" s="842"/>
      <c r="J3908" s="107"/>
      <c r="K3908" s="10">
        <v>1</v>
      </c>
      <c r="L3908" s="10">
        <v>12</v>
      </c>
      <c r="M3908" s="838">
        <v>120000</v>
      </c>
      <c r="N3908" s="10">
        <v>1</v>
      </c>
      <c r="O3908" s="107">
        <v>6</v>
      </c>
      <c r="P3908" s="838">
        <f t="shared" ref="P3908:P3932" si="24">E3908*O3908</f>
        <v>60000</v>
      </c>
      <c r="Q3908" s="10">
        <v>1</v>
      </c>
      <c r="R3908" s="107">
        <v>12</v>
      </c>
    </row>
    <row r="3909" spans="1:18" s="843" customFormat="1" ht="22.5" x14ac:dyDescent="0.25">
      <c r="A3909" s="107" t="s">
        <v>24055</v>
      </c>
      <c r="B3909" s="10" t="s">
        <v>19548</v>
      </c>
      <c r="C3909" s="269" t="s">
        <v>30118</v>
      </c>
      <c r="D3909" s="841" t="s">
        <v>24231</v>
      </c>
      <c r="E3909" s="837">
        <v>3500</v>
      </c>
      <c r="F3909" s="269" t="s">
        <v>24232</v>
      </c>
      <c r="G3909" s="841" t="s">
        <v>24233</v>
      </c>
      <c r="H3909" s="842"/>
      <c r="I3909" s="842"/>
      <c r="J3909" s="107"/>
      <c r="K3909" s="10">
        <v>2</v>
      </c>
      <c r="L3909" s="10">
        <v>12</v>
      </c>
      <c r="M3909" s="838">
        <v>42000</v>
      </c>
      <c r="N3909" s="10">
        <v>1</v>
      </c>
      <c r="O3909" s="107">
        <v>6</v>
      </c>
      <c r="P3909" s="838">
        <f t="shared" si="24"/>
        <v>21000</v>
      </c>
      <c r="Q3909" s="10">
        <v>1</v>
      </c>
      <c r="R3909" s="107">
        <v>12</v>
      </c>
    </row>
    <row r="3910" spans="1:18" s="843" customFormat="1" ht="11.25" x14ac:dyDescent="0.25">
      <c r="A3910" s="107" t="s">
        <v>24055</v>
      </c>
      <c r="B3910" s="10" t="s">
        <v>19548</v>
      </c>
      <c r="C3910" s="269" t="s">
        <v>30118</v>
      </c>
      <c r="D3910" s="841" t="s">
        <v>24234</v>
      </c>
      <c r="E3910" s="837">
        <v>14000</v>
      </c>
      <c r="F3910" s="269" t="s">
        <v>24235</v>
      </c>
      <c r="G3910" s="841" t="s">
        <v>24236</v>
      </c>
      <c r="H3910" s="842"/>
      <c r="I3910" s="842"/>
      <c r="J3910" s="107"/>
      <c r="K3910" s="10">
        <v>1</v>
      </c>
      <c r="L3910" s="10">
        <v>12</v>
      </c>
      <c r="M3910" s="838">
        <v>168000</v>
      </c>
      <c r="N3910" s="10">
        <v>1</v>
      </c>
      <c r="O3910" s="107">
        <v>6</v>
      </c>
      <c r="P3910" s="838">
        <f t="shared" si="24"/>
        <v>84000</v>
      </c>
      <c r="Q3910" s="10">
        <v>1</v>
      </c>
      <c r="R3910" s="107">
        <v>12</v>
      </c>
    </row>
    <row r="3911" spans="1:18" s="843" customFormat="1" ht="11.25" x14ac:dyDescent="0.25">
      <c r="A3911" s="107" t="s">
        <v>24055</v>
      </c>
      <c r="B3911" s="10" t="s">
        <v>19548</v>
      </c>
      <c r="C3911" s="269" t="s">
        <v>30118</v>
      </c>
      <c r="D3911" s="841" t="s">
        <v>24237</v>
      </c>
      <c r="E3911" s="837">
        <v>930</v>
      </c>
      <c r="F3911" s="269" t="s">
        <v>24238</v>
      </c>
      <c r="G3911" s="841" t="s">
        <v>24239</v>
      </c>
      <c r="H3911" s="842"/>
      <c r="I3911" s="842"/>
      <c r="J3911" s="107"/>
      <c r="K3911" s="10">
        <v>2</v>
      </c>
      <c r="L3911" s="10">
        <v>12</v>
      </c>
      <c r="M3911" s="838">
        <v>11160</v>
      </c>
      <c r="N3911" s="10">
        <v>1</v>
      </c>
      <c r="O3911" s="107">
        <v>6</v>
      </c>
      <c r="P3911" s="838">
        <f t="shared" si="24"/>
        <v>5580</v>
      </c>
      <c r="Q3911" s="10">
        <v>1</v>
      </c>
      <c r="R3911" s="107">
        <v>12</v>
      </c>
    </row>
    <row r="3912" spans="1:18" s="843" customFormat="1" ht="22.5" x14ac:dyDescent="0.25">
      <c r="A3912" s="107" t="s">
        <v>24055</v>
      </c>
      <c r="B3912" s="10" t="s">
        <v>19548</v>
      </c>
      <c r="C3912" s="269" t="s">
        <v>30118</v>
      </c>
      <c r="D3912" s="841" t="s">
        <v>24240</v>
      </c>
      <c r="E3912" s="837">
        <v>930</v>
      </c>
      <c r="F3912" s="269" t="s">
        <v>24241</v>
      </c>
      <c r="G3912" s="841" t="s">
        <v>24242</v>
      </c>
      <c r="H3912" s="842"/>
      <c r="I3912" s="842"/>
      <c r="J3912" s="107"/>
      <c r="K3912" s="10">
        <v>2</v>
      </c>
      <c r="L3912" s="10">
        <v>12</v>
      </c>
      <c r="M3912" s="838">
        <v>11160</v>
      </c>
      <c r="N3912" s="10">
        <v>1</v>
      </c>
      <c r="O3912" s="107">
        <v>6</v>
      </c>
      <c r="P3912" s="838">
        <f t="shared" si="24"/>
        <v>5580</v>
      </c>
      <c r="Q3912" s="10">
        <v>1</v>
      </c>
      <c r="R3912" s="107">
        <v>12</v>
      </c>
    </row>
    <row r="3913" spans="1:18" s="843" customFormat="1" ht="11.25" x14ac:dyDescent="0.25">
      <c r="A3913" s="107" t="s">
        <v>24055</v>
      </c>
      <c r="B3913" s="10" t="s">
        <v>19548</v>
      </c>
      <c r="C3913" s="269" t="s">
        <v>30118</v>
      </c>
      <c r="D3913" s="841" t="s">
        <v>24175</v>
      </c>
      <c r="E3913" s="837">
        <v>6600</v>
      </c>
      <c r="F3913" s="269" t="s">
        <v>24243</v>
      </c>
      <c r="G3913" s="841" t="s">
        <v>24244</v>
      </c>
      <c r="H3913" s="842" t="s">
        <v>24069</v>
      </c>
      <c r="I3913" s="842"/>
      <c r="J3913" s="107"/>
      <c r="K3913" s="10">
        <v>1</v>
      </c>
      <c r="L3913" s="10">
        <v>12</v>
      </c>
      <c r="M3913" s="838">
        <v>79200</v>
      </c>
      <c r="N3913" s="10">
        <v>1</v>
      </c>
      <c r="O3913" s="107">
        <v>6</v>
      </c>
      <c r="P3913" s="838">
        <f t="shared" si="24"/>
        <v>39600</v>
      </c>
      <c r="Q3913" s="10">
        <v>1</v>
      </c>
      <c r="R3913" s="107">
        <v>12</v>
      </c>
    </row>
    <row r="3914" spans="1:18" s="843" customFormat="1" ht="11.25" x14ac:dyDescent="0.25">
      <c r="A3914" s="107" t="s">
        <v>24055</v>
      </c>
      <c r="B3914" s="10" t="s">
        <v>19548</v>
      </c>
      <c r="C3914" s="269" t="s">
        <v>30118</v>
      </c>
      <c r="D3914" s="841" t="s">
        <v>24175</v>
      </c>
      <c r="E3914" s="837">
        <v>10000</v>
      </c>
      <c r="F3914" s="269" t="s">
        <v>24245</v>
      </c>
      <c r="G3914" s="841" t="s">
        <v>24246</v>
      </c>
      <c r="H3914" s="842" t="s">
        <v>24122</v>
      </c>
      <c r="I3914" s="842"/>
      <c r="J3914" s="107"/>
      <c r="K3914" s="10">
        <v>1</v>
      </c>
      <c r="L3914" s="10">
        <v>12</v>
      </c>
      <c r="M3914" s="838">
        <v>120000</v>
      </c>
      <c r="N3914" s="10">
        <v>1</v>
      </c>
      <c r="O3914" s="107">
        <v>6</v>
      </c>
      <c r="P3914" s="838">
        <f t="shared" si="24"/>
        <v>60000</v>
      </c>
      <c r="Q3914" s="10">
        <v>1</v>
      </c>
      <c r="R3914" s="107">
        <v>12</v>
      </c>
    </row>
    <row r="3915" spans="1:18" s="843" customFormat="1" ht="11.25" x14ac:dyDescent="0.25">
      <c r="A3915" s="107" t="s">
        <v>24055</v>
      </c>
      <c r="B3915" s="10" t="s">
        <v>19548</v>
      </c>
      <c r="C3915" s="269" t="s">
        <v>30118</v>
      </c>
      <c r="D3915" s="841" t="s">
        <v>24247</v>
      </c>
      <c r="E3915" s="837">
        <v>6600</v>
      </c>
      <c r="F3915" s="269" t="s">
        <v>24248</v>
      </c>
      <c r="G3915" s="841" t="s">
        <v>24249</v>
      </c>
      <c r="H3915" s="842"/>
      <c r="I3915" s="842"/>
      <c r="J3915" s="107"/>
      <c r="K3915" s="10">
        <v>1</v>
      </c>
      <c r="L3915" s="10">
        <v>12</v>
      </c>
      <c r="M3915" s="838">
        <v>79200</v>
      </c>
      <c r="N3915" s="10">
        <v>1</v>
      </c>
      <c r="O3915" s="107">
        <v>6</v>
      </c>
      <c r="P3915" s="838">
        <f t="shared" si="24"/>
        <v>39600</v>
      </c>
      <c r="Q3915" s="10">
        <v>1</v>
      </c>
      <c r="R3915" s="107">
        <v>12</v>
      </c>
    </row>
    <row r="3916" spans="1:18" s="843" customFormat="1" ht="11.25" x14ac:dyDescent="0.25">
      <c r="A3916" s="107" t="s">
        <v>24055</v>
      </c>
      <c r="B3916" s="10" t="s">
        <v>19548</v>
      </c>
      <c r="C3916" s="269" t="s">
        <v>30118</v>
      </c>
      <c r="D3916" s="841" t="s">
        <v>24250</v>
      </c>
      <c r="E3916" s="837">
        <v>930</v>
      </c>
      <c r="F3916" s="269" t="s">
        <v>24251</v>
      </c>
      <c r="G3916" s="841" t="s">
        <v>24252</v>
      </c>
      <c r="H3916" s="842"/>
      <c r="I3916" s="842"/>
      <c r="J3916" s="107"/>
      <c r="K3916" s="10">
        <v>2</v>
      </c>
      <c r="L3916" s="10">
        <v>12</v>
      </c>
      <c r="M3916" s="838">
        <v>11160</v>
      </c>
      <c r="N3916" s="10">
        <v>1</v>
      </c>
      <c r="O3916" s="107">
        <v>6</v>
      </c>
      <c r="P3916" s="838">
        <f t="shared" si="24"/>
        <v>5580</v>
      </c>
      <c r="Q3916" s="10">
        <v>1</v>
      </c>
      <c r="R3916" s="107">
        <v>12</v>
      </c>
    </row>
    <row r="3917" spans="1:18" s="843" customFormat="1" ht="11.25" x14ac:dyDescent="0.25">
      <c r="A3917" s="107" t="s">
        <v>24055</v>
      </c>
      <c r="B3917" s="10" t="s">
        <v>19548</v>
      </c>
      <c r="C3917" s="269" t="s">
        <v>30118</v>
      </c>
      <c r="D3917" s="841" t="s">
        <v>24075</v>
      </c>
      <c r="E3917" s="837">
        <v>930</v>
      </c>
      <c r="F3917" s="269" t="s">
        <v>24253</v>
      </c>
      <c r="G3917" s="841" t="s">
        <v>24254</v>
      </c>
      <c r="H3917" s="842"/>
      <c r="I3917" s="842"/>
      <c r="J3917" s="107"/>
      <c r="K3917" s="10">
        <v>2</v>
      </c>
      <c r="L3917" s="10">
        <v>12</v>
      </c>
      <c r="M3917" s="838">
        <v>11160</v>
      </c>
      <c r="N3917" s="10">
        <v>1</v>
      </c>
      <c r="O3917" s="107">
        <v>6</v>
      </c>
      <c r="P3917" s="838">
        <f t="shared" si="24"/>
        <v>5580</v>
      </c>
      <c r="Q3917" s="10">
        <v>1</v>
      </c>
      <c r="R3917" s="107">
        <v>12</v>
      </c>
    </row>
    <row r="3918" spans="1:18" s="843" customFormat="1" ht="11.25" x14ac:dyDescent="0.25">
      <c r="A3918" s="107" t="s">
        <v>24055</v>
      </c>
      <c r="B3918" s="10" t="s">
        <v>19548</v>
      </c>
      <c r="C3918" s="269" t="s">
        <v>30118</v>
      </c>
      <c r="D3918" s="841" t="s">
        <v>24250</v>
      </c>
      <c r="E3918" s="837">
        <v>930</v>
      </c>
      <c r="F3918" s="269" t="s">
        <v>24255</v>
      </c>
      <c r="G3918" s="841" t="s">
        <v>24256</v>
      </c>
      <c r="H3918" s="842"/>
      <c r="I3918" s="842"/>
      <c r="J3918" s="107"/>
      <c r="K3918" s="10">
        <v>2</v>
      </c>
      <c r="L3918" s="10">
        <v>12</v>
      </c>
      <c r="M3918" s="838">
        <v>11160</v>
      </c>
      <c r="N3918" s="10">
        <v>1</v>
      </c>
      <c r="O3918" s="107">
        <v>6</v>
      </c>
      <c r="P3918" s="838">
        <f t="shared" si="24"/>
        <v>5580</v>
      </c>
      <c r="Q3918" s="10">
        <v>1</v>
      </c>
      <c r="R3918" s="107">
        <v>12</v>
      </c>
    </row>
    <row r="3919" spans="1:18" s="843" customFormat="1" ht="11.25" x14ac:dyDescent="0.25">
      <c r="A3919" s="107" t="s">
        <v>24055</v>
      </c>
      <c r="B3919" s="10" t="s">
        <v>19548</v>
      </c>
      <c r="C3919" s="269" t="s">
        <v>30118</v>
      </c>
      <c r="D3919" s="841" t="s">
        <v>24113</v>
      </c>
      <c r="E3919" s="837">
        <v>1900</v>
      </c>
      <c r="F3919" s="269" t="s">
        <v>24257</v>
      </c>
      <c r="G3919" s="841" t="s">
        <v>24258</v>
      </c>
      <c r="H3919" s="842"/>
      <c r="I3919" s="842"/>
      <c r="J3919" s="107"/>
      <c r="K3919" s="10">
        <v>2</v>
      </c>
      <c r="L3919" s="10">
        <v>12</v>
      </c>
      <c r="M3919" s="838">
        <v>22800</v>
      </c>
      <c r="N3919" s="10">
        <v>1</v>
      </c>
      <c r="O3919" s="107">
        <v>6</v>
      </c>
      <c r="P3919" s="838">
        <f t="shared" si="24"/>
        <v>11400</v>
      </c>
      <c r="Q3919" s="10">
        <v>1</v>
      </c>
      <c r="R3919" s="107">
        <v>12</v>
      </c>
    </row>
    <row r="3920" spans="1:18" s="843" customFormat="1" ht="11.25" x14ac:dyDescent="0.25">
      <c r="A3920" s="107" t="s">
        <v>24055</v>
      </c>
      <c r="B3920" s="10" t="s">
        <v>19548</v>
      </c>
      <c r="C3920" s="269" t="s">
        <v>30118</v>
      </c>
      <c r="D3920" s="841" t="s">
        <v>24259</v>
      </c>
      <c r="E3920" s="837">
        <v>4500</v>
      </c>
      <c r="F3920" s="269" t="s">
        <v>24260</v>
      </c>
      <c r="G3920" s="841" t="s">
        <v>24261</v>
      </c>
      <c r="H3920" s="842"/>
      <c r="I3920" s="842"/>
      <c r="J3920" s="107"/>
      <c r="K3920" s="10">
        <v>2</v>
      </c>
      <c r="L3920" s="10">
        <v>12</v>
      </c>
      <c r="M3920" s="838">
        <v>54000</v>
      </c>
      <c r="N3920" s="10">
        <v>1</v>
      </c>
      <c r="O3920" s="107">
        <v>6</v>
      </c>
      <c r="P3920" s="838">
        <f t="shared" si="24"/>
        <v>27000</v>
      </c>
      <c r="Q3920" s="10">
        <v>1</v>
      </c>
      <c r="R3920" s="107">
        <v>12</v>
      </c>
    </row>
    <row r="3921" spans="1:18" s="843" customFormat="1" ht="11.25" x14ac:dyDescent="0.25">
      <c r="A3921" s="107" t="s">
        <v>24055</v>
      </c>
      <c r="B3921" s="10" t="s">
        <v>19548</v>
      </c>
      <c r="C3921" s="269" t="s">
        <v>30118</v>
      </c>
      <c r="D3921" s="841" t="s">
        <v>24060</v>
      </c>
      <c r="E3921" s="837">
        <v>1050</v>
      </c>
      <c r="F3921" s="269" t="s">
        <v>24262</v>
      </c>
      <c r="G3921" s="841" t="s">
        <v>24263</v>
      </c>
      <c r="H3921" s="842"/>
      <c r="I3921" s="842"/>
      <c r="J3921" s="107"/>
      <c r="K3921" s="10">
        <v>2</v>
      </c>
      <c r="L3921" s="10">
        <v>12</v>
      </c>
      <c r="M3921" s="838">
        <v>12600</v>
      </c>
      <c r="N3921" s="10">
        <v>1</v>
      </c>
      <c r="O3921" s="107">
        <v>6</v>
      </c>
      <c r="P3921" s="838">
        <f t="shared" si="24"/>
        <v>6300</v>
      </c>
      <c r="Q3921" s="10">
        <v>1</v>
      </c>
      <c r="R3921" s="107">
        <v>12</v>
      </c>
    </row>
    <row r="3922" spans="1:18" s="843" customFormat="1" ht="11.25" x14ac:dyDescent="0.25">
      <c r="A3922" s="107" t="s">
        <v>24055</v>
      </c>
      <c r="B3922" s="10" t="s">
        <v>19548</v>
      </c>
      <c r="C3922" s="269" t="s">
        <v>30118</v>
      </c>
      <c r="D3922" s="841" t="s">
        <v>24264</v>
      </c>
      <c r="E3922" s="837">
        <v>930</v>
      </c>
      <c r="F3922" s="269" t="s">
        <v>24265</v>
      </c>
      <c r="G3922" s="841" t="s">
        <v>24266</v>
      </c>
      <c r="H3922" s="842"/>
      <c r="I3922" s="842"/>
      <c r="J3922" s="107"/>
      <c r="K3922" s="10">
        <v>2</v>
      </c>
      <c r="L3922" s="10">
        <v>12</v>
      </c>
      <c r="M3922" s="838">
        <v>11160</v>
      </c>
      <c r="N3922" s="10">
        <v>1</v>
      </c>
      <c r="O3922" s="107">
        <v>6</v>
      </c>
      <c r="P3922" s="838">
        <f t="shared" si="24"/>
        <v>5580</v>
      </c>
      <c r="Q3922" s="10">
        <v>1</v>
      </c>
      <c r="R3922" s="107">
        <v>12</v>
      </c>
    </row>
    <row r="3923" spans="1:18" s="843" customFormat="1" ht="11.25" x14ac:dyDescent="0.25">
      <c r="A3923" s="107" t="s">
        <v>24055</v>
      </c>
      <c r="B3923" s="10" t="s">
        <v>19548</v>
      </c>
      <c r="C3923" s="269" t="s">
        <v>30118</v>
      </c>
      <c r="D3923" s="841" t="s">
        <v>24267</v>
      </c>
      <c r="E3923" s="837">
        <v>15000</v>
      </c>
      <c r="F3923" s="269" t="s">
        <v>24268</v>
      </c>
      <c r="G3923" s="841" t="s">
        <v>24269</v>
      </c>
      <c r="H3923" s="842" t="s">
        <v>24184</v>
      </c>
      <c r="I3923" s="842"/>
      <c r="J3923" s="107"/>
      <c r="K3923" s="10">
        <v>1</v>
      </c>
      <c r="L3923" s="10">
        <v>12</v>
      </c>
      <c r="M3923" s="838">
        <v>180000</v>
      </c>
      <c r="N3923" s="10">
        <v>1</v>
      </c>
      <c r="O3923" s="107">
        <v>6</v>
      </c>
      <c r="P3923" s="838">
        <f t="shared" si="24"/>
        <v>90000</v>
      </c>
      <c r="Q3923" s="10">
        <v>1</v>
      </c>
      <c r="R3923" s="107">
        <v>12</v>
      </c>
    </row>
    <row r="3924" spans="1:18" s="843" customFormat="1" ht="11.25" x14ac:dyDescent="0.25">
      <c r="A3924" s="107" t="s">
        <v>24055</v>
      </c>
      <c r="B3924" s="10" t="s">
        <v>19548</v>
      </c>
      <c r="C3924" s="269" t="s">
        <v>30118</v>
      </c>
      <c r="D3924" s="841" t="s">
        <v>24234</v>
      </c>
      <c r="E3924" s="837">
        <v>14000</v>
      </c>
      <c r="F3924" s="269" t="s">
        <v>24270</v>
      </c>
      <c r="G3924" s="841" t="s">
        <v>24271</v>
      </c>
      <c r="H3924" s="842"/>
      <c r="I3924" s="842"/>
      <c r="J3924" s="107"/>
      <c r="K3924" s="10">
        <v>1</v>
      </c>
      <c r="L3924" s="10">
        <v>12</v>
      </c>
      <c r="M3924" s="838">
        <v>168000</v>
      </c>
      <c r="N3924" s="10">
        <v>1</v>
      </c>
      <c r="O3924" s="107">
        <v>6</v>
      </c>
      <c r="P3924" s="838">
        <f t="shared" si="24"/>
        <v>84000</v>
      </c>
      <c r="Q3924" s="10">
        <v>1</v>
      </c>
      <c r="R3924" s="107">
        <v>12</v>
      </c>
    </row>
    <row r="3925" spans="1:18" s="843" customFormat="1" ht="11.25" x14ac:dyDescent="0.25">
      <c r="A3925" s="107" t="s">
        <v>24055</v>
      </c>
      <c r="B3925" s="10" t="s">
        <v>19548</v>
      </c>
      <c r="C3925" s="269" t="s">
        <v>30118</v>
      </c>
      <c r="D3925" s="841" t="s">
        <v>24075</v>
      </c>
      <c r="E3925" s="837">
        <v>1000</v>
      </c>
      <c r="F3925" s="269" t="s">
        <v>24272</v>
      </c>
      <c r="G3925" s="841" t="s">
        <v>24273</v>
      </c>
      <c r="H3925" s="842"/>
      <c r="I3925" s="842"/>
      <c r="J3925" s="107"/>
      <c r="K3925" s="10">
        <v>2</v>
      </c>
      <c r="L3925" s="10">
        <v>12</v>
      </c>
      <c r="M3925" s="838">
        <v>12000</v>
      </c>
      <c r="N3925" s="10">
        <v>1</v>
      </c>
      <c r="O3925" s="107">
        <v>6</v>
      </c>
      <c r="P3925" s="838">
        <f t="shared" si="24"/>
        <v>6000</v>
      </c>
      <c r="Q3925" s="10">
        <v>1</v>
      </c>
      <c r="R3925" s="107">
        <v>12</v>
      </c>
    </row>
    <row r="3926" spans="1:18" s="843" customFormat="1" ht="11.25" x14ac:dyDescent="0.25">
      <c r="A3926" s="107" t="s">
        <v>24055</v>
      </c>
      <c r="B3926" s="10" t="s">
        <v>19548</v>
      </c>
      <c r="C3926" s="269" t="s">
        <v>30118</v>
      </c>
      <c r="D3926" s="841" t="s">
        <v>24213</v>
      </c>
      <c r="E3926" s="837">
        <v>1000</v>
      </c>
      <c r="F3926" s="269" t="s">
        <v>24274</v>
      </c>
      <c r="G3926" s="841" t="s">
        <v>24275</v>
      </c>
      <c r="H3926" s="842"/>
      <c r="I3926" s="842"/>
      <c r="J3926" s="107"/>
      <c r="K3926" s="10">
        <v>2</v>
      </c>
      <c r="L3926" s="10">
        <v>12</v>
      </c>
      <c r="M3926" s="838">
        <v>12000</v>
      </c>
      <c r="N3926" s="10">
        <v>1</v>
      </c>
      <c r="O3926" s="107">
        <v>6</v>
      </c>
      <c r="P3926" s="838">
        <f t="shared" si="24"/>
        <v>6000</v>
      </c>
      <c r="Q3926" s="10">
        <v>1</v>
      </c>
      <c r="R3926" s="107">
        <v>12</v>
      </c>
    </row>
    <row r="3927" spans="1:18" s="843" customFormat="1" ht="11.25" x14ac:dyDescent="0.25">
      <c r="A3927" s="107" t="s">
        <v>24055</v>
      </c>
      <c r="B3927" s="10" t="s">
        <v>19548</v>
      </c>
      <c r="C3927" s="269" t="s">
        <v>30118</v>
      </c>
      <c r="D3927" s="841" t="s">
        <v>24276</v>
      </c>
      <c r="E3927" s="837">
        <v>8000</v>
      </c>
      <c r="F3927" s="269" t="s">
        <v>24277</v>
      </c>
      <c r="G3927" s="841" t="s">
        <v>24278</v>
      </c>
      <c r="H3927" s="842" t="s">
        <v>24279</v>
      </c>
      <c r="I3927" s="842"/>
      <c r="J3927" s="107"/>
      <c r="K3927" s="10">
        <v>2</v>
      </c>
      <c r="L3927" s="10">
        <v>12</v>
      </c>
      <c r="M3927" s="838">
        <v>96000</v>
      </c>
      <c r="N3927" s="10">
        <v>1</v>
      </c>
      <c r="O3927" s="107">
        <v>6</v>
      </c>
      <c r="P3927" s="838">
        <f t="shared" si="24"/>
        <v>48000</v>
      </c>
      <c r="Q3927" s="10">
        <v>1</v>
      </c>
      <c r="R3927" s="107">
        <v>12</v>
      </c>
    </row>
    <row r="3928" spans="1:18" s="843" customFormat="1" ht="11.25" x14ac:dyDescent="0.25">
      <c r="A3928" s="107" t="s">
        <v>24055</v>
      </c>
      <c r="B3928" s="10" t="s">
        <v>19548</v>
      </c>
      <c r="C3928" s="269" t="s">
        <v>30118</v>
      </c>
      <c r="D3928" s="841" t="s">
        <v>24113</v>
      </c>
      <c r="E3928" s="837">
        <v>930</v>
      </c>
      <c r="F3928" s="269" t="s">
        <v>24280</v>
      </c>
      <c r="G3928" s="841" t="s">
        <v>24281</v>
      </c>
      <c r="H3928" s="842"/>
      <c r="I3928" s="842"/>
      <c r="J3928" s="107"/>
      <c r="K3928" s="10">
        <v>2</v>
      </c>
      <c r="L3928" s="10">
        <v>12</v>
      </c>
      <c r="M3928" s="838">
        <v>11160</v>
      </c>
      <c r="N3928" s="10">
        <v>1</v>
      </c>
      <c r="O3928" s="107">
        <v>6</v>
      </c>
      <c r="P3928" s="838">
        <f t="shared" si="24"/>
        <v>5580</v>
      </c>
      <c r="Q3928" s="10">
        <v>1</v>
      </c>
      <c r="R3928" s="107">
        <v>12</v>
      </c>
    </row>
    <row r="3929" spans="1:18" s="843" customFormat="1" ht="11.25" x14ac:dyDescent="0.25">
      <c r="A3929" s="107" t="s">
        <v>24055</v>
      </c>
      <c r="B3929" s="10" t="s">
        <v>19548</v>
      </c>
      <c r="C3929" s="269" t="s">
        <v>30118</v>
      </c>
      <c r="D3929" s="841" t="s">
        <v>24282</v>
      </c>
      <c r="E3929" s="837">
        <v>1350</v>
      </c>
      <c r="F3929" s="269" t="s">
        <v>24283</v>
      </c>
      <c r="G3929" s="841" t="s">
        <v>24284</v>
      </c>
      <c r="H3929" s="842"/>
      <c r="I3929" s="842"/>
      <c r="J3929" s="107"/>
      <c r="K3929" s="10">
        <v>2</v>
      </c>
      <c r="L3929" s="10">
        <v>12</v>
      </c>
      <c r="M3929" s="838">
        <v>16200</v>
      </c>
      <c r="N3929" s="10">
        <v>1</v>
      </c>
      <c r="O3929" s="107">
        <v>6</v>
      </c>
      <c r="P3929" s="838">
        <f t="shared" si="24"/>
        <v>8100</v>
      </c>
      <c r="Q3929" s="10">
        <v>1</v>
      </c>
      <c r="R3929" s="107">
        <v>12</v>
      </c>
    </row>
    <row r="3930" spans="1:18" s="843" customFormat="1" ht="11.25" x14ac:dyDescent="0.25">
      <c r="A3930" s="107" t="s">
        <v>24055</v>
      </c>
      <c r="B3930" s="10" t="s">
        <v>19548</v>
      </c>
      <c r="C3930" s="269" t="s">
        <v>30118</v>
      </c>
      <c r="D3930" s="841" t="s">
        <v>24175</v>
      </c>
      <c r="E3930" s="837">
        <v>10000</v>
      </c>
      <c r="F3930" s="269" t="s">
        <v>24285</v>
      </c>
      <c r="G3930" s="841" t="s">
        <v>24286</v>
      </c>
      <c r="H3930" s="842" t="s">
        <v>24287</v>
      </c>
      <c r="I3930" s="842"/>
      <c r="J3930" s="107"/>
      <c r="K3930" s="10">
        <v>1</v>
      </c>
      <c r="L3930" s="10">
        <v>12</v>
      </c>
      <c r="M3930" s="838">
        <v>120000</v>
      </c>
      <c r="N3930" s="10">
        <v>1</v>
      </c>
      <c r="O3930" s="107">
        <v>6</v>
      </c>
      <c r="P3930" s="838">
        <f t="shared" si="24"/>
        <v>60000</v>
      </c>
      <c r="Q3930" s="10">
        <v>1</v>
      </c>
      <c r="R3930" s="107">
        <v>12</v>
      </c>
    </row>
    <row r="3931" spans="1:18" s="843" customFormat="1" ht="11.25" x14ac:dyDescent="0.25">
      <c r="A3931" s="107" t="s">
        <v>24055</v>
      </c>
      <c r="B3931" s="10" t="s">
        <v>19548</v>
      </c>
      <c r="C3931" s="269" t="s">
        <v>30118</v>
      </c>
      <c r="D3931" s="841" t="s">
        <v>24223</v>
      </c>
      <c r="E3931" s="837">
        <v>1650</v>
      </c>
      <c r="F3931" s="269" t="s">
        <v>24288</v>
      </c>
      <c r="G3931" s="841" t="s">
        <v>24289</v>
      </c>
      <c r="H3931" s="842"/>
      <c r="I3931" s="842"/>
      <c r="J3931" s="107"/>
      <c r="K3931" s="10">
        <v>2</v>
      </c>
      <c r="L3931" s="10">
        <v>12</v>
      </c>
      <c r="M3931" s="838">
        <v>19800</v>
      </c>
      <c r="N3931" s="10">
        <v>1</v>
      </c>
      <c r="O3931" s="107">
        <v>6</v>
      </c>
      <c r="P3931" s="838">
        <f t="shared" si="24"/>
        <v>9900</v>
      </c>
      <c r="Q3931" s="10">
        <v>1</v>
      </c>
      <c r="R3931" s="107">
        <v>12</v>
      </c>
    </row>
    <row r="3932" spans="1:18" s="843" customFormat="1" ht="11.25" x14ac:dyDescent="0.25">
      <c r="A3932" s="107" t="s">
        <v>24055</v>
      </c>
      <c r="B3932" s="10" t="s">
        <v>19548</v>
      </c>
      <c r="C3932" s="269" t="s">
        <v>30118</v>
      </c>
      <c r="D3932" s="841" t="s">
        <v>24290</v>
      </c>
      <c r="E3932" s="837">
        <v>1000</v>
      </c>
      <c r="F3932" s="269" t="s">
        <v>24291</v>
      </c>
      <c r="G3932" s="841" t="s">
        <v>24292</v>
      </c>
      <c r="H3932" s="842"/>
      <c r="I3932" s="842"/>
      <c r="J3932" s="107"/>
      <c r="K3932" s="10">
        <v>2</v>
      </c>
      <c r="L3932" s="10">
        <v>12</v>
      </c>
      <c r="M3932" s="838">
        <v>12000</v>
      </c>
      <c r="N3932" s="10">
        <v>1</v>
      </c>
      <c r="O3932" s="107">
        <v>6</v>
      </c>
      <c r="P3932" s="838">
        <f t="shared" si="24"/>
        <v>6000</v>
      </c>
      <c r="Q3932" s="10">
        <v>1</v>
      </c>
      <c r="R3932" s="107">
        <v>12</v>
      </c>
    </row>
    <row r="3933" spans="1:18" s="843" customFormat="1" ht="11.25" x14ac:dyDescent="0.25">
      <c r="A3933" s="107" t="s">
        <v>24055</v>
      </c>
      <c r="B3933" s="10" t="s">
        <v>19548</v>
      </c>
      <c r="C3933" s="269" t="s">
        <v>30118</v>
      </c>
      <c r="D3933" s="841" t="s">
        <v>24175</v>
      </c>
      <c r="E3933" s="837">
        <v>6600</v>
      </c>
      <c r="F3933" s="269">
        <v>46347964</v>
      </c>
      <c r="G3933" s="841" t="s">
        <v>24293</v>
      </c>
      <c r="H3933" s="842"/>
      <c r="I3933" s="842"/>
      <c r="J3933" s="107"/>
      <c r="K3933" s="10">
        <v>1</v>
      </c>
      <c r="L3933" s="10">
        <v>11</v>
      </c>
      <c r="M3933" s="838">
        <f>E3933*L3933</f>
        <v>72600</v>
      </c>
      <c r="N3933" s="10">
        <v>1</v>
      </c>
      <c r="O3933" s="107">
        <v>2</v>
      </c>
      <c r="P3933" s="838">
        <f>E3933*O3933</f>
        <v>13200</v>
      </c>
      <c r="Q3933" s="10">
        <v>0</v>
      </c>
      <c r="R3933" s="107">
        <v>0</v>
      </c>
    </row>
    <row r="3934" spans="1:18" s="843" customFormat="1" ht="11.25" x14ac:dyDescent="0.25">
      <c r="A3934" s="107" t="s">
        <v>24055</v>
      </c>
      <c r="B3934" s="10" t="s">
        <v>19548</v>
      </c>
      <c r="C3934" s="269" t="s">
        <v>30118</v>
      </c>
      <c r="D3934" s="841" t="s">
        <v>24228</v>
      </c>
      <c r="E3934" s="837">
        <v>6600</v>
      </c>
      <c r="F3934" s="269" t="s">
        <v>24294</v>
      </c>
      <c r="G3934" s="841" t="s">
        <v>24295</v>
      </c>
      <c r="H3934" s="842" t="s">
        <v>24069</v>
      </c>
      <c r="I3934" s="842"/>
      <c r="J3934" s="107"/>
      <c r="K3934" s="10">
        <v>0</v>
      </c>
      <c r="L3934" s="10">
        <v>0</v>
      </c>
      <c r="M3934" s="838">
        <v>0</v>
      </c>
      <c r="N3934" s="10">
        <f t="shared" ref="N3934" si="25">E3934*L3934</f>
        <v>0</v>
      </c>
      <c r="O3934" s="107">
        <v>5</v>
      </c>
      <c r="P3934" s="838">
        <v>33000</v>
      </c>
      <c r="Q3934" s="10">
        <v>1</v>
      </c>
      <c r="R3934" s="107">
        <v>12</v>
      </c>
    </row>
    <row r="3935" spans="1:18" s="843" customFormat="1" ht="11.25" x14ac:dyDescent="0.25">
      <c r="A3935" s="107" t="s">
        <v>24055</v>
      </c>
      <c r="B3935" s="10" t="s">
        <v>19548</v>
      </c>
      <c r="C3935" s="269" t="s">
        <v>30118</v>
      </c>
      <c r="D3935" s="841" t="s">
        <v>24175</v>
      </c>
      <c r="E3935" s="837">
        <v>10000</v>
      </c>
      <c r="F3935" s="269">
        <v>10452784</v>
      </c>
      <c r="G3935" s="841" t="s">
        <v>24296</v>
      </c>
      <c r="H3935" s="842"/>
      <c r="I3935" s="842"/>
      <c r="J3935" s="107"/>
      <c r="K3935" s="10">
        <v>1</v>
      </c>
      <c r="L3935" s="10">
        <v>11</v>
      </c>
      <c r="M3935" s="838">
        <f>E3935*L3935</f>
        <v>110000</v>
      </c>
      <c r="N3935" s="10">
        <v>1</v>
      </c>
      <c r="O3935" s="107">
        <v>4</v>
      </c>
      <c r="P3935" s="838">
        <f>E3935*O3935</f>
        <v>40000</v>
      </c>
      <c r="Q3935" s="10">
        <v>0</v>
      </c>
      <c r="R3935" s="107">
        <v>0</v>
      </c>
    </row>
    <row r="3936" spans="1:18" s="843" customFormat="1" ht="11.25" x14ac:dyDescent="0.25">
      <c r="A3936" s="107" t="s">
        <v>24055</v>
      </c>
      <c r="B3936" s="10" t="s">
        <v>19548</v>
      </c>
      <c r="C3936" s="269" t="s">
        <v>30118</v>
      </c>
      <c r="D3936" s="841" t="s">
        <v>24297</v>
      </c>
      <c r="E3936" s="837">
        <v>930</v>
      </c>
      <c r="F3936" s="269" t="s">
        <v>24298</v>
      </c>
      <c r="G3936" s="841" t="s">
        <v>24299</v>
      </c>
      <c r="H3936" s="842"/>
      <c r="I3936" s="842"/>
      <c r="J3936" s="107"/>
      <c r="K3936" s="10">
        <v>2</v>
      </c>
      <c r="L3936" s="10">
        <v>12</v>
      </c>
      <c r="M3936" s="838">
        <v>11160</v>
      </c>
      <c r="N3936" s="10">
        <v>1</v>
      </c>
      <c r="O3936" s="107">
        <v>6</v>
      </c>
      <c r="P3936" s="838">
        <f t="shared" ref="P3936:P3980" si="26">E3936*O3936</f>
        <v>5580</v>
      </c>
      <c r="Q3936" s="10">
        <v>1</v>
      </c>
      <c r="R3936" s="107">
        <v>12</v>
      </c>
    </row>
    <row r="3937" spans="1:18" s="843" customFormat="1" ht="22.5" x14ac:dyDescent="0.25">
      <c r="A3937" s="107" t="s">
        <v>24055</v>
      </c>
      <c r="B3937" s="10" t="s">
        <v>19548</v>
      </c>
      <c r="C3937" s="269" t="s">
        <v>30118</v>
      </c>
      <c r="D3937" s="841" t="s">
        <v>24234</v>
      </c>
      <c r="E3937" s="837">
        <v>6600</v>
      </c>
      <c r="F3937" s="269" t="s">
        <v>24300</v>
      </c>
      <c r="G3937" s="841" t="s">
        <v>24301</v>
      </c>
      <c r="H3937" s="842" t="s">
        <v>24184</v>
      </c>
      <c r="I3937" s="842"/>
      <c r="J3937" s="107"/>
      <c r="K3937" s="10">
        <v>1</v>
      </c>
      <c r="L3937" s="10">
        <v>11</v>
      </c>
      <c r="M3937" s="838">
        <v>72600</v>
      </c>
      <c r="N3937" s="10">
        <v>1</v>
      </c>
      <c r="O3937" s="107">
        <v>6</v>
      </c>
      <c r="P3937" s="838">
        <f t="shared" si="26"/>
        <v>39600</v>
      </c>
      <c r="Q3937" s="10">
        <v>1</v>
      </c>
      <c r="R3937" s="107">
        <v>12</v>
      </c>
    </row>
    <row r="3938" spans="1:18" s="843" customFormat="1" ht="11.25" x14ac:dyDescent="0.25">
      <c r="A3938" s="107" t="s">
        <v>24055</v>
      </c>
      <c r="B3938" s="10" t="s">
        <v>19548</v>
      </c>
      <c r="C3938" s="269" t="s">
        <v>30118</v>
      </c>
      <c r="D3938" s="841" t="s">
        <v>24302</v>
      </c>
      <c r="E3938" s="837">
        <v>3000</v>
      </c>
      <c r="F3938" s="269" t="s">
        <v>24303</v>
      </c>
      <c r="G3938" s="841" t="s">
        <v>24304</v>
      </c>
      <c r="H3938" s="842"/>
      <c r="I3938" s="842"/>
      <c r="J3938" s="107"/>
      <c r="K3938" s="10">
        <v>2</v>
      </c>
      <c r="L3938" s="10">
        <v>12</v>
      </c>
      <c r="M3938" s="838">
        <v>36000</v>
      </c>
      <c r="N3938" s="10">
        <v>1</v>
      </c>
      <c r="O3938" s="107">
        <v>6</v>
      </c>
      <c r="P3938" s="838">
        <f t="shared" si="26"/>
        <v>18000</v>
      </c>
      <c r="Q3938" s="10">
        <v>1</v>
      </c>
      <c r="R3938" s="107">
        <v>12</v>
      </c>
    </row>
    <row r="3939" spans="1:18" s="843" customFormat="1" ht="11.25" x14ac:dyDescent="0.25">
      <c r="A3939" s="107" t="s">
        <v>24055</v>
      </c>
      <c r="B3939" s="10" t="s">
        <v>19548</v>
      </c>
      <c r="C3939" s="269" t="s">
        <v>30118</v>
      </c>
      <c r="D3939" s="841" t="s">
        <v>24305</v>
      </c>
      <c r="E3939" s="837">
        <v>930</v>
      </c>
      <c r="F3939" s="269" t="s">
        <v>24306</v>
      </c>
      <c r="G3939" s="841" t="s">
        <v>24307</v>
      </c>
      <c r="H3939" s="842"/>
      <c r="I3939" s="842"/>
      <c r="J3939" s="107"/>
      <c r="K3939" s="10">
        <v>2</v>
      </c>
      <c r="L3939" s="10">
        <v>12</v>
      </c>
      <c r="M3939" s="838">
        <v>11160</v>
      </c>
      <c r="N3939" s="10">
        <v>1</v>
      </c>
      <c r="O3939" s="107">
        <v>6</v>
      </c>
      <c r="P3939" s="838">
        <f t="shared" si="26"/>
        <v>5580</v>
      </c>
      <c r="Q3939" s="10">
        <v>1</v>
      </c>
      <c r="R3939" s="107">
        <v>12</v>
      </c>
    </row>
    <row r="3940" spans="1:18" s="843" customFormat="1" ht="11.25" x14ac:dyDescent="0.25">
      <c r="A3940" s="107" t="s">
        <v>24055</v>
      </c>
      <c r="B3940" s="10" t="s">
        <v>19548</v>
      </c>
      <c r="C3940" s="269" t="s">
        <v>30118</v>
      </c>
      <c r="D3940" s="841" t="s">
        <v>24126</v>
      </c>
      <c r="E3940" s="837">
        <v>1050</v>
      </c>
      <c r="F3940" s="269" t="s">
        <v>24308</v>
      </c>
      <c r="G3940" s="841" t="s">
        <v>24309</v>
      </c>
      <c r="H3940" s="842"/>
      <c r="I3940" s="842"/>
      <c r="J3940" s="107"/>
      <c r="K3940" s="10">
        <v>2</v>
      </c>
      <c r="L3940" s="10">
        <v>12</v>
      </c>
      <c r="M3940" s="838">
        <v>12600</v>
      </c>
      <c r="N3940" s="10">
        <v>1</v>
      </c>
      <c r="O3940" s="107">
        <v>6</v>
      </c>
      <c r="P3940" s="838">
        <f t="shared" si="26"/>
        <v>6300</v>
      </c>
      <c r="Q3940" s="10">
        <v>1</v>
      </c>
      <c r="R3940" s="107">
        <v>12</v>
      </c>
    </row>
    <row r="3941" spans="1:18" s="843" customFormat="1" ht="11.25" x14ac:dyDescent="0.25">
      <c r="A3941" s="107" t="s">
        <v>24055</v>
      </c>
      <c r="B3941" s="10" t="s">
        <v>19548</v>
      </c>
      <c r="C3941" s="269" t="s">
        <v>30118</v>
      </c>
      <c r="D3941" s="841" t="s">
        <v>24310</v>
      </c>
      <c r="E3941" s="837">
        <v>15600</v>
      </c>
      <c r="F3941" s="269" t="s">
        <v>24311</v>
      </c>
      <c r="G3941" s="841" t="s">
        <v>24312</v>
      </c>
      <c r="H3941" s="842"/>
      <c r="I3941" s="842"/>
      <c r="J3941" s="107"/>
      <c r="K3941" s="10">
        <v>1</v>
      </c>
      <c r="L3941" s="10">
        <v>12</v>
      </c>
      <c r="M3941" s="838">
        <v>187200</v>
      </c>
      <c r="N3941" s="10">
        <v>1</v>
      </c>
      <c r="O3941" s="107">
        <v>6</v>
      </c>
      <c r="P3941" s="838">
        <f t="shared" si="26"/>
        <v>93600</v>
      </c>
      <c r="Q3941" s="10">
        <v>1</v>
      </c>
      <c r="R3941" s="107">
        <v>12</v>
      </c>
    </row>
    <row r="3942" spans="1:18" s="843" customFormat="1" ht="11.25" x14ac:dyDescent="0.25">
      <c r="A3942" s="107" t="s">
        <v>24055</v>
      </c>
      <c r="B3942" s="10" t="s">
        <v>19548</v>
      </c>
      <c r="C3942" s="269" t="s">
        <v>30118</v>
      </c>
      <c r="D3942" s="841" t="s">
        <v>24313</v>
      </c>
      <c r="E3942" s="837">
        <v>930</v>
      </c>
      <c r="F3942" s="269" t="s">
        <v>24314</v>
      </c>
      <c r="G3942" s="841" t="s">
        <v>24315</v>
      </c>
      <c r="H3942" s="842"/>
      <c r="I3942" s="842"/>
      <c r="J3942" s="107"/>
      <c r="K3942" s="10">
        <v>2</v>
      </c>
      <c r="L3942" s="10">
        <v>12</v>
      </c>
      <c r="M3942" s="838">
        <v>11160</v>
      </c>
      <c r="N3942" s="10">
        <v>1</v>
      </c>
      <c r="O3942" s="107">
        <v>6</v>
      </c>
      <c r="P3942" s="838">
        <f t="shared" si="26"/>
        <v>5580</v>
      </c>
      <c r="Q3942" s="10">
        <v>1</v>
      </c>
      <c r="R3942" s="107">
        <v>12</v>
      </c>
    </row>
    <row r="3943" spans="1:18" s="843" customFormat="1" ht="11.25" x14ac:dyDescent="0.25">
      <c r="A3943" s="107" t="s">
        <v>24055</v>
      </c>
      <c r="B3943" s="10" t="s">
        <v>19548</v>
      </c>
      <c r="C3943" s="269" t="s">
        <v>30118</v>
      </c>
      <c r="D3943" s="841" t="s">
        <v>24316</v>
      </c>
      <c r="E3943" s="837">
        <v>4500</v>
      </c>
      <c r="F3943" s="269" t="s">
        <v>24317</v>
      </c>
      <c r="G3943" s="841" t="s">
        <v>24318</v>
      </c>
      <c r="H3943" s="842" t="s">
        <v>24069</v>
      </c>
      <c r="I3943" s="842"/>
      <c r="J3943" s="107"/>
      <c r="K3943" s="10">
        <v>2</v>
      </c>
      <c r="L3943" s="10">
        <v>12</v>
      </c>
      <c r="M3943" s="838">
        <v>54000</v>
      </c>
      <c r="N3943" s="10">
        <v>1</v>
      </c>
      <c r="O3943" s="107">
        <v>6</v>
      </c>
      <c r="P3943" s="838">
        <f t="shared" si="26"/>
        <v>27000</v>
      </c>
      <c r="Q3943" s="10">
        <v>1</v>
      </c>
      <c r="R3943" s="107">
        <v>12</v>
      </c>
    </row>
    <row r="3944" spans="1:18" s="843" customFormat="1" ht="11.25" x14ac:dyDescent="0.25">
      <c r="A3944" s="107" t="s">
        <v>24055</v>
      </c>
      <c r="B3944" s="10" t="s">
        <v>19548</v>
      </c>
      <c r="C3944" s="269" t="s">
        <v>30118</v>
      </c>
      <c r="D3944" s="841" t="s">
        <v>24113</v>
      </c>
      <c r="E3944" s="837">
        <v>930</v>
      </c>
      <c r="F3944" s="269" t="s">
        <v>24319</v>
      </c>
      <c r="G3944" s="841" t="s">
        <v>24320</v>
      </c>
      <c r="H3944" s="842"/>
      <c r="I3944" s="842"/>
      <c r="J3944" s="107"/>
      <c r="K3944" s="10">
        <v>2</v>
      </c>
      <c r="L3944" s="10">
        <v>12</v>
      </c>
      <c r="M3944" s="838">
        <v>11160</v>
      </c>
      <c r="N3944" s="10">
        <v>1</v>
      </c>
      <c r="O3944" s="107">
        <v>6</v>
      </c>
      <c r="P3944" s="838">
        <f t="shared" si="26"/>
        <v>5580</v>
      </c>
      <c r="Q3944" s="10">
        <v>1</v>
      </c>
      <c r="R3944" s="107">
        <v>12</v>
      </c>
    </row>
    <row r="3945" spans="1:18" s="843" customFormat="1" ht="11.25" x14ac:dyDescent="0.25">
      <c r="A3945" s="107" t="s">
        <v>24055</v>
      </c>
      <c r="B3945" s="10" t="s">
        <v>19548</v>
      </c>
      <c r="C3945" s="269" t="s">
        <v>30118</v>
      </c>
      <c r="D3945" s="841" t="s">
        <v>24321</v>
      </c>
      <c r="E3945" s="837">
        <v>3000</v>
      </c>
      <c r="F3945" s="269" t="s">
        <v>24322</v>
      </c>
      <c r="G3945" s="841" t="s">
        <v>24323</v>
      </c>
      <c r="H3945" s="842"/>
      <c r="I3945" s="842"/>
      <c r="J3945" s="107"/>
      <c r="K3945" s="10">
        <v>2</v>
      </c>
      <c r="L3945" s="10">
        <v>12</v>
      </c>
      <c r="M3945" s="838">
        <v>36000</v>
      </c>
      <c r="N3945" s="10">
        <v>1</v>
      </c>
      <c r="O3945" s="107">
        <v>6</v>
      </c>
      <c r="P3945" s="838">
        <f t="shared" si="26"/>
        <v>18000</v>
      </c>
      <c r="Q3945" s="10">
        <v>1</v>
      </c>
      <c r="R3945" s="107">
        <v>12</v>
      </c>
    </row>
    <row r="3946" spans="1:18" s="843" customFormat="1" ht="11.25" x14ac:dyDescent="0.25">
      <c r="A3946" s="107" t="s">
        <v>24055</v>
      </c>
      <c r="B3946" s="10" t="s">
        <v>19548</v>
      </c>
      <c r="C3946" s="269" t="s">
        <v>30118</v>
      </c>
      <c r="D3946" s="841" t="s">
        <v>24290</v>
      </c>
      <c r="E3946" s="837">
        <v>1000</v>
      </c>
      <c r="F3946" s="269" t="s">
        <v>24324</v>
      </c>
      <c r="G3946" s="841" t="s">
        <v>24325</v>
      </c>
      <c r="H3946" s="842"/>
      <c r="I3946" s="842"/>
      <c r="J3946" s="107"/>
      <c r="K3946" s="10">
        <v>2</v>
      </c>
      <c r="L3946" s="10">
        <v>12</v>
      </c>
      <c r="M3946" s="838">
        <v>12000</v>
      </c>
      <c r="N3946" s="10">
        <v>1</v>
      </c>
      <c r="O3946" s="107">
        <v>6</v>
      </c>
      <c r="P3946" s="838">
        <f t="shared" si="26"/>
        <v>6000</v>
      </c>
      <c r="Q3946" s="10">
        <v>1</v>
      </c>
      <c r="R3946" s="107">
        <v>12</v>
      </c>
    </row>
    <row r="3947" spans="1:18" s="843" customFormat="1" ht="11.25" x14ac:dyDescent="0.25">
      <c r="A3947" s="107" t="s">
        <v>24055</v>
      </c>
      <c r="B3947" s="10" t="s">
        <v>19548</v>
      </c>
      <c r="C3947" s="269" t="s">
        <v>30118</v>
      </c>
      <c r="D3947" s="841" t="s">
        <v>24326</v>
      </c>
      <c r="E3947" s="837">
        <v>3000</v>
      </c>
      <c r="F3947" s="269" t="s">
        <v>24327</v>
      </c>
      <c r="G3947" s="841" t="s">
        <v>24328</v>
      </c>
      <c r="H3947" s="842" t="s">
        <v>24329</v>
      </c>
      <c r="I3947" s="842"/>
      <c r="J3947" s="107"/>
      <c r="K3947" s="10">
        <v>2</v>
      </c>
      <c r="L3947" s="10">
        <v>12</v>
      </c>
      <c r="M3947" s="838">
        <v>36000</v>
      </c>
      <c r="N3947" s="10">
        <v>1</v>
      </c>
      <c r="O3947" s="107">
        <v>6</v>
      </c>
      <c r="P3947" s="838">
        <f t="shared" si="26"/>
        <v>18000</v>
      </c>
      <c r="Q3947" s="10">
        <v>1</v>
      </c>
      <c r="R3947" s="107">
        <v>12</v>
      </c>
    </row>
    <row r="3948" spans="1:18" s="843" customFormat="1" ht="11.25" x14ac:dyDescent="0.25">
      <c r="A3948" s="107" t="s">
        <v>24055</v>
      </c>
      <c r="B3948" s="10" t="s">
        <v>19548</v>
      </c>
      <c r="C3948" s="269" t="s">
        <v>30118</v>
      </c>
      <c r="D3948" s="841" t="s">
        <v>24060</v>
      </c>
      <c r="E3948" s="837">
        <v>930</v>
      </c>
      <c r="F3948" s="269" t="s">
        <v>24330</v>
      </c>
      <c r="G3948" s="841" t="s">
        <v>24331</v>
      </c>
      <c r="H3948" s="842"/>
      <c r="I3948" s="842"/>
      <c r="J3948" s="107"/>
      <c r="K3948" s="10">
        <v>2</v>
      </c>
      <c r="L3948" s="10">
        <v>12</v>
      </c>
      <c r="M3948" s="838">
        <v>11160</v>
      </c>
      <c r="N3948" s="10">
        <v>1</v>
      </c>
      <c r="O3948" s="107">
        <v>6</v>
      </c>
      <c r="P3948" s="838">
        <f t="shared" si="26"/>
        <v>5580</v>
      </c>
      <c r="Q3948" s="10">
        <v>1</v>
      </c>
      <c r="R3948" s="107">
        <v>12</v>
      </c>
    </row>
    <row r="3949" spans="1:18" s="843" customFormat="1" ht="11.25" x14ac:dyDescent="0.25">
      <c r="A3949" s="107" t="s">
        <v>24055</v>
      </c>
      <c r="B3949" s="10" t="s">
        <v>19548</v>
      </c>
      <c r="C3949" s="269" t="s">
        <v>30118</v>
      </c>
      <c r="D3949" s="841" t="s">
        <v>24228</v>
      </c>
      <c r="E3949" s="837">
        <v>10000</v>
      </c>
      <c r="F3949" s="269" t="s">
        <v>24332</v>
      </c>
      <c r="G3949" s="841" t="s">
        <v>24333</v>
      </c>
      <c r="H3949" s="842"/>
      <c r="I3949" s="842"/>
      <c r="J3949" s="107"/>
      <c r="K3949" s="10">
        <v>1</v>
      </c>
      <c r="L3949" s="10">
        <v>12</v>
      </c>
      <c r="M3949" s="838">
        <v>120000</v>
      </c>
      <c r="N3949" s="10">
        <v>1</v>
      </c>
      <c r="O3949" s="107">
        <v>6</v>
      </c>
      <c r="P3949" s="838">
        <f t="shared" si="26"/>
        <v>60000</v>
      </c>
      <c r="Q3949" s="10">
        <v>1</v>
      </c>
      <c r="R3949" s="107">
        <v>12</v>
      </c>
    </row>
    <row r="3950" spans="1:18" s="843" customFormat="1" ht="11.25" x14ac:dyDescent="0.25">
      <c r="A3950" s="107" t="s">
        <v>24055</v>
      </c>
      <c r="B3950" s="10" t="s">
        <v>19548</v>
      </c>
      <c r="C3950" s="269" t="s">
        <v>30118</v>
      </c>
      <c r="D3950" s="841" t="s">
        <v>24334</v>
      </c>
      <c r="E3950" s="837">
        <v>3000</v>
      </c>
      <c r="F3950" s="269" t="s">
        <v>24335</v>
      </c>
      <c r="G3950" s="841" t="s">
        <v>24336</v>
      </c>
      <c r="H3950" s="842"/>
      <c r="I3950" s="842"/>
      <c r="J3950" s="107"/>
      <c r="K3950" s="10">
        <v>2</v>
      </c>
      <c r="L3950" s="10">
        <v>12</v>
      </c>
      <c r="M3950" s="838">
        <v>36000</v>
      </c>
      <c r="N3950" s="10">
        <v>1</v>
      </c>
      <c r="O3950" s="107">
        <v>6</v>
      </c>
      <c r="P3950" s="838">
        <f t="shared" si="26"/>
        <v>18000</v>
      </c>
      <c r="Q3950" s="10">
        <v>1</v>
      </c>
      <c r="R3950" s="107">
        <v>12</v>
      </c>
    </row>
    <row r="3951" spans="1:18" s="843" customFormat="1" ht="11.25" x14ac:dyDescent="0.25">
      <c r="A3951" s="107" t="s">
        <v>24055</v>
      </c>
      <c r="B3951" s="10" t="s">
        <v>19548</v>
      </c>
      <c r="C3951" s="269" t="s">
        <v>30118</v>
      </c>
      <c r="D3951" s="841" t="s">
        <v>24234</v>
      </c>
      <c r="E3951" s="837">
        <v>14000</v>
      </c>
      <c r="F3951" s="269" t="s">
        <v>24337</v>
      </c>
      <c r="G3951" s="841" t="s">
        <v>24338</v>
      </c>
      <c r="H3951" s="842" t="s">
        <v>24069</v>
      </c>
      <c r="I3951" s="842"/>
      <c r="J3951" s="107"/>
      <c r="K3951" s="10">
        <v>1</v>
      </c>
      <c r="L3951" s="10">
        <v>12</v>
      </c>
      <c r="M3951" s="838">
        <v>168000</v>
      </c>
      <c r="N3951" s="10">
        <v>1</v>
      </c>
      <c r="O3951" s="107">
        <v>6</v>
      </c>
      <c r="P3951" s="838">
        <f t="shared" si="26"/>
        <v>84000</v>
      </c>
      <c r="Q3951" s="10">
        <v>1</v>
      </c>
      <c r="R3951" s="107">
        <v>12</v>
      </c>
    </row>
    <row r="3952" spans="1:18" s="843" customFormat="1" ht="11.25" x14ac:dyDescent="0.25">
      <c r="A3952" s="107" t="s">
        <v>24055</v>
      </c>
      <c r="B3952" s="10" t="s">
        <v>19548</v>
      </c>
      <c r="C3952" s="269" t="s">
        <v>30118</v>
      </c>
      <c r="D3952" s="841" t="s">
        <v>24339</v>
      </c>
      <c r="E3952" s="837">
        <v>1400</v>
      </c>
      <c r="F3952" s="269" t="s">
        <v>24340</v>
      </c>
      <c r="G3952" s="841" t="s">
        <v>24341</v>
      </c>
      <c r="H3952" s="842"/>
      <c r="I3952" s="842"/>
      <c r="J3952" s="107"/>
      <c r="K3952" s="10">
        <v>2</v>
      </c>
      <c r="L3952" s="10">
        <v>12</v>
      </c>
      <c r="M3952" s="838">
        <v>16800</v>
      </c>
      <c r="N3952" s="10">
        <v>1</v>
      </c>
      <c r="O3952" s="107">
        <v>6</v>
      </c>
      <c r="P3952" s="838">
        <f t="shared" si="26"/>
        <v>8400</v>
      </c>
      <c r="Q3952" s="10">
        <v>1</v>
      </c>
      <c r="R3952" s="107">
        <v>12</v>
      </c>
    </row>
    <row r="3953" spans="1:18" s="843" customFormat="1" ht="11.25" x14ac:dyDescent="0.25">
      <c r="A3953" s="107" t="s">
        <v>24055</v>
      </c>
      <c r="B3953" s="10" t="s">
        <v>19548</v>
      </c>
      <c r="C3953" s="269" t="s">
        <v>30118</v>
      </c>
      <c r="D3953" s="841" t="s">
        <v>24228</v>
      </c>
      <c r="E3953" s="837">
        <v>10000</v>
      </c>
      <c r="F3953" s="269" t="s">
        <v>24342</v>
      </c>
      <c r="G3953" s="841" t="s">
        <v>24343</v>
      </c>
      <c r="H3953" s="842" t="s">
        <v>24178</v>
      </c>
      <c r="I3953" s="842"/>
      <c r="J3953" s="107"/>
      <c r="K3953" s="10">
        <v>1</v>
      </c>
      <c r="L3953" s="10">
        <v>12</v>
      </c>
      <c r="M3953" s="838">
        <v>120000</v>
      </c>
      <c r="N3953" s="10">
        <v>1</v>
      </c>
      <c r="O3953" s="107">
        <v>6</v>
      </c>
      <c r="P3953" s="838">
        <f t="shared" si="26"/>
        <v>60000</v>
      </c>
      <c r="Q3953" s="10">
        <v>1</v>
      </c>
      <c r="R3953" s="107">
        <v>12</v>
      </c>
    </row>
    <row r="3954" spans="1:18" s="843" customFormat="1" ht="11.25" x14ac:dyDescent="0.25">
      <c r="A3954" s="107" t="s">
        <v>24055</v>
      </c>
      <c r="B3954" s="10" t="s">
        <v>19548</v>
      </c>
      <c r="C3954" s="269" t="s">
        <v>30118</v>
      </c>
      <c r="D3954" s="841" t="s">
        <v>24290</v>
      </c>
      <c r="E3954" s="837">
        <v>1000</v>
      </c>
      <c r="F3954" s="269" t="s">
        <v>24344</v>
      </c>
      <c r="G3954" s="841" t="s">
        <v>24345</v>
      </c>
      <c r="H3954" s="842"/>
      <c r="I3954" s="842"/>
      <c r="J3954" s="107"/>
      <c r="K3954" s="10">
        <v>2</v>
      </c>
      <c r="L3954" s="10">
        <v>12</v>
      </c>
      <c r="M3954" s="838">
        <v>12000</v>
      </c>
      <c r="N3954" s="10">
        <v>1</v>
      </c>
      <c r="O3954" s="107">
        <v>6</v>
      </c>
      <c r="P3954" s="838">
        <f t="shared" si="26"/>
        <v>6000</v>
      </c>
      <c r="Q3954" s="10">
        <v>1</v>
      </c>
      <c r="R3954" s="107">
        <v>12</v>
      </c>
    </row>
    <row r="3955" spans="1:18" s="843" customFormat="1" ht="11.25" x14ac:dyDescent="0.25">
      <c r="A3955" s="107" t="s">
        <v>24055</v>
      </c>
      <c r="B3955" s="10" t="s">
        <v>19548</v>
      </c>
      <c r="C3955" s="269" t="s">
        <v>30118</v>
      </c>
      <c r="D3955" s="841" t="s">
        <v>24223</v>
      </c>
      <c r="E3955" s="837">
        <v>1000</v>
      </c>
      <c r="F3955" s="269" t="s">
        <v>24346</v>
      </c>
      <c r="G3955" s="841" t="s">
        <v>24347</v>
      </c>
      <c r="H3955" s="842"/>
      <c r="I3955" s="842"/>
      <c r="J3955" s="107"/>
      <c r="K3955" s="10">
        <v>2</v>
      </c>
      <c r="L3955" s="10">
        <v>12</v>
      </c>
      <c r="M3955" s="838">
        <v>12000</v>
      </c>
      <c r="N3955" s="10">
        <v>1</v>
      </c>
      <c r="O3955" s="107">
        <v>6</v>
      </c>
      <c r="P3955" s="838">
        <f t="shared" si="26"/>
        <v>6000</v>
      </c>
      <c r="Q3955" s="10">
        <v>1</v>
      </c>
      <c r="R3955" s="107">
        <v>12</v>
      </c>
    </row>
    <row r="3956" spans="1:18" s="843" customFormat="1" ht="11.25" x14ac:dyDescent="0.25">
      <c r="A3956" s="107" t="s">
        <v>24055</v>
      </c>
      <c r="B3956" s="10" t="s">
        <v>19548</v>
      </c>
      <c r="C3956" s="269" t="s">
        <v>30118</v>
      </c>
      <c r="D3956" s="841" t="s">
        <v>24113</v>
      </c>
      <c r="E3956" s="837">
        <v>930</v>
      </c>
      <c r="F3956" s="269" t="s">
        <v>24348</v>
      </c>
      <c r="G3956" s="841" t="s">
        <v>24349</v>
      </c>
      <c r="H3956" s="842"/>
      <c r="I3956" s="842"/>
      <c r="J3956" s="107"/>
      <c r="K3956" s="10">
        <v>2</v>
      </c>
      <c r="L3956" s="10">
        <v>12</v>
      </c>
      <c r="M3956" s="838">
        <v>11160</v>
      </c>
      <c r="N3956" s="10">
        <v>1</v>
      </c>
      <c r="O3956" s="107">
        <v>6</v>
      </c>
      <c r="P3956" s="838">
        <f t="shared" si="26"/>
        <v>5580</v>
      </c>
      <c r="Q3956" s="10">
        <v>1</v>
      </c>
      <c r="R3956" s="107">
        <v>12</v>
      </c>
    </row>
    <row r="3957" spans="1:18" s="843" customFormat="1" ht="11.25" x14ac:dyDescent="0.25">
      <c r="A3957" s="107" t="s">
        <v>24055</v>
      </c>
      <c r="B3957" s="10" t="s">
        <v>19548</v>
      </c>
      <c r="C3957" s="269" t="s">
        <v>30118</v>
      </c>
      <c r="D3957" s="841" t="s">
        <v>24113</v>
      </c>
      <c r="E3957" s="837">
        <v>960</v>
      </c>
      <c r="F3957" s="269" t="s">
        <v>24350</v>
      </c>
      <c r="G3957" s="841" t="s">
        <v>24351</v>
      </c>
      <c r="H3957" s="842"/>
      <c r="I3957" s="842"/>
      <c r="J3957" s="107"/>
      <c r="K3957" s="10">
        <v>2</v>
      </c>
      <c r="L3957" s="10">
        <v>12</v>
      </c>
      <c r="M3957" s="838">
        <v>11520</v>
      </c>
      <c r="N3957" s="10">
        <v>1</v>
      </c>
      <c r="O3957" s="107">
        <v>6</v>
      </c>
      <c r="P3957" s="838">
        <f t="shared" si="26"/>
        <v>5760</v>
      </c>
      <c r="Q3957" s="10">
        <v>1</v>
      </c>
      <c r="R3957" s="107">
        <v>12</v>
      </c>
    </row>
    <row r="3958" spans="1:18" s="843" customFormat="1" ht="11.25" x14ac:dyDescent="0.25">
      <c r="A3958" s="107" t="s">
        <v>24055</v>
      </c>
      <c r="B3958" s="10" t="s">
        <v>19548</v>
      </c>
      <c r="C3958" s="269" t="s">
        <v>30118</v>
      </c>
      <c r="D3958" s="841" t="s">
        <v>24223</v>
      </c>
      <c r="E3958" s="837">
        <v>1800</v>
      </c>
      <c r="F3958" s="269" t="s">
        <v>24352</v>
      </c>
      <c r="G3958" s="841" t="s">
        <v>24353</v>
      </c>
      <c r="H3958" s="842"/>
      <c r="I3958" s="842"/>
      <c r="J3958" s="107"/>
      <c r="K3958" s="10">
        <v>2</v>
      </c>
      <c r="L3958" s="10">
        <v>12</v>
      </c>
      <c r="M3958" s="838">
        <v>21600</v>
      </c>
      <c r="N3958" s="10">
        <v>1</v>
      </c>
      <c r="O3958" s="107">
        <v>6</v>
      </c>
      <c r="P3958" s="838">
        <f t="shared" si="26"/>
        <v>10800</v>
      </c>
      <c r="Q3958" s="10">
        <v>1</v>
      </c>
      <c r="R3958" s="107">
        <v>12</v>
      </c>
    </row>
    <row r="3959" spans="1:18" s="843" customFormat="1" ht="11.25" x14ac:dyDescent="0.25">
      <c r="A3959" s="107" t="s">
        <v>24055</v>
      </c>
      <c r="B3959" s="10" t="s">
        <v>19548</v>
      </c>
      <c r="C3959" s="269" t="s">
        <v>30118</v>
      </c>
      <c r="D3959" s="841" t="s">
        <v>24137</v>
      </c>
      <c r="E3959" s="837">
        <v>930</v>
      </c>
      <c r="F3959" s="269" t="s">
        <v>24354</v>
      </c>
      <c r="G3959" s="841" t="s">
        <v>24355</v>
      </c>
      <c r="H3959" s="842"/>
      <c r="I3959" s="842"/>
      <c r="J3959" s="107"/>
      <c r="K3959" s="10">
        <v>2</v>
      </c>
      <c r="L3959" s="10">
        <v>12</v>
      </c>
      <c r="M3959" s="838">
        <v>11160</v>
      </c>
      <c r="N3959" s="10">
        <v>1</v>
      </c>
      <c r="O3959" s="107">
        <v>6</v>
      </c>
      <c r="P3959" s="838">
        <f t="shared" si="26"/>
        <v>5580</v>
      </c>
      <c r="Q3959" s="10">
        <v>1</v>
      </c>
      <c r="R3959" s="107">
        <v>12</v>
      </c>
    </row>
    <row r="3960" spans="1:18" s="843" customFormat="1" ht="11.25" x14ac:dyDescent="0.25">
      <c r="A3960" s="107" t="s">
        <v>24055</v>
      </c>
      <c r="B3960" s="10" t="s">
        <v>19548</v>
      </c>
      <c r="C3960" s="269" t="s">
        <v>30118</v>
      </c>
      <c r="D3960" s="841" t="s">
        <v>24175</v>
      </c>
      <c r="E3960" s="837">
        <v>6600</v>
      </c>
      <c r="F3960" s="269" t="s">
        <v>24356</v>
      </c>
      <c r="G3960" s="841" t="s">
        <v>24357</v>
      </c>
      <c r="H3960" s="842" t="s">
        <v>24358</v>
      </c>
      <c r="I3960" s="842"/>
      <c r="J3960" s="107"/>
      <c r="K3960" s="10">
        <v>1</v>
      </c>
      <c r="L3960" s="10">
        <v>11</v>
      </c>
      <c r="M3960" s="838">
        <v>72600</v>
      </c>
      <c r="N3960" s="10">
        <v>1</v>
      </c>
      <c r="O3960" s="107">
        <v>6</v>
      </c>
      <c r="P3960" s="838">
        <f t="shared" si="26"/>
        <v>39600</v>
      </c>
      <c r="Q3960" s="10">
        <v>1</v>
      </c>
      <c r="R3960" s="107">
        <v>12</v>
      </c>
    </row>
    <row r="3961" spans="1:18" s="843" customFormat="1" ht="11.25" x14ac:dyDescent="0.25">
      <c r="A3961" s="107" t="s">
        <v>24055</v>
      </c>
      <c r="B3961" s="10" t="s">
        <v>19548</v>
      </c>
      <c r="C3961" s="269" t="s">
        <v>30118</v>
      </c>
      <c r="D3961" s="841" t="s">
        <v>24237</v>
      </c>
      <c r="E3961" s="837">
        <v>930</v>
      </c>
      <c r="F3961" s="269" t="s">
        <v>24359</v>
      </c>
      <c r="G3961" s="841" t="s">
        <v>24360</v>
      </c>
      <c r="H3961" s="842"/>
      <c r="I3961" s="842"/>
      <c r="J3961" s="107"/>
      <c r="K3961" s="10">
        <v>2</v>
      </c>
      <c r="L3961" s="10">
        <v>12</v>
      </c>
      <c r="M3961" s="838">
        <v>11160</v>
      </c>
      <c r="N3961" s="10">
        <v>1</v>
      </c>
      <c r="O3961" s="107">
        <v>6</v>
      </c>
      <c r="P3961" s="838">
        <f t="shared" si="26"/>
        <v>5580</v>
      </c>
      <c r="Q3961" s="10">
        <v>1</v>
      </c>
      <c r="R3961" s="107">
        <v>12</v>
      </c>
    </row>
    <row r="3962" spans="1:18" s="843" customFormat="1" ht="11.25" x14ac:dyDescent="0.25">
      <c r="A3962" s="107" t="s">
        <v>24055</v>
      </c>
      <c r="B3962" s="10" t="s">
        <v>19548</v>
      </c>
      <c r="C3962" s="269" t="s">
        <v>30118</v>
      </c>
      <c r="D3962" s="841" t="s">
        <v>24237</v>
      </c>
      <c r="E3962" s="837">
        <v>930</v>
      </c>
      <c r="F3962" s="269" t="s">
        <v>24361</v>
      </c>
      <c r="G3962" s="841" t="s">
        <v>24362</v>
      </c>
      <c r="H3962" s="842"/>
      <c r="I3962" s="842"/>
      <c r="J3962" s="107"/>
      <c r="K3962" s="10">
        <v>2</v>
      </c>
      <c r="L3962" s="10">
        <v>12</v>
      </c>
      <c r="M3962" s="838">
        <v>11160</v>
      </c>
      <c r="N3962" s="10">
        <v>1</v>
      </c>
      <c r="O3962" s="107">
        <v>6</v>
      </c>
      <c r="P3962" s="838">
        <f t="shared" si="26"/>
        <v>5580</v>
      </c>
      <c r="Q3962" s="10">
        <v>1</v>
      </c>
      <c r="R3962" s="107">
        <v>12</v>
      </c>
    </row>
    <row r="3963" spans="1:18" s="843" customFormat="1" ht="11.25" x14ac:dyDescent="0.25">
      <c r="A3963" s="107" t="s">
        <v>24055</v>
      </c>
      <c r="B3963" s="10" t="s">
        <v>19548</v>
      </c>
      <c r="C3963" s="269" t="s">
        <v>30118</v>
      </c>
      <c r="D3963" s="841" t="s">
        <v>24060</v>
      </c>
      <c r="E3963" s="837">
        <v>1450</v>
      </c>
      <c r="F3963" s="269" t="s">
        <v>24363</v>
      </c>
      <c r="G3963" s="841" t="s">
        <v>24364</v>
      </c>
      <c r="H3963" s="842"/>
      <c r="I3963" s="842"/>
      <c r="J3963" s="107"/>
      <c r="K3963" s="10">
        <v>2</v>
      </c>
      <c r="L3963" s="10">
        <v>12</v>
      </c>
      <c r="M3963" s="838">
        <v>17400</v>
      </c>
      <c r="N3963" s="10">
        <v>1</v>
      </c>
      <c r="O3963" s="107">
        <v>6</v>
      </c>
      <c r="P3963" s="838">
        <f t="shared" si="26"/>
        <v>8700</v>
      </c>
      <c r="Q3963" s="10">
        <v>1</v>
      </c>
      <c r="R3963" s="107">
        <v>12</v>
      </c>
    </row>
    <row r="3964" spans="1:18" s="843" customFormat="1" ht="11.25" x14ac:dyDescent="0.25">
      <c r="A3964" s="107" t="s">
        <v>24055</v>
      </c>
      <c r="B3964" s="10" t="s">
        <v>19548</v>
      </c>
      <c r="C3964" s="269" t="s">
        <v>30118</v>
      </c>
      <c r="D3964" s="841" t="s">
        <v>24113</v>
      </c>
      <c r="E3964" s="837">
        <v>930</v>
      </c>
      <c r="F3964" s="269" t="s">
        <v>24365</v>
      </c>
      <c r="G3964" s="841" t="s">
        <v>24366</v>
      </c>
      <c r="H3964" s="842"/>
      <c r="I3964" s="842"/>
      <c r="J3964" s="107"/>
      <c r="K3964" s="10">
        <v>2</v>
      </c>
      <c r="L3964" s="10">
        <v>12</v>
      </c>
      <c r="M3964" s="838">
        <v>11160</v>
      </c>
      <c r="N3964" s="10">
        <v>1</v>
      </c>
      <c r="O3964" s="107">
        <v>6</v>
      </c>
      <c r="P3964" s="838">
        <f t="shared" si="26"/>
        <v>5580</v>
      </c>
      <c r="Q3964" s="10">
        <v>1</v>
      </c>
      <c r="R3964" s="107">
        <v>12</v>
      </c>
    </row>
    <row r="3965" spans="1:18" s="843" customFormat="1" ht="11.25" x14ac:dyDescent="0.25">
      <c r="A3965" s="107" t="s">
        <v>24055</v>
      </c>
      <c r="B3965" s="10" t="s">
        <v>19548</v>
      </c>
      <c r="C3965" s="269" t="s">
        <v>30118</v>
      </c>
      <c r="D3965" s="841" t="s">
        <v>24175</v>
      </c>
      <c r="E3965" s="837">
        <v>6600</v>
      </c>
      <c r="F3965" s="269" t="s">
        <v>24367</v>
      </c>
      <c r="G3965" s="841" t="s">
        <v>24368</v>
      </c>
      <c r="H3965" s="842" t="s">
        <v>24369</v>
      </c>
      <c r="I3965" s="842"/>
      <c r="J3965" s="107"/>
      <c r="K3965" s="10">
        <v>1</v>
      </c>
      <c r="L3965" s="10">
        <v>11</v>
      </c>
      <c r="M3965" s="838">
        <v>72600</v>
      </c>
      <c r="N3965" s="10">
        <v>1</v>
      </c>
      <c r="O3965" s="107">
        <v>6</v>
      </c>
      <c r="P3965" s="838">
        <f t="shared" si="26"/>
        <v>39600</v>
      </c>
      <c r="Q3965" s="10">
        <v>1</v>
      </c>
      <c r="R3965" s="107">
        <v>12</v>
      </c>
    </row>
    <row r="3966" spans="1:18" s="843" customFormat="1" ht="11.25" x14ac:dyDescent="0.25">
      <c r="A3966" s="107" t="s">
        <v>24055</v>
      </c>
      <c r="B3966" s="10" t="s">
        <v>19548</v>
      </c>
      <c r="C3966" s="269" t="s">
        <v>30118</v>
      </c>
      <c r="D3966" s="841" t="s">
        <v>24370</v>
      </c>
      <c r="E3966" s="837">
        <v>1900</v>
      </c>
      <c r="F3966" s="269" t="s">
        <v>24371</v>
      </c>
      <c r="G3966" s="841" t="s">
        <v>24372</v>
      </c>
      <c r="H3966" s="842"/>
      <c r="I3966" s="842"/>
      <c r="J3966" s="107"/>
      <c r="K3966" s="10">
        <v>2</v>
      </c>
      <c r="L3966" s="10">
        <v>12</v>
      </c>
      <c r="M3966" s="838">
        <v>22800</v>
      </c>
      <c r="N3966" s="10">
        <v>1</v>
      </c>
      <c r="O3966" s="107">
        <v>6</v>
      </c>
      <c r="P3966" s="838">
        <f t="shared" si="26"/>
        <v>11400</v>
      </c>
      <c r="Q3966" s="10">
        <v>1</v>
      </c>
      <c r="R3966" s="107">
        <v>12</v>
      </c>
    </row>
    <row r="3967" spans="1:18" s="843" customFormat="1" ht="11.25" x14ac:dyDescent="0.25">
      <c r="A3967" s="107" t="s">
        <v>24055</v>
      </c>
      <c r="B3967" s="10" t="s">
        <v>19548</v>
      </c>
      <c r="C3967" s="269" t="s">
        <v>30118</v>
      </c>
      <c r="D3967" s="841" t="s">
        <v>24113</v>
      </c>
      <c r="E3967" s="837">
        <v>1050</v>
      </c>
      <c r="F3967" s="269" t="s">
        <v>24373</v>
      </c>
      <c r="G3967" s="841" t="s">
        <v>24374</v>
      </c>
      <c r="H3967" s="842"/>
      <c r="I3967" s="842"/>
      <c r="J3967" s="107"/>
      <c r="K3967" s="10">
        <v>2</v>
      </c>
      <c r="L3967" s="10">
        <v>12</v>
      </c>
      <c r="M3967" s="838">
        <v>12600</v>
      </c>
      <c r="N3967" s="10">
        <v>1</v>
      </c>
      <c r="O3967" s="107">
        <v>6</v>
      </c>
      <c r="P3967" s="838">
        <f t="shared" si="26"/>
        <v>6300</v>
      </c>
      <c r="Q3967" s="10">
        <v>1</v>
      </c>
      <c r="R3967" s="107">
        <v>12</v>
      </c>
    </row>
    <row r="3968" spans="1:18" s="843" customFormat="1" ht="11.25" x14ac:dyDescent="0.25">
      <c r="A3968" s="107" t="s">
        <v>24055</v>
      </c>
      <c r="B3968" s="10" t="s">
        <v>19548</v>
      </c>
      <c r="C3968" s="269" t="s">
        <v>30118</v>
      </c>
      <c r="D3968" s="841" t="s">
        <v>24060</v>
      </c>
      <c r="E3968" s="837">
        <v>1000</v>
      </c>
      <c r="F3968" s="269" t="s">
        <v>24375</v>
      </c>
      <c r="G3968" s="841" t="s">
        <v>24376</v>
      </c>
      <c r="H3968" s="842"/>
      <c r="I3968" s="842"/>
      <c r="J3968" s="107"/>
      <c r="K3968" s="10">
        <v>2</v>
      </c>
      <c r="L3968" s="10">
        <v>12</v>
      </c>
      <c r="M3968" s="838">
        <v>12000</v>
      </c>
      <c r="N3968" s="10">
        <v>1</v>
      </c>
      <c r="O3968" s="107">
        <v>6</v>
      </c>
      <c r="P3968" s="838">
        <f t="shared" si="26"/>
        <v>6000</v>
      </c>
      <c r="Q3968" s="10">
        <v>1</v>
      </c>
      <c r="R3968" s="107">
        <v>12</v>
      </c>
    </row>
    <row r="3969" spans="1:18" s="843" customFormat="1" ht="11.25" x14ac:dyDescent="0.25">
      <c r="A3969" s="107" t="s">
        <v>24055</v>
      </c>
      <c r="B3969" s="10" t="s">
        <v>19548</v>
      </c>
      <c r="C3969" s="269" t="s">
        <v>30118</v>
      </c>
      <c r="D3969" s="841" t="s">
        <v>24113</v>
      </c>
      <c r="E3969" s="837">
        <v>1300</v>
      </c>
      <c r="F3969" s="269" t="s">
        <v>24377</v>
      </c>
      <c r="G3969" s="841" t="s">
        <v>24378</v>
      </c>
      <c r="H3969" s="842"/>
      <c r="I3969" s="842"/>
      <c r="J3969" s="107"/>
      <c r="K3969" s="10">
        <v>2</v>
      </c>
      <c r="L3969" s="10">
        <v>12</v>
      </c>
      <c r="M3969" s="838">
        <v>15600</v>
      </c>
      <c r="N3969" s="10">
        <v>1</v>
      </c>
      <c r="O3969" s="107">
        <v>6</v>
      </c>
      <c r="P3969" s="838">
        <f t="shared" si="26"/>
        <v>7800</v>
      </c>
      <c r="Q3969" s="10">
        <v>1</v>
      </c>
      <c r="R3969" s="107">
        <v>12</v>
      </c>
    </row>
    <row r="3970" spans="1:18" s="843" customFormat="1" ht="11.25" x14ac:dyDescent="0.25">
      <c r="A3970" s="107" t="s">
        <v>24055</v>
      </c>
      <c r="B3970" s="10" t="s">
        <v>19548</v>
      </c>
      <c r="C3970" s="269" t="s">
        <v>30118</v>
      </c>
      <c r="D3970" s="841" t="s">
        <v>24175</v>
      </c>
      <c r="E3970" s="837">
        <v>10000</v>
      </c>
      <c r="F3970" s="269" t="s">
        <v>24379</v>
      </c>
      <c r="G3970" s="841" t="s">
        <v>24380</v>
      </c>
      <c r="H3970" s="842" t="s">
        <v>24178</v>
      </c>
      <c r="I3970" s="842"/>
      <c r="J3970" s="107"/>
      <c r="K3970" s="10">
        <v>1</v>
      </c>
      <c r="L3970" s="10">
        <v>12</v>
      </c>
      <c r="M3970" s="838">
        <v>120000</v>
      </c>
      <c r="N3970" s="10">
        <v>1</v>
      </c>
      <c r="O3970" s="107">
        <v>6</v>
      </c>
      <c r="P3970" s="838">
        <f t="shared" si="26"/>
        <v>60000</v>
      </c>
      <c r="Q3970" s="10">
        <v>1</v>
      </c>
      <c r="R3970" s="107">
        <v>12</v>
      </c>
    </row>
    <row r="3971" spans="1:18" s="843" customFormat="1" ht="11.25" x14ac:dyDescent="0.25">
      <c r="A3971" s="107" t="s">
        <v>24055</v>
      </c>
      <c r="B3971" s="10" t="s">
        <v>19548</v>
      </c>
      <c r="C3971" s="269" t="s">
        <v>30118</v>
      </c>
      <c r="D3971" s="841" t="s">
        <v>24213</v>
      </c>
      <c r="E3971" s="837">
        <v>930</v>
      </c>
      <c r="F3971" s="269" t="s">
        <v>24381</v>
      </c>
      <c r="G3971" s="841" t="s">
        <v>24382</v>
      </c>
      <c r="H3971" s="842"/>
      <c r="I3971" s="842"/>
      <c r="J3971" s="107"/>
      <c r="K3971" s="10">
        <v>2</v>
      </c>
      <c r="L3971" s="10">
        <v>12</v>
      </c>
      <c r="M3971" s="838">
        <v>11160</v>
      </c>
      <c r="N3971" s="10">
        <v>1</v>
      </c>
      <c r="O3971" s="107">
        <v>6</v>
      </c>
      <c r="P3971" s="838">
        <f t="shared" si="26"/>
        <v>5580</v>
      </c>
      <c r="Q3971" s="10">
        <v>1</v>
      </c>
      <c r="R3971" s="107">
        <v>12</v>
      </c>
    </row>
    <row r="3972" spans="1:18" s="843" customFormat="1" ht="11.25" x14ac:dyDescent="0.25">
      <c r="A3972" s="107" t="s">
        <v>24055</v>
      </c>
      <c r="B3972" s="10" t="s">
        <v>19548</v>
      </c>
      <c r="C3972" s="269" t="s">
        <v>30118</v>
      </c>
      <c r="D3972" s="841" t="s">
        <v>24383</v>
      </c>
      <c r="E3972" s="837">
        <v>4500</v>
      </c>
      <c r="F3972" s="269" t="s">
        <v>24384</v>
      </c>
      <c r="G3972" s="841" t="s">
        <v>24385</v>
      </c>
      <c r="H3972" s="842"/>
      <c r="I3972" s="842"/>
      <c r="J3972" s="107"/>
      <c r="K3972" s="10">
        <v>2</v>
      </c>
      <c r="L3972" s="10">
        <v>12</v>
      </c>
      <c r="M3972" s="838">
        <v>54000</v>
      </c>
      <c r="N3972" s="10">
        <v>1</v>
      </c>
      <c r="O3972" s="107">
        <v>6</v>
      </c>
      <c r="P3972" s="838">
        <f t="shared" si="26"/>
        <v>27000</v>
      </c>
      <c r="Q3972" s="10">
        <v>1</v>
      </c>
      <c r="R3972" s="107">
        <v>12</v>
      </c>
    </row>
    <row r="3973" spans="1:18" s="843" customFormat="1" ht="11.25" x14ac:dyDescent="0.25">
      <c r="A3973" s="107" t="s">
        <v>24055</v>
      </c>
      <c r="B3973" s="10" t="s">
        <v>19548</v>
      </c>
      <c r="C3973" s="269" t="s">
        <v>30118</v>
      </c>
      <c r="D3973" s="841" t="s">
        <v>24386</v>
      </c>
      <c r="E3973" s="837">
        <v>930</v>
      </c>
      <c r="F3973" s="269" t="s">
        <v>24387</v>
      </c>
      <c r="G3973" s="841" t="s">
        <v>24388</v>
      </c>
      <c r="H3973" s="842"/>
      <c r="I3973" s="842"/>
      <c r="J3973" s="107"/>
      <c r="K3973" s="10">
        <v>2</v>
      </c>
      <c r="L3973" s="10">
        <v>12</v>
      </c>
      <c r="M3973" s="838">
        <v>11160</v>
      </c>
      <c r="N3973" s="10">
        <v>1</v>
      </c>
      <c r="O3973" s="107">
        <v>6</v>
      </c>
      <c r="P3973" s="838">
        <f t="shared" si="26"/>
        <v>5580</v>
      </c>
      <c r="Q3973" s="10">
        <v>1</v>
      </c>
      <c r="R3973" s="107">
        <v>12</v>
      </c>
    </row>
    <row r="3974" spans="1:18" s="843" customFormat="1" ht="11.25" x14ac:dyDescent="0.25">
      <c r="A3974" s="107" t="s">
        <v>24055</v>
      </c>
      <c r="B3974" s="10" t="s">
        <v>19548</v>
      </c>
      <c r="C3974" s="269" t="s">
        <v>30118</v>
      </c>
      <c r="D3974" s="841" t="s">
        <v>24386</v>
      </c>
      <c r="E3974" s="837">
        <v>930</v>
      </c>
      <c r="F3974" s="269" t="s">
        <v>24389</v>
      </c>
      <c r="G3974" s="841" t="s">
        <v>24390</v>
      </c>
      <c r="H3974" s="842"/>
      <c r="I3974" s="842"/>
      <c r="J3974" s="107"/>
      <c r="K3974" s="10">
        <v>2</v>
      </c>
      <c r="L3974" s="10">
        <v>12</v>
      </c>
      <c r="M3974" s="838">
        <v>11160</v>
      </c>
      <c r="N3974" s="10">
        <v>1</v>
      </c>
      <c r="O3974" s="107">
        <v>6</v>
      </c>
      <c r="P3974" s="838">
        <f t="shared" si="26"/>
        <v>5580</v>
      </c>
      <c r="Q3974" s="10">
        <v>1</v>
      </c>
      <c r="R3974" s="107">
        <v>12</v>
      </c>
    </row>
    <row r="3975" spans="1:18" s="843" customFormat="1" ht="11.25" x14ac:dyDescent="0.25">
      <c r="A3975" s="107" t="s">
        <v>24055</v>
      </c>
      <c r="B3975" s="10" t="s">
        <v>19548</v>
      </c>
      <c r="C3975" s="269" t="s">
        <v>30118</v>
      </c>
      <c r="D3975" s="841" t="s">
        <v>24305</v>
      </c>
      <c r="E3975" s="837">
        <v>3000</v>
      </c>
      <c r="F3975" s="269" t="s">
        <v>24391</v>
      </c>
      <c r="G3975" s="841" t="s">
        <v>24392</v>
      </c>
      <c r="H3975" s="842"/>
      <c r="I3975" s="842"/>
      <c r="J3975" s="107"/>
      <c r="K3975" s="10">
        <v>2</v>
      </c>
      <c r="L3975" s="10">
        <v>12</v>
      </c>
      <c r="M3975" s="838">
        <v>36000</v>
      </c>
      <c r="N3975" s="10">
        <v>1</v>
      </c>
      <c r="O3975" s="107">
        <v>6</v>
      </c>
      <c r="P3975" s="838">
        <f t="shared" si="26"/>
        <v>18000</v>
      </c>
      <c r="Q3975" s="10">
        <v>1</v>
      </c>
      <c r="R3975" s="107">
        <v>12</v>
      </c>
    </row>
    <row r="3976" spans="1:18" s="843" customFormat="1" ht="11.25" x14ac:dyDescent="0.25">
      <c r="A3976" s="107" t="s">
        <v>24055</v>
      </c>
      <c r="B3976" s="10" t="s">
        <v>19548</v>
      </c>
      <c r="C3976" s="269" t="s">
        <v>30118</v>
      </c>
      <c r="D3976" s="841" t="s">
        <v>24237</v>
      </c>
      <c r="E3976" s="837">
        <v>930</v>
      </c>
      <c r="F3976" s="269" t="s">
        <v>24393</v>
      </c>
      <c r="G3976" s="841" t="s">
        <v>24394</v>
      </c>
      <c r="H3976" s="842"/>
      <c r="I3976" s="842"/>
      <c r="J3976" s="107"/>
      <c r="K3976" s="10">
        <v>2</v>
      </c>
      <c r="L3976" s="10">
        <v>12</v>
      </c>
      <c r="M3976" s="838">
        <v>11160</v>
      </c>
      <c r="N3976" s="10">
        <v>1</v>
      </c>
      <c r="O3976" s="107">
        <v>6</v>
      </c>
      <c r="P3976" s="838">
        <f t="shared" si="26"/>
        <v>5580</v>
      </c>
      <c r="Q3976" s="10">
        <v>1</v>
      </c>
      <c r="R3976" s="107">
        <v>12</v>
      </c>
    </row>
    <row r="3977" spans="1:18" s="843" customFormat="1" ht="11.25" x14ac:dyDescent="0.25">
      <c r="A3977" s="107" t="s">
        <v>24055</v>
      </c>
      <c r="B3977" s="10" t="s">
        <v>19548</v>
      </c>
      <c r="C3977" s="269" t="s">
        <v>30118</v>
      </c>
      <c r="D3977" s="841" t="s">
        <v>24223</v>
      </c>
      <c r="E3977" s="837">
        <v>1200</v>
      </c>
      <c r="F3977" s="269" t="s">
        <v>24395</v>
      </c>
      <c r="G3977" s="841" t="s">
        <v>24396</v>
      </c>
      <c r="H3977" s="842"/>
      <c r="I3977" s="842"/>
      <c r="J3977" s="107"/>
      <c r="K3977" s="10">
        <v>2</v>
      </c>
      <c r="L3977" s="10">
        <v>12</v>
      </c>
      <c r="M3977" s="838">
        <v>14400</v>
      </c>
      <c r="N3977" s="10">
        <v>1</v>
      </c>
      <c r="O3977" s="107">
        <v>6</v>
      </c>
      <c r="P3977" s="838">
        <f t="shared" si="26"/>
        <v>7200</v>
      </c>
      <c r="Q3977" s="10">
        <v>1</v>
      </c>
      <c r="R3977" s="107">
        <v>12</v>
      </c>
    </row>
    <row r="3978" spans="1:18" s="843" customFormat="1" ht="11.25" x14ac:dyDescent="0.25">
      <c r="A3978" s="107" t="s">
        <v>24055</v>
      </c>
      <c r="B3978" s="10" t="s">
        <v>19548</v>
      </c>
      <c r="C3978" s="269" t="s">
        <v>30118</v>
      </c>
      <c r="D3978" s="841" t="s">
        <v>24386</v>
      </c>
      <c r="E3978" s="837">
        <v>930</v>
      </c>
      <c r="F3978" s="269" t="s">
        <v>24397</v>
      </c>
      <c r="G3978" s="841" t="s">
        <v>24398</v>
      </c>
      <c r="H3978" s="842"/>
      <c r="I3978" s="842"/>
      <c r="J3978" s="107"/>
      <c r="K3978" s="10">
        <v>2</v>
      </c>
      <c r="L3978" s="10">
        <v>12</v>
      </c>
      <c r="M3978" s="838">
        <v>11160</v>
      </c>
      <c r="N3978" s="10">
        <v>1</v>
      </c>
      <c r="O3978" s="107">
        <v>6</v>
      </c>
      <c r="P3978" s="838">
        <f t="shared" si="26"/>
        <v>5580</v>
      </c>
      <c r="Q3978" s="10">
        <v>1</v>
      </c>
      <c r="R3978" s="107">
        <v>12</v>
      </c>
    </row>
    <row r="3979" spans="1:18" s="843" customFormat="1" ht="11.25" x14ac:dyDescent="0.25">
      <c r="A3979" s="107" t="s">
        <v>24055</v>
      </c>
      <c r="B3979" s="10" t="s">
        <v>19548</v>
      </c>
      <c r="C3979" s="269" t="s">
        <v>30118</v>
      </c>
      <c r="D3979" s="841" t="s">
        <v>24399</v>
      </c>
      <c r="E3979" s="837">
        <v>1200</v>
      </c>
      <c r="F3979" s="269" t="s">
        <v>24400</v>
      </c>
      <c r="G3979" s="841" t="s">
        <v>24401</v>
      </c>
      <c r="H3979" s="842"/>
      <c r="I3979" s="842"/>
      <c r="J3979" s="107"/>
      <c r="K3979" s="10">
        <v>2</v>
      </c>
      <c r="L3979" s="10">
        <v>12</v>
      </c>
      <c r="M3979" s="838">
        <v>14400</v>
      </c>
      <c r="N3979" s="10">
        <v>1</v>
      </c>
      <c r="O3979" s="107">
        <v>6</v>
      </c>
      <c r="P3979" s="838">
        <f t="shared" si="26"/>
        <v>7200</v>
      </c>
      <c r="Q3979" s="10">
        <v>1</v>
      </c>
      <c r="R3979" s="107">
        <v>12</v>
      </c>
    </row>
    <row r="3980" spans="1:18" s="843" customFormat="1" ht="22.5" x14ac:dyDescent="0.25">
      <c r="A3980" s="107" t="s">
        <v>24055</v>
      </c>
      <c r="B3980" s="10" t="s">
        <v>19548</v>
      </c>
      <c r="C3980" s="269" t="s">
        <v>30118</v>
      </c>
      <c r="D3980" s="841" t="s">
        <v>24063</v>
      </c>
      <c r="E3980" s="837">
        <v>930</v>
      </c>
      <c r="F3980" s="269" t="s">
        <v>24402</v>
      </c>
      <c r="G3980" s="841" t="s">
        <v>24403</v>
      </c>
      <c r="H3980" s="842"/>
      <c r="I3980" s="842"/>
      <c r="J3980" s="107"/>
      <c r="K3980" s="10">
        <v>2</v>
      </c>
      <c r="L3980" s="10">
        <v>12</v>
      </c>
      <c r="M3980" s="838">
        <v>11160</v>
      </c>
      <c r="N3980" s="10">
        <v>1</v>
      </c>
      <c r="O3980" s="107">
        <v>6</v>
      </c>
      <c r="P3980" s="838">
        <f t="shared" si="26"/>
        <v>5580</v>
      </c>
      <c r="Q3980" s="10">
        <v>1</v>
      </c>
      <c r="R3980" s="107">
        <v>12</v>
      </c>
    </row>
    <row r="3981" spans="1:18" s="843" customFormat="1" ht="11.25" x14ac:dyDescent="0.25">
      <c r="A3981" s="107" t="s">
        <v>24055</v>
      </c>
      <c r="B3981" s="10" t="s">
        <v>19548</v>
      </c>
      <c r="C3981" s="269" t="s">
        <v>30118</v>
      </c>
      <c r="D3981" s="841" t="s">
        <v>24175</v>
      </c>
      <c r="E3981" s="837">
        <v>6600</v>
      </c>
      <c r="F3981" s="269" t="s">
        <v>24404</v>
      </c>
      <c r="G3981" s="841" t="s">
        <v>24405</v>
      </c>
      <c r="H3981" s="842" t="s">
        <v>24406</v>
      </c>
      <c r="I3981" s="842"/>
      <c r="J3981" s="107"/>
      <c r="K3981" s="10">
        <v>1</v>
      </c>
      <c r="L3981" s="10">
        <v>7</v>
      </c>
      <c r="M3981" s="838">
        <v>46200</v>
      </c>
      <c r="N3981" s="10">
        <v>1</v>
      </c>
      <c r="O3981" s="107">
        <v>1</v>
      </c>
      <c r="P3981" s="838">
        <v>6600</v>
      </c>
      <c r="Q3981" s="10">
        <v>0</v>
      </c>
      <c r="R3981" s="107">
        <v>0</v>
      </c>
    </row>
    <row r="3982" spans="1:18" s="843" customFormat="1" ht="11.25" x14ac:dyDescent="0.25">
      <c r="A3982" s="107" t="s">
        <v>24055</v>
      </c>
      <c r="B3982" s="10" t="s">
        <v>19548</v>
      </c>
      <c r="C3982" s="269" t="s">
        <v>30118</v>
      </c>
      <c r="D3982" s="841" t="s">
        <v>24175</v>
      </c>
      <c r="E3982" s="837">
        <v>14000</v>
      </c>
      <c r="F3982" s="269" t="s">
        <v>24407</v>
      </c>
      <c r="G3982" s="841" t="s">
        <v>24408</v>
      </c>
      <c r="H3982" s="842" t="s">
        <v>24152</v>
      </c>
      <c r="I3982" s="842"/>
      <c r="J3982" s="107"/>
      <c r="K3982" s="10">
        <v>0</v>
      </c>
      <c r="L3982" s="10">
        <v>0</v>
      </c>
      <c r="M3982" s="838">
        <v>0</v>
      </c>
      <c r="N3982" s="10">
        <v>1</v>
      </c>
      <c r="O3982" s="107">
        <v>6</v>
      </c>
      <c r="P3982" s="838">
        <v>84000</v>
      </c>
      <c r="Q3982" s="10">
        <v>1</v>
      </c>
      <c r="R3982" s="107">
        <v>12</v>
      </c>
    </row>
    <row r="3983" spans="1:18" s="843" customFormat="1" ht="11.25" x14ac:dyDescent="0.25">
      <c r="A3983" s="107" t="s">
        <v>24055</v>
      </c>
      <c r="B3983" s="10" t="s">
        <v>19548</v>
      </c>
      <c r="C3983" s="269" t="s">
        <v>30118</v>
      </c>
      <c r="D3983" s="841" t="s">
        <v>24175</v>
      </c>
      <c r="E3983" s="837">
        <v>10000</v>
      </c>
      <c r="F3983" s="269" t="s">
        <v>24409</v>
      </c>
      <c r="G3983" s="841" t="s">
        <v>24410</v>
      </c>
      <c r="H3983" s="842" t="s">
        <v>24069</v>
      </c>
      <c r="I3983" s="842"/>
      <c r="J3983" s="107"/>
      <c r="K3983" s="10">
        <v>1</v>
      </c>
      <c r="L3983" s="10">
        <v>12</v>
      </c>
      <c r="M3983" s="838">
        <v>120000</v>
      </c>
      <c r="N3983" s="10">
        <v>1</v>
      </c>
      <c r="O3983" s="107">
        <v>6</v>
      </c>
      <c r="P3983" s="838">
        <f t="shared" ref="P3983:P3988" si="27">E3983*O3983</f>
        <v>60000</v>
      </c>
      <c r="Q3983" s="10">
        <v>1</v>
      </c>
      <c r="R3983" s="107">
        <v>12</v>
      </c>
    </row>
    <row r="3984" spans="1:18" s="843" customFormat="1" ht="11.25" x14ac:dyDescent="0.25">
      <c r="A3984" s="107" t="s">
        <v>24055</v>
      </c>
      <c r="B3984" s="10" t="s">
        <v>19548</v>
      </c>
      <c r="C3984" s="269" t="s">
        <v>30118</v>
      </c>
      <c r="D3984" s="841" t="s">
        <v>24113</v>
      </c>
      <c r="E3984" s="837">
        <v>950</v>
      </c>
      <c r="F3984" s="269" t="s">
        <v>24411</v>
      </c>
      <c r="G3984" s="841" t="s">
        <v>24412</v>
      </c>
      <c r="H3984" s="842"/>
      <c r="I3984" s="842"/>
      <c r="J3984" s="107"/>
      <c r="K3984" s="10">
        <v>2</v>
      </c>
      <c r="L3984" s="10">
        <v>12</v>
      </c>
      <c r="M3984" s="838">
        <v>11400</v>
      </c>
      <c r="N3984" s="10">
        <v>1</v>
      </c>
      <c r="O3984" s="107">
        <v>6</v>
      </c>
      <c r="P3984" s="838">
        <f t="shared" si="27"/>
        <v>5700</v>
      </c>
      <c r="Q3984" s="10">
        <v>1</v>
      </c>
      <c r="R3984" s="107">
        <v>12</v>
      </c>
    </row>
    <row r="3985" spans="1:18" s="843" customFormat="1" ht="11.25" x14ac:dyDescent="0.25">
      <c r="A3985" s="107" t="s">
        <v>24055</v>
      </c>
      <c r="B3985" s="10" t="s">
        <v>19548</v>
      </c>
      <c r="C3985" s="269" t="s">
        <v>30118</v>
      </c>
      <c r="D3985" s="841" t="s">
        <v>24413</v>
      </c>
      <c r="E3985" s="837">
        <v>6600</v>
      </c>
      <c r="F3985" s="269" t="s">
        <v>24414</v>
      </c>
      <c r="G3985" s="841" t="s">
        <v>24415</v>
      </c>
      <c r="H3985" s="842"/>
      <c r="I3985" s="842"/>
      <c r="J3985" s="107"/>
      <c r="K3985" s="10">
        <v>1</v>
      </c>
      <c r="L3985" s="10">
        <v>11</v>
      </c>
      <c r="M3985" s="838">
        <v>72600</v>
      </c>
      <c r="N3985" s="10">
        <v>1</v>
      </c>
      <c r="O3985" s="107">
        <v>6</v>
      </c>
      <c r="P3985" s="838">
        <f t="shared" si="27"/>
        <v>39600</v>
      </c>
      <c r="Q3985" s="10">
        <v>1</v>
      </c>
      <c r="R3985" s="107">
        <v>12</v>
      </c>
    </row>
    <row r="3986" spans="1:18" s="843" customFormat="1" ht="11.25" x14ac:dyDescent="0.25">
      <c r="A3986" s="107" t="s">
        <v>24055</v>
      </c>
      <c r="B3986" s="10" t="s">
        <v>19548</v>
      </c>
      <c r="C3986" s="269" t="s">
        <v>30118</v>
      </c>
      <c r="D3986" s="841" t="s">
        <v>24113</v>
      </c>
      <c r="E3986" s="837">
        <v>960</v>
      </c>
      <c r="F3986" s="269" t="s">
        <v>24416</v>
      </c>
      <c r="G3986" s="841" t="s">
        <v>24417</v>
      </c>
      <c r="H3986" s="842"/>
      <c r="I3986" s="842"/>
      <c r="J3986" s="107"/>
      <c r="K3986" s="10">
        <v>2</v>
      </c>
      <c r="L3986" s="10">
        <v>12</v>
      </c>
      <c r="M3986" s="838">
        <v>11520</v>
      </c>
      <c r="N3986" s="10">
        <v>1</v>
      </c>
      <c r="O3986" s="107">
        <v>6</v>
      </c>
      <c r="P3986" s="838">
        <f t="shared" si="27"/>
        <v>5760</v>
      </c>
      <c r="Q3986" s="10">
        <v>1</v>
      </c>
      <c r="R3986" s="107">
        <v>12</v>
      </c>
    </row>
    <row r="3987" spans="1:18" s="843" customFormat="1" ht="11.25" x14ac:dyDescent="0.25">
      <c r="A3987" s="107" t="s">
        <v>24055</v>
      </c>
      <c r="B3987" s="10" t="s">
        <v>19548</v>
      </c>
      <c r="C3987" s="269" t="s">
        <v>30118</v>
      </c>
      <c r="D3987" s="841" t="s">
        <v>24418</v>
      </c>
      <c r="E3987" s="837">
        <v>930</v>
      </c>
      <c r="F3987" s="269" t="s">
        <v>24419</v>
      </c>
      <c r="G3987" s="841" t="s">
        <v>24420</v>
      </c>
      <c r="H3987" s="842"/>
      <c r="I3987" s="842"/>
      <c r="J3987" s="107"/>
      <c r="K3987" s="10">
        <v>2</v>
      </c>
      <c r="L3987" s="10">
        <v>12</v>
      </c>
      <c r="M3987" s="838">
        <v>11160</v>
      </c>
      <c r="N3987" s="10">
        <v>1</v>
      </c>
      <c r="O3987" s="107">
        <v>6</v>
      </c>
      <c r="P3987" s="838">
        <f t="shared" si="27"/>
        <v>5580</v>
      </c>
      <c r="Q3987" s="10">
        <v>1</v>
      </c>
      <c r="R3987" s="107">
        <v>12</v>
      </c>
    </row>
    <row r="3988" spans="1:18" s="843" customFormat="1" ht="11.25" x14ac:dyDescent="0.25">
      <c r="A3988" s="107" t="s">
        <v>24055</v>
      </c>
      <c r="B3988" s="10" t="s">
        <v>19548</v>
      </c>
      <c r="C3988" s="269" t="s">
        <v>30118</v>
      </c>
      <c r="D3988" s="841" t="s">
        <v>24113</v>
      </c>
      <c r="E3988" s="837">
        <v>930</v>
      </c>
      <c r="F3988" s="269" t="s">
        <v>24421</v>
      </c>
      <c r="G3988" s="841" t="s">
        <v>24422</v>
      </c>
      <c r="H3988" s="842"/>
      <c r="I3988" s="842"/>
      <c r="J3988" s="107"/>
      <c r="K3988" s="10">
        <v>2</v>
      </c>
      <c r="L3988" s="10">
        <v>12</v>
      </c>
      <c r="M3988" s="838">
        <v>11160</v>
      </c>
      <c r="N3988" s="10">
        <v>1</v>
      </c>
      <c r="O3988" s="107">
        <v>6</v>
      </c>
      <c r="P3988" s="838">
        <f t="shared" si="27"/>
        <v>5580</v>
      </c>
      <c r="Q3988" s="10">
        <v>1</v>
      </c>
      <c r="R3988" s="107">
        <v>12</v>
      </c>
    </row>
    <row r="3989" spans="1:18" s="843" customFormat="1" ht="11.25" x14ac:dyDescent="0.25">
      <c r="A3989" s="107" t="s">
        <v>24055</v>
      </c>
      <c r="B3989" s="10" t="s">
        <v>19548</v>
      </c>
      <c r="C3989" s="269" t="s">
        <v>30118</v>
      </c>
      <c r="D3989" s="841" t="s">
        <v>24175</v>
      </c>
      <c r="E3989" s="837">
        <v>14000</v>
      </c>
      <c r="F3989" s="269" t="s">
        <v>24423</v>
      </c>
      <c r="G3989" s="841" t="s">
        <v>24424</v>
      </c>
      <c r="H3989" s="842"/>
      <c r="I3989" s="842"/>
      <c r="J3989" s="107"/>
      <c r="K3989" s="10">
        <v>1</v>
      </c>
      <c r="L3989" s="10">
        <v>12</v>
      </c>
      <c r="M3989" s="838">
        <f>E3989*L3989</f>
        <v>168000</v>
      </c>
      <c r="N3989" s="10">
        <v>1</v>
      </c>
      <c r="O3989" s="107">
        <v>3</v>
      </c>
      <c r="P3989" s="838">
        <f>E3989*3</f>
        <v>42000</v>
      </c>
      <c r="Q3989" s="10">
        <v>0</v>
      </c>
      <c r="R3989" s="107">
        <v>0</v>
      </c>
    </row>
    <row r="3990" spans="1:18" s="843" customFormat="1" ht="11.25" x14ac:dyDescent="0.25">
      <c r="A3990" s="107" t="s">
        <v>24055</v>
      </c>
      <c r="B3990" s="10" t="s">
        <v>19548</v>
      </c>
      <c r="C3990" s="269" t="s">
        <v>30118</v>
      </c>
      <c r="D3990" s="841" t="s">
        <v>24237</v>
      </c>
      <c r="E3990" s="837">
        <v>930</v>
      </c>
      <c r="F3990" s="269" t="s">
        <v>24425</v>
      </c>
      <c r="G3990" s="841" t="s">
        <v>24426</v>
      </c>
      <c r="H3990" s="842"/>
      <c r="I3990" s="842"/>
      <c r="J3990" s="107"/>
      <c r="K3990" s="10">
        <v>2</v>
      </c>
      <c r="L3990" s="10">
        <v>12</v>
      </c>
      <c r="M3990" s="838">
        <v>11160</v>
      </c>
      <c r="N3990" s="10">
        <v>1</v>
      </c>
      <c r="O3990" s="107">
        <v>6</v>
      </c>
      <c r="P3990" s="838">
        <f t="shared" ref="P3990:P4025" si="28">E3990*O3990</f>
        <v>5580</v>
      </c>
      <c r="Q3990" s="10">
        <v>1</v>
      </c>
      <c r="R3990" s="107">
        <v>12</v>
      </c>
    </row>
    <row r="3991" spans="1:18" s="843" customFormat="1" ht="11.25" x14ac:dyDescent="0.25">
      <c r="A3991" s="107" t="s">
        <v>24055</v>
      </c>
      <c r="B3991" s="10" t="s">
        <v>19548</v>
      </c>
      <c r="C3991" s="269" t="s">
        <v>30118</v>
      </c>
      <c r="D3991" s="841" t="s">
        <v>24386</v>
      </c>
      <c r="E3991" s="837">
        <v>930</v>
      </c>
      <c r="F3991" s="269" t="s">
        <v>24427</v>
      </c>
      <c r="G3991" s="841" t="s">
        <v>24428</v>
      </c>
      <c r="H3991" s="842"/>
      <c r="I3991" s="842"/>
      <c r="J3991" s="107"/>
      <c r="K3991" s="10">
        <v>2</v>
      </c>
      <c r="L3991" s="10">
        <v>12</v>
      </c>
      <c r="M3991" s="838">
        <v>11160</v>
      </c>
      <c r="N3991" s="10">
        <v>1</v>
      </c>
      <c r="O3991" s="107">
        <v>6</v>
      </c>
      <c r="P3991" s="838">
        <f t="shared" si="28"/>
        <v>5580</v>
      </c>
      <c r="Q3991" s="10">
        <v>1</v>
      </c>
      <c r="R3991" s="107">
        <v>12</v>
      </c>
    </row>
    <row r="3992" spans="1:18" s="843" customFormat="1" ht="11.25" x14ac:dyDescent="0.25">
      <c r="A3992" s="107" t="s">
        <v>24055</v>
      </c>
      <c r="B3992" s="10" t="s">
        <v>19548</v>
      </c>
      <c r="C3992" s="269" t="s">
        <v>30118</v>
      </c>
      <c r="D3992" s="841" t="s">
        <v>24386</v>
      </c>
      <c r="E3992" s="837">
        <v>930</v>
      </c>
      <c r="F3992" s="269" t="s">
        <v>24429</v>
      </c>
      <c r="G3992" s="841" t="s">
        <v>24430</v>
      </c>
      <c r="H3992" s="842"/>
      <c r="I3992" s="842"/>
      <c r="J3992" s="107"/>
      <c r="K3992" s="10">
        <v>2</v>
      </c>
      <c r="L3992" s="10">
        <v>12</v>
      </c>
      <c r="M3992" s="838">
        <v>11160</v>
      </c>
      <c r="N3992" s="10">
        <v>1</v>
      </c>
      <c r="O3992" s="107">
        <v>6</v>
      </c>
      <c r="P3992" s="838">
        <f t="shared" si="28"/>
        <v>5580</v>
      </c>
      <c r="Q3992" s="10">
        <v>1</v>
      </c>
      <c r="R3992" s="107">
        <v>12</v>
      </c>
    </row>
    <row r="3993" spans="1:18" s="843" customFormat="1" ht="11.25" x14ac:dyDescent="0.25">
      <c r="A3993" s="107" t="s">
        <v>24055</v>
      </c>
      <c r="B3993" s="10" t="s">
        <v>19548</v>
      </c>
      <c r="C3993" s="269" t="s">
        <v>30118</v>
      </c>
      <c r="D3993" s="841" t="s">
        <v>24213</v>
      </c>
      <c r="E3993" s="837">
        <v>2150</v>
      </c>
      <c r="F3993" s="269" t="s">
        <v>24431</v>
      </c>
      <c r="G3993" s="841" t="s">
        <v>24432</v>
      </c>
      <c r="H3993" s="842"/>
      <c r="I3993" s="842"/>
      <c r="J3993" s="107"/>
      <c r="K3993" s="10">
        <v>2</v>
      </c>
      <c r="L3993" s="10">
        <v>12</v>
      </c>
      <c r="M3993" s="838">
        <v>25800</v>
      </c>
      <c r="N3993" s="10">
        <v>1</v>
      </c>
      <c r="O3993" s="107">
        <v>6</v>
      </c>
      <c r="P3993" s="838">
        <f t="shared" si="28"/>
        <v>12900</v>
      </c>
      <c r="Q3993" s="10">
        <v>1</v>
      </c>
      <c r="R3993" s="107">
        <v>12</v>
      </c>
    </row>
    <row r="3994" spans="1:18" s="843" customFormat="1" ht="11.25" x14ac:dyDescent="0.25">
      <c r="A3994" s="107" t="s">
        <v>24055</v>
      </c>
      <c r="B3994" s="10" t="s">
        <v>19548</v>
      </c>
      <c r="C3994" s="269" t="s">
        <v>30118</v>
      </c>
      <c r="D3994" s="841" t="s">
        <v>24290</v>
      </c>
      <c r="E3994" s="837">
        <v>1000</v>
      </c>
      <c r="F3994" s="269" t="s">
        <v>24433</v>
      </c>
      <c r="G3994" s="841" t="s">
        <v>24434</v>
      </c>
      <c r="H3994" s="842"/>
      <c r="I3994" s="842"/>
      <c r="J3994" s="107"/>
      <c r="K3994" s="10">
        <v>2</v>
      </c>
      <c r="L3994" s="10">
        <v>12</v>
      </c>
      <c r="M3994" s="838">
        <v>12000</v>
      </c>
      <c r="N3994" s="10">
        <v>1</v>
      </c>
      <c r="O3994" s="107">
        <v>6</v>
      </c>
      <c r="P3994" s="838">
        <f t="shared" si="28"/>
        <v>6000</v>
      </c>
      <c r="Q3994" s="10">
        <v>1</v>
      </c>
      <c r="R3994" s="107">
        <v>12</v>
      </c>
    </row>
    <row r="3995" spans="1:18" s="843" customFormat="1" ht="11.25" x14ac:dyDescent="0.25">
      <c r="A3995" s="107" t="s">
        <v>24055</v>
      </c>
      <c r="B3995" s="10" t="s">
        <v>19548</v>
      </c>
      <c r="C3995" s="269" t="s">
        <v>30118</v>
      </c>
      <c r="D3995" s="841" t="s">
        <v>24113</v>
      </c>
      <c r="E3995" s="837">
        <v>960</v>
      </c>
      <c r="F3995" s="269" t="s">
        <v>24435</v>
      </c>
      <c r="G3995" s="841" t="s">
        <v>24436</v>
      </c>
      <c r="H3995" s="842"/>
      <c r="I3995" s="842"/>
      <c r="J3995" s="107"/>
      <c r="K3995" s="10">
        <v>2</v>
      </c>
      <c r="L3995" s="10">
        <v>12</v>
      </c>
      <c r="M3995" s="838">
        <v>11520</v>
      </c>
      <c r="N3995" s="10">
        <v>1</v>
      </c>
      <c r="O3995" s="107">
        <v>6</v>
      </c>
      <c r="P3995" s="838">
        <f t="shared" si="28"/>
        <v>5760</v>
      </c>
      <c r="Q3995" s="10">
        <v>1</v>
      </c>
      <c r="R3995" s="107">
        <v>12</v>
      </c>
    </row>
    <row r="3996" spans="1:18" s="843" customFormat="1" ht="11.25" x14ac:dyDescent="0.25">
      <c r="A3996" s="107" t="s">
        <v>24055</v>
      </c>
      <c r="B3996" s="10" t="s">
        <v>19548</v>
      </c>
      <c r="C3996" s="269" t="s">
        <v>30118</v>
      </c>
      <c r="D3996" s="841" t="s">
        <v>24113</v>
      </c>
      <c r="E3996" s="837">
        <v>930</v>
      </c>
      <c r="F3996" s="269" t="s">
        <v>24437</v>
      </c>
      <c r="G3996" s="841" t="s">
        <v>24438</v>
      </c>
      <c r="H3996" s="842"/>
      <c r="I3996" s="842"/>
      <c r="J3996" s="107"/>
      <c r="K3996" s="10">
        <v>2</v>
      </c>
      <c r="L3996" s="10">
        <v>12</v>
      </c>
      <c r="M3996" s="838">
        <v>11160</v>
      </c>
      <c r="N3996" s="10">
        <v>1</v>
      </c>
      <c r="O3996" s="107">
        <v>6</v>
      </c>
      <c r="P3996" s="838">
        <f t="shared" si="28"/>
        <v>5580</v>
      </c>
      <c r="Q3996" s="10">
        <v>1</v>
      </c>
      <c r="R3996" s="107">
        <v>12</v>
      </c>
    </row>
    <row r="3997" spans="1:18" s="843" customFormat="1" ht="11.25" x14ac:dyDescent="0.25">
      <c r="A3997" s="107" t="s">
        <v>24055</v>
      </c>
      <c r="B3997" s="10" t="s">
        <v>19548</v>
      </c>
      <c r="C3997" s="269" t="s">
        <v>30118</v>
      </c>
      <c r="D3997" s="841" t="s">
        <v>24137</v>
      </c>
      <c r="E3997" s="837">
        <v>930</v>
      </c>
      <c r="F3997" s="269" t="s">
        <v>24439</v>
      </c>
      <c r="G3997" s="841" t="s">
        <v>24440</v>
      </c>
      <c r="H3997" s="842"/>
      <c r="I3997" s="842"/>
      <c r="J3997" s="107"/>
      <c r="K3997" s="10">
        <v>2</v>
      </c>
      <c r="L3997" s="10">
        <v>12</v>
      </c>
      <c r="M3997" s="838">
        <v>11160</v>
      </c>
      <c r="N3997" s="10">
        <v>1</v>
      </c>
      <c r="O3997" s="107">
        <v>6</v>
      </c>
      <c r="P3997" s="838">
        <f t="shared" si="28"/>
        <v>5580</v>
      </c>
      <c r="Q3997" s="10">
        <v>1</v>
      </c>
      <c r="R3997" s="107">
        <v>12</v>
      </c>
    </row>
    <row r="3998" spans="1:18" s="843" customFormat="1" ht="11.25" x14ac:dyDescent="0.25">
      <c r="A3998" s="107" t="s">
        <v>24055</v>
      </c>
      <c r="B3998" s="10" t="s">
        <v>19548</v>
      </c>
      <c r="C3998" s="269" t="s">
        <v>30118</v>
      </c>
      <c r="D3998" s="841" t="s">
        <v>24113</v>
      </c>
      <c r="E3998" s="837">
        <v>930</v>
      </c>
      <c r="F3998" s="269" t="s">
        <v>24441</v>
      </c>
      <c r="G3998" s="841" t="s">
        <v>24442</v>
      </c>
      <c r="H3998" s="842"/>
      <c r="I3998" s="842"/>
      <c r="J3998" s="107"/>
      <c r="K3998" s="10">
        <v>2</v>
      </c>
      <c r="L3998" s="10">
        <v>12</v>
      </c>
      <c r="M3998" s="838">
        <v>11160</v>
      </c>
      <c r="N3998" s="10">
        <v>1</v>
      </c>
      <c r="O3998" s="107">
        <v>6</v>
      </c>
      <c r="P3998" s="838">
        <f t="shared" si="28"/>
        <v>5580</v>
      </c>
      <c r="Q3998" s="10">
        <v>1</v>
      </c>
      <c r="R3998" s="107">
        <v>12</v>
      </c>
    </row>
    <row r="3999" spans="1:18" s="843" customFormat="1" ht="11.25" x14ac:dyDescent="0.25">
      <c r="A3999" s="107" t="s">
        <v>24055</v>
      </c>
      <c r="B3999" s="10" t="s">
        <v>19548</v>
      </c>
      <c r="C3999" s="269" t="s">
        <v>30118</v>
      </c>
      <c r="D3999" s="841" t="s">
        <v>24113</v>
      </c>
      <c r="E3999" s="837">
        <v>1200</v>
      </c>
      <c r="F3999" s="269" t="s">
        <v>24443</v>
      </c>
      <c r="G3999" s="841" t="s">
        <v>24444</v>
      </c>
      <c r="H3999" s="842"/>
      <c r="I3999" s="842"/>
      <c r="J3999" s="107"/>
      <c r="K3999" s="10">
        <v>2</v>
      </c>
      <c r="L3999" s="10">
        <v>12</v>
      </c>
      <c r="M3999" s="838">
        <v>14400</v>
      </c>
      <c r="N3999" s="10">
        <v>1</v>
      </c>
      <c r="O3999" s="107">
        <v>6</v>
      </c>
      <c r="P3999" s="838">
        <f t="shared" si="28"/>
        <v>7200</v>
      </c>
      <c r="Q3999" s="10">
        <v>1</v>
      </c>
      <c r="R3999" s="107">
        <v>12</v>
      </c>
    </row>
    <row r="4000" spans="1:18" s="843" customFormat="1" ht="11.25" x14ac:dyDescent="0.25">
      <c r="A4000" s="107" t="s">
        <v>24055</v>
      </c>
      <c r="B4000" s="10" t="s">
        <v>19548</v>
      </c>
      <c r="C4000" s="269" t="s">
        <v>30118</v>
      </c>
      <c r="D4000" s="841" t="s">
        <v>24113</v>
      </c>
      <c r="E4000" s="837">
        <v>930</v>
      </c>
      <c r="F4000" s="269" t="s">
        <v>24445</v>
      </c>
      <c r="G4000" s="841" t="s">
        <v>24446</v>
      </c>
      <c r="H4000" s="842"/>
      <c r="I4000" s="842"/>
      <c r="J4000" s="107"/>
      <c r="K4000" s="10">
        <v>2</v>
      </c>
      <c r="L4000" s="10">
        <v>12</v>
      </c>
      <c r="M4000" s="838">
        <v>11160</v>
      </c>
      <c r="N4000" s="10">
        <v>1</v>
      </c>
      <c r="O4000" s="107">
        <v>6</v>
      </c>
      <c r="P4000" s="838">
        <f t="shared" si="28"/>
        <v>5580</v>
      </c>
      <c r="Q4000" s="10">
        <v>1</v>
      </c>
      <c r="R4000" s="107">
        <v>12</v>
      </c>
    </row>
    <row r="4001" spans="1:18" s="843" customFormat="1" ht="11.25" x14ac:dyDescent="0.25">
      <c r="A4001" s="107" t="s">
        <v>24055</v>
      </c>
      <c r="B4001" s="10" t="s">
        <v>19548</v>
      </c>
      <c r="C4001" s="269" t="s">
        <v>30118</v>
      </c>
      <c r="D4001" s="841" t="s">
        <v>24228</v>
      </c>
      <c r="E4001" s="837">
        <v>10000</v>
      </c>
      <c r="F4001" s="269" t="s">
        <v>24447</v>
      </c>
      <c r="G4001" s="841" t="s">
        <v>24448</v>
      </c>
      <c r="H4001" s="842"/>
      <c r="I4001" s="842"/>
      <c r="J4001" s="107"/>
      <c r="K4001" s="10">
        <v>1</v>
      </c>
      <c r="L4001" s="10">
        <v>12</v>
      </c>
      <c r="M4001" s="838">
        <v>120000</v>
      </c>
      <c r="N4001" s="10">
        <v>1</v>
      </c>
      <c r="O4001" s="107">
        <v>6</v>
      </c>
      <c r="P4001" s="838">
        <f t="shared" si="28"/>
        <v>60000</v>
      </c>
      <c r="Q4001" s="10">
        <v>1</v>
      </c>
      <c r="R4001" s="107">
        <v>12</v>
      </c>
    </row>
    <row r="4002" spans="1:18" s="843" customFormat="1" ht="11.25" x14ac:dyDescent="0.25">
      <c r="A4002" s="107" t="s">
        <v>24055</v>
      </c>
      <c r="B4002" s="10" t="s">
        <v>19548</v>
      </c>
      <c r="C4002" s="269" t="s">
        <v>30118</v>
      </c>
      <c r="D4002" s="841" t="s">
        <v>24449</v>
      </c>
      <c r="E4002" s="837">
        <v>6000</v>
      </c>
      <c r="F4002" s="269" t="s">
        <v>24450</v>
      </c>
      <c r="G4002" s="841" t="s">
        <v>24451</v>
      </c>
      <c r="H4002" s="842" t="s">
        <v>24184</v>
      </c>
      <c r="I4002" s="842"/>
      <c r="J4002" s="107"/>
      <c r="K4002" s="10">
        <v>2</v>
      </c>
      <c r="L4002" s="10">
        <v>12</v>
      </c>
      <c r="M4002" s="838">
        <v>72000</v>
      </c>
      <c r="N4002" s="10">
        <v>1</v>
      </c>
      <c r="O4002" s="107">
        <v>6</v>
      </c>
      <c r="P4002" s="838">
        <f t="shared" si="28"/>
        <v>36000</v>
      </c>
      <c r="Q4002" s="10">
        <v>1</v>
      </c>
      <c r="R4002" s="107">
        <v>12</v>
      </c>
    </row>
    <row r="4003" spans="1:18" s="843" customFormat="1" ht="11.25" x14ac:dyDescent="0.25">
      <c r="A4003" s="107" t="s">
        <v>24055</v>
      </c>
      <c r="B4003" s="10" t="s">
        <v>19548</v>
      </c>
      <c r="C4003" s="269" t="s">
        <v>30118</v>
      </c>
      <c r="D4003" s="841" t="s">
        <v>24223</v>
      </c>
      <c r="E4003" s="837">
        <v>1650</v>
      </c>
      <c r="F4003" s="269" t="s">
        <v>24452</v>
      </c>
      <c r="G4003" s="841" t="s">
        <v>24453</v>
      </c>
      <c r="H4003" s="842"/>
      <c r="I4003" s="842"/>
      <c r="J4003" s="107"/>
      <c r="K4003" s="10">
        <v>2</v>
      </c>
      <c r="L4003" s="10">
        <v>12</v>
      </c>
      <c r="M4003" s="838">
        <v>19800</v>
      </c>
      <c r="N4003" s="10">
        <v>1</v>
      </c>
      <c r="O4003" s="107">
        <v>6</v>
      </c>
      <c r="P4003" s="838">
        <f t="shared" si="28"/>
        <v>9900</v>
      </c>
      <c r="Q4003" s="10">
        <v>1</v>
      </c>
      <c r="R4003" s="107">
        <v>12</v>
      </c>
    </row>
    <row r="4004" spans="1:18" s="843" customFormat="1" ht="11.25" x14ac:dyDescent="0.25">
      <c r="A4004" s="107" t="s">
        <v>24055</v>
      </c>
      <c r="B4004" s="10" t="s">
        <v>19548</v>
      </c>
      <c r="C4004" s="269" t="s">
        <v>30118</v>
      </c>
      <c r="D4004" s="841" t="s">
        <v>24113</v>
      </c>
      <c r="E4004" s="837">
        <v>1300</v>
      </c>
      <c r="F4004" s="269" t="s">
        <v>24454</v>
      </c>
      <c r="G4004" s="841" t="s">
        <v>24455</v>
      </c>
      <c r="H4004" s="842"/>
      <c r="I4004" s="842"/>
      <c r="J4004" s="107"/>
      <c r="K4004" s="10">
        <v>2</v>
      </c>
      <c r="L4004" s="10">
        <v>12</v>
      </c>
      <c r="M4004" s="838">
        <v>15600</v>
      </c>
      <c r="N4004" s="10">
        <v>1</v>
      </c>
      <c r="O4004" s="107">
        <v>6</v>
      </c>
      <c r="P4004" s="838">
        <f t="shared" si="28"/>
        <v>7800</v>
      </c>
      <c r="Q4004" s="10">
        <v>1</v>
      </c>
      <c r="R4004" s="107">
        <v>12</v>
      </c>
    </row>
    <row r="4005" spans="1:18" s="843" customFormat="1" ht="11.25" x14ac:dyDescent="0.25">
      <c r="A4005" s="107" t="s">
        <v>24055</v>
      </c>
      <c r="B4005" s="10" t="s">
        <v>19548</v>
      </c>
      <c r="C4005" s="269" t="s">
        <v>30118</v>
      </c>
      <c r="D4005" s="841" t="s">
        <v>24290</v>
      </c>
      <c r="E4005" s="837">
        <v>1000</v>
      </c>
      <c r="F4005" s="269" t="s">
        <v>24456</v>
      </c>
      <c r="G4005" s="841" t="s">
        <v>24457</v>
      </c>
      <c r="H4005" s="842"/>
      <c r="I4005" s="842"/>
      <c r="J4005" s="107"/>
      <c r="K4005" s="10">
        <v>2</v>
      </c>
      <c r="L4005" s="10">
        <v>12</v>
      </c>
      <c r="M4005" s="838">
        <v>12000</v>
      </c>
      <c r="N4005" s="10">
        <v>1</v>
      </c>
      <c r="O4005" s="107">
        <v>6</v>
      </c>
      <c r="P4005" s="838">
        <f t="shared" si="28"/>
        <v>6000</v>
      </c>
      <c r="Q4005" s="10">
        <v>1</v>
      </c>
      <c r="R4005" s="107">
        <v>12</v>
      </c>
    </row>
    <row r="4006" spans="1:18" s="843" customFormat="1" ht="11.25" x14ac:dyDescent="0.25">
      <c r="A4006" s="107" t="s">
        <v>24055</v>
      </c>
      <c r="B4006" s="10" t="s">
        <v>19548</v>
      </c>
      <c r="C4006" s="269" t="s">
        <v>30118</v>
      </c>
      <c r="D4006" s="841" t="s">
        <v>24458</v>
      </c>
      <c r="E4006" s="837">
        <v>2245</v>
      </c>
      <c r="F4006" s="269" t="s">
        <v>24459</v>
      </c>
      <c r="G4006" s="841" t="s">
        <v>24460</v>
      </c>
      <c r="H4006" s="842" t="s">
        <v>24152</v>
      </c>
      <c r="I4006" s="842"/>
      <c r="J4006" s="107"/>
      <c r="K4006" s="10">
        <v>2</v>
      </c>
      <c r="L4006" s="10">
        <v>12</v>
      </c>
      <c r="M4006" s="838">
        <v>26940</v>
      </c>
      <c r="N4006" s="10">
        <v>1</v>
      </c>
      <c r="O4006" s="107">
        <v>6</v>
      </c>
      <c r="P4006" s="838">
        <f t="shared" si="28"/>
        <v>13470</v>
      </c>
      <c r="Q4006" s="10">
        <v>1</v>
      </c>
      <c r="R4006" s="107">
        <v>12</v>
      </c>
    </row>
    <row r="4007" spans="1:18" s="843" customFormat="1" ht="11.25" x14ac:dyDescent="0.25">
      <c r="A4007" s="107" t="s">
        <v>24055</v>
      </c>
      <c r="B4007" s="10" t="s">
        <v>19548</v>
      </c>
      <c r="C4007" s="269" t="s">
        <v>30118</v>
      </c>
      <c r="D4007" s="841" t="s">
        <v>24113</v>
      </c>
      <c r="E4007" s="837">
        <v>1050</v>
      </c>
      <c r="F4007" s="269" t="s">
        <v>24461</v>
      </c>
      <c r="G4007" s="841" t="s">
        <v>24462</v>
      </c>
      <c r="H4007" s="842"/>
      <c r="I4007" s="842"/>
      <c r="J4007" s="107"/>
      <c r="K4007" s="10">
        <v>2</v>
      </c>
      <c r="L4007" s="10">
        <v>12</v>
      </c>
      <c r="M4007" s="838">
        <v>12600</v>
      </c>
      <c r="N4007" s="10">
        <v>1</v>
      </c>
      <c r="O4007" s="107">
        <v>6</v>
      </c>
      <c r="P4007" s="838">
        <f t="shared" si="28"/>
        <v>6300</v>
      </c>
      <c r="Q4007" s="10">
        <v>1</v>
      </c>
      <c r="R4007" s="107">
        <v>12</v>
      </c>
    </row>
    <row r="4008" spans="1:18" s="843" customFormat="1" ht="11.25" x14ac:dyDescent="0.25">
      <c r="A4008" s="107" t="s">
        <v>24055</v>
      </c>
      <c r="B4008" s="10" t="s">
        <v>19548</v>
      </c>
      <c r="C4008" s="269" t="s">
        <v>30118</v>
      </c>
      <c r="D4008" s="841" t="s">
        <v>24113</v>
      </c>
      <c r="E4008" s="837">
        <v>960</v>
      </c>
      <c r="F4008" s="269" t="s">
        <v>24463</v>
      </c>
      <c r="G4008" s="841" t="s">
        <v>24464</v>
      </c>
      <c r="H4008" s="842"/>
      <c r="I4008" s="842"/>
      <c r="J4008" s="107"/>
      <c r="K4008" s="10">
        <v>2</v>
      </c>
      <c r="L4008" s="10">
        <v>12</v>
      </c>
      <c r="M4008" s="838">
        <v>11520</v>
      </c>
      <c r="N4008" s="10">
        <v>1</v>
      </c>
      <c r="O4008" s="107">
        <v>6</v>
      </c>
      <c r="P4008" s="838">
        <f t="shared" si="28"/>
        <v>5760</v>
      </c>
      <c r="Q4008" s="10">
        <v>1</v>
      </c>
      <c r="R4008" s="107">
        <v>12</v>
      </c>
    </row>
    <row r="4009" spans="1:18" s="843" customFormat="1" ht="11.25" x14ac:dyDescent="0.25">
      <c r="A4009" s="107" t="s">
        <v>24055</v>
      </c>
      <c r="B4009" s="10" t="s">
        <v>19548</v>
      </c>
      <c r="C4009" s="269" t="s">
        <v>30118</v>
      </c>
      <c r="D4009" s="841" t="s">
        <v>24465</v>
      </c>
      <c r="E4009" s="837">
        <v>4800</v>
      </c>
      <c r="F4009" s="269" t="s">
        <v>24466</v>
      </c>
      <c r="G4009" s="841" t="s">
        <v>24467</v>
      </c>
      <c r="H4009" s="842" t="s">
        <v>24279</v>
      </c>
      <c r="I4009" s="842"/>
      <c r="J4009" s="107"/>
      <c r="K4009" s="10">
        <v>2</v>
      </c>
      <c r="L4009" s="10">
        <v>12</v>
      </c>
      <c r="M4009" s="838">
        <v>57600</v>
      </c>
      <c r="N4009" s="10">
        <v>1</v>
      </c>
      <c r="O4009" s="107">
        <v>6</v>
      </c>
      <c r="P4009" s="838">
        <f t="shared" si="28"/>
        <v>28800</v>
      </c>
      <c r="Q4009" s="10">
        <v>1</v>
      </c>
      <c r="R4009" s="107">
        <v>12</v>
      </c>
    </row>
    <row r="4010" spans="1:18" s="843" customFormat="1" ht="11.25" x14ac:dyDescent="0.25">
      <c r="A4010" s="107" t="s">
        <v>24055</v>
      </c>
      <c r="B4010" s="10" t="s">
        <v>19548</v>
      </c>
      <c r="C4010" s="269" t="s">
        <v>30118</v>
      </c>
      <c r="D4010" s="841" t="s">
        <v>24305</v>
      </c>
      <c r="E4010" s="837">
        <v>3000</v>
      </c>
      <c r="F4010" s="269" t="s">
        <v>24468</v>
      </c>
      <c r="G4010" s="841" t="s">
        <v>24469</v>
      </c>
      <c r="H4010" s="842"/>
      <c r="I4010" s="842"/>
      <c r="J4010" s="107"/>
      <c r="K4010" s="10">
        <v>2</v>
      </c>
      <c r="L4010" s="10">
        <v>12</v>
      </c>
      <c r="M4010" s="838">
        <v>36000</v>
      </c>
      <c r="N4010" s="10">
        <v>1</v>
      </c>
      <c r="O4010" s="107">
        <v>6</v>
      </c>
      <c r="P4010" s="838">
        <f t="shared" si="28"/>
        <v>18000</v>
      </c>
      <c r="Q4010" s="10">
        <v>1</v>
      </c>
      <c r="R4010" s="107">
        <v>12</v>
      </c>
    </row>
    <row r="4011" spans="1:18" s="843" customFormat="1" ht="11.25" x14ac:dyDescent="0.25">
      <c r="A4011" s="107" t="s">
        <v>24055</v>
      </c>
      <c r="B4011" s="10" t="s">
        <v>19548</v>
      </c>
      <c r="C4011" s="269" t="s">
        <v>30118</v>
      </c>
      <c r="D4011" s="841" t="s">
        <v>24237</v>
      </c>
      <c r="E4011" s="837">
        <v>930</v>
      </c>
      <c r="F4011" s="269" t="s">
        <v>24470</v>
      </c>
      <c r="G4011" s="841" t="s">
        <v>24471</v>
      </c>
      <c r="H4011" s="842"/>
      <c r="I4011" s="842"/>
      <c r="J4011" s="107"/>
      <c r="K4011" s="10">
        <v>2</v>
      </c>
      <c r="L4011" s="10">
        <v>12</v>
      </c>
      <c r="M4011" s="838">
        <v>11160</v>
      </c>
      <c r="N4011" s="10">
        <v>1</v>
      </c>
      <c r="O4011" s="107">
        <v>6</v>
      </c>
      <c r="P4011" s="838">
        <f t="shared" si="28"/>
        <v>5580</v>
      </c>
      <c r="Q4011" s="10">
        <v>1</v>
      </c>
      <c r="R4011" s="107">
        <v>12</v>
      </c>
    </row>
    <row r="4012" spans="1:18" s="843" customFormat="1" ht="11.25" x14ac:dyDescent="0.25">
      <c r="A4012" s="107" t="s">
        <v>24055</v>
      </c>
      <c r="B4012" s="10" t="s">
        <v>19548</v>
      </c>
      <c r="C4012" s="269" t="s">
        <v>30118</v>
      </c>
      <c r="D4012" s="841" t="s">
        <v>24472</v>
      </c>
      <c r="E4012" s="837">
        <v>3000</v>
      </c>
      <c r="F4012" s="269" t="s">
        <v>24473</v>
      </c>
      <c r="G4012" s="841" t="s">
        <v>24474</v>
      </c>
      <c r="H4012" s="842"/>
      <c r="I4012" s="842"/>
      <c r="J4012" s="107"/>
      <c r="K4012" s="10">
        <v>2</v>
      </c>
      <c r="L4012" s="10">
        <v>12</v>
      </c>
      <c r="M4012" s="838">
        <v>36000</v>
      </c>
      <c r="N4012" s="10">
        <v>1</v>
      </c>
      <c r="O4012" s="107">
        <v>6</v>
      </c>
      <c r="P4012" s="838">
        <f t="shared" si="28"/>
        <v>18000</v>
      </c>
      <c r="Q4012" s="10">
        <v>1</v>
      </c>
      <c r="R4012" s="107">
        <v>12</v>
      </c>
    </row>
    <row r="4013" spans="1:18" s="843" customFormat="1" ht="11.25" x14ac:dyDescent="0.25">
      <c r="A4013" s="107" t="s">
        <v>24055</v>
      </c>
      <c r="B4013" s="10" t="s">
        <v>19548</v>
      </c>
      <c r="C4013" s="269" t="s">
        <v>30118</v>
      </c>
      <c r="D4013" s="841" t="s">
        <v>24175</v>
      </c>
      <c r="E4013" s="837">
        <v>10000</v>
      </c>
      <c r="F4013" s="269" t="s">
        <v>24475</v>
      </c>
      <c r="G4013" s="841" t="s">
        <v>24476</v>
      </c>
      <c r="H4013" s="842"/>
      <c r="I4013" s="842"/>
      <c r="J4013" s="107"/>
      <c r="K4013" s="10">
        <v>1</v>
      </c>
      <c r="L4013" s="10">
        <v>12</v>
      </c>
      <c r="M4013" s="838">
        <v>120000</v>
      </c>
      <c r="N4013" s="10">
        <v>1</v>
      </c>
      <c r="O4013" s="107">
        <v>6</v>
      </c>
      <c r="P4013" s="838">
        <f t="shared" si="28"/>
        <v>60000</v>
      </c>
      <c r="Q4013" s="10">
        <v>1</v>
      </c>
      <c r="R4013" s="107">
        <v>12</v>
      </c>
    </row>
    <row r="4014" spans="1:18" s="843" customFormat="1" ht="11.25" x14ac:dyDescent="0.25">
      <c r="A4014" s="107" t="s">
        <v>24055</v>
      </c>
      <c r="B4014" s="10" t="s">
        <v>19548</v>
      </c>
      <c r="C4014" s="269" t="s">
        <v>30118</v>
      </c>
      <c r="D4014" s="841" t="s">
        <v>24113</v>
      </c>
      <c r="E4014" s="837">
        <v>1000</v>
      </c>
      <c r="F4014" s="269" t="s">
        <v>24477</v>
      </c>
      <c r="G4014" s="841" t="s">
        <v>24478</v>
      </c>
      <c r="H4014" s="842"/>
      <c r="I4014" s="842"/>
      <c r="J4014" s="107"/>
      <c r="K4014" s="10">
        <v>2</v>
      </c>
      <c r="L4014" s="10">
        <v>12</v>
      </c>
      <c r="M4014" s="838">
        <v>12000</v>
      </c>
      <c r="N4014" s="10">
        <v>1</v>
      </c>
      <c r="O4014" s="107">
        <v>6</v>
      </c>
      <c r="P4014" s="838">
        <f t="shared" si="28"/>
        <v>6000</v>
      </c>
      <c r="Q4014" s="10">
        <v>1</v>
      </c>
      <c r="R4014" s="107">
        <v>12</v>
      </c>
    </row>
    <row r="4015" spans="1:18" s="843" customFormat="1" ht="11.25" x14ac:dyDescent="0.25">
      <c r="A4015" s="107" t="s">
        <v>24055</v>
      </c>
      <c r="B4015" s="10" t="s">
        <v>19548</v>
      </c>
      <c r="C4015" s="269" t="s">
        <v>30118</v>
      </c>
      <c r="D4015" s="841" t="s">
        <v>24479</v>
      </c>
      <c r="E4015" s="837">
        <v>1150</v>
      </c>
      <c r="F4015" s="269" t="s">
        <v>24480</v>
      </c>
      <c r="G4015" s="841" t="s">
        <v>24481</v>
      </c>
      <c r="H4015" s="842"/>
      <c r="I4015" s="842"/>
      <c r="J4015" s="107"/>
      <c r="K4015" s="10">
        <v>2</v>
      </c>
      <c r="L4015" s="10">
        <v>12</v>
      </c>
      <c r="M4015" s="838">
        <f>E4015*L4015</f>
        <v>13800</v>
      </c>
      <c r="N4015" s="10">
        <v>1</v>
      </c>
      <c r="O4015" s="107">
        <v>6</v>
      </c>
      <c r="P4015" s="838">
        <f t="shared" si="28"/>
        <v>6900</v>
      </c>
      <c r="Q4015" s="10">
        <v>1</v>
      </c>
      <c r="R4015" s="107">
        <v>12</v>
      </c>
    </row>
    <row r="4016" spans="1:18" s="843" customFormat="1" ht="11.25" x14ac:dyDescent="0.25">
      <c r="A4016" s="107" t="s">
        <v>24055</v>
      </c>
      <c r="B4016" s="10" t="s">
        <v>19548</v>
      </c>
      <c r="C4016" s="269" t="s">
        <v>30118</v>
      </c>
      <c r="D4016" s="841" t="s">
        <v>24175</v>
      </c>
      <c r="E4016" s="837">
        <v>14000</v>
      </c>
      <c r="F4016" s="269" t="s">
        <v>24482</v>
      </c>
      <c r="G4016" s="841" t="s">
        <v>24483</v>
      </c>
      <c r="H4016" s="842" t="s">
        <v>24109</v>
      </c>
      <c r="I4016" s="842"/>
      <c r="J4016" s="107"/>
      <c r="K4016" s="10">
        <v>1</v>
      </c>
      <c r="L4016" s="10">
        <v>12</v>
      </c>
      <c r="M4016" s="838">
        <v>168000</v>
      </c>
      <c r="N4016" s="10">
        <v>1</v>
      </c>
      <c r="O4016" s="107">
        <v>6</v>
      </c>
      <c r="P4016" s="838">
        <f t="shared" si="28"/>
        <v>84000</v>
      </c>
      <c r="Q4016" s="10">
        <v>1</v>
      </c>
      <c r="R4016" s="107">
        <v>12</v>
      </c>
    </row>
    <row r="4017" spans="1:18" s="843" customFormat="1" ht="11.25" x14ac:dyDescent="0.25">
      <c r="A4017" s="107" t="s">
        <v>24055</v>
      </c>
      <c r="B4017" s="10" t="s">
        <v>19548</v>
      </c>
      <c r="C4017" s="269" t="s">
        <v>30118</v>
      </c>
      <c r="D4017" s="841" t="s">
        <v>24484</v>
      </c>
      <c r="E4017" s="837">
        <v>1500</v>
      </c>
      <c r="F4017" s="269" t="s">
        <v>24485</v>
      </c>
      <c r="G4017" s="841" t="s">
        <v>24486</v>
      </c>
      <c r="H4017" s="842"/>
      <c r="I4017" s="842"/>
      <c r="J4017" s="107"/>
      <c r="K4017" s="10">
        <v>2</v>
      </c>
      <c r="L4017" s="10">
        <v>12</v>
      </c>
      <c r="M4017" s="838">
        <v>18000</v>
      </c>
      <c r="N4017" s="10">
        <v>1</v>
      </c>
      <c r="O4017" s="107">
        <v>6</v>
      </c>
      <c r="P4017" s="838">
        <f t="shared" si="28"/>
        <v>9000</v>
      </c>
      <c r="Q4017" s="10">
        <v>1</v>
      </c>
      <c r="R4017" s="107">
        <v>12</v>
      </c>
    </row>
    <row r="4018" spans="1:18" s="843" customFormat="1" ht="11.25" x14ac:dyDescent="0.25">
      <c r="A4018" s="107" t="s">
        <v>24055</v>
      </c>
      <c r="B4018" s="10" t="s">
        <v>19548</v>
      </c>
      <c r="C4018" s="269" t="s">
        <v>30118</v>
      </c>
      <c r="D4018" s="841" t="s">
        <v>24175</v>
      </c>
      <c r="E4018" s="837">
        <v>8000</v>
      </c>
      <c r="F4018" s="269" t="s">
        <v>24487</v>
      </c>
      <c r="G4018" s="841" t="s">
        <v>24488</v>
      </c>
      <c r="H4018" s="842" t="s">
        <v>24152</v>
      </c>
      <c r="I4018" s="842"/>
      <c r="J4018" s="107"/>
      <c r="K4018" s="10">
        <v>1</v>
      </c>
      <c r="L4018" s="10">
        <v>12</v>
      </c>
      <c r="M4018" s="838">
        <v>96000</v>
      </c>
      <c r="N4018" s="10">
        <v>1</v>
      </c>
      <c r="O4018" s="107">
        <v>6</v>
      </c>
      <c r="P4018" s="838">
        <f t="shared" si="28"/>
        <v>48000</v>
      </c>
      <c r="Q4018" s="10">
        <v>1</v>
      </c>
      <c r="R4018" s="107">
        <v>12</v>
      </c>
    </row>
    <row r="4019" spans="1:18" s="843" customFormat="1" ht="11.25" x14ac:dyDescent="0.25">
      <c r="A4019" s="107" t="s">
        <v>24055</v>
      </c>
      <c r="B4019" s="10" t="s">
        <v>19548</v>
      </c>
      <c r="C4019" s="269" t="s">
        <v>30118</v>
      </c>
      <c r="D4019" s="841" t="s">
        <v>24228</v>
      </c>
      <c r="E4019" s="837">
        <v>6600</v>
      </c>
      <c r="F4019" s="269" t="s">
        <v>24489</v>
      </c>
      <c r="G4019" s="841" t="s">
        <v>24490</v>
      </c>
      <c r="H4019" s="842" t="s">
        <v>24491</v>
      </c>
      <c r="I4019" s="842"/>
      <c r="J4019" s="107"/>
      <c r="K4019" s="10">
        <v>0</v>
      </c>
      <c r="L4019" s="10">
        <v>0</v>
      </c>
      <c r="M4019" s="838">
        <v>0</v>
      </c>
      <c r="N4019" s="10">
        <v>1</v>
      </c>
      <c r="O4019" s="107">
        <v>6</v>
      </c>
      <c r="P4019" s="838">
        <f t="shared" si="28"/>
        <v>39600</v>
      </c>
      <c r="Q4019" s="10">
        <v>1</v>
      </c>
      <c r="R4019" s="107">
        <v>12</v>
      </c>
    </row>
    <row r="4020" spans="1:18" s="843" customFormat="1" ht="11.25" x14ac:dyDescent="0.25">
      <c r="A4020" s="107" t="s">
        <v>24055</v>
      </c>
      <c r="B4020" s="10" t="s">
        <v>19548</v>
      </c>
      <c r="C4020" s="269" t="s">
        <v>30118</v>
      </c>
      <c r="D4020" s="841" t="s">
        <v>24113</v>
      </c>
      <c r="E4020" s="837">
        <v>1600</v>
      </c>
      <c r="F4020" s="269" t="s">
        <v>24492</v>
      </c>
      <c r="G4020" s="841" t="s">
        <v>24493</v>
      </c>
      <c r="H4020" s="842"/>
      <c r="I4020" s="842"/>
      <c r="J4020" s="107"/>
      <c r="K4020" s="10">
        <v>2</v>
      </c>
      <c r="L4020" s="10">
        <v>12</v>
      </c>
      <c r="M4020" s="838">
        <v>19200</v>
      </c>
      <c r="N4020" s="10">
        <v>1</v>
      </c>
      <c r="O4020" s="107">
        <v>6</v>
      </c>
      <c r="P4020" s="838">
        <f t="shared" si="28"/>
        <v>9600</v>
      </c>
      <c r="Q4020" s="10">
        <v>1</v>
      </c>
      <c r="R4020" s="107">
        <v>12</v>
      </c>
    </row>
    <row r="4021" spans="1:18" s="843" customFormat="1" ht="11.25" x14ac:dyDescent="0.25">
      <c r="A4021" s="107" t="s">
        <v>24055</v>
      </c>
      <c r="B4021" s="10" t="s">
        <v>19548</v>
      </c>
      <c r="C4021" s="269" t="s">
        <v>30118</v>
      </c>
      <c r="D4021" s="841" t="s">
        <v>24137</v>
      </c>
      <c r="E4021" s="837">
        <v>1350</v>
      </c>
      <c r="F4021" s="269" t="s">
        <v>24494</v>
      </c>
      <c r="G4021" s="841" t="s">
        <v>24495</v>
      </c>
      <c r="H4021" s="842"/>
      <c r="I4021" s="842"/>
      <c r="J4021" s="107"/>
      <c r="K4021" s="10">
        <v>2</v>
      </c>
      <c r="L4021" s="10">
        <v>12</v>
      </c>
      <c r="M4021" s="838">
        <v>16200</v>
      </c>
      <c r="N4021" s="10">
        <v>1</v>
      </c>
      <c r="O4021" s="107">
        <v>6</v>
      </c>
      <c r="P4021" s="838">
        <f t="shared" si="28"/>
        <v>8100</v>
      </c>
      <c r="Q4021" s="10">
        <v>1</v>
      </c>
      <c r="R4021" s="107">
        <v>12</v>
      </c>
    </row>
    <row r="4022" spans="1:18" s="843" customFormat="1" ht="11.25" x14ac:dyDescent="0.25">
      <c r="A4022" s="107" t="s">
        <v>24055</v>
      </c>
      <c r="B4022" s="10" t="s">
        <v>19548</v>
      </c>
      <c r="C4022" s="269" t="s">
        <v>30118</v>
      </c>
      <c r="D4022" s="841" t="s">
        <v>24175</v>
      </c>
      <c r="E4022" s="837">
        <v>10000</v>
      </c>
      <c r="F4022" s="269" t="s">
        <v>24496</v>
      </c>
      <c r="G4022" s="841" t="s">
        <v>24497</v>
      </c>
      <c r="H4022" s="842" t="s">
        <v>24287</v>
      </c>
      <c r="I4022" s="842"/>
      <c r="J4022" s="107"/>
      <c r="K4022" s="10">
        <v>1</v>
      </c>
      <c r="L4022" s="10">
        <v>12</v>
      </c>
      <c r="M4022" s="838">
        <v>120000</v>
      </c>
      <c r="N4022" s="10">
        <v>1</v>
      </c>
      <c r="O4022" s="107">
        <v>6</v>
      </c>
      <c r="P4022" s="838">
        <f t="shared" si="28"/>
        <v>60000</v>
      </c>
      <c r="Q4022" s="10">
        <v>1</v>
      </c>
      <c r="R4022" s="107">
        <v>12</v>
      </c>
    </row>
    <row r="4023" spans="1:18" s="843" customFormat="1" ht="11.25" x14ac:dyDescent="0.25">
      <c r="A4023" s="107" t="s">
        <v>24055</v>
      </c>
      <c r="B4023" s="10" t="s">
        <v>19548</v>
      </c>
      <c r="C4023" s="269" t="s">
        <v>30118</v>
      </c>
      <c r="D4023" s="841" t="s">
        <v>24113</v>
      </c>
      <c r="E4023" s="837">
        <v>930</v>
      </c>
      <c r="F4023" s="269" t="s">
        <v>24498</v>
      </c>
      <c r="G4023" s="841" t="s">
        <v>24499</v>
      </c>
      <c r="H4023" s="842"/>
      <c r="I4023" s="842"/>
      <c r="J4023" s="107"/>
      <c r="K4023" s="10">
        <v>2</v>
      </c>
      <c r="L4023" s="10">
        <v>12</v>
      </c>
      <c r="M4023" s="838">
        <v>11160</v>
      </c>
      <c r="N4023" s="10">
        <v>1</v>
      </c>
      <c r="O4023" s="107">
        <v>6</v>
      </c>
      <c r="P4023" s="838">
        <f t="shared" si="28"/>
        <v>5580</v>
      </c>
      <c r="Q4023" s="10">
        <v>1</v>
      </c>
      <c r="R4023" s="107">
        <v>12</v>
      </c>
    </row>
    <row r="4024" spans="1:18" s="843" customFormat="1" ht="11.25" x14ac:dyDescent="0.25">
      <c r="A4024" s="107" t="s">
        <v>24055</v>
      </c>
      <c r="B4024" s="10" t="s">
        <v>19548</v>
      </c>
      <c r="C4024" s="269" t="s">
        <v>30118</v>
      </c>
      <c r="D4024" s="841" t="s">
        <v>24500</v>
      </c>
      <c r="E4024" s="837">
        <v>4500</v>
      </c>
      <c r="F4024" s="269" t="s">
        <v>24501</v>
      </c>
      <c r="G4024" s="841" t="s">
        <v>24502</v>
      </c>
      <c r="H4024" s="842"/>
      <c r="I4024" s="842"/>
      <c r="J4024" s="107"/>
      <c r="K4024" s="10">
        <v>2</v>
      </c>
      <c r="L4024" s="10">
        <v>12</v>
      </c>
      <c r="M4024" s="838">
        <v>54000</v>
      </c>
      <c r="N4024" s="10">
        <v>1</v>
      </c>
      <c r="O4024" s="107">
        <v>6</v>
      </c>
      <c r="P4024" s="838">
        <f t="shared" si="28"/>
        <v>27000</v>
      </c>
      <c r="Q4024" s="10">
        <v>1</v>
      </c>
      <c r="R4024" s="107">
        <v>12</v>
      </c>
    </row>
    <row r="4025" spans="1:18" s="843" customFormat="1" ht="11.25" x14ac:dyDescent="0.25">
      <c r="A4025" s="107" t="s">
        <v>24055</v>
      </c>
      <c r="B4025" s="10" t="s">
        <v>19548</v>
      </c>
      <c r="C4025" s="269" t="s">
        <v>30118</v>
      </c>
      <c r="D4025" s="841" t="s">
        <v>24113</v>
      </c>
      <c r="E4025" s="837">
        <v>930</v>
      </c>
      <c r="F4025" s="269" t="s">
        <v>24503</v>
      </c>
      <c r="G4025" s="841" t="s">
        <v>24504</v>
      </c>
      <c r="H4025" s="842"/>
      <c r="I4025" s="842"/>
      <c r="J4025" s="107"/>
      <c r="K4025" s="10">
        <v>2</v>
      </c>
      <c r="L4025" s="10">
        <v>12</v>
      </c>
      <c r="M4025" s="838">
        <v>11160</v>
      </c>
      <c r="N4025" s="10">
        <v>1</v>
      </c>
      <c r="O4025" s="107">
        <v>6</v>
      </c>
      <c r="P4025" s="838">
        <f t="shared" si="28"/>
        <v>5580</v>
      </c>
      <c r="Q4025" s="10">
        <v>1</v>
      </c>
      <c r="R4025" s="107">
        <v>12</v>
      </c>
    </row>
    <row r="4026" spans="1:18" s="843" customFormat="1" ht="11.25" x14ac:dyDescent="0.25">
      <c r="A4026" s="107" t="s">
        <v>24055</v>
      </c>
      <c r="B4026" s="10" t="s">
        <v>19548</v>
      </c>
      <c r="C4026" s="269" t="s">
        <v>30118</v>
      </c>
      <c r="D4026" s="841" t="s">
        <v>24505</v>
      </c>
      <c r="E4026" s="837">
        <v>4500</v>
      </c>
      <c r="F4026" s="269">
        <v>45996335</v>
      </c>
      <c r="G4026" s="841" t="s">
        <v>24506</v>
      </c>
      <c r="H4026" s="842"/>
      <c r="I4026" s="842"/>
      <c r="J4026" s="107"/>
      <c r="K4026" s="10">
        <v>0</v>
      </c>
      <c r="L4026" s="10">
        <v>0</v>
      </c>
      <c r="M4026" s="838">
        <v>0</v>
      </c>
      <c r="N4026" s="10">
        <v>1</v>
      </c>
      <c r="O4026" s="107">
        <v>2</v>
      </c>
      <c r="P4026" s="838">
        <f>E4026*O4026</f>
        <v>9000</v>
      </c>
      <c r="Q4026" s="10">
        <v>0</v>
      </c>
      <c r="R4026" s="107">
        <v>0</v>
      </c>
    </row>
    <row r="4027" spans="1:18" s="843" customFormat="1" ht="11.25" x14ac:dyDescent="0.25">
      <c r="A4027" s="107" t="s">
        <v>24055</v>
      </c>
      <c r="B4027" s="10" t="s">
        <v>19548</v>
      </c>
      <c r="C4027" s="269" t="s">
        <v>30118</v>
      </c>
      <c r="D4027" s="841" t="s">
        <v>24240</v>
      </c>
      <c r="E4027" s="837">
        <v>2300</v>
      </c>
      <c r="F4027" s="269" t="s">
        <v>24507</v>
      </c>
      <c r="G4027" s="841" t="s">
        <v>24508</v>
      </c>
      <c r="H4027" s="842"/>
      <c r="I4027" s="842"/>
      <c r="J4027" s="107"/>
      <c r="K4027" s="10">
        <v>2</v>
      </c>
      <c r="L4027" s="10">
        <v>12</v>
      </c>
      <c r="M4027" s="838">
        <v>27600</v>
      </c>
      <c r="N4027" s="10">
        <v>1</v>
      </c>
      <c r="O4027" s="107">
        <v>6</v>
      </c>
      <c r="P4027" s="838">
        <f t="shared" ref="P4027:P4036" si="29">E4027*O4027</f>
        <v>13800</v>
      </c>
      <c r="Q4027" s="10">
        <v>1</v>
      </c>
      <c r="R4027" s="107">
        <v>12</v>
      </c>
    </row>
    <row r="4028" spans="1:18" s="843" customFormat="1" ht="11.25" x14ac:dyDescent="0.25">
      <c r="A4028" s="107" t="s">
        <v>24055</v>
      </c>
      <c r="B4028" s="10" t="s">
        <v>19548</v>
      </c>
      <c r="C4028" s="269" t="s">
        <v>30118</v>
      </c>
      <c r="D4028" s="841" t="s">
        <v>24113</v>
      </c>
      <c r="E4028" s="837">
        <v>1050</v>
      </c>
      <c r="F4028" s="269" t="s">
        <v>24509</v>
      </c>
      <c r="G4028" s="841" t="s">
        <v>24510</v>
      </c>
      <c r="H4028" s="842"/>
      <c r="I4028" s="842"/>
      <c r="J4028" s="107"/>
      <c r="K4028" s="10">
        <v>2</v>
      </c>
      <c r="L4028" s="10">
        <v>12</v>
      </c>
      <c r="M4028" s="838">
        <v>12600</v>
      </c>
      <c r="N4028" s="10">
        <v>1</v>
      </c>
      <c r="O4028" s="107">
        <v>6</v>
      </c>
      <c r="P4028" s="838">
        <f t="shared" si="29"/>
        <v>6300</v>
      </c>
      <c r="Q4028" s="10">
        <v>1</v>
      </c>
      <c r="R4028" s="107">
        <v>12</v>
      </c>
    </row>
    <row r="4029" spans="1:18" s="843" customFormat="1" ht="11.25" x14ac:dyDescent="0.25">
      <c r="A4029" s="107" t="s">
        <v>24055</v>
      </c>
      <c r="B4029" s="10" t="s">
        <v>19548</v>
      </c>
      <c r="C4029" s="269" t="s">
        <v>30118</v>
      </c>
      <c r="D4029" s="841" t="s">
        <v>24113</v>
      </c>
      <c r="E4029" s="837">
        <v>930</v>
      </c>
      <c r="F4029" s="269" t="s">
        <v>24511</v>
      </c>
      <c r="G4029" s="841" t="s">
        <v>24512</v>
      </c>
      <c r="H4029" s="842"/>
      <c r="I4029" s="842"/>
      <c r="J4029" s="107"/>
      <c r="K4029" s="10">
        <v>2</v>
      </c>
      <c r="L4029" s="10">
        <v>12</v>
      </c>
      <c r="M4029" s="838">
        <v>11160</v>
      </c>
      <c r="N4029" s="10">
        <v>1</v>
      </c>
      <c r="O4029" s="107">
        <v>6</v>
      </c>
      <c r="P4029" s="838">
        <f t="shared" si="29"/>
        <v>5580</v>
      </c>
      <c r="Q4029" s="10">
        <v>1</v>
      </c>
      <c r="R4029" s="107">
        <v>12</v>
      </c>
    </row>
    <row r="4030" spans="1:18" s="843" customFormat="1" ht="11.25" x14ac:dyDescent="0.25">
      <c r="A4030" s="107" t="s">
        <v>24055</v>
      </c>
      <c r="B4030" s="10" t="s">
        <v>19548</v>
      </c>
      <c r="C4030" s="269" t="s">
        <v>30118</v>
      </c>
      <c r="D4030" s="841" t="s">
        <v>24175</v>
      </c>
      <c r="E4030" s="837">
        <v>10000</v>
      </c>
      <c r="F4030" s="269" t="s">
        <v>24513</v>
      </c>
      <c r="G4030" s="841" t="s">
        <v>24514</v>
      </c>
      <c r="H4030" s="842" t="s">
        <v>24152</v>
      </c>
      <c r="I4030" s="842"/>
      <c r="J4030" s="107"/>
      <c r="K4030" s="10">
        <v>1</v>
      </c>
      <c r="L4030" s="10">
        <v>12</v>
      </c>
      <c r="M4030" s="838">
        <v>120000</v>
      </c>
      <c r="N4030" s="10">
        <v>1</v>
      </c>
      <c r="O4030" s="107">
        <v>6</v>
      </c>
      <c r="P4030" s="838">
        <f t="shared" si="29"/>
        <v>60000</v>
      </c>
      <c r="Q4030" s="10">
        <v>1</v>
      </c>
      <c r="R4030" s="107">
        <v>12</v>
      </c>
    </row>
    <row r="4031" spans="1:18" s="843" customFormat="1" ht="11.25" x14ac:dyDescent="0.25">
      <c r="A4031" s="107" t="s">
        <v>24055</v>
      </c>
      <c r="B4031" s="10" t="s">
        <v>19548</v>
      </c>
      <c r="C4031" s="269" t="s">
        <v>30118</v>
      </c>
      <c r="D4031" s="841" t="s">
        <v>24515</v>
      </c>
      <c r="E4031" s="837">
        <v>6000</v>
      </c>
      <c r="F4031" s="269" t="s">
        <v>24516</v>
      </c>
      <c r="G4031" s="841" t="s">
        <v>24517</v>
      </c>
      <c r="H4031" s="842" t="s">
        <v>24109</v>
      </c>
      <c r="I4031" s="842"/>
      <c r="J4031" s="107"/>
      <c r="K4031" s="10">
        <v>2</v>
      </c>
      <c r="L4031" s="10">
        <v>12</v>
      </c>
      <c r="M4031" s="838">
        <v>72000</v>
      </c>
      <c r="N4031" s="10">
        <v>1</v>
      </c>
      <c r="O4031" s="107">
        <v>6</v>
      </c>
      <c r="P4031" s="838">
        <f t="shared" si="29"/>
        <v>36000</v>
      </c>
      <c r="Q4031" s="10">
        <v>1</v>
      </c>
      <c r="R4031" s="107">
        <v>12</v>
      </c>
    </row>
    <row r="4032" spans="1:18" s="843" customFormat="1" ht="11.25" x14ac:dyDescent="0.25">
      <c r="A4032" s="107" t="s">
        <v>24055</v>
      </c>
      <c r="B4032" s="10" t="s">
        <v>19548</v>
      </c>
      <c r="C4032" s="269" t="s">
        <v>30118</v>
      </c>
      <c r="D4032" s="841" t="s">
        <v>24063</v>
      </c>
      <c r="E4032" s="837">
        <v>960</v>
      </c>
      <c r="F4032" s="269" t="s">
        <v>24518</v>
      </c>
      <c r="G4032" s="841" t="s">
        <v>24519</v>
      </c>
      <c r="H4032" s="842"/>
      <c r="I4032" s="842"/>
      <c r="J4032" s="107"/>
      <c r="K4032" s="10">
        <v>2</v>
      </c>
      <c r="L4032" s="10">
        <v>12</v>
      </c>
      <c r="M4032" s="838">
        <v>11520</v>
      </c>
      <c r="N4032" s="10">
        <v>1</v>
      </c>
      <c r="O4032" s="107">
        <v>6</v>
      </c>
      <c r="P4032" s="838">
        <f t="shared" si="29"/>
        <v>5760</v>
      </c>
      <c r="Q4032" s="10">
        <v>1</v>
      </c>
      <c r="R4032" s="107">
        <v>12</v>
      </c>
    </row>
    <row r="4033" spans="1:18" s="843" customFormat="1" ht="11.25" x14ac:dyDescent="0.25">
      <c r="A4033" s="107" t="s">
        <v>24055</v>
      </c>
      <c r="B4033" s="10" t="s">
        <v>19548</v>
      </c>
      <c r="C4033" s="269" t="s">
        <v>30118</v>
      </c>
      <c r="D4033" s="841" t="s">
        <v>24113</v>
      </c>
      <c r="E4033" s="837">
        <v>960</v>
      </c>
      <c r="F4033" s="269" t="s">
        <v>24520</v>
      </c>
      <c r="G4033" s="841" t="s">
        <v>24521</v>
      </c>
      <c r="H4033" s="842"/>
      <c r="I4033" s="842"/>
      <c r="J4033" s="107"/>
      <c r="K4033" s="10">
        <v>2</v>
      </c>
      <c r="L4033" s="10">
        <v>12</v>
      </c>
      <c r="M4033" s="838">
        <v>11520</v>
      </c>
      <c r="N4033" s="10">
        <v>1</v>
      </c>
      <c r="O4033" s="107">
        <v>6</v>
      </c>
      <c r="P4033" s="838">
        <f t="shared" si="29"/>
        <v>5760</v>
      </c>
      <c r="Q4033" s="10">
        <v>1</v>
      </c>
      <c r="R4033" s="107">
        <v>12</v>
      </c>
    </row>
    <row r="4034" spans="1:18" s="843" customFormat="1" ht="11.25" x14ac:dyDescent="0.25">
      <c r="A4034" s="107" t="s">
        <v>24055</v>
      </c>
      <c r="B4034" s="10" t="s">
        <v>19548</v>
      </c>
      <c r="C4034" s="269" t="s">
        <v>30118</v>
      </c>
      <c r="D4034" s="841" t="s">
        <v>24522</v>
      </c>
      <c r="E4034" s="837">
        <v>3500</v>
      </c>
      <c r="F4034" s="269" t="s">
        <v>24523</v>
      </c>
      <c r="G4034" s="841" t="s">
        <v>24524</v>
      </c>
      <c r="H4034" s="842"/>
      <c r="I4034" s="842"/>
      <c r="J4034" s="107"/>
      <c r="K4034" s="10">
        <v>2</v>
      </c>
      <c r="L4034" s="10">
        <v>12</v>
      </c>
      <c r="M4034" s="838">
        <f>E4034*L4034</f>
        <v>42000</v>
      </c>
      <c r="N4034" s="10">
        <v>1</v>
      </c>
      <c r="O4034" s="107">
        <v>6</v>
      </c>
      <c r="P4034" s="838">
        <f t="shared" si="29"/>
        <v>21000</v>
      </c>
      <c r="Q4034" s="10">
        <v>1</v>
      </c>
      <c r="R4034" s="107">
        <v>12</v>
      </c>
    </row>
    <row r="4035" spans="1:18" s="843" customFormat="1" ht="11.25" x14ac:dyDescent="0.25">
      <c r="A4035" s="107" t="s">
        <v>24055</v>
      </c>
      <c r="B4035" s="10" t="s">
        <v>19548</v>
      </c>
      <c r="C4035" s="269" t="s">
        <v>30118</v>
      </c>
      <c r="D4035" s="841" t="s">
        <v>24060</v>
      </c>
      <c r="E4035" s="837">
        <v>960</v>
      </c>
      <c r="F4035" s="269" t="s">
        <v>24525</v>
      </c>
      <c r="G4035" s="841" t="s">
        <v>24526</v>
      </c>
      <c r="H4035" s="842"/>
      <c r="I4035" s="842"/>
      <c r="J4035" s="107"/>
      <c r="K4035" s="10">
        <v>2</v>
      </c>
      <c r="L4035" s="10">
        <v>12</v>
      </c>
      <c r="M4035" s="838">
        <v>11520</v>
      </c>
      <c r="N4035" s="10">
        <v>1</v>
      </c>
      <c r="O4035" s="107">
        <v>6</v>
      </c>
      <c r="P4035" s="838">
        <f t="shared" si="29"/>
        <v>5760</v>
      </c>
      <c r="Q4035" s="10">
        <v>1</v>
      </c>
      <c r="R4035" s="107">
        <v>12</v>
      </c>
    </row>
    <row r="4036" spans="1:18" s="843" customFormat="1" ht="11.25" x14ac:dyDescent="0.25">
      <c r="A4036" s="107" t="s">
        <v>24055</v>
      </c>
      <c r="B4036" s="10" t="s">
        <v>19548</v>
      </c>
      <c r="C4036" s="269" t="s">
        <v>30118</v>
      </c>
      <c r="D4036" s="841" t="s">
        <v>24527</v>
      </c>
      <c r="E4036" s="837">
        <v>930</v>
      </c>
      <c r="F4036" s="269" t="s">
        <v>24528</v>
      </c>
      <c r="G4036" s="841" t="s">
        <v>24529</v>
      </c>
      <c r="H4036" s="842"/>
      <c r="I4036" s="842"/>
      <c r="J4036" s="107"/>
      <c r="K4036" s="10">
        <v>2</v>
      </c>
      <c r="L4036" s="10">
        <v>12</v>
      </c>
      <c r="M4036" s="838">
        <v>11160</v>
      </c>
      <c r="N4036" s="10">
        <v>1</v>
      </c>
      <c r="O4036" s="107">
        <v>6</v>
      </c>
      <c r="P4036" s="838">
        <f t="shared" si="29"/>
        <v>5580</v>
      </c>
      <c r="Q4036" s="10">
        <v>1</v>
      </c>
      <c r="R4036" s="107">
        <v>12</v>
      </c>
    </row>
    <row r="4037" spans="1:18" s="843" customFormat="1" ht="11.25" x14ac:dyDescent="0.25">
      <c r="A4037" s="107" t="s">
        <v>24055</v>
      </c>
      <c r="B4037" s="10" t="s">
        <v>19548</v>
      </c>
      <c r="C4037" s="269" t="s">
        <v>30118</v>
      </c>
      <c r="D4037" s="841" t="s">
        <v>24530</v>
      </c>
      <c r="E4037" s="837">
        <v>6600</v>
      </c>
      <c r="F4037" s="269" t="s">
        <v>24531</v>
      </c>
      <c r="G4037" s="841" t="s">
        <v>24532</v>
      </c>
      <c r="H4037" s="842" t="s">
        <v>24069</v>
      </c>
      <c r="I4037" s="842"/>
      <c r="J4037" s="107"/>
      <c r="K4037" s="10">
        <v>0</v>
      </c>
      <c r="L4037" s="10">
        <v>0</v>
      </c>
      <c r="M4037" s="838">
        <v>0</v>
      </c>
      <c r="N4037" s="10">
        <v>1</v>
      </c>
      <c r="O4037" s="107">
        <v>2</v>
      </c>
      <c r="P4037" s="838">
        <v>13200</v>
      </c>
      <c r="Q4037" s="10">
        <v>1</v>
      </c>
      <c r="R4037" s="107">
        <v>12</v>
      </c>
    </row>
    <row r="4038" spans="1:18" s="843" customFormat="1" ht="11.25" x14ac:dyDescent="0.25">
      <c r="A4038" s="107" t="s">
        <v>24055</v>
      </c>
      <c r="B4038" s="10" t="s">
        <v>19548</v>
      </c>
      <c r="C4038" s="269" t="s">
        <v>30118</v>
      </c>
      <c r="D4038" s="841" t="s">
        <v>24533</v>
      </c>
      <c r="E4038" s="837">
        <v>3000</v>
      </c>
      <c r="F4038" s="269" t="s">
        <v>24534</v>
      </c>
      <c r="G4038" s="841" t="s">
        <v>24535</v>
      </c>
      <c r="H4038" s="842" t="s">
        <v>24152</v>
      </c>
      <c r="I4038" s="842"/>
      <c r="J4038" s="107"/>
      <c r="K4038" s="10">
        <v>2</v>
      </c>
      <c r="L4038" s="10">
        <v>12</v>
      </c>
      <c r="M4038" s="838">
        <v>36000</v>
      </c>
      <c r="N4038" s="10">
        <v>1</v>
      </c>
      <c r="O4038" s="107">
        <v>6</v>
      </c>
      <c r="P4038" s="838">
        <f t="shared" ref="P4038:P4044" si="30">E4038*O4038</f>
        <v>18000</v>
      </c>
      <c r="Q4038" s="10">
        <v>1</v>
      </c>
      <c r="R4038" s="107">
        <v>12</v>
      </c>
    </row>
    <row r="4039" spans="1:18" s="843" customFormat="1" ht="11.25" x14ac:dyDescent="0.25">
      <c r="A4039" s="107" t="s">
        <v>24055</v>
      </c>
      <c r="B4039" s="10" t="s">
        <v>19548</v>
      </c>
      <c r="C4039" s="269" t="s">
        <v>30118</v>
      </c>
      <c r="D4039" s="841" t="s">
        <v>24536</v>
      </c>
      <c r="E4039" s="837">
        <v>2500</v>
      </c>
      <c r="F4039" s="269" t="s">
        <v>24537</v>
      </c>
      <c r="G4039" s="841" t="s">
        <v>24538</v>
      </c>
      <c r="H4039" s="842" t="s">
        <v>24069</v>
      </c>
      <c r="I4039" s="842"/>
      <c r="J4039" s="107"/>
      <c r="K4039" s="10">
        <v>2</v>
      </c>
      <c r="L4039" s="10">
        <v>12</v>
      </c>
      <c r="M4039" s="838">
        <v>30000</v>
      </c>
      <c r="N4039" s="10">
        <v>1</v>
      </c>
      <c r="O4039" s="107">
        <v>6</v>
      </c>
      <c r="P4039" s="838">
        <f t="shared" si="30"/>
        <v>15000</v>
      </c>
      <c r="Q4039" s="10">
        <v>1</v>
      </c>
      <c r="R4039" s="107">
        <v>12</v>
      </c>
    </row>
    <row r="4040" spans="1:18" s="843" customFormat="1" ht="11.25" x14ac:dyDescent="0.25">
      <c r="A4040" s="107" t="s">
        <v>24055</v>
      </c>
      <c r="B4040" s="10" t="s">
        <v>19548</v>
      </c>
      <c r="C4040" s="269" t="s">
        <v>30118</v>
      </c>
      <c r="D4040" s="841" t="s">
        <v>24223</v>
      </c>
      <c r="E4040" s="837">
        <v>1650</v>
      </c>
      <c r="F4040" s="269" t="s">
        <v>24539</v>
      </c>
      <c r="G4040" s="841" t="s">
        <v>24540</v>
      </c>
      <c r="H4040" s="842"/>
      <c r="I4040" s="842"/>
      <c r="J4040" s="107"/>
      <c r="K4040" s="10">
        <v>2</v>
      </c>
      <c r="L4040" s="10">
        <v>12</v>
      </c>
      <c r="M4040" s="838">
        <v>19800</v>
      </c>
      <c r="N4040" s="10">
        <v>1</v>
      </c>
      <c r="O4040" s="107">
        <v>6</v>
      </c>
      <c r="P4040" s="838">
        <f t="shared" si="30"/>
        <v>9900</v>
      </c>
      <c r="Q4040" s="10">
        <v>1</v>
      </c>
      <c r="R4040" s="107">
        <v>12</v>
      </c>
    </row>
    <row r="4041" spans="1:18" s="843" customFormat="1" ht="11.25" x14ac:dyDescent="0.25">
      <c r="A4041" s="107" t="s">
        <v>24055</v>
      </c>
      <c r="B4041" s="10" t="s">
        <v>19548</v>
      </c>
      <c r="C4041" s="269" t="s">
        <v>30118</v>
      </c>
      <c r="D4041" s="841" t="s">
        <v>24541</v>
      </c>
      <c r="E4041" s="837">
        <v>930</v>
      </c>
      <c r="F4041" s="269" t="s">
        <v>24542</v>
      </c>
      <c r="G4041" s="841" t="s">
        <v>24543</v>
      </c>
      <c r="H4041" s="842"/>
      <c r="I4041" s="842"/>
      <c r="J4041" s="107"/>
      <c r="K4041" s="10">
        <v>2</v>
      </c>
      <c r="L4041" s="10">
        <v>12</v>
      </c>
      <c r="M4041" s="838">
        <v>11160</v>
      </c>
      <c r="N4041" s="10">
        <v>1</v>
      </c>
      <c r="O4041" s="107">
        <v>6</v>
      </c>
      <c r="P4041" s="838">
        <f t="shared" si="30"/>
        <v>5580</v>
      </c>
      <c r="Q4041" s="10">
        <v>1</v>
      </c>
      <c r="R4041" s="107">
        <v>12</v>
      </c>
    </row>
    <row r="4042" spans="1:18" s="843" customFormat="1" ht="11.25" x14ac:dyDescent="0.25">
      <c r="A4042" s="107" t="s">
        <v>24055</v>
      </c>
      <c r="B4042" s="10" t="s">
        <v>19548</v>
      </c>
      <c r="C4042" s="269" t="s">
        <v>30118</v>
      </c>
      <c r="D4042" s="841" t="s">
        <v>24060</v>
      </c>
      <c r="E4042" s="837">
        <v>960</v>
      </c>
      <c r="F4042" s="269" t="s">
        <v>24544</v>
      </c>
      <c r="G4042" s="841" t="s">
        <v>24545</v>
      </c>
      <c r="H4042" s="842"/>
      <c r="I4042" s="842"/>
      <c r="J4042" s="107"/>
      <c r="K4042" s="10">
        <v>2</v>
      </c>
      <c r="L4042" s="10">
        <v>12</v>
      </c>
      <c r="M4042" s="838">
        <v>11520</v>
      </c>
      <c r="N4042" s="10">
        <v>1</v>
      </c>
      <c r="O4042" s="107">
        <v>6</v>
      </c>
      <c r="P4042" s="838">
        <f t="shared" si="30"/>
        <v>5760</v>
      </c>
      <c r="Q4042" s="10">
        <v>1</v>
      </c>
      <c r="R4042" s="107">
        <v>12</v>
      </c>
    </row>
    <row r="4043" spans="1:18" s="843" customFormat="1" ht="11.25" x14ac:dyDescent="0.25">
      <c r="A4043" s="107" t="s">
        <v>24055</v>
      </c>
      <c r="B4043" s="10" t="s">
        <v>19548</v>
      </c>
      <c r="C4043" s="269" t="s">
        <v>30118</v>
      </c>
      <c r="D4043" s="841" t="s">
        <v>24290</v>
      </c>
      <c r="E4043" s="837">
        <v>1000</v>
      </c>
      <c r="F4043" s="269" t="s">
        <v>24546</v>
      </c>
      <c r="G4043" s="841" t="s">
        <v>24547</v>
      </c>
      <c r="H4043" s="842"/>
      <c r="I4043" s="842"/>
      <c r="J4043" s="107"/>
      <c r="K4043" s="10">
        <v>2</v>
      </c>
      <c r="L4043" s="10">
        <v>12</v>
      </c>
      <c r="M4043" s="838">
        <v>12000</v>
      </c>
      <c r="N4043" s="10">
        <v>1</v>
      </c>
      <c r="O4043" s="107">
        <v>6</v>
      </c>
      <c r="P4043" s="838">
        <f t="shared" si="30"/>
        <v>6000</v>
      </c>
      <c r="Q4043" s="10">
        <v>1</v>
      </c>
      <c r="R4043" s="107">
        <v>12</v>
      </c>
    </row>
    <row r="4044" spans="1:18" s="843" customFormat="1" ht="11.25" x14ac:dyDescent="0.25">
      <c r="A4044" s="107" t="s">
        <v>24055</v>
      </c>
      <c r="B4044" s="10" t="s">
        <v>19548</v>
      </c>
      <c r="C4044" s="269" t="s">
        <v>30118</v>
      </c>
      <c r="D4044" s="841" t="s">
        <v>24213</v>
      </c>
      <c r="E4044" s="837">
        <v>930</v>
      </c>
      <c r="F4044" s="269" t="s">
        <v>24548</v>
      </c>
      <c r="G4044" s="841" t="s">
        <v>24549</v>
      </c>
      <c r="H4044" s="842"/>
      <c r="I4044" s="842"/>
      <c r="J4044" s="107"/>
      <c r="K4044" s="10">
        <v>2</v>
      </c>
      <c r="L4044" s="10">
        <v>12</v>
      </c>
      <c r="M4044" s="838">
        <v>11160</v>
      </c>
      <c r="N4044" s="10">
        <v>1</v>
      </c>
      <c r="O4044" s="107">
        <v>6</v>
      </c>
      <c r="P4044" s="838">
        <f t="shared" si="30"/>
        <v>5580</v>
      </c>
      <c r="Q4044" s="10">
        <v>1</v>
      </c>
      <c r="R4044" s="107">
        <v>12</v>
      </c>
    </row>
    <row r="4045" spans="1:18" s="843" customFormat="1" ht="11.25" x14ac:dyDescent="0.25">
      <c r="A4045" s="107" t="s">
        <v>24055</v>
      </c>
      <c r="B4045" s="10" t="s">
        <v>19548</v>
      </c>
      <c r="C4045" s="269" t="s">
        <v>30118</v>
      </c>
      <c r="D4045" s="841" t="s">
        <v>24175</v>
      </c>
      <c r="E4045" s="837">
        <v>6600</v>
      </c>
      <c r="F4045" s="269" t="s">
        <v>24550</v>
      </c>
      <c r="G4045" s="841" t="s">
        <v>24551</v>
      </c>
      <c r="H4045" s="842" t="s">
        <v>24178</v>
      </c>
      <c r="I4045" s="842"/>
      <c r="J4045" s="107"/>
      <c r="K4045" s="10">
        <v>1</v>
      </c>
      <c r="L4045" s="10">
        <v>3</v>
      </c>
      <c r="M4045" s="838">
        <v>19800</v>
      </c>
      <c r="N4045" s="10">
        <v>0</v>
      </c>
      <c r="O4045" s="107">
        <v>0</v>
      </c>
      <c r="P4045" s="838">
        <v>0</v>
      </c>
      <c r="Q4045" s="10">
        <v>0</v>
      </c>
      <c r="R4045" s="107">
        <v>0</v>
      </c>
    </row>
    <row r="4046" spans="1:18" s="843" customFormat="1" ht="11.25" x14ac:dyDescent="0.25">
      <c r="A4046" s="107" t="s">
        <v>24055</v>
      </c>
      <c r="B4046" s="10" t="s">
        <v>19548</v>
      </c>
      <c r="C4046" s="269" t="s">
        <v>30118</v>
      </c>
      <c r="D4046" s="841" t="s">
        <v>24552</v>
      </c>
      <c r="E4046" s="837">
        <v>930</v>
      </c>
      <c r="F4046" s="269" t="s">
        <v>24553</v>
      </c>
      <c r="G4046" s="841" t="s">
        <v>24554</v>
      </c>
      <c r="H4046" s="842"/>
      <c r="I4046" s="842"/>
      <c r="J4046" s="107"/>
      <c r="K4046" s="10">
        <v>2</v>
      </c>
      <c r="L4046" s="10">
        <v>12</v>
      </c>
      <c r="M4046" s="838">
        <v>11160</v>
      </c>
      <c r="N4046" s="10">
        <v>1</v>
      </c>
      <c r="O4046" s="107">
        <v>6</v>
      </c>
      <c r="P4046" s="838">
        <f t="shared" ref="P4046:P4051" si="31">E4046*O4046</f>
        <v>5580</v>
      </c>
      <c r="Q4046" s="10">
        <v>1</v>
      </c>
      <c r="R4046" s="107">
        <v>12</v>
      </c>
    </row>
    <row r="4047" spans="1:18" s="843" customFormat="1" ht="11.25" x14ac:dyDescent="0.25">
      <c r="A4047" s="107" t="s">
        <v>24055</v>
      </c>
      <c r="B4047" s="10" t="s">
        <v>19548</v>
      </c>
      <c r="C4047" s="269" t="s">
        <v>30118</v>
      </c>
      <c r="D4047" s="841" t="s">
        <v>24555</v>
      </c>
      <c r="E4047" s="837">
        <v>930</v>
      </c>
      <c r="F4047" s="269" t="s">
        <v>24556</v>
      </c>
      <c r="G4047" s="841" t="s">
        <v>24557</v>
      </c>
      <c r="H4047" s="842"/>
      <c r="I4047" s="842"/>
      <c r="J4047" s="107"/>
      <c r="K4047" s="10">
        <v>2</v>
      </c>
      <c r="L4047" s="10">
        <v>12</v>
      </c>
      <c r="M4047" s="838">
        <v>11160</v>
      </c>
      <c r="N4047" s="10">
        <v>1</v>
      </c>
      <c r="O4047" s="107">
        <v>6</v>
      </c>
      <c r="P4047" s="838">
        <f t="shared" si="31"/>
        <v>5580</v>
      </c>
      <c r="Q4047" s="10">
        <v>1</v>
      </c>
      <c r="R4047" s="107">
        <v>12</v>
      </c>
    </row>
    <row r="4048" spans="1:18" s="843" customFormat="1" ht="11.25" x14ac:dyDescent="0.25">
      <c r="A4048" s="107" t="s">
        <v>24055</v>
      </c>
      <c r="B4048" s="10" t="s">
        <v>19548</v>
      </c>
      <c r="C4048" s="269" t="s">
        <v>30118</v>
      </c>
      <c r="D4048" s="841" t="s">
        <v>24113</v>
      </c>
      <c r="E4048" s="837">
        <v>930</v>
      </c>
      <c r="F4048" s="269" t="s">
        <v>24558</v>
      </c>
      <c r="G4048" s="841" t="s">
        <v>24559</v>
      </c>
      <c r="H4048" s="842"/>
      <c r="I4048" s="842"/>
      <c r="J4048" s="107"/>
      <c r="K4048" s="10">
        <v>2</v>
      </c>
      <c r="L4048" s="10">
        <v>12</v>
      </c>
      <c r="M4048" s="838">
        <v>11160</v>
      </c>
      <c r="N4048" s="10">
        <v>1</v>
      </c>
      <c r="O4048" s="107">
        <v>6</v>
      </c>
      <c r="P4048" s="838">
        <f t="shared" si="31"/>
        <v>5580</v>
      </c>
      <c r="Q4048" s="10">
        <v>1</v>
      </c>
      <c r="R4048" s="107">
        <v>12</v>
      </c>
    </row>
    <row r="4049" spans="1:18" s="843" customFormat="1" ht="11.25" x14ac:dyDescent="0.25">
      <c r="A4049" s="107" t="s">
        <v>24055</v>
      </c>
      <c r="B4049" s="10" t="s">
        <v>19548</v>
      </c>
      <c r="C4049" s="269" t="s">
        <v>30118</v>
      </c>
      <c r="D4049" s="841" t="s">
        <v>24075</v>
      </c>
      <c r="E4049" s="837">
        <v>1650</v>
      </c>
      <c r="F4049" s="269" t="s">
        <v>24560</v>
      </c>
      <c r="G4049" s="841" t="s">
        <v>24561</v>
      </c>
      <c r="H4049" s="842"/>
      <c r="I4049" s="842"/>
      <c r="J4049" s="107"/>
      <c r="K4049" s="10">
        <v>2</v>
      </c>
      <c r="L4049" s="10">
        <v>12</v>
      </c>
      <c r="M4049" s="838">
        <v>19800</v>
      </c>
      <c r="N4049" s="10">
        <v>1</v>
      </c>
      <c r="O4049" s="107">
        <v>6</v>
      </c>
      <c r="P4049" s="838">
        <f t="shared" si="31"/>
        <v>9900</v>
      </c>
      <c r="Q4049" s="10">
        <v>1</v>
      </c>
      <c r="R4049" s="107">
        <v>12</v>
      </c>
    </row>
    <row r="4050" spans="1:18" s="843" customFormat="1" ht="11.25" x14ac:dyDescent="0.25">
      <c r="A4050" s="107" t="s">
        <v>24055</v>
      </c>
      <c r="B4050" s="10" t="s">
        <v>19548</v>
      </c>
      <c r="C4050" s="269" t="s">
        <v>30118</v>
      </c>
      <c r="D4050" s="841" t="s">
        <v>24562</v>
      </c>
      <c r="E4050" s="837">
        <v>4500</v>
      </c>
      <c r="F4050" s="269" t="s">
        <v>24563</v>
      </c>
      <c r="G4050" s="841" t="s">
        <v>24564</v>
      </c>
      <c r="H4050" s="842" t="s">
        <v>24122</v>
      </c>
      <c r="I4050" s="842"/>
      <c r="J4050" s="107"/>
      <c r="K4050" s="10">
        <v>2</v>
      </c>
      <c r="L4050" s="10">
        <v>12</v>
      </c>
      <c r="M4050" s="838">
        <v>54000</v>
      </c>
      <c r="N4050" s="10">
        <v>1</v>
      </c>
      <c r="O4050" s="107">
        <v>6</v>
      </c>
      <c r="P4050" s="838">
        <f t="shared" si="31"/>
        <v>27000</v>
      </c>
      <c r="Q4050" s="10">
        <v>1</v>
      </c>
      <c r="R4050" s="107">
        <v>12</v>
      </c>
    </row>
    <row r="4051" spans="1:18" s="843" customFormat="1" ht="22.5" x14ac:dyDescent="0.25">
      <c r="A4051" s="107" t="s">
        <v>24055</v>
      </c>
      <c r="B4051" s="10" t="s">
        <v>19548</v>
      </c>
      <c r="C4051" s="269" t="s">
        <v>30118</v>
      </c>
      <c r="D4051" s="841" t="s">
        <v>24228</v>
      </c>
      <c r="E4051" s="837">
        <v>8000</v>
      </c>
      <c r="F4051" s="269" t="s">
        <v>24565</v>
      </c>
      <c r="G4051" s="841" t="s">
        <v>24566</v>
      </c>
      <c r="H4051" s="842" t="s">
        <v>24152</v>
      </c>
      <c r="I4051" s="842"/>
      <c r="J4051" s="107"/>
      <c r="K4051" s="10">
        <v>1</v>
      </c>
      <c r="L4051" s="10">
        <v>12</v>
      </c>
      <c r="M4051" s="838">
        <v>96000</v>
      </c>
      <c r="N4051" s="10">
        <v>1</v>
      </c>
      <c r="O4051" s="107">
        <v>6</v>
      </c>
      <c r="P4051" s="838">
        <f t="shared" si="31"/>
        <v>48000</v>
      </c>
      <c r="Q4051" s="10">
        <v>1</v>
      </c>
      <c r="R4051" s="107">
        <v>12</v>
      </c>
    </row>
    <row r="4052" spans="1:18" s="843" customFormat="1" ht="22.5" x14ac:dyDescent="0.25">
      <c r="A4052" s="107" t="s">
        <v>24055</v>
      </c>
      <c r="B4052" s="10" t="s">
        <v>19548</v>
      </c>
      <c r="C4052" s="269" t="s">
        <v>30118</v>
      </c>
      <c r="D4052" s="841" t="s">
        <v>24567</v>
      </c>
      <c r="E4052" s="837">
        <v>4000</v>
      </c>
      <c r="F4052" s="269" t="s">
        <v>24568</v>
      </c>
      <c r="G4052" s="841" t="s">
        <v>24569</v>
      </c>
      <c r="H4052" s="842" t="s">
        <v>24069</v>
      </c>
      <c r="I4052" s="842"/>
      <c r="J4052" s="107"/>
      <c r="K4052" s="10">
        <v>2</v>
      </c>
      <c r="L4052" s="10">
        <v>12</v>
      </c>
      <c r="M4052" s="838">
        <f>E4052*L4052</f>
        <v>48000</v>
      </c>
      <c r="N4052" s="10">
        <v>0</v>
      </c>
      <c r="O4052" s="107">
        <v>0</v>
      </c>
      <c r="P4052" s="838">
        <v>0</v>
      </c>
      <c r="Q4052" s="10">
        <v>1</v>
      </c>
      <c r="R4052" s="107">
        <v>12</v>
      </c>
    </row>
    <row r="4053" spans="1:18" s="843" customFormat="1" ht="11.25" x14ac:dyDescent="0.25">
      <c r="A4053" s="107" t="s">
        <v>24055</v>
      </c>
      <c r="B4053" s="10" t="s">
        <v>19548</v>
      </c>
      <c r="C4053" s="269" t="s">
        <v>30118</v>
      </c>
      <c r="D4053" s="841" t="s">
        <v>24234</v>
      </c>
      <c r="E4053" s="837">
        <v>14000</v>
      </c>
      <c r="F4053" s="269" t="s">
        <v>24570</v>
      </c>
      <c r="G4053" s="841" t="s">
        <v>24571</v>
      </c>
      <c r="H4053" s="842" t="s">
        <v>24184</v>
      </c>
      <c r="I4053" s="842"/>
      <c r="J4053" s="107"/>
      <c r="K4053" s="10">
        <v>1</v>
      </c>
      <c r="L4053" s="10">
        <v>12</v>
      </c>
      <c r="M4053" s="838">
        <v>168000</v>
      </c>
      <c r="N4053" s="10">
        <v>1</v>
      </c>
      <c r="O4053" s="107">
        <v>6</v>
      </c>
      <c r="P4053" s="838">
        <f t="shared" ref="P4053:P4054" si="32">E4053*O4053</f>
        <v>84000</v>
      </c>
      <c r="Q4053" s="10">
        <v>1</v>
      </c>
      <c r="R4053" s="107">
        <v>12</v>
      </c>
    </row>
    <row r="4054" spans="1:18" s="843" customFormat="1" ht="11.25" x14ac:dyDescent="0.25">
      <c r="A4054" s="107" t="s">
        <v>24055</v>
      </c>
      <c r="B4054" s="10" t="s">
        <v>19548</v>
      </c>
      <c r="C4054" s="269" t="s">
        <v>30118</v>
      </c>
      <c r="D4054" s="841" t="s">
        <v>24113</v>
      </c>
      <c r="E4054" s="837">
        <v>930</v>
      </c>
      <c r="F4054" s="269" t="s">
        <v>24572</v>
      </c>
      <c r="G4054" s="841" t="s">
        <v>24573</v>
      </c>
      <c r="H4054" s="842"/>
      <c r="I4054" s="842"/>
      <c r="J4054" s="107"/>
      <c r="K4054" s="10">
        <v>2</v>
      </c>
      <c r="L4054" s="10">
        <v>12</v>
      </c>
      <c r="M4054" s="838">
        <v>11160</v>
      </c>
      <c r="N4054" s="10">
        <v>1</v>
      </c>
      <c r="O4054" s="107">
        <v>6</v>
      </c>
      <c r="P4054" s="838">
        <f t="shared" si="32"/>
        <v>5580</v>
      </c>
      <c r="Q4054" s="10">
        <v>1</v>
      </c>
      <c r="R4054" s="107">
        <v>12</v>
      </c>
    </row>
    <row r="4055" spans="1:18" s="843" customFormat="1" ht="11.25" x14ac:dyDescent="0.25">
      <c r="A4055" s="107" t="s">
        <v>24055</v>
      </c>
      <c r="B4055" s="10" t="s">
        <v>19548</v>
      </c>
      <c r="C4055" s="269" t="s">
        <v>30118</v>
      </c>
      <c r="D4055" s="841" t="s">
        <v>24574</v>
      </c>
      <c r="E4055" s="837">
        <v>6600</v>
      </c>
      <c r="F4055" s="269">
        <v>16477984</v>
      </c>
      <c r="G4055" s="841" t="s">
        <v>24575</v>
      </c>
      <c r="H4055" s="842"/>
      <c r="I4055" s="842"/>
      <c r="J4055" s="107"/>
      <c r="K4055" s="10">
        <v>1</v>
      </c>
      <c r="L4055" s="10">
        <v>9</v>
      </c>
      <c r="M4055" s="838">
        <f>E4055*L4055</f>
        <v>59400</v>
      </c>
      <c r="N4055" s="10">
        <v>1</v>
      </c>
      <c r="O4055" s="107">
        <v>6</v>
      </c>
      <c r="P4055" s="838">
        <f>E4055*O4055</f>
        <v>39600</v>
      </c>
      <c r="Q4055" s="10">
        <v>0</v>
      </c>
      <c r="R4055" s="107">
        <v>0</v>
      </c>
    </row>
    <row r="4056" spans="1:18" s="843" customFormat="1" ht="11.25" x14ac:dyDescent="0.25">
      <c r="A4056" s="107" t="s">
        <v>24055</v>
      </c>
      <c r="B4056" s="10" t="s">
        <v>19548</v>
      </c>
      <c r="C4056" s="269" t="s">
        <v>30118</v>
      </c>
      <c r="D4056" s="841" t="s">
        <v>24541</v>
      </c>
      <c r="E4056" s="837">
        <v>1000</v>
      </c>
      <c r="F4056" s="269" t="s">
        <v>24576</v>
      </c>
      <c r="G4056" s="841" t="s">
        <v>24577</v>
      </c>
      <c r="H4056" s="842"/>
      <c r="I4056" s="842"/>
      <c r="J4056" s="107"/>
      <c r="K4056" s="10">
        <v>2</v>
      </c>
      <c r="L4056" s="10">
        <v>12</v>
      </c>
      <c r="M4056" s="838">
        <v>12000</v>
      </c>
      <c r="N4056" s="10">
        <v>1</v>
      </c>
      <c r="O4056" s="107">
        <v>6</v>
      </c>
      <c r="P4056" s="838">
        <f t="shared" ref="P4056:P4097" si="33">E4056*O4056</f>
        <v>6000</v>
      </c>
      <c r="Q4056" s="10">
        <v>1</v>
      </c>
      <c r="R4056" s="107">
        <v>12</v>
      </c>
    </row>
    <row r="4057" spans="1:18" s="843" customFormat="1" ht="11.25" x14ac:dyDescent="0.25">
      <c r="A4057" s="107" t="s">
        <v>24055</v>
      </c>
      <c r="B4057" s="10" t="s">
        <v>19548</v>
      </c>
      <c r="C4057" s="269" t="s">
        <v>30118</v>
      </c>
      <c r="D4057" s="841" t="s">
        <v>24578</v>
      </c>
      <c r="E4057" s="837">
        <v>9000</v>
      </c>
      <c r="F4057" s="269" t="s">
        <v>24579</v>
      </c>
      <c r="G4057" s="841" t="s">
        <v>24580</v>
      </c>
      <c r="H4057" s="842" t="s">
        <v>24109</v>
      </c>
      <c r="I4057" s="842"/>
      <c r="J4057" s="107"/>
      <c r="K4057" s="10">
        <v>2</v>
      </c>
      <c r="L4057" s="10">
        <v>12</v>
      </c>
      <c r="M4057" s="838">
        <v>108000</v>
      </c>
      <c r="N4057" s="10">
        <v>1</v>
      </c>
      <c r="O4057" s="107">
        <v>6</v>
      </c>
      <c r="P4057" s="838">
        <f t="shared" si="33"/>
        <v>54000</v>
      </c>
      <c r="Q4057" s="10">
        <v>1</v>
      </c>
      <c r="R4057" s="107">
        <v>12</v>
      </c>
    </row>
    <row r="4058" spans="1:18" s="843" customFormat="1" ht="11.25" x14ac:dyDescent="0.25">
      <c r="A4058" s="107" t="s">
        <v>24055</v>
      </c>
      <c r="B4058" s="10" t="s">
        <v>19548</v>
      </c>
      <c r="C4058" s="269" t="s">
        <v>30118</v>
      </c>
      <c r="D4058" s="841" t="s">
        <v>24137</v>
      </c>
      <c r="E4058" s="837">
        <v>1350</v>
      </c>
      <c r="F4058" s="269" t="s">
        <v>24581</v>
      </c>
      <c r="G4058" s="841" t="s">
        <v>24582</v>
      </c>
      <c r="H4058" s="842"/>
      <c r="I4058" s="842"/>
      <c r="J4058" s="107"/>
      <c r="K4058" s="10">
        <v>2</v>
      </c>
      <c r="L4058" s="10">
        <v>12</v>
      </c>
      <c r="M4058" s="838">
        <v>16200</v>
      </c>
      <c r="N4058" s="10">
        <v>1</v>
      </c>
      <c r="O4058" s="107">
        <v>6</v>
      </c>
      <c r="P4058" s="838">
        <f t="shared" si="33"/>
        <v>8100</v>
      </c>
      <c r="Q4058" s="10">
        <v>1</v>
      </c>
      <c r="R4058" s="107">
        <v>12</v>
      </c>
    </row>
    <row r="4059" spans="1:18" s="843" customFormat="1" ht="11.25" x14ac:dyDescent="0.25">
      <c r="A4059" s="107" t="s">
        <v>24055</v>
      </c>
      <c r="B4059" s="10" t="s">
        <v>19548</v>
      </c>
      <c r="C4059" s="269" t="s">
        <v>30118</v>
      </c>
      <c r="D4059" s="841" t="s">
        <v>24223</v>
      </c>
      <c r="E4059" s="837">
        <v>1500</v>
      </c>
      <c r="F4059" s="269" t="s">
        <v>24583</v>
      </c>
      <c r="G4059" s="841" t="s">
        <v>24584</v>
      </c>
      <c r="H4059" s="842"/>
      <c r="I4059" s="842"/>
      <c r="J4059" s="107"/>
      <c r="K4059" s="10">
        <v>2</v>
      </c>
      <c r="L4059" s="10">
        <v>12</v>
      </c>
      <c r="M4059" s="838">
        <v>18000</v>
      </c>
      <c r="N4059" s="10">
        <v>1</v>
      </c>
      <c r="O4059" s="107">
        <v>6</v>
      </c>
      <c r="P4059" s="838">
        <f t="shared" si="33"/>
        <v>9000</v>
      </c>
      <c r="Q4059" s="10">
        <v>1</v>
      </c>
      <c r="R4059" s="107">
        <v>12</v>
      </c>
    </row>
    <row r="4060" spans="1:18" s="843" customFormat="1" ht="11.25" x14ac:dyDescent="0.25">
      <c r="A4060" s="107" t="s">
        <v>24055</v>
      </c>
      <c r="B4060" s="10" t="s">
        <v>19548</v>
      </c>
      <c r="C4060" s="269" t="s">
        <v>30118</v>
      </c>
      <c r="D4060" s="841" t="s">
        <v>24234</v>
      </c>
      <c r="E4060" s="837">
        <v>14000</v>
      </c>
      <c r="F4060" s="269" t="s">
        <v>24585</v>
      </c>
      <c r="G4060" s="841" t="s">
        <v>24586</v>
      </c>
      <c r="H4060" s="842" t="s">
        <v>24358</v>
      </c>
      <c r="I4060" s="842"/>
      <c r="J4060" s="107"/>
      <c r="K4060" s="10">
        <v>1</v>
      </c>
      <c r="L4060" s="10">
        <v>12</v>
      </c>
      <c r="M4060" s="838">
        <v>168000</v>
      </c>
      <c r="N4060" s="10">
        <v>1</v>
      </c>
      <c r="O4060" s="107">
        <v>6</v>
      </c>
      <c r="P4060" s="838">
        <f t="shared" si="33"/>
        <v>84000</v>
      </c>
      <c r="Q4060" s="10">
        <v>1</v>
      </c>
      <c r="R4060" s="107">
        <v>12</v>
      </c>
    </row>
    <row r="4061" spans="1:18" s="843" customFormat="1" ht="11.25" x14ac:dyDescent="0.25">
      <c r="A4061" s="107" t="s">
        <v>24055</v>
      </c>
      <c r="B4061" s="10" t="s">
        <v>19548</v>
      </c>
      <c r="C4061" s="269" t="s">
        <v>30118</v>
      </c>
      <c r="D4061" s="841" t="s">
        <v>24203</v>
      </c>
      <c r="E4061" s="837">
        <v>1650</v>
      </c>
      <c r="F4061" s="269" t="s">
        <v>24587</v>
      </c>
      <c r="G4061" s="841" t="s">
        <v>24588</v>
      </c>
      <c r="H4061" s="842"/>
      <c r="I4061" s="842"/>
      <c r="J4061" s="107"/>
      <c r="K4061" s="10">
        <v>2</v>
      </c>
      <c r="L4061" s="10">
        <v>12</v>
      </c>
      <c r="M4061" s="838">
        <v>19800</v>
      </c>
      <c r="N4061" s="10">
        <v>1</v>
      </c>
      <c r="O4061" s="107">
        <v>6</v>
      </c>
      <c r="P4061" s="838">
        <f t="shared" si="33"/>
        <v>9900</v>
      </c>
      <c r="Q4061" s="10">
        <v>1</v>
      </c>
      <c r="R4061" s="107">
        <v>12</v>
      </c>
    </row>
    <row r="4062" spans="1:18" s="843" customFormat="1" ht="11.25" x14ac:dyDescent="0.25">
      <c r="A4062" s="107" t="s">
        <v>24055</v>
      </c>
      <c r="B4062" s="10" t="s">
        <v>19548</v>
      </c>
      <c r="C4062" s="269" t="s">
        <v>30118</v>
      </c>
      <c r="D4062" s="841" t="s">
        <v>24386</v>
      </c>
      <c r="E4062" s="837">
        <v>930</v>
      </c>
      <c r="F4062" s="269" t="s">
        <v>24589</v>
      </c>
      <c r="G4062" s="841" t="s">
        <v>24590</v>
      </c>
      <c r="H4062" s="842"/>
      <c r="I4062" s="842"/>
      <c r="J4062" s="107"/>
      <c r="K4062" s="10">
        <v>2</v>
      </c>
      <c r="L4062" s="10">
        <v>12</v>
      </c>
      <c r="M4062" s="838">
        <v>11160</v>
      </c>
      <c r="N4062" s="10">
        <v>1</v>
      </c>
      <c r="O4062" s="107">
        <v>6</v>
      </c>
      <c r="P4062" s="838">
        <f t="shared" si="33"/>
        <v>5580</v>
      </c>
      <c r="Q4062" s="10">
        <v>1</v>
      </c>
      <c r="R4062" s="107">
        <v>12</v>
      </c>
    </row>
    <row r="4063" spans="1:18" s="843" customFormat="1" ht="11.25" x14ac:dyDescent="0.25">
      <c r="A4063" s="107" t="s">
        <v>24055</v>
      </c>
      <c r="B4063" s="10" t="s">
        <v>19548</v>
      </c>
      <c r="C4063" s="269" t="s">
        <v>30118</v>
      </c>
      <c r="D4063" s="841" t="s">
        <v>24591</v>
      </c>
      <c r="E4063" s="837">
        <v>3000</v>
      </c>
      <c r="F4063" s="269" t="s">
        <v>24592</v>
      </c>
      <c r="G4063" s="841" t="s">
        <v>24593</v>
      </c>
      <c r="H4063" s="842"/>
      <c r="I4063" s="842"/>
      <c r="J4063" s="107"/>
      <c r="K4063" s="10">
        <v>2</v>
      </c>
      <c r="L4063" s="10">
        <v>12</v>
      </c>
      <c r="M4063" s="838">
        <v>36000</v>
      </c>
      <c r="N4063" s="10">
        <v>1</v>
      </c>
      <c r="O4063" s="107">
        <v>6</v>
      </c>
      <c r="P4063" s="838">
        <f t="shared" si="33"/>
        <v>18000</v>
      </c>
      <c r="Q4063" s="10">
        <v>1</v>
      </c>
      <c r="R4063" s="107">
        <v>12</v>
      </c>
    </row>
    <row r="4064" spans="1:18" s="843" customFormat="1" ht="11.25" x14ac:dyDescent="0.25">
      <c r="A4064" s="107" t="s">
        <v>24055</v>
      </c>
      <c r="B4064" s="10" t="s">
        <v>19548</v>
      </c>
      <c r="C4064" s="269" t="s">
        <v>30118</v>
      </c>
      <c r="D4064" s="841" t="s">
        <v>24113</v>
      </c>
      <c r="E4064" s="837">
        <v>930</v>
      </c>
      <c r="F4064" s="269" t="s">
        <v>24594</v>
      </c>
      <c r="G4064" s="841" t="s">
        <v>24595</v>
      </c>
      <c r="H4064" s="842"/>
      <c r="I4064" s="842"/>
      <c r="J4064" s="107"/>
      <c r="K4064" s="10">
        <v>2</v>
      </c>
      <c r="L4064" s="10">
        <v>12</v>
      </c>
      <c r="M4064" s="838">
        <v>11160</v>
      </c>
      <c r="N4064" s="10">
        <v>1</v>
      </c>
      <c r="O4064" s="107">
        <v>6</v>
      </c>
      <c r="P4064" s="838">
        <f t="shared" si="33"/>
        <v>5580</v>
      </c>
      <c r="Q4064" s="10">
        <v>1</v>
      </c>
      <c r="R4064" s="107">
        <v>12</v>
      </c>
    </row>
    <row r="4065" spans="1:18" s="843" customFormat="1" ht="11.25" x14ac:dyDescent="0.25">
      <c r="A4065" s="107" t="s">
        <v>24596</v>
      </c>
      <c r="B4065" s="10" t="s">
        <v>19548</v>
      </c>
      <c r="C4065" s="269" t="s">
        <v>30118</v>
      </c>
      <c r="D4065" s="841" t="s">
        <v>24597</v>
      </c>
      <c r="E4065" s="837">
        <v>2200</v>
      </c>
      <c r="F4065" s="269" t="s">
        <v>24598</v>
      </c>
      <c r="G4065" s="841" t="s">
        <v>24599</v>
      </c>
      <c r="H4065" s="842" t="s">
        <v>24152</v>
      </c>
      <c r="I4065" s="842"/>
      <c r="J4065" s="107"/>
      <c r="K4065" s="10">
        <v>2</v>
      </c>
      <c r="L4065" s="10">
        <v>12</v>
      </c>
      <c r="M4065" s="838">
        <v>26400</v>
      </c>
      <c r="N4065" s="10">
        <v>1</v>
      </c>
      <c r="O4065" s="107">
        <v>6</v>
      </c>
      <c r="P4065" s="838">
        <f t="shared" si="33"/>
        <v>13200</v>
      </c>
      <c r="Q4065" s="10">
        <v>1</v>
      </c>
      <c r="R4065" s="107">
        <v>12</v>
      </c>
    </row>
    <row r="4066" spans="1:18" s="843" customFormat="1" ht="11.25" x14ac:dyDescent="0.25">
      <c r="A4066" s="107" t="s">
        <v>24596</v>
      </c>
      <c r="B4066" s="10" t="s">
        <v>19548</v>
      </c>
      <c r="C4066" s="269" t="s">
        <v>30118</v>
      </c>
      <c r="D4066" s="841" t="s">
        <v>24060</v>
      </c>
      <c r="E4066" s="837">
        <v>930</v>
      </c>
      <c r="F4066" s="269" t="s">
        <v>24600</v>
      </c>
      <c r="G4066" s="841" t="s">
        <v>24601</v>
      </c>
      <c r="H4066" s="842"/>
      <c r="I4066" s="842"/>
      <c r="J4066" s="107"/>
      <c r="K4066" s="10">
        <v>2</v>
      </c>
      <c r="L4066" s="10">
        <v>12</v>
      </c>
      <c r="M4066" s="838">
        <v>11160</v>
      </c>
      <c r="N4066" s="10">
        <v>1</v>
      </c>
      <c r="O4066" s="107">
        <v>6</v>
      </c>
      <c r="P4066" s="838">
        <f t="shared" si="33"/>
        <v>5580</v>
      </c>
      <c r="Q4066" s="10">
        <v>1</v>
      </c>
      <c r="R4066" s="107">
        <v>12</v>
      </c>
    </row>
    <row r="4067" spans="1:18" s="843" customFormat="1" ht="11.25" x14ac:dyDescent="0.25">
      <c r="A4067" s="107" t="s">
        <v>24596</v>
      </c>
      <c r="B4067" s="10" t="s">
        <v>19548</v>
      </c>
      <c r="C4067" s="269" t="s">
        <v>30118</v>
      </c>
      <c r="D4067" s="841" t="s">
        <v>24113</v>
      </c>
      <c r="E4067" s="837">
        <v>930</v>
      </c>
      <c r="F4067" s="269" t="s">
        <v>24602</v>
      </c>
      <c r="G4067" s="841" t="s">
        <v>24603</v>
      </c>
      <c r="H4067" s="842"/>
      <c r="I4067" s="842"/>
      <c r="J4067" s="107"/>
      <c r="K4067" s="10">
        <v>2</v>
      </c>
      <c r="L4067" s="10">
        <v>12</v>
      </c>
      <c r="M4067" s="838">
        <v>11160</v>
      </c>
      <c r="N4067" s="10">
        <v>1</v>
      </c>
      <c r="O4067" s="107">
        <v>6</v>
      </c>
      <c r="P4067" s="838">
        <f t="shared" si="33"/>
        <v>5580</v>
      </c>
      <c r="Q4067" s="10">
        <v>1</v>
      </c>
      <c r="R4067" s="107">
        <v>12</v>
      </c>
    </row>
    <row r="4068" spans="1:18" s="843" customFormat="1" ht="11.25" x14ac:dyDescent="0.25">
      <c r="A4068" s="107" t="s">
        <v>24596</v>
      </c>
      <c r="B4068" s="10" t="s">
        <v>19548</v>
      </c>
      <c r="C4068" s="269" t="s">
        <v>30118</v>
      </c>
      <c r="D4068" s="841" t="s">
        <v>24113</v>
      </c>
      <c r="E4068" s="837">
        <v>930</v>
      </c>
      <c r="F4068" s="269" t="s">
        <v>24604</v>
      </c>
      <c r="G4068" s="841" t="s">
        <v>24605</v>
      </c>
      <c r="H4068" s="842"/>
      <c r="I4068" s="842"/>
      <c r="J4068" s="107"/>
      <c r="K4068" s="10">
        <v>2</v>
      </c>
      <c r="L4068" s="10">
        <v>12</v>
      </c>
      <c r="M4068" s="838">
        <v>11160</v>
      </c>
      <c r="N4068" s="10">
        <v>1</v>
      </c>
      <c r="O4068" s="107">
        <v>6</v>
      </c>
      <c r="P4068" s="838">
        <f t="shared" si="33"/>
        <v>5580</v>
      </c>
      <c r="Q4068" s="10">
        <v>1</v>
      </c>
      <c r="R4068" s="107">
        <v>12</v>
      </c>
    </row>
    <row r="4069" spans="1:18" s="843" customFormat="1" ht="11.25" x14ac:dyDescent="0.25">
      <c r="A4069" s="107" t="s">
        <v>24596</v>
      </c>
      <c r="B4069" s="10" t="s">
        <v>19548</v>
      </c>
      <c r="C4069" s="269" t="s">
        <v>30118</v>
      </c>
      <c r="D4069" s="841" t="s">
        <v>24137</v>
      </c>
      <c r="E4069" s="837">
        <v>1100</v>
      </c>
      <c r="F4069" s="269" t="s">
        <v>24606</v>
      </c>
      <c r="G4069" s="841" t="s">
        <v>24607</v>
      </c>
      <c r="H4069" s="842"/>
      <c r="I4069" s="842"/>
      <c r="J4069" s="107"/>
      <c r="K4069" s="10">
        <v>2</v>
      </c>
      <c r="L4069" s="10">
        <v>12</v>
      </c>
      <c r="M4069" s="838">
        <v>13200</v>
      </c>
      <c r="N4069" s="10">
        <v>1</v>
      </c>
      <c r="O4069" s="107">
        <v>6</v>
      </c>
      <c r="P4069" s="838">
        <f t="shared" si="33"/>
        <v>6600</v>
      </c>
      <c r="Q4069" s="10">
        <v>1</v>
      </c>
      <c r="R4069" s="107">
        <v>12</v>
      </c>
    </row>
    <row r="4070" spans="1:18" s="843" customFormat="1" ht="11.25" x14ac:dyDescent="0.25">
      <c r="A4070" s="107" t="s">
        <v>24596</v>
      </c>
      <c r="B4070" s="10" t="s">
        <v>19548</v>
      </c>
      <c r="C4070" s="269" t="s">
        <v>30118</v>
      </c>
      <c r="D4070" s="841" t="s">
        <v>24608</v>
      </c>
      <c r="E4070" s="837">
        <v>1500</v>
      </c>
      <c r="F4070" s="269" t="s">
        <v>24609</v>
      </c>
      <c r="G4070" s="841" t="s">
        <v>24610</v>
      </c>
      <c r="H4070" s="842"/>
      <c r="I4070" s="842"/>
      <c r="J4070" s="107"/>
      <c r="K4070" s="10">
        <v>2</v>
      </c>
      <c r="L4070" s="10">
        <v>12</v>
      </c>
      <c r="M4070" s="838">
        <v>18000</v>
      </c>
      <c r="N4070" s="10">
        <v>1</v>
      </c>
      <c r="O4070" s="107">
        <v>6</v>
      </c>
      <c r="P4070" s="838">
        <f t="shared" si="33"/>
        <v>9000</v>
      </c>
      <c r="Q4070" s="10">
        <v>1</v>
      </c>
      <c r="R4070" s="107">
        <v>12</v>
      </c>
    </row>
    <row r="4071" spans="1:18" s="843" customFormat="1" ht="11.25" x14ac:dyDescent="0.25">
      <c r="A4071" s="107" t="s">
        <v>24596</v>
      </c>
      <c r="B4071" s="10" t="s">
        <v>19548</v>
      </c>
      <c r="C4071" s="269" t="s">
        <v>30118</v>
      </c>
      <c r="D4071" s="841" t="s">
        <v>24137</v>
      </c>
      <c r="E4071" s="837">
        <v>930</v>
      </c>
      <c r="F4071" s="269" t="s">
        <v>24611</v>
      </c>
      <c r="G4071" s="841" t="s">
        <v>24612</v>
      </c>
      <c r="H4071" s="842"/>
      <c r="I4071" s="842"/>
      <c r="J4071" s="107"/>
      <c r="K4071" s="10">
        <v>2</v>
      </c>
      <c r="L4071" s="10">
        <v>12</v>
      </c>
      <c r="M4071" s="838">
        <v>11160</v>
      </c>
      <c r="N4071" s="10">
        <v>1</v>
      </c>
      <c r="O4071" s="107">
        <v>6</v>
      </c>
      <c r="P4071" s="838">
        <f t="shared" si="33"/>
        <v>5580</v>
      </c>
      <c r="Q4071" s="10">
        <v>1</v>
      </c>
      <c r="R4071" s="107">
        <v>12</v>
      </c>
    </row>
    <row r="4072" spans="1:18" s="843" customFormat="1" ht="11.25" x14ac:dyDescent="0.25">
      <c r="A4072" s="107" t="s">
        <v>24596</v>
      </c>
      <c r="B4072" s="10" t="s">
        <v>19548</v>
      </c>
      <c r="C4072" s="269" t="s">
        <v>30118</v>
      </c>
      <c r="D4072" s="841" t="s">
        <v>24113</v>
      </c>
      <c r="E4072" s="837">
        <v>930</v>
      </c>
      <c r="F4072" s="269" t="s">
        <v>24613</v>
      </c>
      <c r="G4072" s="841" t="s">
        <v>24614</v>
      </c>
      <c r="H4072" s="842"/>
      <c r="I4072" s="842"/>
      <c r="J4072" s="107"/>
      <c r="K4072" s="10">
        <v>2</v>
      </c>
      <c r="L4072" s="10">
        <v>12</v>
      </c>
      <c r="M4072" s="838">
        <v>11160</v>
      </c>
      <c r="N4072" s="10">
        <v>1</v>
      </c>
      <c r="O4072" s="107">
        <v>6</v>
      </c>
      <c r="P4072" s="838">
        <f t="shared" si="33"/>
        <v>5580</v>
      </c>
      <c r="Q4072" s="10">
        <v>1</v>
      </c>
      <c r="R4072" s="107">
        <v>12</v>
      </c>
    </row>
    <row r="4073" spans="1:18" s="843" customFormat="1" ht="11.25" x14ac:dyDescent="0.25">
      <c r="A4073" s="107" t="s">
        <v>24596</v>
      </c>
      <c r="B4073" s="10" t="s">
        <v>19548</v>
      </c>
      <c r="C4073" s="269" t="s">
        <v>30118</v>
      </c>
      <c r="D4073" s="841" t="s">
        <v>24137</v>
      </c>
      <c r="E4073" s="837">
        <v>1300</v>
      </c>
      <c r="F4073" s="269" t="s">
        <v>24615</v>
      </c>
      <c r="G4073" s="841" t="s">
        <v>24616</v>
      </c>
      <c r="H4073" s="842"/>
      <c r="I4073" s="842"/>
      <c r="J4073" s="107"/>
      <c r="K4073" s="10">
        <v>2</v>
      </c>
      <c r="L4073" s="10">
        <v>12</v>
      </c>
      <c r="M4073" s="838">
        <v>15600</v>
      </c>
      <c r="N4073" s="10">
        <v>1</v>
      </c>
      <c r="O4073" s="107">
        <v>6</v>
      </c>
      <c r="P4073" s="838">
        <f t="shared" si="33"/>
        <v>7800</v>
      </c>
      <c r="Q4073" s="10">
        <v>1</v>
      </c>
      <c r="R4073" s="107">
        <v>12</v>
      </c>
    </row>
    <row r="4074" spans="1:18" s="843" customFormat="1" ht="11.25" x14ac:dyDescent="0.25">
      <c r="A4074" s="107" t="s">
        <v>24596</v>
      </c>
      <c r="B4074" s="10" t="s">
        <v>19548</v>
      </c>
      <c r="C4074" s="269" t="s">
        <v>30118</v>
      </c>
      <c r="D4074" s="841" t="s">
        <v>24137</v>
      </c>
      <c r="E4074" s="837">
        <v>1150</v>
      </c>
      <c r="F4074" s="269" t="s">
        <v>24617</v>
      </c>
      <c r="G4074" s="841" t="s">
        <v>24618</v>
      </c>
      <c r="H4074" s="842"/>
      <c r="I4074" s="842"/>
      <c r="J4074" s="107"/>
      <c r="K4074" s="10">
        <v>2</v>
      </c>
      <c r="L4074" s="10">
        <v>12</v>
      </c>
      <c r="M4074" s="838">
        <v>13800</v>
      </c>
      <c r="N4074" s="10">
        <v>1</v>
      </c>
      <c r="O4074" s="107">
        <v>6</v>
      </c>
      <c r="P4074" s="838">
        <f t="shared" si="33"/>
        <v>6900</v>
      </c>
      <c r="Q4074" s="10">
        <v>1</v>
      </c>
      <c r="R4074" s="107">
        <v>12</v>
      </c>
    </row>
    <row r="4075" spans="1:18" s="843" customFormat="1" ht="11.25" x14ac:dyDescent="0.25">
      <c r="A4075" s="107" t="s">
        <v>24596</v>
      </c>
      <c r="B4075" s="10" t="s">
        <v>19548</v>
      </c>
      <c r="C4075" s="269" t="s">
        <v>30118</v>
      </c>
      <c r="D4075" s="841" t="s">
        <v>24126</v>
      </c>
      <c r="E4075" s="837">
        <v>930</v>
      </c>
      <c r="F4075" s="269" t="s">
        <v>24619</v>
      </c>
      <c r="G4075" s="841" t="s">
        <v>24620</v>
      </c>
      <c r="H4075" s="842"/>
      <c r="I4075" s="842"/>
      <c r="J4075" s="107"/>
      <c r="K4075" s="10">
        <v>2</v>
      </c>
      <c r="L4075" s="10">
        <v>12</v>
      </c>
      <c r="M4075" s="838">
        <v>11160</v>
      </c>
      <c r="N4075" s="10">
        <v>1</v>
      </c>
      <c r="O4075" s="107">
        <v>6</v>
      </c>
      <c r="P4075" s="838">
        <f t="shared" si="33"/>
        <v>5580</v>
      </c>
      <c r="Q4075" s="10">
        <v>1</v>
      </c>
      <c r="R4075" s="107">
        <v>12</v>
      </c>
    </row>
    <row r="4076" spans="1:18" s="843" customFormat="1" ht="11.25" x14ac:dyDescent="0.25">
      <c r="A4076" s="107" t="s">
        <v>24596</v>
      </c>
      <c r="B4076" s="10" t="s">
        <v>19548</v>
      </c>
      <c r="C4076" s="269" t="s">
        <v>30118</v>
      </c>
      <c r="D4076" s="841" t="s">
        <v>24113</v>
      </c>
      <c r="E4076" s="837">
        <v>930</v>
      </c>
      <c r="F4076" s="269" t="s">
        <v>24621</v>
      </c>
      <c r="G4076" s="841" t="s">
        <v>24622</v>
      </c>
      <c r="H4076" s="842"/>
      <c r="I4076" s="842"/>
      <c r="J4076" s="107"/>
      <c r="K4076" s="10">
        <v>2</v>
      </c>
      <c r="L4076" s="10">
        <v>12</v>
      </c>
      <c r="M4076" s="838">
        <v>11160</v>
      </c>
      <c r="N4076" s="10">
        <v>1</v>
      </c>
      <c r="O4076" s="107">
        <v>6</v>
      </c>
      <c r="P4076" s="838">
        <f t="shared" si="33"/>
        <v>5580</v>
      </c>
      <c r="Q4076" s="10">
        <v>1</v>
      </c>
      <c r="R4076" s="107">
        <v>12</v>
      </c>
    </row>
    <row r="4077" spans="1:18" s="843" customFormat="1" ht="11.25" x14ac:dyDescent="0.25">
      <c r="A4077" s="107" t="s">
        <v>24596</v>
      </c>
      <c r="B4077" s="10" t="s">
        <v>19548</v>
      </c>
      <c r="C4077" s="269" t="s">
        <v>30118</v>
      </c>
      <c r="D4077" s="841" t="s">
        <v>24623</v>
      </c>
      <c r="E4077" s="837">
        <v>3800</v>
      </c>
      <c r="F4077" s="269" t="s">
        <v>24624</v>
      </c>
      <c r="G4077" s="841" t="s">
        <v>24625</v>
      </c>
      <c r="H4077" s="842" t="s">
        <v>24069</v>
      </c>
      <c r="I4077" s="842"/>
      <c r="J4077" s="107"/>
      <c r="K4077" s="10">
        <v>2</v>
      </c>
      <c r="L4077" s="10">
        <v>12</v>
      </c>
      <c r="M4077" s="838">
        <v>45600</v>
      </c>
      <c r="N4077" s="10">
        <v>1</v>
      </c>
      <c r="O4077" s="107">
        <v>6</v>
      </c>
      <c r="P4077" s="838">
        <f t="shared" si="33"/>
        <v>22800</v>
      </c>
      <c r="Q4077" s="10">
        <v>1</v>
      </c>
      <c r="R4077" s="107">
        <v>12</v>
      </c>
    </row>
    <row r="4078" spans="1:18" s="843" customFormat="1" ht="11.25" x14ac:dyDescent="0.25">
      <c r="A4078" s="107" t="s">
        <v>24596</v>
      </c>
      <c r="B4078" s="10" t="s">
        <v>19548</v>
      </c>
      <c r="C4078" s="269" t="s">
        <v>30118</v>
      </c>
      <c r="D4078" s="841" t="s">
        <v>24060</v>
      </c>
      <c r="E4078" s="837">
        <v>930</v>
      </c>
      <c r="F4078" s="269" t="s">
        <v>24626</v>
      </c>
      <c r="G4078" s="841" t="s">
        <v>24627</v>
      </c>
      <c r="H4078" s="842"/>
      <c r="I4078" s="842"/>
      <c r="J4078" s="107"/>
      <c r="K4078" s="10">
        <v>2</v>
      </c>
      <c r="L4078" s="10">
        <v>12</v>
      </c>
      <c r="M4078" s="838">
        <v>11160</v>
      </c>
      <c r="N4078" s="10">
        <v>1</v>
      </c>
      <c r="O4078" s="107">
        <v>6</v>
      </c>
      <c r="P4078" s="838">
        <f t="shared" si="33"/>
        <v>5580</v>
      </c>
      <c r="Q4078" s="10">
        <v>1</v>
      </c>
      <c r="R4078" s="107">
        <v>12</v>
      </c>
    </row>
    <row r="4079" spans="1:18" s="843" customFormat="1" ht="11.25" x14ac:dyDescent="0.25">
      <c r="A4079" s="107" t="s">
        <v>24596</v>
      </c>
      <c r="B4079" s="10" t="s">
        <v>19548</v>
      </c>
      <c r="C4079" s="269" t="s">
        <v>30118</v>
      </c>
      <c r="D4079" s="841" t="s">
        <v>24113</v>
      </c>
      <c r="E4079" s="837">
        <v>930</v>
      </c>
      <c r="F4079" s="269" t="s">
        <v>24628</v>
      </c>
      <c r="G4079" s="841" t="s">
        <v>24629</v>
      </c>
      <c r="H4079" s="842"/>
      <c r="I4079" s="842"/>
      <c r="J4079" s="107"/>
      <c r="K4079" s="10">
        <v>2</v>
      </c>
      <c r="L4079" s="10">
        <v>12</v>
      </c>
      <c r="M4079" s="838">
        <v>11160</v>
      </c>
      <c r="N4079" s="10">
        <v>1</v>
      </c>
      <c r="O4079" s="107">
        <v>6</v>
      </c>
      <c r="P4079" s="838">
        <f t="shared" si="33"/>
        <v>5580</v>
      </c>
      <c r="Q4079" s="10">
        <v>1</v>
      </c>
      <c r="R4079" s="107">
        <v>12</v>
      </c>
    </row>
    <row r="4080" spans="1:18" s="843" customFormat="1" ht="11.25" x14ac:dyDescent="0.25">
      <c r="A4080" s="107" t="s">
        <v>24596</v>
      </c>
      <c r="B4080" s="10" t="s">
        <v>19548</v>
      </c>
      <c r="C4080" s="269" t="s">
        <v>30118</v>
      </c>
      <c r="D4080" s="841" t="s">
        <v>24137</v>
      </c>
      <c r="E4080" s="837">
        <v>930</v>
      </c>
      <c r="F4080" s="269" t="s">
        <v>24630</v>
      </c>
      <c r="G4080" s="841" t="s">
        <v>24631</v>
      </c>
      <c r="H4080" s="842"/>
      <c r="I4080" s="842"/>
      <c r="J4080" s="107"/>
      <c r="K4080" s="10">
        <v>2</v>
      </c>
      <c r="L4080" s="10">
        <v>12</v>
      </c>
      <c r="M4080" s="838">
        <v>11160</v>
      </c>
      <c r="N4080" s="10">
        <v>1</v>
      </c>
      <c r="O4080" s="107">
        <v>6</v>
      </c>
      <c r="P4080" s="838">
        <f t="shared" si="33"/>
        <v>5580</v>
      </c>
      <c r="Q4080" s="10">
        <v>1</v>
      </c>
      <c r="R4080" s="107">
        <v>12</v>
      </c>
    </row>
    <row r="4081" spans="1:18" s="843" customFormat="1" ht="11.25" x14ac:dyDescent="0.25">
      <c r="A4081" s="107" t="s">
        <v>24596</v>
      </c>
      <c r="B4081" s="10" t="s">
        <v>19548</v>
      </c>
      <c r="C4081" s="269" t="s">
        <v>30118</v>
      </c>
      <c r="D4081" s="841" t="s">
        <v>24137</v>
      </c>
      <c r="E4081" s="837">
        <v>950</v>
      </c>
      <c r="F4081" s="269" t="s">
        <v>24632</v>
      </c>
      <c r="G4081" s="841" t="s">
        <v>24633</v>
      </c>
      <c r="H4081" s="842"/>
      <c r="I4081" s="842"/>
      <c r="J4081" s="107"/>
      <c r="K4081" s="10">
        <v>2</v>
      </c>
      <c r="L4081" s="10">
        <v>12</v>
      </c>
      <c r="M4081" s="838">
        <v>11400</v>
      </c>
      <c r="N4081" s="10">
        <v>1</v>
      </c>
      <c r="O4081" s="107">
        <v>6</v>
      </c>
      <c r="P4081" s="838">
        <f t="shared" si="33"/>
        <v>5700</v>
      </c>
      <c r="Q4081" s="10">
        <v>1</v>
      </c>
      <c r="R4081" s="107">
        <v>12</v>
      </c>
    </row>
    <row r="4082" spans="1:18" s="843" customFormat="1" ht="11.25" x14ac:dyDescent="0.25">
      <c r="A4082" s="107" t="s">
        <v>24596</v>
      </c>
      <c r="B4082" s="10" t="s">
        <v>19548</v>
      </c>
      <c r="C4082" s="269" t="s">
        <v>30118</v>
      </c>
      <c r="D4082" s="841" t="s">
        <v>24060</v>
      </c>
      <c r="E4082" s="837">
        <v>930</v>
      </c>
      <c r="F4082" s="269" t="s">
        <v>24634</v>
      </c>
      <c r="G4082" s="841" t="s">
        <v>24635</v>
      </c>
      <c r="H4082" s="842"/>
      <c r="I4082" s="842"/>
      <c r="J4082" s="107"/>
      <c r="K4082" s="10">
        <v>2</v>
      </c>
      <c r="L4082" s="10">
        <v>12</v>
      </c>
      <c r="M4082" s="838">
        <v>11160</v>
      </c>
      <c r="N4082" s="10">
        <v>1</v>
      </c>
      <c r="O4082" s="107">
        <v>6</v>
      </c>
      <c r="P4082" s="838">
        <f t="shared" si="33"/>
        <v>5580</v>
      </c>
      <c r="Q4082" s="10">
        <v>1</v>
      </c>
      <c r="R4082" s="107">
        <v>12</v>
      </c>
    </row>
    <row r="4083" spans="1:18" s="843" customFormat="1" ht="11.25" x14ac:dyDescent="0.25">
      <c r="A4083" s="107" t="s">
        <v>24596</v>
      </c>
      <c r="B4083" s="10" t="s">
        <v>19548</v>
      </c>
      <c r="C4083" s="269" t="s">
        <v>30118</v>
      </c>
      <c r="D4083" s="841" t="s">
        <v>24113</v>
      </c>
      <c r="E4083" s="837">
        <v>930</v>
      </c>
      <c r="F4083" s="269" t="s">
        <v>24636</v>
      </c>
      <c r="G4083" s="841" t="s">
        <v>24637</v>
      </c>
      <c r="H4083" s="842"/>
      <c r="I4083" s="842"/>
      <c r="J4083" s="107"/>
      <c r="K4083" s="10">
        <v>2</v>
      </c>
      <c r="L4083" s="10">
        <v>12</v>
      </c>
      <c r="M4083" s="838">
        <v>11160</v>
      </c>
      <c r="N4083" s="10">
        <v>1</v>
      </c>
      <c r="O4083" s="107">
        <v>6</v>
      </c>
      <c r="P4083" s="838">
        <f t="shared" si="33"/>
        <v>5580</v>
      </c>
      <c r="Q4083" s="10">
        <v>1</v>
      </c>
      <c r="R4083" s="107">
        <v>12</v>
      </c>
    </row>
    <row r="4084" spans="1:18" s="843" customFormat="1" ht="11.25" x14ac:dyDescent="0.25">
      <c r="A4084" s="107" t="s">
        <v>24596</v>
      </c>
      <c r="B4084" s="10" t="s">
        <v>19548</v>
      </c>
      <c r="C4084" s="269" t="s">
        <v>30118</v>
      </c>
      <c r="D4084" s="841" t="s">
        <v>24113</v>
      </c>
      <c r="E4084" s="837">
        <v>930</v>
      </c>
      <c r="F4084" s="269" t="s">
        <v>24638</v>
      </c>
      <c r="G4084" s="841" t="s">
        <v>24639</v>
      </c>
      <c r="H4084" s="842"/>
      <c r="I4084" s="842"/>
      <c r="J4084" s="107"/>
      <c r="K4084" s="10">
        <v>2</v>
      </c>
      <c r="L4084" s="10">
        <v>12</v>
      </c>
      <c r="M4084" s="838">
        <v>11160</v>
      </c>
      <c r="N4084" s="10">
        <v>1</v>
      </c>
      <c r="O4084" s="107">
        <v>6</v>
      </c>
      <c r="P4084" s="838">
        <f t="shared" si="33"/>
        <v>5580</v>
      </c>
      <c r="Q4084" s="10">
        <v>1</v>
      </c>
      <c r="R4084" s="107">
        <v>12</v>
      </c>
    </row>
    <row r="4085" spans="1:18" s="843" customFormat="1" ht="11.25" x14ac:dyDescent="0.25">
      <c r="A4085" s="107" t="s">
        <v>24596</v>
      </c>
      <c r="B4085" s="10" t="s">
        <v>19548</v>
      </c>
      <c r="C4085" s="269" t="s">
        <v>30118</v>
      </c>
      <c r="D4085" s="841" t="s">
        <v>24113</v>
      </c>
      <c r="E4085" s="837">
        <v>930</v>
      </c>
      <c r="F4085" s="269" t="s">
        <v>24640</v>
      </c>
      <c r="G4085" s="841" t="s">
        <v>24641</v>
      </c>
      <c r="H4085" s="842"/>
      <c r="I4085" s="842"/>
      <c r="J4085" s="107"/>
      <c r="K4085" s="10">
        <v>2</v>
      </c>
      <c r="L4085" s="10">
        <v>12</v>
      </c>
      <c r="M4085" s="838">
        <v>11160</v>
      </c>
      <c r="N4085" s="10">
        <v>1</v>
      </c>
      <c r="O4085" s="107">
        <v>6</v>
      </c>
      <c r="P4085" s="838">
        <f t="shared" si="33"/>
        <v>5580</v>
      </c>
      <c r="Q4085" s="10">
        <v>1</v>
      </c>
      <c r="R4085" s="107">
        <v>12</v>
      </c>
    </row>
    <row r="4086" spans="1:18" s="843" customFormat="1" ht="11.25" x14ac:dyDescent="0.25">
      <c r="A4086" s="107" t="s">
        <v>24596</v>
      </c>
      <c r="B4086" s="10" t="s">
        <v>19548</v>
      </c>
      <c r="C4086" s="269" t="s">
        <v>30118</v>
      </c>
      <c r="D4086" s="841" t="s">
        <v>24642</v>
      </c>
      <c r="E4086" s="837">
        <v>2600</v>
      </c>
      <c r="F4086" s="269" t="s">
        <v>24643</v>
      </c>
      <c r="G4086" s="841" t="s">
        <v>24644</v>
      </c>
      <c r="H4086" s="842" t="s">
        <v>24069</v>
      </c>
      <c r="I4086" s="842"/>
      <c r="J4086" s="107"/>
      <c r="K4086" s="10">
        <v>2</v>
      </c>
      <c r="L4086" s="10">
        <v>12</v>
      </c>
      <c r="M4086" s="838">
        <v>31200</v>
      </c>
      <c r="N4086" s="10">
        <v>1</v>
      </c>
      <c r="O4086" s="107">
        <v>6</v>
      </c>
      <c r="P4086" s="838">
        <f t="shared" si="33"/>
        <v>15600</v>
      </c>
      <c r="Q4086" s="10">
        <v>1</v>
      </c>
      <c r="R4086" s="107">
        <v>12</v>
      </c>
    </row>
    <row r="4087" spans="1:18" s="843" customFormat="1" ht="11.25" x14ac:dyDescent="0.25">
      <c r="A4087" s="107" t="s">
        <v>24645</v>
      </c>
      <c r="B4087" s="10" t="s">
        <v>25078</v>
      </c>
      <c r="C4087" s="269" t="s">
        <v>30118</v>
      </c>
      <c r="D4087" s="841" t="s">
        <v>24113</v>
      </c>
      <c r="E4087" s="837">
        <v>930</v>
      </c>
      <c r="F4087" s="269" t="s">
        <v>24646</v>
      </c>
      <c r="G4087" s="841" t="s">
        <v>24647</v>
      </c>
      <c r="H4087" s="842"/>
      <c r="I4087" s="842"/>
      <c r="J4087" s="107"/>
      <c r="K4087" s="10">
        <v>2</v>
      </c>
      <c r="L4087" s="10">
        <v>12</v>
      </c>
      <c r="M4087" s="838">
        <v>11160</v>
      </c>
      <c r="N4087" s="10">
        <v>1</v>
      </c>
      <c r="O4087" s="107">
        <v>6</v>
      </c>
      <c r="P4087" s="838">
        <f t="shared" si="33"/>
        <v>5580</v>
      </c>
      <c r="Q4087" s="10">
        <v>1</v>
      </c>
      <c r="R4087" s="107">
        <v>12</v>
      </c>
    </row>
    <row r="4088" spans="1:18" s="843" customFormat="1" ht="11.25" x14ac:dyDescent="0.25">
      <c r="A4088" s="107" t="s">
        <v>24645</v>
      </c>
      <c r="B4088" s="10" t="s">
        <v>25078</v>
      </c>
      <c r="C4088" s="269" t="s">
        <v>30118</v>
      </c>
      <c r="D4088" s="841" t="s">
        <v>24078</v>
      </c>
      <c r="E4088" s="837">
        <v>930</v>
      </c>
      <c r="F4088" s="269" t="s">
        <v>24648</v>
      </c>
      <c r="G4088" s="841" t="s">
        <v>24649</v>
      </c>
      <c r="H4088" s="842"/>
      <c r="I4088" s="842"/>
      <c r="J4088" s="107"/>
      <c r="K4088" s="10">
        <v>2</v>
      </c>
      <c r="L4088" s="10">
        <v>12</v>
      </c>
      <c r="M4088" s="838">
        <v>11160</v>
      </c>
      <c r="N4088" s="10">
        <v>1</v>
      </c>
      <c r="O4088" s="107">
        <v>6</v>
      </c>
      <c r="P4088" s="838">
        <f t="shared" si="33"/>
        <v>5580</v>
      </c>
      <c r="Q4088" s="10">
        <v>1</v>
      </c>
      <c r="R4088" s="107">
        <v>12</v>
      </c>
    </row>
    <row r="4089" spans="1:18" s="843" customFormat="1" ht="11.25" x14ac:dyDescent="0.25">
      <c r="A4089" s="107" t="s">
        <v>24645</v>
      </c>
      <c r="B4089" s="10" t="s">
        <v>25078</v>
      </c>
      <c r="C4089" s="269" t="s">
        <v>30118</v>
      </c>
      <c r="D4089" s="841" t="s">
        <v>24078</v>
      </c>
      <c r="E4089" s="837">
        <v>930</v>
      </c>
      <c r="F4089" s="269" t="s">
        <v>24650</v>
      </c>
      <c r="G4089" s="841" t="s">
        <v>24651</v>
      </c>
      <c r="H4089" s="842"/>
      <c r="I4089" s="842"/>
      <c r="J4089" s="107"/>
      <c r="K4089" s="10">
        <v>2</v>
      </c>
      <c r="L4089" s="10">
        <v>12</v>
      </c>
      <c r="M4089" s="838">
        <v>11160</v>
      </c>
      <c r="N4089" s="10">
        <v>1</v>
      </c>
      <c r="O4089" s="107">
        <v>6</v>
      </c>
      <c r="P4089" s="838">
        <f t="shared" si="33"/>
        <v>5580</v>
      </c>
      <c r="Q4089" s="10">
        <v>1</v>
      </c>
      <c r="R4089" s="107">
        <v>12</v>
      </c>
    </row>
    <row r="4090" spans="1:18" s="843" customFormat="1" ht="11.25" x14ac:dyDescent="0.25">
      <c r="A4090" s="107" t="s">
        <v>24645</v>
      </c>
      <c r="B4090" s="10" t="s">
        <v>25078</v>
      </c>
      <c r="C4090" s="269" t="s">
        <v>30118</v>
      </c>
      <c r="D4090" s="841" t="s">
        <v>24078</v>
      </c>
      <c r="E4090" s="837">
        <v>930</v>
      </c>
      <c r="F4090" s="269" t="s">
        <v>24652</v>
      </c>
      <c r="G4090" s="841" t="s">
        <v>24653</v>
      </c>
      <c r="H4090" s="842"/>
      <c r="I4090" s="842"/>
      <c r="J4090" s="107"/>
      <c r="K4090" s="10">
        <v>2</v>
      </c>
      <c r="L4090" s="10">
        <v>12</v>
      </c>
      <c r="M4090" s="838">
        <v>11160</v>
      </c>
      <c r="N4090" s="10">
        <v>1</v>
      </c>
      <c r="O4090" s="107">
        <v>6</v>
      </c>
      <c r="P4090" s="838">
        <f t="shared" si="33"/>
        <v>5580</v>
      </c>
      <c r="Q4090" s="10">
        <v>1</v>
      </c>
      <c r="R4090" s="107">
        <v>12</v>
      </c>
    </row>
    <row r="4091" spans="1:18" s="843" customFormat="1" ht="11.25" x14ac:dyDescent="0.25">
      <c r="A4091" s="107" t="s">
        <v>24645</v>
      </c>
      <c r="B4091" s="10" t="s">
        <v>25078</v>
      </c>
      <c r="C4091" s="269" t="s">
        <v>30118</v>
      </c>
      <c r="D4091" s="841" t="s">
        <v>24113</v>
      </c>
      <c r="E4091" s="837">
        <v>930</v>
      </c>
      <c r="F4091" s="269" t="s">
        <v>24654</v>
      </c>
      <c r="G4091" s="841" t="s">
        <v>24655</v>
      </c>
      <c r="H4091" s="842"/>
      <c r="I4091" s="842"/>
      <c r="J4091" s="107"/>
      <c r="K4091" s="10">
        <v>2</v>
      </c>
      <c r="L4091" s="10">
        <v>12</v>
      </c>
      <c r="M4091" s="838">
        <v>11160</v>
      </c>
      <c r="N4091" s="10">
        <v>1</v>
      </c>
      <c r="O4091" s="107">
        <v>6</v>
      </c>
      <c r="P4091" s="838">
        <f t="shared" si="33"/>
        <v>5580</v>
      </c>
      <c r="Q4091" s="10">
        <v>1</v>
      </c>
      <c r="R4091" s="107">
        <v>12</v>
      </c>
    </row>
    <row r="4092" spans="1:18" s="843" customFormat="1" ht="11.25" x14ac:dyDescent="0.25">
      <c r="A4092" s="107" t="s">
        <v>24645</v>
      </c>
      <c r="B4092" s="10" t="s">
        <v>19548</v>
      </c>
      <c r="C4092" s="269" t="s">
        <v>30118</v>
      </c>
      <c r="D4092" s="841" t="s">
        <v>24113</v>
      </c>
      <c r="E4092" s="837">
        <v>930</v>
      </c>
      <c r="F4092" s="269" t="s">
        <v>24656</v>
      </c>
      <c r="G4092" s="841" t="s">
        <v>24657</v>
      </c>
      <c r="H4092" s="842"/>
      <c r="I4092" s="842"/>
      <c r="J4092" s="107"/>
      <c r="K4092" s="10">
        <v>2</v>
      </c>
      <c r="L4092" s="10">
        <v>12</v>
      </c>
      <c r="M4092" s="838">
        <v>11160</v>
      </c>
      <c r="N4092" s="10">
        <v>1</v>
      </c>
      <c r="O4092" s="107">
        <v>6</v>
      </c>
      <c r="P4092" s="838">
        <f t="shared" si="33"/>
        <v>5580</v>
      </c>
      <c r="Q4092" s="10">
        <v>1</v>
      </c>
      <c r="R4092" s="107">
        <v>12</v>
      </c>
    </row>
    <row r="4093" spans="1:18" s="843" customFormat="1" ht="11.25" x14ac:dyDescent="0.25">
      <c r="A4093" s="107" t="s">
        <v>24645</v>
      </c>
      <c r="B4093" s="10" t="s">
        <v>19548</v>
      </c>
      <c r="C4093" s="269" t="s">
        <v>30118</v>
      </c>
      <c r="D4093" s="841" t="s">
        <v>24658</v>
      </c>
      <c r="E4093" s="837">
        <v>1000</v>
      </c>
      <c r="F4093" s="269" t="s">
        <v>24659</v>
      </c>
      <c r="G4093" s="841" t="s">
        <v>24660</v>
      </c>
      <c r="H4093" s="842" t="s">
        <v>24069</v>
      </c>
      <c r="I4093" s="842"/>
      <c r="J4093" s="107"/>
      <c r="K4093" s="10">
        <v>2</v>
      </c>
      <c r="L4093" s="10">
        <v>12</v>
      </c>
      <c r="M4093" s="838">
        <v>12000</v>
      </c>
      <c r="N4093" s="10">
        <v>1</v>
      </c>
      <c r="O4093" s="107">
        <v>6</v>
      </c>
      <c r="P4093" s="838">
        <f t="shared" si="33"/>
        <v>6000</v>
      </c>
      <c r="Q4093" s="10">
        <v>1</v>
      </c>
      <c r="R4093" s="107">
        <v>12</v>
      </c>
    </row>
    <row r="4094" spans="1:18" s="843" customFormat="1" ht="11.25" x14ac:dyDescent="0.25">
      <c r="A4094" s="107" t="s">
        <v>24645</v>
      </c>
      <c r="B4094" s="10" t="s">
        <v>19548</v>
      </c>
      <c r="C4094" s="269" t="s">
        <v>30118</v>
      </c>
      <c r="D4094" s="841" t="s">
        <v>24078</v>
      </c>
      <c r="E4094" s="837">
        <v>930</v>
      </c>
      <c r="F4094" s="269" t="s">
        <v>24661</v>
      </c>
      <c r="G4094" s="841" t="s">
        <v>24662</v>
      </c>
      <c r="H4094" s="842"/>
      <c r="I4094" s="842"/>
      <c r="J4094" s="107"/>
      <c r="K4094" s="10">
        <v>2</v>
      </c>
      <c r="L4094" s="10">
        <v>12</v>
      </c>
      <c r="M4094" s="838">
        <v>11160</v>
      </c>
      <c r="N4094" s="10">
        <v>1</v>
      </c>
      <c r="O4094" s="107">
        <v>6</v>
      </c>
      <c r="P4094" s="838">
        <f t="shared" si="33"/>
        <v>5580</v>
      </c>
      <c r="Q4094" s="10">
        <v>1</v>
      </c>
      <c r="R4094" s="107">
        <v>12</v>
      </c>
    </row>
    <row r="4095" spans="1:18" s="843" customFormat="1" ht="11.25" x14ac:dyDescent="0.25">
      <c r="A4095" s="107" t="s">
        <v>24645</v>
      </c>
      <c r="B4095" s="10" t="s">
        <v>19548</v>
      </c>
      <c r="C4095" s="269" t="s">
        <v>30118</v>
      </c>
      <c r="D4095" s="841" t="s">
        <v>24370</v>
      </c>
      <c r="E4095" s="837">
        <v>950</v>
      </c>
      <c r="F4095" s="269" t="s">
        <v>24663</v>
      </c>
      <c r="G4095" s="841" t="s">
        <v>24664</v>
      </c>
      <c r="H4095" s="842"/>
      <c r="I4095" s="842"/>
      <c r="J4095" s="107"/>
      <c r="K4095" s="10">
        <v>2</v>
      </c>
      <c r="L4095" s="10">
        <v>12</v>
      </c>
      <c r="M4095" s="838">
        <v>11400</v>
      </c>
      <c r="N4095" s="10">
        <v>1</v>
      </c>
      <c r="O4095" s="107">
        <v>6</v>
      </c>
      <c r="P4095" s="838">
        <f t="shared" si="33"/>
        <v>5700</v>
      </c>
      <c r="Q4095" s="10">
        <v>1</v>
      </c>
      <c r="R4095" s="107">
        <v>12</v>
      </c>
    </row>
    <row r="4096" spans="1:18" s="843" customFormat="1" ht="11.25" x14ac:dyDescent="0.25">
      <c r="A4096" s="107" t="s">
        <v>24645</v>
      </c>
      <c r="B4096" s="10" t="s">
        <v>19548</v>
      </c>
      <c r="C4096" s="269" t="s">
        <v>30118</v>
      </c>
      <c r="D4096" s="841" t="s">
        <v>24665</v>
      </c>
      <c r="E4096" s="837">
        <v>1100</v>
      </c>
      <c r="F4096" s="269" t="s">
        <v>24666</v>
      </c>
      <c r="G4096" s="841" t="s">
        <v>24667</v>
      </c>
      <c r="H4096" s="842"/>
      <c r="I4096" s="842"/>
      <c r="J4096" s="107"/>
      <c r="K4096" s="10">
        <v>2</v>
      </c>
      <c r="L4096" s="10">
        <v>12</v>
      </c>
      <c r="M4096" s="838">
        <v>13200</v>
      </c>
      <c r="N4096" s="10">
        <v>1</v>
      </c>
      <c r="O4096" s="107">
        <v>6</v>
      </c>
      <c r="P4096" s="838">
        <f t="shared" si="33"/>
        <v>6600</v>
      </c>
      <c r="Q4096" s="10">
        <v>1</v>
      </c>
      <c r="R4096" s="107">
        <v>12</v>
      </c>
    </row>
    <row r="4097" spans="1:18" s="843" customFormat="1" ht="11.25" x14ac:dyDescent="0.25">
      <c r="A4097" s="107" t="s">
        <v>24645</v>
      </c>
      <c r="B4097" s="10" t="s">
        <v>19548</v>
      </c>
      <c r="C4097" s="269" t="s">
        <v>30118</v>
      </c>
      <c r="D4097" s="841" t="s">
        <v>24078</v>
      </c>
      <c r="E4097" s="837">
        <v>930</v>
      </c>
      <c r="F4097" s="269" t="s">
        <v>24668</v>
      </c>
      <c r="G4097" s="841" t="s">
        <v>24669</v>
      </c>
      <c r="H4097" s="842"/>
      <c r="I4097" s="842"/>
      <c r="J4097" s="107"/>
      <c r="K4097" s="10">
        <v>2</v>
      </c>
      <c r="L4097" s="10">
        <v>12</v>
      </c>
      <c r="M4097" s="838">
        <v>11160</v>
      </c>
      <c r="N4097" s="10">
        <v>1</v>
      </c>
      <c r="O4097" s="107">
        <v>6</v>
      </c>
      <c r="P4097" s="838">
        <f t="shared" si="33"/>
        <v>5580</v>
      </c>
      <c r="Q4097" s="10">
        <v>1</v>
      </c>
      <c r="R4097" s="107">
        <v>12</v>
      </c>
    </row>
    <row r="4098" spans="1:18" s="843" customFormat="1" ht="11.25" x14ac:dyDescent="0.25">
      <c r="A4098" s="107" t="s">
        <v>24645</v>
      </c>
      <c r="B4098" s="10" t="s">
        <v>19548</v>
      </c>
      <c r="C4098" s="269" t="s">
        <v>30118</v>
      </c>
      <c r="D4098" s="841" t="s">
        <v>24670</v>
      </c>
      <c r="E4098" s="837">
        <v>2500</v>
      </c>
      <c r="F4098" s="269" t="s">
        <v>24671</v>
      </c>
      <c r="G4098" s="841" t="s">
        <v>24672</v>
      </c>
      <c r="H4098" s="842"/>
      <c r="I4098" s="842"/>
      <c r="J4098" s="107"/>
      <c r="K4098" s="10">
        <v>1</v>
      </c>
      <c r="L4098" s="10">
        <v>3</v>
      </c>
      <c r="M4098" s="838">
        <v>7500</v>
      </c>
      <c r="N4098" s="10">
        <v>0</v>
      </c>
      <c r="O4098" s="107">
        <v>0</v>
      </c>
      <c r="P4098" s="838">
        <v>0</v>
      </c>
      <c r="Q4098" s="10">
        <v>0</v>
      </c>
      <c r="R4098" s="107">
        <v>0</v>
      </c>
    </row>
    <row r="4099" spans="1:18" s="843" customFormat="1" ht="11.25" x14ac:dyDescent="0.25">
      <c r="A4099" s="107" t="s">
        <v>24645</v>
      </c>
      <c r="B4099" s="10" t="s">
        <v>19548</v>
      </c>
      <c r="C4099" s="269" t="s">
        <v>30118</v>
      </c>
      <c r="D4099" s="841" t="s">
        <v>24137</v>
      </c>
      <c r="E4099" s="837">
        <v>930</v>
      </c>
      <c r="F4099" s="269" t="s">
        <v>24673</v>
      </c>
      <c r="G4099" s="841" t="s">
        <v>24674</v>
      </c>
      <c r="H4099" s="842"/>
      <c r="I4099" s="842"/>
      <c r="J4099" s="107"/>
      <c r="K4099" s="10">
        <v>2</v>
      </c>
      <c r="L4099" s="10">
        <v>12</v>
      </c>
      <c r="M4099" s="838">
        <v>11160</v>
      </c>
      <c r="N4099" s="10">
        <v>1</v>
      </c>
      <c r="O4099" s="107">
        <v>6</v>
      </c>
      <c r="P4099" s="838">
        <f>E4099*O4099</f>
        <v>5580</v>
      </c>
      <c r="Q4099" s="10">
        <v>1</v>
      </c>
      <c r="R4099" s="107">
        <v>12</v>
      </c>
    </row>
    <row r="4100" spans="1:18" s="843" customFormat="1" ht="11.25" x14ac:dyDescent="0.25">
      <c r="A4100" s="107" t="s">
        <v>24645</v>
      </c>
      <c r="B4100" s="10" t="s">
        <v>19548</v>
      </c>
      <c r="C4100" s="269" t="s">
        <v>30118</v>
      </c>
      <c r="D4100" s="841" t="s">
        <v>24675</v>
      </c>
      <c r="E4100" s="837">
        <v>3000</v>
      </c>
      <c r="F4100" s="269" t="s">
        <v>24676</v>
      </c>
      <c r="G4100" s="841" t="s">
        <v>24677</v>
      </c>
      <c r="H4100" s="842"/>
      <c r="I4100" s="842"/>
      <c r="J4100" s="107"/>
      <c r="K4100" s="10">
        <v>1</v>
      </c>
      <c r="L4100" s="10">
        <v>3</v>
      </c>
      <c r="M4100" s="838">
        <v>9000</v>
      </c>
      <c r="N4100" s="10">
        <v>0</v>
      </c>
      <c r="O4100" s="107">
        <v>0</v>
      </c>
      <c r="P4100" s="838">
        <v>0</v>
      </c>
      <c r="Q4100" s="10">
        <v>0</v>
      </c>
      <c r="R4100" s="107">
        <v>0</v>
      </c>
    </row>
    <row r="4101" spans="1:18" s="843" customFormat="1" ht="11.25" x14ac:dyDescent="0.25">
      <c r="A4101" s="107" t="s">
        <v>24645</v>
      </c>
      <c r="B4101" s="10" t="s">
        <v>19548</v>
      </c>
      <c r="C4101" s="269" t="s">
        <v>30118</v>
      </c>
      <c r="D4101" s="841" t="s">
        <v>24126</v>
      </c>
      <c r="E4101" s="837">
        <v>930</v>
      </c>
      <c r="F4101" s="269" t="s">
        <v>24678</v>
      </c>
      <c r="G4101" s="841" t="s">
        <v>24679</v>
      </c>
      <c r="H4101" s="842"/>
      <c r="I4101" s="842"/>
      <c r="J4101" s="107"/>
      <c r="K4101" s="10">
        <v>2</v>
      </c>
      <c r="L4101" s="10">
        <v>12</v>
      </c>
      <c r="M4101" s="838">
        <v>11160</v>
      </c>
      <c r="N4101" s="10">
        <v>1</v>
      </c>
      <c r="O4101" s="107">
        <v>6</v>
      </c>
      <c r="P4101" s="838">
        <f t="shared" ref="P4101:P4107" si="34">E4101*O4101</f>
        <v>5580</v>
      </c>
      <c r="Q4101" s="10">
        <v>1</v>
      </c>
      <c r="R4101" s="107">
        <v>12</v>
      </c>
    </row>
    <row r="4102" spans="1:18" s="843" customFormat="1" ht="11.25" x14ac:dyDescent="0.25">
      <c r="A4102" s="107" t="s">
        <v>24645</v>
      </c>
      <c r="B4102" s="10" t="s">
        <v>19548</v>
      </c>
      <c r="C4102" s="269" t="s">
        <v>30118</v>
      </c>
      <c r="D4102" s="841" t="s">
        <v>24213</v>
      </c>
      <c r="E4102" s="837">
        <v>930</v>
      </c>
      <c r="F4102" s="269" t="s">
        <v>24680</v>
      </c>
      <c r="G4102" s="841" t="s">
        <v>24681</v>
      </c>
      <c r="H4102" s="842"/>
      <c r="I4102" s="842"/>
      <c r="J4102" s="107"/>
      <c r="K4102" s="10">
        <v>2</v>
      </c>
      <c r="L4102" s="10">
        <v>12</v>
      </c>
      <c r="M4102" s="838">
        <v>11160</v>
      </c>
      <c r="N4102" s="10">
        <v>1</v>
      </c>
      <c r="O4102" s="107">
        <v>6</v>
      </c>
      <c r="P4102" s="838">
        <f t="shared" si="34"/>
        <v>5580</v>
      </c>
      <c r="Q4102" s="10">
        <v>1</v>
      </c>
      <c r="R4102" s="107">
        <v>12</v>
      </c>
    </row>
    <row r="4103" spans="1:18" s="843" customFormat="1" ht="11.25" x14ac:dyDescent="0.25">
      <c r="A4103" s="107" t="s">
        <v>24645</v>
      </c>
      <c r="B4103" s="10" t="s">
        <v>19548</v>
      </c>
      <c r="C4103" s="269" t="s">
        <v>30118</v>
      </c>
      <c r="D4103" s="841" t="s">
        <v>24078</v>
      </c>
      <c r="E4103" s="837">
        <v>930</v>
      </c>
      <c r="F4103" s="269" t="s">
        <v>24682</v>
      </c>
      <c r="G4103" s="841" t="s">
        <v>24683</v>
      </c>
      <c r="H4103" s="842"/>
      <c r="I4103" s="842"/>
      <c r="J4103" s="107"/>
      <c r="K4103" s="10">
        <v>2</v>
      </c>
      <c r="L4103" s="10">
        <v>12</v>
      </c>
      <c r="M4103" s="838">
        <v>11160</v>
      </c>
      <c r="N4103" s="10">
        <v>1</v>
      </c>
      <c r="O4103" s="107">
        <v>6</v>
      </c>
      <c r="P4103" s="838">
        <f t="shared" si="34"/>
        <v>5580</v>
      </c>
      <c r="Q4103" s="10">
        <v>1</v>
      </c>
      <c r="R4103" s="107">
        <v>12</v>
      </c>
    </row>
    <row r="4104" spans="1:18" s="843" customFormat="1" ht="11.25" x14ac:dyDescent="0.25">
      <c r="A4104" s="107" t="s">
        <v>24645</v>
      </c>
      <c r="B4104" s="10" t="s">
        <v>19548</v>
      </c>
      <c r="C4104" s="269" t="s">
        <v>30118</v>
      </c>
      <c r="D4104" s="841" t="s">
        <v>24137</v>
      </c>
      <c r="E4104" s="837">
        <v>930</v>
      </c>
      <c r="F4104" s="269" t="s">
        <v>24684</v>
      </c>
      <c r="G4104" s="841" t="s">
        <v>24685</v>
      </c>
      <c r="H4104" s="842"/>
      <c r="I4104" s="842"/>
      <c r="J4104" s="107"/>
      <c r="K4104" s="10">
        <v>2</v>
      </c>
      <c r="L4104" s="10">
        <v>12</v>
      </c>
      <c r="M4104" s="838">
        <v>11160</v>
      </c>
      <c r="N4104" s="10">
        <v>1</v>
      </c>
      <c r="O4104" s="107">
        <v>6</v>
      </c>
      <c r="P4104" s="838">
        <f t="shared" si="34"/>
        <v>5580</v>
      </c>
      <c r="Q4104" s="10">
        <v>1</v>
      </c>
      <c r="R4104" s="107">
        <v>12</v>
      </c>
    </row>
    <row r="4105" spans="1:18" s="843" customFormat="1" ht="11.25" x14ac:dyDescent="0.25">
      <c r="A4105" s="107" t="s">
        <v>24645</v>
      </c>
      <c r="B4105" s="10" t="s">
        <v>19548</v>
      </c>
      <c r="C4105" s="269" t="s">
        <v>30118</v>
      </c>
      <c r="D4105" s="841" t="s">
        <v>24075</v>
      </c>
      <c r="E4105" s="837">
        <v>930</v>
      </c>
      <c r="F4105" s="269" t="s">
        <v>24686</v>
      </c>
      <c r="G4105" s="841" t="s">
        <v>24687</v>
      </c>
      <c r="H4105" s="842"/>
      <c r="I4105" s="842"/>
      <c r="J4105" s="107"/>
      <c r="K4105" s="10">
        <v>2</v>
      </c>
      <c r="L4105" s="10">
        <v>12</v>
      </c>
      <c r="M4105" s="838">
        <v>11160</v>
      </c>
      <c r="N4105" s="10">
        <v>1</v>
      </c>
      <c r="O4105" s="107">
        <v>6</v>
      </c>
      <c r="P4105" s="838">
        <f t="shared" si="34"/>
        <v>5580</v>
      </c>
      <c r="Q4105" s="10">
        <v>1</v>
      </c>
      <c r="R4105" s="107">
        <v>12</v>
      </c>
    </row>
    <row r="4106" spans="1:18" s="843" customFormat="1" ht="11.25" x14ac:dyDescent="0.25">
      <c r="A4106" s="107" t="s">
        <v>24645</v>
      </c>
      <c r="B4106" s="10" t="s">
        <v>19548</v>
      </c>
      <c r="C4106" s="269" t="s">
        <v>30118</v>
      </c>
      <c r="D4106" s="841" t="s">
        <v>24555</v>
      </c>
      <c r="E4106" s="837">
        <v>930</v>
      </c>
      <c r="F4106" s="269" t="s">
        <v>24688</v>
      </c>
      <c r="G4106" s="841" t="s">
        <v>24689</v>
      </c>
      <c r="H4106" s="842"/>
      <c r="I4106" s="842"/>
      <c r="J4106" s="107"/>
      <c r="K4106" s="10">
        <v>2</v>
      </c>
      <c r="L4106" s="10">
        <v>12</v>
      </c>
      <c r="M4106" s="838">
        <v>11160</v>
      </c>
      <c r="N4106" s="10">
        <v>1</v>
      </c>
      <c r="O4106" s="107">
        <v>6</v>
      </c>
      <c r="P4106" s="838">
        <f t="shared" si="34"/>
        <v>5580</v>
      </c>
      <c r="Q4106" s="10">
        <v>1</v>
      </c>
      <c r="R4106" s="107">
        <v>12</v>
      </c>
    </row>
    <row r="4107" spans="1:18" s="843" customFormat="1" ht="11.25" x14ac:dyDescent="0.25">
      <c r="A4107" s="107" t="s">
        <v>24645</v>
      </c>
      <c r="B4107" s="10" t="s">
        <v>19548</v>
      </c>
      <c r="C4107" s="269" t="s">
        <v>30118</v>
      </c>
      <c r="D4107" s="841" t="s">
        <v>24690</v>
      </c>
      <c r="E4107" s="837">
        <v>2200</v>
      </c>
      <c r="F4107" s="269" t="s">
        <v>24691</v>
      </c>
      <c r="G4107" s="841" t="s">
        <v>24692</v>
      </c>
      <c r="H4107" s="842"/>
      <c r="I4107" s="842"/>
      <c r="J4107" s="107"/>
      <c r="K4107" s="10">
        <v>2</v>
      </c>
      <c r="L4107" s="10">
        <v>12</v>
      </c>
      <c r="M4107" s="838">
        <v>26400</v>
      </c>
      <c r="N4107" s="10">
        <v>1</v>
      </c>
      <c r="O4107" s="107">
        <v>6</v>
      </c>
      <c r="P4107" s="838">
        <f t="shared" si="34"/>
        <v>13200</v>
      </c>
      <c r="Q4107" s="10">
        <v>1</v>
      </c>
      <c r="R4107" s="107">
        <v>12</v>
      </c>
    </row>
    <row r="4108" spans="1:18" s="843" customFormat="1" ht="11.25" x14ac:dyDescent="0.25">
      <c r="A4108" s="107" t="s">
        <v>24693</v>
      </c>
      <c r="B4108" s="10" t="s">
        <v>25078</v>
      </c>
      <c r="C4108" s="269" t="s">
        <v>30118</v>
      </c>
      <c r="D4108" s="841" t="s">
        <v>24694</v>
      </c>
      <c r="E4108" s="837">
        <v>3390</v>
      </c>
      <c r="F4108" s="269" t="s">
        <v>24695</v>
      </c>
      <c r="G4108" s="841" t="s">
        <v>24696</v>
      </c>
      <c r="H4108" s="842" t="s">
        <v>24069</v>
      </c>
      <c r="I4108" s="842"/>
      <c r="J4108" s="107"/>
      <c r="K4108" s="10">
        <v>1</v>
      </c>
      <c r="L4108" s="10">
        <v>2</v>
      </c>
      <c r="M4108" s="838">
        <v>6780</v>
      </c>
      <c r="N4108" s="10">
        <v>0</v>
      </c>
      <c r="O4108" s="107">
        <v>0</v>
      </c>
      <c r="P4108" s="838">
        <v>0</v>
      </c>
      <c r="Q4108" s="10">
        <v>0</v>
      </c>
      <c r="R4108" s="107">
        <v>0</v>
      </c>
    </row>
    <row r="4109" spans="1:18" s="843" customFormat="1" ht="11.25" x14ac:dyDescent="0.25">
      <c r="A4109" s="107" t="s">
        <v>24693</v>
      </c>
      <c r="B4109" s="10" t="s">
        <v>25078</v>
      </c>
      <c r="C4109" s="269" t="s">
        <v>30118</v>
      </c>
      <c r="D4109" s="841" t="s">
        <v>24157</v>
      </c>
      <c r="E4109" s="837">
        <v>1356</v>
      </c>
      <c r="F4109" s="269" t="s">
        <v>24697</v>
      </c>
      <c r="G4109" s="841" t="s">
        <v>24698</v>
      </c>
      <c r="H4109" s="842" t="s">
        <v>24699</v>
      </c>
      <c r="I4109" s="842"/>
      <c r="J4109" s="107"/>
      <c r="K4109" s="10">
        <v>1</v>
      </c>
      <c r="L4109" s="10">
        <v>2</v>
      </c>
      <c r="M4109" s="838">
        <v>2712</v>
      </c>
      <c r="N4109" s="10">
        <v>0</v>
      </c>
      <c r="O4109" s="107">
        <v>0</v>
      </c>
      <c r="P4109" s="838">
        <v>0</v>
      </c>
      <c r="Q4109" s="10">
        <v>0</v>
      </c>
      <c r="R4109" s="107">
        <v>0</v>
      </c>
    </row>
    <row r="4110" spans="1:18" s="843" customFormat="1" ht="11.25" x14ac:dyDescent="0.25">
      <c r="A4110" s="107" t="s">
        <v>24693</v>
      </c>
      <c r="B4110" s="10" t="s">
        <v>25078</v>
      </c>
      <c r="C4110" s="269" t="s">
        <v>30118</v>
      </c>
      <c r="D4110" s="841" t="s">
        <v>24157</v>
      </c>
      <c r="E4110" s="837">
        <v>1356</v>
      </c>
      <c r="F4110" s="269" t="s">
        <v>24700</v>
      </c>
      <c r="G4110" s="841" t="s">
        <v>24701</v>
      </c>
      <c r="H4110" s="842"/>
      <c r="I4110" s="842"/>
      <c r="J4110" s="107"/>
      <c r="K4110" s="10">
        <v>1</v>
      </c>
      <c r="L4110" s="10">
        <v>2</v>
      </c>
      <c r="M4110" s="838">
        <v>2712</v>
      </c>
      <c r="N4110" s="10">
        <v>0</v>
      </c>
      <c r="O4110" s="107">
        <v>0</v>
      </c>
      <c r="P4110" s="838">
        <v>0</v>
      </c>
      <c r="Q4110" s="10">
        <v>0</v>
      </c>
      <c r="R4110" s="107">
        <v>0</v>
      </c>
    </row>
    <row r="4111" spans="1:18" s="843" customFormat="1" ht="11.25" x14ac:dyDescent="0.25">
      <c r="A4111" s="107" t="s">
        <v>24693</v>
      </c>
      <c r="B4111" s="10" t="s">
        <v>25078</v>
      </c>
      <c r="C4111" s="269" t="s">
        <v>30118</v>
      </c>
      <c r="D4111" s="841" t="s">
        <v>24157</v>
      </c>
      <c r="E4111" s="837">
        <v>1356</v>
      </c>
      <c r="F4111" s="269" t="s">
        <v>24702</v>
      </c>
      <c r="G4111" s="841" t="s">
        <v>24703</v>
      </c>
      <c r="H4111" s="842"/>
      <c r="I4111" s="842"/>
      <c r="J4111" s="107"/>
      <c r="K4111" s="10">
        <v>1</v>
      </c>
      <c r="L4111" s="10">
        <v>2</v>
      </c>
      <c r="M4111" s="838">
        <v>2712</v>
      </c>
      <c r="N4111" s="10">
        <v>0</v>
      </c>
      <c r="O4111" s="107">
        <v>0</v>
      </c>
      <c r="P4111" s="838">
        <v>0</v>
      </c>
      <c r="Q4111" s="10">
        <v>0</v>
      </c>
      <c r="R4111" s="107">
        <v>0</v>
      </c>
    </row>
    <row r="4112" spans="1:18" s="843" customFormat="1" ht="11.25" x14ac:dyDescent="0.25">
      <c r="A4112" s="107" t="s">
        <v>24693</v>
      </c>
      <c r="B4112" s="10" t="s">
        <v>25078</v>
      </c>
      <c r="C4112" s="269" t="s">
        <v>30118</v>
      </c>
      <c r="D4112" s="841" t="s">
        <v>24562</v>
      </c>
      <c r="E4112" s="837">
        <v>1808</v>
      </c>
      <c r="F4112" s="269" t="s">
        <v>24704</v>
      </c>
      <c r="G4112" s="841" t="s">
        <v>24705</v>
      </c>
      <c r="H4112" s="842"/>
      <c r="I4112" s="842"/>
      <c r="J4112" s="107"/>
      <c r="K4112" s="10">
        <v>1</v>
      </c>
      <c r="L4112" s="10">
        <v>2</v>
      </c>
      <c r="M4112" s="838">
        <v>3616</v>
      </c>
      <c r="N4112" s="10">
        <v>0</v>
      </c>
      <c r="O4112" s="107">
        <v>0</v>
      </c>
      <c r="P4112" s="838">
        <v>0</v>
      </c>
      <c r="Q4112" s="10">
        <v>0</v>
      </c>
      <c r="R4112" s="107">
        <v>0</v>
      </c>
    </row>
    <row r="4113" spans="1:18" s="843" customFormat="1" ht="11.25" x14ac:dyDescent="0.25">
      <c r="A4113" s="107" t="s">
        <v>24693</v>
      </c>
      <c r="B4113" s="10" t="s">
        <v>25078</v>
      </c>
      <c r="C4113" s="269" t="s">
        <v>30118</v>
      </c>
      <c r="D4113" s="841" t="s">
        <v>24213</v>
      </c>
      <c r="E4113" s="837">
        <v>1356</v>
      </c>
      <c r="F4113" s="269" t="s">
        <v>24706</v>
      </c>
      <c r="G4113" s="841" t="s">
        <v>24707</v>
      </c>
      <c r="H4113" s="842"/>
      <c r="I4113" s="842"/>
      <c r="J4113" s="107"/>
      <c r="K4113" s="10">
        <v>1</v>
      </c>
      <c r="L4113" s="10">
        <v>2</v>
      </c>
      <c r="M4113" s="838">
        <v>2712</v>
      </c>
      <c r="N4113" s="10">
        <v>0</v>
      </c>
      <c r="O4113" s="107">
        <v>0</v>
      </c>
      <c r="P4113" s="838">
        <v>0</v>
      </c>
      <c r="Q4113" s="10">
        <v>0</v>
      </c>
      <c r="R4113" s="107">
        <v>0</v>
      </c>
    </row>
    <row r="4114" spans="1:18" s="843" customFormat="1" ht="11.25" x14ac:dyDescent="0.25">
      <c r="A4114" s="107" t="s">
        <v>24693</v>
      </c>
      <c r="B4114" s="10" t="s">
        <v>25078</v>
      </c>
      <c r="C4114" s="269" t="s">
        <v>30118</v>
      </c>
      <c r="D4114" s="841" t="s">
        <v>24070</v>
      </c>
      <c r="E4114" s="837">
        <v>1356</v>
      </c>
      <c r="F4114" s="269" t="s">
        <v>24708</v>
      </c>
      <c r="G4114" s="841" t="s">
        <v>24709</v>
      </c>
      <c r="H4114" s="842"/>
      <c r="I4114" s="842"/>
      <c r="J4114" s="107"/>
      <c r="K4114" s="10">
        <v>1</v>
      </c>
      <c r="L4114" s="10">
        <v>2</v>
      </c>
      <c r="M4114" s="838">
        <v>2712</v>
      </c>
      <c r="N4114" s="10">
        <v>0</v>
      </c>
      <c r="O4114" s="107">
        <v>0</v>
      </c>
      <c r="P4114" s="838">
        <v>0</v>
      </c>
      <c r="Q4114" s="10">
        <v>0</v>
      </c>
      <c r="R4114" s="107">
        <v>0</v>
      </c>
    </row>
    <row r="4115" spans="1:18" s="843" customFormat="1" ht="11.25" x14ac:dyDescent="0.25">
      <c r="A4115" s="107" t="s">
        <v>24693</v>
      </c>
      <c r="B4115" s="10" t="s">
        <v>25078</v>
      </c>
      <c r="C4115" s="269" t="s">
        <v>30118</v>
      </c>
      <c r="D4115" s="841" t="s">
        <v>24157</v>
      </c>
      <c r="E4115" s="837">
        <v>1356</v>
      </c>
      <c r="F4115" s="269" t="s">
        <v>24710</v>
      </c>
      <c r="G4115" s="841" t="s">
        <v>24711</v>
      </c>
      <c r="H4115" s="842"/>
      <c r="I4115" s="842"/>
      <c r="J4115" s="107"/>
      <c r="K4115" s="10">
        <v>1</v>
      </c>
      <c r="L4115" s="10">
        <v>2</v>
      </c>
      <c r="M4115" s="838">
        <v>2712</v>
      </c>
      <c r="N4115" s="10">
        <v>0</v>
      </c>
      <c r="O4115" s="107">
        <v>0</v>
      </c>
      <c r="P4115" s="838">
        <v>0</v>
      </c>
      <c r="Q4115" s="10">
        <v>0</v>
      </c>
      <c r="R4115" s="107">
        <v>0</v>
      </c>
    </row>
    <row r="4116" spans="1:18" s="843" customFormat="1" ht="11.25" x14ac:dyDescent="0.25">
      <c r="A4116" s="107" t="s">
        <v>24693</v>
      </c>
      <c r="B4116" s="10" t="s">
        <v>25078</v>
      </c>
      <c r="C4116" s="269" t="s">
        <v>30118</v>
      </c>
      <c r="D4116" s="841" t="s">
        <v>24070</v>
      </c>
      <c r="E4116" s="837">
        <v>1356</v>
      </c>
      <c r="F4116" s="269" t="s">
        <v>24712</v>
      </c>
      <c r="G4116" s="841" t="s">
        <v>24713</v>
      </c>
      <c r="H4116" s="842"/>
      <c r="I4116" s="842"/>
      <c r="J4116" s="107"/>
      <c r="K4116" s="10">
        <v>1</v>
      </c>
      <c r="L4116" s="10">
        <v>2</v>
      </c>
      <c r="M4116" s="838">
        <v>2712</v>
      </c>
      <c r="N4116" s="10">
        <v>0</v>
      </c>
      <c r="O4116" s="107">
        <v>0</v>
      </c>
      <c r="P4116" s="838">
        <v>0</v>
      </c>
      <c r="Q4116" s="10">
        <v>0</v>
      </c>
      <c r="R4116" s="107">
        <v>0</v>
      </c>
    </row>
    <row r="4117" spans="1:18" s="843" customFormat="1" ht="11.25" x14ac:dyDescent="0.25">
      <c r="A4117" s="107" t="s">
        <v>24693</v>
      </c>
      <c r="B4117" s="10" t="s">
        <v>25078</v>
      </c>
      <c r="C4117" s="269" t="s">
        <v>30118</v>
      </c>
      <c r="D4117" s="841" t="s">
        <v>24157</v>
      </c>
      <c r="E4117" s="837">
        <v>1356</v>
      </c>
      <c r="F4117" s="269" t="s">
        <v>24714</v>
      </c>
      <c r="G4117" s="841" t="s">
        <v>24715</v>
      </c>
      <c r="H4117" s="842"/>
      <c r="I4117" s="842"/>
      <c r="J4117" s="107"/>
      <c r="K4117" s="10">
        <v>1</v>
      </c>
      <c r="L4117" s="10">
        <v>2</v>
      </c>
      <c r="M4117" s="838">
        <v>2712</v>
      </c>
      <c r="N4117" s="10">
        <v>0</v>
      </c>
      <c r="O4117" s="107">
        <v>0</v>
      </c>
      <c r="P4117" s="838">
        <v>0</v>
      </c>
      <c r="Q4117" s="10">
        <v>0</v>
      </c>
      <c r="R4117" s="107">
        <v>0</v>
      </c>
    </row>
    <row r="4118" spans="1:18" s="843" customFormat="1" ht="11.25" x14ac:dyDescent="0.25">
      <c r="A4118" s="107" t="s">
        <v>24693</v>
      </c>
      <c r="B4118" s="10" t="s">
        <v>25078</v>
      </c>
      <c r="C4118" s="269" t="s">
        <v>30118</v>
      </c>
      <c r="D4118" s="841" t="s">
        <v>24070</v>
      </c>
      <c r="E4118" s="837">
        <v>1356</v>
      </c>
      <c r="F4118" s="269" t="s">
        <v>24716</v>
      </c>
      <c r="G4118" s="841" t="s">
        <v>24717</v>
      </c>
      <c r="H4118" s="842"/>
      <c r="I4118" s="842"/>
      <c r="J4118" s="107"/>
      <c r="K4118" s="10">
        <v>1</v>
      </c>
      <c r="L4118" s="10">
        <v>2</v>
      </c>
      <c r="M4118" s="838">
        <v>2712</v>
      </c>
      <c r="N4118" s="10">
        <v>0</v>
      </c>
      <c r="O4118" s="107">
        <v>0</v>
      </c>
      <c r="P4118" s="838">
        <v>0</v>
      </c>
      <c r="Q4118" s="10">
        <v>0</v>
      </c>
      <c r="R4118" s="107">
        <v>0</v>
      </c>
    </row>
    <row r="4119" spans="1:18" s="843" customFormat="1" ht="11.25" x14ac:dyDescent="0.25">
      <c r="A4119" s="107" t="s">
        <v>24693</v>
      </c>
      <c r="B4119" s="10" t="s">
        <v>19548</v>
      </c>
      <c r="C4119" s="269" t="s">
        <v>30118</v>
      </c>
      <c r="D4119" s="841" t="s">
        <v>24137</v>
      </c>
      <c r="E4119" s="837">
        <v>1200</v>
      </c>
      <c r="F4119" s="269" t="s">
        <v>24718</v>
      </c>
      <c r="G4119" s="841" t="s">
        <v>24719</v>
      </c>
      <c r="H4119" s="842"/>
      <c r="I4119" s="842"/>
      <c r="J4119" s="107"/>
      <c r="K4119" s="10">
        <v>2</v>
      </c>
      <c r="L4119" s="10">
        <v>12</v>
      </c>
      <c r="M4119" s="838">
        <v>14400</v>
      </c>
      <c r="N4119" s="10">
        <v>1</v>
      </c>
      <c r="O4119" s="107">
        <v>6</v>
      </c>
      <c r="P4119" s="838">
        <f t="shared" ref="P4119:P4182" si="35">E4119*O4119</f>
        <v>7200</v>
      </c>
      <c r="Q4119" s="10">
        <v>1</v>
      </c>
      <c r="R4119" s="107">
        <v>12</v>
      </c>
    </row>
    <row r="4120" spans="1:18" s="843" customFormat="1" ht="11.25" x14ac:dyDescent="0.25">
      <c r="A4120" s="107" t="s">
        <v>24693</v>
      </c>
      <c r="B4120" s="10" t="s">
        <v>19548</v>
      </c>
      <c r="C4120" s="269" t="s">
        <v>30118</v>
      </c>
      <c r="D4120" s="841" t="s">
        <v>24075</v>
      </c>
      <c r="E4120" s="837">
        <v>1500</v>
      </c>
      <c r="F4120" s="269" t="s">
        <v>24720</v>
      </c>
      <c r="G4120" s="841" t="s">
        <v>24721</v>
      </c>
      <c r="H4120" s="842"/>
      <c r="I4120" s="842"/>
      <c r="J4120" s="107"/>
      <c r="K4120" s="10">
        <v>2</v>
      </c>
      <c r="L4120" s="10">
        <v>12</v>
      </c>
      <c r="M4120" s="838">
        <v>18000</v>
      </c>
      <c r="N4120" s="10">
        <v>1</v>
      </c>
      <c r="O4120" s="107">
        <v>6</v>
      </c>
      <c r="P4120" s="838">
        <f t="shared" si="35"/>
        <v>9000</v>
      </c>
      <c r="Q4120" s="10">
        <v>1</v>
      </c>
      <c r="R4120" s="107">
        <v>12</v>
      </c>
    </row>
    <row r="4121" spans="1:18" s="843" customFormat="1" ht="11.25" x14ac:dyDescent="0.25">
      <c r="A4121" s="107" t="s">
        <v>24693</v>
      </c>
      <c r="B4121" s="10" t="s">
        <v>19548</v>
      </c>
      <c r="C4121" s="269" t="s">
        <v>30118</v>
      </c>
      <c r="D4121" s="841" t="s">
        <v>24113</v>
      </c>
      <c r="E4121" s="837">
        <v>930</v>
      </c>
      <c r="F4121" s="269" t="s">
        <v>24722</v>
      </c>
      <c r="G4121" s="841" t="s">
        <v>24723</v>
      </c>
      <c r="H4121" s="842"/>
      <c r="I4121" s="842"/>
      <c r="J4121" s="107"/>
      <c r="K4121" s="10">
        <v>2</v>
      </c>
      <c r="L4121" s="10">
        <v>12</v>
      </c>
      <c r="M4121" s="838">
        <v>11160</v>
      </c>
      <c r="N4121" s="10">
        <v>1</v>
      </c>
      <c r="O4121" s="107">
        <v>6</v>
      </c>
      <c r="P4121" s="838">
        <f t="shared" si="35"/>
        <v>5580</v>
      </c>
      <c r="Q4121" s="10">
        <v>1</v>
      </c>
      <c r="R4121" s="107">
        <v>12</v>
      </c>
    </row>
    <row r="4122" spans="1:18" s="843" customFormat="1" ht="11.25" x14ac:dyDescent="0.25">
      <c r="A4122" s="107" t="s">
        <v>24693</v>
      </c>
      <c r="B4122" s="10" t="s">
        <v>19548</v>
      </c>
      <c r="C4122" s="269" t="s">
        <v>30118</v>
      </c>
      <c r="D4122" s="841" t="s">
        <v>24213</v>
      </c>
      <c r="E4122" s="837">
        <v>1790</v>
      </c>
      <c r="F4122" s="269" t="s">
        <v>24724</v>
      </c>
      <c r="G4122" s="841" t="s">
        <v>24725</v>
      </c>
      <c r="H4122" s="842"/>
      <c r="I4122" s="842"/>
      <c r="J4122" s="107"/>
      <c r="K4122" s="10">
        <v>2</v>
      </c>
      <c r="L4122" s="10">
        <v>12</v>
      </c>
      <c r="M4122" s="838">
        <v>21480</v>
      </c>
      <c r="N4122" s="10">
        <v>1</v>
      </c>
      <c r="O4122" s="107">
        <v>6</v>
      </c>
      <c r="P4122" s="838">
        <f t="shared" si="35"/>
        <v>10740</v>
      </c>
      <c r="Q4122" s="10">
        <v>1</v>
      </c>
      <c r="R4122" s="107">
        <v>12</v>
      </c>
    </row>
    <row r="4123" spans="1:18" s="843" customFormat="1" ht="11.25" x14ac:dyDescent="0.25">
      <c r="A4123" s="107" t="s">
        <v>24693</v>
      </c>
      <c r="B4123" s="10" t="s">
        <v>19548</v>
      </c>
      <c r="C4123" s="269" t="s">
        <v>30118</v>
      </c>
      <c r="D4123" s="841" t="s">
        <v>24060</v>
      </c>
      <c r="E4123" s="837">
        <v>930</v>
      </c>
      <c r="F4123" s="269" t="s">
        <v>24726</v>
      </c>
      <c r="G4123" s="841" t="s">
        <v>24727</v>
      </c>
      <c r="H4123" s="842"/>
      <c r="I4123" s="842"/>
      <c r="J4123" s="107"/>
      <c r="K4123" s="10">
        <v>2</v>
      </c>
      <c r="L4123" s="10">
        <v>12</v>
      </c>
      <c r="M4123" s="838">
        <v>11160</v>
      </c>
      <c r="N4123" s="10">
        <v>1</v>
      </c>
      <c r="O4123" s="107">
        <v>6</v>
      </c>
      <c r="P4123" s="838">
        <f t="shared" si="35"/>
        <v>5580</v>
      </c>
      <c r="Q4123" s="10">
        <v>1</v>
      </c>
      <c r="R4123" s="107">
        <v>12</v>
      </c>
    </row>
    <row r="4124" spans="1:18" s="843" customFormat="1" ht="11.25" x14ac:dyDescent="0.25">
      <c r="A4124" s="107" t="s">
        <v>24693</v>
      </c>
      <c r="B4124" s="10" t="s">
        <v>19548</v>
      </c>
      <c r="C4124" s="269" t="s">
        <v>30118</v>
      </c>
      <c r="D4124" s="841" t="s">
        <v>24728</v>
      </c>
      <c r="E4124" s="837">
        <v>3400</v>
      </c>
      <c r="F4124" s="269" t="s">
        <v>24729</v>
      </c>
      <c r="G4124" s="841" t="s">
        <v>24730</v>
      </c>
      <c r="H4124" s="842" t="s">
        <v>24069</v>
      </c>
      <c r="I4124" s="842"/>
      <c r="J4124" s="107"/>
      <c r="K4124" s="10">
        <v>2</v>
      </c>
      <c r="L4124" s="10">
        <v>12</v>
      </c>
      <c r="M4124" s="838">
        <v>40800</v>
      </c>
      <c r="N4124" s="10">
        <v>1</v>
      </c>
      <c r="O4124" s="107">
        <v>6</v>
      </c>
      <c r="P4124" s="838">
        <f t="shared" si="35"/>
        <v>20400</v>
      </c>
      <c r="Q4124" s="10">
        <v>1</v>
      </c>
      <c r="R4124" s="107">
        <v>12</v>
      </c>
    </row>
    <row r="4125" spans="1:18" s="843" customFormat="1" ht="11.25" x14ac:dyDescent="0.25">
      <c r="A4125" s="107" t="s">
        <v>24693</v>
      </c>
      <c r="B4125" s="10" t="s">
        <v>19548</v>
      </c>
      <c r="C4125" s="269" t="s">
        <v>30118</v>
      </c>
      <c r="D4125" s="841" t="s">
        <v>24113</v>
      </c>
      <c r="E4125" s="837">
        <v>1050</v>
      </c>
      <c r="F4125" s="269" t="s">
        <v>24731</v>
      </c>
      <c r="G4125" s="841" t="s">
        <v>24732</v>
      </c>
      <c r="H4125" s="842"/>
      <c r="I4125" s="842"/>
      <c r="J4125" s="107"/>
      <c r="K4125" s="10">
        <v>2</v>
      </c>
      <c r="L4125" s="10">
        <v>12</v>
      </c>
      <c r="M4125" s="838">
        <v>12600</v>
      </c>
      <c r="N4125" s="10">
        <v>1</v>
      </c>
      <c r="O4125" s="107">
        <v>6</v>
      </c>
      <c r="P4125" s="838">
        <f t="shared" si="35"/>
        <v>6300</v>
      </c>
      <c r="Q4125" s="10">
        <v>1</v>
      </c>
      <c r="R4125" s="107">
        <v>12</v>
      </c>
    </row>
    <row r="4126" spans="1:18" s="843" customFormat="1" ht="11.25" x14ac:dyDescent="0.25">
      <c r="A4126" s="107" t="s">
        <v>24693</v>
      </c>
      <c r="B4126" s="10" t="s">
        <v>19548</v>
      </c>
      <c r="C4126" s="269" t="s">
        <v>30118</v>
      </c>
      <c r="D4126" s="841" t="s">
        <v>24305</v>
      </c>
      <c r="E4126" s="837">
        <v>1790</v>
      </c>
      <c r="F4126" s="269" t="s">
        <v>24733</v>
      </c>
      <c r="G4126" s="841" t="s">
        <v>24734</v>
      </c>
      <c r="H4126" s="842"/>
      <c r="I4126" s="842"/>
      <c r="J4126" s="107"/>
      <c r="K4126" s="10">
        <v>2</v>
      </c>
      <c r="L4126" s="10">
        <v>12</v>
      </c>
      <c r="M4126" s="838">
        <v>21480</v>
      </c>
      <c r="N4126" s="10">
        <v>1</v>
      </c>
      <c r="O4126" s="107">
        <v>6</v>
      </c>
      <c r="P4126" s="838">
        <f t="shared" si="35"/>
        <v>10740</v>
      </c>
      <c r="Q4126" s="10">
        <v>1</v>
      </c>
      <c r="R4126" s="107">
        <v>12</v>
      </c>
    </row>
    <row r="4127" spans="1:18" s="843" customFormat="1" ht="11.25" x14ac:dyDescent="0.25">
      <c r="A4127" s="107" t="s">
        <v>24693</v>
      </c>
      <c r="B4127" s="10" t="s">
        <v>19548</v>
      </c>
      <c r="C4127" s="269" t="s">
        <v>30118</v>
      </c>
      <c r="D4127" s="841" t="s">
        <v>24060</v>
      </c>
      <c r="E4127" s="837">
        <v>2000</v>
      </c>
      <c r="F4127" s="269" t="s">
        <v>24735</v>
      </c>
      <c r="G4127" s="841" t="s">
        <v>24736</v>
      </c>
      <c r="H4127" s="842"/>
      <c r="I4127" s="842"/>
      <c r="J4127" s="107"/>
      <c r="K4127" s="10">
        <v>2</v>
      </c>
      <c r="L4127" s="10">
        <v>12</v>
      </c>
      <c r="M4127" s="838">
        <v>24000</v>
      </c>
      <c r="N4127" s="10">
        <v>1</v>
      </c>
      <c r="O4127" s="107">
        <v>6</v>
      </c>
      <c r="P4127" s="838">
        <f t="shared" si="35"/>
        <v>12000</v>
      </c>
      <c r="Q4127" s="10">
        <v>1</v>
      </c>
      <c r="R4127" s="107">
        <v>12</v>
      </c>
    </row>
    <row r="4128" spans="1:18" s="843" customFormat="1" ht="11.25" x14ac:dyDescent="0.25">
      <c r="A4128" s="107" t="s">
        <v>24693</v>
      </c>
      <c r="B4128" s="10" t="s">
        <v>19548</v>
      </c>
      <c r="C4128" s="269" t="s">
        <v>30118</v>
      </c>
      <c r="D4128" s="841" t="s">
        <v>24113</v>
      </c>
      <c r="E4128" s="837">
        <v>1050</v>
      </c>
      <c r="F4128" s="269" t="s">
        <v>24737</v>
      </c>
      <c r="G4128" s="841" t="s">
        <v>24738</v>
      </c>
      <c r="H4128" s="842"/>
      <c r="I4128" s="842"/>
      <c r="J4128" s="107"/>
      <c r="K4128" s="10">
        <v>2</v>
      </c>
      <c r="L4128" s="10">
        <v>12</v>
      </c>
      <c r="M4128" s="838">
        <v>12600</v>
      </c>
      <c r="N4128" s="10">
        <v>1</v>
      </c>
      <c r="O4128" s="107">
        <v>6</v>
      </c>
      <c r="P4128" s="838">
        <f t="shared" si="35"/>
        <v>6300</v>
      </c>
      <c r="Q4128" s="10">
        <v>1</v>
      </c>
      <c r="R4128" s="107">
        <v>12</v>
      </c>
    </row>
    <row r="4129" spans="1:18" s="843" customFormat="1" ht="11.25" x14ac:dyDescent="0.25">
      <c r="A4129" s="107" t="s">
        <v>24693</v>
      </c>
      <c r="B4129" s="10" t="s">
        <v>19548</v>
      </c>
      <c r="C4129" s="269" t="s">
        <v>30118</v>
      </c>
      <c r="D4129" s="841" t="s">
        <v>24137</v>
      </c>
      <c r="E4129" s="837">
        <v>2100</v>
      </c>
      <c r="F4129" s="269" t="s">
        <v>24739</v>
      </c>
      <c r="G4129" s="841" t="s">
        <v>24740</v>
      </c>
      <c r="H4129" s="842"/>
      <c r="I4129" s="842"/>
      <c r="J4129" s="107"/>
      <c r="K4129" s="10">
        <v>2</v>
      </c>
      <c r="L4129" s="10">
        <v>12</v>
      </c>
      <c r="M4129" s="838">
        <v>25200</v>
      </c>
      <c r="N4129" s="10">
        <v>1</v>
      </c>
      <c r="O4129" s="107">
        <v>6</v>
      </c>
      <c r="P4129" s="838">
        <f t="shared" si="35"/>
        <v>12600</v>
      </c>
      <c r="Q4129" s="10">
        <v>1</v>
      </c>
      <c r="R4129" s="107">
        <v>12</v>
      </c>
    </row>
    <row r="4130" spans="1:18" s="843" customFormat="1" ht="11.25" x14ac:dyDescent="0.25">
      <c r="A4130" s="107" t="s">
        <v>24693</v>
      </c>
      <c r="B4130" s="10" t="s">
        <v>19548</v>
      </c>
      <c r="C4130" s="269" t="s">
        <v>30118</v>
      </c>
      <c r="D4130" s="841" t="s">
        <v>24060</v>
      </c>
      <c r="E4130" s="837">
        <v>1050</v>
      </c>
      <c r="F4130" s="269" t="s">
        <v>24741</v>
      </c>
      <c r="G4130" s="841" t="s">
        <v>24742</v>
      </c>
      <c r="H4130" s="842"/>
      <c r="I4130" s="842"/>
      <c r="J4130" s="107"/>
      <c r="K4130" s="10">
        <v>2</v>
      </c>
      <c r="L4130" s="10">
        <v>12</v>
      </c>
      <c r="M4130" s="838">
        <v>12600</v>
      </c>
      <c r="N4130" s="10">
        <v>1</v>
      </c>
      <c r="O4130" s="107">
        <v>6</v>
      </c>
      <c r="P4130" s="838">
        <f t="shared" si="35"/>
        <v>6300</v>
      </c>
      <c r="Q4130" s="10">
        <v>1</v>
      </c>
      <c r="R4130" s="107">
        <v>12</v>
      </c>
    </row>
    <row r="4131" spans="1:18" s="843" customFormat="1" ht="11.25" x14ac:dyDescent="0.25">
      <c r="A4131" s="107" t="s">
        <v>24693</v>
      </c>
      <c r="B4131" s="10" t="s">
        <v>19548</v>
      </c>
      <c r="C4131" s="269" t="s">
        <v>30118</v>
      </c>
      <c r="D4131" s="841" t="s">
        <v>24060</v>
      </c>
      <c r="E4131" s="837">
        <v>1790</v>
      </c>
      <c r="F4131" s="269" t="s">
        <v>24743</v>
      </c>
      <c r="G4131" s="841" t="s">
        <v>24744</v>
      </c>
      <c r="H4131" s="842"/>
      <c r="I4131" s="842"/>
      <c r="J4131" s="107"/>
      <c r="K4131" s="10">
        <v>2</v>
      </c>
      <c r="L4131" s="10">
        <v>12</v>
      </c>
      <c r="M4131" s="838">
        <v>21480</v>
      </c>
      <c r="N4131" s="10">
        <v>1</v>
      </c>
      <c r="O4131" s="107">
        <v>6</v>
      </c>
      <c r="P4131" s="838">
        <f t="shared" si="35"/>
        <v>10740</v>
      </c>
      <c r="Q4131" s="10">
        <v>1</v>
      </c>
      <c r="R4131" s="107">
        <v>12</v>
      </c>
    </row>
    <row r="4132" spans="1:18" s="843" customFormat="1" ht="11.25" x14ac:dyDescent="0.25">
      <c r="A4132" s="107" t="s">
        <v>24693</v>
      </c>
      <c r="B4132" s="10" t="s">
        <v>19548</v>
      </c>
      <c r="C4132" s="269" t="s">
        <v>30118</v>
      </c>
      <c r="D4132" s="841" t="s">
        <v>24113</v>
      </c>
      <c r="E4132" s="837">
        <v>1790</v>
      </c>
      <c r="F4132" s="269" t="s">
        <v>24745</v>
      </c>
      <c r="G4132" s="841" t="s">
        <v>24746</v>
      </c>
      <c r="H4132" s="842"/>
      <c r="I4132" s="842"/>
      <c r="J4132" s="107"/>
      <c r="K4132" s="10">
        <v>2</v>
      </c>
      <c r="L4132" s="10">
        <v>12</v>
      </c>
      <c r="M4132" s="838">
        <v>21480</v>
      </c>
      <c r="N4132" s="10">
        <v>1</v>
      </c>
      <c r="O4132" s="107">
        <v>6</v>
      </c>
      <c r="P4132" s="838">
        <f t="shared" si="35"/>
        <v>10740</v>
      </c>
      <c r="Q4132" s="10">
        <v>1</v>
      </c>
      <c r="R4132" s="107">
        <v>12</v>
      </c>
    </row>
    <row r="4133" spans="1:18" s="843" customFormat="1" ht="11.25" x14ac:dyDescent="0.25">
      <c r="A4133" s="107" t="s">
        <v>24693</v>
      </c>
      <c r="B4133" s="10" t="s">
        <v>19548</v>
      </c>
      <c r="C4133" s="269" t="s">
        <v>30118</v>
      </c>
      <c r="D4133" s="841" t="s">
        <v>24747</v>
      </c>
      <c r="E4133" s="837">
        <v>2450</v>
      </c>
      <c r="F4133" s="269" t="s">
        <v>24748</v>
      </c>
      <c r="G4133" s="841" t="s">
        <v>24749</v>
      </c>
      <c r="H4133" s="842" t="s">
        <v>24152</v>
      </c>
      <c r="I4133" s="842"/>
      <c r="J4133" s="107"/>
      <c r="K4133" s="10">
        <v>2</v>
      </c>
      <c r="L4133" s="10">
        <v>12</v>
      </c>
      <c r="M4133" s="838">
        <v>29400</v>
      </c>
      <c r="N4133" s="10">
        <v>1</v>
      </c>
      <c r="O4133" s="107">
        <v>6</v>
      </c>
      <c r="P4133" s="838">
        <f t="shared" si="35"/>
        <v>14700</v>
      </c>
      <c r="Q4133" s="10">
        <v>1</v>
      </c>
      <c r="R4133" s="107">
        <v>12</v>
      </c>
    </row>
    <row r="4134" spans="1:18" s="843" customFormat="1" ht="11.25" x14ac:dyDescent="0.25">
      <c r="A4134" s="107" t="s">
        <v>24693</v>
      </c>
      <c r="B4134" s="10" t="s">
        <v>19548</v>
      </c>
      <c r="C4134" s="269" t="s">
        <v>30118</v>
      </c>
      <c r="D4134" s="841" t="s">
        <v>24060</v>
      </c>
      <c r="E4134" s="837">
        <v>1790</v>
      </c>
      <c r="F4134" s="269" t="s">
        <v>24750</v>
      </c>
      <c r="G4134" s="841" t="s">
        <v>24751</v>
      </c>
      <c r="H4134" s="842"/>
      <c r="I4134" s="842"/>
      <c r="J4134" s="107"/>
      <c r="K4134" s="10">
        <v>2</v>
      </c>
      <c r="L4134" s="10">
        <v>12</v>
      </c>
      <c r="M4134" s="838">
        <v>21480</v>
      </c>
      <c r="N4134" s="10">
        <v>1</v>
      </c>
      <c r="O4134" s="107">
        <v>6</v>
      </c>
      <c r="P4134" s="838">
        <f t="shared" si="35"/>
        <v>10740</v>
      </c>
      <c r="Q4134" s="10">
        <v>1</v>
      </c>
      <c r="R4134" s="107">
        <v>12</v>
      </c>
    </row>
    <row r="4135" spans="1:18" s="843" customFormat="1" ht="11.25" x14ac:dyDescent="0.25">
      <c r="A4135" s="107" t="s">
        <v>24693</v>
      </c>
      <c r="B4135" s="10" t="s">
        <v>19548</v>
      </c>
      <c r="C4135" s="269" t="s">
        <v>30118</v>
      </c>
      <c r="D4135" s="841" t="s">
        <v>24060</v>
      </c>
      <c r="E4135" s="837">
        <v>930</v>
      </c>
      <c r="F4135" s="269" t="s">
        <v>24752</v>
      </c>
      <c r="G4135" s="841" t="s">
        <v>24753</v>
      </c>
      <c r="H4135" s="842"/>
      <c r="I4135" s="842"/>
      <c r="J4135" s="107"/>
      <c r="K4135" s="10">
        <v>2</v>
      </c>
      <c r="L4135" s="10">
        <v>12</v>
      </c>
      <c r="M4135" s="838">
        <v>11160</v>
      </c>
      <c r="N4135" s="10">
        <v>1</v>
      </c>
      <c r="O4135" s="107">
        <v>6</v>
      </c>
      <c r="P4135" s="838">
        <f t="shared" si="35"/>
        <v>5580</v>
      </c>
      <c r="Q4135" s="10">
        <v>1</v>
      </c>
      <c r="R4135" s="107">
        <v>12</v>
      </c>
    </row>
    <row r="4136" spans="1:18" s="843" customFormat="1" ht="11.25" x14ac:dyDescent="0.25">
      <c r="A4136" s="107" t="s">
        <v>24693</v>
      </c>
      <c r="B4136" s="10" t="s">
        <v>19548</v>
      </c>
      <c r="C4136" s="269" t="s">
        <v>30118</v>
      </c>
      <c r="D4136" s="841" t="s">
        <v>24113</v>
      </c>
      <c r="E4136" s="837">
        <v>1790</v>
      </c>
      <c r="F4136" s="269" t="s">
        <v>24754</v>
      </c>
      <c r="G4136" s="841" t="s">
        <v>24755</v>
      </c>
      <c r="H4136" s="842"/>
      <c r="I4136" s="842"/>
      <c r="J4136" s="107"/>
      <c r="K4136" s="10">
        <v>2</v>
      </c>
      <c r="L4136" s="10">
        <v>12</v>
      </c>
      <c r="M4136" s="838">
        <v>21480</v>
      </c>
      <c r="N4136" s="10">
        <v>1</v>
      </c>
      <c r="O4136" s="107">
        <v>6</v>
      </c>
      <c r="P4136" s="838">
        <f t="shared" si="35"/>
        <v>10740</v>
      </c>
      <c r="Q4136" s="10">
        <v>1</v>
      </c>
      <c r="R4136" s="107">
        <v>12</v>
      </c>
    </row>
    <row r="4137" spans="1:18" s="843" customFormat="1" ht="11.25" x14ac:dyDescent="0.25">
      <c r="A4137" s="107" t="s">
        <v>24693</v>
      </c>
      <c r="B4137" s="10" t="s">
        <v>19548</v>
      </c>
      <c r="C4137" s="269" t="s">
        <v>30118</v>
      </c>
      <c r="D4137" s="841" t="s">
        <v>24213</v>
      </c>
      <c r="E4137" s="837">
        <v>1790</v>
      </c>
      <c r="F4137" s="269" t="s">
        <v>24756</v>
      </c>
      <c r="G4137" s="841" t="s">
        <v>24757</v>
      </c>
      <c r="H4137" s="842"/>
      <c r="I4137" s="842"/>
      <c r="J4137" s="107"/>
      <c r="K4137" s="10">
        <v>2</v>
      </c>
      <c r="L4137" s="10">
        <v>12</v>
      </c>
      <c r="M4137" s="838">
        <v>21480</v>
      </c>
      <c r="N4137" s="10">
        <v>1</v>
      </c>
      <c r="O4137" s="107">
        <v>6</v>
      </c>
      <c r="P4137" s="838">
        <f t="shared" si="35"/>
        <v>10740</v>
      </c>
      <c r="Q4137" s="10">
        <v>1</v>
      </c>
      <c r="R4137" s="107">
        <v>12</v>
      </c>
    </row>
    <row r="4138" spans="1:18" s="843" customFormat="1" ht="11.25" x14ac:dyDescent="0.25">
      <c r="A4138" s="107" t="s">
        <v>24693</v>
      </c>
      <c r="B4138" s="10" t="s">
        <v>19548</v>
      </c>
      <c r="C4138" s="269" t="s">
        <v>30118</v>
      </c>
      <c r="D4138" s="841" t="s">
        <v>24060</v>
      </c>
      <c r="E4138" s="837">
        <v>930</v>
      </c>
      <c r="F4138" s="269" t="s">
        <v>24758</v>
      </c>
      <c r="G4138" s="841" t="s">
        <v>24759</v>
      </c>
      <c r="H4138" s="842"/>
      <c r="I4138" s="842"/>
      <c r="J4138" s="107"/>
      <c r="K4138" s="10">
        <v>2</v>
      </c>
      <c r="L4138" s="10">
        <v>12</v>
      </c>
      <c r="M4138" s="838">
        <v>11160</v>
      </c>
      <c r="N4138" s="10">
        <v>1</v>
      </c>
      <c r="O4138" s="107">
        <v>6</v>
      </c>
      <c r="P4138" s="838">
        <f t="shared" si="35"/>
        <v>5580</v>
      </c>
      <c r="Q4138" s="10">
        <v>1</v>
      </c>
      <c r="R4138" s="107">
        <v>12</v>
      </c>
    </row>
    <row r="4139" spans="1:18" s="843" customFormat="1" ht="11.25" x14ac:dyDescent="0.25">
      <c r="A4139" s="107" t="s">
        <v>24693</v>
      </c>
      <c r="B4139" s="10" t="s">
        <v>19548</v>
      </c>
      <c r="C4139" s="269" t="s">
        <v>30118</v>
      </c>
      <c r="D4139" s="841" t="s">
        <v>24113</v>
      </c>
      <c r="E4139" s="837">
        <v>1050</v>
      </c>
      <c r="F4139" s="269" t="s">
        <v>24760</v>
      </c>
      <c r="G4139" s="841" t="s">
        <v>24761</v>
      </c>
      <c r="H4139" s="842"/>
      <c r="I4139" s="842"/>
      <c r="J4139" s="107"/>
      <c r="K4139" s="10">
        <v>2</v>
      </c>
      <c r="L4139" s="10">
        <v>12</v>
      </c>
      <c r="M4139" s="838">
        <v>12600</v>
      </c>
      <c r="N4139" s="10">
        <v>1</v>
      </c>
      <c r="O4139" s="107">
        <v>6</v>
      </c>
      <c r="P4139" s="838">
        <f t="shared" si="35"/>
        <v>6300</v>
      </c>
      <c r="Q4139" s="10">
        <v>1</v>
      </c>
      <c r="R4139" s="107">
        <v>12</v>
      </c>
    </row>
    <row r="4140" spans="1:18" s="843" customFormat="1" ht="11.25" x14ac:dyDescent="0.25">
      <c r="A4140" s="107" t="s">
        <v>24693</v>
      </c>
      <c r="B4140" s="10" t="s">
        <v>19548</v>
      </c>
      <c r="C4140" s="269" t="s">
        <v>30118</v>
      </c>
      <c r="D4140" s="841" t="s">
        <v>24113</v>
      </c>
      <c r="E4140" s="837">
        <v>1790</v>
      </c>
      <c r="F4140" s="269" t="s">
        <v>24762</v>
      </c>
      <c r="G4140" s="841" t="s">
        <v>24763</v>
      </c>
      <c r="H4140" s="842"/>
      <c r="I4140" s="842"/>
      <c r="J4140" s="107"/>
      <c r="K4140" s="10">
        <v>2</v>
      </c>
      <c r="L4140" s="10">
        <v>12</v>
      </c>
      <c r="M4140" s="838">
        <v>21480</v>
      </c>
      <c r="N4140" s="10">
        <v>1</v>
      </c>
      <c r="O4140" s="107">
        <v>6</v>
      </c>
      <c r="P4140" s="838">
        <f t="shared" si="35"/>
        <v>10740</v>
      </c>
      <c r="Q4140" s="10">
        <v>1</v>
      </c>
      <c r="R4140" s="107">
        <v>12</v>
      </c>
    </row>
    <row r="4141" spans="1:18" s="843" customFormat="1" ht="11.25" x14ac:dyDescent="0.25">
      <c r="A4141" s="107" t="s">
        <v>24693</v>
      </c>
      <c r="B4141" s="10" t="s">
        <v>19548</v>
      </c>
      <c r="C4141" s="269" t="s">
        <v>30118</v>
      </c>
      <c r="D4141" s="841" t="s">
        <v>24060</v>
      </c>
      <c r="E4141" s="837">
        <v>1790</v>
      </c>
      <c r="F4141" s="269" t="s">
        <v>24764</v>
      </c>
      <c r="G4141" s="841" t="s">
        <v>24765</v>
      </c>
      <c r="H4141" s="842"/>
      <c r="I4141" s="842"/>
      <c r="J4141" s="107"/>
      <c r="K4141" s="10">
        <v>2</v>
      </c>
      <c r="L4141" s="10">
        <v>12</v>
      </c>
      <c r="M4141" s="838">
        <v>21480</v>
      </c>
      <c r="N4141" s="10">
        <v>1</v>
      </c>
      <c r="O4141" s="107">
        <v>6</v>
      </c>
      <c r="P4141" s="838">
        <f t="shared" si="35"/>
        <v>10740</v>
      </c>
      <c r="Q4141" s="10">
        <v>1</v>
      </c>
      <c r="R4141" s="107">
        <v>12</v>
      </c>
    </row>
    <row r="4142" spans="1:18" s="843" customFormat="1" ht="11.25" x14ac:dyDescent="0.25">
      <c r="A4142" s="107" t="s">
        <v>24693</v>
      </c>
      <c r="B4142" s="10" t="s">
        <v>19548</v>
      </c>
      <c r="C4142" s="269" t="s">
        <v>30118</v>
      </c>
      <c r="D4142" s="841" t="s">
        <v>24113</v>
      </c>
      <c r="E4142" s="837">
        <v>1050</v>
      </c>
      <c r="F4142" s="269" t="s">
        <v>24766</v>
      </c>
      <c r="G4142" s="841" t="s">
        <v>24767</v>
      </c>
      <c r="H4142" s="842"/>
      <c r="I4142" s="842"/>
      <c r="J4142" s="107"/>
      <c r="K4142" s="10">
        <v>2</v>
      </c>
      <c r="L4142" s="10">
        <v>12</v>
      </c>
      <c r="M4142" s="838">
        <v>12600</v>
      </c>
      <c r="N4142" s="10">
        <v>1</v>
      </c>
      <c r="O4142" s="107">
        <v>6</v>
      </c>
      <c r="P4142" s="838">
        <f t="shared" si="35"/>
        <v>6300</v>
      </c>
      <c r="Q4142" s="10">
        <v>1</v>
      </c>
      <c r="R4142" s="107">
        <v>12</v>
      </c>
    </row>
    <row r="4143" spans="1:18" s="843" customFormat="1" ht="11.25" x14ac:dyDescent="0.25">
      <c r="A4143" s="107" t="s">
        <v>24693</v>
      </c>
      <c r="B4143" s="10" t="s">
        <v>19548</v>
      </c>
      <c r="C4143" s="269" t="s">
        <v>30118</v>
      </c>
      <c r="D4143" s="841" t="s">
        <v>24113</v>
      </c>
      <c r="E4143" s="837">
        <v>1790</v>
      </c>
      <c r="F4143" s="269" t="s">
        <v>24768</v>
      </c>
      <c r="G4143" s="841" t="s">
        <v>24769</v>
      </c>
      <c r="H4143" s="842"/>
      <c r="I4143" s="842"/>
      <c r="J4143" s="107"/>
      <c r="K4143" s="10">
        <v>2</v>
      </c>
      <c r="L4143" s="10">
        <v>12</v>
      </c>
      <c r="M4143" s="838">
        <v>21480</v>
      </c>
      <c r="N4143" s="10">
        <v>1</v>
      </c>
      <c r="O4143" s="107">
        <v>6</v>
      </c>
      <c r="P4143" s="838">
        <f t="shared" si="35"/>
        <v>10740</v>
      </c>
      <c r="Q4143" s="10">
        <v>1</v>
      </c>
      <c r="R4143" s="107">
        <v>12</v>
      </c>
    </row>
    <row r="4144" spans="1:18" s="843" customFormat="1" ht="11.25" x14ac:dyDescent="0.25">
      <c r="A4144" s="107" t="s">
        <v>24770</v>
      </c>
      <c r="B4144" s="10" t="s">
        <v>25078</v>
      </c>
      <c r="C4144" s="269" t="s">
        <v>30118</v>
      </c>
      <c r="D4144" s="841" t="s">
        <v>24771</v>
      </c>
      <c r="E4144" s="837">
        <v>2000</v>
      </c>
      <c r="F4144" s="269" t="s">
        <v>24772</v>
      </c>
      <c r="G4144" s="841" t="s">
        <v>24773</v>
      </c>
      <c r="H4144" s="842" t="s">
        <v>24184</v>
      </c>
      <c r="I4144" s="842"/>
      <c r="J4144" s="107"/>
      <c r="K4144" s="10">
        <v>2</v>
      </c>
      <c r="L4144" s="10">
        <v>12</v>
      </c>
      <c r="M4144" s="838">
        <v>24000</v>
      </c>
      <c r="N4144" s="10">
        <v>1</v>
      </c>
      <c r="O4144" s="107">
        <v>6</v>
      </c>
      <c r="P4144" s="838">
        <f t="shared" si="35"/>
        <v>12000</v>
      </c>
      <c r="Q4144" s="10">
        <v>1</v>
      </c>
      <c r="R4144" s="107">
        <v>12</v>
      </c>
    </row>
    <row r="4145" spans="1:18" s="843" customFormat="1" ht="11.25" x14ac:dyDescent="0.25">
      <c r="A4145" s="107" t="s">
        <v>24770</v>
      </c>
      <c r="B4145" s="10" t="s">
        <v>25078</v>
      </c>
      <c r="C4145" s="269" t="s">
        <v>30118</v>
      </c>
      <c r="D4145" s="841" t="s">
        <v>24060</v>
      </c>
      <c r="E4145" s="837">
        <v>930</v>
      </c>
      <c r="F4145" s="269" t="s">
        <v>24774</v>
      </c>
      <c r="G4145" s="841" t="s">
        <v>24775</v>
      </c>
      <c r="H4145" s="842"/>
      <c r="I4145" s="842"/>
      <c r="J4145" s="107"/>
      <c r="K4145" s="10">
        <v>2</v>
      </c>
      <c r="L4145" s="10">
        <v>12</v>
      </c>
      <c r="M4145" s="838">
        <v>11160</v>
      </c>
      <c r="N4145" s="10">
        <v>1</v>
      </c>
      <c r="O4145" s="107">
        <v>6</v>
      </c>
      <c r="P4145" s="838">
        <f t="shared" si="35"/>
        <v>5580</v>
      </c>
      <c r="Q4145" s="10">
        <v>1</v>
      </c>
      <c r="R4145" s="107">
        <v>12</v>
      </c>
    </row>
    <row r="4146" spans="1:18" s="843" customFormat="1" ht="11.25" x14ac:dyDescent="0.25">
      <c r="A4146" s="107" t="s">
        <v>24770</v>
      </c>
      <c r="B4146" s="10" t="s">
        <v>25078</v>
      </c>
      <c r="C4146" s="269" t="s">
        <v>30118</v>
      </c>
      <c r="D4146" s="841" t="s">
        <v>24113</v>
      </c>
      <c r="E4146" s="837">
        <v>930</v>
      </c>
      <c r="F4146" s="269" t="s">
        <v>24776</v>
      </c>
      <c r="G4146" s="841" t="s">
        <v>24777</v>
      </c>
      <c r="H4146" s="842"/>
      <c r="I4146" s="842"/>
      <c r="J4146" s="107"/>
      <c r="K4146" s="10">
        <v>2</v>
      </c>
      <c r="L4146" s="10">
        <v>12</v>
      </c>
      <c r="M4146" s="838">
        <v>11160</v>
      </c>
      <c r="N4146" s="10">
        <v>1</v>
      </c>
      <c r="O4146" s="107">
        <v>6</v>
      </c>
      <c r="P4146" s="838">
        <f t="shared" si="35"/>
        <v>5580</v>
      </c>
      <c r="Q4146" s="10">
        <v>1</v>
      </c>
      <c r="R4146" s="107">
        <v>12</v>
      </c>
    </row>
    <row r="4147" spans="1:18" s="843" customFormat="1" ht="11.25" x14ac:dyDescent="0.25">
      <c r="A4147" s="107" t="s">
        <v>24770</v>
      </c>
      <c r="B4147" s="10" t="s">
        <v>25078</v>
      </c>
      <c r="C4147" s="269" t="s">
        <v>30118</v>
      </c>
      <c r="D4147" s="841" t="s">
        <v>24060</v>
      </c>
      <c r="E4147" s="837">
        <v>930</v>
      </c>
      <c r="F4147" s="269" t="s">
        <v>24778</v>
      </c>
      <c r="G4147" s="841" t="s">
        <v>24779</v>
      </c>
      <c r="H4147" s="842"/>
      <c r="I4147" s="842"/>
      <c r="J4147" s="107"/>
      <c r="K4147" s="10">
        <v>2</v>
      </c>
      <c r="L4147" s="10">
        <v>12</v>
      </c>
      <c r="M4147" s="838">
        <v>11160</v>
      </c>
      <c r="N4147" s="10">
        <v>1</v>
      </c>
      <c r="O4147" s="107">
        <v>6</v>
      </c>
      <c r="P4147" s="838">
        <f t="shared" si="35"/>
        <v>5580</v>
      </c>
      <c r="Q4147" s="10">
        <v>1</v>
      </c>
      <c r="R4147" s="107">
        <v>12</v>
      </c>
    </row>
    <row r="4148" spans="1:18" s="843" customFormat="1" ht="11.25" x14ac:dyDescent="0.25">
      <c r="A4148" s="107" t="s">
        <v>24770</v>
      </c>
      <c r="B4148" s="10" t="s">
        <v>25078</v>
      </c>
      <c r="C4148" s="269" t="s">
        <v>30118</v>
      </c>
      <c r="D4148" s="841" t="s">
        <v>24780</v>
      </c>
      <c r="E4148" s="837">
        <v>930</v>
      </c>
      <c r="F4148" s="269" t="s">
        <v>24781</v>
      </c>
      <c r="G4148" s="841" t="s">
        <v>24782</v>
      </c>
      <c r="H4148" s="842"/>
      <c r="I4148" s="842"/>
      <c r="J4148" s="107"/>
      <c r="K4148" s="10">
        <v>2</v>
      </c>
      <c r="L4148" s="10">
        <v>12</v>
      </c>
      <c r="M4148" s="838">
        <v>11160</v>
      </c>
      <c r="N4148" s="10">
        <v>1</v>
      </c>
      <c r="O4148" s="107">
        <v>6</v>
      </c>
      <c r="P4148" s="838">
        <f t="shared" si="35"/>
        <v>5580</v>
      </c>
      <c r="Q4148" s="10">
        <v>1</v>
      </c>
      <c r="R4148" s="107">
        <v>12</v>
      </c>
    </row>
    <row r="4149" spans="1:18" s="843" customFormat="1" ht="11.25" x14ac:dyDescent="0.25">
      <c r="A4149" s="107" t="s">
        <v>24770</v>
      </c>
      <c r="B4149" s="10" t="s">
        <v>19548</v>
      </c>
      <c r="C4149" s="269" t="s">
        <v>30118</v>
      </c>
      <c r="D4149" s="841" t="s">
        <v>24783</v>
      </c>
      <c r="E4149" s="837">
        <v>2400</v>
      </c>
      <c r="F4149" s="269" t="s">
        <v>24784</v>
      </c>
      <c r="G4149" s="841" t="s">
        <v>24785</v>
      </c>
      <c r="H4149" s="842" t="s">
        <v>24069</v>
      </c>
      <c r="I4149" s="842"/>
      <c r="J4149" s="107"/>
      <c r="K4149" s="10">
        <v>2</v>
      </c>
      <c r="L4149" s="10">
        <v>12</v>
      </c>
      <c r="M4149" s="838">
        <v>28800</v>
      </c>
      <c r="N4149" s="10">
        <v>1</v>
      </c>
      <c r="O4149" s="107">
        <v>6</v>
      </c>
      <c r="P4149" s="838">
        <f t="shared" si="35"/>
        <v>14400</v>
      </c>
      <c r="Q4149" s="10">
        <v>1</v>
      </c>
      <c r="R4149" s="107">
        <v>12</v>
      </c>
    </row>
    <row r="4150" spans="1:18" s="843" customFormat="1" ht="11.25" x14ac:dyDescent="0.25">
      <c r="A4150" s="107" t="s">
        <v>24770</v>
      </c>
      <c r="B4150" s="10" t="s">
        <v>19548</v>
      </c>
      <c r="C4150" s="269" t="s">
        <v>30118</v>
      </c>
      <c r="D4150" s="841" t="s">
        <v>24786</v>
      </c>
      <c r="E4150" s="837">
        <v>1500</v>
      </c>
      <c r="F4150" s="269" t="s">
        <v>24787</v>
      </c>
      <c r="G4150" s="841" t="s">
        <v>24788</v>
      </c>
      <c r="H4150" s="842"/>
      <c r="I4150" s="842"/>
      <c r="J4150" s="107"/>
      <c r="K4150" s="10">
        <v>2</v>
      </c>
      <c r="L4150" s="10">
        <v>12</v>
      </c>
      <c r="M4150" s="838">
        <v>18000</v>
      </c>
      <c r="N4150" s="10">
        <v>1</v>
      </c>
      <c r="O4150" s="107">
        <v>6</v>
      </c>
      <c r="P4150" s="838">
        <f t="shared" si="35"/>
        <v>9000</v>
      </c>
      <c r="Q4150" s="10">
        <v>1</v>
      </c>
      <c r="R4150" s="107">
        <v>12</v>
      </c>
    </row>
    <row r="4151" spans="1:18" s="843" customFormat="1" ht="11.25" x14ac:dyDescent="0.25">
      <c r="A4151" s="107" t="s">
        <v>24770</v>
      </c>
      <c r="B4151" s="10" t="s">
        <v>19548</v>
      </c>
      <c r="C4151" s="269" t="s">
        <v>30118</v>
      </c>
      <c r="D4151" s="841" t="s">
        <v>24789</v>
      </c>
      <c r="E4151" s="837">
        <v>930</v>
      </c>
      <c r="F4151" s="269" t="s">
        <v>24790</v>
      </c>
      <c r="G4151" s="841" t="s">
        <v>24791</v>
      </c>
      <c r="H4151" s="842"/>
      <c r="I4151" s="842"/>
      <c r="J4151" s="107"/>
      <c r="K4151" s="10">
        <v>2</v>
      </c>
      <c r="L4151" s="10">
        <v>12</v>
      </c>
      <c r="M4151" s="838">
        <v>11160</v>
      </c>
      <c r="N4151" s="10">
        <v>1</v>
      </c>
      <c r="O4151" s="107">
        <v>6</v>
      </c>
      <c r="P4151" s="838">
        <f t="shared" si="35"/>
        <v>5580</v>
      </c>
      <c r="Q4151" s="10">
        <v>1</v>
      </c>
      <c r="R4151" s="107">
        <v>12</v>
      </c>
    </row>
    <row r="4152" spans="1:18" s="843" customFormat="1" ht="11.25" x14ac:dyDescent="0.25">
      <c r="A4152" s="107" t="s">
        <v>24770</v>
      </c>
      <c r="B4152" s="10" t="s">
        <v>19548</v>
      </c>
      <c r="C4152" s="269" t="s">
        <v>30118</v>
      </c>
      <c r="D4152" s="841" t="s">
        <v>24792</v>
      </c>
      <c r="E4152" s="837">
        <v>1500</v>
      </c>
      <c r="F4152" s="269" t="s">
        <v>24793</v>
      </c>
      <c r="G4152" s="841" t="s">
        <v>24794</v>
      </c>
      <c r="H4152" s="842"/>
      <c r="I4152" s="842"/>
      <c r="J4152" s="107"/>
      <c r="K4152" s="10">
        <v>2</v>
      </c>
      <c r="L4152" s="10">
        <v>12</v>
      </c>
      <c r="M4152" s="838">
        <v>18000</v>
      </c>
      <c r="N4152" s="10">
        <v>1</v>
      </c>
      <c r="O4152" s="107">
        <v>6</v>
      </c>
      <c r="P4152" s="838">
        <f t="shared" si="35"/>
        <v>9000</v>
      </c>
      <c r="Q4152" s="10">
        <v>1</v>
      </c>
      <c r="R4152" s="107">
        <v>12</v>
      </c>
    </row>
    <row r="4153" spans="1:18" s="843" customFormat="1" ht="11.25" x14ac:dyDescent="0.25">
      <c r="A4153" s="107" t="s">
        <v>24770</v>
      </c>
      <c r="B4153" s="10" t="s">
        <v>19548</v>
      </c>
      <c r="C4153" s="269" t="s">
        <v>30118</v>
      </c>
      <c r="D4153" s="841" t="s">
        <v>24795</v>
      </c>
      <c r="E4153" s="837">
        <v>1800</v>
      </c>
      <c r="F4153" s="269" t="s">
        <v>24796</v>
      </c>
      <c r="G4153" s="841" t="s">
        <v>24797</v>
      </c>
      <c r="H4153" s="842" t="s">
        <v>24152</v>
      </c>
      <c r="I4153" s="842"/>
      <c r="J4153" s="107"/>
      <c r="K4153" s="10">
        <v>2</v>
      </c>
      <c r="L4153" s="10">
        <v>12</v>
      </c>
      <c r="M4153" s="838">
        <v>21600</v>
      </c>
      <c r="N4153" s="10">
        <v>1</v>
      </c>
      <c r="O4153" s="107">
        <v>6</v>
      </c>
      <c r="P4153" s="838">
        <f t="shared" si="35"/>
        <v>10800</v>
      </c>
      <c r="Q4153" s="10">
        <v>1</v>
      </c>
      <c r="R4153" s="107">
        <v>12</v>
      </c>
    </row>
    <row r="4154" spans="1:18" s="843" customFormat="1" ht="11.25" x14ac:dyDescent="0.25">
      <c r="A4154" s="107" t="s">
        <v>24770</v>
      </c>
      <c r="B4154" s="10" t="s">
        <v>19548</v>
      </c>
      <c r="C4154" s="269" t="s">
        <v>30118</v>
      </c>
      <c r="D4154" s="841" t="s">
        <v>24113</v>
      </c>
      <c r="E4154" s="837">
        <v>930</v>
      </c>
      <c r="F4154" s="269" t="s">
        <v>24798</v>
      </c>
      <c r="G4154" s="841" t="s">
        <v>24799</v>
      </c>
      <c r="H4154" s="842"/>
      <c r="I4154" s="842"/>
      <c r="J4154" s="107"/>
      <c r="K4154" s="10">
        <v>2</v>
      </c>
      <c r="L4154" s="10">
        <v>12</v>
      </c>
      <c r="M4154" s="838">
        <v>11160</v>
      </c>
      <c r="N4154" s="10">
        <v>1</v>
      </c>
      <c r="O4154" s="107">
        <v>6</v>
      </c>
      <c r="P4154" s="838">
        <f t="shared" si="35"/>
        <v>5580</v>
      </c>
      <c r="Q4154" s="10">
        <v>1</v>
      </c>
      <c r="R4154" s="107">
        <v>12</v>
      </c>
    </row>
    <row r="4155" spans="1:18" s="843" customFormat="1" ht="11.25" x14ac:dyDescent="0.25">
      <c r="A4155" s="107" t="s">
        <v>24770</v>
      </c>
      <c r="B4155" s="10" t="s">
        <v>19548</v>
      </c>
      <c r="C4155" s="269" t="s">
        <v>30118</v>
      </c>
      <c r="D4155" s="841" t="s">
        <v>24800</v>
      </c>
      <c r="E4155" s="837">
        <v>950</v>
      </c>
      <c r="F4155" s="269" t="s">
        <v>24801</v>
      </c>
      <c r="G4155" s="841" t="s">
        <v>24802</v>
      </c>
      <c r="H4155" s="842"/>
      <c r="I4155" s="842"/>
      <c r="J4155" s="107"/>
      <c r="K4155" s="10">
        <v>2</v>
      </c>
      <c r="L4155" s="10">
        <v>12</v>
      </c>
      <c r="M4155" s="838">
        <v>11400</v>
      </c>
      <c r="N4155" s="10">
        <v>1</v>
      </c>
      <c r="O4155" s="107">
        <v>6</v>
      </c>
      <c r="P4155" s="838">
        <f t="shared" si="35"/>
        <v>5700</v>
      </c>
      <c r="Q4155" s="10">
        <v>1</v>
      </c>
      <c r="R4155" s="107">
        <v>12</v>
      </c>
    </row>
    <row r="4156" spans="1:18" s="843" customFormat="1" ht="11.25" x14ac:dyDescent="0.25">
      <c r="A4156" s="107" t="s">
        <v>24770</v>
      </c>
      <c r="B4156" s="10" t="s">
        <v>19548</v>
      </c>
      <c r="C4156" s="269" t="s">
        <v>30118</v>
      </c>
      <c r="D4156" s="841" t="s">
        <v>24803</v>
      </c>
      <c r="E4156" s="837">
        <v>930</v>
      </c>
      <c r="F4156" s="269" t="s">
        <v>24804</v>
      </c>
      <c r="G4156" s="841" t="s">
        <v>24805</v>
      </c>
      <c r="H4156" s="842"/>
      <c r="I4156" s="842"/>
      <c r="J4156" s="107"/>
      <c r="K4156" s="10">
        <v>2</v>
      </c>
      <c r="L4156" s="10">
        <v>12</v>
      </c>
      <c r="M4156" s="838">
        <v>11160</v>
      </c>
      <c r="N4156" s="10">
        <v>1</v>
      </c>
      <c r="O4156" s="107">
        <v>6</v>
      </c>
      <c r="P4156" s="838">
        <f t="shared" si="35"/>
        <v>5580</v>
      </c>
      <c r="Q4156" s="10">
        <v>1</v>
      </c>
      <c r="R4156" s="107">
        <v>12</v>
      </c>
    </row>
    <row r="4157" spans="1:18" s="843" customFormat="1" ht="11.25" x14ac:dyDescent="0.25">
      <c r="A4157" s="107" t="s">
        <v>24770</v>
      </c>
      <c r="B4157" s="10" t="s">
        <v>19548</v>
      </c>
      <c r="C4157" s="269" t="s">
        <v>30118</v>
      </c>
      <c r="D4157" s="841" t="s">
        <v>24250</v>
      </c>
      <c r="E4157" s="837">
        <v>930</v>
      </c>
      <c r="F4157" s="269" t="s">
        <v>24806</v>
      </c>
      <c r="G4157" s="841" t="s">
        <v>24807</v>
      </c>
      <c r="H4157" s="842"/>
      <c r="I4157" s="842"/>
      <c r="J4157" s="107"/>
      <c r="K4157" s="10">
        <v>2</v>
      </c>
      <c r="L4157" s="10">
        <v>12</v>
      </c>
      <c r="M4157" s="838">
        <v>11160</v>
      </c>
      <c r="N4157" s="10">
        <v>1</v>
      </c>
      <c r="O4157" s="107">
        <v>6</v>
      </c>
      <c r="P4157" s="838">
        <f t="shared" si="35"/>
        <v>5580</v>
      </c>
      <c r="Q4157" s="10">
        <v>1</v>
      </c>
      <c r="R4157" s="107">
        <v>12</v>
      </c>
    </row>
    <row r="4158" spans="1:18" s="843" customFormat="1" ht="11.25" x14ac:dyDescent="0.25">
      <c r="A4158" s="107" t="s">
        <v>24770</v>
      </c>
      <c r="B4158" s="10" t="s">
        <v>19548</v>
      </c>
      <c r="C4158" s="269" t="s">
        <v>30118</v>
      </c>
      <c r="D4158" s="841" t="s">
        <v>24808</v>
      </c>
      <c r="E4158" s="837">
        <v>950</v>
      </c>
      <c r="F4158" s="269" t="s">
        <v>24809</v>
      </c>
      <c r="G4158" s="841" t="s">
        <v>24810</v>
      </c>
      <c r="H4158" s="842"/>
      <c r="I4158" s="842"/>
      <c r="J4158" s="107"/>
      <c r="K4158" s="10">
        <v>2</v>
      </c>
      <c r="L4158" s="10">
        <v>12</v>
      </c>
      <c r="M4158" s="838">
        <v>11400</v>
      </c>
      <c r="N4158" s="10">
        <v>1</v>
      </c>
      <c r="O4158" s="107">
        <v>6</v>
      </c>
      <c r="P4158" s="838">
        <f t="shared" si="35"/>
        <v>5700</v>
      </c>
      <c r="Q4158" s="10">
        <v>1</v>
      </c>
      <c r="R4158" s="107">
        <v>12</v>
      </c>
    </row>
    <row r="4159" spans="1:18" s="843" customFormat="1" ht="11.25" x14ac:dyDescent="0.25">
      <c r="A4159" s="107" t="s">
        <v>24770</v>
      </c>
      <c r="B4159" s="10" t="s">
        <v>19548</v>
      </c>
      <c r="C4159" s="269" t="s">
        <v>30118</v>
      </c>
      <c r="D4159" s="841" t="s">
        <v>24811</v>
      </c>
      <c r="E4159" s="837">
        <v>1500</v>
      </c>
      <c r="F4159" s="269" t="s">
        <v>24812</v>
      </c>
      <c r="G4159" s="841" t="s">
        <v>24813</v>
      </c>
      <c r="H4159" s="842"/>
      <c r="I4159" s="842"/>
      <c r="J4159" s="107"/>
      <c r="K4159" s="10">
        <v>2</v>
      </c>
      <c r="L4159" s="10">
        <v>12</v>
      </c>
      <c r="M4159" s="838">
        <v>18000</v>
      </c>
      <c r="N4159" s="10">
        <v>1</v>
      </c>
      <c r="O4159" s="107">
        <v>6</v>
      </c>
      <c r="P4159" s="838">
        <f t="shared" si="35"/>
        <v>9000</v>
      </c>
      <c r="Q4159" s="10">
        <v>1</v>
      </c>
      <c r="R4159" s="107">
        <v>12</v>
      </c>
    </row>
    <row r="4160" spans="1:18" s="843" customFormat="1" ht="11.25" x14ac:dyDescent="0.25">
      <c r="A4160" s="107" t="s">
        <v>24770</v>
      </c>
      <c r="B4160" s="10" t="s">
        <v>19548</v>
      </c>
      <c r="C4160" s="269" t="s">
        <v>30118</v>
      </c>
      <c r="D4160" s="841" t="s">
        <v>24814</v>
      </c>
      <c r="E4160" s="837">
        <v>930</v>
      </c>
      <c r="F4160" s="269" t="s">
        <v>24815</v>
      </c>
      <c r="G4160" s="841" t="s">
        <v>24816</v>
      </c>
      <c r="H4160" s="842"/>
      <c r="I4160" s="842"/>
      <c r="J4160" s="107"/>
      <c r="K4160" s="10">
        <v>2</v>
      </c>
      <c r="L4160" s="10">
        <v>12</v>
      </c>
      <c r="M4160" s="838">
        <v>11160</v>
      </c>
      <c r="N4160" s="10">
        <v>1</v>
      </c>
      <c r="O4160" s="107">
        <v>6</v>
      </c>
      <c r="P4160" s="838">
        <f t="shared" si="35"/>
        <v>5580</v>
      </c>
      <c r="Q4160" s="10">
        <v>1</v>
      </c>
      <c r="R4160" s="107">
        <v>12</v>
      </c>
    </row>
    <row r="4161" spans="1:18" s="843" customFormat="1" ht="11.25" x14ac:dyDescent="0.25">
      <c r="A4161" s="107" t="s">
        <v>24770</v>
      </c>
      <c r="B4161" s="10" t="s">
        <v>19548</v>
      </c>
      <c r="C4161" s="269" t="s">
        <v>30118</v>
      </c>
      <c r="D4161" s="841" t="s">
        <v>24817</v>
      </c>
      <c r="E4161" s="837">
        <v>930</v>
      </c>
      <c r="F4161" s="269" t="s">
        <v>24818</v>
      </c>
      <c r="G4161" s="841" t="s">
        <v>24819</v>
      </c>
      <c r="H4161" s="842" t="s">
        <v>24184</v>
      </c>
      <c r="I4161" s="842"/>
      <c r="J4161" s="107"/>
      <c r="K4161" s="10">
        <v>2</v>
      </c>
      <c r="L4161" s="10">
        <v>12</v>
      </c>
      <c r="M4161" s="838">
        <v>11160</v>
      </c>
      <c r="N4161" s="10">
        <v>1</v>
      </c>
      <c r="O4161" s="107">
        <v>6</v>
      </c>
      <c r="P4161" s="838">
        <f t="shared" si="35"/>
        <v>5580</v>
      </c>
      <c r="Q4161" s="10">
        <v>1</v>
      </c>
      <c r="R4161" s="107">
        <v>12</v>
      </c>
    </row>
    <row r="4162" spans="1:18" s="843" customFormat="1" ht="11.25" x14ac:dyDescent="0.25">
      <c r="A4162" s="107" t="s">
        <v>24770</v>
      </c>
      <c r="B4162" s="10" t="s">
        <v>19548</v>
      </c>
      <c r="C4162" s="269" t="s">
        <v>30118</v>
      </c>
      <c r="D4162" s="841" t="s">
        <v>24820</v>
      </c>
      <c r="E4162" s="837">
        <v>1400</v>
      </c>
      <c r="F4162" s="269" t="s">
        <v>24821</v>
      </c>
      <c r="G4162" s="841" t="s">
        <v>24822</v>
      </c>
      <c r="H4162" s="842"/>
      <c r="I4162" s="842"/>
      <c r="J4162" s="107"/>
      <c r="K4162" s="10">
        <v>2</v>
      </c>
      <c r="L4162" s="10">
        <v>12</v>
      </c>
      <c r="M4162" s="838">
        <v>16800</v>
      </c>
      <c r="N4162" s="10">
        <v>1</v>
      </c>
      <c r="O4162" s="107">
        <v>6</v>
      </c>
      <c r="P4162" s="838">
        <f t="shared" si="35"/>
        <v>8400</v>
      </c>
      <c r="Q4162" s="10">
        <v>1</v>
      </c>
      <c r="R4162" s="107">
        <v>12</v>
      </c>
    </row>
    <row r="4163" spans="1:18" s="843" customFormat="1" ht="11.25" x14ac:dyDescent="0.25">
      <c r="A4163" s="107" t="s">
        <v>24770</v>
      </c>
      <c r="B4163" s="10" t="s">
        <v>19548</v>
      </c>
      <c r="C4163" s="269" t="s">
        <v>30118</v>
      </c>
      <c r="D4163" s="841" t="s">
        <v>24250</v>
      </c>
      <c r="E4163" s="837">
        <v>930</v>
      </c>
      <c r="F4163" s="269" t="s">
        <v>24823</v>
      </c>
      <c r="G4163" s="841" t="s">
        <v>24824</v>
      </c>
      <c r="H4163" s="842"/>
      <c r="I4163" s="842"/>
      <c r="J4163" s="107"/>
      <c r="K4163" s="10">
        <v>2</v>
      </c>
      <c r="L4163" s="10">
        <v>12</v>
      </c>
      <c r="M4163" s="838">
        <v>11160</v>
      </c>
      <c r="N4163" s="10">
        <v>1</v>
      </c>
      <c r="O4163" s="107">
        <v>6</v>
      </c>
      <c r="P4163" s="838">
        <f t="shared" si="35"/>
        <v>5580</v>
      </c>
      <c r="Q4163" s="10">
        <v>1</v>
      </c>
      <c r="R4163" s="107">
        <v>12</v>
      </c>
    </row>
    <row r="4164" spans="1:18" s="843" customFormat="1" ht="11.25" x14ac:dyDescent="0.25">
      <c r="A4164" s="107" t="s">
        <v>24770</v>
      </c>
      <c r="B4164" s="10" t="s">
        <v>19548</v>
      </c>
      <c r="C4164" s="269" t="s">
        <v>30118</v>
      </c>
      <c r="D4164" s="841" t="s">
        <v>24825</v>
      </c>
      <c r="E4164" s="837">
        <v>1700</v>
      </c>
      <c r="F4164" s="269" t="s">
        <v>24826</v>
      </c>
      <c r="G4164" s="841" t="s">
        <v>24827</v>
      </c>
      <c r="H4164" s="842"/>
      <c r="I4164" s="842"/>
      <c r="J4164" s="107"/>
      <c r="K4164" s="10">
        <v>2</v>
      </c>
      <c r="L4164" s="10">
        <v>12</v>
      </c>
      <c r="M4164" s="838">
        <v>20400</v>
      </c>
      <c r="N4164" s="10">
        <v>1</v>
      </c>
      <c r="O4164" s="107">
        <v>6</v>
      </c>
      <c r="P4164" s="838">
        <f t="shared" si="35"/>
        <v>10200</v>
      </c>
      <c r="Q4164" s="10">
        <v>1</v>
      </c>
      <c r="R4164" s="107">
        <v>12</v>
      </c>
    </row>
    <row r="4165" spans="1:18" s="843" customFormat="1" ht="11.25" x14ac:dyDescent="0.25">
      <c r="A4165" s="107" t="s">
        <v>24770</v>
      </c>
      <c r="B4165" s="10" t="s">
        <v>19548</v>
      </c>
      <c r="C4165" s="269" t="s">
        <v>30118</v>
      </c>
      <c r="D4165" s="841" t="s">
        <v>24113</v>
      </c>
      <c r="E4165" s="837">
        <v>930</v>
      </c>
      <c r="F4165" s="269" t="s">
        <v>24828</v>
      </c>
      <c r="G4165" s="841" t="s">
        <v>24829</v>
      </c>
      <c r="H4165" s="842"/>
      <c r="I4165" s="842"/>
      <c r="J4165" s="107"/>
      <c r="K4165" s="10">
        <v>2</v>
      </c>
      <c r="L4165" s="10">
        <v>12</v>
      </c>
      <c r="M4165" s="838">
        <v>11160</v>
      </c>
      <c r="N4165" s="10">
        <v>1</v>
      </c>
      <c r="O4165" s="107">
        <v>6</v>
      </c>
      <c r="P4165" s="838">
        <f t="shared" si="35"/>
        <v>5580</v>
      </c>
      <c r="Q4165" s="10">
        <v>1</v>
      </c>
      <c r="R4165" s="107">
        <v>12</v>
      </c>
    </row>
    <row r="4166" spans="1:18" s="843" customFormat="1" ht="11.25" x14ac:dyDescent="0.25">
      <c r="A4166" s="107" t="s">
        <v>24770</v>
      </c>
      <c r="B4166" s="10" t="s">
        <v>19548</v>
      </c>
      <c r="C4166" s="269" t="s">
        <v>30118</v>
      </c>
      <c r="D4166" s="841" t="s">
        <v>24113</v>
      </c>
      <c r="E4166" s="837">
        <v>930</v>
      </c>
      <c r="F4166" s="269" t="s">
        <v>24830</v>
      </c>
      <c r="G4166" s="841" t="s">
        <v>24831</v>
      </c>
      <c r="H4166" s="842"/>
      <c r="I4166" s="842"/>
      <c r="J4166" s="107"/>
      <c r="K4166" s="10">
        <v>2</v>
      </c>
      <c r="L4166" s="10">
        <v>12</v>
      </c>
      <c r="M4166" s="838">
        <v>11160</v>
      </c>
      <c r="N4166" s="10">
        <v>1</v>
      </c>
      <c r="O4166" s="107">
        <v>6</v>
      </c>
      <c r="P4166" s="838">
        <f t="shared" si="35"/>
        <v>5580</v>
      </c>
      <c r="Q4166" s="10">
        <v>1</v>
      </c>
      <c r="R4166" s="107">
        <v>12</v>
      </c>
    </row>
    <row r="4167" spans="1:18" s="843" customFormat="1" ht="11.25" x14ac:dyDescent="0.25">
      <c r="A4167" s="107" t="s">
        <v>24770</v>
      </c>
      <c r="B4167" s="10" t="s">
        <v>19548</v>
      </c>
      <c r="C4167" s="269" t="s">
        <v>30118</v>
      </c>
      <c r="D4167" s="841" t="s">
        <v>24250</v>
      </c>
      <c r="E4167" s="837">
        <v>930</v>
      </c>
      <c r="F4167" s="269" t="s">
        <v>24832</v>
      </c>
      <c r="G4167" s="841" t="s">
        <v>24833</v>
      </c>
      <c r="H4167" s="842"/>
      <c r="I4167" s="842"/>
      <c r="J4167" s="107"/>
      <c r="K4167" s="10">
        <v>2</v>
      </c>
      <c r="L4167" s="10">
        <v>12</v>
      </c>
      <c r="M4167" s="838">
        <v>11160</v>
      </c>
      <c r="N4167" s="10">
        <v>1</v>
      </c>
      <c r="O4167" s="107">
        <v>6</v>
      </c>
      <c r="P4167" s="838">
        <f t="shared" si="35"/>
        <v>5580</v>
      </c>
      <c r="Q4167" s="10">
        <v>1</v>
      </c>
      <c r="R4167" s="107">
        <v>12</v>
      </c>
    </row>
    <row r="4168" spans="1:18" s="843" customFormat="1" ht="11.25" x14ac:dyDescent="0.25">
      <c r="A4168" s="107" t="s">
        <v>24770</v>
      </c>
      <c r="B4168" s="10" t="s">
        <v>19548</v>
      </c>
      <c r="C4168" s="269" t="s">
        <v>30118</v>
      </c>
      <c r="D4168" s="841" t="s">
        <v>24113</v>
      </c>
      <c r="E4168" s="837">
        <v>930</v>
      </c>
      <c r="F4168" s="269" t="s">
        <v>24834</v>
      </c>
      <c r="G4168" s="841" t="s">
        <v>24835</v>
      </c>
      <c r="H4168" s="842"/>
      <c r="I4168" s="842"/>
      <c r="J4168" s="107"/>
      <c r="K4168" s="10">
        <v>2</v>
      </c>
      <c r="L4168" s="10">
        <v>12</v>
      </c>
      <c r="M4168" s="838">
        <v>11160</v>
      </c>
      <c r="N4168" s="10">
        <v>1</v>
      </c>
      <c r="O4168" s="107">
        <v>6</v>
      </c>
      <c r="P4168" s="838">
        <f t="shared" si="35"/>
        <v>5580</v>
      </c>
      <c r="Q4168" s="10">
        <v>1</v>
      </c>
      <c r="R4168" s="107">
        <v>12</v>
      </c>
    </row>
    <row r="4169" spans="1:18" s="843" customFormat="1" ht="11.25" x14ac:dyDescent="0.25">
      <c r="A4169" s="107" t="s">
        <v>24770</v>
      </c>
      <c r="B4169" s="10" t="s">
        <v>19548</v>
      </c>
      <c r="C4169" s="269" t="s">
        <v>30118</v>
      </c>
      <c r="D4169" s="841" t="s">
        <v>24836</v>
      </c>
      <c r="E4169" s="837">
        <v>930</v>
      </c>
      <c r="F4169" s="269" t="s">
        <v>24837</v>
      </c>
      <c r="G4169" s="841" t="s">
        <v>24838</v>
      </c>
      <c r="H4169" s="842"/>
      <c r="I4169" s="842"/>
      <c r="J4169" s="107"/>
      <c r="K4169" s="10">
        <v>2</v>
      </c>
      <c r="L4169" s="10">
        <v>12</v>
      </c>
      <c r="M4169" s="838">
        <v>11160</v>
      </c>
      <c r="N4169" s="10">
        <v>1</v>
      </c>
      <c r="O4169" s="107">
        <v>6</v>
      </c>
      <c r="P4169" s="838">
        <f t="shared" si="35"/>
        <v>5580</v>
      </c>
      <c r="Q4169" s="10">
        <v>1</v>
      </c>
      <c r="R4169" s="107">
        <v>12</v>
      </c>
    </row>
    <row r="4170" spans="1:18" s="843" customFormat="1" ht="11.25" x14ac:dyDescent="0.25">
      <c r="A4170" s="107" t="s">
        <v>24770</v>
      </c>
      <c r="B4170" s="10" t="s">
        <v>19548</v>
      </c>
      <c r="C4170" s="269" t="s">
        <v>30118</v>
      </c>
      <c r="D4170" s="841" t="s">
        <v>24839</v>
      </c>
      <c r="E4170" s="837">
        <v>1200</v>
      </c>
      <c r="F4170" s="269" t="s">
        <v>24840</v>
      </c>
      <c r="G4170" s="841" t="s">
        <v>24841</v>
      </c>
      <c r="H4170" s="842"/>
      <c r="I4170" s="842"/>
      <c r="J4170" s="107"/>
      <c r="K4170" s="10">
        <v>2</v>
      </c>
      <c r="L4170" s="10">
        <v>12</v>
      </c>
      <c r="M4170" s="838">
        <v>14400</v>
      </c>
      <c r="N4170" s="10">
        <v>1</v>
      </c>
      <c r="O4170" s="107">
        <v>6</v>
      </c>
      <c r="P4170" s="838">
        <f t="shared" si="35"/>
        <v>7200</v>
      </c>
      <c r="Q4170" s="10">
        <v>1</v>
      </c>
      <c r="R4170" s="107">
        <v>12</v>
      </c>
    </row>
    <row r="4171" spans="1:18" s="843" customFormat="1" ht="11.25" x14ac:dyDescent="0.25">
      <c r="A4171" s="107" t="s">
        <v>24770</v>
      </c>
      <c r="B4171" s="10" t="s">
        <v>19548</v>
      </c>
      <c r="C4171" s="269" t="s">
        <v>30118</v>
      </c>
      <c r="D4171" s="841" t="s">
        <v>24113</v>
      </c>
      <c r="E4171" s="837">
        <v>930</v>
      </c>
      <c r="F4171" s="269" t="s">
        <v>24842</v>
      </c>
      <c r="G4171" s="841" t="s">
        <v>24843</v>
      </c>
      <c r="H4171" s="842"/>
      <c r="I4171" s="842"/>
      <c r="J4171" s="107"/>
      <c r="K4171" s="10">
        <v>2</v>
      </c>
      <c r="L4171" s="10">
        <v>12</v>
      </c>
      <c r="M4171" s="838">
        <v>11160</v>
      </c>
      <c r="N4171" s="10">
        <v>1</v>
      </c>
      <c r="O4171" s="107">
        <v>6</v>
      </c>
      <c r="P4171" s="838">
        <f t="shared" si="35"/>
        <v>5580</v>
      </c>
      <c r="Q4171" s="10">
        <v>1</v>
      </c>
      <c r="R4171" s="107">
        <v>12</v>
      </c>
    </row>
    <row r="4172" spans="1:18" s="843" customFormat="1" ht="11.25" x14ac:dyDescent="0.25">
      <c r="A4172" s="107" t="s">
        <v>24770</v>
      </c>
      <c r="B4172" s="10" t="s">
        <v>19548</v>
      </c>
      <c r="C4172" s="269" t="s">
        <v>30118</v>
      </c>
      <c r="D4172" s="841" t="s">
        <v>24844</v>
      </c>
      <c r="E4172" s="837">
        <v>1400</v>
      </c>
      <c r="F4172" s="269" t="s">
        <v>24845</v>
      </c>
      <c r="G4172" s="841" t="s">
        <v>24846</v>
      </c>
      <c r="H4172" s="842" t="s">
        <v>24152</v>
      </c>
      <c r="I4172" s="842"/>
      <c r="J4172" s="107"/>
      <c r="K4172" s="10">
        <v>2</v>
      </c>
      <c r="L4172" s="10">
        <v>12</v>
      </c>
      <c r="M4172" s="838">
        <v>16800</v>
      </c>
      <c r="N4172" s="10">
        <v>1</v>
      </c>
      <c r="O4172" s="107">
        <v>6</v>
      </c>
      <c r="P4172" s="838">
        <f t="shared" si="35"/>
        <v>8400</v>
      </c>
      <c r="Q4172" s="10">
        <v>1</v>
      </c>
      <c r="R4172" s="107">
        <v>12</v>
      </c>
    </row>
    <row r="4173" spans="1:18" s="843" customFormat="1" ht="11.25" x14ac:dyDescent="0.25">
      <c r="A4173" s="107" t="s">
        <v>24770</v>
      </c>
      <c r="B4173" s="10" t="s">
        <v>19548</v>
      </c>
      <c r="C4173" s="269" t="s">
        <v>30118</v>
      </c>
      <c r="D4173" s="841" t="s">
        <v>24060</v>
      </c>
      <c r="E4173" s="837">
        <v>930</v>
      </c>
      <c r="F4173" s="269" t="s">
        <v>24847</v>
      </c>
      <c r="G4173" s="841" t="s">
        <v>24848</v>
      </c>
      <c r="H4173" s="842"/>
      <c r="I4173" s="842"/>
      <c r="J4173" s="107"/>
      <c r="K4173" s="10">
        <v>2</v>
      </c>
      <c r="L4173" s="10">
        <v>12</v>
      </c>
      <c r="M4173" s="838">
        <v>11160</v>
      </c>
      <c r="N4173" s="10">
        <v>1</v>
      </c>
      <c r="O4173" s="107">
        <v>6</v>
      </c>
      <c r="P4173" s="838">
        <f t="shared" si="35"/>
        <v>5580</v>
      </c>
      <c r="Q4173" s="10">
        <v>1</v>
      </c>
      <c r="R4173" s="107">
        <v>12</v>
      </c>
    </row>
    <row r="4174" spans="1:18" s="843" customFormat="1" ht="11.25" x14ac:dyDescent="0.25">
      <c r="A4174" s="107" t="s">
        <v>24770</v>
      </c>
      <c r="B4174" s="10" t="s">
        <v>19548</v>
      </c>
      <c r="C4174" s="269" t="s">
        <v>30118</v>
      </c>
      <c r="D4174" s="841" t="s">
        <v>24849</v>
      </c>
      <c r="E4174" s="837">
        <v>1800</v>
      </c>
      <c r="F4174" s="269" t="s">
        <v>24850</v>
      </c>
      <c r="G4174" s="841" t="s">
        <v>24851</v>
      </c>
      <c r="H4174" s="842" t="s">
        <v>24156</v>
      </c>
      <c r="I4174" s="842"/>
      <c r="J4174" s="107"/>
      <c r="K4174" s="10">
        <v>2</v>
      </c>
      <c r="L4174" s="10">
        <v>12</v>
      </c>
      <c r="M4174" s="838">
        <v>21600</v>
      </c>
      <c r="N4174" s="10">
        <v>1</v>
      </c>
      <c r="O4174" s="107">
        <v>6</v>
      </c>
      <c r="P4174" s="838">
        <f t="shared" si="35"/>
        <v>10800</v>
      </c>
      <c r="Q4174" s="10">
        <v>1</v>
      </c>
      <c r="R4174" s="107">
        <v>12</v>
      </c>
    </row>
    <row r="4175" spans="1:18" s="843" customFormat="1" ht="11.25" x14ac:dyDescent="0.25">
      <c r="A4175" s="107" t="s">
        <v>24770</v>
      </c>
      <c r="B4175" s="10" t="s">
        <v>19548</v>
      </c>
      <c r="C4175" s="269" t="s">
        <v>30118</v>
      </c>
      <c r="D4175" s="841" t="s">
        <v>24113</v>
      </c>
      <c r="E4175" s="837">
        <v>930</v>
      </c>
      <c r="F4175" s="269" t="s">
        <v>24852</v>
      </c>
      <c r="G4175" s="841" t="s">
        <v>24853</v>
      </c>
      <c r="H4175" s="842"/>
      <c r="I4175" s="842"/>
      <c r="J4175" s="107"/>
      <c r="K4175" s="10">
        <v>2</v>
      </c>
      <c r="L4175" s="10">
        <v>12</v>
      </c>
      <c r="M4175" s="838">
        <v>11160</v>
      </c>
      <c r="N4175" s="10">
        <v>1</v>
      </c>
      <c r="O4175" s="107">
        <v>6</v>
      </c>
      <c r="P4175" s="838">
        <f t="shared" si="35"/>
        <v>5580</v>
      </c>
      <c r="Q4175" s="10">
        <v>1</v>
      </c>
      <c r="R4175" s="107">
        <v>12</v>
      </c>
    </row>
    <row r="4176" spans="1:18" s="843" customFormat="1" ht="11.25" x14ac:dyDescent="0.25">
      <c r="A4176" s="107" t="s">
        <v>24770</v>
      </c>
      <c r="B4176" s="10" t="s">
        <v>19548</v>
      </c>
      <c r="C4176" s="269" t="s">
        <v>30118</v>
      </c>
      <c r="D4176" s="841" t="s">
        <v>24836</v>
      </c>
      <c r="E4176" s="837">
        <v>930</v>
      </c>
      <c r="F4176" s="269" t="s">
        <v>24854</v>
      </c>
      <c r="G4176" s="841" t="s">
        <v>24855</v>
      </c>
      <c r="H4176" s="842"/>
      <c r="I4176" s="842"/>
      <c r="J4176" s="107"/>
      <c r="K4176" s="10">
        <v>2</v>
      </c>
      <c r="L4176" s="10">
        <v>12</v>
      </c>
      <c r="M4176" s="838">
        <v>11160</v>
      </c>
      <c r="N4176" s="10">
        <v>1</v>
      </c>
      <c r="O4176" s="107">
        <v>6</v>
      </c>
      <c r="P4176" s="838">
        <f t="shared" si="35"/>
        <v>5580</v>
      </c>
      <c r="Q4176" s="10">
        <v>1</v>
      </c>
      <c r="R4176" s="107">
        <v>12</v>
      </c>
    </row>
    <row r="4177" spans="1:18" s="843" customFormat="1" ht="11.25" x14ac:dyDescent="0.25">
      <c r="A4177" s="107" t="s">
        <v>24770</v>
      </c>
      <c r="B4177" s="10" t="s">
        <v>19548</v>
      </c>
      <c r="C4177" s="269" t="s">
        <v>30118</v>
      </c>
      <c r="D4177" s="841" t="s">
        <v>24836</v>
      </c>
      <c r="E4177" s="837">
        <v>930</v>
      </c>
      <c r="F4177" s="269" t="s">
        <v>24856</v>
      </c>
      <c r="G4177" s="841" t="s">
        <v>24857</v>
      </c>
      <c r="H4177" s="842"/>
      <c r="I4177" s="842"/>
      <c r="J4177" s="107"/>
      <c r="K4177" s="10">
        <v>2</v>
      </c>
      <c r="L4177" s="10">
        <v>12</v>
      </c>
      <c r="M4177" s="838">
        <v>11160</v>
      </c>
      <c r="N4177" s="10">
        <v>1</v>
      </c>
      <c r="O4177" s="107">
        <v>6</v>
      </c>
      <c r="P4177" s="838">
        <f t="shared" si="35"/>
        <v>5580</v>
      </c>
      <c r="Q4177" s="10">
        <v>1</v>
      </c>
      <c r="R4177" s="107">
        <v>12</v>
      </c>
    </row>
    <row r="4178" spans="1:18" s="843" customFormat="1" ht="11.25" x14ac:dyDescent="0.25">
      <c r="A4178" s="107" t="s">
        <v>24770</v>
      </c>
      <c r="B4178" s="10" t="s">
        <v>19548</v>
      </c>
      <c r="C4178" s="269" t="s">
        <v>30118</v>
      </c>
      <c r="D4178" s="841" t="s">
        <v>24075</v>
      </c>
      <c r="E4178" s="837">
        <v>950</v>
      </c>
      <c r="F4178" s="269" t="s">
        <v>24858</v>
      </c>
      <c r="G4178" s="841" t="s">
        <v>24859</v>
      </c>
      <c r="H4178" s="842"/>
      <c r="I4178" s="842"/>
      <c r="J4178" s="107"/>
      <c r="K4178" s="10">
        <v>2</v>
      </c>
      <c r="L4178" s="10">
        <v>12</v>
      </c>
      <c r="M4178" s="838">
        <f>E4178*12</f>
        <v>11400</v>
      </c>
      <c r="N4178" s="10">
        <v>1</v>
      </c>
      <c r="O4178" s="107">
        <v>6</v>
      </c>
      <c r="P4178" s="838">
        <f t="shared" si="35"/>
        <v>5700</v>
      </c>
      <c r="Q4178" s="10">
        <v>1</v>
      </c>
      <c r="R4178" s="107">
        <v>12</v>
      </c>
    </row>
    <row r="4179" spans="1:18" s="843" customFormat="1" ht="11.25" x14ac:dyDescent="0.25">
      <c r="A4179" s="107" t="s">
        <v>24770</v>
      </c>
      <c r="B4179" s="10" t="s">
        <v>19548</v>
      </c>
      <c r="C4179" s="269" t="s">
        <v>30118</v>
      </c>
      <c r="D4179" s="841" t="s">
        <v>24860</v>
      </c>
      <c r="E4179" s="837">
        <v>1200</v>
      </c>
      <c r="F4179" s="269" t="s">
        <v>24861</v>
      </c>
      <c r="G4179" s="841" t="s">
        <v>24862</v>
      </c>
      <c r="H4179" s="842" t="s">
        <v>24069</v>
      </c>
      <c r="I4179" s="842"/>
      <c r="J4179" s="107"/>
      <c r="K4179" s="10">
        <v>2</v>
      </c>
      <c r="L4179" s="10">
        <v>12</v>
      </c>
      <c r="M4179" s="838">
        <f>E4179*L4179</f>
        <v>14400</v>
      </c>
      <c r="N4179" s="10">
        <v>1</v>
      </c>
      <c r="O4179" s="107">
        <v>6</v>
      </c>
      <c r="P4179" s="838">
        <f t="shared" si="35"/>
        <v>7200</v>
      </c>
      <c r="Q4179" s="10">
        <v>1</v>
      </c>
      <c r="R4179" s="107">
        <v>12</v>
      </c>
    </row>
    <row r="4180" spans="1:18" s="843" customFormat="1" ht="11.25" x14ac:dyDescent="0.25">
      <c r="A4180" s="107" t="s">
        <v>24770</v>
      </c>
      <c r="B4180" s="10" t="s">
        <v>19548</v>
      </c>
      <c r="C4180" s="269" t="s">
        <v>30118</v>
      </c>
      <c r="D4180" s="841" t="s">
        <v>24060</v>
      </c>
      <c r="E4180" s="837">
        <v>930</v>
      </c>
      <c r="F4180" s="269" t="s">
        <v>24863</v>
      </c>
      <c r="G4180" s="841" t="s">
        <v>24864</v>
      </c>
      <c r="H4180" s="842"/>
      <c r="I4180" s="842"/>
      <c r="J4180" s="107"/>
      <c r="K4180" s="10">
        <v>2</v>
      </c>
      <c r="L4180" s="10">
        <v>12</v>
      </c>
      <c r="M4180" s="838">
        <v>11160</v>
      </c>
      <c r="N4180" s="10">
        <v>1</v>
      </c>
      <c r="O4180" s="107">
        <v>6</v>
      </c>
      <c r="P4180" s="838">
        <f t="shared" si="35"/>
        <v>5580</v>
      </c>
      <c r="Q4180" s="10">
        <v>1</v>
      </c>
      <c r="R4180" s="107">
        <v>12</v>
      </c>
    </row>
    <row r="4181" spans="1:18" s="843" customFormat="1" ht="11.25" x14ac:dyDescent="0.25">
      <c r="A4181" s="107" t="s">
        <v>24770</v>
      </c>
      <c r="B4181" s="10" t="s">
        <v>19548</v>
      </c>
      <c r="C4181" s="269" t="s">
        <v>30118</v>
      </c>
      <c r="D4181" s="841" t="s">
        <v>24865</v>
      </c>
      <c r="E4181" s="837">
        <v>1150</v>
      </c>
      <c r="F4181" s="269" t="s">
        <v>24866</v>
      </c>
      <c r="G4181" s="841" t="s">
        <v>24867</v>
      </c>
      <c r="H4181" s="842"/>
      <c r="I4181" s="842"/>
      <c r="J4181" s="107"/>
      <c r="K4181" s="10">
        <v>2</v>
      </c>
      <c r="L4181" s="10">
        <v>12</v>
      </c>
      <c r="M4181" s="838">
        <v>13800</v>
      </c>
      <c r="N4181" s="10">
        <v>1</v>
      </c>
      <c r="O4181" s="107">
        <v>6</v>
      </c>
      <c r="P4181" s="838">
        <f t="shared" si="35"/>
        <v>6900</v>
      </c>
      <c r="Q4181" s="10">
        <v>1</v>
      </c>
      <c r="R4181" s="107">
        <v>12</v>
      </c>
    </row>
    <row r="4182" spans="1:18" s="843" customFormat="1" ht="11.25" x14ac:dyDescent="0.25">
      <c r="A4182" s="107" t="s">
        <v>24770</v>
      </c>
      <c r="B4182" s="10" t="s">
        <v>19548</v>
      </c>
      <c r="C4182" s="269" t="s">
        <v>30118</v>
      </c>
      <c r="D4182" s="841" t="s">
        <v>24868</v>
      </c>
      <c r="E4182" s="837">
        <v>1500</v>
      </c>
      <c r="F4182" s="269" t="s">
        <v>24869</v>
      </c>
      <c r="G4182" s="841" t="s">
        <v>24870</v>
      </c>
      <c r="H4182" s="842"/>
      <c r="I4182" s="842"/>
      <c r="J4182" s="107"/>
      <c r="K4182" s="10">
        <v>2</v>
      </c>
      <c r="L4182" s="10">
        <v>12</v>
      </c>
      <c r="M4182" s="838">
        <v>18000</v>
      </c>
      <c r="N4182" s="10">
        <v>1</v>
      </c>
      <c r="O4182" s="107">
        <v>6</v>
      </c>
      <c r="P4182" s="838">
        <f t="shared" si="35"/>
        <v>9000</v>
      </c>
      <c r="Q4182" s="10">
        <v>1</v>
      </c>
      <c r="R4182" s="107">
        <v>12</v>
      </c>
    </row>
    <row r="4183" spans="1:18" s="843" customFormat="1" ht="11.25" x14ac:dyDescent="0.25">
      <c r="A4183" s="107" t="s">
        <v>24770</v>
      </c>
      <c r="B4183" s="10" t="s">
        <v>19548</v>
      </c>
      <c r="C4183" s="269" t="s">
        <v>30118</v>
      </c>
      <c r="D4183" s="841" t="s">
        <v>24803</v>
      </c>
      <c r="E4183" s="837">
        <v>930</v>
      </c>
      <c r="F4183" s="269" t="s">
        <v>24871</v>
      </c>
      <c r="G4183" s="841" t="s">
        <v>24872</v>
      </c>
      <c r="H4183" s="842"/>
      <c r="I4183" s="842"/>
      <c r="J4183" s="107"/>
      <c r="K4183" s="10">
        <v>2</v>
      </c>
      <c r="L4183" s="10">
        <v>12</v>
      </c>
      <c r="M4183" s="838">
        <v>11160</v>
      </c>
      <c r="N4183" s="10">
        <v>1</v>
      </c>
      <c r="O4183" s="107">
        <v>6</v>
      </c>
      <c r="P4183" s="838">
        <f t="shared" ref="P4183:P4239" si="36">E4183*O4183</f>
        <v>5580</v>
      </c>
      <c r="Q4183" s="10">
        <v>1</v>
      </c>
      <c r="R4183" s="107">
        <v>12</v>
      </c>
    </row>
    <row r="4184" spans="1:18" s="843" customFormat="1" ht="11.25" x14ac:dyDescent="0.25">
      <c r="A4184" s="107" t="s">
        <v>24770</v>
      </c>
      <c r="B4184" s="10" t="s">
        <v>19548</v>
      </c>
      <c r="C4184" s="269" t="s">
        <v>30118</v>
      </c>
      <c r="D4184" s="841" t="s">
        <v>24113</v>
      </c>
      <c r="E4184" s="837">
        <v>930</v>
      </c>
      <c r="F4184" s="269" t="s">
        <v>24873</v>
      </c>
      <c r="G4184" s="841" t="s">
        <v>24874</v>
      </c>
      <c r="H4184" s="842"/>
      <c r="I4184" s="842"/>
      <c r="J4184" s="107"/>
      <c r="K4184" s="10">
        <v>2</v>
      </c>
      <c r="L4184" s="10">
        <v>12</v>
      </c>
      <c r="M4184" s="838">
        <v>11160</v>
      </c>
      <c r="N4184" s="10">
        <v>1</v>
      </c>
      <c r="O4184" s="107">
        <v>6</v>
      </c>
      <c r="P4184" s="838">
        <f t="shared" si="36"/>
        <v>5580</v>
      </c>
      <c r="Q4184" s="10">
        <v>1</v>
      </c>
      <c r="R4184" s="107">
        <v>12</v>
      </c>
    </row>
    <row r="4185" spans="1:18" s="843" customFormat="1" ht="11.25" x14ac:dyDescent="0.25">
      <c r="A4185" s="107" t="s">
        <v>24770</v>
      </c>
      <c r="B4185" s="10" t="s">
        <v>19548</v>
      </c>
      <c r="C4185" s="269" t="s">
        <v>30118</v>
      </c>
      <c r="D4185" s="841" t="s">
        <v>24875</v>
      </c>
      <c r="E4185" s="837">
        <v>930</v>
      </c>
      <c r="F4185" s="269" t="s">
        <v>24876</v>
      </c>
      <c r="G4185" s="841" t="s">
        <v>24877</v>
      </c>
      <c r="H4185" s="842"/>
      <c r="I4185" s="842"/>
      <c r="J4185" s="107"/>
      <c r="K4185" s="10">
        <v>2</v>
      </c>
      <c r="L4185" s="10">
        <v>12</v>
      </c>
      <c r="M4185" s="838">
        <v>11160</v>
      </c>
      <c r="N4185" s="10">
        <v>1</v>
      </c>
      <c r="O4185" s="107">
        <v>6</v>
      </c>
      <c r="P4185" s="838">
        <f t="shared" si="36"/>
        <v>5580</v>
      </c>
      <c r="Q4185" s="10">
        <v>1</v>
      </c>
      <c r="R4185" s="107">
        <v>12</v>
      </c>
    </row>
    <row r="4186" spans="1:18" s="843" customFormat="1" ht="11.25" x14ac:dyDescent="0.25">
      <c r="A4186" s="107" t="s">
        <v>24770</v>
      </c>
      <c r="B4186" s="10" t="s">
        <v>19548</v>
      </c>
      <c r="C4186" s="269" t="s">
        <v>30118</v>
      </c>
      <c r="D4186" s="841" t="s">
        <v>24878</v>
      </c>
      <c r="E4186" s="837">
        <v>1500</v>
      </c>
      <c r="F4186" s="269" t="s">
        <v>24879</v>
      </c>
      <c r="G4186" s="841" t="s">
        <v>24880</v>
      </c>
      <c r="H4186" s="842"/>
      <c r="I4186" s="842"/>
      <c r="J4186" s="107"/>
      <c r="K4186" s="10">
        <v>2</v>
      </c>
      <c r="L4186" s="10">
        <v>12</v>
      </c>
      <c r="M4186" s="838">
        <v>18000</v>
      </c>
      <c r="N4186" s="10">
        <v>1</v>
      </c>
      <c r="O4186" s="107">
        <v>6</v>
      </c>
      <c r="P4186" s="838">
        <f t="shared" si="36"/>
        <v>9000</v>
      </c>
      <c r="Q4186" s="10">
        <v>1</v>
      </c>
      <c r="R4186" s="107">
        <v>12</v>
      </c>
    </row>
    <row r="4187" spans="1:18" s="843" customFormat="1" ht="11.25" x14ac:dyDescent="0.25">
      <c r="A4187" s="107" t="s">
        <v>24770</v>
      </c>
      <c r="B4187" s="10" t="s">
        <v>19548</v>
      </c>
      <c r="C4187" s="269" t="s">
        <v>30118</v>
      </c>
      <c r="D4187" s="841" t="s">
        <v>24881</v>
      </c>
      <c r="E4187" s="837">
        <v>1800</v>
      </c>
      <c r="F4187" s="269" t="s">
        <v>24882</v>
      </c>
      <c r="G4187" s="841" t="s">
        <v>24883</v>
      </c>
      <c r="H4187" s="842"/>
      <c r="I4187" s="842"/>
      <c r="J4187" s="107"/>
      <c r="K4187" s="10">
        <v>2</v>
      </c>
      <c r="L4187" s="10">
        <v>12</v>
      </c>
      <c r="M4187" s="838">
        <v>21600</v>
      </c>
      <c r="N4187" s="10">
        <v>1</v>
      </c>
      <c r="O4187" s="107">
        <v>6</v>
      </c>
      <c r="P4187" s="838">
        <f t="shared" si="36"/>
        <v>10800</v>
      </c>
      <c r="Q4187" s="10">
        <v>1</v>
      </c>
      <c r="R4187" s="107">
        <v>12</v>
      </c>
    </row>
    <row r="4188" spans="1:18" s="843" customFormat="1" ht="11.25" x14ac:dyDescent="0.25">
      <c r="A4188" s="107" t="s">
        <v>24770</v>
      </c>
      <c r="B4188" s="10" t="s">
        <v>19548</v>
      </c>
      <c r="C4188" s="269" t="s">
        <v>30118</v>
      </c>
      <c r="D4188" s="841" t="s">
        <v>24836</v>
      </c>
      <c r="E4188" s="837">
        <v>930</v>
      </c>
      <c r="F4188" s="269" t="s">
        <v>24884</v>
      </c>
      <c r="G4188" s="841" t="s">
        <v>24885</v>
      </c>
      <c r="H4188" s="842"/>
      <c r="I4188" s="842"/>
      <c r="J4188" s="107"/>
      <c r="K4188" s="10">
        <v>2</v>
      </c>
      <c r="L4188" s="10">
        <v>12</v>
      </c>
      <c r="M4188" s="838">
        <v>11160</v>
      </c>
      <c r="N4188" s="10">
        <v>1</v>
      </c>
      <c r="O4188" s="107">
        <v>6</v>
      </c>
      <c r="P4188" s="838">
        <f t="shared" si="36"/>
        <v>5580</v>
      </c>
      <c r="Q4188" s="10">
        <v>1</v>
      </c>
      <c r="R4188" s="107">
        <v>12</v>
      </c>
    </row>
    <row r="4189" spans="1:18" s="843" customFormat="1" ht="11.25" x14ac:dyDescent="0.25">
      <c r="A4189" s="107" t="s">
        <v>24770</v>
      </c>
      <c r="B4189" s="10" t="s">
        <v>19548</v>
      </c>
      <c r="C4189" s="269" t="s">
        <v>30118</v>
      </c>
      <c r="D4189" s="841" t="s">
        <v>24886</v>
      </c>
      <c r="E4189" s="837">
        <v>4500</v>
      </c>
      <c r="F4189" s="269" t="s">
        <v>24887</v>
      </c>
      <c r="G4189" s="841" t="s">
        <v>24888</v>
      </c>
      <c r="H4189" s="842" t="s">
        <v>24329</v>
      </c>
      <c r="I4189" s="842"/>
      <c r="J4189" s="107"/>
      <c r="K4189" s="10">
        <v>2</v>
      </c>
      <c r="L4189" s="10">
        <v>12</v>
      </c>
      <c r="M4189" s="838">
        <v>54000</v>
      </c>
      <c r="N4189" s="10">
        <v>1</v>
      </c>
      <c r="O4189" s="107">
        <v>6</v>
      </c>
      <c r="P4189" s="838">
        <f t="shared" si="36"/>
        <v>27000</v>
      </c>
      <c r="Q4189" s="10">
        <v>1</v>
      </c>
      <c r="R4189" s="107">
        <v>12</v>
      </c>
    </row>
    <row r="4190" spans="1:18" s="843" customFormat="1" ht="11.25" x14ac:dyDescent="0.25">
      <c r="A4190" s="107" t="s">
        <v>24770</v>
      </c>
      <c r="B4190" s="10" t="s">
        <v>19548</v>
      </c>
      <c r="C4190" s="269" t="s">
        <v>30118</v>
      </c>
      <c r="D4190" s="841" t="s">
        <v>24113</v>
      </c>
      <c r="E4190" s="837">
        <v>930</v>
      </c>
      <c r="F4190" s="269" t="s">
        <v>24889</v>
      </c>
      <c r="G4190" s="841" t="s">
        <v>24890</v>
      </c>
      <c r="H4190" s="842"/>
      <c r="I4190" s="842"/>
      <c r="J4190" s="107"/>
      <c r="K4190" s="10">
        <v>2</v>
      </c>
      <c r="L4190" s="10">
        <v>12</v>
      </c>
      <c r="M4190" s="838">
        <v>11160</v>
      </c>
      <c r="N4190" s="10">
        <v>1</v>
      </c>
      <c r="O4190" s="107">
        <v>6</v>
      </c>
      <c r="P4190" s="838">
        <f t="shared" si="36"/>
        <v>5580</v>
      </c>
      <c r="Q4190" s="10">
        <v>1</v>
      </c>
      <c r="R4190" s="107">
        <v>12</v>
      </c>
    </row>
    <row r="4191" spans="1:18" s="843" customFormat="1" ht="11.25" x14ac:dyDescent="0.25">
      <c r="A4191" s="107" t="s">
        <v>24770</v>
      </c>
      <c r="B4191" s="10" t="s">
        <v>19548</v>
      </c>
      <c r="C4191" s="269" t="s">
        <v>30118</v>
      </c>
      <c r="D4191" s="841" t="s">
        <v>24060</v>
      </c>
      <c r="E4191" s="837">
        <v>930</v>
      </c>
      <c r="F4191" s="269" t="s">
        <v>24891</v>
      </c>
      <c r="G4191" s="841" t="s">
        <v>24892</v>
      </c>
      <c r="H4191" s="842"/>
      <c r="I4191" s="842"/>
      <c r="J4191" s="107"/>
      <c r="K4191" s="10">
        <v>2</v>
      </c>
      <c r="L4191" s="10">
        <v>12</v>
      </c>
      <c r="M4191" s="838">
        <v>11160</v>
      </c>
      <c r="N4191" s="10">
        <v>1</v>
      </c>
      <c r="O4191" s="107">
        <v>6</v>
      </c>
      <c r="P4191" s="838">
        <f t="shared" si="36"/>
        <v>5580</v>
      </c>
      <c r="Q4191" s="10">
        <v>1</v>
      </c>
      <c r="R4191" s="107">
        <v>12</v>
      </c>
    </row>
    <row r="4192" spans="1:18" s="843" customFormat="1" ht="22.5" x14ac:dyDescent="0.25">
      <c r="A4192" s="107" t="s">
        <v>24770</v>
      </c>
      <c r="B4192" s="10" t="s">
        <v>19548</v>
      </c>
      <c r="C4192" s="269" t="s">
        <v>30118</v>
      </c>
      <c r="D4192" s="841" t="s">
        <v>24113</v>
      </c>
      <c r="E4192" s="837">
        <v>930</v>
      </c>
      <c r="F4192" s="269" t="s">
        <v>24893</v>
      </c>
      <c r="G4192" s="841" t="s">
        <v>24894</v>
      </c>
      <c r="H4192" s="842"/>
      <c r="I4192" s="842"/>
      <c r="J4192" s="107"/>
      <c r="K4192" s="10">
        <v>2</v>
      </c>
      <c r="L4192" s="10">
        <v>12</v>
      </c>
      <c r="M4192" s="838">
        <v>11160</v>
      </c>
      <c r="N4192" s="10">
        <v>1</v>
      </c>
      <c r="O4192" s="107">
        <v>6</v>
      </c>
      <c r="P4192" s="838">
        <f t="shared" si="36"/>
        <v>5580</v>
      </c>
      <c r="Q4192" s="10">
        <v>1</v>
      </c>
      <c r="R4192" s="107">
        <v>12</v>
      </c>
    </row>
    <row r="4193" spans="1:18" s="843" customFormat="1" ht="11.25" x14ac:dyDescent="0.25">
      <c r="A4193" s="107" t="s">
        <v>24770</v>
      </c>
      <c r="B4193" s="10" t="s">
        <v>19548</v>
      </c>
      <c r="C4193" s="269" t="s">
        <v>30118</v>
      </c>
      <c r="D4193" s="841" t="s">
        <v>24895</v>
      </c>
      <c r="E4193" s="837">
        <v>930</v>
      </c>
      <c r="F4193" s="269" t="s">
        <v>24896</v>
      </c>
      <c r="G4193" s="841" t="s">
        <v>24897</v>
      </c>
      <c r="H4193" s="842"/>
      <c r="I4193" s="842"/>
      <c r="J4193" s="107"/>
      <c r="K4193" s="10">
        <v>2</v>
      </c>
      <c r="L4193" s="10">
        <v>12</v>
      </c>
      <c r="M4193" s="838">
        <v>11160</v>
      </c>
      <c r="N4193" s="10">
        <v>1</v>
      </c>
      <c r="O4193" s="107">
        <v>6</v>
      </c>
      <c r="P4193" s="838">
        <f t="shared" si="36"/>
        <v>5580</v>
      </c>
      <c r="Q4193" s="10">
        <v>1</v>
      </c>
      <c r="R4193" s="107">
        <v>12</v>
      </c>
    </row>
    <row r="4194" spans="1:18" s="843" customFormat="1" ht="11.25" x14ac:dyDescent="0.25">
      <c r="A4194" s="107" t="s">
        <v>24770</v>
      </c>
      <c r="B4194" s="10" t="s">
        <v>19548</v>
      </c>
      <c r="C4194" s="269" t="s">
        <v>30118</v>
      </c>
      <c r="D4194" s="841" t="s">
        <v>24113</v>
      </c>
      <c r="E4194" s="837">
        <v>930</v>
      </c>
      <c r="F4194" s="269" t="s">
        <v>24898</v>
      </c>
      <c r="G4194" s="841" t="s">
        <v>24899</v>
      </c>
      <c r="H4194" s="842"/>
      <c r="I4194" s="842"/>
      <c r="J4194" s="107"/>
      <c r="K4194" s="10">
        <v>2</v>
      </c>
      <c r="L4194" s="10">
        <v>12</v>
      </c>
      <c r="M4194" s="838">
        <v>11160</v>
      </c>
      <c r="N4194" s="10">
        <v>1</v>
      </c>
      <c r="O4194" s="107">
        <v>6</v>
      </c>
      <c r="P4194" s="838">
        <f t="shared" si="36"/>
        <v>5580</v>
      </c>
      <c r="Q4194" s="10">
        <v>1</v>
      </c>
      <c r="R4194" s="107">
        <v>12</v>
      </c>
    </row>
    <row r="4195" spans="1:18" s="843" customFormat="1" ht="11.25" x14ac:dyDescent="0.25">
      <c r="A4195" s="107" t="s">
        <v>24770</v>
      </c>
      <c r="B4195" s="10" t="s">
        <v>19548</v>
      </c>
      <c r="C4195" s="269" t="s">
        <v>30118</v>
      </c>
      <c r="D4195" s="841" t="s">
        <v>24137</v>
      </c>
      <c r="E4195" s="837">
        <v>930</v>
      </c>
      <c r="F4195" s="269" t="s">
        <v>24900</v>
      </c>
      <c r="G4195" s="841" t="s">
        <v>24901</v>
      </c>
      <c r="H4195" s="842"/>
      <c r="I4195" s="842"/>
      <c r="J4195" s="107"/>
      <c r="K4195" s="10">
        <v>2</v>
      </c>
      <c r="L4195" s="10">
        <v>12</v>
      </c>
      <c r="M4195" s="838">
        <v>11160</v>
      </c>
      <c r="N4195" s="10">
        <v>1</v>
      </c>
      <c r="O4195" s="107">
        <v>6</v>
      </c>
      <c r="P4195" s="838">
        <f t="shared" si="36"/>
        <v>5580</v>
      </c>
      <c r="Q4195" s="10">
        <v>1</v>
      </c>
      <c r="R4195" s="107">
        <v>12</v>
      </c>
    </row>
    <row r="4196" spans="1:18" s="843" customFormat="1" ht="22.5" x14ac:dyDescent="0.25">
      <c r="A4196" s="107" t="s">
        <v>24902</v>
      </c>
      <c r="B4196" s="10" t="s">
        <v>25078</v>
      </c>
      <c r="C4196" s="269" t="s">
        <v>30118</v>
      </c>
      <c r="D4196" s="841" t="s">
        <v>24903</v>
      </c>
      <c r="E4196" s="837">
        <v>1650</v>
      </c>
      <c r="F4196" s="269" t="s">
        <v>24904</v>
      </c>
      <c r="G4196" s="841" t="s">
        <v>24905</v>
      </c>
      <c r="H4196" s="842"/>
      <c r="I4196" s="842"/>
      <c r="J4196" s="107"/>
      <c r="K4196" s="10">
        <v>2</v>
      </c>
      <c r="L4196" s="10">
        <v>12</v>
      </c>
      <c r="M4196" s="838">
        <v>0</v>
      </c>
      <c r="N4196" s="10">
        <v>1</v>
      </c>
      <c r="O4196" s="107">
        <v>6</v>
      </c>
      <c r="P4196" s="838">
        <f t="shared" si="36"/>
        <v>9900</v>
      </c>
      <c r="Q4196" s="10">
        <v>1</v>
      </c>
      <c r="R4196" s="107">
        <v>12</v>
      </c>
    </row>
    <row r="4197" spans="1:18" s="843" customFormat="1" ht="22.5" x14ac:dyDescent="0.25">
      <c r="A4197" s="107" t="s">
        <v>24902</v>
      </c>
      <c r="B4197" s="10" t="s">
        <v>25078</v>
      </c>
      <c r="C4197" s="269" t="s">
        <v>30118</v>
      </c>
      <c r="D4197" s="841" t="s">
        <v>24906</v>
      </c>
      <c r="E4197" s="837">
        <v>1700</v>
      </c>
      <c r="F4197" s="269" t="s">
        <v>24907</v>
      </c>
      <c r="G4197" s="841" t="s">
        <v>24908</v>
      </c>
      <c r="H4197" s="842" t="s">
        <v>24069</v>
      </c>
      <c r="I4197" s="842"/>
      <c r="J4197" s="107"/>
      <c r="K4197" s="10">
        <v>2</v>
      </c>
      <c r="L4197" s="10">
        <v>12</v>
      </c>
      <c r="M4197" s="838">
        <v>20400</v>
      </c>
      <c r="N4197" s="10">
        <v>1</v>
      </c>
      <c r="O4197" s="107">
        <v>6</v>
      </c>
      <c r="P4197" s="838">
        <f t="shared" si="36"/>
        <v>10200</v>
      </c>
      <c r="Q4197" s="10">
        <v>1</v>
      </c>
      <c r="R4197" s="107">
        <v>12</v>
      </c>
    </row>
    <row r="4198" spans="1:18" s="843" customFormat="1" ht="22.5" x14ac:dyDescent="0.25">
      <c r="A4198" s="107" t="s">
        <v>24902</v>
      </c>
      <c r="B4198" s="10" t="s">
        <v>25078</v>
      </c>
      <c r="C4198" s="269" t="s">
        <v>30118</v>
      </c>
      <c r="D4198" s="841" t="s">
        <v>24075</v>
      </c>
      <c r="E4198" s="837">
        <v>930</v>
      </c>
      <c r="F4198" s="269" t="s">
        <v>24909</v>
      </c>
      <c r="G4198" s="841" t="s">
        <v>24910</v>
      </c>
      <c r="H4198" s="842"/>
      <c r="I4198" s="842"/>
      <c r="J4198" s="107"/>
      <c r="K4198" s="10">
        <v>2</v>
      </c>
      <c r="L4198" s="10">
        <v>12</v>
      </c>
      <c r="M4198" s="838">
        <v>11160</v>
      </c>
      <c r="N4198" s="10">
        <v>1</v>
      </c>
      <c r="O4198" s="107">
        <v>6</v>
      </c>
      <c r="P4198" s="838">
        <f t="shared" si="36"/>
        <v>5580</v>
      </c>
      <c r="Q4198" s="10">
        <v>1</v>
      </c>
      <c r="R4198" s="107">
        <v>12</v>
      </c>
    </row>
    <row r="4199" spans="1:18" s="843" customFormat="1" ht="22.5" x14ac:dyDescent="0.25">
      <c r="A4199" s="107" t="s">
        <v>24902</v>
      </c>
      <c r="B4199" s="10" t="s">
        <v>25078</v>
      </c>
      <c r="C4199" s="269" t="s">
        <v>30118</v>
      </c>
      <c r="D4199" s="841" t="s">
        <v>24113</v>
      </c>
      <c r="E4199" s="837">
        <v>930</v>
      </c>
      <c r="F4199" s="269" t="s">
        <v>24911</v>
      </c>
      <c r="G4199" s="841" t="s">
        <v>24912</v>
      </c>
      <c r="H4199" s="842"/>
      <c r="I4199" s="842"/>
      <c r="J4199" s="107"/>
      <c r="K4199" s="10">
        <v>2</v>
      </c>
      <c r="L4199" s="10">
        <v>12</v>
      </c>
      <c r="M4199" s="838">
        <v>11160</v>
      </c>
      <c r="N4199" s="10">
        <v>1</v>
      </c>
      <c r="O4199" s="107">
        <v>6</v>
      </c>
      <c r="P4199" s="838">
        <f t="shared" si="36"/>
        <v>5580</v>
      </c>
      <c r="Q4199" s="10">
        <v>1</v>
      </c>
      <c r="R4199" s="107">
        <v>12</v>
      </c>
    </row>
    <row r="4200" spans="1:18" s="843" customFormat="1" ht="22.5" x14ac:dyDescent="0.25">
      <c r="A4200" s="107" t="s">
        <v>24902</v>
      </c>
      <c r="B4200" s="10" t="s">
        <v>25078</v>
      </c>
      <c r="C4200" s="269" t="s">
        <v>30118</v>
      </c>
      <c r="D4200" s="841" t="s">
        <v>24913</v>
      </c>
      <c r="E4200" s="837">
        <v>1300</v>
      </c>
      <c r="F4200" s="269" t="s">
        <v>24914</v>
      </c>
      <c r="G4200" s="841" t="s">
        <v>24915</v>
      </c>
      <c r="H4200" s="842"/>
      <c r="I4200" s="842"/>
      <c r="J4200" s="107"/>
      <c r="K4200" s="10">
        <v>2</v>
      </c>
      <c r="L4200" s="10">
        <v>12</v>
      </c>
      <c r="M4200" s="838">
        <v>15600</v>
      </c>
      <c r="N4200" s="10">
        <v>1</v>
      </c>
      <c r="O4200" s="107">
        <v>6</v>
      </c>
      <c r="P4200" s="838">
        <f t="shared" si="36"/>
        <v>7800</v>
      </c>
      <c r="Q4200" s="10">
        <v>1</v>
      </c>
      <c r="R4200" s="107">
        <v>12</v>
      </c>
    </row>
    <row r="4201" spans="1:18" s="843" customFormat="1" ht="22.5" x14ac:dyDescent="0.25">
      <c r="A4201" s="107" t="s">
        <v>24902</v>
      </c>
      <c r="B4201" s="10" t="s">
        <v>25078</v>
      </c>
      <c r="C4201" s="269" t="s">
        <v>30118</v>
      </c>
      <c r="D4201" s="841" t="s">
        <v>24113</v>
      </c>
      <c r="E4201" s="837">
        <v>1300</v>
      </c>
      <c r="F4201" s="269" t="s">
        <v>24916</v>
      </c>
      <c r="G4201" s="841" t="s">
        <v>24917</v>
      </c>
      <c r="H4201" s="842"/>
      <c r="I4201" s="842"/>
      <c r="J4201" s="107"/>
      <c r="K4201" s="10">
        <v>2</v>
      </c>
      <c r="L4201" s="10">
        <v>12</v>
      </c>
      <c r="M4201" s="838">
        <v>15600</v>
      </c>
      <c r="N4201" s="10">
        <v>1</v>
      </c>
      <c r="O4201" s="107">
        <v>6</v>
      </c>
      <c r="P4201" s="838">
        <f t="shared" si="36"/>
        <v>7800</v>
      </c>
      <c r="Q4201" s="10">
        <v>1</v>
      </c>
      <c r="R4201" s="107">
        <v>12</v>
      </c>
    </row>
    <row r="4202" spans="1:18" s="843" customFormat="1" ht="22.5" x14ac:dyDescent="0.25">
      <c r="A4202" s="107" t="s">
        <v>24902</v>
      </c>
      <c r="B4202" s="10" t="s">
        <v>25078</v>
      </c>
      <c r="C4202" s="269" t="s">
        <v>30118</v>
      </c>
      <c r="D4202" s="841" t="s">
        <v>24213</v>
      </c>
      <c r="E4202" s="837">
        <v>930</v>
      </c>
      <c r="F4202" s="269" t="s">
        <v>24918</v>
      </c>
      <c r="G4202" s="841" t="s">
        <v>24919</v>
      </c>
      <c r="H4202" s="842"/>
      <c r="I4202" s="842"/>
      <c r="J4202" s="107"/>
      <c r="K4202" s="10">
        <v>2</v>
      </c>
      <c r="L4202" s="10">
        <v>12</v>
      </c>
      <c r="M4202" s="838">
        <v>11160</v>
      </c>
      <c r="N4202" s="10">
        <v>1</v>
      </c>
      <c r="O4202" s="107">
        <v>6</v>
      </c>
      <c r="P4202" s="838">
        <f t="shared" si="36"/>
        <v>5580</v>
      </c>
      <c r="Q4202" s="10">
        <v>1</v>
      </c>
      <c r="R4202" s="107">
        <v>12</v>
      </c>
    </row>
    <row r="4203" spans="1:18" s="843" customFormat="1" ht="22.5" x14ac:dyDescent="0.25">
      <c r="A4203" s="107" t="s">
        <v>24902</v>
      </c>
      <c r="B4203" s="10" t="s">
        <v>25078</v>
      </c>
      <c r="C4203" s="269" t="s">
        <v>30118</v>
      </c>
      <c r="D4203" s="841" t="s">
        <v>24113</v>
      </c>
      <c r="E4203" s="837">
        <v>1300</v>
      </c>
      <c r="F4203" s="269" t="s">
        <v>24920</v>
      </c>
      <c r="G4203" s="841" t="s">
        <v>24921</v>
      </c>
      <c r="H4203" s="842"/>
      <c r="I4203" s="842"/>
      <c r="J4203" s="107"/>
      <c r="K4203" s="10">
        <v>2</v>
      </c>
      <c r="L4203" s="10">
        <v>12</v>
      </c>
      <c r="M4203" s="838">
        <v>15600</v>
      </c>
      <c r="N4203" s="10">
        <v>1</v>
      </c>
      <c r="O4203" s="107">
        <v>6</v>
      </c>
      <c r="P4203" s="838">
        <f t="shared" si="36"/>
        <v>7800</v>
      </c>
      <c r="Q4203" s="10">
        <v>1</v>
      </c>
      <c r="R4203" s="107">
        <v>12</v>
      </c>
    </row>
    <row r="4204" spans="1:18" s="843" customFormat="1" ht="22.5" x14ac:dyDescent="0.25">
      <c r="A4204" s="107" t="s">
        <v>24902</v>
      </c>
      <c r="B4204" s="10" t="s">
        <v>25078</v>
      </c>
      <c r="C4204" s="269" t="s">
        <v>30118</v>
      </c>
      <c r="D4204" s="841" t="s">
        <v>24113</v>
      </c>
      <c r="E4204" s="837">
        <v>1300</v>
      </c>
      <c r="F4204" s="269" t="s">
        <v>24922</v>
      </c>
      <c r="G4204" s="841" t="s">
        <v>24923</v>
      </c>
      <c r="H4204" s="842"/>
      <c r="I4204" s="842"/>
      <c r="J4204" s="107"/>
      <c r="K4204" s="10">
        <v>2</v>
      </c>
      <c r="L4204" s="10">
        <v>12</v>
      </c>
      <c r="M4204" s="838">
        <v>15600</v>
      </c>
      <c r="N4204" s="10">
        <v>1</v>
      </c>
      <c r="O4204" s="107">
        <v>6</v>
      </c>
      <c r="P4204" s="838">
        <f t="shared" si="36"/>
        <v>7800</v>
      </c>
      <c r="Q4204" s="10">
        <v>1</v>
      </c>
      <c r="R4204" s="107">
        <v>12</v>
      </c>
    </row>
    <row r="4205" spans="1:18" s="843" customFormat="1" ht="22.5" x14ac:dyDescent="0.25">
      <c r="A4205" s="107" t="s">
        <v>24902</v>
      </c>
      <c r="B4205" s="10" t="s">
        <v>25078</v>
      </c>
      <c r="C4205" s="269" t="s">
        <v>30118</v>
      </c>
      <c r="D4205" s="841" t="s">
        <v>24924</v>
      </c>
      <c r="E4205" s="837">
        <v>1300</v>
      </c>
      <c r="F4205" s="269" t="s">
        <v>24925</v>
      </c>
      <c r="G4205" s="841" t="s">
        <v>24926</v>
      </c>
      <c r="H4205" s="842"/>
      <c r="I4205" s="842"/>
      <c r="J4205" s="107"/>
      <c r="K4205" s="10">
        <v>2</v>
      </c>
      <c r="L4205" s="10">
        <v>12</v>
      </c>
      <c r="M4205" s="838">
        <v>15600</v>
      </c>
      <c r="N4205" s="10">
        <v>1</v>
      </c>
      <c r="O4205" s="107">
        <v>6</v>
      </c>
      <c r="P4205" s="838">
        <f t="shared" si="36"/>
        <v>7800</v>
      </c>
      <c r="Q4205" s="10">
        <v>1</v>
      </c>
      <c r="R4205" s="107">
        <v>12</v>
      </c>
    </row>
    <row r="4206" spans="1:18" s="843" customFormat="1" ht="22.5" x14ac:dyDescent="0.25">
      <c r="A4206" s="107" t="s">
        <v>24902</v>
      </c>
      <c r="B4206" s="10" t="s">
        <v>25078</v>
      </c>
      <c r="C4206" s="269" t="s">
        <v>30118</v>
      </c>
      <c r="D4206" s="841" t="s">
        <v>24927</v>
      </c>
      <c r="E4206" s="837">
        <v>1600</v>
      </c>
      <c r="F4206" s="269" t="s">
        <v>24928</v>
      </c>
      <c r="G4206" s="841" t="s">
        <v>24929</v>
      </c>
      <c r="H4206" s="842"/>
      <c r="I4206" s="842"/>
      <c r="J4206" s="107"/>
      <c r="K4206" s="10">
        <v>2</v>
      </c>
      <c r="L4206" s="10">
        <v>12</v>
      </c>
      <c r="M4206" s="838">
        <v>19200</v>
      </c>
      <c r="N4206" s="10">
        <v>1</v>
      </c>
      <c r="O4206" s="107">
        <v>6</v>
      </c>
      <c r="P4206" s="838">
        <f t="shared" si="36"/>
        <v>9600</v>
      </c>
      <c r="Q4206" s="10">
        <v>1</v>
      </c>
      <c r="R4206" s="107">
        <v>12</v>
      </c>
    </row>
    <row r="4207" spans="1:18" s="843" customFormat="1" ht="22.5" x14ac:dyDescent="0.25">
      <c r="A4207" s="107" t="s">
        <v>24902</v>
      </c>
      <c r="B4207" s="10" t="s">
        <v>25078</v>
      </c>
      <c r="C4207" s="269" t="s">
        <v>30118</v>
      </c>
      <c r="D4207" s="841" t="s">
        <v>24113</v>
      </c>
      <c r="E4207" s="837">
        <v>1300</v>
      </c>
      <c r="F4207" s="269" t="s">
        <v>24930</v>
      </c>
      <c r="G4207" s="841" t="s">
        <v>24931</v>
      </c>
      <c r="H4207" s="842"/>
      <c r="I4207" s="842"/>
      <c r="J4207" s="107"/>
      <c r="K4207" s="10">
        <v>2</v>
      </c>
      <c r="L4207" s="10">
        <v>12</v>
      </c>
      <c r="M4207" s="838">
        <v>15600</v>
      </c>
      <c r="N4207" s="10">
        <v>1</v>
      </c>
      <c r="O4207" s="107">
        <v>6</v>
      </c>
      <c r="P4207" s="838">
        <f t="shared" si="36"/>
        <v>7800</v>
      </c>
      <c r="Q4207" s="10">
        <v>1</v>
      </c>
      <c r="R4207" s="107">
        <v>12</v>
      </c>
    </row>
    <row r="4208" spans="1:18" s="843" customFormat="1" ht="22.5" x14ac:dyDescent="0.25">
      <c r="A4208" s="107" t="s">
        <v>24902</v>
      </c>
      <c r="B4208" s="10" t="s">
        <v>25078</v>
      </c>
      <c r="C4208" s="269" t="s">
        <v>30118</v>
      </c>
      <c r="D4208" s="841" t="s">
        <v>24113</v>
      </c>
      <c r="E4208" s="837">
        <v>1300</v>
      </c>
      <c r="F4208" s="269" t="s">
        <v>24932</v>
      </c>
      <c r="G4208" s="841" t="s">
        <v>24933</v>
      </c>
      <c r="H4208" s="842"/>
      <c r="I4208" s="842"/>
      <c r="J4208" s="107"/>
      <c r="K4208" s="10">
        <v>2</v>
      </c>
      <c r="L4208" s="10">
        <v>12</v>
      </c>
      <c r="M4208" s="838">
        <v>15600</v>
      </c>
      <c r="N4208" s="10">
        <v>1</v>
      </c>
      <c r="O4208" s="107">
        <v>6</v>
      </c>
      <c r="P4208" s="838">
        <f t="shared" si="36"/>
        <v>7800</v>
      </c>
      <c r="Q4208" s="10">
        <v>1</v>
      </c>
      <c r="R4208" s="107">
        <v>12</v>
      </c>
    </row>
    <row r="4209" spans="1:18" s="843" customFormat="1" ht="22.5" x14ac:dyDescent="0.25">
      <c r="A4209" s="107" t="s">
        <v>24902</v>
      </c>
      <c r="B4209" s="10" t="s">
        <v>25078</v>
      </c>
      <c r="C4209" s="269" t="s">
        <v>30118</v>
      </c>
      <c r="D4209" s="841" t="s">
        <v>24555</v>
      </c>
      <c r="E4209" s="837">
        <v>930</v>
      </c>
      <c r="F4209" s="269" t="s">
        <v>24934</v>
      </c>
      <c r="G4209" s="841" t="s">
        <v>24935</v>
      </c>
      <c r="H4209" s="842"/>
      <c r="I4209" s="842"/>
      <c r="J4209" s="107"/>
      <c r="K4209" s="10">
        <v>2</v>
      </c>
      <c r="L4209" s="10">
        <v>12</v>
      </c>
      <c r="M4209" s="838">
        <v>11160</v>
      </c>
      <c r="N4209" s="10">
        <v>1</v>
      </c>
      <c r="O4209" s="107">
        <v>6</v>
      </c>
      <c r="P4209" s="838">
        <f t="shared" si="36"/>
        <v>5580</v>
      </c>
      <c r="Q4209" s="10">
        <v>1</v>
      </c>
      <c r="R4209" s="107">
        <v>12</v>
      </c>
    </row>
    <row r="4210" spans="1:18" s="843" customFormat="1" ht="22.5" x14ac:dyDescent="0.25">
      <c r="A4210" s="107" t="s">
        <v>24902</v>
      </c>
      <c r="B4210" s="10" t="s">
        <v>25078</v>
      </c>
      <c r="C4210" s="269" t="s">
        <v>30118</v>
      </c>
      <c r="D4210" s="841" t="s">
        <v>24936</v>
      </c>
      <c r="E4210" s="837">
        <v>1400</v>
      </c>
      <c r="F4210" s="269" t="s">
        <v>24937</v>
      </c>
      <c r="G4210" s="841" t="s">
        <v>24938</v>
      </c>
      <c r="H4210" s="842"/>
      <c r="I4210" s="842"/>
      <c r="J4210" s="107"/>
      <c r="K4210" s="10">
        <v>2</v>
      </c>
      <c r="L4210" s="10">
        <v>12</v>
      </c>
      <c r="M4210" s="838">
        <v>16800</v>
      </c>
      <c r="N4210" s="10">
        <v>1</v>
      </c>
      <c r="O4210" s="107">
        <v>6</v>
      </c>
      <c r="P4210" s="838">
        <f t="shared" si="36"/>
        <v>8400</v>
      </c>
      <c r="Q4210" s="10">
        <v>1</v>
      </c>
      <c r="R4210" s="107">
        <v>12</v>
      </c>
    </row>
    <row r="4211" spans="1:18" s="843" customFormat="1" ht="22.5" x14ac:dyDescent="0.25">
      <c r="A4211" s="107" t="s">
        <v>24902</v>
      </c>
      <c r="B4211" s="10" t="s">
        <v>25078</v>
      </c>
      <c r="C4211" s="269" t="s">
        <v>30118</v>
      </c>
      <c r="D4211" s="841" t="s">
        <v>24113</v>
      </c>
      <c r="E4211" s="837">
        <v>1300</v>
      </c>
      <c r="F4211" s="269" t="s">
        <v>24939</v>
      </c>
      <c r="G4211" s="841" t="s">
        <v>24940</v>
      </c>
      <c r="H4211" s="842"/>
      <c r="I4211" s="842"/>
      <c r="J4211" s="107"/>
      <c r="K4211" s="10">
        <v>2</v>
      </c>
      <c r="L4211" s="10">
        <v>12</v>
      </c>
      <c r="M4211" s="838">
        <v>15600</v>
      </c>
      <c r="N4211" s="10">
        <v>1</v>
      </c>
      <c r="O4211" s="107">
        <v>6</v>
      </c>
      <c r="P4211" s="838">
        <f t="shared" si="36"/>
        <v>7800</v>
      </c>
      <c r="Q4211" s="10">
        <v>1</v>
      </c>
      <c r="R4211" s="107">
        <v>12</v>
      </c>
    </row>
    <row r="4212" spans="1:18" s="843" customFormat="1" ht="22.5" x14ac:dyDescent="0.25">
      <c r="A4212" s="107" t="s">
        <v>24902</v>
      </c>
      <c r="B4212" s="10" t="s">
        <v>25078</v>
      </c>
      <c r="C4212" s="269" t="s">
        <v>30118</v>
      </c>
      <c r="D4212" s="841" t="s">
        <v>24941</v>
      </c>
      <c r="E4212" s="837">
        <v>930</v>
      </c>
      <c r="F4212" s="269" t="s">
        <v>24942</v>
      </c>
      <c r="G4212" s="841" t="s">
        <v>24943</v>
      </c>
      <c r="H4212" s="842"/>
      <c r="I4212" s="842"/>
      <c r="J4212" s="107"/>
      <c r="K4212" s="10">
        <v>2</v>
      </c>
      <c r="L4212" s="10">
        <v>12</v>
      </c>
      <c r="M4212" s="838">
        <v>11160</v>
      </c>
      <c r="N4212" s="10">
        <v>1</v>
      </c>
      <c r="O4212" s="107">
        <v>6</v>
      </c>
      <c r="P4212" s="838">
        <f t="shared" si="36"/>
        <v>5580</v>
      </c>
      <c r="Q4212" s="10">
        <v>1</v>
      </c>
      <c r="R4212" s="107">
        <v>12</v>
      </c>
    </row>
    <row r="4213" spans="1:18" s="843" customFormat="1" ht="22.5" x14ac:dyDescent="0.25">
      <c r="A4213" s="107" t="s">
        <v>24902</v>
      </c>
      <c r="B4213" s="10" t="s">
        <v>25078</v>
      </c>
      <c r="C4213" s="269" t="s">
        <v>30118</v>
      </c>
      <c r="D4213" s="841" t="s">
        <v>24231</v>
      </c>
      <c r="E4213" s="837">
        <v>930</v>
      </c>
      <c r="F4213" s="269" t="s">
        <v>24944</v>
      </c>
      <c r="G4213" s="841" t="s">
        <v>24945</v>
      </c>
      <c r="H4213" s="842"/>
      <c r="I4213" s="842"/>
      <c r="J4213" s="107"/>
      <c r="K4213" s="10">
        <v>2</v>
      </c>
      <c r="L4213" s="10">
        <v>12</v>
      </c>
      <c r="M4213" s="838">
        <v>11160</v>
      </c>
      <c r="N4213" s="10">
        <v>1</v>
      </c>
      <c r="O4213" s="107">
        <v>6</v>
      </c>
      <c r="P4213" s="838">
        <f t="shared" si="36"/>
        <v>5580</v>
      </c>
      <c r="Q4213" s="10">
        <v>1</v>
      </c>
      <c r="R4213" s="107">
        <v>12</v>
      </c>
    </row>
    <row r="4214" spans="1:18" s="843" customFormat="1" ht="22.5" x14ac:dyDescent="0.25">
      <c r="A4214" s="107" t="s">
        <v>24902</v>
      </c>
      <c r="B4214" s="10" t="s">
        <v>25078</v>
      </c>
      <c r="C4214" s="269" t="s">
        <v>30118</v>
      </c>
      <c r="D4214" s="841" t="s">
        <v>24113</v>
      </c>
      <c r="E4214" s="837">
        <v>1300</v>
      </c>
      <c r="F4214" s="269" t="s">
        <v>24946</v>
      </c>
      <c r="G4214" s="841" t="s">
        <v>24947</v>
      </c>
      <c r="H4214" s="842"/>
      <c r="I4214" s="842"/>
      <c r="J4214" s="107"/>
      <c r="K4214" s="10">
        <v>2</v>
      </c>
      <c r="L4214" s="10">
        <v>12</v>
      </c>
      <c r="M4214" s="838">
        <v>15600</v>
      </c>
      <c r="N4214" s="10">
        <v>1</v>
      </c>
      <c r="O4214" s="107">
        <v>6</v>
      </c>
      <c r="P4214" s="838">
        <f t="shared" si="36"/>
        <v>7800</v>
      </c>
      <c r="Q4214" s="10">
        <v>1</v>
      </c>
      <c r="R4214" s="107">
        <v>12</v>
      </c>
    </row>
    <row r="4215" spans="1:18" s="843" customFormat="1" ht="22.5" x14ac:dyDescent="0.25">
      <c r="A4215" s="107" t="s">
        <v>24902</v>
      </c>
      <c r="B4215" s="10" t="s">
        <v>25078</v>
      </c>
      <c r="C4215" s="269" t="s">
        <v>30118</v>
      </c>
      <c r="D4215" s="841" t="s">
        <v>24113</v>
      </c>
      <c r="E4215" s="837">
        <v>1300</v>
      </c>
      <c r="F4215" s="269" t="s">
        <v>24948</v>
      </c>
      <c r="G4215" s="841" t="s">
        <v>24949</v>
      </c>
      <c r="H4215" s="842"/>
      <c r="I4215" s="842"/>
      <c r="J4215" s="107"/>
      <c r="K4215" s="10">
        <v>2</v>
      </c>
      <c r="L4215" s="10">
        <v>12</v>
      </c>
      <c r="M4215" s="838">
        <v>15600</v>
      </c>
      <c r="N4215" s="10">
        <v>1</v>
      </c>
      <c r="O4215" s="107">
        <v>6</v>
      </c>
      <c r="P4215" s="838">
        <f t="shared" si="36"/>
        <v>7800</v>
      </c>
      <c r="Q4215" s="10">
        <v>1</v>
      </c>
      <c r="R4215" s="107">
        <v>12</v>
      </c>
    </row>
    <row r="4216" spans="1:18" s="843" customFormat="1" ht="22.5" x14ac:dyDescent="0.25">
      <c r="A4216" s="107" t="s">
        <v>24902</v>
      </c>
      <c r="B4216" s="10" t="s">
        <v>25078</v>
      </c>
      <c r="C4216" s="269" t="s">
        <v>30118</v>
      </c>
      <c r="D4216" s="841" t="s">
        <v>24950</v>
      </c>
      <c r="E4216" s="837">
        <v>1600</v>
      </c>
      <c r="F4216" s="269" t="s">
        <v>24951</v>
      </c>
      <c r="G4216" s="841" t="s">
        <v>24952</v>
      </c>
      <c r="H4216" s="842"/>
      <c r="I4216" s="842"/>
      <c r="J4216" s="107"/>
      <c r="K4216" s="10">
        <v>2</v>
      </c>
      <c r="L4216" s="10">
        <v>12</v>
      </c>
      <c r="M4216" s="838">
        <v>19200</v>
      </c>
      <c r="N4216" s="10">
        <v>1</v>
      </c>
      <c r="O4216" s="107">
        <v>6</v>
      </c>
      <c r="P4216" s="838">
        <f t="shared" si="36"/>
        <v>9600</v>
      </c>
      <c r="Q4216" s="10">
        <v>1</v>
      </c>
      <c r="R4216" s="107">
        <v>12</v>
      </c>
    </row>
    <row r="4217" spans="1:18" s="843" customFormat="1" ht="22.5" x14ac:dyDescent="0.25">
      <c r="A4217" s="107" t="s">
        <v>24902</v>
      </c>
      <c r="B4217" s="10" t="s">
        <v>19548</v>
      </c>
      <c r="C4217" s="269" t="s">
        <v>30118</v>
      </c>
      <c r="D4217" s="841" t="s">
        <v>24953</v>
      </c>
      <c r="E4217" s="837">
        <v>930</v>
      </c>
      <c r="F4217" s="269" t="s">
        <v>24954</v>
      </c>
      <c r="G4217" s="841" t="s">
        <v>24955</v>
      </c>
      <c r="H4217" s="842"/>
      <c r="I4217" s="842"/>
      <c r="J4217" s="107"/>
      <c r="K4217" s="10">
        <v>2</v>
      </c>
      <c r="L4217" s="10">
        <v>12</v>
      </c>
      <c r="M4217" s="838">
        <v>11160</v>
      </c>
      <c r="N4217" s="10">
        <v>1</v>
      </c>
      <c r="O4217" s="107">
        <v>6</v>
      </c>
      <c r="P4217" s="838">
        <f t="shared" si="36"/>
        <v>5580</v>
      </c>
      <c r="Q4217" s="10">
        <v>1</v>
      </c>
      <c r="R4217" s="107">
        <v>12</v>
      </c>
    </row>
    <row r="4218" spans="1:18" s="843" customFormat="1" ht="22.5" x14ac:dyDescent="0.25">
      <c r="A4218" s="107" t="s">
        <v>24902</v>
      </c>
      <c r="B4218" s="10" t="s">
        <v>19548</v>
      </c>
      <c r="C4218" s="269" t="s">
        <v>30118</v>
      </c>
      <c r="D4218" s="841" t="s">
        <v>24956</v>
      </c>
      <c r="E4218" s="837">
        <v>1500</v>
      </c>
      <c r="F4218" s="269" t="s">
        <v>24957</v>
      </c>
      <c r="G4218" s="841" t="s">
        <v>24958</v>
      </c>
      <c r="H4218" s="842"/>
      <c r="I4218" s="842"/>
      <c r="J4218" s="107"/>
      <c r="K4218" s="10">
        <v>2</v>
      </c>
      <c r="L4218" s="10">
        <v>12</v>
      </c>
      <c r="M4218" s="838">
        <v>18000</v>
      </c>
      <c r="N4218" s="10">
        <v>1</v>
      </c>
      <c r="O4218" s="107">
        <v>6</v>
      </c>
      <c r="P4218" s="838">
        <f t="shared" si="36"/>
        <v>9000</v>
      </c>
      <c r="Q4218" s="10">
        <v>1</v>
      </c>
      <c r="R4218" s="107">
        <v>12</v>
      </c>
    </row>
    <row r="4219" spans="1:18" s="843" customFormat="1" ht="22.5" x14ac:dyDescent="0.25">
      <c r="A4219" s="107" t="s">
        <v>24902</v>
      </c>
      <c r="B4219" s="10" t="s">
        <v>19548</v>
      </c>
      <c r="C4219" s="269" t="s">
        <v>30118</v>
      </c>
      <c r="D4219" s="841" t="s">
        <v>24959</v>
      </c>
      <c r="E4219" s="837">
        <v>1600</v>
      </c>
      <c r="F4219" s="269" t="s">
        <v>24960</v>
      </c>
      <c r="G4219" s="841" t="s">
        <v>24961</v>
      </c>
      <c r="H4219" s="842"/>
      <c r="I4219" s="842"/>
      <c r="J4219" s="107"/>
      <c r="K4219" s="10">
        <v>2</v>
      </c>
      <c r="L4219" s="10">
        <v>12</v>
      </c>
      <c r="M4219" s="838">
        <v>19200</v>
      </c>
      <c r="N4219" s="10">
        <v>1</v>
      </c>
      <c r="O4219" s="107">
        <v>6</v>
      </c>
      <c r="P4219" s="838">
        <f t="shared" si="36"/>
        <v>9600</v>
      </c>
      <c r="Q4219" s="10">
        <v>1</v>
      </c>
      <c r="R4219" s="107">
        <v>12</v>
      </c>
    </row>
    <row r="4220" spans="1:18" s="843" customFormat="1" ht="22.5" x14ac:dyDescent="0.25">
      <c r="A4220" s="107" t="s">
        <v>24902</v>
      </c>
      <c r="B4220" s="10" t="s">
        <v>19548</v>
      </c>
      <c r="C4220" s="269" t="s">
        <v>30118</v>
      </c>
      <c r="D4220" s="841" t="s">
        <v>24962</v>
      </c>
      <c r="E4220" s="837">
        <v>1650</v>
      </c>
      <c r="F4220" s="269" t="s">
        <v>24963</v>
      </c>
      <c r="G4220" s="841" t="s">
        <v>24964</v>
      </c>
      <c r="H4220" s="842"/>
      <c r="I4220" s="842"/>
      <c r="J4220" s="107"/>
      <c r="K4220" s="10">
        <v>2</v>
      </c>
      <c r="L4220" s="10">
        <v>12</v>
      </c>
      <c r="M4220" s="838">
        <v>19800</v>
      </c>
      <c r="N4220" s="10">
        <v>1</v>
      </c>
      <c r="O4220" s="107">
        <v>6</v>
      </c>
      <c r="P4220" s="838">
        <f t="shared" si="36"/>
        <v>9900</v>
      </c>
      <c r="Q4220" s="10">
        <v>1</v>
      </c>
      <c r="R4220" s="107">
        <v>12</v>
      </c>
    </row>
    <row r="4221" spans="1:18" s="843" customFormat="1" ht="22.5" x14ac:dyDescent="0.25">
      <c r="A4221" s="107" t="s">
        <v>24902</v>
      </c>
      <c r="B4221" s="10" t="s">
        <v>19548</v>
      </c>
      <c r="C4221" s="269" t="s">
        <v>30118</v>
      </c>
      <c r="D4221" s="841" t="s">
        <v>24965</v>
      </c>
      <c r="E4221" s="837">
        <v>930</v>
      </c>
      <c r="F4221" s="269" t="s">
        <v>24966</v>
      </c>
      <c r="G4221" s="841" t="s">
        <v>24967</v>
      </c>
      <c r="H4221" s="842"/>
      <c r="I4221" s="842"/>
      <c r="J4221" s="107"/>
      <c r="K4221" s="10">
        <v>2</v>
      </c>
      <c r="L4221" s="10">
        <v>12</v>
      </c>
      <c r="M4221" s="838">
        <v>11160</v>
      </c>
      <c r="N4221" s="10">
        <v>1</v>
      </c>
      <c r="O4221" s="107">
        <v>6</v>
      </c>
      <c r="P4221" s="838">
        <f t="shared" si="36"/>
        <v>5580</v>
      </c>
      <c r="Q4221" s="10">
        <v>1</v>
      </c>
      <c r="R4221" s="107">
        <v>12</v>
      </c>
    </row>
    <row r="4222" spans="1:18" s="843" customFormat="1" ht="22.5" x14ac:dyDescent="0.25">
      <c r="A4222" s="107" t="s">
        <v>24902</v>
      </c>
      <c r="B4222" s="10" t="s">
        <v>19548</v>
      </c>
      <c r="C4222" s="269" t="s">
        <v>30118</v>
      </c>
      <c r="D4222" s="841" t="s">
        <v>24113</v>
      </c>
      <c r="E4222" s="837">
        <v>1300</v>
      </c>
      <c r="F4222" s="269" t="s">
        <v>24968</v>
      </c>
      <c r="G4222" s="841" t="s">
        <v>24969</v>
      </c>
      <c r="H4222" s="842"/>
      <c r="I4222" s="842"/>
      <c r="J4222" s="107"/>
      <c r="K4222" s="10">
        <v>2</v>
      </c>
      <c r="L4222" s="10">
        <v>12</v>
      </c>
      <c r="M4222" s="838">
        <v>15600</v>
      </c>
      <c r="N4222" s="10">
        <v>1</v>
      </c>
      <c r="O4222" s="107">
        <v>6</v>
      </c>
      <c r="P4222" s="838">
        <f t="shared" si="36"/>
        <v>7800</v>
      </c>
      <c r="Q4222" s="10">
        <v>1</v>
      </c>
      <c r="R4222" s="107">
        <v>12</v>
      </c>
    </row>
    <row r="4223" spans="1:18" s="843" customFormat="1" ht="22.5" x14ac:dyDescent="0.25">
      <c r="A4223" s="107" t="s">
        <v>24902</v>
      </c>
      <c r="B4223" s="10" t="s">
        <v>19548</v>
      </c>
      <c r="C4223" s="269" t="s">
        <v>30118</v>
      </c>
      <c r="D4223" s="841" t="s">
        <v>24970</v>
      </c>
      <c r="E4223" s="837">
        <v>1600</v>
      </c>
      <c r="F4223" s="269" t="s">
        <v>24971</v>
      </c>
      <c r="G4223" s="841" t="s">
        <v>24972</v>
      </c>
      <c r="H4223" s="842"/>
      <c r="I4223" s="842"/>
      <c r="J4223" s="107"/>
      <c r="K4223" s="10">
        <v>2</v>
      </c>
      <c r="L4223" s="10">
        <v>12</v>
      </c>
      <c r="M4223" s="838">
        <v>19200</v>
      </c>
      <c r="N4223" s="10">
        <v>1</v>
      </c>
      <c r="O4223" s="107">
        <v>6</v>
      </c>
      <c r="P4223" s="838">
        <f t="shared" si="36"/>
        <v>9600</v>
      </c>
      <c r="Q4223" s="10">
        <v>1</v>
      </c>
      <c r="R4223" s="107">
        <v>12</v>
      </c>
    </row>
    <row r="4224" spans="1:18" s="843" customFormat="1" ht="22.5" x14ac:dyDescent="0.25">
      <c r="A4224" s="107" t="s">
        <v>24902</v>
      </c>
      <c r="B4224" s="10" t="s">
        <v>19548</v>
      </c>
      <c r="C4224" s="269" t="s">
        <v>30118</v>
      </c>
      <c r="D4224" s="841" t="s">
        <v>24213</v>
      </c>
      <c r="E4224" s="837">
        <v>1300</v>
      </c>
      <c r="F4224" s="269" t="s">
        <v>24973</v>
      </c>
      <c r="G4224" s="841" t="s">
        <v>24974</v>
      </c>
      <c r="H4224" s="842"/>
      <c r="I4224" s="842"/>
      <c r="J4224" s="107"/>
      <c r="K4224" s="10">
        <v>2</v>
      </c>
      <c r="L4224" s="10">
        <v>12</v>
      </c>
      <c r="M4224" s="838">
        <v>15600</v>
      </c>
      <c r="N4224" s="10">
        <v>1</v>
      </c>
      <c r="O4224" s="107">
        <v>6</v>
      </c>
      <c r="P4224" s="838">
        <f t="shared" si="36"/>
        <v>7800</v>
      </c>
      <c r="Q4224" s="10">
        <v>1</v>
      </c>
      <c r="R4224" s="107">
        <v>12</v>
      </c>
    </row>
    <row r="4225" spans="1:18" s="843" customFormat="1" ht="22.5" x14ac:dyDescent="0.25">
      <c r="A4225" s="107" t="s">
        <v>24902</v>
      </c>
      <c r="B4225" s="10" t="s">
        <v>19548</v>
      </c>
      <c r="C4225" s="269" t="s">
        <v>30118</v>
      </c>
      <c r="D4225" s="841" t="s">
        <v>24975</v>
      </c>
      <c r="E4225" s="837">
        <v>1600</v>
      </c>
      <c r="F4225" s="269" t="s">
        <v>24976</v>
      </c>
      <c r="G4225" s="841" t="s">
        <v>24977</v>
      </c>
      <c r="H4225" s="842"/>
      <c r="I4225" s="842"/>
      <c r="J4225" s="107"/>
      <c r="K4225" s="10">
        <v>2</v>
      </c>
      <c r="L4225" s="10">
        <v>12</v>
      </c>
      <c r="M4225" s="838">
        <v>19200</v>
      </c>
      <c r="N4225" s="10">
        <v>1</v>
      </c>
      <c r="O4225" s="107">
        <v>6</v>
      </c>
      <c r="P4225" s="838">
        <f t="shared" si="36"/>
        <v>9600</v>
      </c>
      <c r="Q4225" s="10">
        <v>1</v>
      </c>
      <c r="R4225" s="107">
        <v>12</v>
      </c>
    </row>
    <row r="4226" spans="1:18" s="843" customFormat="1" ht="22.5" x14ac:dyDescent="0.25">
      <c r="A4226" s="107" t="s">
        <v>24902</v>
      </c>
      <c r="B4226" s="10" t="s">
        <v>19548</v>
      </c>
      <c r="C4226" s="269" t="s">
        <v>30118</v>
      </c>
      <c r="D4226" s="841" t="s">
        <v>24978</v>
      </c>
      <c r="E4226" s="837">
        <v>1650</v>
      </c>
      <c r="F4226" s="269" t="s">
        <v>24979</v>
      </c>
      <c r="G4226" s="841" t="s">
        <v>24980</v>
      </c>
      <c r="H4226" s="842"/>
      <c r="I4226" s="842"/>
      <c r="J4226" s="107"/>
      <c r="K4226" s="10">
        <v>2</v>
      </c>
      <c r="L4226" s="10">
        <v>12</v>
      </c>
      <c r="M4226" s="838">
        <v>19800</v>
      </c>
      <c r="N4226" s="10">
        <v>1</v>
      </c>
      <c r="O4226" s="107">
        <v>6</v>
      </c>
      <c r="P4226" s="838">
        <f t="shared" si="36"/>
        <v>9900</v>
      </c>
      <c r="Q4226" s="10">
        <v>1</v>
      </c>
      <c r="R4226" s="107">
        <v>12</v>
      </c>
    </row>
    <row r="4227" spans="1:18" s="843" customFormat="1" ht="22.5" x14ac:dyDescent="0.25">
      <c r="A4227" s="107" t="s">
        <v>24902</v>
      </c>
      <c r="B4227" s="10" t="s">
        <v>19548</v>
      </c>
      <c r="C4227" s="269" t="s">
        <v>30118</v>
      </c>
      <c r="D4227" s="841" t="s">
        <v>24924</v>
      </c>
      <c r="E4227" s="837">
        <v>1300</v>
      </c>
      <c r="F4227" s="269" t="s">
        <v>24981</v>
      </c>
      <c r="G4227" s="841" t="s">
        <v>24982</v>
      </c>
      <c r="H4227" s="842"/>
      <c r="I4227" s="842"/>
      <c r="J4227" s="107"/>
      <c r="K4227" s="10">
        <v>2</v>
      </c>
      <c r="L4227" s="10">
        <v>12</v>
      </c>
      <c r="M4227" s="838">
        <v>15600</v>
      </c>
      <c r="N4227" s="10">
        <v>1</v>
      </c>
      <c r="O4227" s="107">
        <v>6</v>
      </c>
      <c r="P4227" s="838">
        <f t="shared" si="36"/>
        <v>7800</v>
      </c>
      <c r="Q4227" s="10">
        <v>1</v>
      </c>
      <c r="R4227" s="107">
        <v>12</v>
      </c>
    </row>
    <row r="4228" spans="1:18" s="843" customFormat="1" ht="22.5" x14ac:dyDescent="0.25">
      <c r="A4228" s="107" t="s">
        <v>24902</v>
      </c>
      <c r="B4228" s="10" t="s">
        <v>19548</v>
      </c>
      <c r="C4228" s="269" t="s">
        <v>30118</v>
      </c>
      <c r="D4228" s="841" t="s">
        <v>24113</v>
      </c>
      <c r="E4228" s="837">
        <v>930</v>
      </c>
      <c r="F4228" s="269" t="s">
        <v>24983</v>
      </c>
      <c r="G4228" s="841" t="s">
        <v>24984</v>
      </c>
      <c r="H4228" s="842"/>
      <c r="I4228" s="842"/>
      <c r="J4228" s="107"/>
      <c r="K4228" s="10">
        <v>2</v>
      </c>
      <c r="L4228" s="10">
        <v>12</v>
      </c>
      <c r="M4228" s="838">
        <v>11160</v>
      </c>
      <c r="N4228" s="10">
        <v>1</v>
      </c>
      <c r="O4228" s="107">
        <v>6</v>
      </c>
      <c r="P4228" s="838">
        <f t="shared" si="36"/>
        <v>5580</v>
      </c>
      <c r="Q4228" s="10">
        <v>1</v>
      </c>
      <c r="R4228" s="107">
        <v>12</v>
      </c>
    </row>
    <row r="4229" spans="1:18" s="843" customFormat="1" ht="22.5" x14ac:dyDescent="0.25">
      <c r="A4229" s="107" t="s">
        <v>24902</v>
      </c>
      <c r="B4229" s="10" t="s">
        <v>19548</v>
      </c>
      <c r="C4229" s="269" t="s">
        <v>30118</v>
      </c>
      <c r="D4229" s="841" t="s">
        <v>24075</v>
      </c>
      <c r="E4229" s="837">
        <v>1650</v>
      </c>
      <c r="F4229" s="269" t="s">
        <v>24985</v>
      </c>
      <c r="G4229" s="841" t="s">
        <v>24986</v>
      </c>
      <c r="H4229" s="842"/>
      <c r="I4229" s="842"/>
      <c r="J4229" s="107"/>
      <c r="K4229" s="10">
        <v>2</v>
      </c>
      <c r="L4229" s="10">
        <v>12</v>
      </c>
      <c r="M4229" s="838">
        <v>19800</v>
      </c>
      <c r="N4229" s="10">
        <v>1</v>
      </c>
      <c r="O4229" s="107">
        <v>6</v>
      </c>
      <c r="P4229" s="838">
        <f t="shared" si="36"/>
        <v>9900</v>
      </c>
      <c r="Q4229" s="10">
        <v>1</v>
      </c>
      <c r="R4229" s="107">
        <v>12</v>
      </c>
    </row>
    <row r="4230" spans="1:18" s="843" customFormat="1" ht="22.5" x14ac:dyDescent="0.25">
      <c r="A4230" s="107" t="s">
        <v>24902</v>
      </c>
      <c r="B4230" s="10" t="s">
        <v>19548</v>
      </c>
      <c r="C4230" s="269" t="s">
        <v>30118</v>
      </c>
      <c r="D4230" s="841" t="s">
        <v>24113</v>
      </c>
      <c r="E4230" s="837">
        <v>930</v>
      </c>
      <c r="F4230" s="269" t="s">
        <v>24987</v>
      </c>
      <c r="G4230" s="841" t="s">
        <v>24988</v>
      </c>
      <c r="H4230" s="842"/>
      <c r="I4230" s="842"/>
      <c r="J4230" s="107"/>
      <c r="K4230" s="10">
        <v>2</v>
      </c>
      <c r="L4230" s="10">
        <v>12</v>
      </c>
      <c r="M4230" s="838">
        <v>11160</v>
      </c>
      <c r="N4230" s="10">
        <v>1</v>
      </c>
      <c r="O4230" s="107">
        <v>6</v>
      </c>
      <c r="P4230" s="838">
        <f t="shared" si="36"/>
        <v>5580</v>
      </c>
      <c r="Q4230" s="10">
        <v>1</v>
      </c>
      <c r="R4230" s="107">
        <v>12</v>
      </c>
    </row>
    <row r="4231" spans="1:18" s="843" customFormat="1" ht="22.5" x14ac:dyDescent="0.25">
      <c r="A4231" s="107" t="s">
        <v>24902</v>
      </c>
      <c r="B4231" s="10" t="s">
        <v>19548</v>
      </c>
      <c r="C4231" s="269" t="s">
        <v>30118</v>
      </c>
      <c r="D4231" s="841" t="s">
        <v>24989</v>
      </c>
      <c r="E4231" s="837">
        <v>1650</v>
      </c>
      <c r="F4231" s="269" t="s">
        <v>24990</v>
      </c>
      <c r="G4231" s="841" t="s">
        <v>24991</v>
      </c>
      <c r="H4231" s="842"/>
      <c r="I4231" s="842"/>
      <c r="J4231" s="107"/>
      <c r="K4231" s="10">
        <v>2</v>
      </c>
      <c r="L4231" s="10">
        <v>12</v>
      </c>
      <c r="M4231" s="838">
        <v>19800</v>
      </c>
      <c r="N4231" s="10">
        <v>1</v>
      </c>
      <c r="O4231" s="107">
        <v>6</v>
      </c>
      <c r="P4231" s="838">
        <f t="shared" si="36"/>
        <v>9900</v>
      </c>
      <c r="Q4231" s="10">
        <v>1</v>
      </c>
      <c r="R4231" s="107">
        <v>12</v>
      </c>
    </row>
    <row r="4232" spans="1:18" s="843" customFormat="1" ht="22.5" x14ac:dyDescent="0.25">
      <c r="A4232" s="107" t="s">
        <v>24902</v>
      </c>
      <c r="B4232" s="10" t="s">
        <v>19548</v>
      </c>
      <c r="C4232" s="269" t="s">
        <v>30118</v>
      </c>
      <c r="D4232" s="841" t="s">
        <v>24113</v>
      </c>
      <c r="E4232" s="837">
        <v>930</v>
      </c>
      <c r="F4232" s="269" t="s">
        <v>24992</v>
      </c>
      <c r="G4232" s="841" t="s">
        <v>24993</v>
      </c>
      <c r="H4232" s="842"/>
      <c r="I4232" s="842"/>
      <c r="J4232" s="107"/>
      <c r="K4232" s="10">
        <v>2</v>
      </c>
      <c r="L4232" s="10">
        <v>12</v>
      </c>
      <c r="M4232" s="838">
        <v>11160</v>
      </c>
      <c r="N4232" s="10">
        <v>1</v>
      </c>
      <c r="O4232" s="107">
        <v>6</v>
      </c>
      <c r="P4232" s="838">
        <f t="shared" si="36"/>
        <v>5580</v>
      </c>
      <c r="Q4232" s="10">
        <v>1</v>
      </c>
      <c r="R4232" s="107">
        <v>12</v>
      </c>
    </row>
    <row r="4233" spans="1:18" s="843" customFormat="1" ht="22.5" x14ac:dyDescent="0.25">
      <c r="A4233" s="107" t="s">
        <v>24902</v>
      </c>
      <c r="B4233" s="10" t="s">
        <v>19548</v>
      </c>
      <c r="C4233" s="269" t="s">
        <v>30118</v>
      </c>
      <c r="D4233" s="841" t="s">
        <v>24113</v>
      </c>
      <c r="E4233" s="837">
        <v>930</v>
      </c>
      <c r="F4233" s="269" t="s">
        <v>24994</v>
      </c>
      <c r="G4233" s="841" t="s">
        <v>24995</v>
      </c>
      <c r="H4233" s="842"/>
      <c r="I4233" s="842"/>
      <c r="J4233" s="107"/>
      <c r="K4233" s="10">
        <v>2</v>
      </c>
      <c r="L4233" s="10">
        <v>12</v>
      </c>
      <c r="M4233" s="838">
        <v>11160</v>
      </c>
      <c r="N4233" s="10">
        <v>1</v>
      </c>
      <c r="O4233" s="107">
        <v>6</v>
      </c>
      <c r="P4233" s="838">
        <f t="shared" si="36"/>
        <v>5580</v>
      </c>
      <c r="Q4233" s="10">
        <v>1</v>
      </c>
      <c r="R4233" s="107">
        <v>12</v>
      </c>
    </row>
    <row r="4234" spans="1:18" s="843" customFormat="1" ht="22.5" x14ac:dyDescent="0.25">
      <c r="A4234" s="107" t="s">
        <v>24902</v>
      </c>
      <c r="B4234" s="10" t="s">
        <v>19548</v>
      </c>
      <c r="C4234" s="269" t="s">
        <v>30118</v>
      </c>
      <c r="D4234" s="841" t="s">
        <v>24113</v>
      </c>
      <c r="E4234" s="837">
        <v>930</v>
      </c>
      <c r="F4234" s="269" t="s">
        <v>24996</v>
      </c>
      <c r="G4234" s="841" t="s">
        <v>24997</v>
      </c>
      <c r="H4234" s="842"/>
      <c r="I4234" s="842"/>
      <c r="J4234" s="107"/>
      <c r="K4234" s="10">
        <v>2</v>
      </c>
      <c r="L4234" s="10">
        <v>12</v>
      </c>
      <c r="M4234" s="838">
        <v>11160</v>
      </c>
      <c r="N4234" s="10">
        <v>1</v>
      </c>
      <c r="O4234" s="107">
        <v>6</v>
      </c>
      <c r="P4234" s="838">
        <f t="shared" si="36"/>
        <v>5580</v>
      </c>
      <c r="Q4234" s="10">
        <v>1</v>
      </c>
      <c r="R4234" s="107">
        <v>12</v>
      </c>
    </row>
    <row r="4235" spans="1:18" s="843" customFormat="1" ht="22.5" x14ac:dyDescent="0.25">
      <c r="A4235" s="107" t="s">
        <v>24902</v>
      </c>
      <c r="B4235" s="10" t="s">
        <v>19548</v>
      </c>
      <c r="C4235" s="269" t="s">
        <v>30118</v>
      </c>
      <c r="D4235" s="841" t="s">
        <v>24998</v>
      </c>
      <c r="E4235" s="837">
        <v>2200</v>
      </c>
      <c r="F4235" s="269" t="s">
        <v>24999</v>
      </c>
      <c r="G4235" s="841" t="s">
        <v>25000</v>
      </c>
      <c r="H4235" s="842" t="s">
        <v>24069</v>
      </c>
      <c r="I4235" s="842"/>
      <c r="J4235" s="107"/>
      <c r="K4235" s="10">
        <v>2</v>
      </c>
      <c r="L4235" s="10">
        <v>12</v>
      </c>
      <c r="M4235" s="838">
        <v>26400</v>
      </c>
      <c r="N4235" s="10">
        <v>1</v>
      </c>
      <c r="O4235" s="107">
        <v>6</v>
      </c>
      <c r="P4235" s="838">
        <f t="shared" si="36"/>
        <v>13200</v>
      </c>
      <c r="Q4235" s="10">
        <v>1</v>
      </c>
      <c r="R4235" s="107">
        <v>12</v>
      </c>
    </row>
    <row r="4236" spans="1:18" s="843" customFormat="1" ht="11.25" x14ac:dyDescent="0.25">
      <c r="A4236" s="107" t="s">
        <v>25001</v>
      </c>
      <c r="B4236" s="10" t="s">
        <v>19548</v>
      </c>
      <c r="C4236" s="269" t="s">
        <v>30118</v>
      </c>
      <c r="D4236" s="841" t="s">
        <v>25002</v>
      </c>
      <c r="E4236" s="837">
        <v>930</v>
      </c>
      <c r="F4236" s="269" t="s">
        <v>25003</v>
      </c>
      <c r="G4236" s="841" t="s">
        <v>25004</v>
      </c>
      <c r="H4236" s="842"/>
      <c r="I4236" s="842"/>
      <c r="J4236" s="107"/>
      <c r="K4236" s="10">
        <v>2</v>
      </c>
      <c r="L4236" s="10">
        <v>12</v>
      </c>
      <c r="M4236" s="838">
        <v>11160</v>
      </c>
      <c r="N4236" s="10">
        <v>1</v>
      </c>
      <c r="O4236" s="107">
        <v>6</v>
      </c>
      <c r="P4236" s="838">
        <f t="shared" si="36"/>
        <v>5580</v>
      </c>
      <c r="Q4236" s="10">
        <v>1</v>
      </c>
      <c r="R4236" s="107">
        <v>12</v>
      </c>
    </row>
    <row r="4237" spans="1:18" s="843" customFormat="1" ht="11.25" x14ac:dyDescent="0.25">
      <c r="A4237" s="107" t="s">
        <v>25001</v>
      </c>
      <c r="B4237" s="10" t="s">
        <v>19548</v>
      </c>
      <c r="C4237" s="269" t="s">
        <v>30118</v>
      </c>
      <c r="D4237" s="841" t="s">
        <v>25005</v>
      </c>
      <c r="E4237" s="837">
        <v>930</v>
      </c>
      <c r="F4237" s="269" t="s">
        <v>25006</v>
      </c>
      <c r="G4237" s="841" t="s">
        <v>25007</v>
      </c>
      <c r="H4237" s="842"/>
      <c r="I4237" s="842"/>
      <c r="J4237" s="107"/>
      <c r="K4237" s="10">
        <v>2</v>
      </c>
      <c r="L4237" s="10">
        <v>12</v>
      </c>
      <c r="M4237" s="838">
        <v>11160</v>
      </c>
      <c r="N4237" s="10">
        <v>1</v>
      </c>
      <c r="O4237" s="107">
        <v>6</v>
      </c>
      <c r="P4237" s="838">
        <f t="shared" si="36"/>
        <v>5580</v>
      </c>
      <c r="Q4237" s="10">
        <v>1</v>
      </c>
      <c r="R4237" s="107">
        <v>12</v>
      </c>
    </row>
    <row r="4238" spans="1:18" s="843" customFormat="1" ht="11.25" x14ac:dyDescent="0.25">
      <c r="A4238" s="107" t="s">
        <v>25001</v>
      </c>
      <c r="B4238" s="10" t="s">
        <v>19548</v>
      </c>
      <c r="C4238" s="269" t="s">
        <v>30118</v>
      </c>
      <c r="D4238" s="841" t="s">
        <v>25008</v>
      </c>
      <c r="E4238" s="837">
        <v>930</v>
      </c>
      <c r="F4238" s="269" t="s">
        <v>25009</v>
      </c>
      <c r="G4238" s="841" t="s">
        <v>25010</v>
      </c>
      <c r="H4238" s="842"/>
      <c r="I4238" s="842"/>
      <c r="J4238" s="107"/>
      <c r="K4238" s="10">
        <v>2</v>
      </c>
      <c r="L4238" s="10">
        <v>12</v>
      </c>
      <c r="M4238" s="838">
        <v>11160</v>
      </c>
      <c r="N4238" s="10">
        <v>1</v>
      </c>
      <c r="O4238" s="107">
        <v>6</v>
      </c>
      <c r="P4238" s="838">
        <f t="shared" si="36"/>
        <v>5580</v>
      </c>
      <c r="Q4238" s="10">
        <v>1</v>
      </c>
      <c r="R4238" s="107">
        <v>12</v>
      </c>
    </row>
    <row r="4239" spans="1:18" s="843" customFormat="1" ht="11.25" x14ac:dyDescent="0.25">
      <c r="A4239" s="107" t="s">
        <v>25001</v>
      </c>
      <c r="B4239" s="10" t="s">
        <v>19548</v>
      </c>
      <c r="C4239" s="269" t="s">
        <v>30118</v>
      </c>
      <c r="D4239" s="841" t="s">
        <v>25011</v>
      </c>
      <c r="E4239" s="837">
        <v>930</v>
      </c>
      <c r="F4239" s="269" t="s">
        <v>25012</v>
      </c>
      <c r="G4239" s="841" t="s">
        <v>25013</v>
      </c>
      <c r="H4239" s="842"/>
      <c r="I4239" s="842"/>
      <c r="J4239" s="107"/>
      <c r="K4239" s="10">
        <v>2</v>
      </c>
      <c r="L4239" s="10">
        <v>12</v>
      </c>
      <c r="M4239" s="838">
        <v>11160</v>
      </c>
      <c r="N4239" s="10">
        <v>1</v>
      </c>
      <c r="O4239" s="107">
        <v>6</v>
      </c>
      <c r="P4239" s="838">
        <f t="shared" si="36"/>
        <v>5580</v>
      </c>
      <c r="Q4239" s="10">
        <v>1</v>
      </c>
      <c r="R4239" s="107">
        <v>12</v>
      </c>
    </row>
    <row r="4240" spans="1:18" s="843" customFormat="1" ht="11.25" x14ac:dyDescent="0.25">
      <c r="A4240" s="107" t="s">
        <v>25001</v>
      </c>
      <c r="B4240" s="10" t="s">
        <v>19548</v>
      </c>
      <c r="C4240" s="269" t="s">
        <v>30118</v>
      </c>
      <c r="D4240" s="841" t="s">
        <v>24070</v>
      </c>
      <c r="E4240" s="837">
        <v>1150</v>
      </c>
      <c r="F4240" s="269" t="s">
        <v>25014</v>
      </c>
      <c r="G4240" s="841" t="s">
        <v>25015</v>
      </c>
      <c r="H4240" s="842"/>
      <c r="I4240" s="842"/>
      <c r="J4240" s="107"/>
      <c r="K4240" s="10">
        <v>1</v>
      </c>
      <c r="L4240" s="10">
        <v>2</v>
      </c>
      <c r="M4240" s="838">
        <v>2300</v>
      </c>
      <c r="N4240" s="10">
        <v>0</v>
      </c>
      <c r="O4240" s="107">
        <v>0</v>
      </c>
      <c r="P4240" s="838">
        <v>0</v>
      </c>
      <c r="Q4240" s="10">
        <v>0</v>
      </c>
      <c r="R4240" s="107">
        <v>0</v>
      </c>
    </row>
    <row r="4241" spans="1:18" s="843" customFormat="1" ht="11.25" x14ac:dyDescent="0.25">
      <c r="A4241" s="107" t="s">
        <v>25001</v>
      </c>
      <c r="B4241" s="10" t="s">
        <v>19548</v>
      </c>
      <c r="C4241" s="269" t="s">
        <v>30118</v>
      </c>
      <c r="D4241" s="841" t="s">
        <v>24113</v>
      </c>
      <c r="E4241" s="837">
        <v>1200</v>
      </c>
      <c r="F4241" s="269" t="s">
        <v>25016</v>
      </c>
      <c r="G4241" s="841" t="s">
        <v>25017</v>
      </c>
      <c r="H4241" s="842"/>
      <c r="I4241" s="842"/>
      <c r="J4241" s="107"/>
      <c r="K4241" s="10">
        <v>1</v>
      </c>
      <c r="L4241" s="10">
        <v>2</v>
      </c>
      <c r="M4241" s="838">
        <v>2400</v>
      </c>
      <c r="N4241" s="10">
        <v>0</v>
      </c>
      <c r="O4241" s="107">
        <v>0</v>
      </c>
      <c r="P4241" s="838">
        <v>0</v>
      </c>
      <c r="Q4241" s="10">
        <v>0</v>
      </c>
      <c r="R4241" s="107">
        <v>0</v>
      </c>
    </row>
    <row r="4242" spans="1:18" s="843" customFormat="1" ht="11.25" x14ac:dyDescent="0.25">
      <c r="A4242" s="107" t="s">
        <v>25001</v>
      </c>
      <c r="B4242" s="10" t="s">
        <v>19548</v>
      </c>
      <c r="C4242" s="269" t="s">
        <v>30118</v>
      </c>
      <c r="D4242" s="841" t="s">
        <v>25018</v>
      </c>
      <c r="E4242" s="837">
        <v>930</v>
      </c>
      <c r="F4242" s="269" t="s">
        <v>25019</v>
      </c>
      <c r="G4242" s="841" t="s">
        <v>25020</v>
      </c>
      <c r="H4242" s="842"/>
      <c r="I4242" s="842"/>
      <c r="J4242" s="107"/>
      <c r="K4242" s="10">
        <v>2</v>
      </c>
      <c r="L4242" s="10">
        <v>12</v>
      </c>
      <c r="M4242" s="838">
        <v>11160</v>
      </c>
      <c r="N4242" s="10">
        <v>1</v>
      </c>
      <c r="O4242" s="107">
        <v>6</v>
      </c>
      <c r="P4242" s="838">
        <f t="shared" ref="P4242:P4243" si="37">E4242*O4242</f>
        <v>5580</v>
      </c>
      <c r="Q4242" s="10">
        <v>1</v>
      </c>
      <c r="R4242" s="107">
        <v>12</v>
      </c>
    </row>
    <row r="4243" spans="1:18" s="843" customFormat="1" ht="11.25" x14ac:dyDescent="0.25">
      <c r="A4243" s="107" t="s">
        <v>25001</v>
      </c>
      <c r="B4243" s="10" t="s">
        <v>19548</v>
      </c>
      <c r="C4243" s="269" t="s">
        <v>30118</v>
      </c>
      <c r="D4243" s="841" t="s">
        <v>25021</v>
      </c>
      <c r="E4243" s="837">
        <v>2000</v>
      </c>
      <c r="F4243" s="269" t="s">
        <v>25022</v>
      </c>
      <c r="G4243" s="841" t="s">
        <v>25023</v>
      </c>
      <c r="H4243" s="842" t="s">
        <v>24069</v>
      </c>
      <c r="I4243" s="842"/>
      <c r="J4243" s="107"/>
      <c r="K4243" s="10">
        <v>2</v>
      </c>
      <c r="L4243" s="10">
        <v>12</v>
      </c>
      <c r="M4243" s="838">
        <v>24000</v>
      </c>
      <c r="N4243" s="10">
        <v>1</v>
      </c>
      <c r="O4243" s="107">
        <v>6</v>
      </c>
      <c r="P4243" s="838">
        <f t="shared" si="37"/>
        <v>12000</v>
      </c>
      <c r="Q4243" s="10">
        <v>1</v>
      </c>
      <c r="R4243" s="107">
        <v>12</v>
      </c>
    </row>
    <row r="4244" spans="1:18" s="843" customFormat="1" ht="11.25" x14ac:dyDescent="0.25">
      <c r="A4244" s="107" t="s">
        <v>25001</v>
      </c>
      <c r="B4244" s="10" t="s">
        <v>19548</v>
      </c>
      <c r="C4244" s="269" t="s">
        <v>30118</v>
      </c>
      <c r="D4244" s="841" t="s">
        <v>24113</v>
      </c>
      <c r="E4244" s="837">
        <v>1200</v>
      </c>
      <c r="F4244" s="269" t="s">
        <v>25024</v>
      </c>
      <c r="G4244" s="841" t="s">
        <v>25025</v>
      </c>
      <c r="H4244" s="842"/>
      <c r="I4244" s="842"/>
      <c r="J4244" s="107"/>
      <c r="K4244" s="10">
        <v>1</v>
      </c>
      <c r="L4244" s="10">
        <v>2</v>
      </c>
      <c r="M4244" s="838">
        <v>2400</v>
      </c>
      <c r="N4244" s="10">
        <v>0</v>
      </c>
      <c r="O4244" s="107">
        <v>0</v>
      </c>
      <c r="P4244" s="838">
        <v>0</v>
      </c>
      <c r="Q4244" s="10">
        <v>0</v>
      </c>
      <c r="R4244" s="107">
        <v>0</v>
      </c>
    </row>
    <row r="4245" spans="1:18" s="843" customFormat="1" ht="11.25" x14ac:dyDescent="0.25">
      <c r="A4245" s="107" t="s">
        <v>25001</v>
      </c>
      <c r="B4245" s="10" t="s">
        <v>19548</v>
      </c>
      <c r="C4245" s="269" t="s">
        <v>30118</v>
      </c>
      <c r="D4245" s="841" t="s">
        <v>25026</v>
      </c>
      <c r="E4245" s="837">
        <v>930</v>
      </c>
      <c r="F4245" s="269" t="s">
        <v>25027</v>
      </c>
      <c r="G4245" s="841" t="s">
        <v>25028</v>
      </c>
      <c r="H4245" s="842"/>
      <c r="I4245" s="842"/>
      <c r="J4245" s="107"/>
      <c r="K4245" s="10">
        <v>2</v>
      </c>
      <c r="L4245" s="10">
        <v>12</v>
      </c>
      <c r="M4245" s="838">
        <v>11160</v>
      </c>
      <c r="N4245" s="10">
        <v>1</v>
      </c>
      <c r="O4245" s="107">
        <v>6</v>
      </c>
      <c r="P4245" s="838">
        <f t="shared" ref="P4245:P4261" si="38">E4245*O4245</f>
        <v>5580</v>
      </c>
      <c r="Q4245" s="10">
        <v>1</v>
      </c>
      <c r="R4245" s="107">
        <v>12</v>
      </c>
    </row>
    <row r="4246" spans="1:18" s="843" customFormat="1" ht="11.25" x14ac:dyDescent="0.25">
      <c r="A4246" s="107" t="s">
        <v>25001</v>
      </c>
      <c r="B4246" s="10" t="s">
        <v>19548</v>
      </c>
      <c r="C4246" s="269" t="s">
        <v>30118</v>
      </c>
      <c r="D4246" s="841" t="s">
        <v>25018</v>
      </c>
      <c r="E4246" s="837">
        <v>930</v>
      </c>
      <c r="F4246" s="269" t="s">
        <v>25029</v>
      </c>
      <c r="G4246" s="841" t="s">
        <v>25030</v>
      </c>
      <c r="H4246" s="842"/>
      <c r="I4246" s="842"/>
      <c r="J4246" s="107"/>
      <c r="K4246" s="10">
        <v>2</v>
      </c>
      <c r="L4246" s="10">
        <v>12</v>
      </c>
      <c r="M4246" s="838">
        <v>11160</v>
      </c>
      <c r="N4246" s="10">
        <v>1</v>
      </c>
      <c r="O4246" s="107">
        <v>6</v>
      </c>
      <c r="P4246" s="838">
        <f t="shared" si="38"/>
        <v>5580</v>
      </c>
      <c r="Q4246" s="10">
        <v>1</v>
      </c>
      <c r="R4246" s="107">
        <v>12</v>
      </c>
    </row>
    <row r="4247" spans="1:18" s="843" customFormat="1" ht="11.25" x14ac:dyDescent="0.25">
      <c r="A4247" s="107" t="s">
        <v>25001</v>
      </c>
      <c r="B4247" s="10" t="s">
        <v>19548</v>
      </c>
      <c r="C4247" s="269" t="s">
        <v>30118</v>
      </c>
      <c r="D4247" s="841" t="s">
        <v>25031</v>
      </c>
      <c r="E4247" s="837">
        <v>930</v>
      </c>
      <c r="F4247" s="269" t="s">
        <v>25032</v>
      </c>
      <c r="G4247" s="841" t="s">
        <v>25033</v>
      </c>
      <c r="H4247" s="842"/>
      <c r="I4247" s="842"/>
      <c r="J4247" s="107"/>
      <c r="K4247" s="10">
        <v>2</v>
      </c>
      <c r="L4247" s="10">
        <v>12</v>
      </c>
      <c r="M4247" s="838">
        <v>11160</v>
      </c>
      <c r="N4247" s="10">
        <v>1</v>
      </c>
      <c r="O4247" s="107">
        <v>6</v>
      </c>
      <c r="P4247" s="838">
        <f t="shared" si="38"/>
        <v>5580</v>
      </c>
      <c r="Q4247" s="10">
        <v>1</v>
      </c>
      <c r="R4247" s="107">
        <v>12</v>
      </c>
    </row>
    <row r="4248" spans="1:18" s="843" customFormat="1" ht="11.25" x14ac:dyDescent="0.25">
      <c r="A4248" s="107" t="s">
        <v>25001</v>
      </c>
      <c r="B4248" s="10" t="s">
        <v>19548</v>
      </c>
      <c r="C4248" s="269" t="s">
        <v>30118</v>
      </c>
      <c r="D4248" s="841" t="s">
        <v>25034</v>
      </c>
      <c r="E4248" s="837">
        <v>2000</v>
      </c>
      <c r="F4248" s="269" t="s">
        <v>25035</v>
      </c>
      <c r="G4248" s="841" t="s">
        <v>25036</v>
      </c>
      <c r="H4248" s="842"/>
      <c r="I4248" s="842"/>
      <c r="J4248" s="107"/>
      <c r="K4248" s="10">
        <v>2</v>
      </c>
      <c r="L4248" s="10">
        <v>12</v>
      </c>
      <c r="M4248" s="838">
        <v>24000</v>
      </c>
      <c r="N4248" s="10">
        <v>1</v>
      </c>
      <c r="O4248" s="107">
        <v>6</v>
      </c>
      <c r="P4248" s="838">
        <f t="shared" si="38"/>
        <v>12000</v>
      </c>
      <c r="Q4248" s="10">
        <v>1</v>
      </c>
      <c r="R4248" s="107">
        <v>12</v>
      </c>
    </row>
    <row r="4249" spans="1:18" s="843" customFormat="1" ht="11.25" x14ac:dyDescent="0.25">
      <c r="A4249" s="107" t="s">
        <v>25001</v>
      </c>
      <c r="B4249" s="10" t="s">
        <v>19548</v>
      </c>
      <c r="C4249" s="269" t="s">
        <v>30118</v>
      </c>
      <c r="D4249" s="841" t="s">
        <v>25037</v>
      </c>
      <c r="E4249" s="837">
        <v>930</v>
      </c>
      <c r="F4249" s="269" t="s">
        <v>25038</v>
      </c>
      <c r="G4249" s="841" t="s">
        <v>25039</v>
      </c>
      <c r="H4249" s="842"/>
      <c r="I4249" s="842"/>
      <c r="J4249" s="107"/>
      <c r="K4249" s="10">
        <v>2</v>
      </c>
      <c r="L4249" s="10">
        <v>12</v>
      </c>
      <c r="M4249" s="838">
        <v>11160</v>
      </c>
      <c r="N4249" s="10">
        <v>1</v>
      </c>
      <c r="O4249" s="107">
        <v>6</v>
      </c>
      <c r="P4249" s="838">
        <f t="shared" si="38"/>
        <v>5580</v>
      </c>
      <c r="Q4249" s="10">
        <v>1</v>
      </c>
      <c r="R4249" s="107">
        <v>12</v>
      </c>
    </row>
    <row r="4250" spans="1:18" s="843" customFormat="1" ht="11.25" x14ac:dyDescent="0.25">
      <c r="A4250" s="107" t="s">
        <v>25001</v>
      </c>
      <c r="B4250" s="10" t="s">
        <v>19548</v>
      </c>
      <c r="C4250" s="269" t="s">
        <v>30118</v>
      </c>
      <c r="D4250" s="841" t="s">
        <v>25040</v>
      </c>
      <c r="E4250" s="837">
        <v>2000</v>
      </c>
      <c r="F4250" s="269" t="s">
        <v>25041</v>
      </c>
      <c r="G4250" s="841" t="s">
        <v>25042</v>
      </c>
      <c r="H4250" s="842" t="s">
        <v>24069</v>
      </c>
      <c r="I4250" s="842"/>
      <c r="J4250" s="107"/>
      <c r="K4250" s="10">
        <v>2</v>
      </c>
      <c r="L4250" s="10">
        <v>12</v>
      </c>
      <c r="M4250" s="838">
        <v>24000</v>
      </c>
      <c r="N4250" s="10">
        <v>1</v>
      </c>
      <c r="O4250" s="107">
        <v>6</v>
      </c>
      <c r="P4250" s="838">
        <f t="shared" si="38"/>
        <v>12000</v>
      </c>
      <c r="Q4250" s="10">
        <v>1</v>
      </c>
      <c r="R4250" s="107">
        <v>12</v>
      </c>
    </row>
    <row r="4251" spans="1:18" s="843" customFormat="1" ht="11.25" x14ac:dyDescent="0.25">
      <c r="A4251" s="107" t="s">
        <v>25001</v>
      </c>
      <c r="B4251" s="10" t="s">
        <v>19548</v>
      </c>
      <c r="C4251" s="269" t="s">
        <v>30118</v>
      </c>
      <c r="D4251" s="841" t="s">
        <v>25043</v>
      </c>
      <c r="E4251" s="837">
        <v>930</v>
      </c>
      <c r="F4251" s="269" t="s">
        <v>25044</v>
      </c>
      <c r="G4251" s="841" t="s">
        <v>25045</v>
      </c>
      <c r="H4251" s="842"/>
      <c r="I4251" s="842"/>
      <c r="J4251" s="107"/>
      <c r="K4251" s="10">
        <v>2</v>
      </c>
      <c r="L4251" s="10">
        <v>12</v>
      </c>
      <c r="M4251" s="838">
        <v>11160</v>
      </c>
      <c r="N4251" s="10">
        <v>1</v>
      </c>
      <c r="O4251" s="107">
        <v>6</v>
      </c>
      <c r="P4251" s="838">
        <f t="shared" si="38"/>
        <v>5580</v>
      </c>
      <c r="Q4251" s="10">
        <v>1</v>
      </c>
      <c r="R4251" s="107">
        <v>12</v>
      </c>
    </row>
    <row r="4252" spans="1:18" s="843" customFormat="1" ht="11.25" x14ac:dyDescent="0.25">
      <c r="A4252" s="107" t="s">
        <v>25001</v>
      </c>
      <c r="B4252" s="10" t="s">
        <v>19548</v>
      </c>
      <c r="C4252" s="269" t="s">
        <v>30118</v>
      </c>
      <c r="D4252" s="841" t="s">
        <v>25046</v>
      </c>
      <c r="E4252" s="837">
        <v>2500</v>
      </c>
      <c r="F4252" s="269" t="s">
        <v>25047</v>
      </c>
      <c r="G4252" s="841" t="s">
        <v>25048</v>
      </c>
      <c r="H4252" s="842"/>
      <c r="I4252" s="842"/>
      <c r="J4252" s="107"/>
      <c r="K4252" s="10">
        <v>2</v>
      </c>
      <c r="L4252" s="10">
        <v>12</v>
      </c>
      <c r="M4252" s="838">
        <v>30000</v>
      </c>
      <c r="N4252" s="10">
        <v>1</v>
      </c>
      <c r="O4252" s="107">
        <v>6</v>
      </c>
      <c r="P4252" s="838">
        <f t="shared" si="38"/>
        <v>15000</v>
      </c>
      <c r="Q4252" s="10">
        <v>1</v>
      </c>
      <c r="R4252" s="107">
        <v>12</v>
      </c>
    </row>
    <row r="4253" spans="1:18" s="843" customFormat="1" ht="11.25" x14ac:dyDescent="0.25">
      <c r="A4253" s="107" t="s">
        <v>25001</v>
      </c>
      <c r="B4253" s="10" t="s">
        <v>19548</v>
      </c>
      <c r="C4253" s="269" t="s">
        <v>30118</v>
      </c>
      <c r="D4253" s="841" t="s">
        <v>25049</v>
      </c>
      <c r="E4253" s="837">
        <v>930</v>
      </c>
      <c r="F4253" s="269" t="s">
        <v>25050</v>
      </c>
      <c r="G4253" s="841" t="s">
        <v>25051</v>
      </c>
      <c r="H4253" s="842"/>
      <c r="I4253" s="842"/>
      <c r="J4253" s="107"/>
      <c r="K4253" s="10">
        <v>2</v>
      </c>
      <c r="L4253" s="10">
        <v>12</v>
      </c>
      <c r="M4253" s="838">
        <v>11160</v>
      </c>
      <c r="N4253" s="10">
        <v>1</v>
      </c>
      <c r="O4253" s="107">
        <v>6</v>
      </c>
      <c r="P4253" s="838">
        <f t="shared" si="38"/>
        <v>5580</v>
      </c>
      <c r="Q4253" s="10">
        <v>1</v>
      </c>
      <c r="R4253" s="107">
        <v>12</v>
      </c>
    </row>
    <row r="4254" spans="1:18" s="843" customFormat="1" ht="11.25" x14ac:dyDescent="0.25">
      <c r="A4254" s="107" t="s">
        <v>25001</v>
      </c>
      <c r="B4254" s="10" t="s">
        <v>19548</v>
      </c>
      <c r="C4254" s="269" t="s">
        <v>30118</v>
      </c>
      <c r="D4254" s="841" t="s">
        <v>25052</v>
      </c>
      <c r="E4254" s="837">
        <v>930</v>
      </c>
      <c r="F4254" s="269" t="s">
        <v>25053</v>
      </c>
      <c r="G4254" s="841" t="s">
        <v>25054</v>
      </c>
      <c r="H4254" s="842"/>
      <c r="I4254" s="842"/>
      <c r="J4254" s="107"/>
      <c r="K4254" s="10">
        <v>2</v>
      </c>
      <c r="L4254" s="10">
        <v>12</v>
      </c>
      <c r="M4254" s="838">
        <v>11160</v>
      </c>
      <c r="N4254" s="10">
        <v>1</v>
      </c>
      <c r="O4254" s="107">
        <v>6</v>
      </c>
      <c r="P4254" s="838">
        <f t="shared" si="38"/>
        <v>5580</v>
      </c>
      <c r="Q4254" s="10">
        <v>1</v>
      </c>
      <c r="R4254" s="107">
        <v>12</v>
      </c>
    </row>
    <row r="4255" spans="1:18" s="843" customFormat="1" ht="11.25" x14ac:dyDescent="0.25">
      <c r="A4255" s="107" t="s">
        <v>25001</v>
      </c>
      <c r="B4255" s="10" t="s">
        <v>19548</v>
      </c>
      <c r="C4255" s="269" t="s">
        <v>30118</v>
      </c>
      <c r="D4255" s="841" t="s">
        <v>25055</v>
      </c>
      <c r="E4255" s="837">
        <v>930</v>
      </c>
      <c r="F4255" s="269" t="s">
        <v>25056</v>
      </c>
      <c r="G4255" s="841" t="s">
        <v>25057</v>
      </c>
      <c r="H4255" s="842"/>
      <c r="I4255" s="842"/>
      <c r="J4255" s="107"/>
      <c r="K4255" s="10">
        <v>2</v>
      </c>
      <c r="L4255" s="10">
        <v>12</v>
      </c>
      <c r="M4255" s="838">
        <v>11160</v>
      </c>
      <c r="N4255" s="10">
        <v>1</v>
      </c>
      <c r="O4255" s="107">
        <v>6</v>
      </c>
      <c r="P4255" s="838">
        <f t="shared" si="38"/>
        <v>5580</v>
      </c>
      <c r="Q4255" s="10">
        <v>1</v>
      </c>
      <c r="R4255" s="107">
        <v>12</v>
      </c>
    </row>
    <row r="4256" spans="1:18" s="843" customFormat="1" ht="11.25" x14ac:dyDescent="0.25">
      <c r="A4256" s="107" t="s">
        <v>25001</v>
      </c>
      <c r="B4256" s="10" t="s">
        <v>19548</v>
      </c>
      <c r="C4256" s="269" t="s">
        <v>30118</v>
      </c>
      <c r="D4256" s="841" t="s">
        <v>25058</v>
      </c>
      <c r="E4256" s="837">
        <v>930</v>
      </c>
      <c r="F4256" s="269" t="s">
        <v>25059</v>
      </c>
      <c r="G4256" s="841" t="s">
        <v>25060</v>
      </c>
      <c r="H4256" s="842"/>
      <c r="I4256" s="842"/>
      <c r="J4256" s="107"/>
      <c r="K4256" s="10">
        <v>2</v>
      </c>
      <c r="L4256" s="10">
        <v>12</v>
      </c>
      <c r="M4256" s="838">
        <v>11160</v>
      </c>
      <c r="N4256" s="10">
        <v>1</v>
      </c>
      <c r="O4256" s="107">
        <v>6</v>
      </c>
      <c r="P4256" s="838">
        <f t="shared" si="38"/>
        <v>5580</v>
      </c>
      <c r="Q4256" s="10">
        <v>1</v>
      </c>
      <c r="R4256" s="107">
        <v>12</v>
      </c>
    </row>
    <row r="4257" spans="1:18" s="843" customFormat="1" ht="11.25" x14ac:dyDescent="0.25">
      <c r="A4257" s="107" t="s">
        <v>25001</v>
      </c>
      <c r="B4257" s="10" t="s">
        <v>19548</v>
      </c>
      <c r="C4257" s="269" t="s">
        <v>30118</v>
      </c>
      <c r="D4257" s="841" t="s">
        <v>25061</v>
      </c>
      <c r="E4257" s="837">
        <v>930</v>
      </c>
      <c r="F4257" s="269" t="s">
        <v>25062</v>
      </c>
      <c r="G4257" s="841" t="s">
        <v>25063</v>
      </c>
      <c r="H4257" s="842"/>
      <c r="I4257" s="842"/>
      <c r="J4257" s="107"/>
      <c r="K4257" s="10">
        <v>2</v>
      </c>
      <c r="L4257" s="10">
        <v>12</v>
      </c>
      <c r="M4257" s="838">
        <v>11160</v>
      </c>
      <c r="N4257" s="10">
        <v>1</v>
      </c>
      <c r="O4257" s="107">
        <v>6</v>
      </c>
      <c r="P4257" s="838">
        <f t="shared" si="38"/>
        <v>5580</v>
      </c>
      <c r="Q4257" s="10">
        <v>1</v>
      </c>
      <c r="R4257" s="107">
        <v>12</v>
      </c>
    </row>
    <row r="4258" spans="1:18" s="843" customFormat="1" ht="11.25" x14ac:dyDescent="0.25">
      <c r="A4258" s="107" t="s">
        <v>25001</v>
      </c>
      <c r="B4258" s="10" t="s">
        <v>19548</v>
      </c>
      <c r="C4258" s="269" t="s">
        <v>30118</v>
      </c>
      <c r="D4258" s="841" t="s">
        <v>25064</v>
      </c>
      <c r="E4258" s="837">
        <v>930</v>
      </c>
      <c r="F4258" s="269" t="s">
        <v>25065</v>
      </c>
      <c r="G4258" s="841" t="s">
        <v>25066</v>
      </c>
      <c r="H4258" s="842"/>
      <c r="I4258" s="842"/>
      <c r="J4258" s="107"/>
      <c r="K4258" s="10">
        <v>2</v>
      </c>
      <c r="L4258" s="10">
        <v>12</v>
      </c>
      <c r="M4258" s="838">
        <v>11160</v>
      </c>
      <c r="N4258" s="10">
        <v>1</v>
      </c>
      <c r="O4258" s="107">
        <v>6</v>
      </c>
      <c r="P4258" s="838">
        <f t="shared" si="38"/>
        <v>5580</v>
      </c>
      <c r="Q4258" s="10">
        <v>1</v>
      </c>
      <c r="R4258" s="107">
        <v>12</v>
      </c>
    </row>
    <row r="4259" spans="1:18" s="843" customFormat="1" ht="11.25" x14ac:dyDescent="0.25">
      <c r="A4259" s="107" t="s">
        <v>25001</v>
      </c>
      <c r="B4259" s="10" t="s">
        <v>19548</v>
      </c>
      <c r="C4259" s="269" t="s">
        <v>30118</v>
      </c>
      <c r="D4259" s="841" t="s">
        <v>25067</v>
      </c>
      <c r="E4259" s="837">
        <v>930</v>
      </c>
      <c r="F4259" s="269" t="s">
        <v>25068</v>
      </c>
      <c r="G4259" s="841" t="s">
        <v>25069</v>
      </c>
      <c r="H4259" s="842"/>
      <c r="I4259" s="842"/>
      <c r="J4259" s="107"/>
      <c r="K4259" s="10">
        <v>2</v>
      </c>
      <c r="L4259" s="10">
        <v>12</v>
      </c>
      <c r="M4259" s="838">
        <v>11160</v>
      </c>
      <c r="N4259" s="10">
        <v>1</v>
      </c>
      <c r="O4259" s="107">
        <v>6</v>
      </c>
      <c r="P4259" s="838">
        <f t="shared" si="38"/>
        <v>5580</v>
      </c>
      <c r="Q4259" s="10">
        <v>1</v>
      </c>
      <c r="R4259" s="107">
        <v>12</v>
      </c>
    </row>
    <row r="4260" spans="1:18" s="843" customFormat="1" ht="11.25" x14ac:dyDescent="0.25">
      <c r="A4260" s="107" t="s">
        <v>25001</v>
      </c>
      <c r="B4260" s="10" t="s">
        <v>19548</v>
      </c>
      <c r="C4260" s="269" t="s">
        <v>30118</v>
      </c>
      <c r="D4260" s="841" t="s">
        <v>25070</v>
      </c>
      <c r="E4260" s="837">
        <v>930</v>
      </c>
      <c r="F4260" s="269" t="s">
        <v>25071</v>
      </c>
      <c r="G4260" s="841" t="s">
        <v>25072</v>
      </c>
      <c r="H4260" s="842"/>
      <c r="I4260" s="842"/>
      <c r="J4260" s="107"/>
      <c r="K4260" s="10">
        <v>2</v>
      </c>
      <c r="L4260" s="10">
        <v>12</v>
      </c>
      <c r="M4260" s="838">
        <v>11160</v>
      </c>
      <c r="N4260" s="10">
        <v>1</v>
      </c>
      <c r="O4260" s="107">
        <v>6</v>
      </c>
      <c r="P4260" s="838">
        <f t="shared" si="38"/>
        <v>5580</v>
      </c>
      <c r="Q4260" s="10">
        <v>1</v>
      </c>
      <c r="R4260" s="107">
        <v>12</v>
      </c>
    </row>
    <row r="4261" spans="1:18" s="843" customFormat="1" ht="11.25" x14ac:dyDescent="0.25">
      <c r="A4261" s="107" t="s">
        <v>25001</v>
      </c>
      <c r="B4261" s="10" t="s">
        <v>19548</v>
      </c>
      <c r="C4261" s="269" t="s">
        <v>30118</v>
      </c>
      <c r="D4261" s="841" t="s">
        <v>25026</v>
      </c>
      <c r="E4261" s="837">
        <v>930</v>
      </c>
      <c r="F4261" s="269" t="s">
        <v>25073</v>
      </c>
      <c r="G4261" s="841" t="s">
        <v>25074</v>
      </c>
      <c r="H4261" s="842"/>
      <c r="I4261" s="842"/>
      <c r="J4261" s="107"/>
      <c r="K4261" s="10">
        <v>2</v>
      </c>
      <c r="L4261" s="10">
        <v>12</v>
      </c>
      <c r="M4261" s="838">
        <v>11160</v>
      </c>
      <c r="N4261" s="10">
        <v>1</v>
      </c>
      <c r="O4261" s="107">
        <v>6</v>
      </c>
      <c r="P4261" s="838">
        <f t="shared" si="38"/>
        <v>5580</v>
      </c>
      <c r="Q4261" s="10">
        <v>1</v>
      </c>
      <c r="R4261" s="107">
        <v>12</v>
      </c>
    </row>
    <row r="4262" spans="1:18" s="843" customFormat="1" ht="11.25" x14ac:dyDescent="0.25">
      <c r="A4262" s="107" t="s">
        <v>25001</v>
      </c>
      <c r="B4262" s="10" t="s">
        <v>19548</v>
      </c>
      <c r="C4262" s="269" t="s">
        <v>30118</v>
      </c>
      <c r="D4262" s="841" t="s">
        <v>24113</v>
      </c>
      <c r="E4262" s="837">
        <v>1200</v>
      </c>
      <c r="F4262" s="269" t="s">
        <v>25075</v>
      </c>
      <c r="G4262" s="841" t="s">
        <v>25076</v>
      </c>
      <c r="H4262" s="842"/>
      <c r="I4262" s="842"/>
      <c r="J4262" s="107"/>
      <c r="K4262" s="10">
        <v>1</v>
      </c>
      <c r="L4262" s="10">
        <v>2</v>
      </c>
      <c r="M4262" s="838">
        <v>2400</v>
      </c>
      <c r="N4262" s="10">
        <v>0</v>
      </c>
      <c r="O4262" s="107">
        <v>0</v>
      </c>
      <c r="P4262" s="838">
        <v>0</v>
      </c>
      <c r="Q4262" s="10">
        <v>0</v>
      </c>
      <c r="R4262" s="107">
        <v>0</v>
      </c>
    </row>
    <row r="4263" spans="1:18" s="843" customFormat="1" ht="22.5" x14ac:dyDescent="0.25">
      <c r="A4263" s="107" t="s">
        <v>25077</v>
      </c>
      <c r="B4263" s="10" t="s">
        <v>25078</v>
      </c>
      <c r="C4263" s="269" t="s">
        <v>30118</v>
      </c>
      <c r="D4263" s="841" t="s">
        <v>25079</v>
      </c>
      <c r="E4263" s="837">
        <v>10000</v>
      </c>
      <c r="F4263" s="269" t="s">
        <v>25080</v>
      </c>
      <c r="G4263" s="841" t="s">
        <v>25081</v>
      </c>
      <c r="H4263" s="842" t="s">
        <v>25082</v>
      </c>
      <c r="I4263" s="842" t="s">
        <v>25083</v>
      </c>
      <c r="J4263" s="107" t="s">
        <v>19093</v>
      </c>
      <c r="K4263" s="10">
        <v>1</v>
      </c>
      <c r="L4263" s="10">
        <v>5</v>
      </c>
      <c r="M4263" s="838">
        <v>51089</v>
      </c>
      <c r="N4263" s="10" t="s">
        <v>354</v>
      </c>
      <c r="O4263" s="107" t="s">
        <v>354</v>
      </c>
      <c r="P4263" s="838">
        <v>0</v>
      </c>
      <c r="Q4263" s="10">
        <v>1</v>
      </c>
      <c r="R4263" s="107">
        <v>12</v>
      </c>
    </row>
    <row r="4264" spans="1:18" s="843" customFormat="1" ht="22.5" x14ac:dyDescent="0.25">
      <c r="A4264" s="107" t="s">
        <v>25077</v>
      </c>
      <c r="B4264" s="10" t="s">
        <v>25078</v>
      </c>
      <c r="C4264" s="269" t="s">
        <v>30118</v>
      </c>
      <c r="D4264" s="841" t="s">
        <v>25084</v>
      </c>
      <c r="E4264" s="837">
        <v>8000</v>
      </c>
      <c r="F4264" s="269" t="s">
        <v>25085</v>
      </c>
      <c r="G4264" s="841" t="s">
        <v>25086</v>
      </c>
      <c r="H4264" s="842" t="s">
        <v>25082</v>
      </c>
      <c r="I4264" s="842" t="s">
        <v>25083</v>
      </c>
      <c r="J4264" s="107" t="s">
        <v>19093</v>
      </c>
      <c r="K4264" s="10">
        <v>2</v>
      </c>
      <c r="L4264" s="10">
        <v>5</v>
      </c>
      <c r="M4264" s="838">
        <v>41389</v>
      </c>
      <c r="N4264" s="10">
        <v>1</v>
      </c>
      <c r="O4264" s="107">
        <v>6</v>
      </c>
      <c r="P4264" s="838">
        <v>49159.200000000004</v>
      </c>
      <c r="Q4264" s="10">
        <v>1</v>
      </c>
      <c r="R4264" s="107">
        <v>12</v>
      </c>
    </row>
    <row r="4265" spans="1:18" s="843" customFormat="1" ht="22.5" x14ac:dyDescent="0.25">
      <c r="A4265" s="107" t="s">
        <v>25077</v>
      </c>
      <c r="B4265" s="10" t="s">
        <v>25078</v>
      </c>
      <c r="C4265" s="269" t="s">
        <v>30118</v>
      </c>
      <c r="D4265" s="841" t="s">
        <v>25087</v>
      </c>
      <c r="E4265" s="837">
        <v>8000</v>
      </c>
      <c r="F4265" s="269" t="s">
        <v>25085</v>
      </c>
      <c r="G4265" s="841" t="s">
        <v>25086</v>
      </c>
      <c r="H4265" s="842" t="s">
        <v>25082</v>
      </c>
      <c r="I4265" s="842" t="s">
        <v>25083</v>
      </c>
      <c r="J4265" s="107" t="s">
        <v>19093</v>
      </c>
      <c r="K4265" s="10">
        <v>2</v>
      </c>
      <c r="L4265" s="10">
        <v>6</v>
      </c>
      <c r="M4265" s="838">
        <v>49306.8</v>
      </c>
      <c r="N4265" s="10">
        <v>1</v>
      </c>
      <c r="O4265" s="107">
        <v>6</v>
      </c>
      <c r="P4265" s="838">
        <v>49159.200000000004</v>
      </c>
      <c r="Q4265" s="10">
        <v>1</v>
      </c>
      <c r="R4265" s="107">
        <v>12</v>
      </c>
    </row>
    <row r="4266" spans="1:18" s="843" customFormat="1" ht="22.5" x14ac:dyDescent="0.25">
      <c r="A4266" s="107" t="s">
        <v>25077</v>
      </c>
      <c r="B4266" s="10" t="s">
        <v>25078</v>
      </c>
      <c r="C4266" s="269" t="s">
        <v>30118</v>
      </c>
      <c r="D4266" s="841" t="s">
        <v>25088</v>
      </c>
      <c r="E4266" s="837">
        <v>8000</v>
      </c>
      <c r="F4266" s="269" t="s">
        <v>25089</v>
      </c>
      <c r="G4266" s="841" t="s">
        <v>25090</v>
      </c>
      <c r="H4266" s="842" t="s">
        <v>25082</v>
      </c>
      <c r="I4266" s="842" t="s">
        <v>25083</v>
      </c>
      <c r="J4266" s="107" t="s">
        <v>19093</v>
      </c>
      <c r="K4266" s="10">
        <v>1</v>
      </c>
      <c r="L4266" s="10">
        <v>12</v>
      </c>
      <c r="M4266" s="838">
        <v>98913.60000000002</v>
      </c>
      <c r="N4266" s="10">
        <v>1</v>
      </c>
      <c r="O4266" s="107">
        <v>6</v>
      </c>
      <c r="P4266" s="838">
        <v>49159.200000000004</v>
      </c>
      <c r="Q4266" s="10">
        <v>1</v>
      </c>
      <c r="R4266" s="107">
        <v>12</v>
      </c>
    </row>
    <row r="4267" spans="1:18" s="843" customFormat="1" ht="22.5" x14ac:dyDescent="0.25">
      <c r="A4267" s="107" t="s">
        <v>25077</v>
      </c>
      <c r="B4267" s="10" t="s">
        <v>25078</v>
      </c>
      <c r="C4267" s="269" t="s">
        <v>30118</v>
      </c>
      <c r="D4267" s="841" t="s">
        <v>25091</v>
      </c>
      <c r="E4267" s="837">
        <v>6500</v>
      </c>
      <c r="F4267" s="269" t="s">
        <v>25092</v>
      </c>
      <c r="G4267" s="841" t="s">
        <v>25093</v>
      </c>
      <c r="H4267" s="842" t="s">
        <v>25082</v>
      </c>
      <c r="I4267" s="842" t="s">
        <v>25083</v>
      </c>
      <c r="J4267" s="107" t="s">
        <v>19093</v>
      </c>
      <c r="K4267" s="10">
        <v>1</v>
      </c>
      <c r="L4267" s="10">
        <v>1</v>
      </c>
      <c r="M4267" s="838">
        <v>6284.47</v>
      </c>
      <c r="N4267" s="10" t="s">
        <v>354</v>
      </c>
      <c r="O4267" s="107" t="s">
        <v>354</v>
      </c>
      <c r="P4267" s="838">
        <v>0</v>
      </c>
      <c r="Q4267" s="10">
        <v>1</v>
      </c>
      <c r="R4267" s="107">
        <v>12</v>
      </c>
    </row>
    <row r="4268" spans="1:18" s="843" customFormat="1" ht="22.5" x14ac:dyDescent="0.25">
      <c r="A4268" s="107" t="s">
        <v>25077</v>
      </c>
      <c r="B4268" s="10" t="s">
        <v>25078</v>
      </c>
      <c r="C4268" s="269" t="s">
        <v>30118</v>
      </c>
      <c r="D4268" s="841" t="s">
        <v>25088</v>
      </c>
      <c r="E4268" s="837">
        <v>8000</v>
      </c>
      <c r="F4268" s="269" t="s">
        <v>25094</v>
      </c>
      <c r="G4268" s="841" t="s">
        <v>25095</v>
      </c>
      <c r="H4268" s="842" t="s">
        <v>25096</v>
      </c>
      <c r="I4268" s="842" t="s">
        <v>25083</v>
      </c>
      <c r="J4268" s="107" t="s">
        <v>19093</v>
      </c>
      <c r="K4268" s="10">
        <v>1</v>
      </c>
      <c r="L4268" s="10">
        <v>12</v>
      </c>
      <c r="M4268" s="838">
        <v>95980.270000000019</v>
      </c>
      <c r="N4268" s="10">
        <v>1</v>
      </c>
      <c r="O4268" s="107">
        <v>6</v>
      </c>
      <c r="P4268" s="838">
        <v>43825.87</v>
      </c>
      <c r="Q4268" s="10">
        <v>1</v>
      </c>
      <c r="R4268" s="107">
        <v>12</v>
      </c>
    </row>
    <row r="4269" spans="1:18" s="843" customFormat="1" ht="22.5" x14ac:dyDescent="0.25">
      <c r="A4269" s="107" t="s">
        <v>25077</v>
      </c>
      <c r="B4269" s="10" t="s">
        <v>25078</v>
      </c>
      <c r="C4269" s="269" t="s">
        <v>30118</v>
      </c>
      <c r="D4269" s="841" t="s">
        <v>15456</v>
      </c>
      <c r="E4269" s="837">
        <v>11000</v>
      </c>
      <c r="F4269" s="269" t="s">
        <v>25097</v>
      </c>
      <c r="G4269" s="841" t="s">
        <v>25098</v>
      </c>
      <c r="H4269" s="842" t="s">
        <v>25082</v>
      </c>
      <c r="I4269" s="842" t="s">
        <v>25083</v>
      </c>
      <c r="J4269" s="107" t="s">
        <v>19093</v>
      </c>
      <c r="K4269" s="10">
        <v>1</v>
      </c>
      <c r="L4269" s="10">
        <v>12</v>
      </c>
      <c r="M4269" s="838">
        <v>134913.60000000001</v>
      </c>
      <c r="N4269" s="10">
        <v>1</v>
      </c>
      <c r="O4269" s="107">
        <v>5</v>
      </c>
      <c r="P4269" s="838">
        <v>46385.270300000004</v>
      </c>
      <c r="Q4269" s="10">
        <v>1</v>
      </c>
      <c r="R4269" s="107">
        <v>12</v>
      </c>
    </row>
    <row r="4270" spans="1:18" s="843" customFormat="1" ht="22.5" x14ac:dyDescent="0.25">
      <c r="A4270" s="107" t="s">
        <v>25077</v>
      </c>
      <c r="B4270" s="10" t="s">
        <v>25078</v>
      </c>
      <c r="C4270" s="269" t="s">
        <v>30118</v>
      </c>
      <c r="D4270" s="841" t="s">
        <v>25088</v>
      </c>
      <c r="E4270" s="837">
        <v>8000</v>
      </c>
      <c r="F4270" s="269" t="s">
        <v>25099</v>
      </c>
      <c r="G4270" s="841" t="s">
        <v>25100</v>
      </c>
      <c r="H4270" s="842" t="s">
        <v>15452</v>
      </c>
      <c r="I4270" s="842" t="s">
        <v>25083</v>
      </c>
      <c r="J4270" s="107" t="s">
        <v>19093</v>
      </c>
      <c r="K4270" s="10">
        <v>1</v>
      </c>
      <c r="L4270" s="10">
        <v>3</v>
      </c>
      <c r="M4270" s="838">
        <v>24653.399999999998</v>
      </c>
      <c r="N4270" s="10" t="s">
        <v>354</v>
      </c>
      <c r="O4270" s="107" t="s">
        <v>354</v>
      </c>
      <c r="P4270" s="838">
        <v>0</v>
      </c>
      <c r="Q4270" s="10">
        <v>1</v>
      </c>
      <c r="R4270" s="107">
        <v>12</v>
      </c>
    </row>
    <row r="4271" spans="1:18" s="843" customFormat="1" ht="22.5" x14ac:dyDescent="0.25">
      <c r="A4271" s="107" t="s">
        <v>25077</v>
      </c>
      <c r="B4271" s="10" t="s">
        <v>25078</v>
      </c>
      <c r="C4271" s="269" t="s">
        <v>30118</v>
      </c>
      <c r="D4271" s="841" t="s">
        <v>25088</v>
      </c>
      <c r="E4271" s="837">
        <v>8000</v>
      </c>
      <c r="F4271" s="269" t="s">
        <v>25101</v>
      </c>
      <c r="G4271" s="841" t="s">
        <v>25102</v>
      </c>
      <c r="H4271" s="842" t="s">
        <v>15544</v>
      </c>
      <c r="I4271" s="842" t="s">
        <v>25083</v>
      </c>
      <c r="J4271" s="107" t="s">
        <v>19093</v>
      </c>
      <c r="K4271" s="10">
        <v>1</v>
      </c>
      <c r="L4271" s="10">
        <v>10</v>
      </c>
      <c r="M4271" s="838">
        <v>79278.000000000015</v>
      </c>
      <c r="N4271" s="10">
        <v>1</v>
      </c>
      <c r="O4271" s="107">
        <v>6</v>
      </c>
      <c r="P4271" s="838">
        <v>49159.200000000004</v>
      </c>
      <c r="Q4271" s="10">
        <v>1</v>
      </c>
      <c r="R4271" s="107">
        <v>12</v>
      </c>
    </row>
    <row r="4272" spans="1:18" s="843" customFormat="1" ht="22.5" x14ac:dyDescent="0.25">
      <c r="A4272" s="107" t="s">
        <v>25077</v>
      </c>
      <c r="B4272" s="10" t="s">
        <v>25078</v>
      </c>
      <c r="C4272" s="269" t="s">
        <v>30118</v>
      </c>
      <c r="D4272" s="841" t="s">
        <v>25088</v>
      </c>
      <c r="E4272" s="837">
        <v>8000</v>
      </c>
      <c r="F4272" s="269" t="s">
        <v>25103</v>
      </c>
      <c r="G4272" s="841" t="s">
        <v>25104</v>
      </c>
      <c r="H4272" s="842" t="s">
        <v>25096</v>
      </c>
      <c r="I4272" s="842" t="s">
        <v>25083</v>
      </c>
      <c r="J4272" s="107" t="s">
        <v>19093</v>
      </c>
      <c r="K4272" s="10">
        <v>1</v>
      </c>
      <c r="L4272" s="10">
        <v>12</v>
      </c>
      <c r="M4272" s="838">
        <v>98913.60000000002</v>
      </c>
      <c r="N4272" s="10">
        <v>1</v>
      </c>
      <c r="O4272" s="107">
        <v>6</v>
      </c>
      <c r="P4272" s="838">
        <v>49159.200000000004</v>
      </c>
      <c r="Q4272" s="10">
        <v>1</v>
      </c>
      <c r="R4272" s="107">
        <v>12</v>
      </c>
    </row>
    <row r="4273" spans="1:18" s="843" customFormat="1" ht="22.5" x14ac:dyDescent="0.25">
      <c r="A4273" s="107" t="s">
        <v>25077</v>
      </c>
      <c r="B4273" s="10" t="s">
        <v>25078</v>
      </c>
      <c r="C4273" s="269" t="s">
        <v>30118</v>
      </c>
      <c r="D4273" s="841" t="s">
        <v>25088</v>
      </c>
      <c r="E4273" s="837">
        <v>8000</v>
      </c>
      <c r="F4273" s="269" t="s">
        <v>25105</v>
      </c>
      <c r="G4273" s="841" t="s">
        <v>25106</v>
      </c>
      <c r="H4273" s="842" t="s">
        <v>25107</v>
      </c>
      <c r="I4273" s="842" t="s">
        <v>25083</v>
      </c>
      <c r="J4273" s="107" t="s">
        <v>19093</v>
      </c>
      <c r="K4273" s="10">
        <v>1</v>
      </c>
      <c r="L4273" s="10">
        <v>12</v>
      </c>
      <c r="M4273" s="838">
        <v>98913.60000000002</v>
      </c>
      <c r="N4273" s="10">
        <v>1</v>
      </c>
      <c r="O4273" s="107">
        <v>5</v>
      </c>
      <c r="P4273" s="838">
        <v>34530.6</v>
      </c>
      <c r="Q4273" s="10">
        <v>1</v>
      </c>
      <c r="R4273" s="107">
        <v>12</v>
      </c>
    </row>
    <row r="4274" spans="1:18" s="843" customFormat="1" ht="22.5" x14ac:dyDescent="0.25">
      <c r="A4274" s="107" t="s">
        <v>25077</v>
      </c>
      <c r="B4274" s="10" t="s">
        <v>25078</v>
      </c>
      <c r="C4274" s="269" t="s">
        <v>30118</v>
      </c>
      <c r="D4274" s="841" t="s">
        <v>25108</v>
      </c>
      <c r="E4274" s="837">
        <v>10500</v>
      </c>
      <c r="F4274" s="269" t="s">
        <v>25109</v>
      </c>
      <c r="G4274" s="841" t="s">
        <v>25110</v>
      </c>
      <c r="H4274" s="842" t="s">
        <v>15452</v>
      </c>
      <c r="I4274" s="842" t="s">
        <v>25083</v>
      </c>
      <c r="J4274" s="107" t="s">
        <v>19093</v>
      </c>
      <c r="K4274" s="10">
        <v>1</v>
      </c>
      <c r="L4274" s="10">
        <v>1</v>
      </c>
      <c r="M4274" s="838">
        <v>5467.8</v>
      </c>
      <c r="N4274" s="10" t="s">
        <v>354</v>
      </c>
      <c r="O4274" s="107" t="s">
        <v>354</v>
      </c>
      <c r="P4274" s="838">
        <v>0</v>
      </c>
      <c r="Q4274" s="10">
        <v>1</v>
      </c>
      <c r="R4274" s="107">
        <v>12</v>
      </c>
    </row>
    <row r="4275" spans="1:18" s="843" customFormat="1" ht="22.5" x14ac:dyDescent="0.25">
      <c r="A4275" s="107" t="s">
        <v>25077</v>
      </c>
      <c r="B4275" s="10" t="s">
        <v>25078</v>
      </c>
      <c r="C4275" s="269" t="s">
        <v>30118</v>
      </c>
      <c r="D4275" s="841" t="s">
        <v>25111</v>
      </c>
      <c r="E4275" s="837">
        <v>8500</v>
      </c>
      <c r="F4275" s="269" t="s">
        <v>25112</v>
      </c>
      <c r="G4275" s="841" t="s">
        <v>25113</v>
      </c>
      <c r="H4275" s="842" t="s">
        <v>25082</v>
      </c>
      <c r="I4275" s="842" t="s">
        <v>25083</v>
      </c>
      <c r="J4275" s="107" t="s">
        <v>19093</v>
      </c>
      <c r="K4275" s="10">
        <v>1</v>
      </c>
      <c r="L4275" s="10">
        <v>12</v>
      </c>
      <c r="M4275" s="838">
        <v>105213.60000000002</v>
      </c>
      <c r="N4275" s="10">
        <v>1</v>
      </c>
      <c r="O4275" s="107">
        <v>3</v>
      </c>
      <c r="P4275" s="838">
        <v>26100.3</v>
      </c>
      <c r="Q4275" s="10">
        <v>1</v>
      </c>
      <c r="R4275" s="107">
        <v>12</v>
      </c>
    </row>
    <row r="4276" spans="1:18" s="843" customFormat="1" ht="22.5" x14ac:dyDescent="0.25">
      <c r="A4276" s="107" t="s">
        <v>25077</v>
      </c>
      <c r="B4276" s="10" t="s">
        <v>25078</v>
      </c>
      <c r="C4276" s="269" t="s">
        <v>30118</v>
      </c>
      <c r="D4276" s="841" t="s">
        <v>25088</v>
      </c>
      <c r="E4276" s="837">
        <v>8000</v>
      </c>
      <c r="F4276" s="269" t="s">
        <v>25114</v>
      </c>
      <c r="G4276" s="841" t="s">
        <v>25115</v>
      </c>
      <c r="H4276" s="842" t="s">
        <v>25082</v>
      </c>
      <c r="I4276" s="842" t="s">
        <v>25083</v>
      </c>
      <c r="J4276" s="107" t="s">
        <v>19093</v>
      </c>
      <c r="K4276" s="10">
        <v>1</v>
      </c>
      <c r="L4276" s="10">
        <v>3</v>
      </c>
      <c r="M4276" s="838">
        <v>24653.399999999998</v>
      </c>
      <c r="N4276" s="10" t="s">
        <v>354</v>
      </c>
      <c r="O4276" s="107" t="s">
        <v>354</v>
      </c>
      <c r="P4276" s="838">
        <v>0</v>
      </c>
      <c r="Q4276" s="10">
        <v>1</v>
      </c>
      <c r="R4276" s="107">
        <v>12</v>
      </c>
    </row>
    <row r="4277" spans="1:18" s="843" customFormat="1" ht="22.5" x14ac:dyDescent="0.25">
      <c r="A4277" s="107" t="s">
        <v>25077</v>
      </c>
      <c r="B4277" s="10" t="s">
        <v>25078</v>
      </c>
      <c r="C4277" s="269" t="s">
        <v>30118</v>
      </c>
      <c r="D4277" s="841" t="s">
        <v>25088</v>
      </c>
      <c r="E4277" s="837">
        <v>8000</v>
      </c>
      <c r="F4277" s="269" t="s">
        <v>25116</v>
      </c>
      <c r="G4277" s="841" t="s">
        <v>25117</v>
      </c>
      <c r="H4277" s="842" t="s">
        <v>25096</v>
      </c>
      <c r="I4277" s="842" t="s">
        <v>25083</v>
      </c>
      <c r="J4277" s="107" t="s">
        <v>19093</v>
      </c>
      <c r="K4277" s="10">
        <v>1</v>
      </c>
      <c r="L4277" s="10">
        <v>12</v>
      </c>
      <c r="M4277" s="838">
        <v>98913.60000000002</v>
      </c>
      <c r="N4277" s="10">
        <v>1</v>
      </c>
      <c r="O4277" s="107">
        <v>5</v>
      </c>
      <c r="P4277" s="838">
        <v>35639.57</v>
      </c>
      <c r="Q4277" s="10">
        <v>1</v>
      </c>
      <c r="R4277" s="107">
        <v>12</v>
      </c>
    </row>
    <row r="4278" spans="1:18" s="843" customFormat="1" ht="22.5" x14ac:dyDescent="0.25">
      <c r="A4278" s="107" t="s">
        <v>25077</v>
      </c>
      <c r="B4278" s="10" t="s">
        <v>25078</v>
      </c>
      <c r="C4278" s="269" t="s">
        <v>30118</v>
      </c>
      <c r="D4278" s="841" t="s">
        <v>25118</v>
      </c>
      <c r="E4278" s="837">
        <v>2800</v>
      </c>
      <c r="F4278" s="269" t="s">
        <v>25119</v>
      </c>
      <c r="G4278" s="841" t="s">
        <v>25120</v>
      </c>
      <c r="H4278" s="842" t="s">
        <v>25082</v>
      </c>
      <c r="I4278" s="842" t="s">
        <v>25083</v>
      </c>
      <c r="J4278" s="107" t="s">
        <v>19090</v>
      </c>
      <c r="K4278" s="10">
        <v>1</v>
      </c>
      <c r="L4278" s="10">
        <v>12</v>
      </c>
      <c r="M4278" s="838">
        <v>36813.599999999999</v>
      </c>
      <c r="N4278" s="10">
        <v>1</v>
      </c>
      <c r="O4278" s="107">
        <v>1</v>
      </c>
      <c r="P4278" s="838">
        <v>3027.7</v>
      </c>
      <c r="Q4278" s="10">
        <v>1</v>
      </c>
      <c r="R4278" s="107">
        <v>12</v>
      </c>
    </row>
    <row r="4279" spans="1:18" s="843" customFormat="1" ht="22.5" x14ac:dyDescent="0.25">
      <c r="A4279" s="107" t="s">
        <v>25077</v>
      </c>
      <c r="B4279" s="10" t="s">
        <v>25078</v>
      </c>
      <c r="C4279" s="269" t="s">
        <v>30118</v>
      </c>
      <c r="D4279" s="841" t="s">
        <v>25121</v>
      </c>
      <c r="E4279" s="837">
        <v>15600</v>
      </c>
      <c r="F4279" s="269" t="s">
        <v>25122</v>
      </c>
      <c r="G4279" s="841" t="s">
        <v>25123</v>
      </c>
      <c r="H4279" s="842" t="s">
        <v>15452</v>
      </c>
      <c r="I4279" s="842" t="s">
        <v>25083</v>
      </c>
      <c r="J4279" s="107" t="s">
        <v>19093</v>
      </c>
      <c r="K4279" s="10">
        <v>1</v>
      </c>
      <c r="L4279" s="10">
        <v>5</v>
      </c>
      <c r="M4279" s="838">
        <v>79089</v>
      </c>
      <c r="N4279" s="10" t="s">
        <v>354</v>
      </c>
      <c r="O4279" s="107" t="s">
        <v>354</v>
      </c>
      <c r="P4279" s="838">
        <v>0</v>
      </c>
      <c r="Q4279" s="10">
        <v>1</v>
      </c>
      <c r="R4279" s="107">
        <v>12</v>
      </c>
    </row>
    <row r="4280" spans="1:18" s="843" customFormat="1" ht="22.5" x14ac:dyDescent="0.25">
      <c r="A4280" s="107" t="s">
        <v>25077</v>
      </c>
      <c r="B4280" s="10" t="s">
        <v>25078</v>
      </c>
      <c r="C4280" s="269" t="s">
        <v>30118</v>
      </c>
      <c r="D4280" s="841" t="s">
        <v>25124</v>
      </c>
      <c r="E4280" s="837">
        <v>2200</v>
      </c>
      <c r="F4280" s="269" t="s">
        <v>25125</v>
      </c>
      <c r="G4280" s="841" t="s">
        <v>25126</v>
      </c>
      <c r="H4280" s="842" t="s">
        <v>19587</v>
      </c>
      <c r="I4280" s="842" t="s">
        <v>15585</v>
      </c>
      <c r="J4280" s="107" t="s">
        <v>19587</v>
      </c>
      <c r="K4280" s="10">
        <v>1</v>
      </c>
      <c r="L4280" s="10">
        <v>3</v>
      </c>
      <c r="M4280" s="838">
        <v>7194</v>
      </c>
      <c r="N4280" s="10" t="s">
        <v>354</v>
      </c>
      <c r="O4280" s="107" t="s">
        <v>354</v>
      </c>
      <c r="P4280" s="838">
        <v>0</v>
      </c>
      <c r="Q4280" s="10">
        <v>1</v>
      </c>
      <c r="R4280" s="107">
        <v>12</v>
      </c>
    </row>
    <row r="4281" spans="1:18" s="843" customFormat="1" ht="22.5" x14ac:dyDescent="0.25">
      <c r="A4281" s="107" t="s">
        <v>25077</v>
      </c>
      <c r="B4281" s="10" t="s">
        <v>25078</v>
      </c>
      <c r="C4281" s="269" t="s">
        <v>30118</v>
      </c>
      <c r="D4281" s="841" t="s">
        <v>15456</v>
      </c>
      <c r="E4281" s="837">
        <v>14500</v>
      </c>
      <c r="F4281" s="269" t="s">
        <v>25127</v>
      </c>
      <c r="G4281" s="841" t="s">
        <v>25128</v>
      </c>
      <c r="H4281" s="842" t="s">
        <v>19095</v>
      </c>
      <c r="I4281" s="842" t="s">
        <v>25083</v>
      </c>
      <c r="J4281" s="107" t="s">
        <v>19093</v>
      </c>
      <c r="K4281" s="10">
        <v>2</v>
      </c>
      <c r="L4281" s="10">
        <v>7</v>
      </c>
      <c r="M4281" s="838">
        <v>101964.6</v>
      </c>
      <c r="N4281" s="10">
        <v>1</v>
      </c>
      <c r="O4281" s="107">
        <v>5</v>
      </c>
      <c r="P4281" s="838">
        <v>73472.900000000009</v>
      </c>
      <c r="Q4281" s="10">
        <v>1</v>
      </c>
      <c r="R4281" s="107">
        <v>12</v>
      </c>
    </row>
    <row r="4282" spans="1:18" s="843" customFormat="1" ht="22.5" x14ac:dyDescent="0.25">
      <c r="A4282" s="107" t="s">
        <v>25077</v>
      </c>
      <c r="B4282" s="10" t="s">
        <v>25078</v>
      </c>
      <c r="C4282" s="269" t="s">
        <v>30118</v>
      </c>
      <c r="D4282" s="841" t="s">
        <v>15678</v>
      </c>
      <c r="E4282" s="837">
        <v>1200</v>
      </c>
      <c r="F4282" s="269" t="s">
        <v>25129</v>
      </c>
      <c r="G4282" s="841" t="s">
        <v>25130</v>
      </c>
      <c r="H4282" s="842" t="s">
        <v>15416</v>
      </c>
      <c r="I4282" s="842" t="s">
        <v>25131</v>
      </c>
      <c r="J4282" s="107" t="s">
        <v>19097</v>
      </c>
      <c r="K4282" s="10">
        <v>1</v>
      </c>
      <c r="L4282" s="10">
        <v>4</v>
      </c>
      <c r="M4282" s="838">
        <v>5232</v>
      </c>
      <c r="N4282" s="10" t="s">
        <v>354</v>
      </c>
      <c r="O4282" s="107" t="s">
        <v>354</v>
      </c>
      <c r="P4282" s="838">
        <v>0</v>
      </c>
      <c r="Q4282" s="10">
        <v>1</v>
      </c>
      <c r="R4282" s="107">
        <v>12</v>
      </c>
    </row>
    <row r="4283" spans="1:18" s="843" customFormat="1" ht="22.5" x14ac:dyDescent="0.25">
      <c r="A4283" s="107" t="s">
        <v>25077</v>
      </c>
      <c r="B4283" s="10" t="s">
        <v>25078</v>
      </c>
      <c r="C4283" s="269" t="s">
        <v>30118</v>
      </c>
      <c r="D4283" s="841" t="s">
        <v>15450</v>
      </c>
      <c r="E4283" s="837">
        <v>8000</v>
      </c>
      <c r="F4283" s="269" t="s">
        <v>25132</v>
      </c>
      <c r="G4283" s="841" t="s">
        <v>25133</v>
      </c>
      <c r="H4283" s="842" t="s">
        <v>15452</v>
      </c>
      <c r="I4283" s="842" t="s">
        <v>25083</v>
      </c>
      <c r="J4283" s="107" t="s">
        <v>19093</v>
      </c>
      <c r="K4283" s="10">
        <v>1</v>
      </c>
      <c r="L4283" s="10">
        <v>2</v>
      </c>
      <c r="M4283" s="838">
        <v>15995.599999999999</v>
      </c>
      <c r="N4283" s="10">
        <v>1</v>
      </c>
      <c r="O4283" s="107">
        <v>1</v>
      </c>
      <c r="P4283" s="838">
        <v>4494.37</v>
      </c>
      <c r="Q4283" s="10">
        <v>1</v>
      </c>
      <c r="R4283" s="107">
        <v>12</v>
      </c>
    </row>
    <row r="4284" spans="1:18" s="843" customFormat="1" ht="22.5" x14ac:dyDescent="0.25">
      <c r="A4284" s="107" t="s">
        <v>25077</v>
      </c>
      <c r="B4284" s="10" t="s">
        <v>25078</v>
      </c>
      <c r="C4284" s="269" t="s">
        <v>30118</v>
      </c>
      <c r="D4284" s="841" t="s">
        <v>15456</v>
      </c>
      <c r="E4284" s="837">
        <v>14500</v>
      </c>
      <c r="F4284" s="269" t="s">
        <v>25134</v>
      </c>
      <c r="G4284" s="841" t="s">
        <v>5850</v>
      </c>
      <c r="H4284" s="842" t="s">
        <v>25135</v>
      </c>
      <c r="I4284" s="842" t="s">
        <v>25083</v>
      </c>
      <c r="J4284" s="107" t="s">
        <v>19093</v>
      </c>
      <c r="K4284" s="10">
        <v>1</v>
      </c>
      <c r="L4284" s="10">
        <v>12</v>
      </c>
      <c r="M4284" s="838">
        <v>177213.59999999998</v>
      </c>
      <c r="N4284" s="10">
        <v>1</v>
      </c>
      <c r="O4284" s="107">
        <v>6</v>
      </c>
      <c r="P4284" s="838">
        <v>88159.200000000012</v>
      </c>
      <c r="Q4284" s="10">
        <v>1</v>
      </c>
      <c r="R4284" s="107">
        <v>12</v>
      </c>
    </row>
    <row r="4285" spans="1:18" s="843" customFormat="1" ht="22.5" x14ac:dyDescent="0.25">
      <c r="A4285" s="107" t="s">
        <v>25077</v>
      </c>
      <c r="B4285" s="10" t="s">
        <v>25078</v>
      </c>
      <c r="C4285" s="269" t="s">
        <v>30118</v>
      </c>
      <c r="D4285" s="841" t="s">
        <v>25136</v>
      </c>
      <c r="E4285" s="837">
        <v>5000</v>
      </c>
      <c r="F4285" s="269" t="s">
        <v>25137</v>
      </c>
      <c r="G4285" s="841" t="s">
        <v>25138</v>
      </c>
      <c r="H4285" s="842" t="s">
        <v>25096</v>
      </c>
      <c r="I4285" s="842" t="s">
        <v>25083</v>
      </c>
      <c r="J4285" s="107" t="s">
        <v>19093</v>
      </c>
      <c r="K4285" s="10">
        <v>1</v>
      </c>
      <c r="L4285" s="10">
        <v>7</v>
      </c>
      <c r="M4285" s="838">
        <v>36524.6</v>
      </c>
      <c r="N4285" s="10" t="s">
        <v>354</v>
      </c>
      <c r="O4285" s="107" t="s">
        <v>354</v>
      </c>
      <c r="P4285" s="838">
        <v>0</v>
      </c>
      <c r="Q4285" s="10">
        <v>1</v>
      </c>
      <c r="R4285" s="107">
        <v>12</v>
      </c>
    </row>
    <row r="4286" spans="1:18" s="843" customFormat="1" ht="22.5" x14ac:dyDescent="0.25">
      <c r="A4286" s="107" t="s">
        <v>25077</v>
      </c>
      <c r="B4286" s="10" t="s">
        <v>25078</v>
      </c>
      <c r="C4286" s="269" t="s">
        <v>30118</v>
      </c>
      <c r="D4286" s="841" t="s">
        <v>25088</v>
      </c>
      <c r="E4286" s="837">
        <v>8000</v>
      </c>
      <c r="F4286" s="269" t="s">
        <v>25139</v>
      </c>
      <c r="G4286" s="841" t="s">
        <v>25140</v>
      </c>
      <c r="H4286" s="842" t="s">
        <v>25082</v>
      </c>
      <c r="I4286" s="842" t="s">
        <v>25083</v>
      </c>
      <c r="J4286" s="107" t="s">
        <v>19093</v>
      </c>
      <c r="K4286" s="10">
        <v>1</v>
      </c>
      <c r="L4286" s="10">
        <v>12</v>
      </c>
      <c r="M4286" s="838">
        <v>98913.60000000002</v>
      </c>
      <c r="N4286" s="10">
        <v>1</v>
      </c>
      <c r="O4286" s="107">
        <v>5</v>
      </c>
      <c r="P4286" s="838">
        <v>35372.9</v>
      </c>
      <c r="Q4286" s="10">
        <v>1</v>
      </c>
      <c r="R4286" s="107">
        <v>12</v>
      </c>
    </row>
    <row r="4287" spans="1:18" s="843" customFormat="1" ht="22.5" x14ac:dyDescent="0.25">
      <c r="A4287" s="107" t="s">
        <v>25077</v>
      </c>
      <c r="B4287" s="10" t="s">
        <v>25078</v>
      </c>
      <c r="C4287" s="269" t="s">
        <v>30118</v>
      </c>
      <c r="D4287" s="841" t="s">
        <v>15456</v>
      </c>
      <c r="E4287" s="837">
        <v>14500</v>
      </c>
      <c r="F4287" s="269" t="s">
        <v>25141</v>
      </c>
      <c r="G4287" s="841" t="s">
        <v>25142</v>
      </c>
      <c r="H4287" s="842" t="s">
        <v>25082</v>
      </c>
      <c r="I4287" s="842" t="s">
        <v>25083</v>
      </c>
      <c r="J4287" s="107" t="s">
        <v>19093</v>
      </c>
      <c r="K4287" s="10">
        <v>1</v>
      </c>
      <c r="L4287" s="10">
        <v>3</v>
      </c>
      <c r="M4287" s="838">
        <v>28686.74</v>
      </c>
      <c r="N4287" s="10" t="s">
        <v>354</v>
      </c>
      <c r="O4287" s="107" t="s">
        <v>354</v>
      </c>
      <c r="P4287" s="838">
        <v>0</v>
      </c>
      <c r="Q4287" s="10">
        <v>1</v>
      </c>
      <c r="R4287" s="107">
        <v>12</v>
      </c>
    </row>
    <row r="4288" spans="1:18" s="843" customFormat="1" ht="22.5" x14ac:dyDescent="0.25">
      <c r="A4288" s="107" t="s">
        <v>25077</v>
      </c>
      <c r="B4288" s="10" t="s">
        <v>25078</v>
      </c>
      <c r="C4288" s="269" t="s">
        <v>30118</v>
      </c>
      <c r="D4288" s="841" t="s">
        <v>15456</v>
      </c>
      <c r="E4288" s="837">
        <v>11000</v>
      </c>
      <c r="F4288" s="269" t="s">
        <v>25143</v>
      </c>
      <c r="G4288" s="841" t="s">
        <v>25144</v>
      </c>
      <c r="H4288" s="842" t="s">
        <v>25082</v>
      </c>
      <c r="I4288" s="842" t="s">
        <v>25083</v>
      </c>
      <c r="J4288" s="107" t="s">
        <v>19093</v>
      </c>
      <c r="K4288" s="10">
        <v>2</v>
      </c>
      <c r="L4288" s="10">
        <v>3</v>
      </c>
      <c r="M4288" s="838">
        <v>23252.629999999997</v>
      </c>
      <c r="N4288" s="10">
        <v>1</v>
      </c>
      <c r="O4288" s="107">
        <v>5</v>
      </c>
      <c r="P4288" s="838">
        <v>73472.900000000009</v>
      </c>
      <c r="Q4288" s="10">
        <v>1</v>
      </c>
      <c r="R4288" s="107">
        <v>12</v>
      </c>
    </row>
    <row r="4289" spans="1:18" s="843" customFormat="1" ht="22.5" x14ac:dyDescent="0.25">
      <c r="A4289" s="107" t="s">
        <v>25077</v>
      </c>
      <c r="B4289" s="10" t="s">
        <v>25078</v>
      </c>
      <c r="C4289" s="269" t="s">
        <v>30118</v>
      </c>
      <c r="D4289" s="841" t="s">
        <v>15456</v>
      </c>
      <c r="E4289" s="837">
        <v>14500</v>
      </c>
      <c r="F4289" s="269" t="s">
        <v>25143</v>
      </c>
      <c r="G4289" s="841" t="s">
        <v>25144</v>
      </c>
      <c r="H4289" s="842" t="s">
        <v>25082</v>
      </c>
      <c r="I4289" s="842" t="s">
        <v>25083</v>
      </c>
      <c r="J4289" s="107" t="s">
        <v>19093</v>
      </c>
      <c r="K4289" s="10">
        <v>2</v>
      </c>
      <c r="L4289" s="10">
        <v>10</v>
      </c>
      <c r="M4289" s="838">
        <v>145277.63</v>
      </c>
      <c r="N4289" s="10">
        <v>1</v>
      </c>
      <c r="O4289" s="107">
        <v>5</v>
      </c>
      <c r="P4289" s="838">
        <v>73472.900000000009</v>
      </c>
      <c r="Q4289" s="10">
        <v>1</v>
      </c>
      <c r="R4289" s="107">
        <v>12</v>
      </c>
    </row>
    <row r="4290" spans="1:18" s="843" customFormat="1" ht="22.5" x14ac:dyDescent="0.25">
      <c r="A4290" s="107" t="s">
        <v>25077</v>
      </c>
      <c r="B4290" s="10" t="s">
        <v>25078</v>
      </c>
      <c r="C4290" s="269" t="s">
        <v>30118</v>
      </c>
      <c r="D4290" s="841" t="s">
        <v>15456</v>
      </c>
      <c r="E4290" s="837">
        <v>14500</v>
      </c>
      <c r="F4290" s="269" t="s">
        <v>25145</v>
      </c>
      <c r="G4290" s="841" t="s">
        <v>25146</v>
      </c>
      <c r="H4290" s="842" t="s">
        <v>25082</v>
      </c>
      <c r="I4290" s="842" t="s">
        <v>25083</v>
      </c>
      <c r="J4290" s="107" t="s">
        <v>19093</v>
      </c>
      <c r="K4290" s="10">
        <v>2</v>
      </c>
      <c r="L4290" s="10">
        <v>11</v>
      </c>
      <c r="M4290" s="838">
        <v>162495.79999999999</v>
      </c>
      <c r="N4290" s="10">
        <v>1</v>
      </c>
      <c r="O4290" s="107">
        <v>3</v>
      </c>
      <c r="P4290" s="838">
        <v>44100.3</v>
      </c>
      <c r="Q4290" s="10">
        <v>1</v>
      </c>
      <c r="R4290" s="107">
        <v>12</v>
      </c>
    </row>
    <row r="4291" spans="1:18" s="843" customFormat="1" ht="22.5" x14ac:dyDescent="0.25">
      <c r="A4291" s="107" t="s">
        <v>25077</v>
      </c>
      <c r="B4291" s="10" t="s">
        <v>25078</v>
      </c>
      <c r="C4291" s="269" t="s">
        <v>30118</v>
      </c>
      <c r="D4291" s="841" t="s">
        <v>25088</v>
      </c>
      <c r="E4291" s="837">
        <v>8000</v>
      </c>
      <c r="F4291" s="269" t="s">
        <v>25147</v>
      </c>
      <c r="G4291" s="841" t="s">
        <v>25148</v>
      </c>
      <c r="H4291" s="842" t="s">
        <v>25082</v>
      </c>
      <c r="I4291" s="842" t="s">
        <v>25083</v>
      </c>
      <c r="J4291" s="107" t="s">
        <v>19093</v>
      </c>
      <c r="K4291" s="10">
        <v>1</v>
      </c>
      <c r="L4291" s="10">
        <v>12</v>
      </c>
      <c r="M4291" s="838">
        <v>98913.60000000002</v>
      </c>
      <c r="N4291" s="10">
        <v>1</v>
      </c>
      <c r="O4291" s="107">
        <v>5</v>
      </c>
      <c r="P4291" s="838">
        <v>35906.229999999996</v>
      </c>
      <c r="Q4291" s="10">
        <v>1</v>
      </c>
      <c r="R4291" s="107">
        <v>12</v>
      </c>
    </row>
    <row r="4292" spans="1:18" s="843" customFormat="1" ht="22.5" x14ac:dyDescent="0.25">
      <c r="A4292" s="107" t="s">
        <v>25077</v>
      </c>
      <c r="B4292" s="10" t="s">
        <v>25078</v>
      </c>
      <c r="C4292" s="269" t="s">
        <v>30118</v>
      </c>
      <c r="D4292" s="841" t="s">
        <v>15456</v>
      </c>
      <c r="E4292" s="837">
        <v>14500</v>
      </c>
      <c r="F4292" s="269" t="s">
        <v>25149</v>
      </c>
      <c r="G4292" s="841" t="s">
        <v>25150</v>
      </c>
      <c r="H4292" s="842" t="s">
        <v>25082</v>
      </c>
      <c r="I4292" s="842" t="s">
        <v>25083</v>
      </c>
      <c r="J4292" s="107" t="s">
        <v>19093</v>
      </c>
      <c r="K4292" s="10">
        <v>1</v>
      </c>
      <c r="L4292" s="10">
        <v>1</v>
      </c>
      <c r="M4292" s="838">
        <v>7951.13</v>
      </c>
      <c r="N4292" s="10" t="s">
        <v>354</v>
      </c>
      <c r="O4292" s="107" t="s">
        <v>354</v>
      </c>
      <c r="P4292" s="838">
        <v>0</v>
      </c>
      <c r="Q4292" s="10">
        <v>1</v>
      </c>
      <c r="R4292" s="107">
        <v>12</v>
      </c>
    </row>
    <row r="4293" spans="1:18" s="843" customFormat="1" ht="22.5" x14ac:dyDescent="0.25">
      <c r="A4293" s="107" t="s">
        <v>25077</v>
      </c>
      <c r="B4293" s="10" t="s">
        <v>25078</v>
      </c>
      <c r="C4293" s="269" t="s">
        <v>30118</v>
      </c>
      <c r="D4293" s="841" t="s">
        <v>25088</v>
      </c>
      <c r="E4293" s="837">
        <v>8000</v>
      </c>
      <c r="F4293" s="269" t="s">
        <v>17649</v>
      </c>
      <c r="G4293" s="841" t="s">
        <v>17650</v>
      </c>
      <c r="H4293" s="842" t="s">
        <v>25082</v>
      </c>
      <c r="I4293" s="842" t="s">
        <v>25083</v>
      </c>
      <c r="J4293" s="107" t="s">
        <v>19093</v>
      </c>
      <c r="K4293" s="10">
        <v>1</v>
      </c>
      <c r="L4293" s="10">
        <v>8</v>
      </c>
      <c r="M4293" s="838">
        <v>62542.400000000009</v>
      </c>
      <c r="N4293" s="10" t="s">
        <v>354</v>
      </c>
      <c r="O4293" s="107" t="s">
        <v>354</v>
      </c>
      <c r="P4293" s="838">
        <v>0</v>
      </c>
      <c r="Q4293" s="10">
        <v>1</v>
      </c>
      <c r="R4293" s="107">
        <v>12</v>
      </c>
    </row>
    <row r="4294" spans="1:18" s="843" customFormat="1" ht="22.5" x14ac:dyDescent="0.25">
      <c r="A4294" s="107" t="s">
        <v>25077</v>
      </c>
      <c r="B4294" s="10" t="s">
        <v>25078</v>
      </c>
      <c r="C4294" s="269" t="s">
        <v>30118</v>
      </c>
      <c r="D4294" s="841" t="s">
        <v>25088</v>
      </c>
      <c r="E4294" s="837">
        <v>8000</v>
      </c>
      <c r="F4294" s="269" t="s">
        <v>25151</v>
      </c>
      <c r="G4294" s="841" t="s">
        <v>25152</v>
      </c>
      <c r="H4294" s="842" t="s">
        <v>25082</v>
      </c>
      <c r="I4294" s="842" t="s">
        <v>25083</v>
      </c>
      <c r="J4294" s="107" t="s">
        <v>19093</v>
      </c>
      <c r="K4294" s="10">
        <v>1</v>
      </c>
      <c r="L4294" s="10">
        <v>10</v>
      </c>
      <c r="M4294" s="838">
        <v>79278.000000000015</v>
      </c>
      <c r="N4294" s="10">
        <v>1</v>
      </c>
      <c r="O4294" s="107">
        <v>6</v>
      </c>
      <c r="P4294" s="838">
        <v>43292.53</v>
      </c>
      <c r="Q4294" s="10">
        <v>1</v>
      </c>
      <c r="R4294" s="107">
        <v>12</v>
      </c>
    </row>
    <row r="4295" spans="1:18" s="843" customFormat="1" ht="22.5" x14ac:dyDescent="0.25">
      <c r="A4295" s="107" t="s">
        <v>25077</v>
      </c>
      <c r="B4295" s="10" t="s">
        <v>25078</v>
      </c>
      <c r="C4295" s="269" t="s">
        <v>30118</v>
      </c>
      <c r="D4295" s="841" t="s">
        <v>25088</v>
      </c>
      <c r="E4295" s="837">
        <v>8000</v>
      </c>
      <c r="F4295" s="269" t="s">
        <v>25153</v>
      </c>
      <c r="G4295" s="841" t="s">
        <v>25154</v>
      </c>
      <c r="H4295" s="842" t="s">
        <v>25082</v>
      </c>
      <c r="I4295" s="842" t="s">
        <v>25083</v>
      </c>
      <c r="J4295" s="107" t="s">
        <v>19093</v>
      </c>
      <c r="K4295" s="10">
        <v>1</v>
      </c>
      <c r="L4295" s="10">
        <v>7</v>
      </c>
      <c r="M4295" s="838">
        <v>61024.600000000006</v>
      </c>
      <c r="N4295" s="10">
        <v>1</v>
      </c>
      <c r="O4295" s="107">
        <v>5</v>
      </c>
      <c r="P4295" s="838">
        <v>34530.6</v>
      </c>
      <c r="Q4295" s="10">
        <v>1</v>
      </c>
      <c r="R4295" s="107">
        <v>12</v>
      </c>
    </row>
    <row r="4296" spans="1:18" s="843" customFormat="1" ht="22.5" x14ac:dyDescent="0.25">
      <c r="A4296" s="107" t="s">
        <v>25077</v>
      </c>
      <c r="B4296" s="10" t="s">
        <v>25078</v>
      </c>
      <c r="C4296" s="269" t="s">
        <v>30118</v>
      </c>
      <c r="D4296" s="841" t="s">
        <v>25088</v>
      </c>
      <c r="E4296" s="837">
        <v>8000</v>
      </c>
      <c r="F4296" s="269" t="s">
        <v>25155</v>
      </c>
      <c r="G4296" s="841" t="s">
        <v>25156</v>
      </c>
      <c r="H4296" s="842" t="s">
        <v>25082</v>
      </c>
      <c r="I4296" s="842" t="s">
        <v>25083</v>
      </c>
      <c r="J4296" s="107" t="s">
        <v>19093</v>
      </c>
      <c r="K4296" s="10">
        <v>1</v>
      </c>
      <c r="L4296" s="10">
        <v>12</v>
      </c>
      <c r="M4296" s="838">
        <v>98913.60000000002</v>
      </c>
      <c r="N4296" s="10">
        <v>1</v>
      </c>
      <c r="O4296" s="107">
        <v>3</v>
      </c>
      <c r="P4296" s="838">
        <v>24600.3</v>
      </c>
      <c r="Q4296" s="10">
        <v>1</v>
      </c>
      <c r="R4296" s="107">
        <v>12</v>
      </c>
    </row>
    <row r="4297" spans="1:18" s="843" customFormat="1" ht="22.5" x14ac:dyDescent="0.25">
      <c r="A4297" s="107" t="s">
        <v>25077</v>
      </c>
      <c r="B4297" s="10" t="s">
        <v>25078</v>
      </c>
      <c r="C4297" s="269" t="s">
        <v>30118</v>
      </c>
      <c r="D4297" s="841" t="s">
        <v>25088</v>
      </c>
      <c r="E4297" s="837">
        <v>8000</v>
      </c>
      <c r="F4297" s="269" t="s">
        <v>25157</v>
      </c>
      <c r="G4297" s="841" t="s">
        <v>25158</v>
      </c>
      <c r="H4297" s="842" t="s">
        <v>25107</v>
      </c>
      <c r="I4297" s="842" t="s">
        <v>25083</v>
      </c>
      <c r="J4297" s="107" t="s">
        <v>19093</v>
      </c>
      <c r="K4297" s="10">
        <v>1</v>
      </c>
      <c r="L4297" s="10">
        <v>12</v>
      </c>
      <c r="M4297" s="838">
        <v>98913.60000000002</v>
      </c>
      <c r="N4297" s="10">
        <v>1</v>
      </c>
      <c r="O4297" s="107">
        <v>6</v>
      </c>
      <c r="P4297" s="838">
        <v>43292.53</v>
      </c>
      <c r="Q4297" s="10">
        <v>1</v>
      </c>
      <c r="R4297" s="107">
        <v>12</v>
      </c>
    </row>
    <row r="4298" spans="1:18" s="843" customFormat="1" ht="22.5" x14ac:dyDescent="0.25">
      <c r="A4298" s="107" t="s">
        <v>25077</v>
      </c>
      <c r="B4298" s="10" t="s">
        <v>25078</v>
      </c>
      <c r="C4298" s="269" t="s">
        <v>30118</v>
      </c>
      <c r="D4298" s="841" t="s">
        <v>25088</v>
      </c>
      <c r="E4298" s="837">
        <v>8000</v>
      </c>
      <c r="F4298" s="269" t="s">
        <v>25159</v>
      </c>
      <c r="G4298" s="841" t="s">
        <v>25160</v>
      </c>
      <c r="H4298" s="842" t="s">
        <v>25082</v>
      </c>
      <c r="I4298" s="842" t="s">
        <v>25083</v>
      </c>
      <c r="J4298" s="107" t="s">
        <v>19093</v>
      </c>
      <c r="K4298" s="10">
        <v>1</v>
      </c>
      <c r="L4298" s="10">
        <v>3</v>
      </c>
      <c r="M4298" s="838">
        <v>24653.399999999998</v>
      </c>
      <c r="N4298" s="10" t="s">
        <v>354</v>
      </c>
      <c r="O4298" s="107" t="s">
        <v>354</v>
      </c>
      <c r="P4298" s="838">
        <v>0</v>
      </c>
      <c r="Q4298" s="10">
        <v>1</v>
      </c>
      <c r="R4298" s="107">
        <v>12</v>
      </c>
    </row>
    <row r="4299" spans="1:18" s="843" customFormat="1" ht="22.5" x14ac:dyDescent="0.25">
      <c r="A4299" s="107" t="s">
        <v>25077</v>
      </c>
      <c r="B4299" s="10" t="s">
        <v>25078</v>
      </c>
      <c r="C4299" s="269" t="s">
        <v>30118</v>
      </c>
      <c r="D4299" s="841" t="s">
        <v>15456</v>
      </c>
      <c r="E4299" s="837">
        <v>11000</v>
      </c>
      <c r="F4299" s="269" t="s">
        <v>25161</v>
      </c>
      <c r="G4299" s="841" t="s">
        <v>25162</v>
      </c>
      <c r="H4299" s="842" t="s">
        <v>25082</v>
      </c>
      <c r="I4299" s="842" t="s">
        <v>25083</v>
      </c>
      <c r="J4299" s="107" t="s">
        <v>19093</v>
      </c>
      <c r="K4299" s="10">
        <v>2</v>
      </c>
      <c r="L4299" s="10">
        <v>7</v>
      </c>
      <c r="M4299" s="838">
        <v>78824.600000000006</v>
      </c>
      <c r="N4299" s="10">
        <v>1</v>
      </c>
      <c r="O4299" s="107">
        <v>6</v>
      </c>
      <c r="P4299" s="838">
        <v>67159.200000000012</v>
      </c>
      <c r="Q4299" s="10">
        <v>1</v>
      </c>
      <c r="R4299" s="107">
        <v>12</v>
      </c>
    </row>
    <row r="4300" spans="1:18" s="843" customFormat="1" ht="22.5" x14ac:dyDescent="0.25">
      <c r="A4300" s="107" t="s">
        <v>25077</v>
      </c>
      <c r="B4300" s="10" t="s">
        <v>25078</v>
      </c>
      <c r="C4300" s="269" t="s">
        <v>30118</v>
      </c>
      <c r="D4300" s="841" t="s">
        <v>25163</v>
      </c>
      <c r="E4300" s="837">
        <v>7000</v>
      </c>
      <c r="F4300" s="269" t="s">
        <v>25164</v>
      </c>
      <c r="G4300" s="841" t="s">
        <v>25165</v>
      </c>
      <c r="H4300" s="842" t="s">
        <v>25082</v>
      </c>
      <c r="I4300" s="842" t="s">
        <v>25083</v>
      </c>
      <c r="J4300" s="107" t="s">
        <v>19093</v>
      </c>
      <c r="K4300" s="10">
        <v>1</v>
      </c>
      <c r="L4300" s="10">
        <v>9</v>
      </c>
      <c r="M4300" s="838">
        <v>58359.430000000008</v>
      </c>
      <c r="N4300" s="10" t="s">
        <v>354</v>
      </c>
      <c r="O4300" s="107" t="s">
        <v>354</v>
      </c>
      <c r="P4300" s="838">
        <v>0</v>
      </c>
      <c r="Q4300" s="10">
        <v>1</v>
      </c>
      <c r="R4300" s="107">
        <v>12</v>
      </c>
    </row>
    <row r="4301" spans="1:18" s="843" customFormat="1" ht="22.5" x14ac:dyDescent="0.25">
      <c r="A4301" s="107" t="s">
        <v>25077</v>
      </c>
      <c r="B4301" s="10" t="s">
        <v>25078</v>
      </c>
      <c r="C4301" s="269" t="s">
        <v>30118</v>
      </c>
      <c r="D4301" s="841" t="s">
        <v>25166</v>
      </c>
      <c r="E4301" s="837">
        <v>10000</v>
      </c>
      <c r="F4301" s="269" t="s">
        <v>25167</v>
      </c>
      <c r="G4301" s="841" t="s">
        <v>25168</v>
      </c>
      <c r="H4301" s="842" t="s">
        <v>25082</v>
      </c>
      <c r="I4301" s="842" t="s">
        <v>25083</v>
      </c>
      <c r="J4301" s="107" t="s">
        <v>19093</v>
      </c>
      <c r="K4301" s="10">
        <v>1</v>
      </c>
      <c r="L4301" s="10">
        <v>2</v>
      </c>
      <c r="M4301" s="838">
        <v>19862.259999999998</v>
      </c>
      <c r="N4301" s="10">
        <v>1</v>
      </c>
      <c r="O4301" s="107">
        <v>6</v>
      </c>
      <c r="P4301" s="838">
        <v>61159.199999999997</v>
      </c>
      <c r="Q4301" s="10">
        <v>1</v>
      </c>
      <c r="R4301" s="107">
        <v>12</v>
      </c>
    </row>
    <row r="4302" spans="1:18" s="843" customFormat="1" ht="22.5" x14ac:dyDescent="0.25">
      <c r="A4302" s="107" t="s">
        <v>25077</v>
      </c>
      <c r="B4302" s="10" t="s">
        <v>25078</v>
      </c>
      <c r="C4302" s="269" t="s">
        <v>30118</v>
      </c>
      <c r="D4302" s="841" t="s">
        <v>25169</v>
      </c>
      <c r="E4302" s="837">
        <v>4500</v>
      </c>
      <c r="F4302" s="269" t="s">
        <v>25170</v>
      </c>
      <c r="G4302" s="841" t="s">
        <v>25171</v>
      </c>
      <c r="H4302" s="842" t="s">
        <v>16539</v>
      </c>
      <c r="I4302" s="842" t="s">
        <v>25083</v>
      </c>
      <c r="J4302" s="107" t="s">
        <v>19093</v>
      </c>
      <c r="K4302" s="10">
        <v>1</v>
      </c>
      <c r="L4302" s="10">
        <v>1</v>
      </c>
      <c r="M4302" s="838">
        <v>4717.8</v>
      </c>
      <c r="N4302" s="10" t="s">
        <v>354</v>
      </c>
      <c r="O4302" s="107" t="s">
        <v>354</v>
      </c>
      <c r="P4302" s="838">
        <v>0</v>
      </c>
      <c r="Q4302" s="10">
        <v>1</v>
      </c>
      <c r="R4302" s="107">
        <v>12</v>
      </c>
    </row>
    <row r="4303" spans="1:18" s="843" customFormat="1" ht="22.5" x14ac:dyDescent="0.25">
      <c r="A4303" s="107" t="s">
        <v>25077</v>
      </c>
      <c r="B4303" s="10" t="s">
        <v>25078</v>
      </c>
      <c r="C4303" s="269" t="s">
        <v>30118</v>
      </c>
      <c r="D4303" s="841" t="s">
        <v>25172</v>
      </c>
      <c r="E4303" s="837">
        <v>3000</v>
      </c>
      <c r="F4303" s="269" t="s">
        <v>25173</v>
      </c>
      <c r="G4303" s="841" t="s">
        <v>25174</v>
      </c>
      <c r="H4303" s="842" t="s">
        <v>15416</v>
      </c>
      <c r="I4303" s="842" t="s">
        <v>25083</v>
      </c>
      <c r="J4303" s="107" t="s">
        <v>19093</v>
      </c>
      <c r="K4303" s="10">
        <v>1</v>
      </c>
      <c r="L4303" s="10">
        <v>4</v>
      </c>
      <c r="M4303" s="838">
        <v>12871.2</v>
      </c>
      <c r="N4303" s="10" t="s">
        <v>354</v>
      </c>
      <c r="O4303" s="107" t="s">
        <v>354</v>
      </c>
      <c r="P4303" s="838">
        <v>0</v>
      </c>
      <c r="Q4303" s="10">
        <v>1</v>
      </c>
      <c r="R4303" s="107">
        <v>12</v>
      </c>
    </row>
    <row r="4304" spans="1:18" s="843" customFormat="1" ht="22.5" x14ac:dyDescent="0.25">
      <c r="A4304" s="107" t="s">
        <v>25077</v>
      </c>
      <c r="B4304" s="10" t="s">
        <v>25078</v>
      </c>
      <c r="C4304" s="269" t="s">
        <v>30118</v>
      </c>
      <c r="D4304" s="841" t="s">
        <v>25088</v>
      </c>
      <c r="E4304" s="837">
        <v>8000</v>
      </c>
      <c r="F4304" s="269" t="s">
        <v>25175</v>
      </c>
      <c r="G4304" s="841" t="s">
        <v>25176</v>
      </c>
      <c r="H4304" s="842" t="s">
        <v>25096</v>
      </c>
      <c r="I4304" s="842" t="s">
        <v>25083</v>
      </c>
      <c r="J4304" s="107" t="s">
        <v>19093</v>
      </c>
      <c r="K4304" s="10">
        <v>1</v>
      </c>
      <c r="L4304" s="10">
        <v>10</v>
      </c>
      <c r="M4304" s="838">
        <v>82178.000000000015</v>
      </c>
      <c r="N4304" s="10" t="s">
        <v>354</v>
      </c>
      <c r="O4304" s="107" t="s">
        <v>354</v>
      </c>
      <c r="P4304" s="838">
        <v>0</v>
      </c>
      <c r="Q4304" s="10">
        <v>1</v>
      </c>
      <c r="R4304" s="107">
        <v>12</v>
      </c>
    </row>
    <row r="4305" spans="1:18" s="843" customFormat="1" ht="22.5" x14ac:dyDescent="0.25">
      <c r="A4305" s="107" t="s">
        <v>25077</v>
      </c>
      <c r="B4305" s="10" t="s">
        <v>25078</v>
      </c>
      <c r="C4305" s="269" t="s">
        <v>30118</v>
      </c>
      <c r="D4305" s="841" t="s">
        <v>15482</v>
      </c>
      <c r="E4305" s="837">
        <v>2000</v>
      </c>
      <c r="F4305" s="269" t="s">
        <v>25177</v>
      </c>
      <c r="G4305" s="841" t="s">
        <v>25178</v>
      </c>
      <c r="H4305" s="842" t="s">
        <v>15416</v>
      </c>
      <c r="I4305" s="842" t="s">
        <v>25083</v>
      </c>
      <c r="J4305" s="107" t="s">
        <v>19093</v>
      </c>
      <c r="K4305" s="10">
        <v>1</v>
      </c>
      <c r="L4305" s="10">
        <v>3</v>
      </c>
      <c r="M4305" s="838">
        <v>6540</v>
      </c>
      <c r="N4305" s="10" t="s">
        <v>354</v>
      </c>
      <c r="O4305" s="107" t="s">
        <v>354</v>
      </c>
      <c r="P4305" s="838">
        <v>0</v>
      </c>
      <c r="Q4305" s="10">
        <v>1</v>
      </c>
      <c r="R4305" s="107">
        <v>12</v>
      </c>
    </row>
    <row r="4306" spans="1:18" s="843" customFormat="1" ht="22.5" x14ac:dyDescent="0.25">
      <c r="A4306" s="107" t="s">
        <v>25077</v>
      </c>
      <c r="B4306" s="10" t="s">
        <v>25078</v>
      </c>
      <c r="C4306" s="269" t="s">
        <v>30118</v>
      </c>
      <c r="D4306" s="841" t="s">
        <v>25088</v>
      </c>
      <c r="E4306" s="837">
        <v>8000</v>
      </c>
      <c r="F4306" s="269" t="s">
        <v>25179</v>
      </c>
      <c r="G4306" s="841" t="s">
        <v>25180</v>
      </c>
      <c r="H4306" s="842" t="s">
        <v>25096</v>
      </c>
      <c r="I4306" s="842" t="s">
        <v>25083</v>
      </c>
      <c r="J4306" s="107" t="s">
        <v>19093</v>
      </c>
      <c r="K4306" s="10">
        <v>1</v>
      </c>
      <c r="L4306" s="10">
        <v>12</v>
      </c>
      <c r="M4306" s="838">
        <v>98913.60000000002</v>
      </c>
      <c r="N4306" s="10">
        <v>1</v>
      </c>
      <c r="O4306" s="107">
        <v>5</v>
      </c>
      <c r="P4306" s="838">
        <v>34530.6</v>
      </c>
      <c r="Q4306" s="10">
        <v>1</v>
      </c>
      <c r="R4306" s="107">
        <v>12</v>
      </c>
    </row>
    <row r="4307" spans="1:18" s="843" customFormat="1" ht="22.5" x14ac:dyDescent="0.25">
      <c r="A4307" s="107" t="s">
        <v>25077</v>
      </c>
      <c r="B4307" s="10" t="s">
        <v>25078</v>
      </c>
      <c r="C4307" s="269" t="s">
        <v>30118</v>
      </c>
      <c r="D4307" s="841" t="s">
        <v>25181</v>
      </c>
      <c r="E4307" s="837">
        <v>3000</v>
      </c>
      <c r="F4307" s="269" t="s">
        <v>25182</v>
      </c>
      <c r="G4307" s="841" t="s">
        <v>25183</v>
      </c>
      <c r="H4307" s="842" t="s">
        <v>25082</v>
      </c>
      <c r="I4307" s="842" t="s">
        <v>25083</v>
      </c>
      <c r="J4307" s="107" t="s">
        <v>19093</v>
      </c>
      <c r="K4307" s="10">
        <v>1</v>
      </c>
      <c r="L4307" s="10">
        <v>12</v>
      </c>
      <c r="M4307" s="838">
        <v>38913.599999999999</v>
      </c>
      <c r="N4307" s="10">
        <v>1</v>
      </c>
      <c r="O4307" s="107">
        <v>4</v>
      </c>
      <c r="P4307" s="838">
        <v>12786.599999999999</v>
      </c>
      <c r="Q4307" s="10">
        <v>1</v>
      </c>
      <c r="R4307" s="107">
        <v>12</v>
      </c>
    </row>
    <row r="4308" spans="1:18" s="843" customFormat="1" ht="22.5" x14ac:dyDescent="0.25">
      <c r="A4308" s="107" t="s">
        <v>25077</v>
      </c>
      <c r="B4308" s="10" t="s">
        <v>25078</v>
      </c>
      <c r="C4308" s="269" t="s">
        <v>30118</v>
      </c>
      <c r="D4308" s="841" t="s">
        <v>15456</v>
      </c>
      <c r="E4308" s="837">
        <v>11000</v>
      </c>
      <c r="F4308" s="269" t="s">
        <v>25184</v>
      </c>
      <c r="G4308" s="841" t="s">
        <v>25185</v>
      </c>
      <c r="H4308" s="842" t="s">
        <v>25082</v>
      </c>
      <c r="I4308" s="842" t="s">
        <v>25083</v>
      </c>
      <c r="J4308" s="107" t="s">
        <v>19093</v>
      </c>
      <c r="K4308" s="10">
        <v>1</v>
      </c>
      <c r="L4308" s="10">
        <v>12</v>
      </c>
      <c r="M4308" s="838">
        <v>134913.60000000001</v>
      </c>
      <c r="N4308" s="10">
        <v>1</v>
      </c>
      <c r="O4308" s="107">
        <v>3</v>
      </c>
      <c r="P4308" s="838">
        <v>33600.300000000003</v>
      </c>
      <c r="Q4308" s="10">
        <v>1</v>
      </c>
      <c r="R4308" s="107">
        <v>12</v>
      </c>
    </row>
    <row r="4309" spans="1:18" s="843" customFormat="1" ht="22.5" x14ac:dyDescent="0.25">
      <c r="A4309" s="107" t="s">
        <v>25077</v>
      </c>
      <c r="B4309" s="10" t="s">
        <v>25078</v>
      </c>
      <c r="C4309" s="269" t="s">
        <v>30118</v>
      </c>
      <c r="D4309" s="841" t="s">
        <v>25088</v>
      </c>
      <c r="E4309" s="837">
        <v>8000</v>
      </c>
      <c r="F4309" s="269" t="s">
        <v>18190</v>
      </c>
      <c r="G4309" s="841" t="s">
        <v>18191</v>
      </c>
      <c r="H4309" s="842" t="s">
        <v>25096</v>
      </c>
      <c r="I4309" s="842" t="s">
        <v>25083</v>
      </c>
      <c r="J4309" s="107" t="s">
        <v>19093</v>
      </c>
      <c r="K4309" s="10">
        <v>1</v>
      </c>
      <c r="L4309" s="10">
        <v>5</v>
      </c>
      <c r="M4309" s="838">
        <v>41089</v>
      </c>
      <c r="N4309" s="10" t="s">
        <v>354</v>
      </c>
      <c r="O4309" s="107" t="s">
        <v>354</v>
      </c>
      <c r="P4309" s="838">
        <v>0</v>
      </c>
      <c r="Q4309" s="10">
        <v>1</v>
      </c>
      <c r="R4309" s="107">
        <v>12</v>
      </c>
    </row>
    <row r="4310" spans="1:18" s="843" customFormat="1" ht="22.5" x14ac:dyDescent="0.25">
      <c r="A4310" s="107" t="s">
        <v>25077</v>
      </c>
      <c r="B4310" s="10" t="s">
        <v>25078</v>
      </c>
      <c r="C4310" s="269" t="s">
        <v>30118</v>
      </c>
      <c r="D4310" s="841" t="s">
        <v>15678</v>
      </c>
      <c r="E4310" s="837">
        <v>3500</v>
      </c>
      <c r="F4310" s="269" t="s">
        <v>25186</v>
      </c>
      <c r="G4310" s="841" t="s">
        <v>25187</v>
      </c>
      <c r="H4310" s="842" t="s">
        <v>19587</v>
      </c>
      <c r="I4310" s="842" t="s">
        <v>15585</v>
      </c>
      <c r="J4310" s="107" t="s">
        <v>19587</v>
      </c>
      <c r="K4310" s="10">
        <v>1</v>
      </c>
      <c r="L4310" s="10">
        <v>1</v>
      </c>
      <c r="M4310" s="838">
        <v>3717.8</v>
      </c>
      <c r="N4310" s="10" t="s">
        <v>354</v>
      </c>
      <c r="O4310" s="107" t="s">
        <v>354</v>
      </c>
      <c r="P4310" s="838">
        <v>0</v>
      </c>
      <c r="Q4310" s="10">
        <v>1</v>
      </c>
      <c r="R4310" s="107">
        <v>12</v>
      </c>
    </row>
    <row r="4311" spans="1:18" s="843" customFormat="1" ht="22.5" x14ac:dyDescent="0.25">
      <c r="A4311" s="107" t="s">
        <v>25077</v>
      </c>
      <c r="B4311" s="10" t="s">
        <v>25078</v>
      </c>
      <c r="C4311" s="269" t="s">
        <v>30118</v>
      </c>
      <c r="D4311" s="841" t="s">
        <v>25188</v>
      </c>
      <c r="E4311" s="837">
        <v>3000</v>
      </c>
      <c r="F4311" s="269" t="s">
        <v>25189</v>
      </c>
      <c r="G4311" s="841" t="s">
        <v>25190</v>
      </c>
      <c r="H4311" s="842" t="s">
        <v>15455</v>
      </c>
      <c r="I4311" s="842" t="s">
        <v>25131</v>
      </c>
      <c r="J4311" s="107" t="s">
        <v>19093</v>
      </c>
      <c r="K4311" s="10">
        <v>1</v>
      </c>
      <c r="L4311" s="10">
        <v>5</v>
      </c>
      <c r="M4311" s="838">
        <v>13362.61</v>
      </c>
      <c r="N4311" s="10" t="s">
        <v>354</v>
      </c>
      <c r="O4311" s="107" t="s">
        <v>354</v>
      </c>
      <c r="P4311" s="838">
        <v>0</v>
      </c>
      <c r="Q4311" s="10">
        <v>1</v>
      </c>
      <c r="R4311" s="107">
        <v>12</v>
      </c>
    </row>
    <row r="4312" spans="1:18" s="843" customFormat="1" ht="22.5" x14ac:dyDescent="0.25">
      <c r="A4312" s="107" t="s">
        <v>25077</v>
      </c>
      <c r="B4312" s="10" t="s">
        <v>25078</v>
      </c>
      <c r="C4312" s="269" t="s">
        <v>30118</v>
      </c>
      <c r="D4312" s="841" t="s">
        <v>25191</v>
      </c>
      <c r="E4312" s="837">
        <v>3000</v>
      </c>
      <c r="F4312" s="269" t="s">
        <v>25192</v>
      </c>
      <c r="G4312" s="841" t="s">
        <v>25193</v>
      </c>
      <c r="H4312" s="842" t="s">
        <v>15488</v>
      </c>
      <c r="I4312" s="842" t="s">
        <v>25131</v>
      </c>
      <c r="J4312" s="107" t="s">
        <v>19097</v>
      </c>
      <c r="K4312" s="10">
        <v>1</v>
      </c>
      <c r="L4312" s="10">
        <v>9</v>
      </c>
      <c r="M4312" s="838">
        <v>26648.699999999997</v>
      </c>
      <c r="N4312" s="10" t="s">
        <v>354</v>
      </c>
      <c r="O4312" s="107" t="s">
        <v>354</v>
      </c>
      <c r="P4312" s="838">
        <v>0</v>
      </c>
      <c r="Q4312" s="10">
        <v>1</v>
      </c>
      <c r="R4312" s="107">
        <v>12</v>
      </c>
    </row>
    <row r="4313" spans="1:18" s="843" customFormat="1" ht="22.5" x14ac:dyDescent="0.25">
      <c r="A4313" s="107" t="s">
        <v>25077</v>
      </c>
      <c r="B4313" s="10" t="s">
        <v>25078</v>
      </c>
      <c r="C4313" s="269" t="s">
        <v>30118</v>
      </c>
      <c r="D4313" s="841" t="s">
        <v>15456</v>
      </c>
      <c r="E4313" s="837">
        <v>11000</v>
      </c>
      <c r="F4313" s="269" t="s">
        <v>25194</v>
      </c>
      <c r="G4313" s="841" t="s">
        <v>25195</v>
      </c>
      <c r="H4313" s="842" t="s">
        <v>25096</v>
      </c>
      <c r="I4313" s="842" t="s">
        <v>25083</v>
      </c>
      <c r="J4313" s="107" t="s">
        <v>19093</v>
      </c>
      <c r="K4313" s="10">
        <v>1</v>
      </c>
      <c r="L4313" s="10">
        <v>12</v>
      </c>
      <c r="M4313" s="838">
        <v>134913.60000000001</v>
      </c>
      <c r="N4313" s="10">
        <v>1</v>
      </c>
      <c r="O4313" s="107">
        <v>4</v>
      </c>
      <c r="P4313" s="838">
        <v>44786.600000000006</v>
      </c>
      <c r="Q4313" s="10">
        <v>1</v>
      </c>
      <c r="R4313" s="107">
        <v>12</v>
      </c>
    </row>
    <row r="4314" spans="1:18" s="843" customFormat="1" ht="22.5" x14ac:dyDescent="0.25">
      <c r="A4314" s="107" t="s">
        <v>25077</v>
      </c>
      <c r="B4314" s="10" t="s">
        <v>25078</v>
      </c>
      <c r="C4314" s="269" t="s">
        <v>30118</v>
      </c>
      <c r="D4314" s="841" t="s">
        <v>15456</v>
      </c>
      <c r="E4314" s="837">
        <v>14500</v>
      </c>
      <c r="F4314" s="269" t="s">
        <v>25196</v>
      </c>
      <c r="G4314" s="841" t="s">
        <v>25197</v>
      </c>
      <c r="H4314" s="842" t="s">
        <v>25096</v>
      </c>
      <c r="I4314" s="842" t="s">
        <v>25083</v>
      </c>
      <c r="J4314" s="107" t="s">
        <v>19093</v>
      </c>
      <c r="K4314" s="10">
        <v>2</v>
      </c>
      <c r="L4314" s="10">
        <v>2</v>
      </c>
      <c r="M4314" s="838">
        <v>17351.970300000001</v>
      </c>
      <c r="N4314" s="10" t="s">
        <v>354</v>
      </c>
      <c r="O4314" s="107" t="s">
        <v>354</v>
      </c>
      <c r="P4314" s="838">
        <v>0</v>
      </c>
      <c r="Q4314" s="10">
        <v>1</v>
      </c>
      <c r="R4314" s="107">
        <v>12</v>
      </c>
    </row>
    <row r="4315" spans="1:18" s="843" customFormat="1" ht="22.5" x14ac:dyDescent="0.25">
      <c r="A4315" s="107" t="s">
        <v>25077</v>
      </c>
      <c r="B4315" s="10" t="s">
        <v>25078</v>
      </c>
      <c r="C4315" s="269" t="s">
        <v>30118</v>
      </c>
      <c r="D4315" s="841" t="s">
        <v>25088</v>
      </c>
      <c r="E4315" s="837">
        <v>8000</v>
      </c>
      <c r="F4315" s="269" t="s">
        <v>25198</v>
      </c>
      <c r="G4315" s="841" t="s">
        <v>25199</v>
      </c>
      <c r="H4315" s="842" t="s">
        <v>25096</v>
      </c>
      <c r="I4315" s="842" t="s">
        <v>25083</v>
      </c>
      <c r="J4315" s="107" t="s">
        <v>19093</v>
      </c>
      <c r="K4315" s="10">
        <v>1</v>
      </c>
      <c r="L4315" s="10">
        <v>12</v>
      </c>
      <c r="M4315" s="838">
        <v>98913.60000000002</v>
      </c>
      <c r="N4315" s="10">
        <v>1</v>
      </c>
      <c r="O4315" s="107">
        <v>6</v>
      </c>
      <c r="P4315" s="838">
        <v>49159.200000000004</v>
      </c>
      <c r="Q4315" s="10">
        <v>1</v>
      </c>
      <c r="R4315" s="107">
        <v>12</v>
      </c>
    </row>
    <row r="4316" spans="1:18" s="843" customFormat="1" ht="22.5" x14ac:dyDescent="0.25">
      <c r="A4316" s="107" t="s">
        <v>25077</v>
      </c>
      <c r="B4316" s="10" t="s">
        <v>25078</v>
      </c>
      <c r="C4316" s="269" t="s">
        <v>30118</v>
      </c>
      <c r="D4316" s="841" t="s">
        <v>25088</v>
      </c>
      <c r="E4316" s="837">
        <v>8000</v>
      </c>
      <c r="F4316" s="269" t="s">
        <v>25200</v>
      </c>
      <c r="G4316" s="841" t="s">
        <v>25201</v>
      </c>
      <c r="H4316" s="842" t="s">
        <v>25096</v>
      </c>
      <c r="I4316" s="842" t="s">
        <v>25083</v>
      </c>
      <c r="J4316" s="107" t="s">
        <v>19093</v>
      </c>
      <c r="K4316" s="10">
        <v>1</v>
      </c>
      <c r="L4316" s="10">
        <v>3</v>
      </c>
      <c r="M4316" s="838">
        <v>24653.399999999998</v>
      </c>
      <c r="N4316" s="10" t="s">
        <v>354</v>
      </c>
      <c r="O4316" s="107" t="s">
        <v>354</v>
      </c>
      <c r="P4316" s="838">
        <v>0</v>
      </c>
      <c r="Q4316" s="10">
        <v>1</v>
      </c>
      <c r="R4316" s="107">
        <v>12</v>
      </c>
    </row>
    <row r="4317" spans="1:18" s="843" customFormat="1" ht="22.5" x14ac:dyDescent="0.25">
      <c r="A4317" s="107" t="s">
        <v>25077</v>
      </c>
      <c r="B4317" s="10" t="s">
        <v>25078</v>
      </c>
      <c r="C4317" s="269" t="s">
        <v>30118</v>
      </c>
      <c r="D4317" s="841" t="s">
        <v>15456</v>
      </c>
      <c r="E4317" s="837">
        <v>14500</v>
      </c>
      <c r="F4317" s="269" t="s">
        <v>25202</v>
      </c>
      <c r="G4317" s="841" t="s">
        <v>25203</v>
      </c>
      <c r="H4317" s="842" t="s">
        <v>15488</v>
      </c>
      <c r="I4317" s="842" t="s">
        <v>25083</v>
      </c>
      <c r="J4317" s="107" t="s">
        <v>19093</v>
      </c>
      <c r="K4317" s="10">
        <v>1</v>
      </c>
      <c r="L4317" s="10">
        <v>12</v>
      </c>
      <c r="M4317" s="838">
        <v>172380.27</v>
      </c>
      <c r="N4317" s="10">
        <v>1</v>
      </c>
      <c r="O4317" s="107">
        <v>3</v>
      </c>
      <c r="P4317" s="838">
        <v>44100.3</v>
      </c>
      <c r="Q4317" s="10">
        <v>1</v>
      </c>
      <c r="R4317" s="107">
        <v>12</v>
      </c>
    </row>
    <row r="4318" spans="1:18" s="843" customFormat="1" ht="22.5" x14ac:dyDescent="0.25">
      <c r="A4318" s="107" t="s">
        <v>25077</v>
      </c>
      <c r="B4318" s="10" t="s">
        <v>25078</v>
      </c>
      <c r="C4318" s="269" t="s">
        <v>30118</v>
      </c>
      <c r="D4318" s="841" t="s">
        <v>25084</v>
      </c>
      <c r="E4318" s="837">
        <v>8000</v>
      </c>
      <c r="F4318" s="269" t="s">
        <v>25204</v>
      </c>
      <c r="G4318" s="841" t="s">
        <v>25205</v>
      </c>
      <c r="H4318" s="842" t="s">
        <v>25096</v>
      </c>
      <c r="I4318" s="842" t="s">
        <v>25083</v>
      </c>
      <c r="J4318" s="107" t="s">
        <v>19093</v>
      </c>
      <c r="K4318" s="10">
        <v>1</v>
      </c>
      <c r="L4318" s="10">
        <v>7</v>
      </c>
      <c r="M4318" s="838">
        <v>57524.600000000006</v>
      </c>
      <c r="N4318" s="10" t="s">
        <v>354</v>
      </c>
      <c r="O4318" s="107" t="s">
        <v>354</v>
      </c>
      <c r="P4318" s="838">
        <v>0</v>
      </c>
      <c r="Q4318" s="10">
        <v>1</v>
      </c>
      <c r="R4318" s="107">
        <v>12</v>
      </c>
    </row>
    <row r="4319" spans="1:18" s="843" customFormat="1" ht="22.5" x14ac:dyDescent="0.25">
      <c r="A4319" s="107" t="s">
        <v>25077</v>
      </c>
      <c r="B4319" s="10" t="s">
        <v>25078</v>
      </c>
      <c r="C4319" s="269" t="s">
        <v>30118</v>
      </c>
      <c r="D4319" s="841" t="s">
        <v>25206</v>
      </c>
      <c r="E4319" s="837">
        <v>3000</v>
      </c>
      <c r="F4319" s="269" t="s">
        <v>25207</v>
      </c>
      <c r="G4319" s="841" t="s">
        <v>25208</v>
      </c>
      <c r="H4319" s="842" t="s">
        <v>20590</v>
      </c>
      <c r="I4319" s="842" t="s">
        <v>25083</v>
      </c>
      <c r="J4319" s="107" t="s">
        <v>19093</v>
      </c>
      <c r="K4319" s="10">
        <v>1</v>
      </c>
      <c r="L4319" s="10">
        <v>12</v>
      </c>
      <c r="M4319" s="838">
        <v>38913.599999999999</v>
      </c>
      <c r="N4319" s="10">
        <v>1</v>
      </c>
      <c r="O4319" s="107">
        <v>6</v>
      </c>
      <c r="P4319" s="838">
        <v>19159.199999999997</v>
      </c>
      <c r="Q4319" s="10">
        <v>1</v>
      </c>
      <c r="R4319" s="107">
        <v>12</v>
      </c>
    </row>
    <row r="4320" spans="1:18" s="843" customFormat="1" ht="22.5" x14ac:dyDescent="0.25">
      <c r="A4320" s="107" t="s">
        <v>25077</v>
      </c>
      <c r="B4320" s="10" t="s">
        <v>25078</v>
      </c>
      <c r="C4320" s="269" t="s">
        <v>30118</v>
      </c>
      <c r="D4320" s="841" t="s">
        <v>15456</v>
      </c>
      <c r="E4320" s="837">
        <v>11000</v>
      </c>
      <c r="F4320" s="269" t="s">
        <v>25209</v>
      </c>
      <c r="G4320" s="841" t="s">
        <v>25210</v>
      </c>
      <c r="H4320" s="842" t="s">
        <v>25096</v>
      </c>
      <c r="I4320" s="842" t="s">
        <v>25083</v>
      </c>
      <c r="J4320" s="107" t="s">
        <v>19093</v>
      </c>
      <c r="K4320" s="10">
        <v>1</v>
      </c>
      <c r="L4320" s="10">
        <v>12</v>
      </c>
      <c r="M4320" s="838">
        <v>134913.60000000001</v>
      </c>
      <c r="N4320" s="10">
        <v>1</v>
      </c>
      <c r="O4320" s="107">
        <v>5</v>
      </c>
      <c r="P4320" s="838">
        <v>55972.900000000009</v>
      </c>
      <c r="Q4320" s="10">
        <v>1</v>
      </c>
      <c r="R4320" s="107">
        <v>12</v>
      </c>
    </row>
    <row r="4321" spans="1:18" s="843" customFormat="1" ht="22.5" x14ac:dyDescent="0.25">
      <c r="A4321" s="107" t="s">
        <v>25077</v>
      </c>
      <c r="B4321" s="10" t="s">
        <v>25078</v>
      </c>
      <c r="C4321" s="269" t="s">
        <v>30118</v>
      </c>
      <c r="D4321" s="841" t="s">
        <v>25079</v>
      </c>
      <c r="E4321" s="837">
        <v>10000</v>
      </c>
      <c r="F4321" s="269" t="s">
        <v>25211</v>
      </c>
      <c r="G4321" s="841" t="s">
        <v>25212</v>
      </c>
      <c r="H4321" s="842" t="s">
        <v>25082</v>
      </c>
      <c r="I4321" s="842" t="s">
        <v>25083</v>
      </c>
      <c r="J4321" s="107" t="s">
        <v>19093</v>
      </c>
      <c r="K4321" s="10">
        <v>1</v>
      </c>
      <c r="L4321" s="10">
        <v>1</v>
      </c>
      <c r="M4321" s="838">
        <v>10217.799999999999</v>
      </c>
      <c r="N4321" s="10" t="s">
        <v>354</v>
      </c>
      <c r="O4321" s="107" t="s">
        <v>354</v>
      </c>
      <c r="P4321" s="838">
        <v>0</v>
      </c>
      <c r="Q4321" s="10">
        <v>1</v>
      </c>
      <c r="R4321" s="107">
        <v>12</v>
      </c>
    </row>
    <row r="4322" spans="1:18" s="843" customFormat="1" ht="22.5" x14ac:dyDescent="0.25">
      <c r="A4322" s="107" t="s">
        <v>25077</v>
      </c>
      <c r="B4322" s="10" t="s">
        <v>25078</v>
      </c>
      <c r="C4322" s="269" t="s">
        <v>30118</v>
      </c>
      <c r="D4322" s="841" t="s">
        <v>15456</v>
      </c>
      <c r="E4322" s="837">
        <v>11000</v>
      </c>
      <c r="F4322" s="269" t="s">
        <v>25213</v>
      </c>
      <c r="G4322" s="841" t="s">
        <v>25214</v>
      </c>
      <c r="H4322" s="842" t="s">
        <v>25096</v>
      </c>
      <c r="I4322" s="842" t="s">
        <v>25083</v>
      </c>
      <c r="J4322" s="107" t="s">
        <v>19093</v>
      </c>
      <c r="K4322" s="10">
        <v>2</v>
      </c>
      <c r="L4322" s="10">
        <v>5</v>
      </c>
      <c r="M4322" s="838">
        <v>56089</v>
      </c>
      <c r="N4322" s="10">
        <v>1</v>
      </c>
      <c r="O4322" s="107">
        <v>4</v>
      </c>
      <c r="P4322" s="838">
        <v>44786.600000000006</v>
      </c>
      <c r="Q4322" s="10">
        <v>1</v>
      </c>
      <c r="R4322" s="107">
        <v>12</v>
      </c>
    </row>
    <row r="4323" spans="1:18" s="843" customFormat="1" ht="22.5" x14ac:dyDescent="0.25">
      <c r="A4323" s="107" t="s">
        <v>25077</v>
      </c>
      <c r="B4323" s="10" t="s">
        <v>25078</v>
      </c>
      <c r="C4323" s="269" t="s">
        <v>30118</v>
      </c>
      <c r="D4323" s="841" t="s">
        <v>25088</v>
      </c>
      <c r="E4323" s="837">
        <v>8000</v>
      </c>
      <c r="F4323" s="269" t="s">
        <v>25215</v>
      </c>
      <c r="G4323" s="841" t="s">
        <v>25216</v>
      </c>
      <c r="H4323" s="842" t="s">
        <v>15452</v>
      </c>
      <c r="I4323" s="842" t="s">
        <v>25083</v>
      </c>
      <c r="J4323" s="107" t="s">
        <v>19093</v>
      </c>
      <c r="K4323" s="10">
        <v>1</v>
      </c>
      <c r="L4323" s="10">
        <v>12</v>
      </c>
      <c r="M4323" s="838">
        <v>98913.60000000002</v>
      </c>
      <c r="N4323" s="10">
        <v>1</v>
      </c>
      <c r="O4323" s="107">
        <v>6</v>
      </c>
      <c r="P4323" s="838">
        <v>48625.87</v>
      </c>
      <c r="Q4323" s="10">
        <v>1</v>
      </c>
      <c r="R4323" s="107">
        <v>12</v>
      </c>
    </row>
    <row r="4324" spans="1:18" s="843" customFormat="1" ht="22.5" x14ac:dyDescent="0.25">
      <c r="A4324" s="107" t="s">
        <v>25077</v>
      </c>
      <c r="B4324" s="10" t="s">
        <v>25078</v>
      </c>
      <c r="C4324" s="269" t="s">
        <v>30118</v>
      </c>
      <c r="D4324" s="841" t="s">
        <v>15456</v>
      </c>
      <c r="E4324" s="837">
        <v>11000</v>
      </c>
      <c r="F4324" s="269" t="s">
        <v>25217</v>
      </c>
      <c r="G4324" s="841" t="s">
        <v>25218</v>
      </c>
      <c r="H4324" s="842" t="s">
        <v>25096</v>
      </c>
      <c r="I4324" s="842" t="s">
        <v>25083</v>
      </c>
      <c r="J4324" s="107" t="s">
        <v>19093</v>
      </c>
      <c r="K4324" s="10">
        <v>1</v>
      </c>
      <c r="L4324" s="10">
        <v>12</v>
      </c>
      <c r="M4324" s="838">
        <v>134913.60000000001</v>
      </c>
      <c r="N4324" s="10">
        <v>1</v>
      </c>
      <c r="O4324" s="107">
        <v>6</v>
      </c>
      <c r="P4324" s="838">
        <v>67159.200000000012</v>
      </c>
      <c r="Q4324" s="10">
        <v>1</v>
      </c>
      <c r="R4324" s="107">
        <v>12</v>
      </c>
    </row>
    <row r="4325" spans="1:18" s="843" customFormat="1" ht="22.5" x14ac:dyDescent="0.25">
      <c r="A4325" s="107" t="s">
        <v>25077</v>
      </c>
      <c r="B4325" s="10" t="s">
        <v>25078</v>
      </c>
      <c r="C4325" s="269" t="s">
        <v>30118</v>
      </c>
      <c r="D4325" s="841" t="s">
        <v>15456</v>
      </c>
      <c r="E4325" s="837">
        <v>11000</v>
      </c>
      <c r="F4325" s="269" t="s">
        <v>25219</v>
      </c>
      <c r="G4325" s="841" t="s">
        <v>25220</v>
      </c>
      <c r="H4325" s="842" t="s">
        <v>25096</v>
      </c>
      <c r="I4325" s="842" t="s">
        <v>25083</v>
      </c>
      <c r="J4325" s="107" t="s">
        <v>19093</v>
      </c>
      <c r="K4325" s="10">
        <v>1</v>
      </c>
      <c r="L4325" s="10">
        <v>12</v>
      </c>
      <c r="M4325" s="838">
        <v>134913.60000000001</v>
      </c>
      <c r="N4325" s="10">
        <v>1</v>
      </c>
      <c r="O4325" s="107">
        <v>6</v>
      </c>
      <c r="P4325" s="838">
        <v>67159.200000000012</v>
      </c>
      <c r="Q4325" s="10">
        <v>1</v>
      </c>
      <c r="R4325" s="107">
        <v>12</v>
      </c>
    </row>
    <row r="4326" spans="1:18" s="843" customFormat="1" ht="22.5" x14ac:dyDescent="0.25">
      <c r="A4326" s="107" t="s">
        <v>25077</v>
      </c>
      <c r="B4326" s="10" t="s">
        <v>25078</v>
      </c>
      <c r="C4326" s="269" t="s">
        <v>30118</v>
      </c>
      <c r="D4326" s="841" t="s">
        <v>25088</v>
      </c>
      <c r="E4326" s="837">
        <v>8000</v>
      </c>
      <c r="F4326" s="269" t="s">
        <v>25221</v>
      </c>
      <c r="G4326" s="841" t="s">
        <v>25222</v>
      </c>
      <c r="H4326" s="842" t="s">
        <v>25096</v>
      </c>
      <c r="I4326" s="842" t="s">
        <v>25083</v>
      </c>
      <c r="J4326" s="107" t="s">
        <v>19093</v>
      </c>
      <c r="K4326" s="10">
        <v>1</v>
      </c>
      <c r="L4326" s="10">
        <v>12</v>
      </c>
      <c r="M4326" s="838">
        <v>98913.60000000002</v>
      </c>
      <c r="N4326" s="10">
        <v>1</v>
      </c>
      <c r="O4326" s="107">
        <v>6</v>
      </c>
      <c r="P4326" s="838">
        <v>49159.200000000004</v>
      </c>
      <c r="Q4326" s="10">
        <v>1</v>
      </c>
      <c r="R4326" s="107">
        <v>12</v>
      </c>
    </row>
    <row r="4327" spans="1:18" s="843" customFormat="1" ht="22.5" x14ac:dyDescent="0.25">
      <c r="A4327" s="107" t="s">
        <v>25077</v>
      </c>
      <c r="B4327" s="10" t="s">
        <v>25078</v>
      </c>
      <c r="C4327" s="269" t="s">
        <v>30118</v>
      </c>
      <c r="D4327" s="841" t="s">
        <v>25088</v>
      </c>
      <c r="E4327" s="837">
        <v>8000</v>
      </c>
      <c r="F4327" s="269" t="s">
        <v>25223</v>
      </c>
      <c r="G4327" s="841" t="s">
        <v>25224</v>
      </c>
      <c r="H4327" s="842" t="s">
        <v>19095</v>
      </c>
      <c r="I4327" s="842" t="s">
        <v>25083</v>
      </c>
      <c r="J4327" s="107" t="s">
        <v>19093</v>
      </c>
      <c r="K4327" s="10">
        <v>1</v>
      </c>
      <c r="L4327" s="10">
        <v>5</v>
      </c>
      <c r="M4327" s="838">
        <v>41089</v>
      </c>
      <c r="N4327" s="10" t="s">
        <v>354</v>
      </c>
      <c r="O4327" s="107" t="s">
        <v>354</v>
      </c>
      <c r="P4327" s="838">
        <v>0</v>
      </c>
      <c r="Q4327" s="10">
        <v>1</v>
      </c>
      <c r="R4327" s="107">
        <v>12</v>
      </c>
    </row>
    <row r="4328" spans="1:18" s="843" customFormat="1" ht="22.5" x14ac:dyDescent="0.25">
      <c r="A4328" s="107" t="s">
        <v>25077</v>
      </c>
      <c r="B4328" s="10" t="s">
        <v>25078</v>
      </c>
      <c r="C4328" s="269" t="s">
        <v>30118</v>
      </c>
      <c r="D4328" s="841" t="s">
        <v>25088</v>
      </c>
      <c r="E4328" s="837">
        <v>8000</v>
      </c>
      <c r="F4328" s="269" t="s">
        <v>25225</v>
      </c>
      <c r="G4328" s="841" t="s">
        <v>25226</v>
      </c>
      <c r="H4328" s="842" t="s">
        <v>25096</v>
      </c>
      <c r="I4328" s="842" t="s">
        <v>25083</v>
      </c>
      <c r="J4328" s="107" t="s">
        <v>19093</v>
      </c>
      <c r="K4328" s="10">
        <v>1</v>
      </c>
      <c r="L4328" s="10">
        <v>10</v>
      </c>
      <c r="M4328" s="838">
        <v>78390.63</v>
      </c>
      <c r="N4328" s="10">
        <v>1</v>
      </c>
      <c r="O4328" s="107">
        <v>6</v>
      </c>
      <c r="P4328" s="838">
        <v>49159.200000000004</v>
      </c>
      <c r="Q4328" s="10">
        <v>1</v>
      </c>
      <c r="R4328" s="107">
        <v>12</v>
      </c>
    </row>
    <row r="4329" spans="1:18" s="843" customFormat="1" ht="22.5" x14ac:dyDescent="0.25">
      <c r="A4329" s="107" t="s">
        <v>25077</v>
      </c>
      <c r="B4329" s="10" t="s">
        <v>25078</v>
      </c>
      <c r="C4329" s="269" t="s">
        <v>30118</v>
      </c>
      <c r="D4329" s="841" t="s">
        <v>25088</v>
      </c>
      <c r="E4329" s="837">
        <v>8000</v>
      </c>
      <c r="F4329" s="269" t="s">
        <v>25227</v>
      </c>
      <c r="G4329" s="841" t="s">
        <v>25228</v>
      </c>
      <c r="H4329" s="842" t="s">
        <v>25096</v>
      </c>
      <c r="I4329" s="842" t="s">
        <v>25083</v>
      </c>
      <c r="J4329" s="107" t="s">
        <v>19093</v>
      </c>
      <c r="K4329" s="10">
        <v>1</v>
      </c>
      <c r="L4329" s="10">
        <v>12</v>
      </c>
      <c r="M4329" s="838">
        <v>100780.27000000002</v>
      </c>
      <c r="N4329" s="10">
        <v>1</v>
      </c>
      <c r="O4329" s="107">
        <v>6</v>
      </c>
      <c r="P4329" s="838">
        <v>49159.200000000004</v>
      </c>
      <c r="Q4329" s="10">
        <v>1</v>
      </c>
      <c r="R4329" s="107">
        <v>12</v>
      </c>
    </row>
    <row r="4330" spans="1:18" s="843" customFormat="1" ht="22.5" x14ac:dyDescent="0.25">
      <c r="A4330" s="107" t="s">
        <v>25077</v>
      </c>
      <c r="B4330" s="10" t="s">
        <v>25078</v>
      </c>
      <c r="C4330" s="269" t="s">
        <v>30118</v>
      </c>
      <c r="D4330" s="841" t="s">
        <v>25088</v>
      </c>
      <c r="E4330" s="837">
        <v>8000</v>
      </c>
      <c r="F4330" s="269" t="s">
        <v>25229</v>
      </c>
      <c r="G4330" s="841" t="s">
        <v>25230</v>
      </c>
      <c r="H4330" s="842" t="s">
        <v>25096</v>
      </c>
      <c r="I4330" s="842" t="s">
        <v>25083</v>
      </c>
      <c r="J4330" s="107" t="s">
        <v>19093</v>
      </c>
      <c r="K4330" s="10">
        <v>1</v>
      </c>
      <c r="L4330" s="10">
        <v>12</v>
      </c>
      <c r="M4330" s="838">
        <v>98913.60000000002</v>
      </c>
      <c r="N4330" s="10">
        <v>1</v>
      </c>
      <c r="O4330" s="107">
        <v>6</v>
      </c>
      <c r="P4330" s="838">
        <v>49159.200000000004</v>
      </c>
      <c r="Q4330" s="10">
        <v>1</v>
      </c>
      <c r="R4330" s="107">
        <v>12</v>
      </c>
    </row>
    <row r="4331" spans="1:18" s="843" customFormat="1" ht="22.5" x14ac:dyDescent="0.25">
      <c r="A4331" s="107" t="s">
        <v>25077</v>
      </c>
      <c r="B4331" s="10" t="s">
        <v>25078</v>
      </c>
      <c r="C4331" s="269" t="s">
        <v>30118</v>
      </c>
      <c r="D4331" s="841" t="s">
        <v>25231</v>
      </c>
      <c r="E4331" s="837">
        <v>7000</v>
      </c>
      <c r="F4331" s="269" t="s">
        <v>25232</v>
      </c>
      <c r="G4331" s="841" t="s">
        <v>25233</v>
      </c>
      <c r="H4331" s="842" t="s">
        <v>25082</v>
      </c>
      <c r="I4331" s="842" t="s">
        <v>25083</v>
      </c>
      <c r="J4331" s="107" t="s">
        <v>19090</v>
      </c>
      <c r="K4331" s="10">
        <v>1</v>
      </c>
      <c r="L4331" s="10">
        <v>12</v>
      </c>
      <c r="M4331" s="838">
        <v>87213.60000000002</v>
      </c>
      <c r="N4331" s="10">
        <v>1</v>
      </c>
      <c r="O4331" s="107">
        <v>5</v>
      </c>
      <c r="P4331" s="838">
        <v>35972.9</v>
      </c>
      <c r="Q4331" s="10">
        <v>1</v>
      </c>
      <c r="R4331" s="107">
        <v>12</v>
      </c>
    </row>
    <row r="4332" spans="1:18" s="843" customFormat="1" ht="22.5" x14ac:dyDescent="0.25">
      <c r="A4332" s="107" t="s">
        <v>25077</v>
      </c>
      <c r="B4332" s="10" t="s">
        <v>25078</v>
      </c>
      <c r="C4332" s="269" t="s">
        <v>30118</v>
      </c>
      <c r="D4332" s="841" t="s">
        <v>25234</v>
      </c>
      <c r="E4332" s="837">
        <v>3000</v>
      </c>
      <c r="F4332" s="269" t="s">
        <v>25235</v>
      </c>
      <c r="G4332" s="841" t="s">
        <v>25236</v>
      </c>
      <c r="H4332" s="842" t="s">
        <v>25096</v>
      </c>
      <c r="I4332" s="842" t="s">
        <v>25083</v>
      </c>
      <c r="J4332" s="107" t="s">
        <v>19093</v>
      </c>
      <c r="K4332" s="10">
        <v>1</v>
      </c>
      <c r="L4332" s="10">
        <v>5</v>
      </c>
      <c r="M4332" s="838">
        <v>16089</v>
      </c>
      <c r="N4332" s="10" t="s">
        <v>354</v>
      </c>
      <c r="O4332" s="107" t="s">
        <v>354</v>
      </c>
      <c r="P4332" s="838">
        <v>0</v>
      </c>
      <c r="Q4332" s="10">
        <v>1</v>
      </c>
      <c r="R4332" s="107">
        <v>12</v>
      </c>
    </row>
    <row r="4333" spans="1:18" s="843" customFormat="1" ht="22.5" x14ac:dyDescent="0.25">
      <c r="A4333" s="107" t="s">
        <v>25077</v>
      </c>
      <c r="B4333" s="10" t="s">
        <v>25078</v>
      </c>
      <c r="C4333" s="269" t="s">
        <v>30118</v>
      </c>
      <c r="D4333" s="841" t="s">
        <v>25237</v>
      </c>
      <c r="E4333" s="837">
        <v>8000</v>
      </c>
      <c r="F4333" s="269" t="s">
        <v>25238</v>
      </c>
      <c r="G4333" s="841" t="s">
        <v>25239</v>
      </c>
      <c r="H4333" s="842" t="s">
        <v>15416</v>
      </c>
      <c r="I4333" s="842" t="s">
        <v>25083</v>
      </c>
      <c r="J4333" s="107" t="s">
        <v>19093</v>
      </c>
      <c r="K4333" s="10">
        <v>1</v>
      </c>
      <c r="L4333" s="10">
        <v>2</v>
      </c>
      <c r="M4333" s="838">
        <v>15995.599999999999</v>
      </c>
      <c r="N4333" s="10">
        <v>1</v>
      </c>
      <c r="O4333" s="107">
        <v>4</v>
      </c>
      <c r="P4333" s="838">
        <v>26634.970300000001</v>
      </c>
      <c r="Q4333" s="10">
        <v>1</v>
      </c>
      <c r="R4333" s="107">
        <v>12</v>
      </c>
    </row>
    <row r="4334" spans="1:18" s="843" customFormat="1" ht="22.5" x14ac:dyDescent="0.25">
      <c r="A4334" s="107" t="s">
        <v>25077</v>
      </c>
      <c r="B4334" s="10" t="s">
        <v>25078</v>
      </c>
      <c r="C4334" s="269" t="s">
        <v>30118</v>
      </c>
      <c r="D4334" s="841" t="s">
        <v>25088</v>
      </c>
      <c r="E4334" s="837">
        <v>8000</v>
      </c>
      <c r="F4334" s="269" t="s">
        <v>25240</v>
      </c>
      <c r="G4334" s="841" t="s">
        <v>25241</v>
      </c>
      <c r="H4334" s="842" t="s">
        <v>25082</v>
      </c>
      <c r="I4334" s="842" t="s">
        <v>25083</v>
      </c>
      <c r="J4334" s="107" t="s">
        <v>19093</v>
      </c>
      <c r="K4334" s="10">
        <v>1</v>
      </c>
      <c r="L4334" s="10">
        <v>12</v>
      </c>
      <c r="M4334" s="838">
        <v>98913.60000000002</v>
      </c>
      <c r="N4334" s="10">
        <v>1</v>
      </c>
      <c r="O4334" s="107">
        <v>6</v>
      </c>
      <c r="P4334" s="838">
        <v>49159.200000000004</v>
      </c>
      <c r="Q4334" s="10">
        <v>1</v>
      </c>
      <c r="R4334" s="107">
        <v>12</v>
      </c>
    </row>
    <row r="4335" spans="1:18" s="843" customFormat="1" ht="22.5" x14ac:dyDescent="0.25">
      <c r="A4335" s="107" t="s">
        <v>25077</v>
      </c>
      <c r="B4335" s="10" t="s">
        <v>25078</v>
      </c>
      <c r="C4335" s="269" t="s">
        <v>30118</v>
      </c>
      <c r="D4335" s="841" t="s">
        <v>15678</v>
      </c>
      <c r="E4335" s="837">
        <v>3500</v>
      </c>
      <c r="F4335" s="269" t="s">
        <v>25242</v>
      </c>
      <c r="G4335" s="841" t="s">
        <v>25243</v>
      </c>
      <c r="H4335" s="842" t="s">
        <v>19587</v>
      </c>
      <c r="I4335" s="842" t="s">
        <v>15585</v>
      </c>
      <c r="J4335" s="107" t="s">
        <v>19587</v>
      </c>
      <c r="K4335" s="10">
        <v>1</v>
      </c>
      <c r="L4335" s="10">
        <v>12</v>
      </c>
      <c r="M4335" s="838">
        <v>44913.600000000006</v>
      </c>
      <c r="N4335" s="10">
        <v>1</v>
      </c>
      <c r="O4335" s="107">
        <v>6</v>
      </c>
      <c r="P4335" s="838">
        <v>22159.199999999997</v>
      </c>
      <c r="Q4335" s="10">
        <v>1</v>
      </c>
      <c r="R4335" s="107">
        <v>12</v>
      </c>
    </row>
    <row r="4336" spans="1:18" s="843" customFormat="1" ht="22.5" x14ac:dyDescent="0.25">
      <c r="A4336" s="107" t="s">
        <v>25077</v>
      </c>
      <c r="B4336" s="10" t="s">
        <v>25078</v>
      </c>
      <c r="C4336" s="269" t="s">
        <v>30118</v>
      </c>
      <c r="D4336" s="841" t="s">
        <v>25088</v>
      </c>
      <c r="E4336" s="837">
        <v>8000</v>
      </c>
      <c r="F4336" s="269" t="s">
        <v>25244</v>
      </c>
      <c r="G4336" s="841" t="s">
        <v>25245</v>
      </c>
      <c r="H4336" s="842" t="s">
        <v>25246</v>
      </c>
      <c r="I4336" s="842" t="s">
        <v>25083</v>
      </c>
      <c r="J4336" s="107" t="s">
        <v>19093</v>
      </c>
      <c r="K4336" s="10">
        <v>1</v>
      </c>
      <c r="L4336" s="10">
        <v>12</v>
      </c>
      <c r="M4336" s="838">
        <v>98913.60000000002</v>
      </c>
      <c r="N4336" s="10">
        <v>1</v>
      </c>
      <c r="O4336" s="107">
        <v>6</v>
      </c>
      <c r="P4336" s="838">
        <v>49159.200000000004</v>
      </c>
      <c r="Q4336" s="10">
        <v>1</v>
      </c>
      <c r="R4336" s="107">
        <v>12</v>
      </c>
    </row>
    <row r="4337" spans="1:18" s="843" customFormat="1" ht="22.5" x14ac:dyDescent="0.25">
      <c r="A4337" s="107" t="s">
        <v>25077</v>
      </c>
      <c r="B4337" s="10" t="s">
        <v>25078</v>
      </c>
      <c r="C4337" s="269" t="s">
        <v>30118</v>
      </c>
      <c r="D4337" s="841" t="s">
        <v>15644</v>
      </c>
      <c r="E4337" s="837">
        <v>3000</v>
      </c>
      <c r="F4337" s="269" t="s">
        <v>25247</v>
      </c>
      <c r="G4337" s="841" t="s">
        <v>25248</v>
      </c>
      <c r="H4337" s="842" t="s">
        <v>15455</v>
      </c>
      <c r="I4337" s="842" t="s">
        <v>25131</v>
      </c>
      <c r="J4337" s="107" t="s">
        <v>19093</v>
      </c>
      <c r="K4337" s="10">
        <v>1</v>
      </c>
      <c r="L4337" s="10">
        <v>2</v>
      </c>
      <c r="M4337" s="838">
        <v>6328.93</v>
      </c>
      <c r="N4337" s="10" t="s">
        <v>354</v>
      </c>
      <c r="O4337" s="107" t="s">
        <v>354</v>
      </c>
      <c r="P4337" s="838">
        <v>0</v>
      </c>
      <c r="Q4337" s="10">
        <v>1</v>
      </c>
      <c r="R4337" s="107">
        <v>12</v>
      </c>
    </row>
    <row r="4338" spans="1:18" s="843" customFormat="1" ht="22.5" x14ac:dyDescent="0.25">
      <c r="A4338" s="107" t="s">
        <v>25077</v>
      </c>
      <c r="B4338" s="10" t="s">
        <v>25078</v>
      </c>
      <c r="C4338" s="269" t="s">
        <v>30118</v>
      </c>
      <c r="D4338" s="841" t="s">
        <v>25136</v>
      </c>
      <c r="E4338" s="837">
        <v>5000</v>
      </c>
      <c r="F4338" s="269" t="s">
        <v>25249</v>
      </c>
      <c r="G4338" s="841" t="s">
        <v>25250</v>
      </c>
      <c r="H4338" s="842" t="s">
        <v>25082</v>
      </c>
      <c r="I4338" s="842" t="s">
        <v>25083</v>
      </c>
      <c r="J4338" s="107" t="s">
        <v>19093</v>
      </c>
      <c r="K4338" s="10">
        <v>1</v>
      </c>
      <c r="L4338" s="10">
        <v>12</v>
      </c>
      <c r="M4338" s="838">
        <v>62913.600000000013</v>
      </c>
      <c r="N4338" s="10">
        <v>1</v>
      </c>
      <c r="O4338" s="107">
        <v>2</v>
      </c>
      <c r="P4338" s="838">
        <v>10414</v>
      </c>
      <c r="Q4338" s="10">
        <v>1</v>
      </c>
      <c r="R4338" s="107">
        <v>12</v>
      </c>
    </row>
    <row r="4339" spans="1:18" s="843" customFormat="1" ht="22.5" x14ac:dyDescent="0.25">
      <c r="A4339" s="107" t="s">
        <v>25077</v>
      </c>
      <c r="B4339" s="10" t="s">
        <v>25078</v>
      </c>
      <c r="C4339" s="269" t="s">
        <v>30118</v>
      </c>
      <c r="D4339" s="841" t="s">
        <v>25088</v>
      </c>
      <c r="E4339" s="837">
        <v>8000</v>
      </c>
      <c r="F4339" s="269" t="s">
        <v>25251</v>
      </c>
      <c r="G4339" s="841" t="s">
        <v>25252</v>
      </c>
      <c r="H4339" s="842" t="s">
        <v>25082</v>
      </c>
      <c r="I4339" s="842" t="s">
        <v>25083</v>
      </c>
      <c r="J4339" s="107" t="s">
        <v>19093</v>
      </c>
      <c r="K4339" s="10">
        <v>1</v>
      </c>
      <c r="L4339" s="10">
        <v>6</v>
      </c>
      <c r="M4339" s="838">
        <v>48273.47</v>
      </c>
      <c r="N4339" s="10">
        <v>1</v>
      </c>
      <c r="O4339" s="107">
        <v>6</v>
      </c>
      <c r="P4339" s="838">
        <v>43559.200000000004</v>
      </c>
      <c r="Q4339" s="10">
        <v>1</v>
      </c>
      <c r="R4339" s="107">
        <v>12</v>
      </c>
    </row>
    <row r="4340" spans="1:18" s="843" customFormat="1" ht="22.5" x14ac:dyDescent="0.25">
      <c r="A4340" s="107" t="s">
        <v>25077</v>
      </c>
      <c r="B4340" s="10" t="s">
        <v>25078</v>
      </c>
      <c r="C4340" s="269" t="s">
        <v>30118</v>
      </c>
      <c r="D4340" s="841" t="s">
        <v>25088</v>
      </c>
      <c r="E4340" s="837">
        <v>8000</v>
      </c>
      <c r="F4340" s="269" t="s">
        <v>25253</v>
      </c>
      <c r="G4340" s="841" t="s">
        <v>25254</v>
      </c>
      <c r="H4340" s="842" t="s">
        <v>25246</v>
      </c>
      <c r="I4340" s="842" t="s">
        <v>25083</v>
      </c>
      <c r="J4340" s="107" t="s">
        <v>19093</v>
      </c>
      <c r="K4340" s="10">
        <v>1</v>
      </c>
      <c r="L4340" s="10">
        <v>12</v>
      </c>
      <c r="M4340" s="838">
        <v>98913.60000000002</v>
      </c>
      <c r="N4340" s="10">
        <v>1</v>
      </c>
      <c r="O4340" s="107">
        <v>5</v>
      </c>
      <c r="P4340" s="838">
        <v>35639.57</v>
      </c>
      <c r="Q4340" s="10">
        <v>1</v>
      </c>
      <c r="R4340" s="107">
        <v>12</v>
      </c>
    </row>
    <row r="4341" spans="1:18" s="843" customFormat="1" ht="22.5" x14ac:dyDescent="0.25">
      <c r="A4341" s="107" t="s">
        <v>25077</v>
      </c>
      <c r="B4341" s="10" t="s">
        <v>25078</v>
      </c>
      <c r="C4341" s="269" t="s">
        <v>30118</v>
      </c>
      <c r="D4341" s="841" t="s">
        <v>25088</v>
      </c>
      <c r="E4341" s="837">
        <v>8000</v>
      </c>
      <c r="F4341" s="269" t="s">
        <v>25255</v>
      </c>
      <c r="G4341" s="841" t="s">
        <v>25256</v>
      </c>
      <c r="H4341" s="842" t="s">
        <v>25096</v>
      </c>
      <c r="I4341" s="842" t="s">
        <v>25083</v>
      </c>
      <c r="J4341" s="107" t="s">
        <v>19093</v>
      </c>
      <c r="K4341" s="10">
        <v>1</v>
      </c>
      <c r="L4341" s="10">
        <v>6</v>
      </c>
      <c r="M4341" s="838">
        <v>49306.8</v>
      </c>
      <c r="N4341" s="10" t="s">
        <v>354</v>
      </c>
      <c r="O4341" s="107" t="s">
        <v>354</v>
      </c>
      <c r="P4341" s="838">
        <v>0</v>
      </c>
      <c r="Q4341" s="10">
        <v>1</v>
      </c>
      <c r="R4341" s="107">
        <v>12</v>
      </c>
    </row>
    <row r="4342" spans="1:18" s="843" customFormat="1" ht="22.5" x14ac:dyDescent="0.25">
      <c r="A4342" s="107" t="s">
        <v>25077</v>
      </c>
      <c r="B4342" s="10" t="s">
        <v>25078</v>
      </c>
      <c r="C4342" s="269" t="s">
        <v>30118</v>
      </c>
      <c r="D4342" s="841" t="s">
        <v>25257</v>
      </c>
      <c r="E4342" s="837">
        <v>2800</v>
      </c>
      <c r="F4342" s="269" t="s">
        <v>25258</v>
      </c>
      <c r="G4342" s="841" t="s">
        <v>25259</v>
      </c>
      <c r="H4342" s="842" t="s">
        <v>15509</v>
      </c>
      <c r="I4342" s="842" t="s">
        <v>25260</v>
      </c>
      <c r="J4342" s="107" t="s">
        <v>19587</v>
      </c>
      <c r="K4342" s="10">
        <v>1</v>
      </c>
      <c r="L4342" s="10">
        <v>9</v>
      </c>
      <c r="M4342" s="838">
        <v>27460.199999999997</v>
      </c>
      <c r="N4342" s="10" t="s">
        <v>354</v>
      </c>
      <c r="O4342" s="107" t="s">
        <v>354</v>
      </c>
      <c r="P4342" s="838">
        <v>0</v>
      </c>
      <c r="Q4342" s="10">
        <v>1</v>
      </c>
      <c r="R4342" s="107">
        <v>12</v>
      </c>
    </row>
    <row r="4343" spans="1:18" s="843" customFormat="1" ht="22.5" x14ac:dyDescent="0.25">
      <c r="A4343" s="107" t="s">
        <v>25077</v>
      </c>
      <c r="B4343" s="10" t="s">
        <v>25078</v>
      </c>
      <c r="C4343" s="269" t="s">
        <v>30118</v>
      </c>
      <c r="D4343" s="841" t="s">
        <v>25261</v>
      </c>
      <c r="E4343" s="837">
        <v>4500</v>
      </c>
      <c r="F4343" s="269" t="s">
        <v>25262</v>
      </c>
      <c r="G4343" s="841" t="s">
        <v>25263</v>
      </c>
      <c r="H4343" s="842" t="s">
        <v>16539</v>
      </c>
      <c r="I4343" s="842" t="s">
        <v>25083</v>
      </c>
      <c r="J4343" s="107" t="s">
        <v>19093</v>
      </c>
      <c r="K4343" s="10">
        <v>1</v>
      </c>
      <c r="L4343" s="10">
        <v>10</v>
      </c>
      <c r="M4343" s="838">
        <v>47178.000000000007</v>
      </c>
      <c r="N4343" s="10" t="s">
        <v>354</v>
      </c>
      <c r="O4343" s="107" t="s">
        <v>354</v>
      </c>
      <c r="P4343" s="838">
        <v>0</v>
      </c>
      <c r="Q4343" s="10">
        <v>1</v>
      </c>
      <c r="R4343" s="107">
        <v>12</v>
      </c>
    </row>
    <row r="4344" spans="1:18" s="843" customFormat="1" ht="22.5" x14ac:dyDescent="0.25">
      <c r="A4344" s="107" t="s">
        <v>25077</v>
      </c>
      <c r="B4344" s="10" t="s">
        <v>25078</v>
      </c>
      <c r="C4344" s="269" t="s">
        <v>30118</v>
      </c>
      <c r="D4344" s="841" t="s">
        <v>25264</v>
      </c>
      <c r="E4344" s="837">
        <v>4500</v>
      </c>
      <c r="F4344" s="269" t="s">
        <v>25265</v>
      </c>
      <c r="G4344" s="841" t="s">
        <v>25266</v>
      </c>
      <c r="H4344" s="842" t="s">
        <v>16066</v>
      </c>
      <c r="I4344" s="842" t="s">
        <v>25083</v>
      </c>
      <c r="J4344" s="107" t="s">
        <v>19093</v>
      </c>
      <c r="K4344" s="10">
        <v>1</v>
      </c>
      <c r="L4344" s="10">
        <v>11</v>
      </c>
      <c r="M4344" s="838">
        <v>51895.80000000001</v>
      </c>
      <c r="N4344" s="10" t="s">
        <v>354</v>
      </c>
      <c r="O4344" s="107" t="s">
        <v>354</v>
      </c>
      <c r="P4344" s="838">
        <v>0</v>
      </c>
      <c r="Q4344" s="10">
        <v>1</v>
      </c>
      <c r="R4344" s="107">
        <v>12</v>
      </c>
    </row>
    <row r="4345" spans="1:18" s="843" customFormat="1" ht="22.5" x14ac:dyDescent="0.25">
      <c r="A4345" s="107" t="s">
        <v>25077</v>
      </c>
      <c r="B4345" s="10" t="s">
        <v>25078</v>
      </c>
      <c r="C4345" s="269" t="s">
        <v>30118</v>
      </c>
      <c r="D4345" s="841" t="s">
        <v>15456</v>
      </c>
      <c r="E4345" s="837">
        <v>14500</v>
      </c>
      <c r="F4345" s="269" t="s">
        <v>25267</v>
      </c>
      <c r="G4345" s="841" t="s">
        <v>25268</v>
      </c>
      <c r="H4345" s="842" t="s">
        <v>15452</v>
      </c>
      <c r="I4345" s="842" t="s">
        <v>25083</v>
      </c>
      <c r="J4345" s="107" t="s">
        <v>19093</v>
      </c>
      <c r="K4345" s="10">
        <v>1</v>
      </c>
      <c r="L4345" s="10">
        <v>12</v>
      </c>
      <c r="M4345" s="838">
        <v>177213.59999999998</v>
      </c>
      <c r="N4345" s="10">
        <v>1</v>
      </c>
      <c r="O4345" s="107">
        <v>6</v>
      </c>
      <c r="P4345" s="838">
        <v>88159.200000000012</v>
      </c>
      <c r="Q4345" s="10">
        <v>1</v>
      </c>
      <c r="R4345" s="107">
        <v>12</v>
      </c>
    </row>
    <row r="4346" spans="1:18" s="843" customFormat="1" ht="22.5" x14ac:dyDescent="0.25">
      <c r="A4346" s="107" t="s">
        <v>25077</v>
      </c>
      <c r="B4346" s="10" t="s">
        <v>25078</v>
      </c>
      <c r="C4346" s="269" t="s">
        <v>30118</v>
      </c>
      <c r="D4346" s="841" t="s">
        <v>25269</v>
      </c>
      <c r="E4346" s="837">
        <v>3500</v>
      </c>
      <c r="F4346" s="269" t="s">
        <v>25270</v>
      </c>
      <c r="G4346" s="841" t="s">
        <v>25271</v>
      </c>
      <c r="H4346" s="842" t="s">
        <v>15509</v>
      </c>
      <c r="I4346" s="842" t="s">
        <v>25131</v>
      </c>
      <c r="J4346" s="107" t="s">
        <v>19090</v>
      </c>
      <c r="K4346" s="10">
        <v>1</v>
      </c>
      <c r="L4346" s="10">
        <v>1</v>
      </c>
      <c r="M4346" s="838">
        <v>3717.8</v>
      </c>
      <c r="N4346" s="10" t="s">
        <v>354</v>
      </c>
      <c r="O4346" s="107" t="s">
        <v>354</v>
      </c>
      <c r="P4346" s="838">
        <v>0</v>
      </c>
      <c r="Q4346" s="10">
        <v>1</v>
      </c>
      <c r="R4346" s="107">
        <v>12</v>
      </c>
    </row>
    <row r="4347" spans="1:18" s="843" customFormat="1" ht="22.5" x14ac:dyDescent="0.25">
      <c r="A4347" s="107" t="s">
        <v>25077</v>
      </c>
      <c r="B4347" s="10" t="s">
        <v>25078</v>
      </c>
      <c r="C4347" s="269" t="s">
        <v>30118</v>
      </c>
      <c r="D4347" s="841" t="s">
        <v>25272</v>
      </c>
      <c r="E4347" s="837">
        <v>7000</v>
      </c>
      <c r="F4347" s="269" t="s">
        <v>25273</v>
      </c>
      <c r="G4347" s="841" t="s">
        <v>25274</v>
      </c>
      <c r="H4347" s="842" t="s">
        <v>25275</v>
      </c>
      <c r="I4347" s="842" t="s">
        <v>25083</v>
      </c>
      <c r="J4347" s="107" t="s">
        <v>19093</v>
      </c>
      <c r="K4347" s="10">
        <v>1</v>
      </c>
      <c r="L4347" s="10">
        <v>3</v>
      </c>
      <c r="M4347" s="838">
        <v>21653.4</v>
      </c>
      <c r="N4347" s="10" t="s">
        <v>354</v>
      </c>
      <c r="O4347" s="107" t="s">
        <v>354</v>
      </c>
      <c r="P4347" s="838">
        <v>0</v>
      </c>
      <c r="Q4347" s="10">
        <v>1</v>
      </c>
      <c r="R4347" s="107">
        <v>12</v>
      </c>
    </row>
    <row r="4348" spans="1:18" s="843" customFormat="1" ht="22.5" x14ac:dyDescent="0.25">
      <c r="A4348" s="107" t="s">
        <v>25077</v>
      </c>
      <c r="B4348" s="10" t="s">
        <v>25078</v>
      </c>
      <c r="C4348" s="269" t="s">
        <v>30118</v>
      </c>
      <c r="D4348" s="841" t="s">
        <v>25276</v>
      </c>
      <c r="E4348" s="837">
        <v>6500</v>
      </c>
      <c r="F4348" s="269" t="s">
        <v>25277</v>
      </c>
      <c r="G4348" s="841" t="s">
        <v>25278</v>
      </c>
      <c r="H4348" s="842" t="s">
        <v>15437</v>
      </c>
      <c r="I4348" s="842" t="s">
        <v>25083</v>
      </c>
      <c r="J4348" s="107" t="s">
        <v>19093</v>
      </c>
      <c r="K4348" s="10">
        <v>1</v>
      </c>
      <c r="L4348" s="10">
        <v>7</v>
      </c>
      <c r="M4348" s="838">
        <v>50257.710000000006</v>
      </c>
      <c r="N4348" s="10" t="s">
        <v>354</v>
      </c>
      <c r="O4348" s="107" t="s">
        <v>354</v>
      </c>
      <c r="P4348" s="838">
        <v>0</v>
      </c>
      <c r="Q4348" s="10">
        <v>1</v>
      </c>
      <c r="R4348" s="107">
        <v>12</v>
      </c>
    </row>
    <row r="4349" spans="1:18" s="843" customFormat="1" ht="22.5" x14ac:dyDescent="0.25">
      <c r="A4349" s="107" t="s">
        <v>25077</v>
      </c>
      <c r="B4349" s="10" t="s">
        <v>25078</v>
      </c>
      <c r="C4349" s="269" t="s">
        <v>30118</v>
      </c>
      <c r="D4349" s="841" t="s">
        <v>25088</v>
      </c>
      <c r="E4349" s="837">
        <v>8000</v>
      </c>
      <c r="F4349" s="269" t="s">
        <v>25279</v>
      </c>
      <c r="G4349" s="841" t="s">
        <v>25280</v>
      </c>
      <c r="H4349" s="842" t="s">
        <v>25082</v>
      </c>
      <c r="I4349" s="842" t="s">
        <v>25083</v>
      </c>
      <c r="J4349" s="107" t="s">
        <v>19093</v>
      </c>
      <c r="K4349" s="10">
        <v>1</v>
      </c>
      <c r="L4349" s="10">
        <v>6</v>
      </c>
      <c r="M4349" s="838">
        <v>49306.8</v>
      </c>
      <c r="N4349" s="10" t="s">
        <v>354</v>
      </c>
      <c r="O4349" s="107" t="s">
        <v>354</v>
      </c>
      <c r="P4349" s="838">
        <v>0</v>
      </c>
      <c r="Q4349" s="10">
        <v>1</v>
      </c>
      <c r="R4349" s="107">
        <v>12</v>
      </c>
    </row>
    <row r="4350" spans="1:18" s="843" customFormat="1" ht="22.5" x14ac:dyDescent="0.25">
      <c r="A4350" s="107" t="s">
        <v>25077</v>
      </c>
      <c r="B4350" s="10" t="s">
        <v>25078</v>
      </c>
      <c r="C4350" s="269" t="s">
        <v>30118</v>
      </c>
      <c r="D4350" s="841" t="s">
        <v>25088</v>
      </c>
      <c r="E4350" s="837">
        <v>8000</v>
      </c>
      <c r="F4350" s="269" t="s">
        <v>25281</v>
      </c>
      <c r="G4350" s="841" t="s">
        <v>25282</v>
      </c>
      <c r="H4350" s="842" t="s">
        <v>25082</v>
      </c>
      <c r="I4350" s="842" t="s">
        <v>25083</v>
      </c>
      <c r="J4350" s="107" t="s">
        <v>19093</v>
      </c>
      <c r="K4350" s="10">
        <v>1</v>
      </c>
      <c r="L4350" s="10">
        <v>1</v>
      </c>
      <c r="M4350" s="838">
        <v>8217.7999999999993</v>
      </c>
      <c r="N4350" s="10" t="s">
        <v>354</v>
      </c>
      <c r="O4350" s="107" t="s">
        <v>354</v>
      </c>
      <c r="P4350" s="838">
        <v>0</v>
      </c>
      <c r="Q4350" s="10">
        <v>1</v>
      </c>
      <c r="R4350" s="107">
        <v>12</v>
      </c>
    </row>
    <row r="4351" spans="1:18" s="843" customFormat="1" ht="22.5" x14ac:dyDescent="0.25">
      <c r="A4351" s="107" t="s">
        <v>25077</v>
      </c>
      <c r="B4351" s="10" t="s">
        <v>25078</v>
      </c>
      <c r="C4351" s="269" t="s">
        <v>30118</v>
      </c>
      <c r="D4351" s="841" t="s">
        <v>25283</v>
      </c>
      <c r="E4351" s="837">
        <v>6500</v>
      </c>
      <c r="F4351" s="269" t="s">
        <v>25284</v>
      </c>
      <c r="G4351" s="841" t="s">
        <v>25285</v>
      </c>
      <c r="H4351" s="842" t="s">
        <v>15416</v>
      </c>
      <c r="I4351" s="842" t="s">
        <v>25083</v>
      </c>
      <c r="J4351" s="107" t="s">
        <v>19093</v>
      </c>
      <c r="K4351" s="10">
        <v>1</v>
      </c>
      <c r="L4351" s="10">
        <v>1</v>
      </c>
      <c r="M4351" s="838">
        <v>6717.8</v>
      </c>
      <c r="N4351" s="10" t="s">
        <v>354</v>
      </c>
      <c r="O4351" s="107" t="s">
        <v>354</v>
      </c>
      <c r="P4351" s="838">
        <v>0</v>
      </c>
      <c r="Q4351" s="10">
        <v>1</v>
      </c>
      <c r="R4351" s="107">
        <v>12</v>
      </c>
    </row>
    <row r="4352" spans="1:18" s="843" customFormat="1" ht="22.5" x14ac:dyDescent="0.25">
      <c r="A4352" s="107" t="s">
        <v>25077</v>
      </c>
      <c r="B4352" s="10" t="s">
        <v>25078</v>
      </c>
      <c r="C4352" s="269" t="s">
        <v>30118</v>
      </c>
      <c r="D4352" s="841" t="s">
        <v>25286</v>
      </c>
      <c r="E4352" s="837">
        <v>6000</v>
      </c>
      <c r="F4352" s="269" t="s">
        <v>25287</v>
      </c>
      <c r="G4352" s="841" t="s">
        <v>25288</v>
      </c>
      <c r="H4352" s="842" t="s">
        <v>15452</v>
      </c>
      <c r="I4352" s="842" t="s">
        <v>25083</v>
      </c>
      <c r="J4352" s="107" t="s">
        <v>19093</v>
      </c>
      <c r="K4352" s="10">
        <v>1</v>
      </c>
      <c r="L4352" s="10">
        <v>10</v>
      </c>
      <c r="M4352" s="838">
        <v>62335.520000000011</v>
      </c>
      <c r="N4352" s="10" t="s">
        <v>354</v>
      </c>
      <c r="O4352" s="107" t="s">
        <v>354</v>
      </c>
      <c r="P4352" s="838">
        <v>0</v>
      </c>
      <c r="Q4352" s="10">
        <v>1</v>
      </c>
      <c r="R4352" s="107">
        <v>12</v>
      </c>
    </row>
    <row r="4353" spans="1:18" s="843" customFormat="1" ht="22.5" x14ac:dyDescent="0.25">
      <c r="A4353" s="107" t="s">
        <v>25077</v>
      </c>
      <c r="B4353" s="10" t="s">
        <v>25078</v>
      </c>
      <c r="C4353" s="269" t="s">
        <v>30118</v>
      </c>
      <c r="D4353" s="841" t="s">
        <v>25088</v>
      </c>
      <c r="E4353" s="837">
        <v>8000</v>
      </c>
      <c r="F4353" s="269" t="s">
        <v>25289</v>
      </c>
      <c r="G4353" s="841" t="s">
        <v>25290</v>
      </c>
      <c r="H4353" s="842" t="s">
        <v>25096</v>
      </c>
      <c r="I4353" s="842" t="s">
        <v>25083</v>
      </c>
      <c r="J4353" s="107" t="s">
        <v>19093</v>
      </c>
      <c r="K4353" s="10">
        <v>1</v>
      </c>
      <c r="L4353" s="10">
        <v>3</v>
      </c>
      <c r="M4353" s="838">
        <v>24653.399999999998</v>
      </c>
      <c r="N4353" s="10" t="s">
        <v>354</v>
      </c>
      <c r="O4353" s="107" t="s">
        <v>354</v>
      </c>
      <c r="P4353" s="838">
        <v>0</v>
      </c>
      <c r="Q4353" s="10">
        <v>1</v>
      </c>
      <c r="R4353" s="107">
        <v>12</v>
      </c>
    </row>
    <row r="4354" spans="1:18" s="843" customFormat="1" ht="22.5" x14ac:dyDescent="0.25">
      <c r="A4354" s="107" t="s">
        <v>25077</v>
      </c>
      <c r="B4354" s="10" t="s">
        <v>25078</v>
      </c>
      <c r="C4354" s="269" t="s">
        <v>30118</v>
      </c>
      <c r="D4354" s="841" t="s">
        <v>15644</v>
      </c>
      <c r="E4354" s="837">
        <v>2500</v>
      </c>
      <c r="F4354" s="269" t="s">
        <v>25291</v>
      </c>
      <c r="G4354" s="841" t="s">
        <v>25292</v>
      </c>
      <c r="H4354" s="842" t="s">
        <v>15455</v>
      </c>
      <c r="I4354" s="842" t="s">
        <v>25131</v>
      </c>
      <c r="J4354" s="107" t="s">
        <v>19093</v>
      </c>
      <c r="K4354" s="10">
        <v>1</v>
      </c>
      <c r="L4354" s="10">
        <v>1</v>
      </c>
      <c r="M4354" s="838">
        <v>1635</v>
      </c>
      <c r="N4354" s="10" t="s">
        <v>354</v>
      </c>
      <c r="O4354" s="107" t="s">
        <v>354</v>
      </c>
      <c r="P4354" s="838">
        <v>0</v>
      </c>
      <c r="Q4354" s="10">
        <v>1</v>
      </c>
      <c r="R4354" s="107">
        <v>12</v>
      </c>
    </row>
    <row r="4355" spans="1:18" s="843" customFormat="1" ht="22.5" x14ac:dyDescent="0.25">
      <c r="A4355" s="107" t="s">
        <v>25077</v>
      </c>
      <c r="B4355" s="10" t="s">
        <v>25078</v>
      </c>
      <c r="C4355" s="269" t="s">
        <v>30118</v>
      </c>
      <c r="D4355" s="841" t="s">
        <v>25166</v>
      </c>
      <c r="E4355" s="837">
        <v>5000</v>
      </c>
      <c r="F4355" s="269" t="s">
        <v>25293</v>
      </c>
      <c r="G4355" s="841" t="s">
        <v>25294</v>
      </c>
      <c r="H4355" s="842" t="s">
        <v>25096</v>
      </c>
      <c r="I4355" s="842" t="s">
        <v>25083</v>
      </c>
      <c r="J4355" s="107" t="s">
        <v>19093</v>
      </c>
      <c r="K4355" s="10">
        <v>1</v>
      </c>
      <c r="L4355" s="10">
        <v>12</v>
      </c>
      <c r="M4355" s="838">
        <v>62913.600000000013</v>
      </c>
      <c r="N4355" s="10">
        <v>1</v>
      </c>
      <c r="O4355" s="107">
        <v>3</v>
      </c>
      <c r="P4355" s="838">
        <v>15600.3</v>
      </c>
      <c r="Q4355" s="10">
        <v>1</v>
      </c>
      <c r="R4355" s="107">
        <v>12</v>
      </c>
    </row>
    <row r="4356" spans="1:18" s="843" customFormat="1" ht="22.5" x14ac:dyDescent="0.25">
      <c r="A4356" s="107" t="s">
        <v>25077</v>
      </c>
      <c r="B4356" s="10" t="s">
        <v>25078</v>
      </c>
      <c r="C4356" s="269" t="s">
        <v>30118</v>
      </c>
      <c r="D4356" s="841" t="s">
        <v>16545</v>
      </c>
      <c r="E4356" s="837">
        <v>3500</v>
      </c>
      <c r="F4356" s="269" t="s">
        <v>25295</v>
      </c>
      <c r="G4356" s="841" t="s">
        <v>25296</v>
      </c>
      <c r="H4356" s="842" t="s">
        <v>15452</v>
      </c>
      <c r="I4356" s="842" t="s">
        <v>25083</v>
      </c>
      <c r="J4356" s="107" t="s">
        <v>19090</v>
      </c>
      <c r="K4356" s="10">
        <v>1</v>
      </c>
      <c r="L4356" s="10">
        <v>12</v>
      </c>
      <c r="M4356" s="838">
        <v>45213.600000000006</v>
      </c>
      <c r="N4356" s="10">
        <v>1</v>
      </c>
      <c r="O4356" s="107">
        <v>2</v>
      </c>
      <c r="P4356" s="838">
        <v>7414</v>
      </c>
      <c r="Q4356" s="10">
        <v>1</v>
      </c>
      <c r="R4356" s="107">
        <v>12</v>
      </c>
    </row>
    <row r="4357" spans="1:18" s="843" customFormat="1" ht="22.5" x14ac:dyDescent="0.25">
      <c r="A4357" s="107" t="s">
        <v>25077</v>
      </c>
      <c r="B4357" s="10" t="s">
        <v>25078</v>
      </c>
      <c r="C4357" s="269" t="s">
        <v>30118</v>
      </c>
      <c r="D4357" s="841" t="s">
        <v>16300</v>
      </c>
      <c r="E4357" s="837">
        <v>6000</v>
      </c>
      <c r="F4357" s="269" t="s">
        <v>25297</v>
      </c>
      <c r="G4357" s="841" t="s">
        <v>25298</v>
      </c>
      <c r="H4357" s="842" t="s">
        <v>25299</v>
      </c>
      <c r="I4357" s="842" t="s">
        <v>25083</v>
      </c>
      <c r="J4357" s="107" t="s">
        <v>19093</v>
      </c>
      <c r="K4357" s="10">
        <v>1</v>
      </c>
      <c r="L4357" s="10">
        <v>10</v>
      </c>
      <c r="M4357" s="838">
        <v>62478.000000000015</v>
      </c>
      <c r="N4357" s="10" t="s">
        <v>354</v>
      </c>
      <c r="O4357" s="107" t="s">
        <v>354</v>
      </c>
      <c r="P4357" s="838">
        <v>0</v>
      </c>
      <c r="Q4357" s="10">
        <v>1</v>
      </c>
      <c r="R4357" s="107">
        <v>12</v>
      </c>
    </row>
    <row r="4358" spans="1:18" s="843" customFormat="1" ht="22.5" x14ac:dyDescent="0.25">
      <c r="A4358" s="107" t="s">
        <v>25077</v>
      </c>
      <c r="B4358" s="10" t="s">
        <v>25078</v>
      </c>
      <c r="C4358" s="269" t="s">
        <v>30118</v>
      </c>
      <c r="D4358" s="841" t="s">
        <v>25088</v>
      </c>
      <c r="E4358" s="837">
        <v>8000</v>
      </c>
      <c r="F4358" s="269" t="s">
        <v>25300</v>
      </c>
      <c r="G4358" s="841" t="s">
        <v>25301</v>
      </c>
      <c r="H4358" s="842" t="s">
        <v>25096</v>
      </c>
      <c r="I4358" s="842" t="s">
        <v>25083</v>
      </c>
      <c r="J4358" s="107" t="s">
        <v>19093</v>
      </c>
      <c r="K4358" s="10">
        <v>1</v>
      </c>
      <c r="L4358" s="10">
        <v>12</v>
      </c>
      <c r="M4358" s="838">
        <v>98913.60000000002</v>
      </c>
      <c r="N4358" s="10">
        <v>1</v>
      </c>
      <c r="O4358" s="107">
        <v>5</v>
      </c>
      <c r="P4358" s="838">
        <v>35372.9</v>
      </c>
      <c r="Q4358" s="10">
        <v>1</v>
      </c>
      <c r="R4358" s="107">
        <v>12</v>
      </c>
    </row>
    <row r="4359" spans="1:18" s="843" customFormat="1" ht="22.5" x14ac:dyDescent="0.25">
      <c r="A4359" s="107" t="s">
        <v>25077</v>
      </c>
      <c r="B4359" s="10" t="s">
        <v>25078</v>
      </c>
      <c r="C4359" s="269" t="s">
        <v>30118</v>
      </c>
      <c r="D4359" s="841" t="s">
        <v>25302</v>
      </c>
      <c r="E4359" s="837">
        <v>3500</v>
      </c>
      <c r="F4359" s="269" t="s">
        <v>25303</v>
      </c>
      <c r="G4359" s="841" t="s">
        <v>25304</v>
      </c>
      <c r="H4359" s="842" t="s">
        <v>25082</v>
      </c>
      <c r="I4359" s="842" t="s">
        <v>25083</v>
      </c>
      <c r="J4359" s="107" t="s">
        <v>19093</v>
      </c>
      <c r="K4359" s="10">
        <v>1</v>
      </c>
      <c r="L4359" s="10">
        <v>12</v>
      </c>
      <c r="M4359" s="838">
        <v>44913.600000000006</v>
      </c>
      <c r="N4359" s="10">
        <v>1</v>
      </c>
      <c r="O4359" s="107">
        <v>2</v>
      </c>
      <c r="P4359" s="838">
        <v>3928.0699999999997</v>
      </c>
      <c r="Q4359" s="10">
        <v>1</v>
      </c>
      <c r="R4359" s="107">
        <v>12</v>
      </c>
    </row>
    <row r="4360" spans="1:18" s="843" customFormat="1" ht="22.5" x14ac:dyDescent="0.25">
      <c r="A4360" s="107" t="s">
        <v>25077</v>
      </c>
      <c r="B4360" s="10" t="s">
        <v>25078</v>
      </c>
      <c r="C4360" s="269" t="s">
        <v>30118</v>
      </c>
      <c r="D4360" s="841" t="s">
        <v>25305</v>
      </c>
      <c r="E4360" s="837">
        <v>6000</v>
      </c>
      <c r="F4360" s="269" t="s">
        <v>25306</v>
      </c>
      <c r="G4360" s="841" t="s">
        <v>25307</v>
      </c>
      <c r="H4360" s="842" t="s">
        <v>19729</v>
      </c>
      <c r="I4360" s="842" t="s">
        <v>25083</v>
      </c>
      <c r="J4360" s="107" t="s">
        <v>19093</v>
      </c>
      <c r="K4360" s="10">
        <v>1</v>
      </c>
      <c r="L4360" s="10">
        <v>1</v>
      </c>
      <c r="M4360" s="838">
        <v>6217.8</v>
      </c>
      <c r="N4360" s="10" t="s">
        <v>354</v>
      </c>
      <c r="O4360" s="107" t="s">
        <v>354</v>
      </c>
      <c r="P4360" s="838">
        <v>0</v>
      </c>
      <c r="Q4360" s="10">
        <v>1</v>
      </c>
      <c r="R4360" s="107">
        <v>12</v>
      </c>
    </row>
    <row r="4361" spans="1:18" s="843" customFormat="1" ht="22.5" x14ac:dyDescent="0.25">
      <c r="A4361" s="107" t="s">
        <v>25077</v>
      </c>
      <c r="B4361" s="10" t="s">
        <v>25078</v>
      </c>
      <c r="C4361" s="269" t="s">
        <v>30118</v>
      </c>
      <c r="D4361" s="841" t="s">
        <v>25308</v>
      </c>
      <c r="E4361" s="837">
        <v>4000</v>
      </c>
      <c r="F4361" s="269" t="s">
        <v>25309</v>
      </c>
      <c r="G4361" s="841" t="s">
        <v>25310</v>
      </c>
      <c r="H4361" s="842" t="s">
        <v>25311</v>
      </c>
      <c r="I4361" s="842" t="s">
        <v>25083</v>
      </c>
      <c r="J4361" s="107" t="s">
        <v>19093</v>
      </c>
      <c r="K4361" s="10">
        <v>1</v>
      </c>
      <c r="L4361" s="10">
        <v>2</v>
      </c>
      <c r="M4361" s="838">
        <v>8262.26</v>
      </c>
      <c r="N4361" s="10">
        <v>1</v>
      </c>
      <c r="O4361" s="107">
        <v>6</v>
      </c>
      <c r="P4361" s="838">
        <v>23007.570299999999</v>
      </c>
      <c r="Q4361" s="10">
        <v>1</v>
      </c>
      <c r="R4361" s="107">
        <v>12</v>
      </c>
    </row>
    <row r="4362" spans="1:18" s="843" customFormat="1" ht="22.5" x14ac:dyDescent="0.25">
      <c r="A4362" s="107" t="s">
        <v>25077</v>
      </c>
      <c r="B4362" s="10" t="s">
        <v>25078</v>
      </c>
      <c r="C4362" s="269" t="s">
        <v>30118</v>
      </c>
      <c r="D4362" s="841" t="s">
        <v>25234</v>
      </c>
      <c r="E4362" s="837">
        <v>3000</v>
      </c>
      <c r="F4362" s="269" t="s">
        <v>25312</v>
      </c>
      <c r="G4362" s="841" t="s">
        <v>25313</v>
      </c>
      <c r="H4362" s="842" t="s">
        <v>25082</v>
      </c>
      <c r="I4362" s="842" t="s">
        <v>25083</v>
      </c>
      <c r="J4362" s="107" t="s">
        <v>19093</v>
      </c>
      <c r="K4362" s="10">
        <v>1</v>
      </c>
      <c r="L4362" s="10">
        <v>7</v>
      </c>
      <c r="M4362" s="838">
        <v>22524.6</v>
      </c>
      <c r="N4362" s="10" t="s">
        <v>354</v>
      </c>
      <c r="O4362" s="107" t="s">
        <v>354</v>
      </c>
      <c r="P4362" s="838">
        <v>0</v>
      </c>
      <c r="Q4362" s="10">
        <v>1</v>
      </c>
      <c r="R4362" s="107">
        <v>12</v>
      </c>
    </row>
    <row r="4363" spans="1:18" s="843" customFormat="1" ht="22.5" x14ac:dyDescent="0.25">
      <c r="A4363" s="107" t="s">
        <v>25077</v>
      </c>
      <c r="B4363" s="10" t="s">
        <v>25078</v>
      </c>
      <c r="C4363" s="269" t="s">
        <v>30118</v>
      </c>
      <c r="D4363" s="841" t="s">
        <v>25314</v>
      </c>
      <c r="E4363" s="837">
        <v>8000</v>
      </c>
      <c r="F4363" s="269" t="s">
        <v>25315</v>
      </c>
      <c r="G4363" s="841" t="s">
        <v>25316</v>
      </c>
      <c r="H4363" s="842" t="s">
        <v>25317</v>
      </c>
      <c r="I4363" s="842" t="s">
        <v>25083</v>
      </c>
      <c r="J4363" s="107" t="s">
        <v>19093</v>
      </c>
      <c r="K4363" s="10">
        <v>1</v>
      </c>
      <c r="L4363" s="10">
        <v>11</v>
      </c>
      <c r="M4363" s="838">
        <v>90695.800000000017</v>
      </c>
      <c r="N4363" s="10" t="s">
        <v>354</v>
      </c>
      <c r="O4363" s="107" t="s">
        <v>354</v>
      </c>
      <c r="P4363" s="838">
        <v>0</v>
      </c>
      <c r="Q4363" s="10">
        <v>1</v>
      </c>
      <c r="R4363" s="107">
        <v>12</v>
      </c>
    </row>
    <row r="4364" spans="1:18" s="843" customFormat="1" ht="22.5" x14ac:dyDescent="0.25">
      <c r="A4364" s="107" t="s">
        <v>25077</v>
      </c>
      <c r="B4364" s="10" t="s">
        <v>25078</v>
      </c>
      <c r="C4364" s="269" t="s">
        <v>30118</v>
      </c>
      <c r="D4364" s="841" t="s">
        <v>17051</v>
      </c>
      <c r="E4364" s="837">
        <v>3500</v>
      </c>
      <c r="F4364" s="269" t="s">
        <v>25318</v>
      </c>
      <c r="G4364" s="841" t="s">
        <v>25319</v>
      </c>
      <c r="H4364" s="842" t="s">
        <v>25320</v>
      </c>
      <c r="I4364" s="842" t="s">
        <v>25083</v>
      </c>
      <c r="J4364" s="107" t="s">
        <v>19090</v>
      </c>
      <c r="K4364" s="10">
        <v>1</v>
      </c>
      <c r="L4364" s="10">
        <v>4</v>
      </c>
      <c r="M4364" s="838">
        <v>14871.2</v>
      </c>
      <c r="N4364" s="10" t="s">
        <v>354</v>
      </c>
      <c r="O4364" s="107" t="s">
        <v>354</v>
      </c>
      <c r="P4364" s="838">
        <v>0</v>
      </c>
      <c r="Q4364" s="10">
        <v>1</v>
      </c>
      <c r="R4364" s="107">
        <v>12</v>
      </c>
    </row>
    <row r="4365" spans="1:18" s="843" customFormat="1" ht="22.5" x14ac:dyDescent="0.25">
      <c r="A4365" s="107" t="s">
        <v>25077</v>
      </c>
      <c r="B4365" s="10" t="s">
        <v>25078</v>
      </c>
      <c r="C4365" s="269" t="s">
        <v>30118</v>
      </c>
      <c r="D4365" s="841" t="s">
        <v>25321</v>
      </c>
      <c r="E4365" s="837">
        <v>2800</v>
      </c>
      <c r="F4365" s="269" t="s">
        <v>25322</v>
      </c>
      <c r="G4365" s="841" t="s">
        <v>25323</v>
      </c>
      <c r="H4365" s="842" t="s">
        <v>25082</v>
      </c>
      <c r="I4365" s="842" t="s">
        <v>25083</v>
      </c>
      <c r="J4365" s="107" t="s">
        <v>19090</v>
      </c>
      <c r="K4365" s="10">
        <v>1</v>
      </c>
      <c r="L4365" s="10">
        <v>1</v>
      </c>
      <c r="M4365" s="838">
        <v>3017.8</v>
      </c>
      <c r="N4365" s="10" t="s">
        <v>354</v>
      </c>
      <c r="O4365" s="107" t="s">
        <v>354</v>
      </c>
      <c r="P4365" s="838">
        <v>0</v>
      </c>
      <c r="Q4365" s="10">
        <v>1</v>
      </c>
      <c r="R4365" s="107">
        <v>12</v>
      </c>
    </row>
    <row r="4366" spans="1:18" s="843" customFormat="1" ht="22.5" x14ac:dyDescent="0.25">
      <c r="A4366" s="107" t="s">
        <v>25077</v>
      </c>
      <c r="B4366" s="10" t="s">
        <v>25078</v>
      </c>
      <c r="C4366" s="269" t="s">
        <v>30118</v>
      </c>
      <c r="D4366" s="841" t="s">
        <v>15678</v>
      </c>
      <c r="E4366" s="837">
        <v>3500</v>
      </c>
      <c r="F4366" s="269" t="s">
        <v>25324</v>
      </c>
      <c r="G4366" s="841" t="s">
        <v>25325</v>
      </c>
      <c r="H4366" s="842" t="s">
        <v>19587</v>
      </c>
      <c r="I4366" s="842" t="s">
        <v>15585</v>
      </c>
      <c r="J4366" s="107" t="s">
        <v>19587</v>
      </c>
      <c r="K4366" s="10">
        <v>1</v>
      </c>
      <c r="L4366" s="10">
        <v>12</v>
      </c>
      <c r="M4366" s="838">
        <v>44913.600000000006</v>
      </c>
      <c r="N4366" s="10">
        <v>1</v>
      </c>
      <c r="O4366" s="107">
        <v>2</v>
      </c>
      <c r="P4366" s="838">
        <v>4069.3406</v>
      </c>
      <c r="Q4366" s="10">
        <v>1</v>
      </c>
      <c r="R4366" s="107">
        <v>12</v>
      </c>
    </row>
    <row r="4367" spans="1:18" s="843" customFormat="1" ht="33.75" x14ac:dyDescent="0.25">
      <c r="A4367" s="107" t="s">
        <v>25077</v>
      </c>
      <c r="B4367" s="10" t="s">
        <v>25078</v>
      </c>
      <c r="C4367" s="269" t="s">
        <v>30118</v>
      </c>
      <c r="D4367" s="841" t="s">
        <v>25326</v>
      </c>
      <c r="E4367" s="837">
        <v>7000</v>
      </c>
      <c r="F4367" s="269" t="s">
        <v>25327</v>
      </c>
      <c r="G4367" s="841" t="s">
        <v>25328</v>
      </c>
      <c r="H4367" s="842" t="s">
        <v>25329</v>
      </c>
      <c r="I4367" s="842" t="s">
        <v>25083</v>
      </c>
      <c r="J4367" s="107" t="s">
        <v>19093</v>
      </c>
      <c r="K4367" s="10">
        <v>1</v>
      </c>
      <c r="L4367" s="10">
        <v>2</v>
      </c>
      <c r="M4367" s="838">
        <v>14062.26</v>
      </c>
      <c r="N4367" s="10">
        <v>1</v>
      </c>
      <c r="O4367" s="107">
        <v>2</v>
      </c>
      <c r="P4367" s="838">
        <v>14414</v>
      </c>
      <c r="Q4367" s="10">
        <v>1</v>
      </c>
      <c r="R4367" s="107">
        <v>12</v>
      </c>
    </row>
    <row r="4368" spans="1:18" s="843" customFormat="1" ht="22.5" x14ac:dyDescent="0.25">
      <c r="A4368" s="107" t="s">
        <v>25077</v>
      </c>
      <c r="B4368" s="10" t="s">
        <v>25078</v>
      </c>
      <c r="C4368" s="269" t="s">
        <v>30118</v>
      </c>
      <c r="D4368" s="841" t="s">
        <v>15900</v>
      </c>
      <c r="E4368" s="837">
        <v>6000</v>
      </c>
      <c r="F4368" s="269" t="s">
        <v>25330</v>
      </c>
      <c r="G4368" s="841" t="s">
        <v>25331</v>
      </c>
      <c r="H4368" s="842" t="s">
        <v>15452</v>
      </c>
      <c r="I4368" s="842" t="s">
        <v>25083</v>
      </c>
      <c r="J4368" s="107" t="s">
        <v>19093</v>
      </c>
      <c r="K4368" s="10">
        <v>1</v>
      </c>
      <c r="L4368" s="10">
        <v>12</v>
      </c>
      <c r="M4368" s="838">
        <v>45786.600000000006</v>
      </c>
      <c r="N4368" s="10">
        <v>1</v>
      </c>
      <c r="O4368" s="107">
        <v>6</v>
      </c>
      <c r="P4368" s="838">
        <v>0</v>
      </c>
      <c r="Q4368" s="10">
        <v>1</v>
      </c>
      <c r="R4368" s="107">
        <v>12</v>
      </c>
    </row>
    <row r="4369" spans="1:18" s="843" customFormat="1" ht="22.5" x14ac:dyDescent="0.25">
      <c r="A4369" s="107" t="s">
        <v>25077</v>
      </c>
      <c r="B4369" s="10" t="s">
        <v>25078</v>
      </c>
      <c r="C4369" s="269" t="s">
        <v>30118</v>
      </c>
      <c r="D4369" s="841" t="s">
        <v>25088</v>
      </c>
      <c r="E4369" s="837">
        <v>8000</v>
      </c>
      <c r="F4369" s="269" t="s">
        <v>25332</v>
      </c>
      <c r="G4369" s="841" t="s">
        <v>25333</v>
      </c>
      <c r="H4369" s="842" t="s">
        <v>25082</v>
      </c>
      <c r="I4369" s="842" t="s">
        <v>25083</v>
      </c>
      <c r="J4369" s="107" t="s">
        <v>19090</v>
      </c>
      <c r="K4369" s="10">
        <v>1</v>
      </c>
      <c r="L4369" s="10">
        <v>1</v>
      </c>
      <c r="M4369" s="838">
        <v>3417.8</v>
      </c>
      <c r="N4369" s="10" t="s">
        <v>354</v>
      </c>
      <c r="O4369" s="107" t="s">
        <v>354</v>
      </c>
      <c r="P4369" s="838">
        <v>0</v>
      </c>
      <c r="Q4369" s="10">
        <v>1</v>
      </c>
      <c r="R4369" s="107">
        <v>12</v>
      </c>
    </row>
    <row r="4370" spans="1:18" s="843" customFormat="1" ht="22.5" x14ac:dyDescent="0.25">
      <c r="A4370" s="107" t="s">
        <v>25077</v>
      </c>
      <c r="B4370" s="10" t="s">
        <v>25078</v>
      </c>
      <c r="C4370" s="269" t="s">
        <v>30118</v>
      </c>
      <c r="D4370" s="841" t="s">
        <v>25334</v>
      </c>
      <c r="E4370" s="837">
        <v>4500</v>
      </c>
      <c r="F4370" s="269" t="s">
        <v>25335</v>
      </c>
      <c r="G4370" s="841" t="s">
        <v>25336</v>
      </c>
      <c r="H4370" s="842" t="s">
        <v>15544</v>
      </c>
      <c r="I4370" s="842" t="s">
        <v>25083</v>
      </c>
      <c r="J4370" s="107" t="s">
        <v>19093</v>
      </c>
      <c r="K4370" s="10">
        <v>1</v>
      </c>
      <c r="L4370" s="10">
        <v>2</v>
      </c>
      <c r="M4370" s="838">
        <v>5851.35</v>
      </c>
      <c r="N4370" s="10" t="s">
        <v>354</v>
      </c>
      <c r="O4370" s="107" t="s">
        <v>354</v>
      </c>
      <c r="P4370" s="838">
        <v>0</v>
      </c>
      <c r="Q4370" s="10">
        <v>1</v>
      </c>
      <c r="R4370" s="107">
        <v>12</v>
      </c>
    </row>
    <row r="4371" spans="1:18" s="843" customFormat="1" ht="22.5" x14ac:dyDescent="0.25">
      <c r="A4371" s="107" t="s">
        <v>25077</v>
      </c>
      <c r="B4371" s="10" t="s">
        <v>25078</v>
      </c>
      <c r="C4371" s="269" t="s">
        <v>30118</v>
      </c>
      <c r="D4371" s="841" t="s">
        <v>25337</v>
      </c>
      <c r="E4371" s="837">
        <v>6500</v>
      </c>
      <c r="F4371" s="269" t="s">
        <v>25338</v>
      </c>
      <c r="G4371" s="841" t="s">
        <v>25339</v>
      </c>
      <c r="H4371" s="842" t="s">
        <v>15452</v>
      </c>
      <c r="I4371" s="842" t="s">
        <v>25083</v>
      </c>
      <c r="J4371" s="107" t="s">
        <v>19093</v>
      </c>
      <c r="K4371" s="10">
        <v>1</v>
      </c>
      <c r="L4371" s="10">
        <v>3</v>
      </c>
      <c r="M4371" s="838">
        <v>20153.400000000001</v>
      </c>
      <c r="N4371" s="10" t="s">
        <v>354</v>
      </c>
      <c r="O4371" s="107" t="s">
        <v>354</v>
      </c>
      <c r="P4371" s="838">
        <v>0</v>
      </c>
      <c r="Q4371" s="10">
        <v>1</v>
      </c>
      <c r="R4371" s="107">
        <v>12</v>
      </c>
    </row>
    <row r="4372" spans="1:18" s="843" customFormat="1" ht="22.5" x14ac:dyDescent="0.25">
      <c r="A4372" s="107" t="s">
        <v>25077</v>
      </c>
      <c r="B4372" s="10" t="s">
        <v>25078</v>
      </c>
      <c r="C4372" s="269" t="s">
        <v>30118</v>
      </c>
      <c r="D4372" s="841" t="s">
        <v>15482</v>
      </c>
      <c r="E4372" s="837">
        <v>4000</v>
      </c>
      <c r="F4372" s="269" t="s">
        <v>25340</v>
      </c>
      <c r="G4372" s="841" t="s">
        <v>25341</v>
      </c>
      <c r="H4372" s="842" t="s">
        <v>15455</v>
      </c>
      <c r="I4372" s="842" t="s">
        <v>25131</v>
      </c>
      <c r="J4372" s="107" t="s">
        <v>19093</v>
      </c>
      <c r="K4372" s="10">
        <v>1</v>
      </c>
      <c r="L4372" s="10">
        <v>2</v>
      </c>
      <c r="M4372" s="838">
        <v>8262.26</v>
      </c>
      <c r="N4372" s="10">
        <v>1</v>
      </c>
      <c r="O4372" s="107">
        <v>6</v>
      </c>
      <c r="P4372" s="838">
        <v>25159.199999999997</v>
      </c>
      <c r="Q4372" s="10">
        <v>1</v>
      </c>
      <c r="R4372" s="107">
        <v>12</v>
      </c>
    </row>
    <row r="4373" spans="1:18" s="843" customFormat="1" ht="22.5" x14ac:dyDescent="0.25">
      <c r="A4373" s="107" t="s">
        <v>25077</v>
      </c>
      <c r="B4373" s="10" t="s">
        <v>25078</v>
      </c>
      <c r="C4373" s="269" t="s">
        <v>30118</v>
      </c>
      <c r="D4373" s="841" t="s">
        <v>25342</v>
      </c>
      <c r="E4373" s="837">
        <v>4500</v>
      </c>
      <c r="F4373" s="269" t="s">
        <v>25343</v>
      </c>
      <c r="G4373" s="841" t="s">
        <v>25344</v>
      </c>
      <c r="H4373" s="842" t="s">
        <v>19065</v>
      </c>
      <c r="I4373" s="842" t="s">
        <v>25083</v>
      </c>
      <c r="J4373" s="107" t="s">
        <v>19093</v>
      </c>
      <c r="K4373" s="10">
        <v>2</v>
      </c>
      <c r="L4373" s="10">
        <v>1</v>
      </c>
      <c r="M4373" s="838">
        <v>4717.8</v>
      </c>
      <c r="N4373" s="10" t="s">
        <v>354</v>
      </c>
      <c r="O4373" s="107" t="s">
        <v>354</v>
      </c>
      <c r="P4373" s="838">
        <v>0</v>
      </c>
      <c r="Q4373" s="10">
        <v>1</v>
      </c>
      <c r="R4373" s="107">
        <v>12</v>
      </c>
    </row>
    <row r="4374" spans="1:18" s="843" customFormat="1" ht="22.5" x14ac:dyDescent="0.25">
      <c r="A4374" s="107" t="s">
        <v>25077</v>
      </c>
      <c r="B4374" s="10" t="s">
        <v>19548</v>
      </c>
      <c r="C4374" s="269" t="s">
        <v>30118</v>
      </c>
      <c r="D4374" s="841" t="s">
        <v>25108</v>
      </c>
      <c r="E4374" s="837">
        <v>10500</v>
      </c>
      <c r="F4374" s="269" t="s">
        <v>25345</v>
      </c>
      <c r="G4374" s="841" t="s">
        <v>25346</v>
      </c>
      <c r="H4374" s="842" t="s">
        <v>15452</v>
      </c>
      <c r="I4374" s="842" t="s">
        <v>25083</v>
      </c>
      <c r="J4374" s="107" t="s">
        <v>19093</v>
      </c>
      <c r="K4374" s="10">
        <v>1</v>
      </c>
      <c r="L4374" s="10">
        <v>12</v>
      </c>
      <c r="M4374" s="838">
        <v>129213.60000000002</v>
      </c>
      <c r="N4374" s="10">
        <v>1</v>
      </c>
      <c r="O4374" s="107">
        <v>3</v>
      </c>
      <c r="P4374" s="838">
        <v>32100.3</v>
      </c>
      <c r="Q4374" s="10">
        <v>1</v>
      </c>
      <c r="R4374" s="107">
        <v>12</v>
      </c>
    </row>
    <row r="4375" spans="1:18" s="843" customFormat="1" ht="22.5" x14ac:dyDescent="0.25">
      <c r="A4375" s="107" t="s">
        <v>25077</v>
      </c>
      <c r="B4375" s="10" t="s">
        <v>19548</v>
      </c>
      <c r="C4375" s="269" t="s">
        <v>30118</v>
      </c>
      <c r="D4375" s="841" t="s">
        <v>25347</v>
      </c>
      <c r="E4375" s="837">
        <v>10500</v>
      </c>
      <c r="F4375" s="269" t="s">
        <v>25348</v>
      </c>
      <c r="G4375" s="841" t="s">
        <v>25349</v>
      </c>
      <c r="H4375" s="842" t="s">
        <v>15416</v>
      </c>
      <c r="I4375" s="842" t="s">
        <v>25083</v>
      </c>
      <c r="J4375" s="107" t="s">
        <v>19093</v>
      </c>
      <c r="K4375" s="10">
        <v>1</v>
      </c>
      <c r="L4375" s="10">
        <v>3</v>
      </c>
      <c r="M4375" s="838">
        <v>32153.399999999998</v>
      </c>
      <c r="N4375" s="10" t="s">
        <v>354</v>
      </c>
      <c r="O4375" s="107" t="s">
        <v>354</v>
      </c>
      <c r="P4375" s="838">
        <v>0</v>
      </c>
      <c r="Q4375" s="10">
        <v>1</v>
      </c>
      <c r="R4375" s="107">
        <v>12</v>
      </c>
    </row>
    <row r="4376" spans="1:18" s="843" customFormat="1" ht="22.5" x14ac:dyDescent="0.25">
      <c r="A4376" s="107" t="s">
        <v>25077</v>
      </c>
      <c r="B4376" s="10" t="s">
        <v>19548</v>
      </c>
      <c r="C4376" s="269" t="s">
        <v>30118</v>
      </c>
      <c r="D4376" s="841" t="s">
        <v>15678</v>
      </c>
      <c r="E4376" s="837">
        <v>2500</v>
      </c>
      <c r="F4376" s="269" t="s">
        <v>25350</v>
      </c>
      <c r="G4376" s="841" t="s">
        <v>25351</v>
      </c>
      <c r="H4376" s="842" t="s">
        <v>19587</v>
      </c>
      <c r="I4376" s="842" t="s">
        <v>15585</v>
      </c>
      <c r="J4376" s="107" t="s">
        <v>19587</v>
      </c>
      <c r="K4376" s="10">
        <v>1</v>
      </c>
      <c r="L4376" s="10">
        <v>12</v>
      </c>
      <c r="M4376" s="838">
        <v>33213.599999999999</v>
      </c>
      <c r="N4376" s="10">
        <v>1</v>
      </c>
      <c r="O4376" s="107">
        <v>2</v>
      </c>
      <c r="P4376" s="838">
        <v>5411.3</v>
      </c>
      <c r="Q4376" s="10">
        <v>1</v>
      </c>
      <c r="R4376" s="107">
        <v>12</v>
      </c>
    </row>
    <row r="4377" spans="1:18" s="843" customFormat="1" ht="22.5" x14ac:dyDescent="0.25">
      <c r="A4377" s="107" t="s">
        <v>25077</v>
      </c>
      <c r="B4377" s="10" t="s">
        <v>19548</v>
      </c>
      <c r="C4377" s="269" t="s">
        <v>30118</v>
      </c>
      <c r="D4377" s="841" t="s">
        <v>15502</v>
      </c>
      <c r="E4377" s="837">
        <v>14500</v>
      </c>
      <c r="F4377" s="269" t="s">
        <v>25352</v>
      </c>
      <c r="G4377" s="841" t="s">
        <v>25353</v>
      </c>
      <c r="H4377" s="842" t="s">
        <v>15416</v>
      </c>
      <c r="I4377" s="842" t="s">
        <v>25083</v>
      </c>
      <c r="J4377" s="107" t="s">
        <v>19093</v>
      </c>
      <c r="K4377" s="10">
        <v>1</v>
      </c>
      <c r="L4377" s="10">
        <v>1</v>
      </c>
      <c r="M4377" s="838">
        <v>5051.13</v>
      </c>
      <c r="N4377" s="10" t="s">
        <v>354</v>
      </c>
      <c r="O4377" s="107" t="s">
        <v>354</v>
      </c>
      <c r="P4377" s="838">
        <v>0</v>
      </c>
      <c r="Q4377" s="10">
        <v>1</v>
      </c>
      <c r="R4377" s="107">
        <v>12</v>
      </c>
    </row>
    <row r="4378" spans="1:18" s="843" customFormat="1" ht="22.5" x14ac:dyDescent="0.25">
      <c r="A4378" s="107" t="s">
        <v>25077</v>
      </c>
      <c r="B4378" s="10" t="s">
        <v>19548</v>
      </c>
      <c r="C4378" s="269" t="s">
        <v>30118</v>
      </c>
      <c r="D4378" s="841" t="s">
        <v>25347</v>
      </c>
      <c r="E4378" s="837">
        <v>10500</v>
      </c>
      <c r="F4378" s="269" t="s">
        <v>25354</v>
      </c>
      <c r="G4378" s="841" t="s">
        <v>25355</v>
      </c>
      <c r="H4378" s="842" t="s">
        <v>25299</v>
      </c>
      <c r="I4378" s="842" t="s">
        <v>25083</v>
      </c>
      <c r="J4378" s="107" t="s">
        <v>19093</v>
      </c>
      <c r="K4378" s="10">
        <v>1</v>
      </c>
      <c r="L4378" s="10">
        <v>12</v>
      </c>
      <c r="M4378" s="838">
        <v>123963.60000000002</v>
      </c>
      <c r="N4378" s="10">
        <v>1</v>
      </c>
      <c r="O4378" s="107">
        <v>6</v>
      </c>
      <c r="P4378" s="838">
        <v>56809.2</v>
      </c>
      <c r="Q4378" s="10">
        <v>1</v>
      </c>
      <c r="R4378" s="107">
        <v>12</v>
      </c>
    </row>
    <row r="4379" spans="1:18" s="843" customFormat="1" ht="22.5" x14ac:dyDescent="0.25">
      <c r="A4379" s="107" t="s">
        <v>25077</v>
      </c>
      <c r="B4379" s="10" t="s">
        <v>19548</v>
      </c>
      <c r="C4379" s="269" t="s">
        <v>30118</v>
      </c>
      <c r="D4379" s="841" t="s">
        <v>15745</v>
      </c>
      <c r="E4379" s="837">
        <v>12500</v>
      </c>
      <c r="F4379" s="269" t="s">
        <v>25356</v>
      </c>
      <c r="G4379" s="841" t="s">
        <v>25357</v>
      </c>
      <c r="H4379" s="842" t="s">
        <v>15452</v>
      </c>
      <c r="I4379" s="842" t="s">
        <v>25083</v>
      </c>
      <c r="J4379" s="107" t="s">
        <v>19093</v>
      </c>
      <c r="K4379" s="10">
        <v>1</v>
      </c>
      <c r="L4379" s="10">
        <v>4</v>
      </c>
      <c r="M4379" s="838">
        <v>44204.529999999992</v>
      </c>
      <c r="N4379" s="10" t="s">
        <v>354</v>
      </c>
      <c r="O4379" s="107" t="s">
        <v>354</v>
      </c>
      <c r="P4379" s="838">
        <v>0</v>
      </c>
      <c r="Q4379" s="10">
        <v>1</v>
      </c>
      <c r="R4379" s="107">
        <v>12</v>
      </c>
    </row>
    <row r="4380" spans="1:18" s="843" customFormat="1" ht="22.5" x14ac:dyDescent="0.25">
      <c r="A4380" s="107" t="s">
        <v>25077</v>
      </c>
      <c r="B4380" s="10" t="s">
        <v>19548</v>
      </c>
      <c r="C4380" s="269" t="s">
        <v>30118</v>
      </c>
      <c r="D4380" s="841" t="s">
        <v>25347</v>
      </c>
      <c r="E4380" s="837">
        <v>10500</v>
      </c>
      <c r="F4380" s="269" t="s">
        <v>25358</v>
      </c>
      <c r="G4380" s="841" t="s">
        <v>25359</v>
      </c>
      <c r="H4380" s="842" t="s">
        <v>25360</v>
      </c>
      <c r="I4380" s="842" t="s">
        <v>25083</v>
      </c>
      <c r="J4380" s="107" t="s">
        <v>19093</v>
      </c>
      <c r="K4380" s="10">
        <v>1</v>
      </c>
      <c r="L4380" s="10">
        <v>12</v>
      </c>
      <c r="M4380" s="838">
        <v>129563.60000000002</v>
      </c>
      <c r="N4380" s="10">
        <v>1</v>
      </c>
      <c r="O4380" s="107">
        <v>4</v>
      </c>
      <c r="P4380" s="838">
        <v>42786.6</v>
      </c>
      <c r="Q4380" s="10">
        <v>1</v>
      </c>
      <c r="R4380" s="107">
        <v>12</v>
      </c>
    </row>
    <row r="4381" spans="1:18" s="843" customFormat="1" ht="22.5" x14ac:dyDescent="0.25">
      <c r="A4381" s="107" t="s">
        <v>25077</v>
      </c>
      <c r="B4381" s="10" t="s">
        <v>19548</v>
      </c>
      <c r="C4381" s="269" t="s">
        <v>30118</v>
      </c>
      <c r="D4381" s="841" t="s">
        <v>15745</v>
      </c>
      <c r="E4381" s="837">
        <v>14500</v>
      </c>
      <c r="F4381" s="269" t="s">
        <v>25127</v>
      </c>
      <c r="G4381" s="841" t="s">
        <v>25128</v>
      </c>
      <c r="H4381" s="842" t="s">
        <v>19095</v>
      </c>
      <c r="I4381" s="842" t="s">
        <v>25083</v>
      </c>
      <c r="J4381" s="107" t="s">
        <v>19093</v>
      </c>
      <c r="K4381" s="10">
        <v>2</v>
      </c>
      <c r="L4381" s="10">
        <v>5</v>
      </c>
      <c r="M4381" s="838">
        <v>74839</v>
      </c>
      <c r="N4381" s="10">
        <v>1</v>
      </c>
      <c r="O4381" s="107">
        <v>5</v>
      </c>
      <c r="P4381" s="838">
        <v>73472.900000000009</v>
      </c>
      <c r="Q4381" s="10">
        <v>1</v>
      </c>
      <c r="R4381" s="107">
        <v>12</v>
      </c>
    </row>
    <row r="4382" spans="1:18" s="843" customFormat="1" ht="22.5" x14ac:dyDescent="0.25">
      <c r="A4382" s="107" t="s">
        <v>25077</v>
      </c>
      <c r="B4382" s="10" t="s">
        <v>19548</v>
      </c>
      <c r="C4382" s="269" t="s">
        <v>30118</v>
      </c>
      <c r="D4382" s="841" t="s">
        <v>15745</v>
      </c>
      <c r="E4382" s="837">
        <v>12500</v>
      </c>
      <c r="F4382" s="269" t="s">
        <v>25361</v>
      </c>
      <c r="G4382" s="841" t="s">
        <v>25362</v>
      </c>
      <c r="H4382" s="842" t="s">
        <v>25082</v>
      </c>
      <c r="I4382" s="842" t="s">
        <v>25083</v>
      </c>
      <c r="J4382" s="107" t="s">
        <v>19093</v>
      </c>
      <c r="K4382" s="10">
        <v>1</v>
      </c>
      <c r="L4382" s="10">
        <v>12</v>
      </c>
      <c r="M4382" s="838">
        <v>153213.6</v>
      </c>
      <c r="N4382" s="10">
        <v>1</v>
      </c>
      <c r="O4382" s="107">
        <v>4</v>
      </c>
      <c r="P4382" s="838">
        <v>50786.600000000006</v>
      </c>
      <c r="Q4382" s="10">
        <v>1</v>
      </c>
      <c r="R4382" s="107">
        <v>12</v>
      </c>
    </row>
    <row r="4383" spans="1:18" s="843" customFormat="1" ht="22.5" x14ac:dyDescent="0.25">
      <c r="A4383" s="107" t="s">
        <v>25077</v>
      </c>
      <c r="B4383" s="10" t="s">
        <v>19548</v>
      </c>
      <c r="C4383" s="269" t="s">
        <v>30118</v>
      </c>
      <c r="D4383" s="841" t="s">
        <v>15456</v>
      </c>
      <c r="E4383" s="837">
        <v>14500</v>
      </c>
      <c r="F4383" s="269" t="s">
        <v>25145</v>
      </c>
      <c r="G4383" s="841" t="s">
        <v>25146</v>
      </c>
      <c r="H4383" s="842" t="s">
        <v>25082</v>
      </c>
      <c r="I4383" s="842" t="s">
        <v>25083</v>
      </c>
      <c r="J4383" s="107" t="s">
        <v>19093</v>
      </c>
      <c r="K4383" s="10">
        <v>2</v>
      </c>
      <c r="L4383" s="10">
        <v>1</v>
      </c>
      <c r="M4383" s="838">
        <v>16167.8</v>
      </c>
      <c r="N4383" s="10">
        <v>1</v>
      </c>
      <c r="O4383" s="107">
        <v>3</v>
      </c>
      <c r="P4383" s="838">
        <v>44100.3</v>
      </c>
      <c r="Q4383" s="10">
        <v>1</v>
      </c>
      <c r="R4383" s="107">
        <v>12</v>
      </c>
    </row>
    <row r="4384" spans="1:18" s="843" customFormat="1" ht="22.5" x14ac:dyDescent="0.25">
      <c r="A4384" s="107" t="s">
        <v>25077</v>
      </c>
      <c r="B4384" s="10" t="s">
        <v>19548</v>
      </c>
      <c r="C4384" s="269" t="s">
        <v>30118</v>
      </c>
      <c r="D4384" s="841" t="s">
        <v>15456</v>
      </c>
      <c r="E4384" s="837">
        <v>11000</v>
      </c>
      <c r="F4384" s="269" t="s">
        <v>25161</v>
      </c>
      <c r="G4384" s="841" t="s">
        <v>25162</v>
      </c>
      <c r="H4384" s="842" t="s">
        <v>25082</v>
      </c>
      <c r="I4384" s="842" t="s">
        <v>25083</v>
      </c>
      <c r="J4384" s="107" t="s">
        <v>19093</v>
      </c>
      <c r="K4384" s="10">
        <v>2</v>
      </c>
      <c r="L4384" s="10">
        <v>5</v>
      </c>
      <c r="M4384" s="838">
        <v>56089</v>
      </c>
      <c r="N4384" s="10">
        <v>1</v>
      </c>
      <c r="O4384" s="107">
        <v>6</v>
      </c>
      <c r="P4384" s="838">
        <v>67159.200000000012</v>
      </c>
      <c r="Q4384" s="10">
        <v>1</v>
      </c>
      <c r="R4384" s="107">
        <v>12</v>
      </c>
    </row>
    <row r="4385" spans="1:18" s="843" customFormat="1" ht="22.5" x14ac:dyDescent="0.25">
      <c r="A4385" s="107" t="s">
        <v>25077</v>
      </c>
      <c r="B4385" s="10" t="s">
        <v>19548</v>
      </c>
      <c r="C4385" s="269" t="s">
        <v>30118</v>
      </c>
      <c r="D4385" s="841" t="s">
        <v>25363</v>
      </c>
      <c r="E4385" s="837">
        <v>15600</v>
      </c>
      <c r="F4385" s="269" t="s">
        <v>25364</v>
      </c>
      <c r="G4385" s="841" t="s">
        <v>25365</v>
      </c>
      <c r="H4385" s="842" t="s">
        <v>25082</v>
      </c>
      <c r="I4385" s="842" t="s">
        <v>25083</v>
      </c>
      <c r="J4385" s="107" t="s">
        <v>19093</v>
      </c>
      <c r="K4385" s="10">
        <v>1</v>
      </c>
      <c r="L4385" s="10">
        <v>12</v>
      </c>
      <c r="M4385" s="838">
        <v>190413.59999999998</v>
      </c>
      <c r="N4385" s="10">
        <v>1</v>
      </c>
      <c r="O4385" s="107">
        <v>3</v>
      </c>
      <c r="P4385" s="838">
        <v>47400.3</v>
      </c>
      <c r="Q4385" s="10">
        <v>1</v>
      </c>
      <c r="R4385" s="107">
        <v>12</v>
      </c>
    </row>
    <row r="4386" spans="1:18" s="843" customFormat="1" ht="22.5" x14ac:dyDescent="0.25">
      <c r="A4386" s="107" t="s">
        <v>25077</v>
      </c>
      <c r="B4386" s="10" t="s">
        <v>19548</v>
      </c>
      <c r="C4386" s="269" t="s">
        <v>30118</v>
      </c>
      <c r="D4386" s="841" t="s">
        <v>15456</v>
      </c>
      <c r="E4386" s="837">
        <v>14500</v>
      </c>
      <c r="F4386" s="269" t="s">
        <v>25366</v>
      </c>
      <c r="G4386" s="841" t="s">
        <v>25367</v>
      </c>
      <c r="H4386" s="842" t="s">
        <v>15452</v>
      </c>
      <c r="I4386" s="842" t="s">
        <v>25083</v>
      </c>
      <c r="J4386" s="107" t="s">
        <v>19093</v>
      </c>
      <c r="K4386" s="10">
        <v>1</v>
      </c>
      <c r="L4386" s="10">
        <v>12</v>
      </c>
      <c r="M4386" s="838">
        <v>177213.59999999998</v>
      </c>
      <c r="N4386" s="10">
        <v>1</v>
      </c>
      <c r="O4386" s="107">
        <v>4</v>
      </c>
      <c r="P4386" s="838">
        <v>48153.270000000004</v>
      </c>
      <c r="Q4386" s="10">
        <v>1</v>
      </c>
      <c r="R4386" s="107">
        <v>12</v>
      </c>
    </row>
    <row r="4387" spans="1:18" s="843" customFormat="1" ht="22.5" x14ac:dyDescent="0.25">
      <c r="A4387" s="107" t="s">
        <v>25077</v>
      </c>
      <c r="B4387" s="10" t="s">
        <v>19548</v>
      </c>
      <c r="C4387" s="269" t="s">
        <v>30118</v>
      </c>
      <c r="D4387" s="841" t="s">
        <v>15456</v>
      </c>
      <c r="E4387" s="837">
        <v>14500</v>
      </c>
      <c r="F4387" s="269" t="s">
        <v>25196</v>
      </c>
      <c r="G4387" s="841" t="s">
        <v>25197</v>
      </c>
      <c r="H4387" s="842" t="s">
        <v>25096</v>
      </c>
      <c r="I4387" s="842" t="s">
        <v>25083</v>
      </c>
      <c r="J4387" s="107" t="s">
        <v>19093</v>
      </c>
      <c r="K4387" s="10">
        <v>2</v>
      </c>
      <c r="L4387" s="10">
        <v>1</v>
      </c>
      <c r="M4387" s="838">
        <v>19067.8</v>
      </c>
      <c r="N4387" s="10" t="s">
        <v>354</v>
      </c>
      <c r="O4387" s="107" t="s">
        <v>354</v>
      </c>
      <c r="P4387" s="838">
        <v>0</v>
      </c>
      <c r="Q4387" s="10">
        <v>1</v>
      </c>
      <c r="R4387" s="107">
        <v>12</v>
      </c>
    </row>
    <row r="4388" spans="1:18" s="843" customFormat="1" ht="22.5" x14ac:dyDescent="0.25">
      <c r="A4388" s="107" t="s">
        <v>25077</v>
      </c>
      <c r="B4388" s="10" t="s">
        <v>19548</v>
      </c>
      <c r="C4388" s="269" t="s">
        <v>30118</v>
      </c>
      <c r="D4388" s="841" t="s">
        <v>15456</v>
      </c>
      <c r="E4388" s="837">
        <v>11000</v>
      </c>
      <c r="F4388" s="269" t="s">
        <v>25213</v>
      </c>
      <c r="G4388" s="841" t="s">
        <v>25214</v>
      </c>
      <c r="H4388" s="842" t="s">
        <v>25096</v>
      </c>
      <c r="I4388" s="842" t="s">
        <v>25083</v>
      </c>
      <c r="J4388" s="107" t="s">
        <v>19093</v>
      </c>
      <c r="K4388" s="10">
        <v>2</v>
      </c>
      <c r="L4388" s="10">
        <v>7</v>
      </c>
      <c r="M4388" s="838">
        <v>79124.600000000006</v>
      </c>
      <c r="N4388" s="10">
        <v>1</v>
      </c>
      <c r="O4388" s="107">
        <v>4</v>
      </c>
      <c r="P4388" s="838">
        <v>44786.600000000006</v>
      </c>
      <c r="Q4388" s="10">
        <v>1</v>
      </c>
      <c r="R4388" s="107">
        <v>12</v>
      </c>
    </row>
    <row r="4389" spans="1:18" s="843" customFormat="1" ht="22.5" x14ac:dyDescent="0.25">
      <c r="A4389" s="107" t="s">
        <v>25077</v>
      </c>
      <c r="B4389" s="10" t="s">
        <v>19548</v>
      </c>
      <c r="C4389" s="269" t="s">
        <v>30118</v>
      </c>
      <c r="D4389" s="841" t="s">
        <v>25368</v>
      </c>
      <c r="E4389" s="837">
        <v>14500</v>
      </c>
      <c r="F4389" s="269" t="s">
        <v>25369</v>
      </c>
      <c r="G4389" s="841" t="s">
        <v>25370</v>
      </c>
      <c r="H4389" s="842" t="s">
        <v>15452</v>
      </c>
      <c r="I4389" s="842" t="s">
        <v>25083</v>
      </c>
      <c r="J4389" s="107" t="s">
        <v>19093</v>
      </c>
      <c r="K4389" s="10">
        <v>1</v>
      </c>
      <c r="L4389" s="10">
        <v>1</v>
      </c>
      <c r="M4389" s="838">
        <v>7951.13</v>
      </c>
      <c r="N4389" s="10">
        <v>1</v>
      </c>
      <c r="O4389" s="107">
        <v>3</v>
      </c>
      <c r="P4389" s="838">
        <v>44100.3</v>
      </c>
      <c r="Q4389" s="10">
        <v>1</v>
      </c>
      <c r="R4389" s="107">
        <v>12</v>
      </c>
    </row>
    <row r="4390" spans="1:18" s="843" customFormat="1" ht="22.5" x14ac:dyDescent="0.25">
      <c r="A4390" s="107" t="s">
        <v>25077</v>
      </c>
      <c r="B4390" s="10" t="s">
        <v>19548</v>
      </c>
      <c r="C4390" s="269" t="s">
        <v>30118</v>
      </c>
      <c r="D4390" s="841" t="s">
        <v>15745</v>
      </c>
      <c r="E4390" s="837">
        <v>12500</v>
      </c>
      <c r="F4390" s="269" t="s">
        <v>25371</v>
      </c>
      <c r="G4390" s="841" t="s">
        <v>25372</v>
      </c>
      <c r="H4390" s="842" t="s">
        <v>15452</v>
      </c>
      <c r="I4390" s="842" t="s">
        <v>25083</v>
      </c>
      <c r="J4390" s="107" t="s">
        <v>19093</v>
      </c>
      <c r="K4390" s="10">
        <v>1</v>
      </c>
      <c r="L4390" s="10">
        <v>9</v>
      </c>
      <c r="M4390" s="838">
        <v>109180.20000000001</v>
      </c>
      <c r="N4390" s="10">
        <v>1</v>
      </c>
      <c r="O4390" s="107">
        <v>4</v>
      </c>
      <c r="P4390" s="838">
        <v>50786.600000000006</v>
      </c>
      <c r="Q4390" s="10">
        <v>1</v>
      </c>
      <c r="R4390" s="107">
        <v>12</v>
      </c>
    </row>
    <row r="4391" spans="1:18" s="843" customFormat="1" ht="22.5" x14ac:dyDescent="0.25">
      <c r="A4391" s="107" t="s">
        <v>25077</v>
      </c>
      <c r="B4391" s="10" t="s">
        <v>19548</v>
      </c>
      <c r="C4391" s="269" t="s">
        <v>30118</v>
      </c>
      <c r="D4391" s="841" t="s">
        <v>15560</v>
      </c>
      <c r="E4391" s="837">
        <v>6000</v>
      </c>
      <c r="F4391" s="269" t="s">
        <v>25373</v>
      </c>
      <c r="G4391" s="841" t="s">
        <v>25374</v>
      </c>
      <c r="H4391" s="842" t="s">
        <v>15416</v>
      </c>
      <c r="I4391" s="842" t="s">
        <v>25083</v>
      </c>
      <c r="J4391" s="107" t="s">
        <v>19093</v>
      </c>
      <c r="K4391" s="10">
        <v>1</v>
      </c>
      <c r="L4391" s="10">
        <v>3</v>
      </c>
      <c r="M4391" s="838">
        <v>18653.400000000001</v>
      </c>
      <c r="N4391" s="10" t="s">
        <v>354</v>
      </c>
      <c r="O4391" s="107" t="s">
        <v>354</v>
      </c>
      <c r="P4391" s="838">
        <v>0</v>
      </c>
      <c r="Q4391" s="10">
        <v>1</v>
      </c>
      <c r="R4391" s="107">
        <v>12</v>
      </c>
    </row>
    <row r="4392" spans="1:18" s="843" customFormat="1" ht="22.5" x14ac:dyDescent="0.25">
      <c r="A4392" s="107" t="s">
        <v>25077</v>
      </c>
      <c r="B4392" s="10" t="s">
        <v>19548</v>
      </c>
      <c r="C4392" s="269" t="s">
        <v>30118</v>
      </c>
      <c r="D4392" s="841" t="s">
        <v>25375</v>
      </c>
      <c r="E4392" s="837">
        <v>6500</v>
      </c>
      <c r="F4392" s="269" t="s">
        <v>25376</v>
      </c>
      <c r="G4392" s="841" t="s">
        <v>25377</v>
      </c>
      <c r="H4392" s="842" t="s">
        <v>25275</v>
      </c>
      <c r="I4392" s="842" t="s">
        <v>25083</v>
      </c>
      <c r="J4392" s="107" t="s">
        <v>19093</v>
      </c>
      <c r="K4392" s="10">
        <v>1</v>
      </c>
      <c r="L4392" s="10">
        <v>2</v>
      </c>
      <c r="M4392" s="838">
        <v>12875.6</v>
      </c>
      <c r="N4392" s="10">
        <v>1</v>
      </c>
      <c r="O4392" s="107">
        <v>3</v>
      </c>
      <c r="P4392" s="838">
        <v>20100.3</v>
      </c>
      <c r="Q4392" s="10">
        <v>1</v>
      </c>
      <c r="R4392" s="107">
        <v>12</v>
      </c>
    </row>
    <row r="4393" spans="1:18" s="843" customFormat="1" ht="22.5" x14ac:dyDescent="0.25">
      <c r="A4393" s="107" t="s">
        <v>25077</v>
      </c>
      <c r="B4393" s="10" t="s">
        <v>19548</v>
      </c>
      <c r="C4393" s="269" t="s">
        <v>30118</v>
      </c>
      <c r="D4393" s="841" t="s">
        <v>25378</v>
      </c>
      <c r="E4393" s="837">
        <v>8000</v>
      </c>
      <c r="F4393" s="269" t="s">
        <v>25379</v>
      </c>
      <c r="G4393" s="841" t="s">
        <v>25380</v>
      </c>
      <c r="H4393" s="842" t="s">
        <v>15452</v>
      </c>
      <c r="I4393" s="842" t="s">
        <v>25083</v>
      </c>
      <c r="J4393" s="107" t="s">
        <v>19093</v>
      </c>
      <c r="K4393" s="10">
        <v>1</v>
      </c>
      <c r="L4393" s="10">
        <v>2</v>
      </c>
      <c r="M4393" s="838">
        <v>15995.599999999999</v>
      </c>
      <c r="N4393" s="10">
        <v>1</v>
      </c>
      <c r="O4393" s="107">
        <v>5</v>
      </c>
      <c r="P4393" s="838">
        <v>34239.929700000001</v>
      </c>
      <c r="Q4393" s="10">
        <v>1</v>
      </c>
      <c r="R4393" s="107">
        <v>12</v>
      </c>
    </row>
    <row r="4394" spans="1:18" s="843" customFormat="1" ht="22.5" x14ac:dyDescent="0.25">
      <c r="A4394" s="107" t="s">
        <v>25077</v>
      </c>
      <c r="B4394" s="10" t="s">
        <v>19548</v>
      </c>
      <c r="C4394" s="269" t="s">
        <v>30118</v>
      </c>
      <c r="D4394" s="841" t="s">
        <v>25381</v>
      </c>
      <c r="E4394" s="837">
        <v>3500</v>
      </c>
      <c r="F4394" s="269" t="s">
        <v>25382</v>
      </c>
      <c r="G4394" s="841" t="s">
        <v>25383</v>
      </c>
      <c r="H4394" s="842" t="s">
        <v>25311</v>
      </c>
      <c r="I4394" s="842" t="s">
        <v>25083</v>
      </c>
      <c r="J4394" s="107" t="s">
        <v>19093</v>
      </c>
      <c r="K4394" s="10">
        <v>1</v>
      </c>
      <c r="L4394" s="10">
        <v>4</v>
      </c>
      <c r="M4394" s="838">
        <v>14871.2</v>
      </c>
      <c r="N4394" s="10" t="s">
        <v>354</v>
      </c>
      <c r="O4394" s="107" t="s">
        <v>354</v>
      </c>
      <c r="P4394" s="838">
        <v>0</v>
      </c>
      <c r="Q4394" s="10">
        <v>1</v>
      </c>
      <c r="R4394" s="107">
        <v>12</v>
      </c>
    </row>
    <row r="4395" spans="1:18" s="843" customFormat="1" ht="22.5" x14ac:dyDescent="0.25">
      <c r="A4395" s="107" t="s">
        <v>25077</v>
      </c>
      <c r="B4395" s="10" t="s">
        <v>19548</v>
      </c>
      <c r="C4395" s="269" t="s">
        <v>30118</v>
      </c>
      <c r="D4395" s="841" t="s">
        <v>25384</v>
      </c>
      <c r="E4395" s="837">
        <v>5500</v>
      </c>
      <c r="F4395" s="269" t="s">
        <v>25385</v>
      </c>
      <c r="G4395" s="841" t="s">
        <v>25386</v>
      </c>
      <c r="H4395" s="842" t="s">
        <v>25096</v>
      </c>
      <c r="I4395" s="842" t="s">
        <v>25083</v>
      </c>
      <c r="J4395" s="107" t="s">
        <v>19093</v>
      </c>
      <c r="K4395" s="10">
        <v>1</v>
      </c>
      <c r="L4395" s="10">
        <v>2</v>
      </c>
      <c r="M4395" s="838">
        <v>11162.26</v>
      </c>
      <c r="N4395" s="10">
        <v>1</v>
      </c>
      <c r="O4395" s="107">
        <v>6</v>
      </c>
      <c r="P4395" s="838">
        <v>34159.199999999997</v>
      </c>
      <c r="Q4395" s="10">
        <v>1</v>
      </c>
      <c r="R4395" s="107">
        <v>12</v>
      </c>
    </row>
    <row r="4396" spans="1:18" s="843" customFormat="1" ht="22.5" x14ac:dyDescent="0.25">
      <c r="A4396" s="107" t="s">
        <v>25077</v>
      </c>
      <c r="B4396" s="10" t="s">
        <v>19548</v>
      </c>
      <c r="C4396" s="269" t="s">
        <v>30118</v>
      </c>
      <c r="D4396" s="841" t="s">
        <v>25387</v>
      </c>
      <c r="E4396" s="837">
        <v>2500</v>
      </c>
      <c r="F4396" s="269" t="s">
        <v>25388</v>
      </c>
      <c r="G4396" s="841" t="s">
        <v>25389</v>
      </c>
      <c r="H4396" s="842" t="s">
        <v>25360</v>
      </c>
      <c r="I4396" s="842" t="s">
        <v>25390</v>
      </c>
      <c r="J4396" s="107" t="s">
        <v>19587</v>
      </c>
      <c r="K4396" s="10">
        <v>1</v>
      </c>
      <c r="L4396" s="10">
        <v>12</v>
      </c>
      <c r="M4396" s="838">
        <v>33213.599999999999</v>
      </c>
      <c r="N4396" s="10">
        <v>1</v>
      </c>
      <c r="O4396" s="107">
        <v>1</v>
      </c>
      <c r="P4396" s="838">
        <v>2725</v>
      </c>
      <c r="Q4396" s="10">
        <v>1</v>
      </c>
      <c r="R4396" s="107">
        <v>12</v>
      </c>
    </row>
    <row r="4397" spans="1:18" s="843" customFormat="1" ht="22.5" x14ac:dyDescent="0.25">
      <c r="A4397" s="107" t="s">
        <v>25077</v>
      </c>
      <c r="B4397" s="10" t="s">
        <v>19548</v>
      </c>
      <c r="C4397" s="269" t="s">
        <v>30118</v>
      </c>
      <c r="D4397" s="841" t="s">
        <v>25342</v>
      </c>
      <c r="E4397" s="837">
        <v>4500</v>
      </c>
      <c r="F4397" s="269" t="s">
        <v>25343</v>
      </c>
      <c r="G4397" s="841" t="s">
        <v>25344</v>
      </c>
      <c r="H4397" s="842" t="s">
        <v>19065</v>
      </c>
      <c r="I4397" s="842" t="s">
        <v>25083</v>
      </c>
      <c r="J4397" s="107" t="s">
        <v>19093</v>
      </c>
      <c r="K4397" s="10">
        <v>2</v>
      </c>
      <c r="L4397" s="10">
        <v>1</v>
      </c>
      <c r="M4397" s="838">
        <v>383.7</v>
      </c>
      <c r="N4397" s="10" t="s">
        <v>354</v>
      </c>
      <c r="O4397" s="107" t="s">
        <v>354</v>
      </c>
      <c r="P4397" s="838">
        <v>0</v>
      </c>
      <c r="Q4397" s="10">
        <v>1</v>
      </c>
      <c r="R4397" s="107">
        <v>12</v>
      </c>
    </row>
    <row r="4398" spans="1:18" s="843" customFormat="1" ht="22.5" x14ac:dyDescent="0.25">
      <c r="A4398" s="107" t="s">
        <v>25077</v>
      </c>
      <c r="B4398" s="10" t="s">
        <v>25078</v>
      </c>
      <c r="C4398" s="269" t="s">
        <v>30118</v>
      </c>
      <c r="D4398" s="841" t="s">
        <v>25391</v>
      </c>
      <c r="E4398" s="837">
        <v>5000</v>
      </c>
      <c r="F4398" s="269" t="s">
        <v>25392</v>
      </c>
      <c r="G4398" s="841" t="s">
        <v>25393</v>
      </c>
      <c r="H4398" s="842" t="s">
        <v>25394</v>
      </c>
      <c r="I4398" s="842" t="s">
        <v>25083</v>
      </c>
      <c r="J4398" s="107" t="s">
        <v>19093</v>
      </c>
      <c r="K4398" s="10">
        <v>1</v>
      </c>
      <c r="L4398" s="10">
        <v>12</v>
      </c>
      <c r="M4398" s="838">
        <v>62913.600000000013</v>
      </c>
      <c r="N4398" s="10">
        <v>1</v>
      </c>
      <c r="O4398" s="107">
        <v>6</v>
      </c>
      <c r="P4398" s="838">
        <v>31159.199999999997</v>
      </c>
      <c r="Q4398" s="10">
        <v>1</v>
      </c>
      <c r="R4398" s="107">
        <v>12</v>
      </c>
    </row>
    <row r="4399" spans="1:18" s="843" customFormat="1" ht="22.5" x14ac:dyDescent="0.25">
      <c r="A4399" s="107" t="s">
        <v>25077</v>
      </c>
      <c r="B4399" s="10" t="s">
        <v>19548</v>
      </c>
      <c r="C4399" s="269" t="s">
        <v>30118</v>
      </c>
      <c r="D4399" s="841" t="s">
        <v>17486</v>
      </c>
      <c r="E4399" s="837">
        <v>7000</v>
      </c>
      <c r="F4399" s="269" t="s">
        <v>25395</v>
      </c>
      <c r="G4399" s="841" t="s">
        <v>25396</v>
      </c>
      <c r="H4399" s="842" t="s">
        <v>25394</v>
      </c>
      <c r="I4399" s="842" t="s">
        <v>25083</v>
      </c>
      <c r="J4399" s="107" t="s">
        <v>19093</v>
      </c>
      <c r="K4399" s="10">
        <v>1</v>
      </c>
      <c r="L4399" s="10">
        <v>12</v>
      </c>
      <c r="M4399" s="838">
        <v>87213.60000000002</v>
      </c>
      <c r="N4399" s="10">
        <v>1</v>
      </c>
      <c r="O4399" s="107">
        <v>6</v>
      </c>
      <c r="P4399" s="838">
        <v>43159.200000000004</v>
      </c>
      <c r="Q4399" s="10">
        <v>1</v>
      </c>
      <c r="R4399" s="107">
        <v>12</v>
      </c>
    </row>
    <row r="4400" spans="1:18" s="843" customFormat="1" ht="22.5" x14ac:dyDescent="0.25">
      <c r="A4400" s="107" t="s">
        <v>25077</v>
      </c>
      <c r="B4400" s="10" t="s">
        <v>25078</v>
      </c>
      <c r="C4400" s="269" t="s">
        <v>30118</v>
      </c>
      <c r="D4400" s="841" t="s">
        <v>25397</v>
      </c>
      <c r="E4400" s="837">
        <v>5000</v>
      </c>
      <c r="F4400" s="269" t="s">
        <v>25398</v>
      </c>
      <c r="G4400" s="841" t="s">
        <v>25399</v>
      </c>
      <c r="H4400" s="842" t="s">
        <v>25400</v>
      </c>
      <c r="I4400" s="842" t="s">
        <v>25083</v>
      </c>
      <c r="J4400" s="107" t="s">
        <v>19093</v>
      </c>
      <c r="K4400" s="10">
        <v>1</v>
      </c>
      <c r="L4400" s="10">
        <v>12</v>
      </c>
      <c r="M4400" s="838">
        <v>62913.600000000013</v>
      </c>
      <c r="N4400" s="10">
        <v>1</v>
      </c>
      <c r="O4400" s="107">
        <v>6</v>
      </c>
      <c r="P4400" s="838">
        <v>31159.199999999997</v>
      </c>
      <c r="Q4400" s="10">
        <v>1</v>
      </c>
      <c r="R4400" s="107">
        <v>12</v>
      </c>
    </row>
    <row r="4401" spans="1:18" s="843" customFormat="1" ht="22.5" x14ac:dyDescent="0.25">
      <c r="A4401" s="107" t="s">
        <v>25077</v>
      </c>
      <c r="B4401" s="10" t="s">
        <v>25078</v>
      </c>
      <c r="C4401" s="269" t="s">
        <v>30118</v>
      </c>
      <c r="D4401" s="841" t="s">
        <v>25401</v>
      </c>
      <c r="E4401" s="837">
        <v>3000</v>
      </c>
      <c r="F4401" s="269" t="s">
        <v>25402</v>
      </c>
      <c r="G4401" s="841" t="s">
        <v>25403</v>
      </c>
      <c r="H4401" s="842" t="s">
        <v>15604</v>
      </c>
      <c r="I4401" s="842" t="s">
        <v>25390</v>
      </c>
      <c r="J4401" s="107" t="s">
        <v>19587</v>
      </c>
      <c r="K4401" s="10">
        <v>1</v>
      </c>
      <c r="L4401" s="10">
        <v>12</v>
      </c>
      <c r="M4401" s="838">
        <v>32171.288999999997</v>
      </c>
      <c r="N4401" s="10">
        <v>1</v>
      </c>
      <c r="O4401" s="107">
        <v>6</v>
      </c>
      <c r="P4401" s="838">
        <v>13663.57</v>
      </c>
      <c r="Q4401" s="10">
        <v>1</v>
      </c>
      <c r="R4401" s="107">
        <v>12</v>
      </c>
    </row>
    <row r="4402" spans="1:18" s="843" customFormat="1" ht="22.5" x14ac:dyDescent="0.25">
      <c r="A4402" s="107" t="s">
        <v>25077</v>
      </c>
      <c r="B4402" s="10" t="s">
        <v>25078</v>
      </c>
      <c r="C4402" s="269" t="s">
        <v>30118</v>
      </c>
      <c r="D4402" s="841" t="s">
        <v>25169</v>
      </c>
      <c r="E4402" s="837">
        <v>4500</v>
      </c>
      <c r="F4402" s="269" t="s">
        <v>25404</v>
      </c>
      <c r="G4402" s="841" t="s">
        <v>25405</v>
      </c>
      <c r="H4402" s="842" t="s">
        <v>15604</v>
      </c>
      <c r="I4402" s="842" t="s">
        <v>25083</v>
      </c>
      <c r="J4402" s="107" t="s">
        <v>19093</v>
      </c>
      <c r="K4402" s="10">
        <v>2</v>
      </c>
      <c r="L4402" s="10">
        <v>1</v>
      </c>
      <c r="M4402" s="838">
        <v>4717.8</v>
      </c>
      <c r="N4402" s="10">
        <v>1</v>
      </c>
      <c r="O4402" s="107">
        <v>6</v>
      </c>
      <c r="P4402" s="838">
        <v>28159.199999999997</v>
      </c>
      <c r="Q4402" s="10">
        <v>1</v>
      </c>
      <c r="R4402" s="107">
        <v>12</v>
      </c>
    </row>
    <row r="4403" spans="1:18" s="843" customFormat="1" ht="22.5" x14ac:dyDescent="0.25">
      <c r="A4403" s="107" t="s">
        <v>25077</v>
      </c>
      <c r="B4403" s="10" t="s">
        <v>25078</v>
      </c>
      <c r="C4403" s="269" t="s">
        <v>30118</v>
      </c>
      <c r="D4403" s="841" t="s">
        <v>25406</v>
      </c>
      <c r="E4403" s="837">
        <v>4500</v>
      </c>
      <c r="F4403" s="269" t="s">
        <v>25407</v>
      </c>
      <c r="G4403" s="841" t="s">
        <v>25408</v>
      </c>
      <c r="H4403" s="842" t="s">
        <v>15604</v>
      </c>
      <c r="I4403" s="842" t="s">
        <v>25083</v>
      </c>
      <c r="J4403" s="107" t="s">
        <v>19090</v>
      </c>
      <c r="K4403" s="10">
        <v>1</v>
      </c>
      <c r="L4403" s="10">
        <v>12</v>
      </c>
      <c r="M4403" s="838">
        <v>57213.600000000013</v>
      </c>
      <c r="N4403" s="10">
        <v>1</v>
      </c>
      <c r="O4403" s="107">
        <v>6</v>
      </c>
      <c r="P4403" s="838">
        <v>28159.199999999997</v>
      </c>
      <c r="Q4403" s="10">
        <v>1</v>
      </c>
      <c r="R4403" s="107">
        <v>12</v>
      </c>
    </row>
    <row r="4404" spans="1:18" s="843" customFormat="1" ht="22.5" x14ac:dyDescent="0.25">
      <c r="A4404" s="107" t="s">
        <v>25077</v>
      </c>
      <c r="B4404" s="10" t="s">
        <v>25078</v>
      </c>
      <c r="C4404" s="269" t="s">
        <v>30118</v>
      </c>
      <c r="D4404" s="841" t="s">
        <v>25409</v>
      </c>
      <c r="E4404" s="837">
        <v>8000</v>
      </c>
      <c r="F4404" s="269" t="s">
        <v>25410</v>
      </c>
      <c r="G4404" s="841" t="s">
        <v>25411</v>
      </c>
      <c r="H4404" s="842" t="s">
        <v>15604</v>
      </c>
      <c r="I4404" s="842" t="s">
        <v>25083</v>
      </c>
      <c r="J4404" s="107" t="s">
        <v>19093</v>
      </c>
      <c r="K4404" s="10">
        <v>1</v>
      </c>
      <c r="L4404" s="10">
        <v>12</v>
      </c>
      <c r="M4404" s="838">
        <v>99213.60000000002</v>
      </c>
      <c r="N4404" s="10">
        <v>1</v>
      </c>
      <c r="O4404" s="107">
        <v>6</v>
      </c>
      <c r="P4404" s="838">
        <v>49159.200000000004</v>
      </c>
      <c r="Q4404" s="10">
        <v>1</v>
      </c>
      <c r="R4404" s="107">
        <v>12</v>
      </c>
    </row>
    <row r="4405" spans="1:18" s="843" customFormat="1" ht="22.5" x14ac:dyDescent="0.25">
      <c r="A4405" s="107" t="s">
        <v>25077</v>
      </c>
      <c r="B4405" s="10" t="s">
        <v>25078</v>
      </c>
      <c r="C4405" s="269" t="s">
        <v>30118</v>
      </c>
      <c r="D4405" s="841" t="s">
        <v>15644</v>
      </c>
      <c r="E4405" s="837">
        <v>2100</v>
      </c>
      <c r="F4405" s="269" t="s">
        <v>25412</v>
      </c>
      <c r="G4405" s="841" t="s">
        <v>25413</v>
      </c>
      <c r="H4405" s="842" t="s">
        <v>15604</v>
      </c>
      <c r="I4405" s="842" t="s">
        <v>25083</v>
      </c>
      <c r="J4405" s="107" t="s">
        <v>19093</v>
      </c>
      <c r="K4405" s="10">
        <v>1</v>
      </c>
      <c r="L4405" s="10">
        <v>12</v>
      </c>
      <c r="M4405" s="838">
        <v>27795</v>
      </c>
      <c r="N4405" s="10">
        <v>1</v>
      </c>
      <c r="O4405" s="107">
        <v>6</v>
      </c>
      <c r="P4405" s="838">
        <v>13720.5</v>
      </c>
      <c r="Q4405" s="10">
        <v>1</v>
      </c>
      <c r="R4405" s="107">
        <v>12</v>
      </c>
    </row>
    <row r="4406" spans="1:18" s="843" customFormat="1" ht="22.5" x14ac:dyDescent="0.25">
      <c r="A4406" s="107" t="s">
        <v>25077</v>
      </c>
      <c r="B4406" s="10" t="s">
        <v>19548</v>
      </c>
      <c r="C4406" s="269" t="s">
        <v>30118</v>
      </c>
      <c r="D4406" s="841" t="s">
        <v>25414</v>
      </c>
      <c r="E4406" s="837">
        <v>5000</v>
      </c>
      <c r="F4406" s="269" t="s">
        <v>25415</v>
      </c>
      <c r="G4406" s="841" t="s">
        <v>25416</v>
      </c>
      <c r="H4406" s="842" t="s">
        <v>15604</v>
      </c>
      <c r="I4406" s="842" t="s">
        <v>25083</v>
      </c>
      <c r="J4406" s="107" t="s">
        <v>19093</v>
      </c>
      <c r="K4406" s="10">
        <v>1</v>
      </c>
      <c r="L4406" s="10">
        <v>12</v>
      </c>
      <c r="M4406" s="838">
        <v>63213.600000000013</v>
      </c>
      <c r="N4406" s="10">
        <v>1</v>
      </c>
      <c r="O4406" s="107">
        <v>6</v>
      </c>
      <c r="P4406" s="838">
        <v>31159.199999999997</v>
      </c>
      <c r="Q4406" s="10">
        <v>1</v>
      </c>
      <c r="R4406" s="107">
        <v>12</v>
      </c>
    </row>
    <row r="4407" spans="1:18" s="843" customFormat="1" ht="22.5" x14ac:dyDescent="0.25">
      <c r="A4407" s="107" t="s">
        <v>25077</v>
      </c>
      <c r="B4407" s="10" t="s">
        <v>19548</v>
      </c>
      <c r="C4407" s="269" t="s">
        <v>30118</v>
      </c>
      <c r="D4407" s="841" t="s">
        <v>25169</v>
      </c>
      <c r="E4407" s="837">
        <v>4500</v>
      </c>
      <c r="F4407" s="269" t="s">
        <v>25404</v>
      </c>
      <c r="G4407" s="841" t="s">
        <v>25405</v>
      </c>
      <c r="H4407" s="842" t="s">
        <v>15604</v>
      </c>
      <c r="I4407" s="842" t="s">
        <v>25083</v>
      </c>
      <c r="J4407" s="107" t="s">
        <v>19093</v>
      </c>
      <c r="K4407" s="10">
        <v>2</v>
      </c>
      <c r="L4407" s="10">
        <v>11</v>
      </c>
      <c r="M4407" s="838">
        <v>52495.80000000001</v>
      </c>
      <c r="N4407" s="10">
        <v>1</v>
      </c>
      <c r="O4407" s="107">
        <v>6</v>
      </c>
      <c r="P4407" s="838">
        <v>28159.199999999997</v>
      </c>
      <c r="Q4407" s="10">
        <v>1</v>
      </c>
      <c r="R4407" s="107">
        <v>12</v>
      </c>
    </row>
    <row r="4408" spans="1:18" s="843" customFormat="1" ht="22.5" x14ac:dyDescent="0.25">
      <c r="A4408" s="107" t="s">
        <v>25077</v>
      </c>
      <c r="B4408" s="10" t="s">
        <v>25078</v>
      </c>
      <c r="C4408" s="269" t="s">
        <v>30118</v>
      </c>
      <c r="D4408" s="841" t="s">
        <v>15644</v>
      </c>
      <c r="E4408" s="837">
        <v>2500</v>
      </c>
      <c r="F4408" s="269" t="s">
        <v>25417</v>
      </c>
      <c r="G4408" s="841" t="s">
        <v>25418</v>
      </c>
      <c r="H4408" s="842" t="s">
        <v>15455</v>
      </c>
      <c r="I4408" s="842" t="s">
        <v>25131</v>
      </c>
      <c r="J4408" s="107" t="s">
        <v>19093</v>
      </c>
      <c r="K4408" s="10">
        <v>1</v>
      </c>
      <c r="L4408" s="10">
        <v>12</v>
      </c>
      <c r="M4408" s="838">
        <v>32913.599999999999</v>
      </c>
      <c r="N4408" s="10">
        <v>1</v>
      </c>
      <c r="O4408" s="107">
        <v>6</v>
      </c>
      <c r="P4408" s="838">
        <v>16156.5</v>
      </c>
      <c r="Q4408" s="10">
        <v>1</v>
      </c>
      <c r="R4408" s="107">
        <v>12</v>
      </c>
    </row>
    <row r="4409" spans="1:18" s="843" customFormat="1" ht="22.5" x14ac:dyDescent="0.25">
      <c r="A4409" s="107" t="s">
        <v>25077</v>
      </c>
      <c r="B4409" s="10" t="s">
        <v>25078</v>
      </c>
      <c r="C4409" s="269" t="s">
        <v>30118</v>
      </c>
      <c r="D4409" s="841" t="s">
        <v>15644</v>
      </c>
      <c r="E4409" s="837">
        <v>3000</v>
      </c>
      <c r="F4409" s="269" t="s">
        <v>25419</v>
      </c>
      <c r="G4409" s="841" t="s">
        <v>25420</v>
      </c>
      <c r="H4409" s="842" t="s">
        <v>15455</v>
      </c>
      <c r="I4409" s="842" t="s">
        <v>25131</v>
      </c>
      <c r="J4409" s="107" t="s">
        <v>19093</v>
      </c>
      <c r="K4409" s="10">
        <v>1</v>
      </c>
      <c r="L4409" s="10">
        <v>12</v>
      </c>
      <c r="M4409" s="838">
        <v>39213.599999999999</v>
      </c>
      <c r="N4409" s="10">
        <v>1</v>
      </c>
      <c r="O4409" s="107">
        <v>6</v>
      </c>
      <c r="P4409" s="838">
        <v>19159.199999999997</v>
      </c>
      <c r="Q4409" s="10">
        <v>1</v>
      </c>
      <c r="R4409" s="107">
        <v>12</v>
      </c>
    </row>
    <row r="4410" spans="1:18" s="843" customFormat="1" ht="22.5" x14ac:dyDescent="0.25">
      <c r="A4410" s="107" t="s">
        <v>25077</v>
      </c>
      <c r="B4410" s="10" t="s">
        <v>25078</v>
      </c>
      <c r="C4410" s="269" t="s">
        <v>30118</v>
      </c>
      <c r="D4410" s="841" t="s">
        <v>15644</v>
      </c>
      <c r="E4410" s="837">
        <v>2500</v>
      </c>
      <c r="F4410" s="269" t="s">
        <v>25421</v>
      </c>
      <c r="G4410" s="841" t="s">
        <v>25422</v>
      </c>
      <c r="H4410" s="842" t="s">
        <v>15455</v>
      </c>
      <c r="I4410" s="842" t="s">
        <v>25131</v>
      </c>
      <c r="J4410" s="107" t="s">
        <v>19093</v>
      </c>
      <c r="K4410" s="10">
        <v>2</v>
      </c>
      <c r="L4410" s="10">
        <v>1</v>
      </c>
      <c r="M4410" s="838">
        <v>2717.8</v>
      </c>
      <c r="N4410" s="10">
        <v>1</v>
      </c>
      <c r="O4410" s="107">
        <v>6</v>
      </c>
      <c r="P4410" s="838">
        <v>16156.5</v>
      </c>
      <c r="Q4410" s="10">
        <v>1</v>
      </c>
      <c r="R4410" s="107">
        <v>12</v>
      </c>
    </row>
    <row r="4411" spans="1:18" s="843" customFormat="1" ht="22.5" x14ac:dyDescent="0.25">
      <c r="A4411" s="107" t="s">
        <v>25077</v>
      </c>
      <c r="B4411" s="10" t="s">
        <v>25078</v>
      </c>
      <c r="C4411" s="269" t="s">
        <v>30118</v>
      </c>
      <c r="D4411" s="841" t="s">
        <v>25423</v>
      </c>
      <c r="E4411" s="837">
        <v>3000</v>
      </c>
      <c r="F4411" s="269" t="s">
        <v>25424</v>
      </c>
      <c r="G4411" s="841" t="s">
        <v>25425</v>
      </c>
      <c r="H4411" s="842" t="s">
        <v>15455</v>
      </c>
      <c r="I4411" s="842" t="s">
        <v>25131</v>
      </c>
      <c r="J4411" s="107" t="s">
        <v>19093</v>
      </c>
      <c r="K4411" s="10">
        <v>1</v>
      </c>
      <c r="L4411" s="10">
        <v>12</v>
      </c>
      <c r="M4411" s="838">
        <v>32455.034999999996</v>
      </c>
      <c r="N4411" s="10">
        <v>1</v>
      </c>
      <c r="O4411" s="107">
        <v>6</v>
      </c>
      <c r="P4411" s="838">
        <v>19159.199999999997</v>
      </c>
      <c r="Q4411" s="10">
        <v>1</v>
      </c>
      <c r="R4411" s="107">
        <v>12</v>
      </c>
    </row>
    <row r="4412" spans="1:18" s="843" customFormat="1" ht="22.5" x14ac:dyDescent="0.25">
      <c r="A4412" s="107" t="s">
        <v>25077</v>
      </c>
      <c r="B4412" s="10" t="s">
        <v>25078</v>
      </c>
      <c r="C4412" s="269" t="s">
        <v>30118</v>
      </c>
      <c r="D4412" s="841" t="s">
        <v>25426</v>
      </c>
      <c r="E4412" s="837">
        <v>2000</v>
      </c>
      <c r="F4412" s="269" t="s">
        <v>25427</v>
      </c>
      <c r="G4412" s="841" t="s">
        <v>25428</v>
      </c>
      <c r="H4412" s="842" t="s">
        <v>15455</v>
      </c>
      <c r="I4412" s="842" t="s">
        <v>25131</v>
      </c>
      <c r="J4412" s="107" t="s">
        <v>19093</v>
      </c>
      <c r="K4412" s="10">
        <v>1</v>
      </c>
      <c r="L4412" s="10">
        <v>12</v>
      </c>
      <c r="M4412" s="838">
        <v>26697</v>
      </c>
      <c r="N4412" s="10">
        <v>1</v>
      </c>
      <c r="O4412" s="107">
        <v>6</v>
      </c>
      <c r="P4412" s="838">
        <v>13080</v>
      </c>
      <c r="Q4412" s="10">
        <v>1</v>
      </c>
      <c r="R4412" s="107">
        <v>12</v>
      </c>
    </row>
    <row r="4413" spans="1:18" s="843" customFormat="1" ht="22.5" x14ac:dyDescent="0.25">
      <c r="A4413" s="107" t="s">
        <v>25077</v>
      </c>
      <c r="B4413" s="10" t="s">
        <v>25078</v>
      </c>
      <c r="C4413" s="269" t="s">
        <v>30118</v>
      </c>
      <c r="D4413" s="841" t="s">
        <v>15644</v>
      </c>
      <c r="E4413" s="837">
        <v>2100</v>
      </c>
      <c r="F4413" s="269" t="s">
        <v>25429</v>
      </c>
      <c r="G4413" s="841" t="s">
        <v>25430</v>
      </c>
      <c r="H4413" s="842" t="s">
        <v>15455</v>
      </c>
      <c r="I4413" s="842" t="s">
        <v>25131</v>
      </c>
      <c r="J4413" s="107" t="s">
        <v>19093</v>
      </c>
      <c r="K4413" s="10">
        <v>1</v>
      </c>
      <c r="L4413" s="10">
        <v>12</v>
      </c>
      <c r="M4413" s="838">
        <v>27795</v>
      </c>
      <c r="N4413" s="10">
        <v>1</v>
      </c>
      <c r="O4413" s="107">
        <v>6</v>
      </c>
      <c r="P4413" s="838">
        <v>13720.5</v>
      </c>
      <c r="Q4413" s="10">
        <v>1</v>
      </c>
      <c r="R4413" s="107">
        <v>12</v>
      </c>
    </row>
    <row r="4414" spans="1:18" s="843" customFormat="1" ht="22.5" x14ac:dyDescent="0.25">
      <c r="A4414" s="107" t="s">
        <v>25077</v>
      </c>
      <c r="B4414" s="10" t="s">
        <v>25078</v>
      </c>
      <c r="C4414" s="269" t="s">
        <v>30118</v>
      </c>
      <c r="D4414" s="841" t="s">
        <v>15644</v>
      </c>
      <c r="E4414" s="837">
        <v>2100</v>
      </c>
      <c r="F4414" s="269" t="s">
        <v>25431</v>
      </c>
      <c r="G4414" s="841" t="s">
        <v>25432</v>
      </c>
      <c r="H4414" s="842" t="s">
        <v>15455</v>
      </c>
      <c r="I4414" s="842" t="s">
        <v>25131</v>
      </c>
      <c r="J4414" s="107" t="s">
        <v>19097</v>
      </c>
      <c r="K4414" s="10">
        <v>1</v>
      </c>
      <c r="L4414" s="10">
        <v>12</v>
      </c>
      <c r="M4414" s="838">
        <v>27642.400000000001</v>
      </c>
      <c r="N4414" s="10">
        <v>1</v>
      </c>
      <c r="O4414" s="107">
        <v>6</v>
      </c>
      <c r="P4414" s="838">
        <v>13720.5</v>
      </c>
      <c r="Q4414" s="10">
        <v>1</v>
      </c>
      <c r="R4414" s="107">
        <v>12</v>
      </c>
    </row>
    <row r="4415" spans="1:18" s="843" customFormat="1" ht="22.5" x14ac:dyDescent="0.25">
      <c r="A4415" s="107" t="s">
        <v>25077</v>
      </c>
      <c r="B4415" s="10" t="s">
        <v>25078</v>
      </c>
      <c r="C4415" s="269" t="s">
        <v>30118</v>
      </c>
      <c r="D4415" s="841" t="s">
        <v>15644</v>
      </c>
      <c r="E4415" s="837">
        <v>2100</v>
      </c>
      <c r="F4415" s="269" t="s">
        <v>25433</v>
      </c>
      <c r="G4415" s="841" t="s">
        <v>25434</v>
      </c>
      <c r="H4415" s="842" t="s">
        <v>15455</v>
      </c>
      <c r="I4415" s="842" t="s">
        <v>25131</v>
      </c>
      <c r="J4415" s="107" t="s">
        <v>19093</v>
      </c>
      <c r="K4415" s="10">
        <v>1</v>
      </c>
      <c r="L4415" s="10">
        <v>12</v>
      </c>
      <c r="M4415" s="838">
        <v>27795</v>
      </c>
      <c r="N4415" s="10">
        <v>1</v>
      </c>
      <c r="O4415" s="107">
        <v>6</v>
      </c>
      <c r="P4415" s="838">
        <v>13720.5</v>
      </c>
      <c r="Q4415" s="10">
        <v>1</v>
      </c>
      <c r="R4415" s="107">
        <v>12</v>
      </c>
    </row>
    <row r="4416" spans="1:18" s="843" customFormat="1" ht="22.5" x14ac:dyDescent="0.25">
      <c r="A4416" s="107" t="s">
        <v>25077</v>
      </c>
      <c r="B4416" s="10" t="s">
        <v>25078</v>
      </c>
      <c r="C4416" s="269" t="s">
        <v>30118</v>
      </c>
      <c r="D4416" s="841" t="s">
        <v>25435</v>
      </c>
      <c r="E4416" s="837">
        <v>4300</v>
      </c>
      <c r="F4416" s="269" t="s">
        <v>25436</v>
      </c>
      <c r="G4416" s="841" t="s">
        <v>25437</v>
      </c>
      <c r="H4416" s="842" t="s">
        <v>15455</v>
      </c>
      <c r="I4416" s="842" t="s">
        <v>25131</v>
      </c>
      <c r="J4416" s="107" t="s">
        <v>19093</v>
      </c>
      <c r="K4416" s="10">
        <v>1</v>
      </c>
      <c r="L4416" s="10">
        <v>12</v>
      </c>
      <c r="M4416" s="838">
        <v>54670.270000000011</v>
      </c>
      <c r="N4416" s="10">
        <v>1</v>
      </c>
      <c r="O4416" s="107">
        <v>6</v>
      </c>
      <c r="P4416" s="838">
        <v>26959.199999999997</v>
      </c>
      <c r="Q4416" s="10">
        <v>1</v>
      </c>
      <c r="R4416" s="107">
        <v>12</v>
      </c>
    </row>
    <row r="4417" spans="1:18" s="843" customFormat="1" ht="22.5" x14ac:dyDescent="0.25">
      <c r="A4417" s="107" t="s">
        <v>25077</v>
      </c>
      <c r="B4417" s="10" t="s">
        <v>25078</v>
      </c>
      <c r="C4417" s="269" t="s">
        <v>30118</v>
      </c>
      <c r="D4417" s="841" t="s">
        <v>15482</v>
      </c>
      <c r="E4417" s="837">
        <v>3500</v>
      </c>
      <c r="F4417" s="269" t="s">
        <v>25438</v>
      </c>
      <c r="G4417" s="841" t="s">
        <v>25439</v>
      </c>
      <c r="H4417" s="842" t="s">
        <v>15455</v>
      </c>
      <c r="I4417" s="842" t="s">
        <v>25131</v>
      </c>
      <c r="J4417" s="107" t="s">
        <v>19097</v>
      </c>
      <c r="K4417" s="10">
        <v>1</v>
      </c>
      <c r="L4417" s="10">
        <v>12</v>
      </c>
      <c r="M4417" s="838">
        <v>45213.600000000006</v>
      </c>
      <c r="N4417" s="10">
        <v>1</v>
      </c>
      <c r="O4417" s="107">
        <v>6</v>
      </c>
      <c r="P4417" s="838">
        <v>22159.199999999997</v>
      </c>
      <c r="Q4417" s="10">
        <v>1</v>
      </c>
      <c r="R4417" s="107">
        <v>12</v>
      </c>
    </row>
    <row r="4418" spans="1:18" s="843" customFormat="1" ht="22.5" x14ac:dyDescent="0.25">
      <c r="A4418" s="107" t="s">
        <v>25077</v>
      </c>
      <c r="B4418" s="10" t="s">
        <v>25078</v>
      </c>
      <c r="C4418" s="269" t="s">
        <v>30118</v>
      </c>
      <c r="D4418" s="841" t="s">
        <v>25440</v>
      </c>
      <c r="E4418" s="837">
        <v>2500</v>
      </c>
      <c r="F4418" s="269" t="s">
        <v>25441</v>
      </c>
      <c r="G4418" s="841" t="s">
        <v>25442</v>
      </c>
      <c r="H4418" s="842" t="s">
        <v>15455</v>
      </c>
      <c r="I4418" s="842" t="s">
        <v>25131</v>
      </c>
      <c r="J4418" s="107" t="s">
        <v>19097</v>
      </c>
      <c r="K4418" s="10">
        <v>1</v>
      </c>
      <c r="L4418" s="10">
        <v>12</v>
      </c>
      <c r="M4418" s="838">
        <v>33213.599999999999</v>
      </c>
      <c r="N4418" s="10">
        <v>1</v>
      </c>
      <c r="O4418" s="107">
        <v>6</v>
      </c>
      <c r="P4418" s="838">
        <v>16156.5</v>
      </c>
      <c r="Q4418" s="10">
        <v>1</v>
      </c>
      <c r="R4418" s="107">
        <v>12</v>
      </c>
    </row>
    <row r="4419" spans="1:18" s="843" customFormat="1" ht="22.5" x14ac:dyDescent="0.25">
      <c r="A4419" s="107" t="s">
        <v>25077</v>
      </c>
      <c r="B4419" s="10" t="s">
        <v>25078</v>
      </c>
      <c r="C4419" s="269" t="s">
        <v>30118</v>
      </c>
      <c r="D4419" s="841" t="s">
        <v>25443</v>
      </c>
      <c r="E4419" s="837">
        <v>3000</v>
      </c>
      <c r="F4419" s="269" t="s">
        <v>25444</v>
      </c>
      <c r="G4419" s="841" t="s">
        <v>25445</v>
      </c>
      <c r="H4419" s="842" t="s">
        <v>15455</v>
      </c>
      <c r="I4419" s="842" t="s">
        <v>25131</v>
      </c>
      <c r="J4419" s="107" t="s">
        <v>19097</v>
      </c>
      <c r="K4419" s="10">
        <v>1</v>
      </c>
      <c r="L4419" s="10">
        <v>12</v>
      </c>
      <c r="M4419" s="838">
        <v>39213.599999999999</v>
      </c>
      <c r="N4419" s="10">
        <v>1</v>
      </c>
      <c r="O4419" s="107">
        <v>6</v>
      </c>
      <c r="P4419" s="838">
        <v>19159.199999999997</v>
      </c>
      <c r="Q4419" s="10">
        <v>1</v>
      </c>
      <c r="R4419" s="107">
        <v>12</v>
      </c>
    </row>
    <row r="4420" spans="1:18" s="843" customFormat="1" ht="22.5" x14ac:dyDescent="0.25">
      <c r="A4420" s="107" t="s">
        <v>25077</v>
      </c>
      <c r="B4420" s="10" t="s">
        <v>25078</v>
      </c>
      <c r="C4420" s="269" t="s">
        <v>30118</v>
      </c>
      <c r="D4420" s="841" t="s">
        <v>15644</v>
      </c>
      <c r="E4420" s="837">
        <v>2500</v>
      </c>
      <c r="F4420" s="269" t="s">
        <v>25446</v>
      </c>
      <c r="G4420" s="841" t="s">
        <v>25447</v>
      </c>
      <c r="H4420" s="842" t="s">
        <v>15455</v>
      </c>
      <c r="I4420" s="842" t="s">
        <v>25131</v>
      </c>
      <c r="J4420" s="107" t="s">
        <v>19097</v>
      </c>
      <c r="K4420" s="10">
        <v>1</v>
      </c>
      <c r="L4420" s="10">
        <v>12</v>
      </c>
      <c r="M4420" s="838">
        <v>32829.970300000001</v>
      </c>
      <c r="N4420" s="10">
        <v>1</v>
      </c>
      <c r="O4420" s="107">
        <v>6</v>
      </c>
      <c r="P4420" s="838">
        <v>16156.5</v>
      </c>
      <c r="Q4420" s="10">
        <v>1</v>
      </c>
      <c r="R4420" s="107">
        <v>12</v>
      </c>
    </row>
    <row r="4421" spans="1:18" s="843" customFormat="1" ht="22.5" x14ac:dyDescent="0.25">
      <c r="A4421" s="107" t="s">
        <v>25077</v>
      </c>
      <c r="B4421" s="10" t="s">
        <v>25078</v>
      </c>
      <c r="C4421" s="269" t="s">
        <v>30118</v>
      </c>
      <c r="D4421" s="841" t="s">
        <v>25448</v>
      </c>
      <c r="E4421" s="837">
        <v>3500</v>
      </c>
      <c r="F4421" s="269" t="s">
        <v>25449</v>
      </c>
      <c r="G4421" s="841" t="s">
        <v>25450</v>
      </c>
      <c r="H4421" s="842" t="s">
        <v>15455</v>
      </c>
      <c r="I4421" s="842" t="s">
        <v>25131</v>
      </c>
      <c r="J4421" s="107" t="s">
        <v>19090</v>
      </c>
      <c r="K4421" s="10">
        <v>1</v>
      </c>
      <c r="L4421" s="10">
        <v>12</v>
      </c>
      <c r="M4421" s="838">
        <v>45213.600000000006</v>
      </c>
      <c r="N4421" s="10">
        <v>1</v>
      </c>
      <c r="O4421" s="107">
        <v>6</v>
      </c>
      <c r="P4421" s="838">
        <v>22159.199999999997</v>
      </c>
      <c r="Q4421" s="10">
        <v>1</v>
      </c>
      <c r="R4421" s="107">
        <v>12</v>
      </c>
    </row>
    <row r="4422" spans="1:18" s="843" customFormat="1" ht="22.5" x14ac:dyDescent="0.25">
      <c r="A4422" s="107" t="s">
        <v>25077</v>
      </c>
      <c r="B4422" s="10" t="s">
        <v>25078</v>
      </c>
      <c r="C4422" s="269" t="s">
        <v>30118</v>
      </c>
      <c r="D4422" s="841" t="s">
        <v>15819</v>
      </c>
      <c r="E4422" s="837">
        <v>4000</v>
      </c>
      <c r="F4422" s="269" t="s">
        <v>25451</v>
      </c>
      <c r="G4422" s="841" t="s">
        <v>25452</v>
      </c>
      <c r="H4422" s="842" t="s">
        <v>15455</v>
      </c>
      <c r="I4422" s="842" t="s">
        <v>25131</v>
      </c>
      <c r="J4422" s="107" t="s">
        <v>19097</v>
      </c>
      <c r="K4422" s="10">
        <v>1</v>
      </c>
      <c r="L4422" s="10">
        <v>12</v>
      </c>
      <c r="M4422" s="838">
        <v>51213.600000000013</v>
      </c>
      <c r="N4422" s="10">
        <v>1</v>
      </c>
      <c r="O4422" s="107">
        <v>6</v>
      </c>
      <c r="P4422" s="838">
        <v>25159.199999999997</v>
      </c>
      <c r="Q4422" s="10">
        <v>1</v>
      </c>
      <c r="R4422" s="107">
        <v>12</v>
      </c>
    </row>
    <row r="4423" spans="1:18" s="843" customFormat="1" ht="22.5" x14ac:dyDescent="0.25">
      <c r="A4423" s="107" t="s">
        <v>25077</v>
      </c>
      <c r="B4423" s="10" t="s">
        <v>25078</v>
      </c>
      <c r="C4423" s="269" t="s">
        <v>30118</v>
      </c>
      <c r="D4423" s="841" t="s">
        <v>15906</v>
      </c>
      <c r="E4423" s="837">
        <v>3500</v>
      </c>
      <c r="F4423" s="269" t="s">
        <v>25453</v>
      </c>
      <c r="G4423" s="841" t="s">
        <v>25454</v>
      </c>
      <c r="H4423" s="842" t="s">
        <v>15455</v>
      </c>
      <c r="I4423" s="842" t="s">
        <v>25131</v>
      </c>
      <c r="J4423" s="107" t="s">
        <v>19093</v>
      </c>
      <c r="K4423" s="10">
        <v>1</v>
      </c>
      <c r="L4423" s="10">
        <v>12</v>
      </c>
      <c r="M4423" s="838">
        <v>45213.600000000006</v>
      </c>
      <c r="N4423" s="10">
        <v>1</v>
      </c>
      <c r="O4423" s="107">
        <v>6</v>
      </c>
      <c r="P4423" s="838">
        <v>22159.199999999997</v>
      </c>
      <c r="Q4423" s="10">
        <v>1</v>
      </c>
      <c r="R4423" s="107">
        <v>12</v>
      </c>
    </row>
    <row r="4424" spans="1:18" s="843" customFormat="1" ht="22.5" x14ac:dyDescent="0.25">
      <c r="A4424" s="107" t="s">
        <v>25077</v>
      </c>
      <c r="B4424" s="10" t="s">
        <v>25078</v>
      </c>
      <c r="C4424" s="269" t="s">
        <v>30118</v>
      </c>
      <c r="D4424" s="841" t="s">
        <v>15644</v>
      </c>
      <c r="E4424" s="837">
        <v>3000</v>
      </c>
      <c r="F4424" s="269" t="s">
        <v>25455</v>
      </c>
      <c r="G4424" s="841" t="s">
        <v>25456</v>
      </c>
      <c r="H4424" s="842" t="s">
        <v>15455</v>
      </c>
      <c r="I4424" s="842" t="s">
        <v>25131</v>
      </c>
      <c r="J4424" s="107" t="s">
        <v>19097</v>
      </c>
      <c r="K4424" s="10">
        <v>1</v>
      </c>
      <c r="L4424" s="10">
        <v>12</v>
      </c>
      <c r="M4424" s="838">
        <v>39213.599999999999</v>
      </c>
      <c r="N4424" s="10">
        <v>1</v>
      </c>
      <c r="O4424" s="107">
        <v>6</v>
      </c>
      <c r="P4424" s="838">
        <v>19159.199999999997</v>
      </c>
      <c r="Q4424" s="10">
        <v>1</v>
      </c>
      <c r="R4424" s="107">
        <v>12</v>
      </c>
    </row>
    <row r="4425" spans="1:18" s="843" customFormat="1" ht="22.5" x14ac:dyDescent="0.25">
      <c r="A4425" s="107" t="s">
        <v>25077</v>
      </c>
      <c r="B4425" s="10" t="s">
        <v>25078</v>
      </c>
      <c r="C4425" s="269" t="s">
        <v>30118</v>
      </c>
      <c r="D4425" s="841" t="s">
        <v>25457</v>
      </c>
      <c r="E4425" s="837">
        <v>3500</v>
      </c>
      <c r="F4425" s="269" t="s">
        <v>25458</v>
      </c>
      <c r="G4425" s="841" t="s">
        <v>25459</v>
      </c>
      <c r="H4425" s="842" t="s">
        <v>15455</v>
      </c>
      <c r="I4425" s="842" t="s">
        <v>25131</v>
      </c>
      <c r="J4425" s="107" t="s">
        <v>19097</v>
      </c>
      <c r="K4425" s="10">
        <v>1</v>
      </c>
      <c r="L4425" s="10">
        <v>12</v>
      </c>
      <c r="M4425" s="838">
        <v>45213.600000000006</v>
      </c>
      <c r="N4425" s="10">
        <v>1</v>
      </c>
      <c r="O4425" s="107">
        <v>6</v>
      </c>
      <c r="P4425" s="838">
        <v>22159.199999999997</v>
      </c>
      <c r="Q4425" s="10">
        <v>1</v>
      </c>
      <c r="R4425" s="107">
        <v>12</v>
      </c>
    </row>
    <row r="4426" spans="1:18" s="843" customFormat="1" ht="22.5" x14ac:dyDescent="0.25">
      <c r="A4426" s="107" t="s">
        <v>25077</v>
      </c>
      <c r="B4426" s="10" t="s">
        <v>25078</v>
      </c>
      <c r="C4426" s="269" t="s">
        <v>30118</v>
      </c>
      <c r="D4426" s="841" t="s">
        <v>25448</v>
      </c>
      <c r="E4426" s="837">
        <v>2500</v>
      </c>
      <c r="F4426" s="269" t="s">
        <v>25460</v>
      </c>
      <c r="G4426" s="841" t="s">
        <v>25461</v>
      </c>
      <c r="H4426" s="842" t="s">
        <v>15455</v>
      </c>
      <c r="I4426" s="842" t="s">
        <v>25131</v>
      </c>
      <c r="J4426" s="107" t="s">
        <v>19093</v>
      </c>
      <c r="K4426" s="10">
        <v>1</v>
      </c>
      <c r="L4426" s="10">
        <v>12</v>
      </c>
      <c r="M4426" s="838">
        <v>32913.599999999999</v>
      </c>
      <c r="N4426" s="10">
        <v>1</v>
      </c>
      <c r="O4426" s="107">
        <v>6</v>
      </c>
      <c r="P4426" s="838">
        <v>16156.5</v>
      </c>
      <c r="Q4426" s="10">
        <v>1</v>
      </c>
      <c r="R4426" s="107">
        <v>12</v>
      </c>
    </row>
    <row r="4427" spans="1:18" s="843" customFormat="1" ht="22.5" x14ac:dyDescent="0.25">
      <c r="A4427" s="107" t="s">
        <v>25077</v>
      </c>
      <c r="B4427" s="10" t="s">
        <v>25078</v>
      </c>
      <c r="C4427" s="269" t="s">
        <v>30118</v>
      </c>
      <c r="D4427" s="841" t="s">
        <v>15644</v>
      </c>
      <c r="E4427" s="837">
        <v>2100</v>
      </c>
      <c r="F4427" s="269" t="s">
        <v>25462</v>
      </c>
      <c r="G4427" s="841" t="s">
        <v>25463</v>
      </c>
      <c r="H4427" s="842" t="s">
        <v>15455</v>
      </c>
      <c r="I4427" s="842" t="s">
        <v>25131</v>
      </c>
      <c r="J4427" s="107" t="s">
        <v>19093</v>
      </c>
      <c r="K4427" s="10">
        <v>1</v>
      </c>
      <c r="L4427" s="10">
        <v>12</v>
      </c>
      <c r="M4427" s="838">
        <v>27795</v>
      </c>
      <c r="N4427" s="10">
        <v>1</v>
      </c>
      <c r="O4427" s="107">
        <v>6</v>
      </c>
      <c r="P4427" s="838">
        <v>13720.5</v>
      </c>
      <c r="Q4427" s="10">
        <v>1</v>
      </c>
      <c r="R4427" s="107">
        <v>12</v>
      </c>
    </row>
    <row r="4428" spans="1:18" s="843" customFormat="1" ht="22.5" x14ac:dyDescent="0.25">
      <c r="A4428" s="107" t="s">
        <v>25077</v>
      </c>
      <c r="B4428" s="10" t="s">
        <v>25078</v>
      </c>
      <c r="C4428" s="269" t="s">
        <v>30118</v>
      </c>
      <c r="D4428" s="841" t="s">
        <v>25464</v>
      </c>
      <c r="E4428" s="837">
        <v>1025</v>
      </c>
      <c r="F4428" s="269" t="s">
        <v>25465</v>
      </c>
      <c r="G4428" s="841" t="s">
        <v>25466</v>
      </c>
      <c r="H4428" s="842" t="s">
        <v>15455</v>
      </c>
      <c r="I4428" s="842" t="s">
        <v>25131</v>
      </c>
      <c r="J4428" s="107" t="s">
        <v>19097</v>
      </c>
      <c r="K4428" s="10">
        <v>1</v>
      </c>
      <c r="L4428" s="10">
        <v>12</v>
      </c>
      <c r="M4428" s="838">
        <v>13617</v>
      </c>
      <c r="N4428" s="10">
        <v>1</v>
      </c>
      <c r="O4428" s="107">
        <v>6</v>
      </c>
      <c r="P4428" s="838">
        <v>6540</v>
      </c>
      <c r="Q4428" s="10">
        <v>1</v>
      </c>
      <c r="R4428" s="107">
        <v>12</v>
      </c>
    </row>
    <row r="4429" spans="1:18" s="843" customFormat="1" ht="22.5" x14ac:dyDescent="0.25">
      <c r="A4429" s="107" t="s">
        <v>25077</v>
      </c>
      <c r="B4429" s="10" t="s">
        <v>25078</v>
      </c>
      <c r="C4429" s="269" t="s">
        <v>30118</v>
      </c>
      <c r="D4429" s="841" t="s">
        <v>15644</v>
      </c>
      <c r="E4429" s="837">
        <v>2100</v>
      </c>
      <c r="F4429" s="269" t="s">
        <v>25467</v>
      </c>
      <c r="G4429" s="841" t="s">
        <v>25468</v>
      </c>
      <c r="H4429" s="842" t="s">
        <v>15455</v>
      </c>
      <c r="I4429" s="842" t="s">
        <v>25131</v>
      </c>
      <c r="J4429" s="107" t="s">
        <v>19097</v>
      </c>
      <c r="K4429" s="10">
        <v>1</v>
      </c>
      <c r="L4429" s="10">
        <v>12</v>
      </c>
      <c r="M4429" s="838">
        <v>27795</v>
      </c>
      <c r="N4429" s="10">
        <v>1</v>
      </c>
      <c r="O4429" s="107">
        <v>6</v>
      </c>
      <c r="P4429" s="838">
        <v>13720.5</v>
      </c>
      <c r="Q4429" s="10">
        <v>1</v>
      </c>
      <c r="R4429" s="107">
        <v>12</v>
      </c>
    </row>
    <row r="4430" spans="1:18" s="843" customFormat="1" ht="22.5" x14ac:dyDescent="0.25">
      <c r="A4430" s="107" t="s">
        <v>25077</v>
      </c>
      <c r="B4430" s="10" t="s">
        <v>25078</v>
      </c>
      <c r="C4430" s="269" t="s">
        <v>30118</v>
      </c>
      <c r="D4430" s="841" t="s">
        <v>15644</v>
      </c>
      <c r="E4430" s="837">
        <v>2500</v>
      </c>
      <c r="F4430" s="269" t="s">
        <v>25469</v>
      </c>
      <c r="G4430" s="841" t="s">
        <v>25470</v>
      </c>
      <c r="H4430" s="842" t="s">
        <v>15455</v>
      </c>
      <c r="I4430" s="842" t="s">
        <v>25131</v>
      </c>
      <c r="J4430" s="107" t="s">
        <v>19093</v>
      </c>
      <c r="K4430" s="10">
        <v>1</v>
      </c>
      <c r="L4430" s="10">
        <v>12</v>
      </c>
      <c r="M4430" s="838">
        <v>32913.599999999999</v>
      </c>
      <c r="N4430" s="10">
        <v>1</v>
      </c>
      <c r="O4430" s="107">
        <v>6</v>
      </c>
      <c r="P4430" s="838">
        <v>16156.5</v>
      </c>
      <c r="Q4430" s="10">
        <v>1</v>
      </c>
      <c r="R4430" s="107">
        <v>12</v>
      </c>
    </row>
    <row r="4431" spans="1:18" s="843" customFormat="1" ht="22.5" x14ac:dyDescent="0.25">
      <c r="A4431" s="107" t="s">
        <v>25077</v>
      </c>
      <c r="B4431" s="10" t="s">
        <v>25078</v>
      </c>
      <c r="C4431" s="269" t="s">
        <v>30118</v>
      </c>
      <c r="D4431" s="841" t="s">
        <v>15644</v>
      </c>
      <c r="E4431" s="837">
        <v>2100</v>
      </c>
      <c r="F4431" s="269" t="s">
        <v>25471</v>
      </c>
      <c r="G4431" s="841" t="s">
        <v>25472</v>
      </c>
      <c r="H4431" s="842" t="s">
        <v>15455</v>
      </c>
      <c r="I4431" s="842" t="s">
        <v>25131</v>
      </c>
      <c r="J4431" s="107" t="s">
        <v>19093</v>
      </c>
      <c r="K4431" s="10">
        <v>1</v>
      </c>
      <c r="L4431" s="10">
        <v>12</v>
      </c>
      <c r="M4431" s="838">
        <v>27795</v>
      </c>
      <c r="N4431" s="10">
        <v>1</v>
      </c>
      <c r="O4431" s="107">
        <v>6</v>
      </c>
      <c r="P4431" s="838">
        <v>13720.5</v>
      </c>
      <c r="Q4431" s="10">
        <v>1</v>
      </c>
      <c r="R4431" s="107">
        <v>12</v>
      </c>
    </row>
    <row r="4432" spans="1:18" s="843" customFormat="1" ht="22.5" x14ac:dyDescent="0.25">
      <c r="A4432" s="107" t="s">
        <v>25077</v>
      </c>
      <c r="B4432" s="10" t="s">
        <v>25078</v>
      </c>
      <c r="C4432" s="269" t="s">
        <v>30118</v>
      </c>
      <c r="D4432" s="841" t="s">
        <v>25473</v>
      </c>
      <c r="E4432" s="837">
        <v>3000</v>
      </c>
      <c r="F4432" s="269" t="s">
        <v>25474</v>
      </c>
      <c r="G4432" s="841" t="s">
        <v>25475</v>
      </c>
      <c r="H4432" s="842" t="s">
        <v>15455</v>
      </c>
      <c r="I4432" s="842" t="s">
        <v>25131</v>
      </c>
      <c r="J4432" s="107" t="s">
        <v>19097</v>
      </c>
      <c r="K4432" s="10">
        <v>1</v>
      </c>
      <c r="L4432" s="10">
        <v>12</v>
      </c>
      <c r="M4432" s="838">
        <v>34755.607199999999</v>
      </c>
      <c r="N4432" s="10">
        <v>1</v>
      </c>
      <c r="O4432" s="107">
        <v>6</v>
      </c>
      <c r="P4432" s="838">
        <v>19159.199999999997</v>
      </c>
      <c r="Q4432" s="10">
        <v>1</v>
      </c>
      <c r="R4432" s="107">
        <v>12</v>
      </c>
    </row>
    <row r="4433" spans="1:18" s="843" customFormat="1" ht="22.5" x14ac:dyDescent="0.25">
      <c r="A4433" s="107" t="s">
        <v>25077</v>
      </c>
      <c r="B4433" s="10" t="s">
        <v>25078</v>
      </c>
      <c r="C4433" s="269" t="s">
        <v>30118</v>
      </c>
      <c r="D4433" s="841" t="s">
        <v>25476</v>
      </c>
      <c r="E4433" s="837">
        <v>3000</v>
      </c>
      <c r="F4433" s="269" t="s">
        <v>25477</v>
      </c>
      <c r="G4433" s="841" t="s">
        <v>25478</v>
      </c>
      <c r="H4433" s="842" t="s">
        <v>15455</v>
      </c>
      <c r="I4433" s="842" t="s">
        <v>25131</v>
      </c>
      <c r="J4433" s="107" t="s">
        <v>19097</v>
      </c>
      <c r="K4433" s="10">
        <v>1</v>
      </c>
      <c r="L4433" s="10">
        <v>12</v>
      </c>
      <c r="M4433" s="838">
        <v>38913.599999999999</v>
      </c>
      <c r="N4433" s="10">
        <v>1</v>
      </c>
      <c r="O4433" s="107">
        <v>6</v>
      </c>
      <c r="P4433" s="838">
        <v>19159.199999999997</v>
      </c>
      <c r="Q4433" s="10">
        <v>1</v>
      </c>
      <c r="R4433" s="107">
        <v>12</v>
      </c>
    </row>
    <row r="4434" spans="1:18" s="843" customFormat="1" ht="22.5" x14ac:dyDescent="0.25">
      <c r="A4434" s="107" t="s">
        <v>25077</v>
      </c>
      <c r="B4434" s="10" t="s">
        <v>25078</v>
      </c>
      <c r="C4434" s="269" t="s">
        <v>30118</v>
      </c>
      <c r="D4434" s="841" t="s">
        <v>15678</v>
      </c>
      <c r="E4434" s="837">
        <v>1300</v>
      </c>
      <c r="F4434" s="269" t="s">
        <v>25479</v>
      </c>
      <c r="G4434" s="841" t="s">
        <v>25480</v>
      </c>
      <c r="H4434" s="842" t="s">
        <v>15455</v>
      </c>
      <c r="I4434" s="842" t="s">
        <v>25131</v>
      </c>
      <c r="J4434" s="107" t="s">
        <v>19097</v>
      </c>
      <c r="K4434" s="10">
        <v>1</v>
      </c>
      <c r="L4434" s="10">
        <v>12</v>
      </c>
      <c r="M4434" s="838">
        <v>17541</v>
      </c>
      <c r="N4434" s="10">
        <v>1</v>
      </c>
      <c r="O4434" s="107">
        <v>6</v>
      </c>
      <c r="P4434" s="838">
        <v>8502</v>
      </c>
      <c r="Q4434" s="10">
        <v>1</v>
      </c>
      <c r="R4434" s="107">
        <v>12</v>
      </c>
    </row>
    <row r="4435" spans="1:18" s="843" customFormat="1" ht="22.5" x14ac:dyDescent="0.25">
      <c r="A4435" s="107" t="s">
        <v>25077</v>
      </c>
      <c r="B4435" s="10" t="s">
        <v>25078</v>
      </c>
      <c r="C4435" s="269" t="s">
        <v>30118</v>
      </c>
      <c r="D4435" s="841" t="s">
        <v>15644</v>
      </c>
      <c r="E4435" s="837">
        <v>1400</v>
      </c>
      <c r="F4435" s="269" t="s">
        <v>25481</v>
      </c>
      <c r="G4435" s="841" t="s">
        <v>25482</v>
      </c>
      <c r="H4435" s="842" t="s">
        <v>15455</v>
      </c>
      <c r="I4435" s="842" t="s">
        <v>25131</v>
      </c>
      <c r="J4435" s="107" t="s">
        <v>19097</v>
      </c>
      <c r="K4435" s="10">
        <v>1</v>
      </c>
      <c r="L4435" s="10">
        <v>12</v>
      </c>
      <c r="M4435" s="838">
        <v>18849</v>
      </c>
      <c r="N4435" s="10">
        <v>1</v>
      </c>
      <c r="O4435" s="107">
        <v>6</v>
      </c>
      <c r="P4435" s="838">
        <v>9156</v>
      </c>
      <c r="Q4435" s="10">
        <v>1</v>
      </c>
      <c r="R4435" s="107">
        <v>12</v>
      </c>
    </row>
    <row r="4436" spans="1:18" s="843" customFormat="1" ht="33.75" x14ac:dyDescent="0.25">
      <c r="A4436" s="107" t="s">
        <v>25077</v>
      </c>
      <c r="B4436" s="10" t="s">
        <v>25078</v>
      </c>
      <c r="C4436" s="269" t="s">
        <v>30118</v>
      </c>
      <c r="D4436" s="841" t="s">
        <v>25483</v>
      </c>
      <c r="E4436" s="837">
        <v>1800</v>
      </c>
      <c r="F4436" s="269" t="s">
        <v>25484</v>
      </c>
      <c r="G4436" s="841" t="s">
        <v>25485</v>
      </c>
      <c r="H4436" s="842" t="s">
        <v>15455</v>
      </c>
      <c r="I4436" s="842" t="s">
        <v>25131</v>
      </c>
      <c r="J4436" s="107" t="s">
        <v>19097</v>
      </c>
      <c r="K4436" s="10">
        <v>1</v>
      </c>
      <c r="L4436" s="10">
        <v>12</v>
      </c>
      <c r="M4436" s="838">
        <v>24081</v>
      </c>
      <c r="N4436" s="10">
        <v>1</v>
      </c>
      <c r="O4436" s="107">
        <v>6</v>
      </c>
      <c r="P4436" s="838">
        <v>11772</v>
      </c>
      <c r="Q4436" s="10">
        <v>1</v>
      </c>
      <c r="R4436" s="107">
        <v>12</v>
      </c>
    </row>
    <row r="4437" spans="1:18" s="843" customFormat="1" ht="22.5" x14ac:dyDescent="0.25">
      <c r="A4437" s="107" t="s">
        <v>25077</v>
      </c>
      <c r="B4437" s="10" t="s">
        <v>25078</v>
      </c>
      <c r="C4437" s="269" t="s">
        <v>30118</v>
      </c>
      <c r="D4437" s="841" t="s">
        <v>25486</v>
      </c>
      <c r="E4437" s="837">
        <v>3000</v>
      </c>
      <c r="F4437" s="269" t="s">
        <v>25487</v>
      </c>
      <c r="G4437" s="841" t="s">
        <v>25488</v>
      </c>
      <c r="H4437" s="842" t="s">
        <v>15455</v>
      </c>
      <c r="I4437" s="842" t="s">
        <v>25131</v>
      </c>
      <c r="J4437" s="107" t="s">
        <v>19097</v>
      </c>
      <c r="K4437" s="10">
        <v>1</v>
      </c>
      <c r="L4437" s="10">
        <v>12</v>
      </c>
      <c r="M4437" s="838">
        <v>38913.599999999999</v>
      </c>
      <c r="N4437" s="10">
        <v>1</v>
      </c>
      <c r="O4437" s="107">
        <v>6</v>
      </c>
      <c r="P4437" s="838">
        <v>19159.199999999997</v>
      </c>
      <c r="Q4437" s="10">
        <v>1</v>
      </c>
      <c r="R4437" s="107">
        <v>12</v>
      </c>
    </row>
    <row r="4438" spans="1:18" s="843" customFormat="1" ht="22.5" x14ac:dyDescent="0.25">
      <c r="A4438" s="107" t="s">
        <v>25077</v>
      </c>
      <c r="B4438" s="10" t="s">
        <v>25078</v>
      </c>
      <c r="C4438" s="269" t="s">
        <v>30118</v>
      </c>
      <c r="D4438" s="841" t="s">
        <v>25448</v>
      </c>
      <c r="E4438" s="837">
        <v>2500</v>
      </c>
      <c r="F4438" s="269" t="s">
        <v>25489</v>
      </c>
      <c r="G4438" s="841" t="s">
        <v>25490</v>
      </c>
      <c r="H4438" s="842" t="s">
        <v>15455</v>
      </c>
      <c r="I4438" s="842" t="s">
        <v>25131</v>
      </c>
      <c r="J4438" s="107" t="s">
        <v>19097</v>
      </c>
      <c r="K4438" s="10">
        <v>1</v>
      </c>
      <c r="L4438" s="10">
        <v>12</v>
      </c>
      <c r="M4438" s="838">
        <v>32913.599999999999</v>
      </c>
      <c r="N4438" s="10">
        <v>1</v>
      </c>
      <c r="O4438" s="107">
        <v>6</v>
      </c>
      <c r="P4438" s="838">
        <v>16156.5</v>
      </c>
      <c r="Q4438" s="10">
        <v>1</v>
      </c>
      <c r="R4438" s="107">
        <v>12</v>
      </c>
    </row>
    <row r="4439" spans="1:18" s="843" customFormat="1" ht="22.5" x14ac:dyDescent="0.25">
      <c r="A4439" s="107" t="s">
        <v>25077</v>
      </c>
      <c r="B4439" s="10" t="s">
        <v>25078</v>
      </c>
      <c r="C4439" s="269" t="s">
        <v>30118</v>
      </c>
      <c r="D4439" s="841" t="s">
        <v>25491</v>
      </c>
      <c r="E4439" s="837">
        <v>3000</v>
      </c>
      <c r="F4439" s="269" t="s">
        <v>25492</v>
      </c>
      <c r="G4439" s="841" t="s">
        <v>25493</v>
      </c>
      <c r="H4439" s="842" t="s">
        <v>15455</v>
      </c>
      <c r="I4439" s="842" t="s">
        <v>25260</v>
      </c>
      <c r="J4439" s="107" t="s">
        <v>19587</v>
      </c>
      <c r="K4439" s="10">
        <v>1</v>
      </c>
      <c r="L4439" s="10">
        <v>12</v>
      </c>
      <c r="M4439" s="838">
        <v>39213.599999999999</v>
      </c>
      <c r="N4439" s="10">
        <v>1</v>
      </c>
      <c r="O4439" s="107">
        <v>6</v>
      </c>
      <c r="P4439" s="838">
        <v>19159.199999999997</v>
      </c>
      <c r="Q4439" s="10">
        <v>1</v>
      </c>
      <c r="R4439" s="107">
        <v>12</v>
      </c>
    </row>
    <row r="4440" spans="1:18" s="843" customFormat="1" ht="22.5" x14ac:dyDescent="0.25">
      <c r="A4440" s="107" t="s">
        <v>25077</v>
      </c>
      <c r="B4440" s="10" t="s">
        <v>25078</v>
      </c>
      <c r="C4440" s="269" t="s">
        <v>30118</v>
      </c>
      <c r="D4440" s="841" t="s">
        <v>15644</v>
      </c>
      <c r="E4440" s="837">
        <v>2500</v>
      </c>
      <c r="F4440" s="269" t="s">
        <v>25494</v>
      </c>
      <c r="G4440" s="841" t="s">
        <v>25495</v>
      </c>
      <c r="H4440" s="842" t="s">
        <v>15455</v>
      </c>
      <c r="I4440" s="842" t="s">
        <v>25131</v>
      </c>
      <c r="J4440" s="107" t="s">
        <v>19093</v>
      </c>
      <c r="K4440" s="10">
        <v>1</v>
      </c>
      <c r="L4440" s="10">
        <v>12</v>
      </c>
      <c r="M4440" s="838">
        <v>32913.599999999999</v>
      </c>
      <c r="N4440" s="10">
        <v>1</v>
      </c>
      <c r="O4440" s="107">
        <v>6</v>
      </c>
      <c r="P4440" s="838">
        <v>16156.5</v>
      </c>
      <c r="Q4440" s="10">
        <v>1</v>
      </c>
      <c r="R4440" s="107">
        <v>12</v>
      </c>
    </row>
    <row r="4441" spans="1:18" s="843" customFormat="1" ht="22.5" x14ac:dyDescent="0.25">
      <c r="A4441" s="107" t="s">
        <v>25077</v>
      </c>
      <c r="B4441" s="10" t="s">
        <v>25078</v>
      </c>
      <c r="C4441" s="269" t="s">
        <v>30118</v>
      </c>
      <c r="D4441" s="841" t="s">
        <v>15644</v>
      </c>
      <c r="E4441" s="837">
        <v>2500</v>
      </c>
      <c r="F4441" s="269" t="s">
        <v>25496</v>
      </c>
      <c r="G4441" s="841" t="s">
        <v>25497</v>
      </c>
      <c r="H4441" s="842" t="s">
        <v>15455</v>
      </c>
      <c r="I4441" s="842" t="s">
        <v>25131</v>
      </c>
      <c r="J4441" s="107" t="s">
        <v>19093</v>
      </c>
      <c r="K4441" s="10">
        <v>1</v>
      </c>
      <c r="L4441" s="10">
        <v>12</v>
      </c>
      <c r="M4441" s="838">
        <v>32963.789999999994</v>
      </c>
      <c r="N4441" s="10">
        <v>1</v>
      </c>
      <c r="O4441" s="107">
        <v>6</v>
      </c>
      <c r="P4441" s="838">
        <v>16156.5</v>
      </c>
      <c r="Q4441" s="10">
        <v>1</v>
      </c>
      <c r="R4441" s="107">
        <v>12</v>
      </c>
    </row>
    <row r="4442" spans="1:18" s="843" customFormat="1" ht="22.5" x14ac:dyDescent="0.25">
      <c r="A4442" s="107" t="s">
        <v>25077</v>
      </c>
      <c r="B4442" s="10" t="s">
        <v>25078</v>
      </c>
      <c r="C4442" s="269" t="s">
        <v>30118</v>
      </c>
      <c r="D4442" s="841" t="s">
        <v>25448</v>
      </c>
      <c r="E4442" s="837">
        <v>2500</v>
      </c>
      <c r="F4442" s="269" t="s">
        <v>25498</v>
      </c>
      <c r="G4442" s="841" t="s">
        <v>25499</v>
      </c>
      <c r="H4442" s="842" t="s">
        <v>15455</v>
      </c>
      <c r="I4442" s="842" t="s">
        <v>25131</v>
      </c>
      <c r="J4442" s="107" t="s">
        <v>19093</v>
      </c>
      <c r="K4442" s="10">
        <v>1</v>
      </c>
      <c r="L4442" s="10">
        <v>12</v>
      </c>
      <c r="M4442" s="838">
        <v>33053.049999999996</v>
      </c>
      <c r="N4442" s="10">
        <v>1</v>
      </c>
      <c r="O4442" s="107">
        <v>6</v>
      </c>
      <c r="P4442" s="838">
        <v>16156.5</v>
      </c>
      <c r="Q4442" s="10">
        <v>1</v>
      </c>
      <c r="R4442" s="107">
        <v>12</v>
      </c>
    </row>
    <row r="4443" spans="1:18" s="843" customFormat="1" ht="22.5" x14ac:dyDescent="0.25">
      <c r="A4443" s="107" t="s">
        <v>25077</v>
      </c>
      <c r="B4443" s="10" t="s">
        <v>25078</v>
      </c>
      <c r="C4443" s="269" t="s">
        <v>30118</v>
      </c>
      <c r="D4443" s="841" t="s">
        <v>15644</v>
      </c>
      <c r="E4443" s="837">
        <v>1400</v>
      </c>
      <c r="F4443" s="269" t="s">
        <v>25500</v>
      </c>
      <c r="G4443" s="841" t="s">
        <v>25501</v>
      </c>
      <c r="H4443" s="842" t="s">
        <v>15455</v>
      </c>
      <c r="I4443" s="842" t="s">
        <v>25131</v>
      </c>
      <c r="J4443" s="107" t="s">
        <v>19097</v>
      </c>
      <c r="K4443" s="10">
        <v>1</v>
      </c>
      <c r="L4443" s="10">
        <v>12</v>
      </c>
      <c r="M4443" s="838">
        <v>18849</v>
      </c>
      <c r="N4443" s="10">
        <v>1</v>
      </c>
      <c r="O4443" s="107">
        <v>6</v>
      </c>
      <c r="P4443" s="838">
        <v>9156</v>
      </c>
      <c r="Q4443" s="10">
        <v>1</v>
      </c>
      <c r="R4443" s="107">
        <v>12</v>
      </c>
    </row>
    <row r="4444" spans="1:18" s="843" customFormat="1" ht="22.5" x14ac:dyDescent="0.25">
      <c r="A4444" s="107" t="s">
        <v>25077</v>
      </c>
      <c r="B4444" s="10" t="s">
        <v>25078</v>
      </c>
      <c r="C4444" s="269" t="s">
        <v>30118</v>
      </c>
      <c r="D4444" s="841" t="s">
        <v>15644</v>
      </c>
      <c r="E4444" s="837">
        <v>3500</v>
      </c>
      <c r="F4444" s="269" t="s">
        <v>25502</v>
      </c>
      <c r="G4444" s="841" t="s">
        <v>25503</v>
      </c>
      <c r="H4444" s="842" t="s">
        <v>15455</v>
      </c>
      <c r="I4444" s="842" t="s">
        <v>25131</v>
      </c>
      <c r="J4444" s="107" t="s">
        <v>19097</v>
      </c>
      <c r="K4444" s="10">
        <v>1</v>
      </c>
      <c r="L4444" s="10">
        <v>12</v>
      </c>
      <c r="M4444" s="838">
        <v>45213.600000000006</v>
      </c>
      <c r="N4444" s="10">
        <v>1</v>
      </c>
      <c r="O4444" s="107">
        <v>6</v>
      </c>
      <c r="P4444" s="838">
        <v>22159.199999999997</v>
      </c>
      <c r="Q4444" s="10">
        <v>1</v>
      </c>
      <c r="R4444" s="107">
        <v>12</v>
      </c>
    </row>
    <row r="4445" spans="1:18" s="843" customFormat="1" ht="22.5" x14ac:dyDescent="0.25">
      <c r="A4445" s="107" t="s">
        <v>25077</v>
      </c>
      <c r="B4445" s="10" t="s">
        <v>25078</v>
      </c>
      <c r="C4445" s="269" t="s">
        <v>30118</v>
      </c>
      <c r="D4445" s="841" t="s">
        <v>15644</v>
      </c>
      <c r="E4445" s="837">
        <v>3500</v>
      </c>
      <c r="F4445" s="269" t="s">
        <v>25504</v>
      </c>
      <c r="G4445" s="841" t="s">
        <v>25505</v>
      </c>
      <c r="H4445" s="842" t="s">
        <v>15455</v>
      </c>
      <c r="I4445" s="842" t="s">
        <v>25131</v>
      </c>
      <c r="J4445" s="107" t="s">
        <v>19093</v>
      </c>
      <c r="K4445" s="10">
        <v>1</v>
      </c>
      <c r="L4445" s="10">
        <v>12</v>
      </c>
      <c r="M4445" s="838">
        <v>45213.600000000006</v>
      </c>
      <c r="N4445" s="10">
        <v>1</v>
      </c>
      <c r="O4445" s="107">
        <v>6</v>
      </c>
      <c r="P4445" s="838">
        <v>22159.199999999997</v>
      </c>
      <c r="Q4445" s="10">
        <v>1</v>
      </c>
      <c r="R4445" s="107">
        <v>12</v>
      </c>
    </row>
    <row r="4446" spans="1:18" s="843" customFormat="1" ht="22.5" x14ac:dyDescent="0.25">
      <c r="A4446" s="107" t="s">
        <v>25077</v>
      </c>
      <c r="B4446" s="10" t="s">
        <v>25078</v>
      </c>
      <c r="C4446" s="269" t="s">
        <v>30118</v>
      </c>
      <c r="D4446" s="841" t="s">
        <v>25448</v>
      </c>
      <c r="E4446" s="837">
        <v>2500</v>
      </c>
      <c r="F4446" s="269" t="s">
        <v>25506</v>
      </c>
      <c r="G4446" s="841" t="s">
        <v>25507</v>
      </c>
      <c r="H4446" s="842" t="s">
        <v>15455</v>
      </c>
      <c r="I4446" s="842" t="s">
        <v>25131</v>
      </c>
      <c r="J4446" s="107" t="s">
        <v>19097</v>
      </c>
      <c r="K4446" s="10">
        <v>1</v>
      </c>
      <c r="L4446" s="10">
        <v>12</v>
      </c>
      <c r="M4446" s="838">
        <v>31309.583799999997</v>
      </c>
      <c r="N4446" s="10">
        <v>1</v>
      </c>
      <c r="O4446" s="107">
        <v>6</v>
      </c>
      <c r="P4446" s="838">
        <v>16156.5</v>
      </c>
      <c r="Q4446" s="10">
        <v>1</v>
      </c>
      <c r="R4446" s="107">
        <v>12</v>
      </c>
    </row>
    <row r="4447" spans="1:18" s="843" customFormat="1" ht="22.5" x14ac:dyDescent="0.25">
      <c r="A4447" s="107" t="s">
        <v>25077</v>
      </c>
      <c r="B4447" s="10" t="s">
        <v>25078</v>
      </c>
      <c r="C4447" s="269" t="s">
        <v>30118</v>
      </c>
      <c r="D4447" s="841" t="s">
        <v>15644</v>
      </c>
      <c r="E4447" s="837">
        <v>2100</v>
      </c>
      <c r="F4447" s="269" t="s">
        <v>25508</v>
      </c>
      <c r="G4447" s="841" t="s">
        <v>25509</v>
      </c>
      <c r="H4447" s="842" t="s">
        <v>15455</v>
      </c>
      <c r="I4447" s="842" t="s">
        <v>25131</v>
      </c>
      <c r="J4447" s="107" t="s">
        <v>19097</v>
      </c>
      <c r="K4447" s="10">
        <v>1</v>
      </c>
      <c r="L4447" s="10">
        <v>12</v>
      </c>
      <c r="M4447" s="838">
        <v>27795</v>
      </c>
      <c r="N4447" s="10">
        <v>1</v>
      </c>
      <c r="O4447" s="107">
        <v>6</v>
      </c>
      <c r="P4447" s="838">
        <v>13720.5</v>
      </c>
      <c r="Q4447" s="10">
        <v>1</v>
      </c>
      <c r="R4447" s="107">
        <v>12</v>
      </c>
    </row>
    <row r="4448" spans="1:18" s="843" customFormat="1" ht="22.5" x14ac:dyDescent="0.25">
      <c r="A4448" s="107" t="s">
        <v>25077</v>
      </c>
      <c r="B4448" s="10" t="s">
        <v>25078</v>
      </c>
      <c r="C4448" s="269" t="s">
        <v>30118</v>
      </c>
      <c r="D4448" s="841" t="s">
        <v>15644</v>
      </c>
      <c r="E4448" s="837">
        <v>2500</v>
      </c>
      <c r="F4448" s="269" t="s">
        <v>25510</v>
      </c>
      <c r="G4448" s="841" t="s">
        <v>25511</v>
      </c>
      <c r="H4448" s="842" t="s">
        <v>15455</v>
      </c>
      <c r="I4448" s="842" t="s">
        <v>25131</v>
      </c>
      <c r="J4448" s="107" t="s">
        <v>19097</v>
      </c>
      <c r="K4448" s="10">
        <v>1</v>
      </c>
      <c r="L4448" s="10">
        <v>12</v>
      </c>
      <c r="M4448" s="838">
        <v>32913.599999999999</v>
      </c>
      <c r="N4448" s="10">
        <v>1</v>
      </c>
      <c r="O4448" s="107">
        <v>6</v>
      </c>
      <c r="P4448" s="838">
        <v>16156.5</v>
      </c>
      <c r="Q4448" s="10">
        <v>1</v>
      </c>
      <c r="R4448" s="107">
        <v>12</v>
      </c>
    </row>
    <row r="4449" spans="1:18" s="843" customFormat="1" ht="22.5" x14ac:dyDescent="0.25">
      <c r="A4449" s="107" t="s">
        <v>25077</v>
      </c>
      <c r="B4449" s="10" t="s">
        <v>25078</v>
      </c>
      <c r="C4449" s="269" t="s">
        <v>30118</v>
      </c>
      <c r="D4449" s="841" t="s">
        <v>15644</v>
      </c>
      <c r="E4449" s="837">
        <v>2100</v>
      </c>
      <c r="F4449" s="269" t="s">
        <v>25512</v>
      </c>
      <c r="G4449" s="841" t="s">
        <v>25513</v>
      </c>
      <c r="H4449" s="842" t="s">
        <v>15455</v>
      </c>
      <c r="I4449" s="842" t="s">
        <v>25131</v>
      </c>
      <c r="J4449" s="107" t="s">
        <v>19093</v>
      </c>
      <c r="K4449" s="10">
        <v>1</v>
      </c>
      <c r="L4449" s="10">
        <v>12</v>
      </c>
      <c r="M4449" s="838">
        <v>27795</v>
      </c>
      <c r="N4449" s="10">
        <v>1</v>
      </c>
      <c r="O4449" s="107">
        <v>6</v>
      </c>
      <c r="P4449" s="838">
        <v>13720.5</v>
      </c>
      <c r="Q4449" s="10">
        <v>1</v>
      </c>
      <c r="R4449" s="107">
        <v>12</v>
      </c>
    </row>
    <row r="4450" spans="1:18" s="843" customFormat="1" ht="22.5" x14ac:dyDescent="0.25">
      <c r="A4450" s="107" t="s">
        <v>25077</v>
      </c>
      <c r="B4450" s="10" t="s">
        <v>25078</v>
      </c>
      <c r="C4450" s="269" t="s">
        <v>30118</v>
      </c>
      <c r="D4450" s="841" t="s">
        <v>15644</v>
      </c>
      <c r="E4450" s="837">
        <v>2500</v>
      </c>
      <c r="F4450" s="269" t="s">
        <v>25514</v>
      </c>
      <c r="G4450" s="841" t="s">
        <v>25515</v>
      </c>
      <c r="H4450" s="842" t="s">
        <v>15455</v>
      </c>
      <c r="I4450" s="842" t="s">
        <v>25131</v>
      </c>
      <c r="J4450" s="107" t="s">
        <v>19097</v>
      </c>
      <c r="K4450" s="10">
        <v>1</v>
      </c>
      <c r="L4450" s="10">
        <v>12</v>
      </c>
      <c r="M4450" s="838">
        <v>32913.599999999999</v>
      </c>
      <c r="N4450" s="10">
        <v>1</v>
      </c>
      <c r="O4450" s="107">
        <v>6</v>
      </c>
      <c r="P4450" s="838">
        <v>16156.5</v>
      </c>
      <c r="Q4450" s="10">
        <v>1</v>
      </c>
      <c r="R4450" s="107">
        <v>12</v>
      </c>
    </row>
    <row r="4451" spans="1:18" s="843" customFormat="1" ht="22.5" x14ac:dyDescent="0.25">
      <c r="A4451" s="107" t="s">
        <v>25077</v>
      </c>
      <c r="B4451" s="10" t="s">
        <v>25078</v>
      </c>
      <c r="C4451" s="269" t="s">
        <v>30118</v>
      </c>
      <c r="D4451" s="841" t="s">
        <v>25448</v>
      </c>
      <c r="E4451" s="837">
        <v>3500</v>
      </c>
      <c r="F4451" s="269" t="s">
        <v>25516</v>
      </c>
      <c r="G4451" s="841" t="s">
        <v>25517</v>
      </c>
      <c r="H4451" s="842" t="s">
        <v>15455</v>
      </c>
      <c r="I4451" s="842" t="s">
        <v>25131</v>
      </c>
      <c r="J4451" s="107" t="s">
        <v>19093</v>
      </c>
      <c r="K4451" s="10">
        <v>1</v>
      </c>
      <c r="L4451" s="10">
        <v>12</v>
      </c>
      <c r="M4451" s="838">
        <v>45213.600000000006</v>
      </c>
      <c r="N4451" s="10">
        <v>1</v>
      </c>
      <c r="O4451" s="107">
        <v>6</v>
      </c>
      <c r="P4451" s="838">
        <v>22159.199999999997</v>
      </c>
      <c r="Q4451" s="10">
        <v>1</v>
      </c>
      <c r="R4451" s="107">
        <v>12</v>
      </c>
    </row>
    <row r="4452" spans="1:18" s="843" customFormat="1" ht="22.5" x14ac:dyDescent="0.25">
      <c r="A4452" s="107" t="s">
        <v>25077</v>
      </c>
      <c r="B4452" s="10" t="s">
        <v>25078</v>
      </c>
      <c r="C4452" s="269" t="s">
        <v>30118</v>
      </c>
      <c r="D4452" s="841" t="s">
        <v>15644</v>
      </c>
      <c r="E4452" s="837">
        <v>1400</v>
      </c>
      <c r="F4452" s="269" t="s">
        <v>25518</v>
      </c>
      <c r="G4452" s="841" t="s">
        <v>25519</v>
      </c>
      <c r="H4452" s="842" t="s">
        <v>15455</v>
      </c>
      <c r="I4452" s="842" t="s">
        <v>25131</v>
      </c>
      <c r="J4452" s="107" t="s">
        <v>19097</v>
      </c>
      <c r="K4452" s="10">
        <v>1</v>
      </c>
      <c r="L4452" s="10">
        <v>12</v>
      </c>
      <c r="M4452" s="838">
        <v>17846.37</v>
      </c>
      <c r="N4452" s="10">
        <v>1</v>
      </c>
      <c r="O4452" s="107">
        <v>6</v>
      </c>
      <c r="P4452" s="838">
        <v>7630</v>
      </c>
      <c r="Q4452" s="10">
        <v>1</v>
      </c>
      <c r="R4452" s="107">
        <v>12</v>
      </c>
    </row>
    <row r="4453" spans="1:18" s="843" customFormat="1" ht="22.5" x14ac:dyDescent="0.25">
      <c r="A4453" s="107" t="s">
        <v>25077</v>
      </c>
      <c r="B4453" s="10" t="s">
        <v>25078</v>
      </c>
      <c r="C4453" s="269" t="s">
        <v>30118</v>
      </c>
      <c r="D4453" s="841" t="s">
        <v>25520</v>
      </c>
      <c r="E4453" s="837">
        <v>1500</v>
      </c>
      <c r="F4453" s="269" t="s">
        <v>25521</v>
      </c>
      <c r="G4453" s="841" t="s">
        <v>25522</v>
      </c>
      <c r="H4453" s="842" t="s">
        <v>15455</v>
      </c>
      <c r="I4453" s="842" t="s">
        <v>25131</v>
      </c>
      <c r="J4453" s="107" t="s">
        <v>19097</v>
      </c>
      <c r="K4453" s="10">
        <v>1</v>
      </c>
      <c r="L4453" s="10">
        <v>12</v>
      </c>
      <c r="M4453" s="838">
        <v>20157</v>
      </c>
      <c r="N4453" s="10">
        <v>1</v>
      </c>
      <c r="O4453" s="107">
        <v>6</v>
      </c>
      <c r="P4453" s="838">
        <v>9810</v>
      </c>
      <c r="Q4453" s="10">
        <v>1</v>
      </c>
      <c r="R4453" s="107">
        <v>12</v>
      </c>
    </row>
    <row r="4454" spans="1:18" s="843" customFormat="1" ht="22.5" x14ac:dyDescent="0.25">
      <c r="A4454" s="107" t="s">
        <v>25077</v>
      </c>
      <c r="B4454" s="10" t="s">
        <v>25078</v>
      </c>
      <c r="C4454" s="269" t="s">
        <v>30118</v>
      </c>
      <c r="D4454" s="841" t="s">
        <v>25523</v>
      </c>
      <c r="E4454" s="837">
        <v>2500</v>
      </c>
      <c r="F4454" s="269" t="s">
        <v>25524</v>
      </c>
      <c r="G4454" s="841" t="s">
        <v>25525</v>
      </c>
      <c r="H4454" s="842" t="s">
        <v>15455</v>
      </c>
      <c r="I4454" s="842" t="s">
        <v>25131</v>
      </c>
      <c r="J4454" s="107" t="s">
        <v>19093</v>
      </c>
      <c r="K4454" s="10">
        <v>1</v>
      </c>
      <c r="L4454" s="10">
        <v>12</v>
      </c>
      <c r="M4454" s="838">
        <v>32913.599999999999</v>
      </c>
      <c r="N4454" s="10">
        <v>1</v>
      </c>
      <c r="O4454" s="107">
        <v>6</v>
      </c>
      <c r="P4454" s="838">
        <v>16156.5</v>
      </c>
      <c r="Q4454" s="10">
        <v>1</v>
      </c>
      <c r="R4454" s="107">
        <v>12</v>
      </c>
    </row>
    <row r="4455" spans="1:18" s="843" customFormat="1" ht="22.5" x14ac:dyDescent="0.25">
      <c r="A4455" s="107" t="s">
        <v>25077</v>
      </c>
      <c r="B4455" s="10" t="s">
        <v>25078</v>
      </c>
      <c r="C4455" s="269" t="s">
        <v>30118</v>
      </c>
      <c r="D4455" s="841" t="s">
        <v>15644</v>
      </c>
      <c r="E4455" s="837">
        <v>2100</v>
      </c>
      <c r="F4455" s="269" t="s">
        <v>25526</v>
      </c>
      <c r="G4455" s="841" t="s">
        <v>25527</v>
      </c>
      <c r="H4455" s="842" t="s">
        <v>15455</v>
      </c>
      <c r="I4455" s="842" t="s">
        <v>25131</v>
      </c>
      <c r="J4455" s="107" t="s">
        <v>19093</v>
      </c>
      <c r="K4455" s="10">
        <v>1</v>
      </c>
      <c r="L4455" s="10">
        <v>12</v>
      </c>
      <c r="M4455" s="838">
        <v>27795</v>
      </c>
      <c r="N4455" s="10">
        <v>1</v>
      </c>
      <c r="O4455" s="107">
        <v>6</v>
      </c>
      <c r="P4455" s="838">
        <v>13720.5</v>
      </c>
      <c r="Q4455" s="10">
        <v>1</v>
      </c>
      <c r="R4455" s="107">
        <v>12</v>
      </c>
    </row>
    <row r="4456" spans="1:18" s="843" customFormat="1" ht="22.5" x14ac:dyDescent="0.25">
      <c r="A4456" s="107" t="s">
        <v>25077</v>
      </c>
      <c r="B4456" s="10" t="s">
        <v>25078</v>
      </c>
      <c r="C4456" s="269" t="s">
        <v>30118</v>
      </c>
      <c r="D4456" s="841" t="s">
        <v>15644</v>
      </c>
      <c r="E4456" s="837">
        <v>2500</v>
      </c>
      <c r="F4456" s="269" t="s">
        <v>25528</v>
      </c>
      <c r="G4456" s="841" t="s">
        <v>25529</v>
      </c>
      <c r="H4456" s="842" t="s">
        <v>15455</v>
      </c>
      <c r="I4456" s="842" t="s">
        <v>25131</v>
      </c>
      <c r="J4456" s="107" t="s">
        <v>19093</v>
      </c>
      <c r="K4456" s="10">
        <v>1</v>
      </c>
      <c r="L4456" s="10">
        <v>12</v>
      </c>
      <c r="M4456" s="838">
        <v>32913.599999999999</v>
      </c>
      <c r="N4456" s="10">
        <v>1</v>
      </c>
      <c r="O4456" s="107">
        <v>6</v>
      </c>
      <c r="P4456" s="838">
        <v>15974.829699999998</v>
      </c>
      <c r="Q4456" s="10">
        <v>1</v>
      </c>
      <c r="R4456" s="107">
        <v>12</v>
      </c>
    </row>
    <row r="4457" spans="1:18" s="843" customFormat="1" ht="22.5" x14ac:dyDescent="0.25">
      <c r="A4457" s="107" t="s">
        <v>25077</v>
      </c>
      <c r="B4457" s="10" t="s">
        <v>25078</v>
      </c>
      <c r="C4457" s="269" t="s">
        <v>30118</v>
      </c>
      <c r="D4457" s="841" t="s">
        <v>15644</v>
      </c>
      <c r="E4457" s="837">
        <v>2100</v>
      </c>
      <c r="F4457" s="269" t="s">
        <v>25530</v>
      </c>
      <c r="G4457" s="841" t="s">
        <v>25531</v>
      </c>
      <c r="H4457" s="842" t="s">
        <v>15455</v>
      </c>
      <c r="I4457" s="842" t="s">
        <v>25131</v>
      </c>
      <c r="J4457" s="107" t="s">
        <v>19093</v>
      </c>
      <c r="K4457" s="10">
        <v>1</v>
      </c>
      <c r="L4457" s="10">
        <v>12</v>
      </c>
      <c r="M4457" s="838">
        <v>27795</v>
      </c>
      <c r="N4457" s="10">
        <v>1</v>
      </c>
      <c r="O4457" s="107">
        <v>6</v>
      </c>
      <c r="P4457" s="838">
        <v>13720.5</v>
      </c>
      <c r="Q4457" s="10">
        <v>1</v>
      </c>
      <c r="R4457" s="107">
        <v>12</v>
      </c>
    </row>
    <row r="4458" spans="1:18" s="843" customFormat="1" ht="22.5" x14ac:dyDescent="0.25">
      <c r="A4458" s="107" t="s">
        <v>25077</v>
      </c>
      <c r="B4458" s="10" t="s">
        <v>25078</v>
      </c>
      <c r="C4458" s="269" t="s">
        <v>30118</v>
      </c>
      <c r="D4458" s="841" t="s">
        <v>15644</v>
      </c>
      <c r="E4458" s="837">
        <v>2100</v>
      </c>
      <c r="F4458" s="269" t="s">
        <v>25532</v>
      </c>
      <c r="G4458" s="841" t="s">
        <v>25533</v>
      </c>
      <c r="H4458" s="842" t="s">
        <v>15455</v>
      </c>
      <c r="I4458" s="842" t="s">
        <v>25131</v>
      </c>
      <c r="J4458" s="107" t="s">
        <v>19093</v>
      </c>
      <c r="K4458" s="10">
        <v>1</v>
      </c>
      <c r="L4458" s="10">
        <v>12</v>
      </c>
      <c r="M4458" s="838">
        <v>27795</v>
      </c>
      <c r="N4458" s="10">
        <v>1</v>
      </c>
      <c r="O4458" s="107">
        <v>6</v>
      </c>
      <c r="P4458" s="838">
        <v>13720.5</v>
      </c>
      <c r="Q4458" s="10">
        <v>1</v>
      </c>
      <c r="R4458" s="107">
        <v>12</v>
      </c>
    </row>
    <row r="4459" spans="1:18" s="843" customFormat="1" ht="22.5" x14ac:dyDescent="0.25">
      <c r="A4459" s="107" t="s">
        <v>25077</v>
      </c>
      <c r="B4459" s="10" t="s">
        <v>25078</v>
      </c>
      <c r="C4459" s="269" t="s">
        <v>30118</v>
      </c>
      <c r="D4459" s="841" t="s">
        <v>15644</v>
      </c>
      <c r="E4459" s="837">
        <v>3000</v>
      </c>
      <c r="F4459" s="269" t="s">
        <v>25534</v>
      </c>
      <c r="G4459" s="841" t="s">
        <v>25535</v>
      </c>
      <c r="H4459" s="842" t="s">
        <v>15455</v>
      </c>
      <c r="I4459" s="842" t="s">
        <v>25131</v>
      </c>
      <c r="J4459" s="107" t="s">
        <v>19093</v>
      </c>
      <c r="K4459" s="10">
        <v>1</v>
      </c>
      <c r="L4459" s="10">
        <v>12</v>
      </c>
      <c r="M4459" s="838">
        <v>38613.599999999999</v>
      </c>
      <c r="N4459" s="10">
        <v>1</v>
      </c>
      <c r="O4459" s="107">
        <v>6</v>
      </c>
      <c r="P4459" s="838">
        <v>18959.199999999997</v>
      </c>
      <c r="Q4459" s="10">
        <v>1</v>
      </c>
      <c r="R4459" s="107">
        <v>12</v>
      </c>
    </row>
    <row r="4460" spans="1:18" s="843" customFormat="1" ht="22.5" x14ac:dyDescent="0.25">
      <c r="A4460" s="107" t="s">
        <v>25077</v>
      </c>
      <c r="B4460" s="10" t="s">
        <v>25078</v>
      </c>
      <c r="C4460" s="269" t="s">
        <v>30118</v>
      </c>
      <c r="D4460" s="841" t="s">
        <v>15644</v>
      </c>
      <c r="E4460" s="837">
        <v>2500</v>
      </c>
      <c r="F4460" s="269" t="s">
        <v>25536</v>
      </c>
      <c r="G4460" s="841" t="s">
        <v>25537</v>
      </c>
      <c r="H4460" s="842" t="s">
        <v>15455</v>
      </c>
      <c r="I4460" s="842" t="s">
        <v>25131</v>
      </c>
      <c r="J4460" s="107" t="s">
        <v>19093</v>
      </c>
      <c r="K4460" s="10">
        <v>1</v>
      </c>
      <c r="L4460" s="10">
        <v>12</v>
      </c>
      <c r="M4460" s="838">
        <v>32913.599999999999</v>
      </c>
      <c r="N4460" s="10">
        <v>1</v>
      </c>
      <c r="O4460" s="107">
        <v>6</v>
      </c>
      <c r="P4460" s="838">
        <v>16156.5</v>
      </c>
      <c r="Q4460" s="10">
        <v>1</v>
      </c>
      <c r="R4460" s="107">
        <v>12</v>
      </c>
    </row>
    <row r="4461" spans="1:18" s="843" customFormat="1" ht="22.5" x14ac:dyDescent="0.25">
      <c r="A4461" s="107" t="s">
        <v>25077</v>
      </c>
      <c r="B4461" s="10" t="s">
        <v>25078</v>
      </c>
      <c r="C4461" s="269" t="s">
        <v>30118</v>
      </c>
      <c r="D4461" s="841" t="s">
        <v>15906</v>
      </c>
      <c r="E4461" s="837">
        <v>2100</v>
      </c>
      <c r="F4461" s="269" t="s">
        <v>25538</v>
      </c>
      <c r="G4461" s="841" t="s">
        <v>25539</v>
      </c>
      <c r="H4461" s="842" t="s">
        <v>15455</v>
      </c>
      <c r="I4461" s="842" t="s">
        <v>25131</v>
      </c>
      <c r="J4461" s="107" t="s">
        <v>19097</v>
      </c>
      <c r="K4461" s="10">
        <v>1</v>
      </c>
      <c r="L4461" s="10">
        <v>12</v>
      </c>
      <c r="M4461" s="838">
        <v>27795</v>
      </c>
      <c r="N4461" s="10">
        <v>1</v>
      </c>
      <c r="O4461" s="107">
        <v>6</v>
      </c>
      <c r="P4461" s="838">
        <v>13720.5</v>
      </c>
      <c r="Q4461" s="10">
        <v>1</v>
      </c>
      <c r="R4461" s="107">
        <v>12</v>
      </c>
    </row>
    <row r="4462" spans="1:18" s="843" customFormat="1" ht="22.5" x14ac:dyDescent="0.25">
      <c r="A4462" s="107" t="s">
        <v>25077</v>
      </c>
      <c r="B4462" s="10" t="s">
        <v>25078</v>
      </c>
      <c r="C4462" s="269" t="s">
        <v>30118</v>
      </c>
      <c r="D4462" s="841" t="s">
        <v>15644</v>
      </c>
      <c r="E4462" s="837">
        <v>2100</v>
      </c>
      <c r="F4462" s="269" t="s">
        <v>25540</v>
      </c>
      <c r="G4462" s="841" t="s">
        <v>25541</v>
      </c>
      <c r="H4462" s="842" t="s">
        <v>15455</v>
      </c>
      <c r="I4462" s="842" t="s">
        <v>25131</v>
      </c>
      <c r="J4462" s="107" t="s">
        <v>19093</v>
      </c>
      <c r="K4462" s="10">
        <v>1</v>
      </c>
      <c r="L4462" s="10">
        <v>12</v>
      </c>
      <c r="M4462" s="838">
        <v>27795</v>
      </c>
      <c r="N4462" s="10">
        <v>1</v>
      </c>
      <c r="O4462" s="107">
        <v>6</v>
      </c>
      <c r="P4462" s="838">
        <v>13720.5</v>
      </c>
      <c r="Q4462" s="10">
        <v>1</v>
      </c>
      <c r="R4462" s="107">
        <v>12</v>
      </c>
    </row>
    <row r="4463" spans="1:18" s="843" customFormat="1" ht="22.5" x14ac:dyDescent="0.25">
      <c r="A4463" s="107" t="s">
        <v>25077</v>
      </c>
      <c r="B4463" s="10" t="s">
        <v>25078</v>
      </c>
      <c r="C4463" s="269" t="s">
        <v>30118</v>
      </c>
      <c r="D4463" s="841" t="s">
        <v>15644</v>
      </c>
      <c r="E4463" s="837">
        <v>3000</v>
      </c>
      <c r="F4463" s="269" t="s">
        <v>25542</v>
      </c>
      <c r="G4463" s="841" t="s">
        <v>25543</v>
      </c>
      <c r="H4463" s="842" t="s">
        <v>15455</v>
      </c>
      <c r="I4463" s="842" t="s">
        <v>25131</v>
      </c>
      <c r="J4463" s="107" t="s">
        <v>19093</v>
      </c>
      <c r="K4463" s="10">
        <v>1</v>
      </c>
      <c r="L4463" s="10">
        <v>2</v>
      </c>
      <c r="M4463" s="838">
        <v>6328.93</v>
      </c>
      <c r="N4463" s="10">
        <v>1</v>
      </c>
      <c r="O4463" s="107">
        <v>6</v>
      </c>
      <c r="P4463" s="838">
        <v>19159.199999999997</v>
      </c>
      <c r="Q4463" s="10">
        <v>1</v>
      </c>
      <c r="R4463" s="107">
        <v>12</v>
      </c>
    </row>
    <row r="4464" spans="1:18" s="843" customFormat="1" ht="22.5" x14ac:dyDescent="0.25">
      <c r="A4464" s="107" t="s">
        <v>25077</v>
      </c>
      <c r="B4464" s="10" t="s">
        <v>25078</v>
      </c>
      <c r="C4464" s="269" t="s">
        <v>30118</v>
      </c>
      <c r="D4464" s="841" t="s">
        <v>25544</v>
      </c>
      <c r="E4464" s="837">
        <v>3000</v>
      </c>
      <c r="F4464" s="269" t="s">
        <v>25545</v>
      </c>
      <c r="G4464" s="841" t="s">
        <v>25546</v>
      </c>
      <c r="H4464" s="842" t="s">
        <v>15455</v>
      </c>
      <c r="I4464" s="842" t="s">
        <v>25131</v>
      </c>
      <c r="J4464" s="107" t="s">
        <v>19093</v>
      </c>
      <c r="K4464" s="10">
        <v>1</v>
      </c>
      <c r="L4464" s="10">
        <v>2</v>
      </c>
      <c r="M4464" s="838">
        <v>6328.93</v>
      </c>
      <c r="N4464" s="10">
        <v>1</v>
      </c>
      <c r="O4464" s="107">
        <v>6</v>
      </c>
      <c r="P4464" s="838">
        <v>19159.199999999997</v>
      </c>
      <c r="Q4464" s="10">
        <v>1</v>
      </c>
      <c r="R4464" s="107">
        <v>12</v>
      </c>
    </row>
    <row r="4465" spans="1:18" s="843" customFormat="1" ht="22.5" x14ac:dyDescent="0.25">
      <c r="A4465" s="107" t="s">
        <v>25077</v>
      </c>
      <c r="B4465" s="10" t="s">
        <v>25078</v>
      </c>
      <c r="C4465" s="269" t="s">
        <v>30118</v>
      </c>
      <c r="D4465" s="841" t="s">
        <v>15644</v>
      </c>
      <c r="E4465" s="837">
        <v>3000</v>
      </c>
      <c r="F4465" s="269" t="s">
        <v>25547</v>
      </c>
      <c r="G4465" s="841" t="s">
        <v>25548</v>
      </c>
      <c r="H4465" s="842" t="s">
        <v>15455</v>
      </c>
      <c r="I4465" s="842" t="s">
        <v>25131</v>
      </c>
      <c r="J4465" s="107" t="s">
        <v>19093</v>
      </c>
      <c r="K4465" s="10">
        <v>1</v>
      </c>
      <c r="L4465" s="10">
        <v>2</v>
      </c>
      <c r="M4465" s="838">
        <v>6328.93</v>
      </c>
      <c r="N4465" s="10">
        <v>1</v>
      </c>
      <c r="O4465" s="107">
        <v>6</v>
      </c>
      <c r="P4465" s="838">
        <v>19159.199999999997</v>
      </c>
      <c r="Q4465" s="10">
        <v>1</v>
      </c>
      <c r="R4465" s="107">
        <v>12</v>
      </c>
    </row>
    <row r="4466" spans="1:18" s="843" customFormat="1" ht="22.5" x14ac:dyDescent="0.25">
      <c r="A4466" s="107" t="s">
        <v>25077</v>
      </c>
      <c r="B4466" s="10" t="s">
        <v>25078</v>
      </c>
      <c r="C4466" s="269" t="s">
        <v>30118</v>
      </c>
      <c r="D4466" s="841" t="s">
        <v>15644</v>
      </c>
      <c r="E4466" s="837">
        <v>2100</v>
      </c>
      <c r="F4466" s="269" t="s">
        <v>25549</v>
      </c>
      <c r="G4466" s="841" t="s">
        <v>25550</v>
      </c>
      <c r="H4466" s="842" t="s">
        <v>15455</v>
      </c>
      <c r="I4466" s="842" t="s">
        <v>25131</v>
      </c>
      <c r="J4466" s="107" t="s">
        <v>19097</v>
      </c>
      <c r="K4466" s="10">
        <v>1</v>
      </c>
      <c r="L4466" s="10">
        <v>12</v>
      </c>
      <c r="M4466" s="838">
        <v>27828.8554</v>
      </c>
      <c r="N4466" s="10">
        <v>1</v>
      </c>
      <c r="O4466" s="107">
        <v>6</v>
      </c>
      <c r="P4466" s="838">
        <v>13720.5</v>
      </c>
      <c r="Q4466" s="10">
        <v>1</v>
      </c>
      <c r="R4466" s="107">
        <v>12</v>
      </c>
    </row>
    <row r="4467" spans="1:18" s="843" customFormat="1" ht="22.5" x14ac:dyDescent="0.25">
      <c r="A4467" s="107" t="s">
        <v>25077</v>
      </c>
      <c r="B4467" s="10" t="s">
        <v>25078</v>
      </c>
      <c r="C4467" s="269" t="s">
        <v>30118</v>
      </c>
      <c r="D4467" s="841" t="s">
        <v>15644</v>
      </c>
      <c r="E4467" s="837">
        <v>2500</v>
      </c>
      <c r="F4467" s="269" t="s">
        <v>25551</v>
      </c>
      <c r="G4467" s="841" t="s">
        <v>25552</v>
      </c>
      <c r="H4467" s="842" t="s">
        <v>15455</v>
      </c>
      <c r="I4467" s="842" t="s">
        <v>25131</v>
      </c>
      <c r="J4467" s="107" t="s">
        <v>19093</v>
      </c>
      <c r="K4467" s="10">
        <v>1</v>
      </c>
      <c r="L4467" s="10">
        <v>12</v>
      </c>
      <c r="M4467" s="838">
        <v>32829.970300000001</v>
      </c>
      <c r="N4467" s="10">
        <v>1</v>
      </c>
      <c r="O4467" s="107">
        <v>6</v>
      </c>
      <c r="P4467" s="838">
        <v>16156.5</v>
      </c>
      <c r="Q4467" s="10">
        <v>1</v>
      </c>
      <c r="R4467" s="107">
        <v>12</v>
      </c>
    </row>
    <row r="4468" spans="1:18" s="843" customFormat="1" ht="22.5" x14ac:dyDescent="0.25">
      <c r="A4468" s="107" t="s">
        <v>25077</v>
      </c>
      <c r="B4468" s="10" t="s">
        <v>25078</v>
      </c>
      <c r="C4468" s="269" t="s">
        <v>30118</v>
      </c>
      <c r="D4468" s="841" t="s">
        <v>15644</v>
      </c>
      <c r="E4468" s="837">
        <v>2100</v>
      </c>
      <c r="F4468" s="269" t="s">
        <v>25553</v>
      </c>
      <c r="G4468" s="841" t="s">
        <v>25554</v>
      </c>
      <c r="H4468" s="842" t="s">
        <v>15455</v>
      </c>
      <c r="I4468" s="842" t="s">
        <v>25131</v>
      </c>
      <c r="J4468" s="107" t="s">
        <v>19093</v>
      </c>
      <c r="K4468" s="10">
        <v>1</v>
      </c>
      <c r="L4468" s="10">
        <v>12</v>
      </c>
      <c r="M4468" s="838">
        <v>27795</v>
      </c>
      <c r="N4468" s="10">
        <v>1</v>
      </c>
      <c r="O4468" s="107">
        <v>6</v>
      </c>
      <c r="P4468" s="838">
        <v>13720.5</v>
      </c>
      <c r="Q4468" s="10">
        <v>1</v>
      </c>
      <c r="R4468" s="107">
        <v>12</v>
      </c>
    </row>
    <row r="4469" spans="1:18" s="843" customFormat="1" ht="22.5" x14ac:dyDescent="0.25">
      <c r="A4469" s="107" t="s">
        <v>25077</v>
      </c>
      <c r="B4469" s="10" t="s">
        <v>25078</v>
      </c>
      <c r="C4469" s="269" t="s">
        <v>30118</v>
      </c>
      <c r="D4469" s="841" t="s">
        <v>15644</v>
      </c>
      <c r="E4469" s="837">
        <v>2500</v>
      </c>
      <c r="F4469" s="269" t="s">
        <v>25555</v>
      </c>
      <c r="G4469" s="841" t="s">
        <v>25556</v>
      </c>
      <c r="H4469" s="842" t="s">
        <v>15455</v>
      </c>
      <c r="I4469" s="842" t="s">
        <v>25131</v>
      </c>
      <c r="J4469" s="107" t="s">
        <v>19097</v>
      </c>
      <c r="K4469" s="10">
        <v>1</v>
      </c>
      <c r="L4469" s="10">
        <v>12</v>
      </c>
      <c r="M4469" s="838">
        <v>32829.970300000001</v>
      </c>
      <c r="N4469" s="10">
        <v>1</v>
      </c>
      <c r="O4469" s="107">
        <v>6</v>
      </c>
      <c r="P4469" s="838">
        <v>16156.5</v>
      </c>
      <c r="Q4469" s="10">
        <v>1</v>
      </c>
      <c r="R4469" s="107">
        <v>12</v>
      </c>
    </row>
    <row r="4470" spans="1:18" s="843" customFormat="1" ht="22.5" x14ac:dyDescent="0.25">
      <c r="A4470" s="107" t="s">
        <v>25077</v>
      </c>
      <c r="B4470" s="10" t="s">
        <v>25078</v>
      </c>
      <c r="C4470" s="269" t="s">
        <v>30118</v>
      </c>
      <c r="D4470" s="841" t="s">
        <v>15644</v>
      </c>
      <c r="E4470" s="837">
        <v>2500</v>
      </c>
      <c r="F4470" s="269" t="s">
        <v>25557</v>
      </c>
      <c r="G4470" s="841" t="s">
        <v>25558</v>
      </c>
      <c r="H4470" s="842" t="s">
        <v>15455</v>
      </c>
      <c r="I4470" s="842" t="s">
        <v>25131</v>
      </c>
      <c r="J4470" s="107" t="s">
        <v>19093</v>
      </c>
      <c r="K4470" s="10">
        <v>1</v>
      </c>
      <c r="L4470" s="10">
        <v>12</v>
      </c>
      <c r="M4470" s="838">
        <v>32913.599999999999</v>
      </c>
      <c r="N4470" s="10">
        <v>1</v>
      </c>
      <c r="O4470" s="107">
        <v>6</v>
      </c>
      <c r="P4470" s="838">
        <v>16156.5</v>
      </c>
      <c r="Q4470" s="10">
        <v>1</v>
      </c>
      <c r="R4470" s="107">
        <v>12</v>
      </c>
    </row>
    <row r="4471" spans="1:18" s="843" customFormat="1" ht="22.5" x14ac:dyDescent="0.25">
      <c r="A4471" s="107" t="s">
        <v>25077</v>
      </c>
      <c r="B4471" s="10" t="s">
        <v>25078</v>
      </c>
      <c r="C4471" s="269" t="s">
        <v>30118</v>
      </c>
      <c r="D4471" s="841" t="s">
        <v>15644</v>
      </c>
      <c r="E4471" s="837">
        <v>2500</v>
      </c>
      <c r="F4471" s="269" t="s">
        <v>25559</v>
      </c>
      <c r="G4471" s="841" t="s">
        <v>25560</v>
      </c>
      <c r="H4471" s="842" t="s">
        <v>15455</v>
      </c>
      <c r="I4471" s="842" t="s">
        <v>25131</v>
      </c>
      <c r="J4471" s="107" t="s">
        <v>19093</v>
      </c>
      <c r="K4471" s="10">
        <v>1</v>
      </c>
      <c r="L4471" s="10">
        <v>12</v>
      </c>
      <c r="M4471" s="838">
        <v>32913.599999999999</v>
      </c>
      <c r="N4471" s="10">
        <v>1</v>
      </c>
      <c r="O4471" s="107">
        <v>6</v>
      </c>
      <c r="P4471" s="838">
        <v>16156.5</v>
      </c>
      <c r="Q4471" s="10">
        <v>1</v>
      </c>
      <c r="R4471" s="107">
        <v>12</v>
      </c>
    </row>
    <row r="4472" spans="1:18" s="843" customFormat="1" ht="22.5" x14ac:dyDescent="0.25">
      <c r="A4472" s="107" t="s">
        <v>25077</v>
      </c>
      <c r="B4472" s="10" t="s">
        <v>25078</v>
      </c>
      <c r="C4472" s="269" t="s">
        <v>30118</v>
      </c>
      <c r="D4472" s="841" t="s">
        <v>15482</v>
      </c>
      <c r="E4472" s="837">
        <v>2500</v>
      </c>
      <c r="F4472" s="269" t="s">
        <v>25561</v>
      </c>
      <c r="G4472" s="841" t="s">
        <v>25562</v>
      </c>
      <c r="H4472" s="842" t="s">
        <v>15455</v>
      </c>
      <c r="I4472" s="842" t="s">
        <v>25131</v>
      </c>
      <c r="J4472" s="107" t="s">
        <v>19093</v>
      </c>
      <c r="K4472" s="10">
        <v>1</v>
      </c>
      <c r="L4472" s="10">
        <v>12</v>
      </c>
      <c r="M4472" s="838">
        <v>33213.599999999999</v>
      </c>
      <c r="N4472" s="10">
        <v>1</v>
      </c>
      <c r="O4472" s="107">
        <v>6</v>
      </c>
      <c r="P4472" s="838">
        <v>16065.670300000002</v>
      </c>
      <c r="Q4472" s="10">
        <v>1</v>
      </c>
      <c r="R4472" s="107">
        <v>12</v>
      </c>
    </row>
    <row r="4473" spans="1:18" s="843" customFormat="1" ht="22.5" x14ac:dyDescent="0.25">
      <c r="A4473" s="107" t="s">
        <v>25077</v>
      </c>
      <c r="B4473" s="10" t="s">
        <v>25078</v>
      </c>
      <c r="C4473" s="269" t="s">
        <v>30118</v>
      </c>
      <c r="D4473" s="841" t="s">
        <v>15644</v>
      </c>
      <c r="E4473" s="837">
        <v>2500</v>
      </c>
      <c r="F4473" s="269" t="s">
        <v>25563</v>
      </c>
      <c r="G4473" s="841" t="s">
        <v>25564</v>
      </c>
      <c r="H4473" s="842" t="s">
        <v>15455</v>
      </c>
      <c r="I4473" s="842" t="s">
        <v>25131</v>
      </c>
      <c r="J4473" s="107" t="s">
        <v>19093</v>
      </c>
      <c r="K4473" s="10">
        <v>1</v>
      </c>
      <c r="L4473" s="10">
        <v>12</v>
      </c>
      <c r="M4473" s="838">
        <v>32913.599999999999</v>
      </c>
      <c r="N4473" s="10">
        <v>1</v>
      </c>
      <c r="O4473" s="107">
        <v>6</v>
      </c>
      <c r="P4473" s="838">
        <v>16156.5</v>
      </c>
      <c r="Q4473" s="10">
        <v>1</v>
      </c>
      <c r="R4473" s="107">
        <v>12</v>
      </c>
    </row>
    <row r="4474" spans="1:18" s="843" customFormat="1" ht="22.5" x14ac:dyDescent="0.25">
      <c r="A4474" s="107" t="s">
        <v>25077</v>
      </c>
      <c r="B4474" s="10" t="s">
        <v>25078</v>
      </c>
      <c r="C4474" s="269" t="s">
        <v>30118</v>
      </c>
      <c r="D4474" s="841" t="s">
        <v>15644</v>
      </c>
      <c r="E4474" s="837">
        <v>2100</v>
      </c>
      <c r="F4474" s="269" t="s">
        <v>25565</v>
      </c>
      <c r="G4474" s="841" t="s">
        <v>25566</v>
      </c>
      <c r="H4474" s="842" t="s">
        <v>15455</v>
      </c>
      <c r="I4474" s="842" t="s">
        <v>25131</v>
      </c>
      <c r="J4474" s="107" t="s">
        <v>19093</v>
      </c>
      <c r="K4474" s="10">
        <v>1</v>
      </c>
      <c r="L4474" s="10">
        <v>12</v>
      </c>
      <c r="M4474" s="838">
        <v>27795</v>
      </c>
      <c r="N4474" s="10">
        <v>1</v>
      </c>
      <c r="O4474" s="107">
        <v>6</v>
      </c>
      <c r="P4474" s="838">
        <v>13720.5</v>
      </c>
      <c r="Q4474" s="10">
        <v>1</v>
      </c>
      <c r="R4474" s="107">
        <v>12</v>
      </c>
    </row>
    <row r="4475" spans="1:18" s="843" customFormat="1" ht="22.5" x14ac:dyDescent="0.25">
      <c r="A4475" s="107" t="s">
        <v>25077</v>
      </c>
      <c r="B4475" s="10" t="s">
        <v>25078</v>
      </c>
      <c r="C4475" s="269" t="s">
        <v>30118</v>
      </c>
      <c r="D4475" s="841" t="s">
        <v>15644</v>
      </c>
      <c r="E4475" s="837">
        <v>2100</v>
      </c>
      <c r="F4475" s="269" t="s">
        <v>25567</v>
      </c>
      <c r="G4475" s="841" t="s">
        <v>25568</v>
      </c>
      <c r="H4475" s="842" t="s">
        <v>15455</v>
      </c>
      <c r="I4475" s="842" t="s">
        <v>25131</v>
      </c>
      <c r="J4475" s="107" t="s">
        <v>19093</v>
      </c>
      <c r="K4475" s="10">
        <v>1</v>
      </c>
      <c r="L4475" s="10">
        <v>12</v>
      </c>
      <c r="M4475" s="838">
        <v>27795</v>
      </c>
      <c r="N4475" s="10">
        <v>1</v>
      </c>
      <c r="O4475" s="107">
        <v>6</v>
      </c>
      <c r="P4475" s="838">
        <v>13720.5</v>
      </c>
      <c r="Q4475" s="10">
        <v>1</v>
      </c>
      <c r="R4475" s="107">
        <v>12</v>
      </c>
    </row>
    <row r="4476" spans="1:18" s="843" customFormat="1" ht="22.5" x14ac:dyDescent="0.25">
      <c r="A4476" s="107" t="s">
        <v>25077</v>
      </c>
      <c r="B4476" s="10" t="s">
        <v>25078</v>
      </c>
      <c r="C4476" s="269" t="s">
        <v>30118</v>
      </c>
      <c r="D4476" s="841" t="s">
        <v>25569</v>
      </c>
      <c r="E4476" s="837">
        <v>2100</v>
      </c>
      <c r="F4476" s="269" t="s">
        <v>25570</v>
      </c>
      <c r="G4476" s="841" t="s">
        <v>25571</v>
      </c>
      <c r="H4476" s="842" t="s">
        <v>15455</v>
      </c>
      <c r="I4476" s="842" t="s">
        <v>25131</v>
      </c>
      <c r="J4476" s="107" t="s">
        <v>19093</v>
      </c>
      <c r="K4476" s="10">
        <v>1</v>
      </c>
      <c r="L4476" s="10">
        <v>12</v>
      </c>
      <c r="M4476" s="838">
        <v>26879.4</v>
      </c>
      <c r="N4476" s="10">
        <v>1</v>
      </c>
      <c r="O4476" s="107">
        <v>6</v>
      </c>
      <c r="P4476" s="838">
        <v>11434.2</v>
      </c>
      <c r="Q4476" s="10">
        <v>1</v>
      </c>
      <c r="R4476" s="107">
        <v>12</v>
      </c>
    </row>
    <row r="4477" spans="1:18" s="843" customFormat="1" ht="22.5" x14ac:dyDescent="0.25">
      <c r="A4477" s="107" t="s">
        <v>25077</v>
      </c>
      <c r="B4477" s="10" t="s">
        <v>25078</v>
      </c>
      <c r="C4477" s="269" t="s">
        <v>30118</v>
      </c>
      <c r="D4477" s="841" t="s">
        <v>25569</v>
      </c>
      <c r="E4477" s="837">
        <v>2100</v>
      </c>
      <c r="F4477" s="269" t="s">
        <v>25572</v>
      </c>
      <c r="G4477" s="841" t="s">
        <v>25573</v>
      </c>
      <c r="H4477" s="842" t="s">
        <v>15455</v>
      </c>
      <c r="I4477" s="842" t="s">
        <v>25131</v>
      </c>
      <c r="J4477" s="107" t="s">
        <v>19093</v>
      </c>
      <c r="K4477" s="10">
        <v>1</v>
      </c>
      <c r="L4477" s="10">
        <v>12</v>
      </c>
      <c r="M4477" s="838">
        <v>27795</v>
      </c>
      <c r="N4477" s="10">
        <v>1</v>
      </c>
      <c r="O4477" s="107">
        <v>6</v>
      </c>
      <c r="P4477" s="838">
        <v>13720.5</v>
      </c>
      <c r="Q4477" s="10">
        <v>1</v>
      </c>
      <c r="R4477" s="107">
        <v>12</v>
      </c>
    </row>
    <row r="4478" spans="1:18" s="843" customFormat="1" ht="22.5" x14ac:dyDescent="0.25">
      <c r="A4478" s="107" t="s">
        <v>25077</v>
      </c>
      <c r="B4478" s="10" t="s">
        <v>25078</v>
      </c>
      <c r="C4478" s="269" t="s">
        <v>30118</v>
      </c>
      <c r="D4478" s="841" t="s">
        <v>15644</v>
      </c>
      <c r="E4478" s="837">
        <v>2500</v>
      </c>
      <c r="F4478" s="269" t="s">
        <v>25574</v>
      </c>
      <c r="G4478" s="841" t="s">
        <v>25575</v>
      </c>
      <c r="H4478" s="842" t="s">
        <v>15455</v>
      </c>
      <c r="I4478" s="842" t="s">
        <v>25131</v>
      </c>
      <c r="J4478" s="107" t="s">
        <v>19093</v>
      </c>
      <c r="K4478" s="10">
        <v>1</v>
      </c>
      <c r="L4478" s="10">
        <v>12</v>
      </c>
      <c r="M4478" s="838">
        <v>25585.539999999997</v>
      </c>
      <c r="N4478" s="10">
        <v>1</v>
      </c>
      <c r="O4478" s="107">
        <v>6</v>
      </c>
      <c r="P4478" s="838">
        <v>15563.52</v>
      </c>
      <c r="Q4478" s="10">
        <v>1</v>
      </c>
      <c r="R4478" s="107">
        <v>12</v>
      </c>
    </row>
    <row r="4479" spans="1:18" s="843" customFormat="1" ht="22.5" x14ac:dyDescent="0.25">
      <c r="A4479" s="107" t="s">
        <v>25077</v>
      </c>
      <c r="B4479" s="10" t="s">
        <v>25078</v>
      </c>
      <c r="C4479" s="269" t="s">
        <v>30118</v>
      </c>
      <c r="D4479" s="841" t="s">
        <v>15644</v>
      </c>
      <c r="E4479" s="837">
        <v>2100</v>
      </c>
      <c r="F4479" s="269" t="s">
        <v>25576</v>
      </c>
      <c r="G4479" s="841" t="s">
        <v>25577</v>
      </c>
      <c r="H4479" s="842" t="s">
        <v>15455</v>
      </c>
      <c r="I4479" s="842" t="s">
        <v>25131</v>
      </c>
      <c r="J4479" s="107" t="s">
        <v>19097</v>
      </c>
      <c r="K4479" s="10">
        <v>1</v>
      </c>
      <c r="L4479" s="10">
        <v>12</v>
      </c>
      <c r="M4479" s="838">
        <v>27718.7</v>
      </c>
      <c r="N4479" s="10">
        <v>1</v>
      </c>
      <c r="O4479" s="107">
        <v>6</v>
      </c>
      <c r="P4479" s="838">
        <v>13720.5</v>
      </c>
      <c r="Q4479" s="10">
        <v>1</v>
      </c>
      <c r="R4479" s="107">
        <v>12</v>
      </c>
    </row>
    <row r="4480" spans="1:18" s="843" customFormat="1" ht="22.5" x14ac:dyDescent="0.25">
      <c r="A4480" s="107" t="s">
        <v>25077</v>
      </c>
      <c r="B4480" s="10" t="s">
        <v>25078</v>
      </c>
      <c r="C4480" s="269" t="s">
        <v>30118</v>
      </c>
      <c r="D4480" s="841" t="s">
        <v>15644</v>
      </c>
      <c r="E4480" s="837">
        <v>2500</v>
      </c>
      <c r="F4480" s="269" t="s">
        <v>25578</v>
      </c>
      <c r="G4480" s="841" t="s">
        <v>25579</v>
      </c>
      <c r="H4480" s="842" t="s">
        <v>15455</v>
      </c>
      <c r="I4480" s="842" t="s">
        <v>25131</v>
      </c>
      <c r="J4480" s="107" t="s">
        <v>19093</v>
      </c>
      <c r="K4480" s="10">
        <v>1</v>
      </c>
      <c r="L4480" s="10">
        <v>12</v>
      </c>
      <c r="M4480" s="838">
        <v>32996.630299999997</v>
      </c>
      <c r="N4480" s="10">
        <v>1</v>
      </c>
      <c r="O4480" s="107">
        <v>6</v>
      </c>
      <c r="P4480" s="838">
        <v>16156.5</v>
      </c>
      <c r="Q4480" s="10">
        <v>1</v>
      </c>
      <c r="R4480" s="107">
        <v>12</v>
      </c>
    </row>
    <row r="4481" spans="1:18" s="843" customFormat="1" ht="22.5" x14ac:dyDescent="0.25">
      <c r="A4481" s="107" t="s">
        <v>25077</v>
      </c>
      <c r="B4481" s="10" t="s">
        <v>25078</v>
      </c>
      <c r="C4481" s="269" t="s">
        <v>30118</v>
      </c>
      <c r="D4481" s="841" t="s">
        <v>15644</v>
      </c>
      <c r="E4481" s="837">
        <v>2500</v>
      </c>
      <c r="F4481" s="269" t="s">
        <v>25580</v>
      </c>
      <c r="G4481" s="841" t="s">
        <v>25581</v>
      </c>
      <c r="H4481" s="842" t="s">
        <v>15455</v>
      </c>
      <c r="I4481" s="842" t="s">
        <v>25131</v>
      </c>
      <c r="J4481" s="107" t="s">
        <v>19093</v>
      </c>
      <c r="K4481" s="10">
        <v>1</v>
      </c>
      <c r="L4481" s="10">
        <v>12</v>
      </c>
      <c r="M4481" s="838">
        <v>32913.599999999999</v>
      </c>
      <c r="N4481" s="10">
        <v>1</v>
      </c>
      <c r="O4481" s="107">
        <v>6</v>
      </c>
      <c r="P4481" s="838">
        <v>16156.5</v>
      </c>
      <c r="Q4481" s="10">
        <v>1</v>
      </c>
      <c r="R4481" s="107">
        <v>12</v>
      </c>
    </row>
    <row r="4482" spans="1:18" s="843" customFormat="1" ht="22.5" x14ac:dyDescent="0.25">
      <c r="A4482" s="107" t="s">
        <v>25077</v>
      </c>
      <c r="B4482" s="10" t="s">
        <v>25078</v>
      </c>
      <c r="C4482" s="269" t="s">
        <v>30118</v>
      </c>
      <c r="D4482" s="841" t="s">
        <v>15644</v>
      </c>
      <c r="E4482" s="837">
        <v>2100</v>
      </c>
      <c r="F4482" s="269" t="s">
        <v>25582</v>
      </c>
      <c r="G4482" s="841" t="s">
        <v>25583</v>
      </c>
      <c r="H4482" s="842" t="s">
        <v>15455</v>
      </c>
      <c r="I4482" s="842" t="s">
        <v>25131</v>
      </c>
      <c r="J4482" s="107" t="s">
        <v>19093</v>
      </c>
      <c r="K4482" s="10">
        <v>1</v>
      </c>
      <c r="L4482" s="10">
        <v>12</v>
      </c>
      <c r="M4482" s="838">
        <v>27795</v>
      </c>
      <c r="N4482" s="10">
        <v>1</v>
      </c>
      <c r="O4482" s="107">
        <v>6</v>
      </c>
      <c r="P4482" s="838">
        <v>13644.2</v>
      </c>
      <c r="Q4482" s="10">
        <v>1</v>
      </c>
      <c r="R4482" s="107">
        <v>12</v>
      </c>
    </row>
    <row r="4483" spans="1:18" s="843" customFormat="1" ht="22.5" x14ac:dyDescent="0.25">
      <c r="A4483" s="107" t="s">
        <v>25077</v>
      </c>
      <c r="B4483" s="10" t="s">
        <v>25078</v>
      </c>
      <c r="C4483" s="269" t="s">
        <v>30118</v>
      </c>
      <c r="D4483" s="841" t="s">
        <v>15644</v>
      </c>
      <c r="E4483" s="837">
        <v>2100</v>
      </c>
      <c r="F4483" s="269" t="s">
        <v>25584</v>
      </c>
      <c r="G4483" s="841" t="s">
        <v>25585</v>
      </c>
      <c r="H4483" s="842" t="s">
        <v>15455</v>
      </c>
      <c r="I4483" s="842" t="s">
        <v>25131</v>
      </c>
      <c r="J4483" s="107" t="s">
        <v>19097</v>
      </c>
      <c r="K4483" s="10">
        <v>1</v>
      </c>
      <c r="L4483" s="10">
        <v>12</v>
      </c>
      <c r="M4483" s="838">
        <v>27795</v>
      </c>
      <c r="N4483" s="10">
        <v>1</v>
      </c>
      <c r="O4483" s="107">
        <v>6</v>
      </c>
      <c r="P4483" s="838">
        <v>13720.5</v>
      </c>
      <c r="Q4483" s="10">
        <v>1</v>
      </c>
      <c r="R4483" s="107">
        <v>12</v>
      </c>
    </row>
    <row r="4484" spans="1:18" s="843" customFormat="1" ht="22.5" x14ac:dyDescent="0.25">
      <c r="A4484" s="107" t="s">
        <v>25077</v>
      </c>
      <c r="B4484" s="10" t="s">
        <v>25078</v>
      </c>
      <c r="C4484" s="269" t="s">
        <v>30118</v>
      </c>
      <c r="D4484" s="841" t="s">
        <v>25586</v>
      </c>
      <c r="E4484" s="837">
        <v>3000</v>
      </c>
      <c r="F4484" s="269" t="s">
        <v>25587</v>
      </c>
      <c r="G4484" s="841" t="s">
        <v>25588</v>
      </c>
      <c r="H4484" s="842" t="s">
        <v>15455</v>
      </c>
      <c r="I4484" s="842" t="s">
        <v>25131</v>
      </c>
      <c r="J4484" s="107" t="s">
        <v>19093</v>
      </c>
      <c r="K4484" s="10">
        <v>1</v>
      </c>
      <c r="L4484" s="10">
        <v>2</v>
      </c>
      <c r="M4484" s="838">
        <v>6328.93</v>
      </c>
      <c r="N4484" s="10">
        <v>1</v>
      </c>
      <c r="O4484" s="107">
        <v>6</v>
      </c>
      <c r="P4484" s="838">
        <v>19159.199999999997</v>
      </c>
      <c r="Q4484" s="10">
        <v>1</v>
      </c>
      <c r="R4484" s="107">
        <v>12</v>
      </c>
    </row>
    <row r="4485" spans="1:18" s="843" customFormat="1" ht="22.5" x14ac:dyDescent="0.25">
      <c r="A4485" s="107" t="s">
        <v>25077</v>
      </c>
      <c r="B4485" s="10" t="s">
        <v>25078</v>
      </c>
      <c r="C4485" s="269" t="s">
        <v>30118</v>
      </c>
      <c r="D4485" s="841" t="s">
        <v>15644</v>
      </c>
      <c r="E4485" s="837">
        <v>2100</v>
      </c>
      <c r="F4485" s="269" t="s">
        <v>25589</v>
      </c>
      <c r="G4485" s="841" t="s">
        <v>25590</v>
      </c>
      <c r="H4485" s="842" t="s">
        <v>15455</v>
      </c>
      <c r="I4485" s="842" t="s">
        <v>25131</v>
      </c>
      <c r="J4485" s="107" t="s">
        <v>19093</v>
      </c>
      <c r="K4485" s="10">
        <v>1</v>
      </c>
      <c r="L4485" s="10">
        <v>12</v>
      </c>
      <c r="M4485" s="838">
        <v>27795</v>
      </c>
      <c r="N4485" s="10">
        <v>1</v>
      </c>
      <c r="O4485" s="107">
        <v>6</v>
      </c>
      <c r="P4485" s="838">
        <v>13720.5</v>
      </c>
      <c r="Q4485" s="10">
        <v>1</v>
      </c>
      <c r="R4485" s="107">
        <v>12</v>
      </c>
    </row>
    <row r="4486" spans="1:18" s="843" customFormat="1" ht="22.5" x14ac:dyDescent="0.25">
      <c r="A4486" s="107" t="s">
        <v>25077</v>
      </c>
      <c r="B4486" s="10" t="s">
        <v>25078</v>
      </c>
      <c r="C4486" s="269" t="s">
        <v>30118</v>
      </c>
      <c r="D4486" s="841" t="s">
        <v>15783</v>
      </c>
      <c r="E4486" s="837">
        <v>2000</v>
      </c>
      <c r="F4486" s="269" t="s">
        <v>25591</v>
      </c>
      <c r="G4486" s="841" t="s">
        <v>25592</v>
      </c>
      <c r="H4486" s="842" t="s">
        <v>15455</v>
      </c>
      <c r="I4486" s="842" t="s">
        <v>25131</v>
      </c>
      <c r="J4486" s="107" t="s">
        <v>19587</v>
      </c>
      <c r="K4486" s="10">
        <v>1</v>
      </c>
      <c r="L4486" s="10">
        <v>12</v>
      </c>
      <c r="M4486" s="838">
        <v>27024</v>
      </c>
      <c r="N4486" s="10">
        <v>1</v>
      </c>
      <c r="O4486" s="107">
        <v>6</v>
      </c>
      <c r="P4486" s="838">
        <v>6540</v>
      </c>
      <c r="Q4486" s="10">
        <v>1</v>
      </c>
      <c r="R4486" s="107">
        <v>12</v>
      </c>
    </row>
    <row r="4487" spans="1:18" s="843" customFormat="1" ht="22.5" x14ac:dyDescent="0.25">
      <c r="A4487" s="107" t="s">
        <v>25077</v>
      </c>
      <c r="B4487" s="10" t="s">
        <v>25078</v>
      </c>
      <c r="C4487" s="269" t="s">
        <v>30118</v>
      </c>
      <c r="D4487" s="841" t="s">
        <v>25593</v>
      </c>
      <c r="E4487" s="837">
        <v>1400</v>
      </c>
      <c r="F4487" s="269" t="s">
        <v>25594</v>
      </c>
      <c r="G4487" s="841" t="s">
        <v>25595</v>
      </c>
      <c r="H4487" s="842" t="s">
        <v>15455</v>
      </c>
      <c r="I4487" s="842" t="s">
        <v>25131</v>
      </c>
      <c r="J4487" s="107" t="s">
        <v>19097</v>
      </c>
      <c r="K4487" s="10">
        <v>1</v>
      </c>
      <c r="L4487" s="10">
        <v>12</v>
      </c>
      <c r="M4487" s="838">
        <v>18849</v>
      </c>
      <c r="N4487" s="10">
        <v>1</v>
      </c>
      <c r="O4487" s="107">
        <v>6</v>
      </c>
      <c r="P4487" s="838">
        <v>9156</v>
      </c>
      <c r="Q4487" s="10">
        <v>1</v>
      </c>
      <c r="R4487" s="107">
        <v>12</v>
      </c>
    </row>
    <row r="4488" spans="1:18" s="843" customFormat="1" ht="22.5" x14ac:dyDescent="0.25">
      <c r="A4488" s="107" t="s">
        <v>25077</v>
      </c>
      <c r="B4488" s="10" t="s">
        <v>25078</v>
      </c>
      <c r="C4488" s="269" t="s">
        <v>30118</v>
      </c>
      <c r="D4488" s="841" t="s">
        <v>15644</v>
      </c>
      <c r="E4488" s="837">
        <v>2500</v>
      </c>
      <c r="F4488" s="269" t="s">
        <v>25596</v>
      </c>
      <c r="G4488" s="841" t="s">
        <v>25597</v>
      </c>
      <c r="H4488" s="842" t="s">
        <v>15455</v>
      </c>
      <c r="I4488" s="842" t="s">
        <v>25131</v>
      </c>
      <c r="J4488" s="107" t="s">
        <v>19097</v>
      </c>
      <c r="K4488" s="10">
        <v>1</v>
      </c>
      <c r="L4488" s="10">
        <v>12</v>
      </c>
      <c r="M4488" s="838">
        <v>32913.599999999999</v>
      </c>
      <c r="N4488" s="10">
        <v>1</v>
      </c>
      <c r="O4488" s="107">
        <v>6</v>
      </c>
      <c r="P4488" s="838">
        <v>13470.2</v>
      </c>
      <c r="Q4488" s="10">
        <v>1</v>
      </c>
      <c r="R4488" s="107">
        <v>12</v>
      </c>
    </row>
    <row r="4489" spans="1:18" s="843" customFormat="1" ht="22.5" x14ac:dyDescent="0.25">
      <c r="A4489" s="107" t="s">
        <v>25077</v>
      </c>
      <c r="B4489" s="10" t="s">
        <v>19548</v>
      </c>
      <c r="C4489" s="269" t="s">
        <v>30118</v>
      </c>
      <c r="D4489" s="841" t="s">
        <v>15644</v>
      </c>
      <c r="E4489" s="837">
        <v>2500</v>
      </c>
      <c r="F4489" s="269" t="s">
        <v>25421</v>
      </c>
      <c r="G4489" s="841" t="s">
        <v>25422</v>
      </c>
      <c r="H4489" s="842" t="s">
        <v>15455</v>
      </c>
      <c r="I4489" s="842" t="s">
        <v>25131</v>
      </c>
      <c r="J4489" s="107" t="s">
        <v>19093</v>
      </c>
      <c r="K4489" s="10">
        <v>2</v>
      </c>
      <c r="L4489" s="10">
        <v>11</v>
      </c>
      <c r="M4489" s="838">
        <v>30495.799999999996</v>
      </c>
      <c r="N4489" s="10">
        <v>1</v>
      </c>
      <c r="O4489" s="107">
        <v>6</v>
      </c>
      <c r="P4489" s="838">
        <v>16156.5</v>
      </c>
      <c r="Q4489" s="10">
        <v>1</v>
      </c>
      <c r="R4489" s="107">
        <v>12</v>
      </c>
    </row>
    <row r="4490" spans="1:18" s="843" customFormat="1" ht="22.5" x14ac:dyDescent="0.25">
      <c r="A4490" s="107" t="s">
        <v>25077</v>
      </c>
      <c r="B4490" s="10" t="s">
        <v>19548</v>
      </c>
      <c r="C4490" s="269" t="s">
        <v>30118</v>
      </c>
      <c r="D4490" s="841" t="s">
        <v>25598</v>
      </c>
      <c r="E4490" s="837">
        <v>6000</v>
      </c>
      <c r="F4490" s="269" t="s">
        <v>25599</v>
      </c>
      <c r="G4490" s="841" t="s">
        <v>25600</v>
      </c>
      <c r="H4490" s="842" t="s">
        <v>15455</v>
      </c>
      <c r="I4490" s="842" t="s">
        <v>25131</v>
      </c>
      <c r="J4490" s="107" t="s">
        <v>19097</v>
      </c>
      <c r="K4490" s="10">
        <v>1</v>
      </c>
      <c r="L4490" s="10">
        <v>6</v>
      </c>
      <c r="M4490" s="838">
        <v>37306.800000000003</v>
      </c>
      <c r="N4490" s="10" t="s">
        <v>354</v>
      </c>
      <c r="O4490" s="107" t="s">
        <v>354</v>
      </c>
      <c r="P4490" s="838">
        <v>0</v>
      </c>
      <c r="Q4490" s="10">
        <v>1</v>
      </c>
      <c r="R4490" s="107">
        <v>12</v>
      </c>
    </row>
    <row r="4491" spans="1:18" s="843" customFormat="1" ht="22.5" x14ac:dyDescent="0.25">
      <c r="A4491" s="107" t="s">
        <v>25077</v>
      </c>
      <c r="B4491" s="10" t="s">
        <v>19548</v>
      </c>
      <c r="C4491" s="269" t="s">
        <v>30118</v>
      </c>
      <c r="D4491" s="841" t="s">
        <v>15644</v>
      </c>
      <c r="E4491" s="837">
        <v>3000</v>
      </c>
      <c r="F4491" s="269" t="s">
        <v>25601</v>
      </c>
      <c r="G4491" s="841" t="s">
        <v>25602</v>
      </c>
      <c r="H4491" s="842" t="s">
        <v>15455</v>
      </c>
      <c r="I4491" s="842" t="s">
        <v>25131</v>
      </c>
      <c r="J4491" s="107" t="s">
        <v>19093</v>
      </c>
      <c r="K4491" s="10">
        <v>1</v>
      </c>
      <c r="L4491" s="10">
        <v>12</v>
      </c>
      <c r="M4491" s="838">
        <v>39213.599999999999</v>
      </c>
      <c r="N4491" s="10">
        <v>1</v>
      </c>
      <c r="O4491" s="107">
        <v>6</v>
      </c>
      <c r="P4491" s="838">
        <v>19159.199999999997</v>
      </c>
      <c r="Q4491" s="10">
        <v>1</v>
      </c>
      <c r="R4491" s="107">
        <v>12</v>
      </c>
    </row>
    <row r="4492" spans="1:18" s="843" customFormat="1" ht="22.5" x14ac:dyDescent="0.25">
      <c r="A4492" s="107" t="s">
        <v>25077</v>
      </c>
      <c r="B4492" s="10" t="s">
        <v>19548</v>
      </c>
      <c r="C4492" s="269" t="s">
        <v>30118</v>
      </c>
      <c r="D4492" s="841" t="s">
        <v>15819</v>
      </c>
      <c r="E4492" s="837">
        <v>3500</v>
      </c>
      <c r="F4492" s="269" t="s">
        <v>25603</v>
      </c>
      <c r="G4492" s="841" t="s">
        <v>25604</v>
      </c>
      <c r="H4492" s="842" t="s">
        <v>15455</v>
      </c>
      <c r="I4492" s="842" t="s">
        <v>25131</v>
      </c>
      <c r="J4492" s="107" t="s">
        <v>19093</v>
      </c>
      <c r="K4492" s="10">
        <v>1</v>
      </c>
      <c r="L4492" s="10">
        <v>2</v>
      </c>
      <c r="M4492" s="838">
        <v>7295.6</v>
      </c>
      <c r="N4492" s="10">
        <v>1</v>
      </c>
      <c r="O4492" s="107">
        <v>6</v>
      </c>
      <c r="P4492" s="838">
        <v>22159.199999999997</v>
      </c>
      <c r="Q4492" s="10">
        <v>1</v>
      </c>
      <c r="R4492" s="107">
        <v>12</v>
      </c>
    </row>
    <row r="4493" spans="1:18" s="843" customFormat="1" ht="22.5" x14ac:dyDescent="0.25">
      <c r="A4493" s="107" t="s">
        <v>25077</v>
      </c>
      <c r="B4493" s="10" t="s">
        <v>19548</v>
      </c>
      <c r="C4493" s="269" t="s">
        <v>30118</v>
      </c>
      <c r="D4493" s="841" t="s">
        <v>25598</v>
      </c>
      <c r="E4493" s="837">
        <v>6000</v>
      </c>
      <c r="F4493" s="269" t="s">
        <v>25605</v>
      </c>
      <c r="G4493" s="841" t="s">
        <v>25606</v>
      </c>
      <c r="H4493" s="842" t="s">
        <v>15455</v>
      </c>
      <c r="I4493" s="842" t="s">
        <v>25131</v>
      </c>
      <c r="J4493" s="107" t="s">
        <v>19097</v>
      </c>
      <c r="K4493" s="10">
        <v>2</v>
      </c>
      <c r="L4493" s="10">
        <v>6</v>
      </c>
      <c r="M4493" s="838">
        <v>37406.800000000003</v>
      </c>
      <c r="N4493" s="10">
        <v>2</v>
      </c>
      <c r="O4493" s="107">
        <v>6</v>
      </c>
      <c r="P4493" s="838">
        <v>18600.3</v>
      </c>
      <c r="Q4493" s="10">
        <v>1</v>
      </c>
      <c r="R4493" s="107">
        <v>12</v>
      </c>
    </row>
    <row r="4494" spans="1:18" s="843" customFormat="1" ht="22.5" x14ac:dyDescent="0.25">
      <c r="A4494" s="107" t="s">
        <v>25077</v>
      </c>
      <c r="B4494" s="10" t="s">
        <v>19548</v>
      </c>
      <c r="C4494" s="269" t="s">
        <v>30118</v>
      </c>
      <c r="D4494" s="841" t="s">
        <v>25448</v>
      </c>
      <c r="E4494" s="837">
        <v>3500</v>
      </c>
      <c r="F4494" s="269" t="s">
        <v>25605</v>
      </c>
      <c r="G4494" s="841" t="s">
        <v>25606</v>
      </c>
      <c r="H4494" s="842" t="s">
        <v>15455</v>
      </c>
      <c r="I4494" s="842" t="s">
        <v>25131</v>
      </c>
      <c r="J4494" s="107" t="s">
        <v>19097</v>
      </c>
      <c r="K4494" s="10">
        <v>2</v>
      </c>
      <c r="L4494" s="10">
        <v>6</v>
      </c>
      <c r="M4494" s="838">
        <v>22306.799999999999</v>
      </c>
      <c r="N4494" s="10">
        <v>2</v>
      </c>
      <c r="O4494" s="107">
        <v>6</v>
      </c>
      <c r="P4494" s="838">
        <v>18600.3</v>
      </c>
      <c r="Q4494" s="10">
        <v>1</v>
      </c>
      <c r="R4494" s="107">
        <v>12</v>
      </c>
    </row>
    <row r="4495" spans="1:18" s="843" customFormat="1" ht="22.5" x14ac:dyDescent="0.25">
      <c r="A4495" s="107" t="s">
        <v>25077</v>
      </c>
      <c r="B4495" s="10" t="s">
        <v>19548</v>
      </c>
      <c r="C4495" s="269" t="s">
        <v>30118</v>
      </c>
      <c r="D4495" s="841" t="s">
        <v>25448</v>
      </c>
      <c r="E4495" s="837">
        <v>2500</v>
      </c>
      <c r="F4495" s="269" t="s">
        <v>25607</v>
      </c>
      <c r="G4495" s="841" t="s">
        <v>25608</v>
      </c>
      <c r="H4495" s="842" t="s">
        <v>15455</v>
      </c>
      <c r="I4495" s="842" t="s">
        <v>25131</v>
      </c>
      <c r="J4495" s="107" t="s">
        <v>19097</v>
      </c>
      <c r="K4495" s="10">
        <v>1</v>
      </c>
      <c r="L4495" s="10">
        <v>12</v>
      </c>
      <c r="M4495" s="838">
        <v>33213.599999999999</v>
      </c>
      <c r="N4495" s="10">
        <v>1</v>
      </c>
      <c r="O4495" s="107">
        <v>6</v>
      </c>
      <c r="P4495" s="838">
        <v>16156.5</v>
      </c>
      <c r="Q4495" s="10">
        <v>1</v>
      </c>
      <c r="R4495" s="107">
        <v>12</v>
      </c>
    </row>
    <row r="4496" spans="1:18" s="843" customFormat="1" ht="22.5" x14ac:dyDescent="0.25">
      <c r="A4496" s="107" t="s">
        <v>25077</v>
      </c>
      <c r="B4496" s="10" t="s">
        <v>19548</v>
      </c>
      <c r="C4496" s="269" t="s">
        <v>30118</v>
      </c>
      <c r="D4496" s="841" t="s">
        <v>15644</v>
      </c>
      <c r="E4496" s="837">
        <v>3500</v>
      </c>
      <c r="F4496" s="269" t="s">
        <v>25609</v>
      </c>
      <c r="G4496" s="841" t="s">
        <v>25610</v>
      </c>
      <c r="H4496" s="842" t="s">
        <v>15455</v>
      </c>
      <c r="I4496" s="842" t="s">
        <v>25131</v>
      </c>
      <c r="J4496" s="107" t="s">
        <v>19097</v>
      </c>
      <c r="K4496" s="10">
        <v>1</v>
      </c>
      <c r="L4496" s="10">
        <v>12</v>
      </c>
      <c r="M4496" s="838">
        <v>45213.600000000006</v>
      </c>
      <c r="N4496" s="10">
        <v>1</v>
      </c>
      <c r="O4496" s="107">
        <v>6</v>
      </c>
      <c r="P4496" s="838">
        <v>22159.199999999997</v>
      </c>
      <c r="Q4496" s="10">
        <v>1</v>
      </c>
      <c r="R4496" s="107">
        <v>12</v>
      </c>
    </row>
    <row r="4497" spans="1:18" s="843" customFormat="1" ht="22.5" x14ac:dyDescent="0.25">
      <c r="A4497" s="107" t="s">
        <v>25077</v>
      </c>
      <c r="B4497" s="10" t="s">
        <v>19548</v>
      </c>
      <c r="C4497" s="269" t="s">
        <v>30118</v>
      </c>
      <c r="D4497" s="841" t="s">
        <v>15644</v>
      </c>
      <c r="E4497" s="837">
        <v>3000</v>
      </c>
      <c r="F4497" s="269" t="s">
        <v>25611</v>
      </c>
      <c r="G4497" s="841" t="s">
        <v>25612</v>
      </c>
      <c r="H4497" s="842" t="s">
        <v>15455</v>
      </c>
      <c r="I4497" s="842" t="s">
        <v>25131</v>
      </c>
      <c r="J4497" s="107" t="s">
        <v>19097</v>
      </c>
      <c r="K4497" s="10">
        <v>1</v>
      </c>
      <c r="L4497" s="10">
        <v>12</v>
      </c>
      <c r="M4497" s="838">
        <v>39213.599999999999</v>
      </c>
      <c r="N4497" s="10">
        <v>1</v>
      </c>
      <c r="O4497" s="107">
        <v>6</v>
      </c>
      <c r="P4497" s="838">
        <v>19159.199999999997</v>
      </c>
      <c r="Q4497" s="10">
        <v>1</v>
      </c>
      <c r="R4497" s="107">
        <v>12</v>
      </c>
    </row>
    <row r="4498" spans="1:18" s="843" customFormat="1" ht="22.5" x14ac:dyDescent="0.25">
      <c r="A4498" s="107" t="s">
        <v>25077</v>
      </c>
      <c r="B4498" s="10" t="s">
        <v>19548</v>
      </c>
      <c r="C4498" s="269" t="s">
        <v>30118</v>
      </c>
      <c r="D4498" s="841" t="s">
        <v>15482</v>
      </c>
      <c r="E4498" s="837">
        <v>3500</v>
      </c>
      <c r="F4498" s="269" t="s">
        <v>25613</v>
      </c>
      <c r="G4498" s="841" t="s">
        <v>25614</v>
      </c>
      <c r="H4498" s="842" t="s">
        <v>15455</v>
      </c>
      <c r="I4498" s="842" t="s">
        <v>25131</v>
      </c>
      <c r="J4498" s="107" t="s">
        <v>19097</v>
      </c>
      <c r="K4498" s="10">
        <v>1</v>
      </c>
      <c r="L4498" s="10">
        <v>12</v>
      </c>
      <c r="M4498" s="838">
        <v>45213.600000000006</v>
      </c>
      <c r="N4498" s="10">
        <v>1</v>
      </c>
      <c r="O4498" s="107">
        <v>6</v>
      </c>
      <c r="P4498" s="838">
        <v>22159.199999999997</v>
      </c>
      <c r="Q4498" s="10">
        <v>1</v>
      </c>
      <c r="R4498" s="107">
        <v>12</v>
      </c>
    </row>
    <row r="4499" spans="1:18" s="843" customFormat="1" ht="22.5" x14ac:dyDescent="0.25">
      <c r="A4499" s="107" t="s">
        <v>25077</v>
      </c>
      <c r="B4499" s="10" t="s">
        <v>19548</v>
      </c>
      <c r="C4499" s="269" t="s">
        <v>30118</v>
      </c>
      <c r="D4499" s="841" t="s">
        <v>25615</v>
      </c>
      <c r="E4499" s="837">
        <v>2500</v>
      </c>
      <c r="F4499" s="269" t="s">
        <v>25616</v>
      </c>
      <c r="G4499" s="841" t="s">
        <v>25617</v>
      </c>
      <c r="H4499" s="842" t="s">
        <v>15455</v>
      </c>
      <c r="I4499" s="842" t="s">
        <v>25131</v>
      </c>
      <c r="J4499" s="107" t="s">
        <v>19093</v>
      </c>
      <c r="K4499" s="10">
        <v>1</v>
      </c>
      <c r="L4499" s="10">
        <v>12</v>
      </c>
      <c r="M4499" s="838">
        <v>33213.599999999999</v>
      </c>
      <c r="N4499" s="10">
        <v>1</v>
      </c>
      <c r="O4499" s="107">
        <v>6</v>
      </c>
      <c r="P4499" s="838">
        <v>16156.5</v>
      </c>
      <c r="Q4499" s="10">
        <v>1</v>
      </c>
      <c r="R4499" s="107">
        <v>12</v>
      </c>
    </row>
    <row r="4500" spans="1:18" s="843" customFormat="1" ht="22.5" x14ac:dyDescent="0.25">
      <c r="A4500" s="107" t="s">
        <v>25077</v>
      </c>
      <c r="B4500" s="10" t="s">
        <v>19548</v>
      </c>
      <c r="C4500" s="269" t="s">
        <v>30118</v>
      </c>
      <c r="D4500" s="841" t="s">
        <v>25618</v>
      </c>
      <c r="E4500" s="837">
        <v>3500</v>
      </c>
      <c r="F4500" s="269" t="s">
        <v>25619</v>
      </c>
      <c r="G4500" s="841" t="s">
        <v>25620</v>
      </c>
      <c r="H4500" s="842" t="s">
        <v>15455</v>
      </c>
      <c r="I4500" s="842" t="s">
        <v>25131</v>
      </c>
      <c r="J4500" s="107" t="s">
        <v>19093</v>
      </c>
      <c r="K4500" s="10">
        <v>1</v>
      </c>
      <c r="L4500" s="10">
        <v>12</v>
      </c>
      <c r="M4500" s="838">
        <v>45213.600000000006</v>
      </c>
      <c r="N4500" s="10">
        <v>1</v>
      </c>
      <c r="O4500" s="107">
        <v>6</v>
      </c>
      <c r="P4500" s="838">
        <v>22159.199999999997</v>
      </c>
      <c r="Q4500" s="10">
        <v>1</v>
      </c>
      <c r="R4500" s="107">
        <v>12</v>
      </c>
    </row>
    <row r="4501" spans="1:18" s="843" customFormat="1" ht="22.5" x14ac:dyDescent="0.25">
      <c r="A4501" s="107" t="s">
        <v>25077</v>
      </c>
      <c r="B4501" s="10" t="s">
        <v>19548</v>
      </c>
      <c r="C4501" s="269" t="s">
        <v>30118</v>
      </c>
      <c r="D4501" s="841" t="s">
        <v>15644</v>
      </c>
      <c r="E4501" s="837">
        <v>3000</v>
      </c>
      <c r="F4501" s="269" t="s">
        <v>25621</v>
      </c>
      <c r="G4501" s="841" t="s">
        <v>25622</v>
      </c>
      <c r="H4501" s="842" t="s">
        <v>15455</v>
      </c>
      <c r="I4501" s="842" t="s">
        <v>25131</v>
      </c>
      <c r="J4501" s="107" t="s">
        <v>19093</v>
      </c>
      <c r="K4501" s="10">
        <v>1</v>
      </c>
      <c r="L4501" s="10">
        <v>2</v>
      </c>
      <c r="M4501" s="838">
        <v>6328.93</v>
      </c>
      <c r="N4501" s="10">
        <v>1</v>
      </c>
      <c r="O4501" s="107">
        <v>6</v>
      </c>
      <c r="P4501" s="838">
        <v>19159.199999999997</v>
      </c>
      <c r="Q4501" s="10">
        <v>1</v>
      </c>
      <c r="R4501" s="107">
        <v>12</v>
      </c>
    </row>
    <row r="4502" spans="1:18" s="843" customFormat="1" ht="22.5" x14ac:dyDescent="0.25">
      <c r="A4502" s="107" t="s">
        <v>25077</v>
      </c>
      <c r="B4502" s="10" t="s">
        <v>19548</v>
      </c>
      <c r="C4502" s="269" t="s">
        <v>30118</v>
      </c>
      <c r="D4502" s="841" t="s">
        <v>15482</v>
      </c>
      <c r="E4502" s="837">
        <v>2500</v>
      </c>
      <c r="F4502" s="269" t="s">
        <v>25623</v>
      </c>
      <c r="G4502" s="841" t="s">
        <v>25624</v>
      </c>
      <c r="H4502" s="842" t="s">
        <v>15455</v>
      </c>
      <c r="I4502" s="842" t="s">
        <v>25131</v>
      </c>
      <c r="J4502" s="107" t="s">
        <v>19093</v>
      </c>
      <c r="K4502" s="10">
        <v>1</v>
      </c>
      <c r="L4502" s="10">
        <v>12</v>
      </c>
      <c r="M4502" s="838">
        <v>26445.254999999997</v>
      </c>
      <c r="N4502" s="10">
        <v>1</v>
      </c>
      <c r="O4502" s="107">
        <v>6</v>
      </c>
      <c r="P4502" s="838">
        <v>16156.5</v>
      </c>
      <c r="Q4502" s="10">
        <v>1</v>
      </c>
      <c r="R4502" s="107">
        <v>12</v>
      </c>
    </row>
    <row r="4503" spans="1:18" s="843" customFormat="1" ht="22.5" x14ac:dyDescent="0.25">
      <c r="A4503" s="107" t="s">
        <v>25077</v>
      </c>
      <c r="B4503" s="10" t="s">
        <v>19548</v>
      </c>
      <c r="C4503" s="269" t="s">
        <v>30118</v>
      </c>
      <c r="D4503" s="841" t="s">
        <v>15644</v>
      </c>
      <c r="E4503" s="837">
        <v>3000</v>
      </c>
      <c r="F4503" s="269" t="s">
        <v>25625</v>
      </c>
      <c r="G4503" s="841" t="s">
        <v>25626</v>
      </c>
      <c r="H4503" s="842" t="s">
        <v>15455</v>
      </c>
      <c r="I4503" s="842" t="s">
        <v>25131</v>
      </c>
      <c r="J4503" s="107" t="s">
        <v>19093</v>
      </c>
      <c r="K4503" s="10">
        <v>1</v>
      </c>
      <c r="L4503" s="10">
        <v>2</v>
      </c>
      <c r="M4503" s="838">
        <v>6328.93</v>
      </c>
      <c r="N4503" s="10">
        <v>1</v>
      </c>
      <c r="O4503" s="107">
        <v>6</v>
      </c>
      <c r="P4503" s="838">
        <v>19159.199999999997</v>
      </c>
      <c r="Q4503" s="10">
        <v>1</v>
      </c>
      <c r="R4503" s="107">
        <v>12</v>
      </c>
    </row>
    <row r="4504" spans="1:18" s="843" customFormat="1" ht="22.5" x14ac:dyDescent="0.25">
      <c r="A4504" s="107" t="s">
        <v>25077</v>
      </c>
      <c r="B4504" s="10" t="s">
        <v>25078</v>
      </c>
      <c r="C4504" s="269" t="s">
        <v>30118</v>
      </c>
      <c r="D4504" s="841" t="s">
        <v>15644</v>
      </c>
      <c r="E4504" s="837">
        <v>1025</v>
      </c>
      <c r="F4504" s="269" t="s">
        <v>25627</v>
      </c>
      <c r="G4504" s="841" t="s">
        <v>25628</v>
      </c>
      <c r="H4504" s="842" t="s">
        <v>16699</v>
      </c>
      <c r="I4504" s="842" t="s">
        <v>25131</v>
      </c>
      <c r="J4504" s="107" t="s">
        <v>19093</v>
      </c>
      <c r="K4504" s="10">
        <v>1</v>
      </c>
      <c r="L4504" s="10">
        <v>12</v>
      </c>
      <c r="M4504" s="838">
        <v>10054</v>
      </c>
      <c r="N4504" s="10">
        <v>1</v>
      </c>
      <c r="O4504" s="107">
        <v>6</v>
      </c>
      <c r="P4504" s="838">
        <v>6082.2</v>
      </c>
      <c r="Q4504" s="10">
        <v>1</v>
      </c>
      <c r="R4504" s="107">
        <v>12</v>
      </c>
    </row>
    <row r="4505" spans="1:18" s="843" customFormat="1" ht="22.5" x14ac:dyDescent="0.25">
      <c r="A4505" s="107" t="s">
        <v>25077</v>
      </c>
      <c r="B4505" s="10" t="s">
        <v>25078</v>
      </c>
      <c r="C4505" s="269" t="s">
        <v>30118</v>
      </c>
      <c r="D4505" s="841" t="s">
        <v>25629</v>
      </c>
      <c r="E4505" s="837">
        <v>2800</v>
      </c>
      <c r="F4505" s="269" t="s">
        <v>25630</v>
      </c>
      <c r="G4505" s="841" t="s">
        <v>25631</v>
      </c>
      <c r="H4505" s="842" t="s">
        <v>25632</v>
      </c>
      <c r="I4505" s="842" t="s">
        <v>25131</v>
      </c>
      <c r="J4505" s="107" t="s">
        <v>19097</v>
      </c>
      <c r="K4505" s="10">
        <v>1</v>
      </c>
      <c r="L4505" s="10">
        <v>12</v>
      </c>
      <c r="M4505" s="838">
        <v>36813.599999999999</v>
      </c>
      <c r="N4505" s="10">
        <v>1</v>
      </c>
      <c r="O4505" s="107">
        <v>6</v>
      </c>
      <c r="P4505" s="838">
        <v>17959.199999999997</v>
      </c>
      <c r="Q4505" s="10">
        <v>1</v>
      </c>
      <c r="R4505" s="107">
        <v>12</v>
      </c>
    </row>
    <row r="4506" spans="1:18" s="843" customFormat="1" ht="22.5" x14ac:dyDescent="0.25">
      <c r="A4506" s="107" t="s">
        <v>25077</v>
      </c>
      <c r="B4506" s="10" t="s">
        <v>25078</v>
      </c>
      <c r="C4506" s="269" t="s">
        <v>30118</v>
      </c>
      <c r="D4506" s="841" t="s">
        <v>15644</v>
      </c>
      <c r="E4506" s="837">
        <v>3000</v>
      </c>
      <c r="F4506" s="269" t="s">
        <v>25633</v>
      </c>
      <c r="G4506" s="841" t="s">
        <v>25634</v>
      </c>
      <c r="H4506" s="842" t="s">
        <v>25632</v>
      </c>
      <c r="I4506" s="842" t="s">
        <v>25131</v>
      </c>
      <c r="J4506" s="107" t="s">
        <v>19093</v>
      </c>
      <c r="K4506" s="10">
        <v>1</v>
      </c>
      <c r="L4506" s="10">
        <v>12</v>
      </c>
      <c r="M4506" s="838">
        <v>39213.599999999999</v>
      </c>
      <c r="N4506" s="10">
        <v>1</v>
      </c>
      <c r="O4506" s="107">
        <v>6</v>
      </c>
      <c r="P4506" s="838">
        <v>19159.199999999997</v>
      </c>
      <c r="Q4506" s="10">
        <v>1</v>
      </c>
      <c r="R4506" s="107">
        <v>12</v>
      </c>
    </row>
    <row r="4507" spans="1:18" s="843" customFormat="1" ht="22.5" x14ac:dyDescent="0.25">
      <c r="A4507" s="107" t="s">
        <v>25077</v>
      </c>
      <c r="B4507" s="10" t="s">
        <v>25078</v>
      </c>
      <c r="C4507" s="269" t="s">
        <v>30118</v>
      </c>
      <c r="D4507" s="841" t="s">
        <v>25635</v>
      </c>
      <c r="E4507" s="837">
        <v>7000</v>
      </c>
      <c r="F4507" s="269" t="s">
        <v>25636</v>
      </c>
      <c r="G4507" s="841" t="s">
        <v>25637</v>
      </c>
      <c r="H4507" s="842" t="s">
        <v>16069</v>
      </c>
      <c r="I4507" s="842" t="s">
        <v>25083</v>
      </c>
      <c r="J4507" s="107" t="s">
        <v>19093</v>
      </c>
      <c r="K4507" s="10">
        <v>1</v>
      </c>
      <c r="L4507" s="10">
        <v>12</v>
      </c>
      <c r="M4507" s="838">
        <v>87213.60000000002</v>
      </c>
      <c r="N4507" s="10">
        <v>1</v>
      </c>
      <c r="O4507" s="107">
        <v>6</v>
      </c>
      <c r="P4507" s="838">
        <v>43159.200000000004</v>
      </c>
      <c r="Q4507" s="10">
        <v>1</v>
      </c>
      <c r="R4507" s="107">
        <v>12</v>
      </c>
    </row>
    <row r="4508" spans="1:18" s="843" customFormat="1" ht="22.5" x14ac:dyDescent="0.25">
      <c r="A4508" s="107" t="s">
        <v>25077</v>
      </c>
      <c r="B4508" s="10" t="s">
        <v>25078</v>
      </c>
      <c r="C4508" s="269" t="s">
        <v>30118</v>
      </c>
      <c r="D4508" s="841" t="s">
        <v>25635</v>
      </c>
      <c r="E4508" s="837">
        <v>7000</v>
      </c>
      <c r="F4508" s="269" t="s">
        <v>25638</v>
      </c>
      <c r="G4508" s="841" t="s">
        <v>25639</v>
      </c>
      <c r="H4508" s="842" t="s">
        <v>16069</v>
      </c>
      <c r="I4508" s="842" t="s">
        <v>25083</v>
      </c>
      <c r="J4508" s="107" t="s">
        <v>19093</v>
      </c>
      <c r="K4508" s="10">
        <v>1</v>
      </c>
      <c r="L4508" s="10">
        <v>12</v>
      </c>
      <c r="M4508" s="838">
        <v>87213.60000000002</v>
      </c>
      <c r="N4508" s="10">
        <v>1</v>
      </c>
      <c r="O4508" s="107">
        <v>6</v>
      </c>
      <c r="P4508" s="838">
        <v>43159.200000000004</v>
      </c>
      <c r="Q4508" s="10">
        <v>1</v>
      </c>
      <c r="R4508" s="107">
        <v>12</v>
      </c>
    </row>
    <row r="4509" spans="1:18" s="843" customFormat="1" ht="22.5" x14ac:dyDescent="0.25">
      <c r="A4509" s="107" t="s">
        <v>25077</v>
      </c>
      <c r="B4509" s="10" t="s">
        <v>25078</v>
      </c>
      <c r="C4509" s="269" t="s">
        <v>30118</v>
      </c>
      <c r="D4509" s="841" t="s">
        <v>25261</v>
      </c>
      <c r="E4509" s="837">
        <v>4500</v>
      </c>
      <c r="F4509" s="269" t="s">
        <v>25640</v>
      </c>
      <c r="G4509" s="841" t="s">
        <v>25641</v>
      </c>
      <c r="H4509" s="842" t="s">
        <v>16069</v>
      </c>
      <c r="I4509" s="842" t="s">
        <v>25083</v>
      </c>
      <c r="J4509" s="107" t="s">
        <v>19093</v>
      </c>
      <c r="K4509" s="10">
        <v>1</v>
      </c>
      <c r="L4509" s="10">
        <v>12</v>
      </c>
      <c r="M4509" s="838">
        <v>56913.600000000013</v>
      </c>
      <c r="N4509" s="10">
        <v>1</v>
      </c>
      <c r="O4509" s="107">
        <v>6</v>
      </c>
      <c r="P4509" s="838">
        <v>28159.199999999997</v>
      </c>
      <c r="Q4509" s="10">
        <v>1</v>
      </c>
      <c r="R4509" s="107">
        <v>12</v>
      </c>
    </row>
    <row r="4510" spans="1:18" s="843" customFormat="1" ht="22.5" x14ac:dyDescent="0.25">
      <c r="A4510" s="107" t="s">
        <v>25077</v>
      </c>
      <c r="B4510" s="10" t="s">
        <v>25078</v>
      </c>
      <c r="C4510" s="269" t="s">
        <v>30118</v>
      </c>
      <c r="D4510" s="841" t="s">
        <v>25642</v>
      </c>
      <c r="E4510" s="837">
        <v>8000</v>
      </c>
      <c r="F4510" s="269" t="s">
        <v>25643</v>
      </c>
      <c r="G4510" s="841" t="s">
        <v>25644</v>
      </c>
      <c r="H4510" s="842" t="s">
        <v>20590</v>
      </c>
      <c r="I4510" s="842" t="s">
        <v>25083</v>
      </c>
      <c r="J4510" s="107" t="s">
        <v>19093</v>
      </c>
      <c r="K4510" s="10">
        <v>1</v>
      </c>
      <c r="L4510" s="10">
        <v>12</v>
      </c>
      <c r="M4510" s="838">
        <v>98946.930000000022</v>
      </c>
      <c r="N4510" s="10">
        <v>1</v>
      </c>
      <c r="O4510" s="107">
        <v>6</v>
      </c>
      <c r="P4510" s="838">
        <v>49159.200000000004</v>
      </c>
      <c r="Q4510" s="10">
        <v>1</v>
      </c>
      <c r="R4510" s="107">
        <v>12</v>
      </c>
    </row>
    <row r="4511" spans="1:18" s="843" customFormat="1" ht="22.5" x14ac:dyDescent="0.25">
      <c r="A4511" s="107" t="s">
        <v>25077</v>
      </c>
      <c r="B4511" s="10" t="s">
        <v>25078</v>
      </c>
      <c r="C4511" s="269" t="s">
        <v>30118</v>
      </c>
      <c r="D4511" s="841" t="s">
        <v>25645</v>
      </c>
      <c r="E4511" s="837">
        <v>8000</v>
      </c>
      <c r="F4511" s="269" t="s">
        <v>25646</v>
      </c>
      <c r="G4511" s="841" t="s">
        <v>25647</v>
      </c>
      <c r="H4511" s="842" t="s">
        <v>20590</v>
      </c>
      <c r="I4511" s="842" t="s">
        <v>25083</v>
      </c>
      <c r="J4511" s="107" t="s">
        <v>19093</v>
      </c>
      <c r="K4511" s="10">
        <v>1</v>
      </c>
      <c r="L4511" s="10">
        <v>12</v>
      </c>
      <c r="M4511" s="838">
        <v>99213.60000000002</v>
      </c>
      <c r="N4511" s="10">
        <v>1</v>
      </c>
      <c r="O4511" s="107">
        <v>6</v>
      </c>
      <c r="P4511" s="838">
        <v>49159.200000000004</v>
      </c>
      <c r="Q4511" s="10">
        <v>1</v>
      </c>
      <c r="R4511" s="107">
        <v>12</v>
      </c>
    </row>
    <row r="4512" spans="1:18" s="843" customFormat="1" ht="22.5" x14ac:dyDescent="0.25">
      <c r="A4512" s="107" t="s">
        <v>25077</v>
      </c>
      <c r="B4512" s="10" t="s">
        <v>25078</v>
      </c>
      <c r="C4512" s="269" t="s">
        <v>30118</v>
      </c>
      <c r="D4512" s="841" t="s">
        <v>25645</v>
      </c>
      <c r="E4512" s="837">
        <v>8000</v>
      </c>
      <c r="F4512" s="269" t="s">
        <v>25648</v>
      </c>
      <c r="G4512" s="841" t="s">
        <v>25649</v>
      </c>
      <c r="H4512" s="842" t="s">
        <v>20590</v>
      </c>
      <c r="I4512" s="842" t="s">
        <v>25083</v>
      </c>
      <c r="J4512" s="107" t="s">
        <v>19093</v>
      </c>
      <c r="K4512" s="10">
        <v>1</v>
      </c>
      <c r="L4512" s="10">
        <v>12</v>
      </c>
      <c r="M4512" s="838">
        <v>99213.60000000002</v>
      </c>
      <c r="N4512" s="10">
        <v>1</v>
      </c>
      <c r="O4512" s="107">
        <v>6</v>
      </c>
      <c r="P4512" s="838">
        <v>49159.200000000004</v>
      </c>
      <c r="Q4512" s="10">
        <v>1</v>
      </c>
      <c r="R4512" s="107">
        <v>12</v>
      </c>
    </row>
    <row r="4513" spans="1:18" s="843" customFormat="1" ht="22.5" x14ac:dyDescent="0.25">
      <c r="A4513" s="107" t="s">
        <v>25077</v>
      </c>
      <c r="B4513" s="10" t="s">
        <v>25078</v>
      </c>
      <c r="C4513" s="269" t="s">
        <v>30118</v>
      </c>
      <c r="D4513" s="841" t="s">
        <v>25650</v>
      </c>
      <c r="E4513" s="837">
        <v>8500</v>
      </c>
      <c r="F4513" s="269" t="s">
        <v>25651</v>
      </c>
      <c r="G4513" s="841" t="s">
        <v>25652</v>
      </c>
      <c r="H4513" s="842" t="s">
        <v>19729</v>
      </c>
      <c r="I4513" s="842" t="s">
        <v>25083</v>
      </c>
      <c r="J4513" s="107" t="s">
        <v>19093</v>
      </c>
      <c r="K4513" s="10">
        <v>1</v>
      </c>
      <c r="L4513" s="10">
        <v>12</v>
      </c>
      <c r="M4513" s="838">
        <v>105213.60000000002</v>
      </c>
      <c r="N4513" s="10">
        <v>1</v>
      </c>
      <c r="O4513" s="107">
        <v>6</v>
      </c>
      <c r="P4513" s="838">
        <v>52159.199999999997</v>
      </c>
      <c r="Q4513" s="10">
        <v>1</v>
      </c>
      <c r="R4513" s="107">
        <v>12</v>
      </c>
    </row>
    <row r="4514" spans="1:18" s="843" customFormat="1" ht="22.5" x14ac:dyDescent="0.25">
      <c r="A4514" s="107" t="s">
        <v>25077</v>
      </c>
      <c r="B4514" s="10" t="s">
        <v>25078</v>
      </c>
      <c r="C4514" s="269" t="s">
        <v>30118</v>
      </c>
      <c r="D4514" s="841" t="s">
        <v>25653</v>
      </c>
      <c r="E4514" s="837">
        <v>3500</v>
      </c>
      <c r="F4514" s="269" t="s">
        <v>25654</v>
      </c>
      <c r="G4514" s="841" t="s">
        <v>25655</v>
      </c>
      <c r="H4514" s="842" t="s">
        <v>19729</v>
      </c>
      <c r="I4514" s="842" t="s">
        <v>25083</v>
      </c>
      <c r="J4514" s="107" t="s">
        <v>19090</v>
      </c>
      <c r="K4514" s="10">
        <v>1</v>
      </c>
      <c r="L4514" s="10">
        <v>12</v>
      </c>
      <c r="M4514" s="838">
        <v>45213.600000000006</v>
      </c>
      <c r="N4514" s="10">
        <v>1</v>
      </c>
      <c r="O4514" s="107">
        <v>6</v>
      </c>
      <c r="P4514" s="838">
        <v>22159.199999999997</v>
      </c>
      <c r="Q4514" s="10">
        <v>1</v>
      </c>
      <c r="R4514" s="107">
        <v>12</v>
      </c>
    </row>
    <row r="4515" spans="1:18" s="843" customFormat="1" ht="22.5" x14ac:dyDescent="0.25">
      <c r="A4515" s="107" t="s">
        <v>25077</v>
      </c>
      <c r="B4515" s="10" t="s">
        <v>25078</v>
      </c>
      <c r="C4515" s="269" t="s">
        <v>30118</v>
      </c>
      <c r="D4515" s="841" t="s">
        <v>25321</v>
      </c>
      <c r="E4515" s="837">
        <v>2000</v>
      </c>
      <c r="F4515" s="269" t="s">
        <v>25656</v>
      </c>
      <c r="G4515" s="841" t="s">
        <v>25657</v>
      </c>
      <c r="H4515" s="842" t="s">
        <v>19729</v>
      </c>
      <c r="I4515" s="842" t="s">
        <v>25083</v>
      </c>
      <c r="J4515" s="107" t="s">
        <v>19093</v>
      </c>
      <c r="K4515" s="10">
        <v>1</v>
      </c>
      <c r="L4515" s="10">
        <v>12</v>
      </c>
      <c r="M4515" s="838">
        <v>26697</v>
      </c>
      <c r="N4515" s="10">
        <v>1</v>
      </c>
      <c r="O4515" s="107">
        <v>6</v>
      </c>
      <c r="P4515" s="838">
        <v>13080</v>
      </c>
      <c r="Q4515" s="10">
        <v>1</v>
      </c>
      <c r="R4515" s="107">
        <v>12</v>
      </c>
    </row>
    <row r="4516" spans="1:18" s="843" customFormat="1" ht="22.5" x14ac:dyDescent="0.25">
      <c r="A4516" s="107" t="s">
        <v>25077</v>
      </c>
      <c r="B4516" s="10" t="s">
        <v>19548</v>
      </c>
      <c r="C4516" s="269" t="s">
        <v>30118</v>
      </c>
      <c r="D4516" s="841" t="s">
        <v>25658</v>
      </c>
      <c r="E4516" s="837">
        <v>3500</v>
      </c>
      <c r="F4516" s="269" t="s">
        <v>25659</v>
      </c>
      <c r="G4516" s="841" t="s">
        <v>25660</v>
      </c>
      <c r="H4516" s="842" t="s">
        <v>19729</v>
      </c>
      <c r="I4516" s="842" t="s">
        <v>25390</v>
      </c>
      <c r="J4516" s="107" t="s">
        <v>19587</v>
      </c>
      <c r="K4516" s="10">
        <v>1</v>
      </c>
      <c r="L4516" s="10">
        <v>12</v>
      </c>
      <c r="M4516" s="838">
        <v>45213.600000000006</v>
      </c>
      <c r="N4516" s="10">
        <v>1</v>
      </c>
      <c r="O4516" s="107">
        <v>6</v>
      </c>
      <c r="P4516" s="838">
        <v>22159.199999999997</v>
      </c>
      <c r="Q4516" s="10">
        <v>1</v>
      </c>
      <c r="R4516" s="107">
        <v>12</v>
      </c>
    </row>
    <row r="4517" spans="1:18" s="843" customFormat="1" ht="22.5" x14ac:dyDescent="0.25">
      <c r="A4517" s="107" t="s">
        <v>25077</v>
      </c>
      <c r="B4517" s="10" t="s">
        <v>25078</v>
      </c>
      <c r="C4517" s="269" t="s">
        <v>30118</v>
      </c>
      <c r="D4517" s="841" t="s">
        <v>25661</v>
      </c>
      <c r="E4517" s="837">
        <v>2000</v>
      </c>
      <c r="F4517" s="269" t="s">
        <v>25662</v>
      </c>
      <c r="G4517" s="841" t="s">
        <v>25663</v>
      </c>
      <c r="H4517" s="842" t="s">
        <v>25664</v>
      </c>
      <c r="I4517" s="842" t="s">
        <v>25131</v>
      </c>
      <c r="J4517" s="107" t="s">
        <v>19587</v>
      </c>
      <c r="K4517" s="10">
        <v>1</v>
      </c>
      <c r="L4517" s="10">
        <v>12</v>
      </c>
      <c r="M4517" s="838">
        <v>26697</v>
      </c>
      <c r="N4517" s="10">
        <v>1</v>
      </c>
      <c r="O4517" s="107">
        <v>6</v>
      </c>
      <c r="P4517" s="838">
        <v>13080</v>
      </c>
      <c r="Q4517" s="10">
        <v>1</v>
      </c>
      <c r="R4517" s="107">
        <v>12</v>
      </c>
    </row>
    <row r="4518" spans="1:18" s="843" customFormat="1" ht="22.5" x14ac:dyDescent="0.25">
      <c r="A4518" s="107" t="s">
        <v>25077</v>
      </c>
      <c r="B4518" s="10" t="s">
        <v>25078</v>
      </c>
      <c r="C4518" s="269" t="s">
        <v>30118</v>
      </c>
      <c r="D4518" s="841" t="s">
        <v>25520</v>
      </c>
      <c r="E4518" s="837">
        <v>1500</v>
      </c>
      <c r="F4518" s="269" t="s">
        <v>25665</v>
      </c>
      <c r="G4518" s="841" t="s">
        <v>25666</v>
      </c>
      <c r="H4518" s="842" t="s">
        <v>25664</v>
      </c>
      <c r="I4518" s="842" t="s">
        <v>25131</v>
      </c>
      <c r="J4518" s="107" t="s">
        <v>19097</v>
      </c>
      <c r="K4518" s="10">
        <v>1</v>
      </c>
      <c r="L4518" s="10">
        <v>12</v>
      </c>
      <c r="M4518" s="838">
        <v>20157</v>
      </c>
      <c r="N4518" s="10">
        <v>1</v>
      </c>
      <c r="O4518" s="107">
        <v>6</v>
      </c>
      <c r="P4518" s="838">
        <v>9810</v>
      </c>
      <c r="Q4518" s="10">
        <v>1</v>
      </c>
      <c r="R4518" s="107">
        <v>12</v>
      </c>
    </row>
    <row r="4519" spans="1:18" s="843" customFormat="1" ht="22.5" x14ac:dyDescent="0.25">
      <c r="A4519" s="107" t="s">
        <v>25077</v>
      </c>
      <c r="B4519" s="10" t="s">
        <v>25078</v>
      </c>
      <c r="C4519" s="269" t="s">
        <v>30118</v>
      </c>
      <c r="D4519" s="841" t="s">
        <v>25667</v>
      </c>
      <c r="E4519" s="837">
        <v>6000</v>
      </c>
      <c r="F4519" s="269" t="s">
        <v>25668</v>
      </c>
      <c r="G4519" s="841" t="s">
        <v>25669</v>
      </c>
      <c r="H4519" s="842" t="s">
        <v>16066</v>
      </c>
      <c r="I4519" s="842" t="s">
        <v>25131</v>
      </c>
      <c r="J4519" s="107" t="s">
        <v>19093</v>
      </c>
      <c r="K4519" s="10">
        <v>1</v>
      </c>
      <c r="L4519" s="10">
        <v>12</v>
      </c>
      <c r="M4519" s="838">
        <v>75213.60000000002</v>
      </c>
      <c r="N4519" s="10">
        <v>1</v>
      </c>
      <c r="O4519" s="107">
        <v>6</v>
      </c>
      <c r="P4519" s="838">
        <v>37159.199999999997</v>
      </c>
      <c r="Q4519" s="10">
        <v>1</v>
      </c>
      <c r="R4519" s="107">
        <v>12</v>
      </c>
    </row>
    <row r="4520" spans="1:18" s="843" customFormat="1" ht="22.5" x14ac:dyDescent="0.25">
      <c r="A4520" s="107" t="s">
        <v>25077</v>
      </c>
      <c r="B4520" s="10" t="s">
        <v>25078</v>
      </c>
      <c r="C4520" s="269" t="s">
        <v>30118</v>
      </c>
      <c r="D4520" s="841" t="s">
        <v>25670</v>
      </c>
      <c r="E4520" s="837">
        <v>8500</v>
      </c>
      <c r="F4520" s="269" t="s">
        <v>25671</v>
      </c>
      <c r="G4520" s="841" t="s">
        <v>25672</v>
      </c>
      <c r="H4520" s="842" t="s">
        <v>16066</v>
      </c>
      <c r="I4520" s="842" t="s">
        <v>25083</v>
      </c>
      <c r="J4520" s="107" t="s">
        <v>19093</v>
      </c>
      <c r="K4520" s="10">
        <v>1</v>
      </c>
      <c r="L4520" s="10">
        <v>12</v>
      </c>
      <c r="M4520" s="838">
        <v>105213.60000000002</v>
      </c>
      <c r="N4520" s="10">
        <v>1</v>
      </c>
      <c r="O4520" s="107">
        <v>6</v>
      </c>
      <c r="P4520" s="838">
        <v>51875.869999999995</v>
      </c>
      <c r="Q4520" s="10">
        <v>1</v>
      </c>
      <c r="R4520" s="107">
        <v>12</v>
      </c>
    </row>
    <row r="4521" spans="1:18" s="843" customFormat="1" ht="22.5" x14ac:dyDescent="0.25">
      <c r="A4521" s="107" t="s">
        <v>25077</v>
      </c>
      <c r="B4521" s="10" t="s">
        <v>25078</v>
      </c>
      <c r="C4521" s="269" t="s">
        <v>30118</v>
      </c>
      <c r="D4521" s="841" t="s">
        <v>25169</v>
      </c>
      <c r="E4521" s="837">
        <v>4500</v>
      </c>
      <c r="F4521" s="269" t="s">
        <v>25673</v>
      </c>
      <c r="G4521" s="841" t="s">
        <v>25674</v>
      </c>
      <c r="H4521" s="842" t="s">
        <v>16066</v>
      </c>
      <c r="I4521" s="842" t="s">
        <v>25083</v>
      </c>
      <c r="J4521" s="107" t="s">
        <v>19093</v>
      </c>
      <c r="K4521" s="10">
        <v>2</v>
      </c>
      <c r="L4521" s="10">
        <v>1</v>
      </c>
      <c r="M4521" s="838">
        <v>4717.8</v>
      </c>
      <c r="N4521" s="10">
        <v>1</v>
      </c>
      <c r="O4521" s="107">
        <v>6</v>
      </c>
      <c r="P4521" s="838">
        <v>28159.199999999997</v>
      </c>
      <c r="Q4521" s="10">
        <v>1</v>
      </c>
      <c r="R4521" s="107">
        <v>12</v>
      </c>
    </row>
    <row r="4522" spans="1:18" s="843" customFormat="1" ht="22.5" x14ac:dyDescent="0.25">
      <c r="A4522" s="107" t="s">
        <v>25077</v>
      </c>
      <c r="B4522" s="10" t="s">
        <v>25078</v>
      </c>
      <c r="C4522" s="269" t="s">
        <v>30118</v>
      </c>
      <c r="D4522" s="841" t="s">
        <v>25675</v>
      </c>
      <c r="E4522" s="837">
        <v>7000</v>
      </c>
      <c r="F4522" s="269" t="s">
        <v>25676</v>
      </c>
      <c r="G4522" s="841" t="s">
        <v>25677</v>
      </c>
      <c r="H4522" s="842" t="s">
        <v>16066</v>
      </c>
      <c r="I4522" s="842" t="s">
        <v>25083</v>
      </c>
      <c r="J4522" s="107" t="s">
        <v>19093</v>
      </c>
      <c r="K4522" s="10">
        <v>1</v>
      </c>
      <c r="L4522" s="10">
        <v>12</v>
      </c>
      <c r="M4522" s="838">
        <v>87213.60000000002</v>
      </c>
      <c r="N4522" s="10">
        <v>1</v>
      </c>
      <c r="O4522" s="107">
        <v>6</v>
      </c>
      <c r="P4522" s="838">
        <v>43159.200000000004</v>
      </c>
      <c r="Q4522" s="10">
        <v>1</v>
      </c>
      <c r="R4522" s="107">
        <v>12</v>
      </c>
    </row>
    <row r="4523" spans="1:18" s="843" customFormat="1" ht="22.5" x14ac:dyDescent="0.25">
      <c r="A4523" s="107" t="s">
        <v>25077</v>
      </c>
      <c r="B4523" s="10" t="s">
        <v>19548</v>
      </c>
      <c r="C4523" s="269" t="s">
        <v>30118</v>
      </c>
      <c r="D4523" s="841" t="s">
        <v>25169</v>
      </c>
      <c r="E4523" s="837">
        <v>4500</v>
      </c>
      <c r="F4523" s="269" t="s">
        <v>25673</v>
      </c>
      <c r="G4523" s="841" t="s">
        <v>25674</v>
      </c>
      <c r="H4523" s="842" t="s">
        <v>16066</v>
      </c>
      <c r="I4523" s="842" t="s">
        <v>25083</v>
      </c>
      <c r="J4523" s="107" t="s">
        <v>19093</v>
      </c>
      <c r="K4523" s="10">
        <v>2</v>
      </c>
      <c r="L4523" s="10">
        <v>11</v>
      </c>
      <c r="M4523" s="838">
        <v>52495.80000000001</v>
      </c>
      <c r="N4523" s="10">
        <v>1</v>
      </c>
      <c r="O4523" s="107">
        <v>6</v>
      </c>
      <c r="P4523" s="838">
        <v>28159.199999999997</v>
      </c>
      <c r="Q4523" s="10">
        <v>1</v>
      </c>
      <c r="R4523" s="107">
        <v>12</v>
      </c>
    </row>
    <row r="4524" spans="1:18" s="843" customFormat="1" ht="22.5" x14ac:dyDescent="0.25">
      <c r="A4524" s="107" t="s">
        <v>25077</v>
      </c>
      <c r="B4524" s="10" t="s">
        <v>25078</v>
      </c>
      <c r="C4524" s="269" t="s">
        <v>30118</v>
      </c>
      <c r="D4524" s="841" t="s">
        <v>15678</v>
      </c>
      <c r="E4524" s="837">
        <v>3500</v>
      </c>
      <c r="F4524" s="269" t="s">
        <v>25678</v>
      </c>
      <c r="G4524" s="841" t="s">
        <v>25679</v>
      </c>
      <c r="H4524" s="842" t="s">
        <v>19587</v>
      </c>
      <c r="I4524" s="842" t="s">
        <v>15585</v>
      </c>
      <c r="J4524" s="107" t="s">
        <v>19587</v>
      </c>
      <c r="K4524" s="10">
        <v>1</v>
      </c>
      <c r="L4524" s="10">
        <v>12</v>
      </c>
      <c r="M4524" s="838">
        <v>44913.600000000006</v>
      </c>
      <c r="N4524" s="10">
        <v>1</v>
      </c>
      <c r="O4524" s="107">
        <v>6</v>
      </c>
      <c r="P4524" s="838">
        <v>22159.199999999997</v>
      </c>
      <c r="Q4524" s="10">
        <v>1</v>
      </c>
      <c r="R4524" s="107">
        <v>12</v>
      </c>
    </row>
    <row r="4525" spans="1:18" s="843" customFormat="1" ht="22.5" x14ac:dyDescent="0.25">
      <c r="A4525" s="107" t="s">
        <v>25077</v>
      </c>
      <c r="B4525" s="10" t="s">
        <v>25078</v>
      </c>
      <c r="C4525" s="269" t="s">
        <v>30118</v>
      </c>
      <c r="D4525" s="841" t="s">
        <v>15678</v>
      </c>
      <c r="E4525" s="837">
        <v>2000</v>
      </c>
      <c r="F4525" s="269" t="s">
        <v>25680</v>
      </c>
      <c r="G4525" s="841" t="s">
        <v>25681</v>
      </c>
      <c r="H4525" s="842" t="s">
        <v>19587</v>
      </c>
      <c r="I4525" s="842" t="s">
        <v>15585</v>
      </c>
      <c r="J4525" s="107" t="s">
        <v>19587</v>
      </c>
      <c r="K4525" s="10">
        <v>1</v>
      </c>
      <c r="L4525" s="10">
        <v>12</v>
      </c>
      <c r="M4525" s="838">
        <v>26697</v>
      </c>
      <c r="N4525" s="10">
        <v>1</v>
      </c>
      <c r="O4525" s="107">
        <v>6</v>
      </c>
      <c r="P4525" s="838">
        <v>13080</v>
      </c>
      <c r="Q4525" s="10">
        <v>1</v>
      </c>
      <c r="R4525" s="107">
        <v>12</v>
      </c>
    </row>
    <row r="4526" spans="1:18" s="843" customFormat="1" ht="22.5" x14ac:dyDescent="0.25">
      <c r="A4526" s="107" t="s">
        <v>25077</v>
      </c>
      <c r="B4526" s="10" t="s">
        <v>25078</v>
      </c>
      <c r="C4526" s="269" t="s">
        <v>30118</v>
      </c>
      <c r="D4526" s="841" t="s">
        <v>15678</v>
      </c>
      <c r="E4526" s="837">
        <v>3500</v>
      </c>
      <c r="F4526" s="269" t="s">
        <v>25682</v>
      </c>
      <c r="G4526" s="841" t="s">
        <v>25683</v>
      </c>
      <c r="H4526" s="842" t="s">
        <v>19587</v>
      </c>
      <c r="I4526" s="842" t="s">
        <v>15585</v>
      </c>
      <c r="J4526" s="107" t="s">
        <v>19587</v>
      </c>
      <c r="K4526" s="10">
        <v>1</v>
      </c>
      <c r="L4526" s="10">
        <v>2</v>
      </c>
      <c r="M4526" s="838">
        <v>7295.6</v>
      </c>
      <c r="N4526" s="10">
        <v>1</v>
      </c>
      <c r="O4526" s="107">
        <v>6</v>
      </c>
      <c r="P4526" s="838">
        <v>22159.199999999997</v>
      </c>
      <c r="Q4526" s="10">
        <v>1</v>
      </c>
      <c r="R4526" s="107">
        <v>12</v>
      </c>
    </row>
    <row r="4527" spans="1:18" s="843" customFormat="1" ht="22.5" x14ac:dyDescent="0.25">
      <c r="A4527" s="107" t="s">
        <v>25077</v>
      </c>
      <c r="B4527" s="10" t="s">
        <v>25078</v>
      </c>
      <c r="C4527" s="269" t="s">
        <v>30118</v>
      </c>
      <c r="D4527" s="841" t="s">
        <v>25520</v>
      </c>
      <c r="E4527" s="837">
        <v>1025</v>
      </c>
      <c r="F4527" s="269" t="s">
        <v>25684</v>
      </c>
      <c r="G4527" s="841" t="s">
        <v>25685</v>
      </c>
      <c r="H4527" s="842" t="s">
        <v>19587</v>
      </c>
      <c r="I4527" s="842" t="s">
        <v>2530</v>
      </c>
      <c r="J4527" s="107" t="s">
        <v>19587</v>
      </c>
      <c r="K4527" s="10">
        <v>1</v>
      </c>
      <c r="L4527" s="10">
        <v>12</v>
      </c>
      <c r="M4527" s="838">
        <v>13617</v>
      </c>
      <c r="N4527" s="10">
        <v>1</v>
      </c>
      <c r="O4527" s="107">
        <v>6</v>
      </c>
      <c r="P4527" s="838">
        <v>6540</v>
      </c>
      <c r="Q4527" s="10">
        <v>1</v>
      </c>
      <c r="R4527" s="107">
        <v>12</v>
      </c>
    </row>
    <row r="4528" spans="1:18" s="843" customFormat="1" ht="22.5" x14ac:dyDescent="0.25">
      <c r="A4528" s="107" t="s">
        <v>25077</v>
      </c>
      <c r="B4528" s="10" t="s">
        <v>25078</v>
      </c>
      <c r="C4528" s="269" t="s">
        <v>30118</v>
      </c>
      <c r="D4528" s="841" t="s">
        <v>15678</v>
      </c>
      <c r="E4528" s="837">
        <v>3500</v>
      </c>
      <c r="F4528" s="269" t="s">
        <v>25686</v>
      </c>
      <c r="G4528" s="841" t="s">
        <v>25687</v>
      </c>
      <c r="H4528" s="842" t="s">
        <v>19587</v>
      </c>
      <c r="I4528" s="842" t="s">
        <v>15585</v>
      </c>
      <c r="J4528" s="107" t="s">
        <v>19587</v>
      </c>
      <c r="K4528" s="10">
        <v>1</v>
      </c>
      <c r="L4528" s="10">
        <v>12</v>
      </c>
      <c r="M4528" s="838">
        <v>44913.600000000006</v>
      </c>
      <c r="N4528" s="10">
        <v>1</v>
      </c>
      <c r="O4528" s="107">
        <v>6</v>
      </c>
      <c r="P4528" s="838">
        <v>22159.199999999997</v>
      </c>
      <c r="Q4528" s="10">
        <v>1</v>
      </c>
      <c r="R4528" s="107">
        <v>12</v>
      </c>
    </row>
    <row r="4529" spans="1:18" s="843" customFormat="1" ht="22.5" x14ac:dyDescent="0.25">
      <c r="A4529" s="107" t="s">
        <v>25077</v>
      </c>
      <c r="B4529" s="10" t="s">
        <v>25078</v>
      </c>
      <c r="C4529" s="269" t="s">
        <v>30118</v>
      </c>
      <c r="D4529" s="841" t="s">
        <v>15678</v>
      </c>
      <c r="E4529" s="837">
        <v>3500</v>
      </c>
      <c r="F4529" s="269" t="s">
        <v>25688</v>
      </c>
      <c r="G4529" s="841" t="s">
        <v>25689</v>
      </c>
      <c r="H4529" s="842" t="s">
        <v>19587</v>
      </c>
      <c r="I4529" s="842" t="s">
        <v>15585</v>
      </c>
      <c r="J4529" s="107" t="s">
        <v>19587</v>
      </c>
      <c r="K4529" s="10">
        <v>1</v>
      </c>
      <c r="L4529" s="10">
        <v>12</v>
      </c>
      <c r="M4529" s="838">
        <v>44796.930000000008</v>
      </c>
      <c r="N4529" s="10">
        <v>1</v>
      </c>
      <c r="O4529" s="107">
        <v>6</v>
      </c>
      <c r="P4529" s="838">
        <v>22159.199999999997</v>
      </c>
      <c r="Q4529" s="10">
        <v>1</v>
      </c>
      <c r="R4529" s="107">
        <v>12</v>
      </c>
    </row>
    <row r="4530" spans="1:18" s="843" customFormat="1" ht="22.5" x14ac:dyDescent="0.25">
      <c r="A4530" s="107" t="s">
        <v>25077</v>
      </c>
      <c r="B4530" s="10" t="s">
        <v>25078</v>
      </c>
      <c r="C4530" s="269" t="s">
        <v>30118</v>
      </c>
      <c r="D4530" s="841" t="s">
        <v>15678</v>
      </c>
      <c r="E4530" s="837">
        <v>3500</v>
      </c>
      <c r="F4530" s="269" t="s">
        <v>25690</v>
      </c>
      <c r="G4530" s="841" t="s">
        <v>25691</v>
      </c>
      <c r="H4530" s="842" t="s">
        <v>19587</v>
      </c>
      <c r="I4530" s="842" t="s">
        <v>15585</v>
      </c>
      <c r="J4530" s="107" t="s">
        <v>19587</v>
      </c>
      <c r="K4530" s="10">
        <v>1</v>
      </c>
      <c r="L4530" s="10">
        <v>12</v>
      </c>
      <c r="M4530" s="838">
        <v>44913.600000000006</v>
      </c>
      <c r="N4530" s="10">
        <v>1</v>
      </c>
      <c r="O4530" s="107">
        <v>6</v>
      </c>
      <c r="P4530" s="838">
        <v>22159.199999999997</v>
      </c>
      <c r="Q4530" s="10">
        <v>1</v>
      </c>
      <c r="R4530" s="107">
        <v>12</v>
      </c>
    </row>
    <row r="4531" spans="1:18" s="843" customFormat="1" ht="22.5" x14ac:dyDescent="0.25">
      <c r="A4531" s="107" t="s">
        <v>25077</v>
      </c>
      <c r="B4531" s="10" t="s">
        <v>25078</v>
      </c>
      <c r="C4531" s="269" t="s">
        <v>30118</v>
      </c>
      <c r="D4531" s="841" t="s">
        <v>25692</v>
      </c>
      <c r="E4531" s="837">
        <v>2000</v>
      </c>
      <c r="F4531" s="269" t="s">
        <v>25693</v>
      </c>
      <c r="G4531" s="841" t="s">
        <v>25694</v>
      </c>
      <c r="H4531" s="842" t="s">
        <v>19587</v>
      </c>
      <c r="I4531" s="842" t="s">
        <v>15585</v>
      </c>
      <c r="J4531" s="107" t="s">
        <v>19587</v>
      </c>
      <c r="K4531" s="10">
        <v>1</v>
      </c>
      <c r="L4531" s="10">
        <v>12</v>
      </c>
      <c r="M4531" s="838">
        <v>26697</v>
      </c>
      <c r="N4531" s="10">
        <v>1</v>
      </c>
      <c r="O4531" s="107">
        <v>6</v>
      </c>
      <c r="P4531" s="838">
        <v>13080</v>
      </c>
      <c r="Q4531" s="10">
        <v>1</v>
      </c>
      <c r="R4531" s="107">
        <v>12</v>
      </c>
    </row>
    <row r="4532" spans="1:18" s="843" customFormat="1" ht="22.5" x14ac:dyDescent="0.25">
      <c r="A4532" s="107" t="s">
        <v>25077</v>
      </c>
      <c r="B4532" s="10" t="s">
        <v>25078</v>
      </c>
      <c r="C4532" s="269" t="s">
        <v>30118</v>
      </c>
      <c r="D4532" s="841" t="s">
        <v>15678</v>
      </c>
      <c r="E4532" s="837">
        <v>3500</v>
      </c>
      <c r="F4532" s="269" t="s">
        <v>25695</v>
      </c>
      <c r="G4532" s="841" t="s">
        <v>25696</v>
      </c>
      <c r="H4532" s="842" t="s">
        <v>19587</v>
      </c>
      <c r="I4532" s="842" t="s">
        <v>15585</v>
      </c>
      <c r="J4532" s="107" t="s">
        <v>19587</v>
      </c>
      <c r="K4532" s="10">
        <v>1</v>
      </c>
      <c r="L4532" s="10">
        <v>12</v>
      </c>
      <c r="M4532" s="838">
        <v>44913.600000000006</v>
      </c>
      <c r="N4532" s="10">
        <v>1</v>
      </c>
      <c r="O4532" s="107">
        <v>6</v>
      </c>
      <c r="P4532" s="838">
        <v>22159.199999999997</v>
      </c>
      <c r="Q4532" s="10">
        <v>1</v>
      </c>
      <c r="R4532" s="107">
        <v>12</v>
      </c>
    </row>
    <row r="4533" spans="1:18" s="843" customFormat="1" ht="22.5" x14ac:dyDescent="0.25">
      <c r="A4533" s="107" t="s">
        <v>25077</v>
      </c>
      <c r="B4533" s="10" t="s">
        <v>25078</v>
      </c>
      <c r="C4533" s="269" t="s">
        <v>30118</v>
      </c>
      <c r="D4533" s="841" t="s">
        <v>15678</v>
      </c>
      <c r="E4533" s="837">
        <v>3500</v>
      </c>
      <c r="F4533" s="269" t="s">
        <v>25697</v>
      </c>
      <c r="G4533" s="841" t="s">
        <v>25698</v>
      </c>
      <c r="H4533" s="842" t="s">
        <v>19587</v>
      </c>
      <c r="I4533" s="842" t="s">
        <v>15585</v>
      </c>
      <c r="J4533" s="107" t="s">
        <v>19587</v>
      </c>
      <c r="K4533" s="10">
        <v>1</v>
      </c>
      <c r="L4533" s="10">
        <v>12</v>
      </c>
      <c r="M4533" s="838">
        <v>44913.600000000006</v>
      </c>
      <c r="N4533" s="10">
        <v>1</v>
      </c>
      <c r="O4533" s="107">
        <v>6</v>
      </c>
      <c r="P4533" s="838">
        <v>22159.199999999997</v>
      </c>
      <c r="Q4533" s="10">
        <v>1</v>
      </c>
      <c r="R4533" s="107">
        <v>12</v>
      </c>
    </row>
    <row r="4534" spans="1:18" s="843" customFormat="1" ht="22.5" x14ac:dyDescent="0.25">
      <c r="A4534" s="107" t="s">
        <v>25077</v>
      </c>
      <c r="B4534" s="10" t="s">
        <v>25078</v>
      </c>
      <c r="C4534" s="269" t="s">
        <v>30118</v>
      </c>
      <c r="D4534" s="841" t="s">
        <v>15678</v>
      </c>
      <c r="E4534" s="837">
        <v>2000</v>
      </c>
      <c r="F4534" s="269" t="s">
        <v>25699</v>
      </c>
      <c r="G4534" s="841" t="s">
        <v>25700</v>
      </c>
      <c r="H4534" s="842" t="s">
        <v>19587</v>
      </c>
      <c r="I4534" s="842" t="s">
        <v>15585</v>
      </c>
      <c r="J4534" s="107" t="s">
        <v>19587</v>
      </c>
      <c r="K4534" s="10">
        <v>1</v>
      </c>
      <c r="L4534" s="10">
        <v>12</v>
      </c>
      <c r="M4534" s="838">
        <v>26697</v>
      </c>
      <c r="N4534" s="10">
        <v>1</v>
      </c>
      <c r="O4534" s="107">
        <v>6</v>
      </c>
      <c r="P4534" s="838">
        <v>13080</v>
      </c>
      <c r="Q4534" s="10">
        <v>1</v>
      </c>
      <c r="R4534" s="107">
        <v>12</v>
      </c>
    </row>
    <row r="4535" spans="1:18" s="843" customFormat="1" ht="22.5" x14ac:dyDescent="0.25">
      <c r="A4535" s="107" t="s">
        <v>25077</v>
      </c>
      <c r="B4535" s="10" t="s">
        <v>25078</v>
      </c>
      <c r="C4535" s="269" t="s">
        <v>30118</v>
      </c>
      <c r="D4535" s="841" t="s">
        <v>15678</v>
      </c>
      <c r="E4535" s="837">
        <v>3500</v>
      </c>
      <c r="F4535" s="269" t="s">
        <v>25701</v>
      </c>
      <c r="G4535" s="841" t="s">
        <v>25702</v>
      </c>
      <c r="H4535" s="842" t="s">
        <v>19587</v>
      </c>
      <c r="I4535" s="842" t="s">
        <v>15585</v>
      </c>
      <c r="J4535" s="107" t="s">
        <v>19587</v>
      </c>
      <c r="K4535" s="10">
        <v>1</v>
      </c>
      <c r="L4535" s="10">
        <v>12</v>
      </c>
      <c r="M4535" s="838">
        <v>44913.600000000006</v>
      </c>
      <c r="N4535" s="10">
        <v>1</v>
      </c>
      <c r="O4535" s="107">
        <v>6</v>
      </c>
      <c r="P4535" s="838">
        <v>22159.199999999997</v>
      </c>
      <c r="Q4535" s="10">
        <v>1</v>
      </c>
      <c r="R4535" s="107">
        <v>12</v>
      </c>
    </row>
    <row r="4536" spans="1:18" s="843" customFormat="1" ht="22.5" x14ac:dyDescent="0.25">
      <c r="A4536" s="107" t="s">
        <v>25077</v>
      </c>
      <c r="B4536" s="10" t="s">
        <v>25078</v>
      </c>
      <c r="C4536" s="269" t="s">
        <v>30118</v>
      </c>
      <c r="D4536" s="841" t="s">
        <v>15783</v>
      </c>
      <c r="E4536" s="837">
        <v>2000</v>
      </c>
      <c r="F4536" s="269" t="s">
        <v>25703</v>
      </c>
      <c r="G4536" s="841" t="s">
        <v>25704</v>
      </c>
      <c r="H4536" s="842" t="s">
        <v>19587</v>
      </c>
      <c r="I4536" s="842" t="s">
        <v>15585</v>
      </c>
      <c r="J4536" s="107" t="s">
        <v>19587</v>
      </c>
      <c r="K4536" s="10">
        <v>1</v>
      </c>
      <c r="L4536" s="10">
        <v>12</v>
      </c>
      <c r="M4536" s="838">
        <v>27024</v>
      </c>
      <c r="N4536" s="10">
        <v>1</v>
      </c>
      <c r="O4536" s="107">
        <v>6</v>
      </c>
      <c r="P4536" s="838">
        <v>13080</v>
      </c>
      <c r="Q4536" s="10">
        <v>1</v>
      </c>
      <c r="R4536" s="107">
        <v>12</v>
      </c>
    </row>
    <row r="4537" spans="1:18" s="843" customFormat="1" ht="22.5" x14ac:dyDescent="0.25">
      <c r="A4537" s="107" t="s">
        <v>25077</v>
      </c>
      <c r="B4537" s="10" t="s">
        <v>25078</v>
      </c>
      <c r="C4537" s="269" t="s">
        <v>30118</v>
      </c>
      <c r="D4537" s="841" t="s">
        <v>15678</v>
      </c>
      <c r="E4537" s="837">
        <v>2500</v>
      </c>
      <c r="F4537" s="269" t="s">
        <v>25705</v>
      </c>
      <c r="G4537" s="841" t="s">
        <v>25706</v>
      </c>
      <c r="H4537" s="842" t="s">
        <v>19587</v>
      </c>
      <c r="I4537" s="842" t="s">
        <v>15585</v>
      </c>
      <c r="J4537" s="107" t="s">
        <v>19587</v>
      </c>
      <c r="K4537" s="10">
        <v>1</v>
      </c>
      <c r="L4537" s="10">
        <v>12</v>
      </c>
      <c r="M4537" s="838">
        <v>33213.599999999999</v>
      </c>
      <c r="N4537" s="10">
        <v>1</v>
      </c>
      <c r="O4537" s="107">
        <v>6</v>
      </c>
      <c r="P4537" s="838">
        <v>16156.5</v>
      </c>
      <c r="Q4537" s="10">
        <v>1</v>
      </c>
      <c r="R4537" s="107">
        <v>12</v>
      </c>
    </row>
    <row r="4538" spans="1:18" s="843" customFormat="1" ht="22.5" x14ac:dyDescent="0.25">
      <c r="A4538" s="107" t="s">
        <v>25077</v>
      </c>
      <c r="B4538" s="10" t="s">
        <v>25078</v>
      </c>
      <c r="C4538" s="269" t="s">
        <v>30118</v>
      </c>
      <c r="D4538" s="841" t="s">
        <v>15678</v>
      </c>
      <c r="E4538" s="837">
        <v>3200</v>
      </c>
      <c r="F4538" s="269" t="s">
        <v>25707</v>
      </c>
      <c r="G4538" s="841" t="s">
        <v>25708</v>
      </c>
      <c r="H4538" s="842" t="s">
        <v>19587</v>
      </c>
      <c r="I4538" s="842" t="s">
        <v>15585</v>
      </c>
      <c r="J4538" s="107" t="s">
        <v>19587</v>
      </c>
      <c r="K4538" s="10">
        <v>1</v>
      </c>
      <c r="L4538" s="10">
        <v>12</v>
      </c>
      <c r="M4538" s="838">
        <v>41613.600000000006</v>
      </c>
      <c r="N4538" s="10">
        <v>1</v>
      </c>
      <c r="O4538" s="107">
        <v>6</v>
      </c>
      <c r="P4538" s="838">
        <v>20359.199999999997</v>
      </c>
      <c r="Q4538" s="10">
        <v>1</v>
      </c>
      <c r="R4538" s="107">
        <v>12</v>
      </c>
    </row>
    <row r="4539" spans="1:18" s="843" customFormat="1" ht="22.5" x14ac:dyDescent="0.25">
      <c r="A4539" s="107" t="s">
        <v>25077</v>
      </c>
      <c r="B4539" s="10" t="s">
        <v>25078</v>
      </c>
      <c r="C4539" s="269" t="s">
        <v>30118</v>
      </c>
      <c r="D4539" s="841" t="s">
        <v>25709</v>
      </c>
      <c r="E4539" s="837">
        <v>1200</v>
      </c>
      <c r="F4539" s="269" t="s">
        <v>25710</v>
      </c>
      <c r="G4539" s="841" t="s">
        <v>25711</v>
      </c>
      <c r="H4539" s="842" t="s">
        <v>19587</v>
      </c>
      <c r="I4539" s="842" t="s">
        <v>15585</v>
      </c>
      <c r="J4539" s="107" t="s">
        <v>19587</v>
      </c>
      <c r="K4539" s="10">
        <v>1</v>
      </c>
      <c r="L4539" s="10">
        <v>12</v>
      </c>
      <c r="M4539" s="838">
        <v>16233</v>
      </c>
      <c r="N4539" s="10">
        <v>1</v>
      </c>
      <c r="O4539" s="107">
        <v>6</v>
      </c>
      <c r="P4539" s="838">
        <v>7848</v>
      </c>
      <c r="Q4539" s="10">
        <v>1</v>
      </c>
      <c r="R4539" s="107">
        <v>12</v>
      </c>
    </row>
    <row r="4540" spans="1:18" s="843" customFormat="1" ht="22.5" x14ac:dyDescent="0.25">
      <c r="A4540" s="107" t="s">
        <v>25077</v>
      </c>
      <c r="B4540" s="10" t="s">
        <v>25078</v>
      </c>
      <c r="C4540" s="269" t="s">
        <v>30118</v>
      </c>
      <c r="D4540" s="841" t="s">
        <v>15678</v>
      </c>
      <c r="E4540" s="837">
        <v>3500</v>
      </c>
      <c r="F4540" s="269" t="s">
        <v>25712</v>
      </c>
      <c r="G4540" s="841" t="s">
        <v>25713</v>
      </c>
      <c r="H4540" s="842" t="s">
        <v>19587</v>
      </c>
      <c r="I4540" s="842" t="s">
        <v>15585</v>
      </c>
      <c r="J4540" s="107" t="s">
        <v>19587</v>
      </c>
      <c r="K4540" s="10">
        <v>1</v>
      </c>
      <c r="L4540" s="10">
        <v>12</v>
      </c>
      <c r="M4540" s="838">
        <v>44913.600000000006</v>
      </c>
      <c r="N4540" s="10">
        <v>1</v>
      </c>
      <c r="O4540" s="107">
        <v>6</v>
      </c>
      <c r="P4540" s="838">
        <v>22159.199999999997</v>
      </c>
      <c r="Q4540" s="10">
        <v>1</v>
      </c>
      <c r="R4540" s="107">
        <v>12</v>
      </c>
    </row>
    <row r="4541" spans="1:18" s="843" customFormat="1" ht="22.5" x14ac:dyDescent="0.25">
      <c r="A4541" s="107" t="s">
        <v>25077</v>
      </c>
      <c r="B4541" s="10" t="s">
        <v>25078</v>
      </c>
      <c r="C4541" s="269" t="s">
        <v>30118</v>
      </c>
      <c r="D4541" s="841" t="s">
        <v>25714</v>
      </c>
      <c r="E4541" s="837">
        <v>3000</v>
      </c>
      <c r="F4541" s="269" t="s">
        <v>25715</v>
      </c>
      <c r="G4541" s="841" t="s">
        <v>25716</v>
      </c>
      <c r="H4541" s="842" t="s">
        <v>19587</v>
      </c>
      <c r="I4541" s="842" t="s">
        <v>2530</v>
      </c>
      <c r="J4541" s="107" t="s">
        <v>19587</v>
      </c>
      <c r="K4541" s="10">
        <v>1</v>
      </c>
      <c r="L4541" s="10">
        <v>2</v>
      </c>
      <c r="M4541" s="838">
        <v>6328.93</v>
      </c>
      <c r="N4541" s="10">
        <v>1</v>
      </c>
      <c r="O4541" s="107">
        <v>6</v>
      </c>
      <c r="P4541" s="838">
        <v>19159.199999999997</v>
      </c>
      <c r="Q4541" s="10">
        <v>1</v>
      </c>
      <c r="R4541" s="107">
        <v>12</v>
      </c>
    </row>
    <row r="4542" spans="1:18" s="843" customFormat="1" ht="22.5" x14ac:dyDescent="0.25">
      <c r="A4542" s="107" t="s">
        <v>25077</v>
      </c>
      <c r="B4542" s="10" t="s">
        <v>25078</v>
      </c>
      <c r="C4542" s="269" t="s">
        <v>30118</v>
      </c>
      <c r="D4542" s="841" t="s">
        <v>25426</v>
      </c>
      <c r="E4542" s="837">
        <v>2000</v>
      </c>
      <c r="F4542" s="269" t="s">
        <v>25717</v>
      </c>
      <c r="G4542" s="841" t="s">
        <v>25718</v>
      </c>
      <c r="H4542" s="842" t="s">
        <v>19587</v>
      </c>
      <c r="I4542" s="842" t="s">
        <v>15585</v>
      </c>
      <c r="J4542" s="107" t="s">
        <v>19587</v>
      </c>
      <c r="K4542" s="10">
        <v>1</v>
      </c>
      <c r="L4542" s="10">
        <v>12</v>
      </c>
      <c r="M4542" s="838">
        <v>26697</v>
      </c>
      <c r="N4542" s="10">
        <v>1</v>
      </c>
      <c r="O4542" s="107">
        <v>6</v>
      </c>
      <c r="P4542" s="838">
        <v>13080</v>
      </c>
      <c r="Q4542" s="10">
        <v>1</v>
      </c>
      <c r="R4542" s="107">
        <v>12</v>
      </c>
    </row>
    <row r="4543" spans="1:18" s="843" customFormat="1" ht="22.5" x14ac:dyDescent="0.25">
      <c r="A4543" s="107" t="s">
        <v>25077</v>
      </c>
      <c r="B4543" s="10" t="s">
        <v>25078</v>
      </c>
      <c r="C4543" s="269" t="s">
        <v>30118</v>
      </c>
      <c r="D4543" s="841" t="s">
        <v>15678</v>
      </c>
      <c r="E4543" s="837">
        <v>3500</v>
      </c>
      <c r="F4543" s="269" t="s">
        <v>25719</v>
      </c>
      <c r="G4543" s="841" t="s">
        <v>25720</v>
      </c>
      <c r="H4543" s="842" t="s">
        <v>19587</v>
      </c>
      <c r="I4543" s="842" t="s">
        <v>15585</v>
      </c>
      <c r="J4543" s="107" t="s">
        <v>19587</v>
      </c>
      <c r="K4543" s="10">
        <v>1</v>
      </c>
      <c r="L4543" s="10">
        <v>12</v>
      </c>
      <c r="M4543" s="838">
        <v>44913.600000000006</v>
      </c>
      <c r="N4543" s="10">
        <v>1</v>
      </c>
      <c r="O4543" s="107">
        <v>6</v>
      </c>
      <c r="P4543" s="838">
        <v>19713.755999999998</v>
      </c>
      <c r="Q4543" s="10">
        <v>1</v>
      </c>
      <c r="R4543" s="107">
        <v>12</v>
      </c>
    </row>
    <row r="4544" spans="1:18" s="843" customFormat="1" ht="22.5" x14ac:dyDescent="0.25">
      <c r="A4544" s="107" t="s">
        <v>25077</v>
      </c>
      <c r="B4544" s="10" t="s">
        <v>25078</v>
      </c>
      <c r="C4544" s="269" t="s">
        <v>30118</v>
      </c>
      <c r="D4544" s="841" t="s">
        <v>15678</v>
      </c>
      <c r="E4544" s="837">
        <v>2000</v>
      </c>
      <c r="F4544" s="269" t="s">
        <v>25721</v>
      </c>
      <c r="G4544" s="841" t="s">
        <v>25722</v>
      </c>
      <c r="H4544" s="842" t="s">
        <v>19587</v>
      </c>
      <c r="I4544" s="842" t="s">
        <v>15585</v>
      </c>
      <c r="J4544" s="107" t="s">
        <v>19587</v>
      </c>
      <c r="K4544" s="10">
        <v>1</v>
      </c>
      <c r="L4544" s="10">
        <v>12</v>
      </c>
      <c r="M4544" s="838">
        <v>26788.701699999998</v>
      </c>
      <c r="N4544" s="10">
        <v>1</v>
      </c>
      <c r="O4544" s="107">
        <v>6</v>
      </c>
      <c r="P4544" s="838">
        <v>13080</v>
      </c>
      <c r="Q4544" s="10">
        <v>1</v>
      </c>
      <c r="R4544" s="107">
        <v>12</v>
      </c>
    </row>
    <row r="4545" spans="1:18" s="843" customFormat="1" ht="22.5" x14ac:dyDescent="0.25">
      <c r="A4545" s="107" t="s">
        <v>25077</v>
      </c>
      <c r="B4545" s="10" t="s">
        <v>25078</v>
      </c>
      <c r="C4545" s="269" t="s">
        <v>30118</v>
      </c>
      <c r="D4545" s="841" t="s">
        <v>15678</v>
      </c>
      <c r="E4545" s="837">
        <v>2500</v>
      </c>
      <c r="F4545" s="269" t="s">
        <v>25723</v>
      </c>
      <c r="G4545" s="841" t="s">
        <v>25724</v>
      </c>
      <c r="H4545" s="842" t="s">
        <v>19587</v>
      </c>
      <c r="I4545" s="842" t="s">
        <v>15585</v>
      </c>
      <c r="J4545" s="107" t="s">
        <v>19587</v>
      </c>
      <c r="K4545" s="10">
        <v>1</v>
      </c>
      <c r="L4545" s="10">
        <v>12</v>
      </c>
      <c r="M4545" s="838">
        <v>32913.599999999999</v>
      </c>
      <c r="N4545" s="10">
        <v>1</v>
      </c>
      <c r="O4545" s="107">
        <v>6</v>
      </c>
      <c r="P4545" s="838">
        <v>16156.5</v>
      </c>
      <c r="Q4545" s="10">
        <v>1</v>
      </c>
      <c r="R4545" s="107">
        <v>12</v>
      </c>
    </row>
    <row r="4546" spans="1:18" s="843" customFormat="1" ht="22.5" x14ac:dyDescent="0.25">
      <c r="A4546" s="107" t="s">
        <v>25077</v>
      </c>
      <c r="B4546" s="10" t="s">
        <v>25078</v>
      </c>
      <c r="C4546" s="269" t="s">
        <v>30118</v>
      </c>
      <c r="D4546" s="841" t="s">
        <v>15678</v>
      </c>
      <c r="E4546" s="837">
        <v>3500</v>
      </c>
      <c r="F4546" s="269" t="s">
        <v>25725</v>
      </c>
      <c r="G4546" s="841" t="s">
        <v>25726</v>
      </c>
      <c r="H4546" s="842" t="s">
        <v>19587</v>
      </c>
      <c r="I4546" s="842" t="s">
        <v>15585</v>
      </c>
      <c r="J4546" s="107" t="s">
        <v>19587</v>
      </c>
      <c r="K4546" s="10">
        <v>1</v>
      </c>
      <c r="L4546" s="10">
        <v>12</v>
      </c>
      <c r="M4546" s="838">
        <v>44913.600000000006</v>
      </c>
      <c r="N4546" s="10">
        <v>1</v>
      </c>
      <c r="O4546" s="107">
        <v>6</v>
      </c>
      <c r="P4546" s="838">
        <v>22159.199999999997</v>
      </c>
      <c r="Q4546" s="10">
        <v>1</v>
      </c>
      <c r="R4546" s="107">
        <v>12</v>
      </c>
    </row>
    <row r="4547" spans="1:18" s="843" customFormat="1" ht="22.5" x14ac:dyDescent="0.25">
      <c r="A4547" s="107" t="s">
        <v>25077</v>
      </c>
      <c r="B4547" s="10" t="s">
        <v>25078</v>
      </c>
      <c r="C4547" s="269" t="s">
        <v>30118</v>
      </c>
      <c r="D4547" s="841" t="s">
        <v>15678</v>
      </c>
      <c r="E4547" s="837">
        <v>3500</v>
      </c>
      <c r="F4547" s="269" t="s">
        <v>25727</v>
      </c>
      <c r="G4547" s="841" t="s">
        <v>25728</v>
      </c>
      <c r="H4547" s="842" t="s">
        <v>19587</v>
      </c>
      <c r="I4547" s="842" t="s">
        <v>15585</v>
      </c>
      <c r="J4547" s="107" t="s">
        <v>19587</v>
      </c>
      <c r="K4547" s="10">
        <v>1</v>
      </c>
      <c r="L4547" s="10">
        <v>12</v>
      </c>
      <c r="M4547" s="838">
        <v>44913.600000000006</v>
      </c>
      <c r="N4547" s="10">
        <v>1</v>
      </c>
      <c r="O4547" s="107">
        <v>6</v>
      </c>
      <c r="P4547" s="838">
        <v>22159.199999999997</v>
      </c>
      <c r="Q4547" s="10">
        <v>1</v>
      </c>
      <c r="R4547" s="107">
        <v>12</v>
      </c>
    </row>
    <row r="4548" spans="1:18" s="843" customFormat="1" ht="22.5" x14ac:dyDescent="0.25">
      <c r="A4548" s="107" t="s">
        <v>25077</v>
      </c>
      <c r="B4548" s="10" t="s">
        <v>25078</v>
      </c>
      <c r="C4548" s="269" t="s">
        <v>30118</v>
      </c>
      <c r="D4548" s="841" t="s">
        <v>15678</v>
      </c>
      <c r="E4548" s="837">
        <v>2000</v>
      </c>
      <c r="F4548" s="269" t="s">
        <v>25729</v>
      </c>
      <c r="G4548" s="841" t="s">
        <v>25730</v>
      </c>
      <c r="H4548" s="842" t="s">
        <v>19587</v>
      </c>
      <c r="I4548" s="842" t="s">
        <v>15585</v>
      </c>
      <c r="J4548" s="107" t="s">
        <v>19587</v>
      </c>
      <c r="K4548" s="10">
        <v>1</v>
      </c>
      <c r="L4548" s="10">
        <v>12</v>
      </c>
      <c r="M4548" s="838">
        <v>26697</v>
      </c>
      <c r="N4548" s="10">
        <v>1</v>
      </c>
      <c r="O4548" s="107">
        <v>6</v>
      </c>
      <c r="P4548" s="838">
        <v>13080</v>
      </c>
      <c r="Q4548" s="10">
        <v>1</v>
      </c>
      <c r="R4548" s="107">
        <v>12</v>
      </c>
    </row>
    <row r="4549" spans="1:18" s="843" customFormat="1" ht="22.5" x14ac:dyDescent="0.25">
      <c r="A4549" s="107" t="s">
        <v>25077</v>
      </c>
      <c r="B4549" s="10" t="s">
        <v>25078</v>
      </c>
      <c r="C4549" s="269" t="s">
        <v>30118</v>
      </c>
      <c r="D4549" s="841" t="s">
        <v>15678</v>
      </c>
      <c r="E4549" s="837">
        <v>2000</v>
      </c>
      <c r="F4549" s="269" t="s">
        <v>25731</v>
      </c>
      <c r="G4549" s="841" t="s">
        <v>25732</v>
      </c>
      <c r="H4549" s="842" t="s">
        <v>19587</v>
      </c>
      <c r="I4549" s="842" t="s">
        <v>15585</v>
      </c>
      <c r="J4549" s="107" t="s">
        <v>19587</v>
      </c>
      <c r="K4549" s="10">
        <v>1</v>
      </c>
      <c r="L4549" s="10">
        <v>12</v>
      </c>
      <c r="M4549" s="838">
        <v>26697</v>
      </c>
      <c r="N4549" s="10">
        <v>1</v>
      </c>
      <c r="O4549" s="107">
        <v>6</v>
      </c>
      <c r="P4549" s="838">
        <v>13080</v>
      </c>
      <c r="Q4549" s="10">
        <v>1</v>
      </c>
      <c r="R4549" s="107">
        <v>12</v>
      </c>
    </row>
    <row r="4550" spans="1:18" s="843" customFormat="1" ht="22.5" x14ac:dyDescent="0.25">
      <c r="A4550" s="107" t="s">
        <v>25077</v>
      </c>
      <c r="B4550" s="10" t="s">
        <v>25078</v>
      </c>
      <c r="C4550" s="269" t="s">
        <v>30118</v>
      </c>
      <c r="D4550" s="841" t="s">
        <v>25733</v>
      </c>
      <c r="E4550" s="837">
        <v>1700</v>
      </c>
      <c r="F4550" s="269" t="s">
        <v>25734</v>
      </c>
      <c r="G4550" s="841" t="s">
        <v>25735</v>
      </c>
      <c r="H4550" s="842" t="s">
        <v>19587</v>
      </c>
      <c r="I4550" s="842" t="s">
        <v>15585</v>
      </c>
      <c r="J4550" s="107" t="s">
        <v>19587</v>
      </c>
      <c r="K4550" s="10">
        <v>1</v>
      </c>
      <c r="L4550" s="10">
        <v>12</v>
      </c>
      <c r="M4550" s="838">
        <v>22773</v>
      </c>
      <c r="N4550" s="10">
        <v>1</v>
      </c>
      <c r="O4550" s="107">
        <v>6</v>
      </c>
      <c r="P4550" s="838">
        <v>11118</v>
      </c>
      <c r="Q4550" s="10">
        <v>1</v>
      </c>
      <c r="R4550" s="107">
        <v>12</v>
      </c>
    </row>
    <row r="4551" spans="1:18" s="843" customFormat="1" ht="22.5" x14ac:dyDescent="0.25">
      <c r="A4551" s="107" t="s">
        <v>25077</v>
      </c>
      <c r="B4551" s="10" t="s">
        <v>25078</v>
      </c>
      <c r="C4551" s="269" t="s">
        <v>30118</v>
      </c>
      <c r="D4551" s="841" t="s">
        <v>15678</v>
      </c>
      <c r="E4551" s="837">
        <v>2500</v>
      </c>
      <c r="F4551" s="269" t="s">
        <v>25736</v>
      </c>
      <c r="G4551" s="841" t="s">
        <v>25737</v>
      </c>
      <c r="H4551" s="842" t="s">
        <v>19587</v>
      </c>
      <c r="I4551" s="842" t="s">
        <v>15585</v>
      </c>
      <c r="J4551" s="107" t="s">
        <v>19587</v>
      </c>
      <c r="K4551" s="10">
        <v>1</v>
      </c>
      <c r="L4551" s="10">
        <v>12</v>
      </c>
      <c r="M4551" s="838">
        <v>32913.599999999999</v>
      </c>
      <c r="N4551" s="10">
        <v>1</v>
      </c>
      <c r="O4551" s="107">
        <v>6</v>
      </c>
      <c r="P4551" s="838">
        <v>16156.5</v>
      </c>
      <c r="Q4551" s="10">
        <v>1</v>
      </c>
      <c r="R4551" s="107">
        <v>12</v>
      </c>
    </row>
    <row r="4552" spans="1:18" s="843" customFormat="1" ht="22.5" x14ac:dyDescent="0.25">
      <c r="A4552" s="107" t="s">
        <v>25077</v>
      </c>
      <c r="B4552" s="10" t="s">
        <v>25078</v>
      </c>
      <c r="C4552" s="269" t="s">
        <v>30118</v>
      </c>
      <c r="D4552" s="841" t="s">
        <v>15678</v>
      </c>
      <c r="E4552" s="837">
        <v>2000</v>
      </c>
      <c r="F4552" s="269" t="s">
        <v>25738</v>
      </c>
      <c r="G4552" s="841" t="s">
        <v>25739</v>
      </c>
      <c r="H4552" s="842" t="s">
        <v>19587</v>
      </c>
      <c r="I4552" s="842" t="s">
        <v>15585</v>
      </c>
      <c r="J4552" s="107" t="s">
        <v>19587</v>
      </c>
      <c r="K4552" s="10">
        <v>1</v>
      </c>
      <c r="L4552" s="10">
        <v>12</v>
      </c>
      <c r="M4552" s="838">
        <v>26697</v>
      </c>
      <c r="N4552" s="10">
        <v>1</v>
      </c>
      <c r="O4552" s="107">
        <v>6</v>
      </c>
      <c r="P4552" s="838">
        <v>13080</v>
      </c>
      <c r="Q4552" s="10">
        <v>1</v>
      </c>
      <c r="R4552" s="107">
        <v>12</v>
      </c>
    </row>
    <row r="4553" spans="1:18" s="843" customFormat="1" ht="22.5" x14ac:dyDescent="0.25">
      <c r="A4553" s="107" t="s">
        <v>25077</v>
      </c>
      <c r="B4553" s="10" t="s">
        <v>25078</v>
      </c>
      <c r="C4553" s="269" t="s">
        <v>30118</v>
      </c>
      <c r="D4553" s="841" t="s">
        <v>15678</v>
      </c>
      <c r="E4553" s="837">
        <v>2000</v>
      </c>
      <c r="F4553" s="269" t="s">
        <v>25740</v>
      </c>
      <c r="G4553" s="841" t="s">
        <v>25741</v>
      </c>
      <c r="H4553" s="842" t="s">
        <v>19587</v>
      </c>
      <c r="I4553" s="842" t="s">
        <v>15585</v>
      </c>
      <c r="J4553" s="107" t="s">
        <v>19587</v>
      </c>
      <c r="K4553" s="10">
        <v>1</v>
      </c>
      <c r="L4553" s="10">
        <v>12</v>
      </c>
      <c r="M4553" s="838">
        <v>26697</v>
      </c>
      <c r="N4553" s="10">
        <v>1</v>
      </c>
      <c r="O4553" s="107">
        <v>6</v>
      </c>
      <c r="P4553" s="838">
        <v>13080</v>
      </c>
      <c r="Q4553" s="10">
        <v>1</v>
      </c>
      <c r="R4553" s="107">
        <v>12</v>
      </c>
    </row>
    <row r="4554" spans="1:18" s="843" customFormat="1" ht="22.5" x14ac:dyDescent="0.25">
      <c r="A4554" s="107" t="s">
        <v>25077</v>
      </c>
      <c r="B4554" s="10" t="s">
        <v>25078</v>
      </c>
      <c r="C4554" s="269" t="s">
        <v>30118</v>
      </c>
      <c r="D4554" s="841" t="s">
        <v>15678</v>
      </c>
      <c r="E4554" s="837">
        <v>3500</v>
      </c>
      <c r="F4554" s="269" t="s">
        <v>25742</v>
      </c>
      <c r="G4554" s="841" t="s">
        <v>25743</v>
      </c>
      <c r="H4554" s="842" t="s">
        <v>19587</v>
      </c>
      <c r="I4554" s="842" t="s">
        <v>15585</v>
      </c>
      <c r="J4554" s="107" t="s">
        <v>19587</v>
      </c>
      <c r="K4554" s="10">
        <v>1</v>
      </c>
      <c r="L4554" s="10">
        <v>12</v>
      </c>
      <c r="M4554" s="838">
        <v>44913.600000000006</v>
      </c>
      <c r="N4554" s="10">
        <v>1</v>
      </c>
      <c r="O4554" s="107">
        <v>6</v>
      </c>
      <c r="P4554" s="838">
        <v>22159.199999999997</v>
      </c>
      <c r="Q4554" s="10">
        <v>1</v>
      </c>
      <c r="R4554" s="107">
        <v>12</v>
      </c>
    </row>
    <row r="4555" spans="1:18" s="843" customFormat="1" ht="22.5" x14ac:dyDescent="0.25">
      <c r="A4555" s="107" t="s">
        <v>25077</v>
      </c>
      <c r="B4555" s="10" t="s">
        <v>25078</v>
      </c>
      <c r="C4555" s="269" t="s">
        <v>30118</v>
      </c>
      <c r="D4555" s="841" t="s">
        <v>15678</v>
      </c>
      <c r="E4555" s="837">
        <v>3500</v>
      </c>
      <c r="F4555" s="269" t="s">
        <v>25744</v>
      </c>
      <c r="G4555" s="841" t="s">
        <v>25745</v>
      </c>
      <c r="H4555" s="842" t="s">
        <v>19587</v>
      </c>
      <c r="I4555" s="842" t="s">
        <v>15585</v>
      </c>
      <c r="J4555" s="107" t="s">
        <v>19587</v>
      </c>
      <c r="K4555" s="10">
        <v>1</v>
      </c>
      <c r="L4555" s="10">
        <v>12</v>
      </c>
      <c r="M4555" s="838">
        <v>44913.600000000006</v>
      </c>
      <c r="N4555" s="10">
        <v>1</v>
      </c>
      <c r="O4555" s="107">
        <v>6</v>
      </c>
      <c r="P4555" s="838">
        <v>22159.199999999997</v>
      </c>
      <c r="Q4555" s="10">
        <v>1</v>
      </c>
      <c r="R4555" s="107">
        <v>12</v>
      </c>
    </row>
    <row r="4556" spans="1:18" s="843" customFormat="1" ht="22.5" x14ac:dyDescent="0.25">
      <c r="A4556" s="107" t="s">
        <v>25077</v>
      </c>
      <c r="B4556" s="10" t="s">
        <v>25078</v>
      </c>
      <c r="C4556" s="269" t="s">
        <v>30118</v>
      </c>
      <c r="D4556" s="841" t="s">
        <v>15678</v>
      </c>
      <c r="E4556" s="837">
        <v>3500</v>
      </c>
      <c r="F4556" s="269" t="s">
        <v>25746</v>
      </c>
      <c r="G4556" s="841" t="s">
        <v>25747</v>
      </c>
      <c r="H4556" s="842" t="s">
        <v>19587</v>
      </c>
      <c r="I4556" s="842" t="s">
        <v>15585</v>
      </c>
      <c r="J4556" s="107" t="s">
        <v>19587</v>
      </c>
      <c r="K4556" s="10">
        <v>1</v>
      </c>
      <c r="L4556" s="10">
        <v>12</v>
      </c>
      <c r="M4556" s="838">
        <v>44913.600000000006</v>
      </c>
      <c r="N4556" s="10">
        <v>1</v>
      </c>
      <c r="O4556" s="107">
        <v>6</v>
      </c>
      <c r="P4556" s="838">
        <v>22159.199999999997</v>
      </c>
      <c r="Q4556" s="10">
        <v>1</v>
      </c>
      <c r="R4556" s="107">
        <v>12</v>
      </c>
    </row>
    <row r="4557" spans="1:18" s="843" customFormat="1" ht="22.5" x14ac:dyDescent="0.25">
      <c r="A4557" s="107" t="s">
        <v>25077</v>
      </c>
      <c r="B4557" s="10" t="s">
        <v>25078</v>
      </c>
      <c r="C4557" s="269" t="s">
        <v>30118</v>
      </c>
      <c r="D4557" s="841" t="s">
        <v>15678</v>
      </c>
      <c r="E4557" s="837">
        <v>2000</v>
      </c>
      <c r="F4557" s="269" t="s">
        <v>25748</v>
      </c>
      <c r="G4557" s="841" t="s">
        <v>25749</v>
      </c>
      <c r="H4557" s="842" t="s">
        <v>19587</v>
      </c>
      <c r="I4557" s="842" t="s">
        <v>15585</v>
      </c>
      <c r="J4557" s="107" t="s">
        <v>19587</v>
      </c>
      <c r="K4557" s="10">
        <v>1</v>
      </c>
      <c r="L4557" s="10">
        <v>12</v>
      </c>
      <c r="M4557" s="838">
        <v>26697</v>
      </c>
      <c r="N4557" s="10">
        <v>1</v>
      </c>
      <c r="O4557" s="107">
        <v>6</v>
      </c>
      <c r="P4557" s="838">
        <v>13080</v>
      </c>
      <c r="Q4557" s="10">
        <v>1</v>
      </c>
      <c r="R4557" s="107">
        <v>12</v>
      </c>
    </row>
    <row r="4558" spans="1:18" s="843" customFormat="1" ht="22.5" x14ac:dyDescent="0.25">
      <c r="A4558" s="107" t="s">
        <v>25077</v>
      </c>
      <c r="B4558" s="10" t="s">
        <v>25078</v>
      </c>
      <c r="C4558" s="269" t="s">
        <v>30118</v>
      </c>
      <c r="D4558" s="841" t="s">
        <v>15678</v>
      </c>
      <c r="E4558" s="837">
        <v>3500</v>
      </c>
      <c r="F4558" s="269" t="s">
        <v>25750</v>
      </c>
      <c r="G4558" s="841" t="s">
        <v>25751</v>
      </c>
      <c r="H4558" s="842" t="s">
        <v>19587</v>
      </c>
      <c r="I4558" s="842" t="s">
        <v>15585</v>
      </c>
      <c r="J4558" s="107" t="s">
        <v>19587</v>
      </c>
      <c r="K4558" s="10">
        <v>1</v>
      </c>
      <c r="L4558" s="10">
        <v>2</v>
      </c>
      <c r="M4558" s="838">
        <v>7295.6</v>
      </c>
      <c r="N4558" s="10">
        <v>1</v>
      </c>
      <c r="O4558" s="107">
        <v>6</v>
      </c>
      <c r="P4558" s="838">
        <v>22159.199999999997</v>
      </c>
      <c r="Q4558" s="10">
        <v>1</v>
      </c>
      <c r="R4558" s="107">
        <v>12</v>
      </c>
    </row>
    <row r="4559" spans="1:18" s="843" customFormat="1" ht="22.5" x14ac:dyDescent="0.25">
      <c r="A4559" s="107" t="s">
        <v>25077</v>
      </c>
      <c r="B4559" s="10" t="s">
        <v>25078</v>
      </c>
      <c r="C4559" s="269" t="s">
        <v>30118</v>
      </c>
      <c r="D4559" s="841" t="s">
        <v>25426</v>
      </c>
      <c r="E4559" s="837">
        <v>1025</v>
      </c>
      <c r="F4559" s="269" t="s">
        <v>25752</v>
      </c>
      <c r="G4559" s="841" t="s">
        <v>25753</v>
      </c>
      <c r="H4559" s="842" t="s">
        <v>19587</v>
      </c>
      <c r="I4559" s="842" t="s">
        <v>15585</v>
      </c>
      <c r="J4559" s="107" t="s">
        <v>19587</v>
      </c>
      <c r="K4559" s="10">
        <v>1</v>
      </c>
      <c r="L4559" s="10">
        <v>12</v>
      </c>
      <c r="M4559" s="838">
        <v>13617</v>
      </c>
      <c r="N4559" s="10">
        <v>1</v>
      </c>
      <c r="O4559" s="107">
        <v>6</v>
      </c>
      <c r="P4559" s="838">
        <v>6540</v>
      </c>
      <c r="Q4559" s="10">
        <v>1</v>
      </c>
      <c r="R4559" s="107">
        <v>12</v>
      </c>
    </row>
    <row r="4560" spans="1:18" s="843" customFormat="1" ht="22.5" x14ac:dyDescent="0.25">
      <c r="A4560" s="107" t="s">
        <v>25077</v>
      </c>
      <c r="B4560" s="10" t="s">
        <v>25078</v>
      </c>
      <c r="C4560" s="269" t="s">
        <v>30118</v>
      </c>
      <c r="D4560" s="841" t="s">
        <v>15678</v>
      </c>
      <c r="E4560" s="837">
        <v>3500</v>
      </c>
      <c r="F4560" s="269" t="s">
        <v>25754</v>
      </c>
      <c r="G4560" s="841" t="s">
        <v>25755</v>
      </c>
      <c r="H4560" s="842" t="s">
        <v>19587</v>
      </c>
      <c r="I4560" s="842" t="s">
        <v>15585</v>
      </c>
      <c r="J4560" s="107" t="s">
        <v>19587</v>
      </c>
      <c r="K4560" s="10">
        <v>1</v>
      </c>
      <c r="L4560" s="10">
        <v>12</v>
      </c>
      <c r="M4560" s="838">
        <v>44913.600000000006</v>
      </c>
      <c r="N4560" s="10">
        <v>1</v>
      </c>
      <c r="O4560" s="107">
        <v>6</v>
      </c>
      <c r="P4560" s="838">
        <v>22159.199999999997</v>
      </c>
      <c r="Q4560" s="10">
        <v>1</v>
      </c>
      <c r="R4560" s="107">
        <v>12</v>
      </c>
    </row>
    <row r="4561" spans="1:18" s="843" customFormat="1" ht="22.5" x14ac:dyDescent="0.25">
      <c r="A4561" s="107" t="s">
        <v>25077</v>
      </c>
      <c r="B4561" s="10" t="s">
        <v>25078</v>
      </c>
      <c r="C4561" s="269" t="s">
        <v>30118</v>
      </c>
      <c r="D4561" s="841" t="s">
        <v>15678</v>
      </c>
      <c r="E4561" s="837">
        <v>3500</v>
      </c>
      <c r="F4561" s="269" t="s">
        <v>25756</v>
      </c>
      <c r="G4561" s="841" t="s">
        <v>25757</v>
      </c>
      <c r="H4561" s="842" t="s">
        <v>19587</v>
      </c>
      <c r="I4561" s="842" t="s">
        <v>15585</v>
      </c>
      <c r="J4561" s="107" t="s">
        <v>19587</v>
      </c>
      <c r="K4561" s="10">
        <v>1</v>
      </c>
      <c r="L4561" s="10">
        <v>12</v>
      </c>
      <c r="M4561" s="838">
        <v>44913.600000000006</v>
      </c>
      <c r="N4561" s="10">
        <v>1</v>
      </c>
      <c r="O4561" s="107">
        <v>6</v>
      </c>
      <c r="P4561" s="838">
        <v>22159.199999999997</v>
      </c>
      <c r="Q4561" s="10">
        <v>1</v>
      </c>
      <c r="R4561" s="107">
        <v>12</v>
      </c>
    </row>
    <row r="4562" spans="1:18" s="843" customFormat="1" ht="22.5" x14ac:dyDescent="0.25">
      <c r="A4562" s="107" t="s">
        <v>25077</v>
      </c>
      <c r="B4562" s="10" t="s">
        <v>25078</v>
      </c>
      <c r="C4562" s="269" t="s">
        <v>30118</v>
      </c>
      <c r="D4562" s="841" t="s">
        <v>15678</v>
      </c>
      <c r="E4562" s="837">
        <v>3500</v>
      </c>
      <c r="F4562" s="269" t="s">
        <v>25758</v>
      </c>
      <c r="G4562" s="841" t="s">
        <v>25759</v>
      </c>
      <c r="H4562" s="842" t="s">
        <v>19587</v>
      </c>
      <c r="I4562" s="842" t="s">
        <v>15585</v>
      </c>
      <c r="J4562" s="107" t="s">
        <v>19587</v>
      </c>
      <c r="K4562" s="10">
        <v>1</v>
      </c>
      <c r="L4562" s="10">
        <v>12</v>
      </c>
      <c r="M4562" s="838">
        <v>44913.600000000006</v>
      </c>
      <c r="N4562" s="10">
        <v>1</v>
      </c>
      <c r="O4562" s="107">
        <v>6</v>
      </c>
      <c r="P4562" s="838">
        <v>22159.199999999997</v>
      </c>
      <c r="Q4562" s="10">
        <v>1</v>
      </c>
      <c r="R4562" s="107">
        <v>12</v>
      </c>
    </row>
    <row r="4563" spans="1:18" s="843" customFormat="1" ht="22.5" x14ac:dyDescent="0.25">
      <c r="A4563" s="107" t="s">
        <v>25077</v>
      </c>
      <c r="B4563" s="10" t="s">
        <v>25078</v>
      </c>
      <c r="C4563" s="269" t="s">
        <v>30118</v>
      </c>
      <c r="D4563" s="841" t="s">
        <v>15644</v>
      </c>
      <c r="E4563" s="837">
        <v>1400</v>
      </c>
      <c r="F4563" s="269" t="s">
        <v>25760</v>
      </c>
      <c r="G4563" s="841" t="s">
        <v>25761</v>
      </c>
      <c r="H4563" s="842" t="s">
        <v>19587</v>
      </c>
      <c r="I4563" s="842" t="s">
        <v>15585</v>
      </c>
      <c r="J4563" s="107" t="s">
        <v>19587</v>
      </c>
      <c r="K4563" s="10">
        <v>1</v>
      </c>
      <c r="L4563" s="10">
        <v>12</v>
      </c>
      <c r="M4563" s="838">
        <v>18849</v>
      </c>
      <c r="N4563" s="10">
        <v>1</v>
      </c>
      <c r="O4563" s="107">
        <v>6</v>
      </c>
      <c r="P4563" s="838">
        <v>9156</v>
      </c>
      <c r="Q4563" s="10">
        <v>1</v>
      </c>
      <c r="R4563" s="107">
        <v>12</v>
      </c>
    </row>
    <row r="4564" spans="1:18" s="843" customFormat="1" ht="22.5" x14ac:dyDescent="0.25">
      <c r="A4564" s="107" t="s">
        <v>25077</v>
      </c>
      <c r="B4564" s="10" t="s">
        <v>25078</v>
      </c>
      <c r="C4564" s="269" t="s">
        <v>30118</v>
      </c>
      <c r="D4564" s="841" t="s">
        <v>17132</v>
      </c>
      <c r="E4564" s="837">
        <v>3500</v>
      </c>
      <c r="F4564" s="269" t="s">
        <v>25762</v>
      </c>
      <c r="G4564" s="841" t="s">
        <v>25763</v>
      </c>
      <c r="H4564" s="842" t="s">
        <v>19587</v>
      </c>
      <c r="I4564" s="842" t="s">
        <v>15585</v>
      </c>
      <c r="J4564" s="107" t="s">
        <v>19587</v>
      </c>
      <c r="K4564" s="10">
        <v>1</v>
      </c>
      <c r="L4564" s="10">
        <v>12</v>
      </c>
      <c r="M4564" s="838">
        <v>44913.600000000006</v>
      </c>
      <c r="N4564" s="10">
        <v>1</v>
      </c>
      <c r="O4564" s="107">
        <v>6</v>
      </c>
      <c r="P4564" s="838">
        <v>22159.199999999997</v>
      </c>
      <c r="Q4564" s="10">
        <v>1</v>
      </c>
      <c r="R4564" s="107">
        <v>12</v>
      </c>
    </row>
    <row r="4565" spans="1:18" s="843" customFormat="1" ht="22.5" x14ac:dyDescent="0.25">
      <c r="A4565" s="107" t="s">
        <v>25077</v>
      </c>
      <c r="B4565" s="10" t="s">
        <v>25078</v>
      </c>
      <c r="C4565" s="269" t="s">
        <v>30118</v>
      </c>
      <c r="D4565" s="841" t="s">
        <v>15678</v>
      </c>
      <c r="E4565" s="837">
        <v>2500</v>
      </c>
      <c r="F4565" s="269" t="s">
        <v>25764</v>
      </c>
      <c r="G4565" s="841" t="s">
        <v>25765</v>
      </c>
      <c r="H4565" s="842" t="s">
        <v>19587</v>
      </c>
      <c r="I4565" s="842" t="s">
        <v>15585</v>
      </c>
      <c r="J4565" s="107" t="s">
        <v>19587</v>
      </c>
      <c r="K4565" s="10">
        <v>1</v>
      </c>
      <c r="L4565" s="10">
        <v>12</v>
      </c>
      <c r="M4565" s="838">
        <v>22511.676100000004</v>
      </c>
      <c r="N4565" s="10">
        <v>1</v>
      </c>
      <c r="O4565" s="107">
        <v>6</v>
      </c>
      <c r="P4565" s="838">
        <v>10278.9058</v>
      </c>
      <c r="Q4565" s="10">
        <v>1</v>
      </c>
      <c r="R4565" s="107">
        <v>12</v>
      </c>
    </row>
    <row r="4566" spans="1:18" s="843" customFormat="1" ht="22.5" x14ac:dyDescent="0.25">
      <c r="A4566" s="107" t="s">
        <v>25077</v>
      </c>
      <c r="B4566" s="10" t="s">
        <v>25078</v>
      </c>
      <c r="C4566" s="269" t="s">
        <v>30118</v>
      </c>
      <c r="D4566" s="841" t="s">
        <v>15678</v>
      </c>
      <c r="E4566" s="837">
        <v>3500</v>
      </c>
      <c r="F4566" s="269" t="s">
        <v>25766</v>
      </c>
      <c r="G4566" s="841" t="s">
        <v>25767</v>
      </c>
      <c r="H4566" s="842" t="s">
        <v>19587</v>
      </c>
      <c r="I4566" s="842" t="s">
        <v>15585</v>
      </c>
      <c r="J4566" s="107" t="s">
        <v>19587</v>
      </c>
      <c r="K4566" s="10">
        <v>1</v>
      </c>
      <c r="L4566" s="10">
        <v>12</v>
      </c>
      <c r="M4566" s="838">
        <v>44979.450000000004</v>
      </c>
      <c r="N4566" s="10">
        <v>1</v>
      </c>
      <c r="O4566" s="107">
        <v>6</v>
      </c>
      <c r="P4566" s="838">
        <v>22159.199999999997</v>
      </c>
      <c r="Q4566" s="10">
        <v>1</v>
      </c>
      <c r="R4566" s="107">
        <v>12</v>
      </c>
    </row>
    <row r="4567" spans="1:18" s="843" customFormat="1" ht="22.5" x14ac:dyDescent="0.25">
      <c r="A4567" s="107" t="s">
        <v>25077</v>
      </c>
      <c r="B4567" s="10" t="s">
        <v>25078</v>
      </c>
      <c r="C4567" s="269" t="s">
        <v>30118</v>
      </c>
      <c r="D4567" s="841" t="s">
        <v>15678</v>
      </c>
      <c r="E4567" s="837">
        <v>3500</v>
      </c>
      <c r="F4567" s="269" t="s">
        <v>25768</v>
      </c>
      <c r="G4567" s="841" t="s">
        <v>25769</v>
      </c>
      <c r="H4567" s="842" t="s">
        <v>19587</v>
      </c>
      <c r="I4567" s="842" t="s">
        <v>15585</v>
      </c>
      <c r="J4567" s="107" t="s">
        <v>19587</v>
      </c>
      <c r="K4567" s="10">
        <v>1</v>
      </c>
      <c r="L4567" s="10">
        <v>12</v>
      </c>
      <c r="M4567" s="838">
        <v>45161.220000000008</v>
      </c>
      <c r="N4567" s="10">
        <v>1</v>
      </c>
      <c r="O4567" s="107">
        <v>6</v>
      </c>
      <c r="P4567" s="838">
        <v>22159.199999999997</v>
      </c>
      <c r="Q4567" s="10">
        <v>1</v>
      </c>
      <c r="R4567" s="107">
        <v>12</v>
      </c>
    </row>
    <row r="4568" spans="1:18" s="843" customFormat="1" ht="22.5" x14ac:dyDescent="0.25">
      <c r="A4568" s="107" t="s">
        <v>25077</v>
      </c>
      <c r="B4568" s="10" t="s">
        <v>25078</v>
      </c>
      <c r="C4568" s="269" t="s">
        <v>30118</v>
      </c>
      <c r="D4568" s="841" t="s">
        <v>15678</v>
      </c>
      <c r="E4568" s="837">
        <v>3500</v>
      </c>
      <c r="F4568" s="269" t="s">
        <v>25770</v>
      </c>
      <c r="G4568" s="841" t="s">
        <v>25771</v>
      </c>
      <c r="H4568" s="842" t="s">
        <v>19587</v>
      </c>
      <c r="I4568" s="842" t="s">
        <v>15585</v>
      </c>
      <c r="J4568" s="107" t="s">
        <v>19587</v>
      </c>
      <c r="K4568" s="10">
        <v>1</v>
      </c>
      <c r="L4568" s="10">
        <v>12</v>
      </c>
      <c r="M4568" s="838">
        <v>44913.600000000006</v>
      </c>
      <c r="N4568" s="10">
        <v>1</v>
      </c>
      <c r="O4568" s="107">
        <v>6</v>
      </c>
      <c r="P4568" s="838">
        <v>22159.199999999997</v>
      </c>
      <c r="Q4568" s="10">
        <v>1</v>
      </c>
      <c r="R4568" s="107">
        <v>12</v>
      </c>
    </row>
    <row r="4569" spans="1:18" s="843" customFormat="1" ht="22.5" x14ac:dyDescent="0.25">
      <c r="A4569" s="107" t="s">
        <v>25077</v>
      </c>
      <c r="B4569" s="10" t="s">
        <v>25078</v>
      </c>
      <c r="C4569" s="269" t="s">
        <v>30118</v>
      </c>
      <c r="D4569" s="841" t="s">
        <v>15678</v>
      </c>
      <c r="E4569" s="837">
        <v>2000</v>
      </c>
      <c r="F4569" s="269" t="s">
        <v>25772</v>
      </c>
      <c r="G4569" s="841" t="s">
        <v>25773</v>
      </c>
      <c r="H4569" s="842" t="s">
        <v>19587</v>
      </c>
      <c r="I4569" s="842" t="s">
        <v>15585</v>
      </c>
      <c r="J4569" s="107" t="s">
        <v>19587</v>
      </c>
      <c r="K4569" s="10">
        <v>1</v>
      </c>
      <c r="L4569" s="10">
        <v>12</v>
      </c>
      <c r="M4569" s="838">
        <v>26697</v>
      </c>
      <c r="N4569" s="10">
        <v>1</v>
      </c>
      <c r="O4569" s="107">
        <v>6</v>
      </c>
      <c r="P4569" s="838">
        <v>13080</v>
      </c>
      <c r="Q4569" s="10">
        <v>1</v>
      </c>
      <c r="R4569" s="107">
        <v>12</v>
      </c>
    </row>
    <row r="4570" spans="1:18" s="843" customFormat="1" ht="22.5" x14ac:dyDescent="0.25">
      <c r="A4570" s="107" t="s">
        <v>25077</v>
      </c>
      <c r="B4570" s="10" t="s">
        <v>25078</v>
      </c>
      <c r="C4570" s="269" t="s">
        <v>30118</v>
      </c>
      <c r="D4570" s="841" t="s">
        <v>15678</v>
      </c>
      <c r="E4570" s="837">
        <v>3500</v>
      </c>
      <c r="F4570" s="269" t="s">
        <v>25774</v>
      </c>
      <c r="G4570" s="841" t="s">
        <v>25775</v>
      </c>
      <c r="H4570" s="842" t="s">
        <v>19587</v>
      </c>
      <c r="I4570" s="842" t="s">
        <v>15585</v>
      </c>
      <c r="J4570" s="107" t="s">
        <v>19587</v>
      </c>
      <c r="K4570" s="10">
        <v>1</v>
      </c>
      <c r="L4570" s="10">
        <v>12</v>
      </c>
      <c r="M4570" s="838">
        <v>44913.600000000006</v>
      </c>
      <c r="N4570" s="10">
        <v>1</v>
      </c>
      <c r="O4570" s="107">
        <v>6</v>
      </c>
      <c r="P4570" s="838">
        <v>22159.199999999997</v>
      </c>
      <c r="Q4570" s="10">
        <v>1</v>
      </c>
      <c r="R4570" s="107">
        <v>12</v>
      </c>
    </row>
    <row r="4571" spans="1:18" s="843" customFormat="1" ht="22.5" x14ac:dyDescent="0.25">
      <c r="A4571" s="107" t="s">
        <v>25077</v>
      </c>
      <c r="B4571" s="10" t="s">
        <v>25078</v>
      </c>
      <c r="C4571" s="269" t="s">
        <v>30118</v>
      </c>
      <c r="D4571" s="841" t="s">
        <v>15678</v>
      </c>
      <c r="E4571" s="837">
        <v>3500</v>
      </c>
      <c r="F4571" s="269" t="s">
        <v>25776</v>
      </c>
      <c r="G4571" s="841" t="s">
        <v>25777</v>
      </c>
      <c r="H4571" s="842" t="s">
        <v>19587</v>
      </c>
      <c r="I4571" s="842" t="s">
        <v>15585</v>
      </c>
      <c r="J4571" s="107" t="s">
        <v>19587</v>
      </c>
      <c r="K4571" s="10">
        <v>1</v>
      </c>
      <c r="L4571" s="10">
        <v>12</v>
      </c>
      <c r="M4571" s="838">
        <v>44913.600000000006</v>
      </c>
      <c r="N4571" s="10">
        <v>1</v>
      </c>
      <c r="O4571" s="107">
        <v>6</v>
      </c>
      <c r="P4571" s="838">
        <v>22159.199999999997</v>
      </c>
      <c r="Q4571" s="10">
        <v>1</v>
      </c>
      <c r="R4571" s="107">
        <v>12</v>
      </c>
    </row>
    <row r="4572" spans="1:18" s="843" customFormat="1" ht="22.5" x14ac:dyDescent="0.25">
      <c r="A4572" s="107" t="s">
        <v>25077</v>
      </c>
      <c r="B4572" s="10" t="s">
        <v>25078</v>
      </c>
      <c r="C4572" s="269" t="s">
        <v>30118</v>
      </c>
      <c r="D4572" s="841" t="s">
        <v>15834</v>
      </c>
      <c r="E4572" s="837">
        <v>2000</v>
      </c>
      <c r="F4572" s="269" t="s">
        <v>25778</v>
      </c>
      <c r="G4572" s="841" t="s">
        <v>25779</v>
      </c>
      <c r="H4572" s="842" t="s">
        <v>19587</v>
      </c>
      <c r="I4572" s="842" t="s">
        <v>15585</v>
      </c>
      <c r="J4572" s="107" t="s">
        <v>19587</v>
      </c>
      <c r="K4572" s="10">
        <v>1</v>
      </c>
      <c r="L4572" s="10">
        <v>12</v>
      </c>
      <c r="M4572" s="838">
        <v>26697</v>
      </c>
      <c r="N4572" s="10">
        <v>1</v>
      </c>
      <c r="O4572" s="107">
        <v>6</v>
      </c>
      <c r="P4572" s="838">
        <v>13080</v>
      </c>
      <c r="Q4572" s="10">
        <v>1</v>
      </c>
      <c r="R4572" s="107">
        <v>12</v>
      </c>
    </row>
    <row r="4573" spans="1:18" s="843" customFormat="1" ht="22.5" x14ac:dyDescent="0.25">
      <c r="A4573" s="107" t="s">
        <v>25077</v>
      </c>
      <c r="B4573" s="10" t="s">
        <v>25078</v>
      </c>
      <c r="C4573" s="269" t="s">
        <v>30118</v>
      </c>
      <c r="D4573" s="841" t="s">
        <v>15678</v>
      </c>
      <c r="E4573" s="837">
        <v>2000</v>
      </c>
      <c r="F4573" s="269" t="s">
        <v>25780</v>
      </c>
      <c r="G4573" s="841" t="s">
        <v>25781</v>
      </c>
      <c r="H4573" s="842" t="s">
        <v>19587</v>
      </c>
      <c r="I4573" s="842" t="s">
        <v>15585</v>
      </c>
      <c r="J4573" s="107" t="s">
        <v>19587</v>
      </c>
      <c r="K4573" s="10">
        <v>1</v>
      </c>
      <c r="L4573" s="10">
        <v>12</v>
      </c>
      <c r="M4573" s="838">
        <v>26697</v>
      </c>
      <c r="N4573" s="10">
        <v>1</v>
      </c>
      <c r="O4573" s="107">
        <v>6</v>
      </c>
      <c r="P4573" s="838">
        <v>13080</v>
      </c>
      <c r="Q4573" s="10">
        <v>1</v>
      </c>
      <c r="R4573" s="107">
        <v>12</v>
      </c>
    </row>
    <row r="4574" spans="1:18" s="843" customFormat="1" ht="22.5" x14ac:dyDescent="0.25">
      <c r="A4574" s="107" t="s">
        <v>25077</v>
      </c>
      <c r="B4574" s="10" t="s">
        <v>25078</v>
      </c>
      <c r="C4574" s="269" t="s">
        <v>30118</v>
      </c>
      <c r="D4574" s="841" t="s">
        <v>15678</v>
      </c>
      <c r="E4574" s="837">
        <v>3500</v>
      </c>
      <c r="F4574" s="269" t="s">
        <v>25782</v>
      </c>
      <c r="G4574" s="841" t="s">
        <v>25783</v>
      </c>
      <c r="H4574" s="842" t="s">
        <v>19587</v>
      </c>
      <c r="I4574" s="842" t="s">
        <v>15585</v>
      </c>
      <c r="J4574" s="107" t="s">
        <v>19587</v>
      </c>
      <c r="K4574" s="10">
        <v>1</v>
      </c>
      <c r="L4574" s="10">
        <v>12</v>
      </c>
      <c r="M4574" s="838">
        <v>44913.600000000006</v>
      </c>
      <c r="N4574" s="10">
        <v>1</v>
      </c>
      <c r="O4574" s="107">
        <v>6</v>
      </c>
      <c r="P4574" s="838">
        <v>22159.199999999997</v>
      </c>
      <c r="Q4574" s="10">
        <v>1</v>
      </c>
      <c r="R4574" s="107">
        <v>12</v>
      </c>
    </row>
    <row r="4575" spans="1:18" s="843" customFormat="1" ht="22.5" x14ac:dyDescent="0.25">
      <c r="A4575" s="107" t="s">
        <v>25077</v>
      </c>
      <c r="B4575" s="10" t="s">
        <v>25078</v>
      </c>
      <c r="C4575" s="269" t="s">
        <v>30118</v>
      </c>
      <c r="D4575" s="841" t="s">
        <v>17552</v>
      </c>
      <c r="E4575" s="837">
        <v>1500</v>
      </c>
      <c r="F4575" s="269" t="s">
        <v>25784</v>
      </c>
      <c r="G4575" s="841" t="s">
        <v>25785</v>
      </c>
      <c r="H4575" s="842" t="s">
        <v>19587</v>
      </c>
      <c r="I4575" s="842" t="s">
        <v>15585</v>
      </c>
      <c r="J4575" s="107" t="s">
        <v>19587</v>
      </c>
      <c r="K4575" s="10">
        <v>1</v>
      </c>
      <c r="L4575" s="10">
        <v>12</v>
      </c>
      <c r="M4575" s="838">
        <v>20157</v>
      </c>
      <c r="N4575" s="10">
        <v>1</v>
      </c>
      <c r="O4575" s="107">
        <v>6</v>
      </c>
      <c r="P4575" s="838">
        <v>9810</v>
      </c>
      <c r="Q4575" s="10">
        <v>1</v>
      </c>
      <c r="R4575" s="107">
        <v>12</v>
      </c>
    </row>
    <row r="4576" spans="1:18" s="843" customFormat="1" ht="22.5" x14ac:dyDescent="0.25">
      <c r="A4576" s="107" t="s">
        <v>25077</v>
      </c>
      <c r="B4576" s="10" t="s">
        <v>25078</v>
      </c>
      <c r="C4576" s="269" t="s">
        <v>30118</v>
      </c>
      <c r="D4576" s="841" t="s">
        <v>15678</v>
      </c>
      <c r="E4576" s="837">
        <v>2000</v>
      </c>
      <c r="F4576" s="269" t="s">
        <v>25786</v>
      </c>
      <c r="G4576" s="841" t="s">
        <v>25787</v>
      </c>
      <c r="H4576" s="842" t="s">
        <v>19587</v>
      </c>
      <c r="I4576" s="842" t="s">
        <v>15585</v>
      </c>
      <c r="J4576" s="107" t="s">
        <v>19587</v>
      </c>
      <c r="K4576" s="10">
        <v>1</v>
      </c>
      <c r="L4576" s="10">
        <v>12</v>
      </c>
      <c r="M4576" s="838">
        <v>26697</v>
      </c>
      <c r="N4576" s="10">
        <v>1</v>
      </c>
      <c r="O4576" s="107">
        <v>6</v>
      </c>
      <c r="P4576" s="838">
        <v>13080</v>
      </c>
      <c r="Q4576" s="10">
        <v>1</v>
      </c>
      <c r="R4576" s="107">
        <v>12</v>
      </c>
    </row>
    <row r="4577" spans="1:18" s="843" customFormat="1" ht="22.5" x14ac:dyDescent="0.25">
      <c r="A4577" s="107" t="s">
        <v>25077</v>
      </c>
      <c r="B4577" s="10" t="s">
        <v>25078</v>
      </c>
      <c r="C4577" s="269" t="s">
        <v>30118</v>
      </c>
      <c r="D4577" s="841" t="s">
        <v>15678</v>
      </c>
      <c r="E4577" s="837">
        <v>2000</v>
      </c>
      <c r="F4577" s="269" t="s">
        <v>25788</v>
      </c>
      <c r="G4577" s="841" t="s">
        <v>25789</v>
      </c>
      <c r="H4577" s="842" t="s">
        <v>19587</v>
      </c>
      <c r="I4577" s="842" t="s">
        <v>15585</v>
      </c>
      <c r="J4577" s="107" t="s">
        <v>19587</v>
      </c>
      <c r="K4577" s="10">
        <v>1</v>
      </c>
      <c r="L4577" s="10">
        <v>12</v>
      </c>
      <c r="M4577" s="838">
        <v>26697</v>
      </c>
      <c r="N4577" s="10">
        <v>1</v>
      </c>
      <c r="O4577" s="107">
        <v>6</v>
      </c>
      <c r="P4577" s="838">
        <v>13080</v>
      </c>
      <c r="Q4577" s="10">
        <v>1</v>
      </c>
      <c r="R4577" s="107">
        <v>12</v>
      </c>
    </row>
    <row r="4578" spans="1:18" s="843" customFormat="1" ht="22.5" x14ac:dyDescent="0.25">
      <c r="A4578" s="107" t="s">
        <v>25077</v>
      </c>
      <c r="B4578" s="10" t="s">
        <v>25078</v>
      </c>
      <c r="C4578" s="269" t="s">
        <v>30118</v>
      </c>
      <c r="D4578" s="841" t="s">
        <v>16903</v>
      </c>
      <c r="E4578" s="837">
        <v>1200</v>
      </c>
      <c r="F4578" s="269" t="s">
        <v>25790</v>
      </c>
      <c r="G4578" s="841" t="s">
        <v>25791</v>
      </c>
      <c r="H4578" s="842" t="s">
        <v>19587</v>
      </c>
      <c r="I4578" s="842" t="s">
        <v>15585</v>
      </c>
      <c r="J4578" s="107" t="s">
        <v>19587</v>
      </c>
      <c r="K4578" s="10">
        <v>1</v>
      </c>
      <c r="L4578" s="10">
        <v>12</v>
      </c>
      <c r="M4578" s="838">
        <v>16233</v>
      </c>
      <c r="N4578" s="10">
        <v>1</v>
      </c>
      <c r="O4578" s="107">
        <v>6</v>
      </c>
      <c r="P4578" s="838">
        <v>7848</v>
      </c>
      <c r="Q4578" s="10">
        <v>1</v>
      </c>
      <c r="R4578" s="107">
        <v>12</v>
      </c>
    </row>
    <row r="4579" spans="1:18" s="843" customFormat="1" ht="22.5" x14ac:dyDescent="0.25">
      <c r="A4579" s="107" t="s">
        <v>25077</v>
      </c>
      <c r="B4579" s="10" t="s">
        <v>25078</v>
      </c>
      <c r="C4579" s="269" t="s">
        <v>30118</v>
      </c>
      <c r="D4579" s="841" t="s">
        <v>16903</v>
      </c>
      <c r="E4579" s="837">
        <v>1200</v>
      </c>
      <c r="F4579" s="269" t="s">
        <v>25792</v>
      </c>
      <c r="G4579" s="841" t="s">
        <v>25793</v>
      </c>
      <c r="H4579" s="842" t="s">
        <v>19587</v>
      </c>
      <c r="I4579" s="842" t="s">
        <v>15585</v>
      </c>
      <c r="J4579" s="107" t="s">
        <v>19587</v>
      </c>
      <c r="K4579" s="10">
        <v>1</v>
      </c>
      <c r="L4579" s="10">
        <v>12</v>
      </c>
      <c r="M4579" s="838">
        <v>16233</v>
      </c>
      <c r="N4579" s="10">
        <v>1</v>
      </c>
      <c r="O4579" s="107">
        <v>6</v>
      </c>
      <c r="P4579" s="838">
        <v>7848</v>
      </c>
      <c r="Q4579" s="10">
        <v>1</v>
      </c>
      <c r="R4579" s="107">
        <v>12</v>
      </c>
    </row>
    <row r="4580" spans="1:18" s="843" customFormat="1" ht="22.5" x14ac:dyDescent="0.25">
      <c r="A4580" s="107" t="s">
        <v>25077</v>
      </c>
      <c r="B4580" s="10" t="s">
        <v>25078</v>
      </c>
      <c r="C4580" s="269" t="s">
        <v>30118</v>
      </c>
      <c r="D4580" s="841" t="s">
        <v>15678</v>
      </c>
      <c r="E4580" s="837">
        <v>3500</v>
      </c>
      <c r="F4580" s="269" t="s">
        <v>25794</v>
      </c>
      <c r="G4580" s="841" t="s">
        <v>25795</v>
      </c>
      <c r="H4580" s="842" t="s">
        <v>19587</v>
      </c>
      <c r="I4580" s="842" t="s">
        <v>15585</v>
      </c>
      <c r="J4580" s="107" t="s">
        <v>19587</v>
      </c>
      <c r="K4580" s="10">
        <v>1</v>
      </c>
      <c r="L4580" s="10">
        <v>2</v>
      </c>
      <c r="M4580" s="838">
        <v>7295.6</v>
      </c>
      <c r="N4580" s="10">
        <v>1</v>
      </c>
      <c r="O4580" s="107">
        <v>6</v>
      </c>
      <c r="P4580" s="838">
        <v>22159.199999999997</v>
      </c>
      <c r="Q4580" s="10">
        <v>1</v>
      </c>
      <c r="R4580" s="107">
        <v>12</v>
      </c>
    </row>
    <row r="4581" spans="1:18" s="843" customFormat="1" ht="22.5" x14ac:dyDescent="0.25">
      <c r="A4581" s="107" t="s">
        <v>25077</v>
      </c>
      <c r="B4581" s="10" t="s">
        <v>25078</v>
      </c>
      <c r="C4581" s="269" t="s">
        <v>30118</v>
      </c>
      <c r="D4581" s="841" t="s">
        <v>25234</v>
      </c>
      <c r="E4581" s="837">
        <v>3000</v>
      </c>
      <c r="F4581" s="269" t="s">
        <v>25796</v>
      </c>
      <c r="G4581" s="841" t="s">
        <v>25797</v>
      </c>
      <c r="H4581" s="842" t="s">
        <v>19587</v>
      </c>
      <c r="I4581" s="842" t="s">
        <v>15585</v>
      </c>
      <c r="J4581" s="107" t="s">
        <v>19587</v>
      </c>
      <c r="K4581" s="10">
        <v>1</v>
      </c>
      <c r="L4581" s="10">
        <v>12</v>
      </c>
      <c r="M4581" s="838">
        <v>38913.599999999999</v>
      </c>
      <c r="N4581" s="10">
        <v>1</v>
      </c>
      <c r="O4581" s="107">
        <v>6</v>
      </c>
      <c r="P4581" s="838">
        <v>19159.199999999997</v>
      </c>
      <c r="Q4581" s="10">
        <v>1</v>
      </c>
      <c r="R4581" s="107">
        <v>12</v>
      </c>
    </row>
    <row r="4582" spans="1:18" s="843" customFormat="1" ht="22.5" x14ac:dyDescent="0.25">
      <c r="A4582" s="107" t="s">
        <v>25077</v>
      </c>
      <c r="B4582" s="10" t="s">
        <v>25078</v>
      </c>
      <c r="C4582" s="269" t="s">
        <v>30118</v>
      </c>
      <c r="D4582" s="841" t="s">
        <v>15678</v>
      </c>
      <c r="E4582" s="837">
        <v>2000</v>
      </c>
      <c r="F4582" s="269" t="s">
        <v>25798</v>
      </c>
      <c r="G4582" s="841" t="s">
        <v>25799</v>
      </c>
      <c r="H4582" s="842" t="s">
        <v>19587</v>
      </c>
      <c r="I4582" s="842" t="s">
        <v>15585</v>
      </c>
      <c r="J4582" s="107" t="s">
        <v>19587</v>
      </c>
      <c r="K4582" s="10">
        <v>1</v>
      </c>
      <c r="L4582" s="10">
        <v>12</v>
      </c>
      <c r="M4582" s="838">
        <v>26697</v>
      </c>
      <c r="N4582" s="10">
        <v>1</v>
      </c>
      <c r="O4582" s="107">
        <v>6</v>
      </c>
      <c r="P4582" s="838">
        <v>13080</v>
      </c>
      <c r="Q4582" s="10">
        <v>1</v>
      </c>
      <c r="R4582" s="107">
        <v>12</v>
      </c>
    </row>
    <row r="4583" spans="1:18" s="843" customFormat="1" ht="22.5" x14ac:dyDescent="0.25">
      <c r="A4583" s="107" t="s">
        <v>25077</v>
      </c>
      <c r="B4583" s="10" t="s">
        <v>25078</v>
      </c>
      <c r="C4583" s="269" t="s">
        <v>30118</v>
      </c>
      <c r="D4583" s="841" t="s">
        <v>25520</v>
      </c>
      <c r="E4583" s="837">
        <v>1800</v>
      </c>
      <c r="F4583" s="269" t="s">
        <v>25800</v>
      </c>
      <c r="G4583" s="841" t="s">
        <v>25801</v>
      </c>
      <c r="H4583" s="842" t="s">
        <v>19587</v>
      </c>
      <c r="I4583" s="842" t="s">
        <v>15585</v>
      </c>
      <c r="J4583" s="107" t="s">
        <v>19587</v>
      </c>
      <c r="K4583" s="10">
        <v>1</v>
      </c>
      <c r="L4583" s="10">
        <v>12</v>
      </c>
      <c r="M4583" s="838">
        <v>24081</v>
      </c>
      <c r="N4583" s="10">
        <v>1</v>
      </c>
      <c r="O4583" s="107">
        <v>6</v>
      </c>
      <c r="P4583" s="838">
        <v>11772</v>
      </c>
      <c r="Q4583" s="10">
        <v>1</v>
      </c>
      <c r="R4583" s="107">
        <v>12</v>
      </c>
    </row>
    <row r="4584" spans="1:18" s="843" customFormat="1" ht="22.5" x14ac:dyDescent="0.25">
      <c r="A4584" s="107" t="s">
        <v>25077</v>
      </c>
      <c r="B4584" s="10" t="s">
        <v>25078</v>
      </c>
      <c r="C4584" s="269" t="s">
        <v>30118</v>
      </c>
      <c r="D4584" s="841" t="s">
        <v>25802</v>
      </c>
      <c r="E4584" s="837">
        <v>1200</v>
      </c>
      <c r="F4584" s="269" t="s">
        <v>25803</v>
      </c>
      <c r="G4584" s="841" t="s">
        <v>25804</v>
      </c>
      <c r="H4584" s="842" t="s">
        <v>19587</v>
      </c>
      <c r="I4584" s="842" t="s">
        <v>15585</v>
      </c>
      <c r="J4584" s="107" t="s">
        <v>19587</v>
      </c>
      <c r="K4584" s="10">
        <v>1</v>
      </c>
      <c r="L4584" s="10">
        <v>12</v>
      </c>
      <c r="M4584" s="838">
        <v>16233</v>
      </c>
      <c r="N4584" s="10">
        <v>1</v>
      </c>
      <c r="O4584" s="107">
        <v>6</v>
      </c>
      <c r="P4584" s="838">
        <v>7848</v>
      </c>
      <c r="Q4584" s="10">
        <v>1</v>
      </c>
      <c r="R4584" s="107">
        <v>12</v>
      </c>
    </row>
    <row r="4585" spans="1:18" s="843" customFormat="1" ht="22.5" x14ac:dyDescent="0.25">
      <c r="A4585" s="107" t="s">
        <v>25077</v>
      </c>
      <c r="B4585" s="10" t="s">
        <v>25078</v>
      </c>
      <c r="C4585" s="269" t="s">
        <v>30118</v>
      </c>
      <c r="D4585" s="841" t="s">
        <v>15678</v>
      </c>
      <c r="E4585" s="837">
        <v>2000</v>
      </c>
      <c r="F4585" s="269" t="s">
        <v>25805</v>
      </c>
      <c r="G4585" s="841" t="s">
        <v>25806</v>
      </c>
      <c r="H4585" s="842" t="s">
        <v>19587</v>
      </c>
      <c r="I4585" s="842" t="s">
        <v>15585</v>
      </c>
      <c r="J4585" s="107" t="s">
        <v>19587</v>
      </c>
      <c r="K4585" s="10">
        <v>1</v>
      </c>
      <c r="L4585" s="10">
        <v>12</v>
      </c>
      <c r="M4585" s="838">
        <v>25980.216</v>
      </c>
      <c r="N4585" s="10">
        <v>1</v>
      </c>
      <c r="O4585" s="107">
        <v>6</v>
      </c>
      <c r="P4585" s="838">
        <v>13080</v>
      </c>
      <c r="Q4585" s="10">
        <v>1</v>
      </c>
      <c r="R4585" s="107">
        <v>12</v>
      </c>
    </row>
    <row r="4586" spans="1:18" s="843" customFormat="1" ht="22.5" x14ac:dyDescent="0.25">
      <c r="A4586" s="107" t="s">
        <v>25077</v>
      </c>
      <c r="B4586" s="10" t="s">
        <v>25078</v>
      </c>
      <c r="C4586" s="269" t="s">
        <v>30118</v>
      </c>
      <c r="D4586" s="841" t="s">
        <v>15678</v>
      </c>
      <c r="E4586" s="837">
        <v>3500</v>
      </c>
      <c r="F4586" s="269" t="s">
        <v>25807</v>
      </c>
      <c r="G4586" s="841" t="s">
        <v>25808</v>
      </c>
      <c r="H4586" s="842" t="s">
        <v>19587</v>
      </c>
      <c r="I4586" s="842" t="s">
        <v>15585</v>
      </c>
      <c r="J4586" s="107" t="s">
        <v>19587</v>
      </c>
      <c r="K4586" s="10">
        <v>1</v>
      </c>
      <c r="L4586" s="10">
        <v>12</v>
      </c>
      <c r="M4586" s="838">
        <v>44913.600000000006</v>
      </c>
      <c r="N4586" s="10">
        <v>1</v>
      </c>
      <c r="O4586" s="107">
        <v>6</v>
      </c>
      <c r="P4586" s="838">
        <v>22159.199999999997</v>
      </c>
      <c r="Q4586" s="10">
        <v>1</v>
      </c>
      <c r="R4586" s="107">
        <v>12</v>
      </c>
    </row>
    <row r="4587" spans="1:18" s="843" customFormat="1" ht="22.5" x14ac:dyDescent="0.25">
      <c r="A4587" s="107" t="s">
        <v>25077</v>
      </c>
      <c r="B4587" s="10" t="s">
        <v>25078</v>
      </c>
      <c r="C4587" s="269" t="s">
        <v>30118</v>
      </c>
      <c r="D4587" s="841" t="s">
        <v>15678</v>
      </c>
      <c r="E4587" s="837">
        <v>3500</v>
      </c>
      <c r="F4587" s="269" t="s">
        <v>25809</v>
      </c>
      <c r="G4587" s="841" t="s">
        <v>25810</v>
      </c>
      <c r="H4587" s="842" t="s">
        <v>19587</v>
      </c>
      <c r="I4587" s="842" t="s">
        <v>15585</v>
      </c>
      <c r="J4587" s="107" t="s">
        <v>19587</v>
      </c>
      <c r="K4587" s="10">
        <v>2</v>
      </c>
      <c r="L4587" s="10">
        <v>1</v>
      </c>
      <c r="M4587" s="838">
        <v>3717.8</v>
      </c>
      <c r="N4587" s="10">
        <v>1</v>
      </c>
      <c r="O4587" s="107">
        <v>6</v>
      </c>
      <c r="P4587" s="838">
        <v>21925.87</v>
      </c>
      <c r="Q4587" s="10">
        <v>1</v>
      </c>
      <c r="R4587" s="107">
        <v>12</v>
      </c>
    </row>
    <row r="4588" spans="1:18" s="843" customFormat="1" ht="22.5" x14ac:dyDescent="0.25">
      <c r="A4588" s="107" t="s">
        <v>25077</v>
      </c>
      <c r="B4588" s="10" t="s">
        <v>25078</v>
      </c>
      <c r="C4588" s="269" t="s">
        <v>30118</v>
      </c>
      <c r="D4588" s="841" t="s">
        <v>15678</v>
      </c>
      <c r="E4588" s="837">
        <v>3500</v>
      </c>
      <c r="F4588" s="269" t="s">
        <v>25811</v>
      </c>
      <c r="G4588" s="841" t="s">
        <v>25812</v>
      </c>
      <c r="H4588" s="842" t="s">
        <v>19587</v>
      </c>
      <c r="I4588" s="842" t="s">
        <v>15585</v>
      </c>
      <c r="J4588" s="107" t="s">
        <v>19587</v>
      </c>
      <c r="K4588" s="10">
        <v>1</v>
      </c>
      <c r="L4588" s="10">
        <v>12</v>
      </c>
      <c r="M4588" s="838">
        <v>44913.600000000006</v>
      </c>
      <c r="N4588" s="10">
        <v>1</v>
      </c>
      <c r="O4588" s="107">
        <v>6</v>
      </c>
      <c r="P4588" s="838">
        <v>22159.199999999997</v>
      </c>
      <c r="Q4588" s="10">
        <v>1</v>
      </c>
      <c r="R4588" s="107">
        <v>12</v>
      </c>
    </row>
    <row r="4589" spans="1:18" s="843" customFormat="1" ht="22.5" x14ac:dyDescent="0.25">
      <c r="A4589" s="107" t="s">
        <v>25077</v>
      </c>
      <c r="B4589" s="10" t="s">
        <v>25078</v>
      </c>
      <c r="C4589" s="269" t="s">
        <v>30118</v>
      </c>
      <c r="D4589" s="841" t="s">
        <v>15678</v>
      </c>
      <c r="E4589" s="837">
        <v>3500</v>
      </c>
      <c r="F4589" s="269" t="s">
        <v>25813</v>
      </c>
      <c r="G4589" s="841" t="s">
        <v>25814</v>
      </c>
      <c r="H4589" s="842" t="s">
        <v>19587</v>
      </c>
      <c r="I4589" s="842" t="s">
        <v>15585</v>
      </c>
      <c r="J4589" s="107" t="s">
        <v>19587</v>
      </c>
      <c r="K4589" s="10">
        <v>1</v>
      </c>
      <c r="L4589" s="10">
        <v>12</v>
      </c>
      <c r="M4589" s="838">
        <v>44913.600000000006</v>
      </c>
      <c r="N4589" s="10">
        <v>1</v>
      </c>
      <c r="O4589" s="107">
        <v>6</v>
      </c>
      <c r="P4589" s="838">
        <v>22159.199999999997</v>
      </c>
      <c r="Q4589" s="10">
        <v>1</v>
      </c>
      <c r="R4589" s="107">
        <v>12</v>
      </c>
    </row>
    <row r="4590" spans="1:18" s="843" customFormat="1" ht="22.5" x14ac:dyDescent="0.25">
      <c r="A4590" s="107" t="s">
        <v>25077</v>
      </c>
      <c r="B4590" s="10" t="s">
        <v>25078</v>
      </c>
      <c r="C4590" s="269" t="s">
        <v>30118</v>
      </c>
      <c r="D4590" s="841" t="s">
        <v>15783</v>
      </c>
      <c r="E4590" s="837">
        <v>2000</v>
      </c>
      <c r="F4590" s="269" t="s">
        <v>25815</v>
      </c>
      <c r="G4590" s="841" t="s">
        <v>25816</v>
      </c>
      <c r="H4590" s="842" t="s">
        <v>19587</v>
      </c>
      <c r="I4590" s="842" t="s">
        <v>15585</v>
      </c>
      <c r="J4590" s="107" t="s">
        <v>19587</v>
      </c>
      <c r="K4590" s="10">
        <v>1</v>
      </c>
      <c r="L4590" s="10">
        <v>12</v>
      </c>
      <c r="M4590" s="838">
        <v>27024</v>
      </c>
      <c r="N4590" s="10">
        <v>1</v>
      </c>
      <c r="O4590" s="107">
        <v>6</v>
      </c>
      <c r="P4590" s="838">
        <v>13080</v>
      </c>
      <c r="Q4590" s="10">
        <v>1</v>
      </c>
      <c r="R4590" s="107">
        <v>12</v>
      </c>
    </row>
    <row r="4591" spans="1:18" s="843" customFormat="1" ht="22.5" x14ac:dyDescent="0.25">
      <c r="A4591" s="107" t="s">
        <v>25077</v>
      </c>
      <c r="B4591" s="10" t="s">
        <v>25078</v>
      </c>
      <c r="C4591" s="269" t="s">
        <v>30118</v>
      </c>
      <c r="D4591" s="841" t="s">
        <v>15678</v>
      </c>
      <c r="E4591" s="837">
        <v>3500</v>
      </c>
      <c r="F4591" s="269" t="s">
        <v>25817</v>
      </c>
      <c r="G4591" s="841" t="s">
        <v>25818</v>
      </c>
      <c r="H4591" s="842" t="s">
        <v>19587</v>
      </c>
      <c r="I4591" s="842" t="s">
        <v>15585</v>
      </c>
      <c r="J4591" s="107" t="s">
        <v>19587</v>
      </c>
      <c r="K4591" s="10">
        <v>1</v>
      </c>
      <c r="L4591" s="10">
        <v>2</v>
      </c>
      <c r="M4591" s="838">
        <v>7295.6</v>
      </c>
      <c r="N4591" s="10">
        <v>1</v>
      </c>
      <c r="O4591" s="107">
        <v>6</v>
      </c>
      <c r="P4591" s="838">
        <v>22159.199999999997</v>
      </c>
      <c r="Q4591" s="10">
        <v>1</v>
      </c>
      <c r="R4591" s="107">
        <v>12</v>
      </c>
    </row>
    <row r="4592" spans="1:18" s="843" customFormat="1" ht="22.5" x14ac:dyDescent="0.25">
      <c r="A4592" s="107" t="s">
        <v>25077</v>
      </c>
      <c r="B4592" s="10" t="s">
        <v>25078</v>
      </c>
      <c r="C4592" s="269" t="s">
        <v>30118</v>
      </c>
      <c r="D4592" s="841" t="s">
        <v>15678</v>
      </c>
      <c r="E4592" s="837">
        <v>2000</v>
      </c>
      <c r="F4592" s="269" t="s">
        <v>25819</v>
      </c>
      <c r="G4592" s="841" t="s">
        <v>25820</v>
      </c>
      <c r="H4592" s="842" t="s">
        <v>19587</v>
      </c>
      <c r="I4592" s="842" t="s">
        <v>15585</v>
      </c>
      <c r="J4592" s="107" t="s">
        <v>19587</v>
      </c>
      <c r="K4592" s="10">
        <v>1</v>
      </c>
      <c r="L4592" s="10">
        <v>12</v>
      </c>
      <c r="M4592" s="838">
        <v>26697</v>
      </c>
      <c r="N4592" s="10">
        <v>1</v>
      </c>
      <c r="O4592" s="107">
        <v>6</v>
      </c>
      <c r="P4592" s="838">
        <v>13080</v>
      </c>
      <c r="Q4592" s="10">
        <v>1</v>
      </c>
      <c r="R4592" s="107">
        <v>12</v>
      </c>
    </row>
    <row r="4593" spans="1:18" s="843" customFormat="1" ht="22.5" x14ac:dyDescent="0.25">
      <c r="A4593" s="107" t="s">
        <v>25077</v>
      </c>
      <c r="B4593" s="10" t="s">
        <v>25078</v>
      </c>
      <c r="C4593" s="269" t="s">
        <v>30118</v>
      </c>
      <c r="D4593" s="841" t="s">
        <v>25821</v>
      </c>
      <c r="E4593" s="837">
        <v>2000</v>
      </c>
      <c r="F4593" s="269" t="s">
        <v>25822</v>
      </c>
      <c r="G4593" s="841" t="s">
        <v>25823</v>
      </c>
      <c r="H4593" s="842" t="s">
        <v>19587</v>
      </c>
      <c r="I4593" s="842" t="s">
        <v>15585</v>
      </c>
      <c r="J4593" s="107" t="s">
        <v>19587</v>
      </c>
      <c r="K4593" s="10">
        <v>1</v>
      </c>
      <c r="L4593" s="10">
        <v>12</v>
      </c>
      <c r="M4593" s="838">
        <v>27024</v>
      </c>
      <c r="N4593" s="10">
        <v>1</v>
      </c>
      <c r="O4593" s="107">
        <v>6</v>
      </c>
      <c r="P4593" s="838">
        <v>13080</v>
      </c>
      <c r="Q4593" s="10">
        <v>1</v>
      </c>
      <c r="R4593" s="107">
        <v>12</v>
      </c>
    </row>
    <row r="4594" spans="1:18" s="843" customFormat="1" ht="22.5" x14ac:dyDescent="0.25">
      <c r="A4594" s="107" t="s">
        <v>25077</v>
      </c>
      <c r="B4594" s="10" t="s">
        <v>25078</v>
      </c>
      <c r="C4594" s="269" t="s">
        <v>30118</v>
      </c>
      <c r="D4594" s="841" t="s">
        <v>15678</v>
      </c>
      <c r="E4594" s="837">
        <v>3500</v>
      </c>
      <c r="F4594" s="269" t="s">
        <v>25824</v>
      </c>
      <c r="G4594" s="841" t="s">
        <v>25825</v>
      </c>
      <c r="H4594" s="842" t="s">
        <v>19587</v>
      </c>
      <c r="I4594" s="842" t="s">
        <v>15585</v>
      </c>
      <c r="J4594" s="107" t="s">
        <v>19587</v>
      </c>
      <c r="K4594" s="10">
        <v>1</v>
      </c>
      <c r="L4594" s="10">
        <v>12</v>
      </c>
      <c r="M4594" s="838">
        <v>44913.600000000006</v>
      </c>
      <c r="N4594" s="10">
        <v>1</v>
      </c>
      <c r="O4594" s="107">
        <v>6</v>
      </c>
      <c r="P4594" s="838">
        <v>22159.199999999997</v>
      </c>
      <c r="Q4594" s="10">
        <v>1</v>
      </c>
      <c r="R4594" s="107">
        <v>12</v>
      </c>
    </row>
    <row r="4595" spans="1:18" s="843" customFormat="1" ht="22.5" x14ac:dyDescent="0.25">
      <c r="A4595" s="107" t="s">
        <v>25077</v>
      </c>
      <c r="B4595" s="10" t="s">
        <v>25078</v>
      </c>
      <c r="C4595" s="269" t="s">
        <v>30118</v>
      </c>
      <c r="D4595" s="841" t="s">
        <v>15678</v>
      </c>
      <c r="E4595" s="837">
        <v>3500</v>
      </c>
      <c r="F4595" s="269" t="s">
        <v>25826</v>
      </c>
      <c r="G4595" s="841" t="s">
        <v>25827</v>
      </c>
      <c r="H4595" s="842" t="s">
        <v>19587</v>
      </c>
      <c r="I4595" s="842" t="s">
        <v>15585</v>
      </c>
      <c r="J4595" s="107" t="s">
        <v>19587</v>
      </c>
      <c r="K4595" s="10">
        <v>1</v>
      </c>
      <c r="L4595" s="10">
        <v>12</v>
      </c>
      <c r="M4595" s="838">
        <v>44913.600000000006</v>
      </c>
      <c r="N4595" s="10">
        <v>1</v>
      </c>
      <c r="O4595" s="107">
        <v>6</v>
      </c>
      <c r="P4595" s="838">
        <v>22159.199999999997</v>
      </c>
      <c r="Q4595" s="10">
        <v>1</v>
      </c>
      <c r="R4595" s="107">
        <v>12</v>
      </c>
    </row>
    <row r="4596" spans="1:18" s="843" customFormat="1" ht="22.5" x14ac:dyDescent="0.25">
      <c r="A4596" s="107" t="s">
        <v>25077</v>
      </c>
      <c r="B4596" s="10" t="s">
        <v>25078</v>
      </c>
      <c r="C4596" s="269" t="s">
        <v>30118</v>
      </c>
      <c r="D4596" s="841" t="s">
        <v>15678</v>
      </c>
      <c r="E4596" s="837">
        <v>3500</v>
      </c>
      <c r="F4596" s="269" t="s">
        <v>25828</v>
      </c>
      <c r="G4596" s="841" t="s">
        <v>25829</v>
      </c>
      <c r="H4596" s="842" t="s">
        <v>19587</v>
      </c>
      <c r="I4596" s="842" t="s">
        <v>2530</v>
      </c>
      <c r="J4596" s="107" t="s">
        <v>19587</v>
      </c>
      <c r="K4596" s="10">
        <v>1</v>
      </c>
      <c r="L4596" s="10">
        <v>2</v>
      </c>
      <c r="M4596" s="838">
        <v>7295.6</v>
      </c>
      <c r="N4596" s="10">
        <v>1</v>
      </c>
      <c r="O4596" s="107">
        <v>6</v>
      </c>
      <c r="P4596" s="838">
        <v>22159.199999999997</v>
      </c>
      <c r="Q4596" s="10">
        <v>1</v>
      </c>
      <c r="R4596" s="107">
        <v>12</v>
      </c>
    </row>
    <row r="4597" spans="1:18" s="843" customFormat="1" ht="22.5" x14ac:dyDescent="0.25">
      <c r="A4597" s="107" t="s">
        <v>25077</v>
      </c>
      <c r="B4597" s="10" t="s">
        <v>25078</v>
      </c>
      <c r="C4597" s="269" t="s">
        <v>30118</v>
      </c>
      <c r="D4597" s="841" t="s">
        <v>16903</v>
      </c>
      <c r="E4597" s="837">
        <v>1200</v>
      </c>
      <c r="F4597" s="269" t="s">
        <v>25830</v>
      </c>
      <c r="G4597" s="841" t="s">
        <v>25831</v>
      </c>
      <c r="H4597" s="842" t="s">
        <v>19587</v>
      </c>
      <c r="I4597" s="842" t="s">
        <v>15585</v>
      </c>
      <c r="J4597" s="107" t="s">
        <v>19587</v>
      </c>
      <c r="K4597" s="10">
        <v>1</v>
      </c>
      <c r="L4597" s="10">
        <v>12</v>
      </c>
      <c r="M4597" s="838">
        <v>16233</v>
      </c>
      <c r="N4597" s="10">
        <v>1</v>
      </c>
      <c r="O4597" s="107">
        <v>6</v>
      </c>
      <c r="P4597" s="838">
        <v>7848</v>
      </c>
      <c r="Q4597" s="10">
        <v>1</v>
      </c>
      <c r="R4597" s="107">
        <v>12</v>
      </c>
    </row>
    <row r="4598" spans="1:18" s="843" customFormat="1" ht="22.5" x14ac:dyDescent="0.25">
      <c r="A4598" s="107" t="s">
        <v>25077</v>
      </c>
      <c r="B4598" s="10" t="s">
        <v>25078</v>
      </c>
      <c r="C4598" s="269" t="s">
        <v>30118</v>
      </c>
      <c r="D4598" s="841" t="s">
        <v>16903</v>
      </c>
      <c r="E4598" s="837">
        <v>1200</v>
      </c>
      <c r="F4598" s="269" t="s">
        <v>25832</v>
      </c>
      <c r="G4598" s="841" t="s">
        <v>25833</v>
      </c>
      <c r="H4598" s="842" t="s">
        <v>19587</v>
      </c>
      <c r="I4598" s="842" t="s">
        <v>15585</v>
      </c>
      <c r="J4598" s="107" t="s">
        <v>19587</v>
      </c>
      <c r="K4598" s="10">
        <v>1</v>
      </c>
      <c r="L4598" s="10">
        <v>12</v>
      </c>
      <c r="M4598" s="838">
        <v>16233</v>
      </c>
      <c r="N4598" s="10">
        <v>1</v>
      </c>
      <c r="O4598" s="107">
        <v>6</v>
      </c>
      <c r="P4598" s="838">
        <v>7848</v>
      </c>
      <c r="Q4598" s="10">
        <v>1</v>
      </c>
      <c r="R4598" s="107">
        <v>12</v>
      </c>
    </row>
    <row r="4599" spans="1:18" s="843" customFormat="1" ht="22.5" x14ac:dyDescent="0.25">
      <c r="A4599" s="107" t="s">
        <v>25077</v>
      </c>
      <c r="B4599" s="10" t="s">
        <v>25078</v>
      </c>
      <c r="C4599" s="269" t="s">
        <v>30118</v>
      </c>
      <c r="D4599" s="841" t="s">
        <v>15678</v>
      </c>
      <c r="E4599" s="837">
        <v>3500</v>
      </c>
      <c r="F4599" s="269" t="s">
        <v>25834</v>
      </c>
      <c r="G4599" s="841" t="s">
        <v>25835</v>
      </c>
      <c r="H4599" s="842" t="s">
        <v>19587</v>
      </c>
      <c r="I4599" s="842" t="s">
        <v>15585</v>
      </c>
      <c r="J4599" s="107" t="s">
        <v>19587</v>
      </c>
      <c r="K4599" s="10">
        <v>1</v>
      </c>
      <c r="L4599" s="10">
        <v>12</v>
      </c>
      <c r="M4599" s="838">
        <v>44913.600000000006</v>
      </c>
      <c r="N4599" s="10">
        <v>1</v>
      </c>
      <c r="O4599" s="107">
        <v>6</v>
      </c>
      <c r="P4599" s="838">
        <v>22159.199999999997</v>
      </c>
      <c r="Q4599" s="10">
        <v>1</v>
      </c>
      <c r="R4599" s="107">
        <v>12</v>
      </c>
    </row>
    <row r="4600" spans="1:18" s="843" customFormat="1" ht="22.5" x14ac:dyDescent="0.25">
      <c r="A4600" s="107" t="s">
        <v>25077</v>
      </c>
      <c r="B4600" s="10" t="s">
        <v>25078</v>
      </c>
      <c r="C4600" s="269" t="s">
        <v>30118</v>
      </c>
      <c r="D4600" s="841" t="s">
        <v>15678</v>
      </c>
      <c r="E4600" s="837">
        <v>3500</v>
      </c>
      <c r="F4600" s="269" t="s">
        <v>25836</v>
      </c>
      <c r="G4600" s="841" t="s">
        <v>25837</v>
      </c>
      <c r="H4600" s="842" t="s">
        <v>19587</v>
      </c>
      <c r="I4600" s="842" t="s">
        <v>15585</v>
      </c>
      <c r="J4600" s="107" t="s">
        <v>19587</v>
      </c>
      <c r="K4600" s="10">
        <v>1</v>
      </c>
      <c r="L4600" s="10">
        <v>2</v>
      </c>
      <c r="M4600" s="838">
        <v>7295.6</v>
      </c>
      <c r="N4600" s="10">
        <v>1</v>
      </c>
      <c r="O4600" s="107">
        <v>6</v>
      </c>
      <c r="P4600" s="838">
        <v>22159.199999999997</v>
      </c>
      <c r="Q4600" s="10">
        <v>1</v>
      </c>
      <c r="R4600" s="107">
        <v>12</v>
      </c>
    </row>
    <row r="4601" spans="1:18" s="843" customFormat="1" ht="22.5" x14ac:dyDescent="0.25">
      <c r="A4601" s="107" t="s">
        <v>25077</v>
      </c>
      <c r="B4601" s="10" t="s">
        <v>25078</v>
      </c>
      <c r="C4601" s="269" t="s">
        <v>30118</v>
      </c>
      <c r="D4601" s="841" t="s">
        <v>25426</v>
      </c>
      <c r="E4601" s="837">
        <v>2000</v>
      </c>
      <c r="F4601" s="269" t="s">
        <v>25838</v>
      </c>
      <c r="G4601" s="841" t="s">
        <v>25839</v>
      </c>
      <c r="H4601" s="842" t="s">
        <v>19587</v>
      </c>
      <c r="I4601" s="842" t="s">
        <v>15585</v>
      </c>
      <c r="J4601" s="107" t="s">
        <v>19587</v>
      </c>
      <c r="K4601" s="10">
        <v>1</v>
      </c>
      <c r="L4601" s="10">
        <v>12</v>
      </c>
      <c r="M4601" s="838">
        <v>27024</v>
      </c>
      <c r="N4601" s="10">
        <v>1</v>
      </c>
      <c r="O4601" s="107">
        <v>6</v>
      </c>
      <c r="P4601" s="838">
        <v>13080</v>
      </c>
      <c r="Q4601" s="10">
        <v>1</v>
      </c>
      <c r="R4601" s="107">
        <v>12</v>
      </c>
    </row>
    <row r="4602" spans="1:18" s="843" customFormat="1" ht="22.5" x14ac:dyDescent="0.25">
      <c r="A4602" s="107" t="s">
        <v>25077</v>
      </c>
      <c r="B4602" s="10" t="s">
        <v>25078</v>
      </c>
      <c r="C4602" s="269" t="s">
        <v>30118</v>
      </c>
      <c r="D4602" s="841" t="s">
        <v>15678</v>
      </c>
      <c r="E4602" s="837">
        <v>2000</v>
      </c>
      <c r="F4602" s="269" t="s">
        <v>25840</v>
      </c>
      <c r="G4602" s="841" t="s">
        <v>25841</v>
      </c>
      <c r="H4602" s="842" t="s">
        <v>19587</v>
      </c>
      <c r="I4602" s="842" t="s">
        <v>15585</v>
      </c>
      <c r="J4602" s="107" t="s">
        <v>19587</v>
      </c>
      <c r="K4602" s="10">
        <v>1</v>
      </c>
      <c r="L4602" s="10">
        <v>12</v>
      </c>
      <c r="M4602" s="838">
        <v>25216.429699999997</v>
      </c>
      <c r="N4602" s="10">
        <v>1</v>
      </c>
      <c r="O4602" s="107">
        <v>6</v>
      </c>
      <c r="P4602" s="838">
        <v>13080</v>
      </c>
      <c r="Q4602" s="10">
        <v>1</v>
      </c>
      <c r="R4602" s="107">
        <v>12</v>
      </c>
    </row>
    <row r="4603" spans="1:18" s="843" customFormat="1" ht="22.5" x14ac:dyDescent="0.25">
      <c r="A4603" s="107" t="s">
        <v>25077</v>
      </c>
      <c r="B4603" s="10" t="s">
        <v>25078</v>
      </c>
      <c r="C4603" s="269" t="s">
        <v>30118</v>
      </c>
      <c r="D4603" s="841" t="s">
        <v>15678</v>
      </c>
      <c r="E4603" s="837">
        <v>3500</v>
      </c>
      <c r="F4603" s="269" t="s">
        <v>25842</v>
      </c>
      <c r="G4603" s="841" t="s">
        <v>25843</v>
      </c>
      <c r="H4603" s="842" t="s">
        <v>19587</v>
      </c>
      <c r="I4603" s="842" t="s">
        <v>15585</v>
      </c>
      <c r="J4603" s="107" t="s">
        <v>19587</v>
      </c>
      <c r="K4603" s="10">
        <v>1</v>
      </c>
      <c r="L4603" s="10">
        <v>12</v>
      </c>
      <c r="M4603" s="838">
        <v>44913.600000000006</v>
      </c>
      <c r="N4603" s="10">
        <v>1</v>
      </c>
      <c r="O4603" s="107">
        <v>6</v>
      </c>
      <c r="P4603" s="838">
        <v>22159.199999999997</v>
      </c>
      <c r="Q4603" s="10">
        <v>1</v>
      </c>
      <c r="R4603" s="107">
        <v>12</v>
      </c>
    </row>
    <row r="4604" spans="1:18" s="843" customFormat="1" ht="22.5" x14ac:dyDescent="0.25">
      <c r="A4604" s="107" t="s">
        <v>25077</v>
      </c>
      <c r="B4604" s="10" t="s">
        <v>25078</v>
      </c>
      <c r="C4604" s="269" t="s">
        <v>30118</v>
      </c>
      <c r="D4604" s="841" t="s">
        <v>15678</v>
      </c>
      <c r="E4604" s="837">
        <v>2500</v>
      </c>
      <c r="F4604" s="269" t="s">
        <v>25844</v>
      </c>
      <c r="G4604" s="841" t="s">
        <v>25845</v>
      </c>
      <c r="H4604" s="842" t="s">
        <v>19587</v>
      </c>
      <c r="I4604" s="842" t="s">
        <v>15585</v>
      </c>
      <c r="J4604" s="107" t="s">
        <v>19587</v>
      </c>
      <c r="K4604" s="10">
        <v>1</v>
      </c>
      <c r="L4604" s="10">
        <v>12</v>
      </c>
      <c r="M4604" s="838">
        <v>32913.599999999999</v>
      </c>
      <c r="N4604" s="10">
        <v>1</v>
      </c>
      <c r="O4604" s="107">
        <v>6</v>
      </c>
      <c r="P4604" s="838">
        <v>13470.2</v>
      </c>
      <c r="Q4604" s="10">
        <v>1</v>
      </c>
      <c r="R4604" s="107">
        <v>12</v>
      </c>
    </row>
    <row r="4605" spans="1:18" s="843" customFormat="1" ht="22.5" x14ac:dyDescent="0.25">
      <c r="A4605" s="107" t="s">
        <v>25077</v>
      </c>
      <c r="B4605" s="10" t="s">
        <v>25078</v>
      </c>
      <c r="C4605" s="269" t="s">
        <v>30118</v>
      </c>
      <c r="D4605" s="841" t="s">
        <v>15678</v>
      </c>
      <c r="E4605" s="837">
        <v>3500</v>
      </c>
      <c r="F4605" s="269" t="s">
        <v>25846</v>
      </c>
      <c r="G4605" s="841" t="s">
        <v>25847</v>
      </c>
      <c r="H4605" s="842" t="s">
        <v>19587</v>
      </c>
      <c r="I4605" s="842" t="s">
        <v>15585</v>
      </c>
      <c r="J4605" s="107" t="s">
        <v>19587</v>
      </c>
      <c r="K4605" s="10">
        <v>1</v>
      </c>
      <c r="L4605" s="10">
        <v>2</v>
      </c>
      <c r="M4605" s="838">
        <v>7295.6</v>
      </c>
      <c r="N4605" s="10">
        <v>1</v>
      </c>
      <c r="O4605" s="107">
        <v>6</v>
      </c>
      <c r="P4605" s="838">
        <v>22159.199999999997</v>
      </c>
      <c r="Q4605" s="10">
        <v>1</v>
      </c>
      <c r="R4605" s="107">
        <v>12</v>
      </c>
    </row>
    <row r="4606" spans="1:18" s="843" customFormat="1" ht="22.5" x14ac:dyDescent="0.25">
      <c r="A4606" s="107" t="s">
        <v>25077</v>
      </c>
      <c r="B4606" s="10" t="s">
        <v>25078</v>
      </c>
      <c r="C4606" s="269" t="s">
        <v>30118</v>
      </c>
      <c r="D4606" s="841" t="s">
        <v>25709</v>
      </c>
      <c r="E4606" s="837">
        <v>1200</v>
      </c>
      <c r="F4606" s="269" t="s">
        <v>25848</v>
      </c>
      <c r="G4606" s="841" t="s">
        <v>25849</v>
      </c>
      <c r="H4606" s="842" t="s">
        <v>19587</v>
      </c>
      <c r="I4606" s="842" t="s">
        <v>15585</v>
      </c>
      <c r="J4606" s="107" t="s">
        <v>19587</v>
      </c>
      <c r="K4606" s="10">
        <v>1</v>
      </c>
      <c r="L4606" s="10">
        <v>12</v>
      </c>
      <c r="M4606" s="838">
        <v>15528.7</v>
      </c>
      <c r="N4606" s="10">
        <v>1</v>
      </c>
      <c r="O4606" s="107">
        <v>6</v>
      </c>
      <c r="P4606" s="838">
        <v>6540</v>
      </c>
      <c r="Q4606" s="10">
        <v>1</v>
      </c>
      <c r="R4606" s="107">
        <v>12</v>
      </c>
    </row>
    <row r="4607" spans="1:18" s="843" customFormat="1" ht="22.5" x14ac:dyDescent="0.25">
      <c r="A4607" s="107" t="s">
        <v>25077</v>
      </c>
      <c r="B4607" s="10" t="s">
        <v>25078</v>
      </c>
      <c r="C4607" s="269" t="s">
        <v>30118</v>
      </c>
      <c r="D4607" s="841" t="s">
        <v>25850</v>
      </c>
      <c r="E4607" s="837">
        <v>2500</v>
      </c>
      <c r="F4607" s="269" t="s">
        <v>25851</v>
      </c>
      <c r="G4607" s="841" t="s">
        <v>25852</v>
      </c>
      <c r="H4607" s="842" t="s">
        <v>19587</v>
      </c>
      <c r="I4607" s="842" t="s">
        <v>15585</v>
      </c>
      <c r="J4607" s="107" t="s">
        <v>19587</v>
      </c>
      <c r="K4607" s="10">
        <v>1</v>
      </c>
      <c r="L4607" s="10">
        <v>2</v>
      </c>
      <c r="M4607" s="838">
        <v>5354.4596999999994</v>
      </c>
      <c r="N4607" s="10">
        <v>1</v>
      </c>
      <c r="O4607" s="107">
        <v>6</v>
      </c>
      <c r="P4607" s="838">
        <v>16156.5</v>
      </c>
      <c r="Q4607" s="10">
        <v>1</v>
      </c>
      <c r="R4607" s="107">
        <v>12</v>
      </c>
    </row>
    <row r="4608" spans="1:18" s="843" customFormat="1" ht="22.5" x14ac:dyDescent="0.25">
      <c r="A4608" s="107" t="s">
        <v>25077</v>
      </c>
      <c r="B4608" s="10" t="s">
        <v>25078</v>
      </c>
      <c r="C4608" s="269" t="s">
        <v>30118</v>
      </c>
      <c r="D4608" s="841" t="s">
        <v>15678</v>
      </c>
      <c r="E4608" s="837">
        <v>3500</v>
      </c>
      <c r="F4608" s="269" t="s">
        <v>25853</v>
      </c>
      <c r="G4608" s="841" t="s">
        <v>25854</v>
      </c>
      <c r="H4608" s="842" t="s">
        <v>19587</v>
      </c>
      <c r="I4608" s="842" t="s">
        <v>15585</v>
      </c>
      <c r="J4608" s="107" t="s">
        <v>19587</v>
      </c>
      <c r="K4608" s="10">
        <v>1</v>
      </c>
      <c r="L4608" s="10">
        <v>12</v>
      </c>
      <c r="M4608" s="838">
        <v>44913.600000000006</v>
      </c>
      <c r="N4608" s="10">
        <v>1</v>
      </c>
      <c r="O4608" s="107">
        <v>6</v>
      </c>
      <c r="P4608" s="838">
        <v>22159.199999999997</v>
      </c>
      <c r="Q4608" s="10">
        <v>1</v>
      </c>
      <c r="R4608" s="107">
        <v>12</v>
      </c>
    </row>
    <row r="4609" spans="1:18" s="843" customFormat="1" ht="22.5" x14ac:dyDescent="0.25">
      <c r="A4609" s="107" t="s">
        <v>25077</v>
      </c>
      <c r="B4609" s="10" t="s">
        <v>25078</v>
      </c>
      <c r="C4609" s="269" t="s">
        <v>30118</v>
      </c>
      <c r="D4609" s="841" t="s">
        <v>15678</v>
      </c>
      <c r="E4609" s="837">
        <v>3500</v>
      </c>
      <c r="F4609" s="269" t="s">
        <v>25855</v>
      </c>
      <c r="G4609" s="841" t="s">
        <v>25856</v>
      </c>
      <c r="H4609" s="842" t="s">
        <v>19587</v>
      </c>
      <c r="I4609" s="842" t="s">
        <v>15585</v>
      </c>
      <c r="J4609" s="107" t="s">
        <v>19587</v>
      </c>
      <c r="K4609" s="10">
        <v>1</v>
      </c>
      <c r="L4609" s="10">
        <v>12</v>
      </c>
      <c r="M4609" s="838">
        <v>44913.600000000006</v>
      </c>
      <c r="N4609" s="10">
        <v>1</v>
      </c>
      <c r="O4609" s="107">
        <v>6</v>
      </c>
      <c r="P4609" s="838">
        <v>22159.199999999997</v>
      </c>
      <c r="Q4609" s="10">
        <v>1</v>
      </c>
      <c r="R4609" s="107">
        <v>12</v>
      </c>
    </row>
    <row r="4610" spans="1:18" s="843" customFormat="1" ht="22.5" x14ac:dyDescent="0.25">
      <c r="A4610" s="107" t="s">
        <v>25077</v>
      </c>
      <c r="B4610" s="10" t="s">
        <v>25078</v>
      </c>
      <c r="C4610" s="269" t="s">
        <v>30118</v>
      </c>
      <c r="D4610" s="841" t="s">
        <v>25857</v>
      </c>
      <c r="E4610" s="837">
        <v>2500</v>
      </c>
      <c r="F4610" s="269" t="s">
        <v>25858</v>
      </c>
      <c r="G4610" s="841" t="s">
        <v>25859</v>
      </c>
      <c r="H4610" s="842" t="s">
        <v>19587</v>
      </c>
      <c r="I4610" s="842" t="s">
        <v>25083</v>
      </c>
      <c r="J4610" s="107" t="s">
        <v>19093</v>
      </c>
      <c r="K4610" s="10">
        <v>1</v>
      </c>
      <c r="L4610" s="10">
        <v>12</v>
      </c>
      <c r="M4610" s="838">
        <v>33213.599999999999</v>
      </c>
      <c r="N4610" s="10">
        <v>1</v>
      </c>
      <c r="O4610" s="107">
        <v>6</v>
      </c>
      <c r="P4610" s="838">
        <v>16156.5</v>
      </c>
      <c r="Q4610" s="10">
        <v>1</v>
      </c>
      <c r="R4610" s="107">
        <v>12</v>
      </c>
    </row>
    <row r="4611" spans="1:18" s="843" customFormat="1" ht="22.5" x14ac:dyDescent="0.25">
      <c r="A4611" s="107" t="s">
        <v>25077</v>
      </c>
      <c r="B4611" s="10" t="s">
        <v>25078</v>
      </c>
      <c r="C4611" s="269" t="s">
        <v>30118</v>
      </c>
      <c r="D4611" s="841" t="s">
        <v>16903</v>
      </c>
      <c r="E4611" s="837">
        <v>1200</v>
      </c>
      <c r="F4611" s="269" t="s">
        <v>25860</v>
      </c>
      <c r="G4611" s="841" t="s">
        <v>25861</v>
      </c>
      <c r="H4611" s="842" t="s">
        <v>19587</v>
      </c>
      <c r="I4611" s="842" t="s">
        <v>15585</v>
      </c>
      <c r="J4611" s="107" t="s">
        <v>19587</v>
      </c>
      <c r="K4611" s="10">
        <v>1</v>
      </c>
      <c r="L4611" s="10">
        <v>10</v>
      </c>
      <c r="M4611" s="838">
        <v>13407</v>
      </c>
      <c r="N4611" s="10">
        <v>1</v>
      </c>
      <c r="O4611" s="107">
        <v>6</v>
      </c>
      <c r="P4611" s="838">
        <v>7848</v>
      </c>
      <c r="Q4611" s="10">
        <v>1</v>
      </c>
      <c r="R4611" s="107">
        <v>12</v>
      </c>
    </row>
    <row r="4612" spans="1:18" s="843" customFormat="1" ht="22.5" x14ac:dyDescent="0.25">
      <c r="A4612" s="107" t="s">
        <v>25077</v>
      </c>
      <c r="B4612" s="10" t="s">
        <v>25078</v>
      </c>
      <c r="C4612" s="269" t="s">
        <v>30118</v>
      </c>
      <c r="D4612" s="841" t="s">
        <v>15678</v>
      </c>
      <c r="E4612" s="837">
        <v>3500</v>
      </c>
      <c r="F4612" s="269" t="s">
        <v>25862</v>
      </c>
      <c r="G4612" s="841" t="s">
        <v>25863</v>
      </c>
      <c r="H4612" s="842" t="s">
        <v>19587</v>
      </c>
      <c r="I4612" s="842" t="s">
        <v>15585</v>
      </c>
      <c r="J4612" s="107" t="s">
        <v>19587</v>
      </c>
      <c r="K4612" s="10">
        <v>1</v>
      </c>
      <c r="L4612" s="10">
        <v>12</v>
      </c>
      <c r="M4612" s="838">
        <v>44913.600000000006</v>
      </c>
      <c r="N4612" s="10">
        <v>1</v>
      </c>
      <c r="O4612" s="107">
        <v>6</v>
      </c>
      <c r="P4612" s="838">
        <v>22159.199999999997</v>
      </c>
      <c r="Q4612" s="10">
        <v>1</v>
      </c>
      <c r="R4612" s="107">
        <v>12</v>
      </c>
    </row>
    <row r="4613" spans="1:18" s="843" customFormat="1" ht="22.5" x14ac:dyDescent="0.25">
      <c r="A4613" s="107" t="s">
        <v>25077</v>
      </c>
      <c r="B4613" s="10" t="s">
        <v>25078</v>
      </c>
      <c r="C4613" s="269" t="s">
        <v>30118</v>
      </c>
      <c r="D4613" s="841" t="s">
        <v>15678</v>
      </c>
      <c r="E4613" s="837">
        <v>3500</v>
      </c>
      <c r="F4613" s="269" t="s">
        <v>25864</v>
      </c>
      <c r="G4613" s="841" t="s">
        <v>25865</v>
      </c>
      <c r="H4613" s="842" t="s">
        <v>19587</v>
      </c>
      <c r="I4613" s="842" t="s">
        <v>15585</v>
      </c>
      <c r="J4613" s="107" t="s">
        <v>19587</v>
      </c>
      <c r="K4613" s="10">
        <v>1</v>
      </c>
      <c r="L4613" s="10">
        <v>2</v>
      </c>
      <c r="M4613" s="838">
        <v>7295.6</v>
      </c>
      <c r="N4613" s="10">
        <v>1</v>
      </c>
      <c r="O4613" s="107">
        <v>6</v>
      </c>
      <c r="P4613" s="838">
        <v>22159.199999999997</v>
      </c>
      <c r="Q4613" s="10">
        <v>1</v>
      </c>
      <c r="R4613" s="107">
        <v>12</v>
      </c>
    </row>
    <row r="4614" spans="1:18" s="843" customFormat="1" ht="22.5" x14ac:dyDescent="0.25">
      <c r="A4614" s="107" t="s">
        <v>25077</v>
      </c>
      <c r="B4614" s="10" t="s">
        <v>25078</v>
      </c>
      <c r="C4614" s="269" t="s">
        <v>30118</v>
      </c>
      <c r="D4614" s="841" t="s">
        <v>15678</v>
      </c>
      <c r="E4614" s="837">
        <v>3500</v>
      </c>
      <c r="F4614" s="269" t="s">
        <v>25866</v>
      </c>
      <c r="G4614" s="841" t="s">
        <v>25867</v>
      </c>
      <c r="H4614" s="842" t="s">
        <v>19587</v>
      </c>
      <c r="I4614" s="842" t="s">
        <v>15585</v>
      </c>
      <c r="J4614" s="107" t="s">
        <v>19587</v>
      </c>
      <c r="K4614" s="10">
        <v>1</v>
      </c>
      <c r="L4614" s="10">
        <v>2</v>
      </c>
      <c r="M4614" s="838">
        <v>7295.6</v>
      </c>
      <c r="N4614" s="10">
        <v>1</v>
      </c>
      <c r="O4614" s="107">
        <v>6</v>
      </c>
      <c r="P4614" s="838">
        <v>22159.199999999997</v>
      </c>
      <c r="Q4614" s="10">
        <v>1</v>
      </c>
      <c r="R4614" s="107">
        <v>12</v>
      </c>
    </row>
    <row r="4615" spans="1:18" s="843" customFormat="1" ht="22.5" x14ac:dyDescent="0.25">
      <c r="A4615" s="107" t="s">
        <v>25077</v>
      </c>
      <c r="B4615" s="10" t="s">
        <v>25078</v>
      </c>
      <c r="C4615" s="269" t="s">
        <v>30118</v>
      </c>
      <c r="D4615" s="841" t="s">
        <v>15678</v>
      </c>
      <c r="E4615" s="837">
        <v>3500</v>
      </c>
      <c r="F4615" s="269" t="s">
        <v>25868</v>
      </c>
      <c r="G4615" s="841" t="s">
        <v>25869</v>
      </c>
      <c r="H4615" s="842" t="s">
        <v>19587</v>
      </c>
      <c r="I4615" s="842" t="s">
        <v>15585</v>
      </c>
      <c r="J4615" s="107" t="s">
        <v>19587</v>
      </c>
      <c r="K4615" s="10">
        <v>1</v>
      </c>
      <c r="L4615" s="10">
        <v>12</v>
      </c>
      <c r="M4615" s="838">
        <v>44913.600000000006</v>
      </c>
      <c r="N4615" s="10">
        <v>1</v>
      </c>
      <c r="O4615" s="107">
        <v>6</v>
      </c>
      <c r="P4615" s="838">
        <v>22159.199999999997</v>
      </c>
      <c r="Q4615" s="10">
        <v>1</v>
      </c>
      <c r="R4615" s="107">
        <v>12</v>
      </c>
    </row>
    <row r="4616" spans="1:18" s="843" customFormat="1" ht="22.5" x14ac:dyDescent="0.25">
      <c r="A4616" s="107" t="s">
        <v>25077</v>
      </c>
      <c r="B4616" s="10" t="s">
        <v>25078</v>
      </c>
      <c r="C4616" s="269" t="s">
        <v>30118</v>
      </c>
      <c r="D4616" s="841" t="s">
        <v>25802</v>
      </c>
      <c r="E4616" s="837">
        <v>1500</v>
      </c>
      <c r="F4616" s="269" t="s">
        <v>25870</v>
      </c>
      <c r="G4616" s="841" t="s">
        <v>25871</v>
      </c>
      <c r="H4616" s="842" t="s">
        <v>19587</v>
      </c>
      <c r="I4616" s="842" t="s">
        <v>15585</v>
      </c>
      <c r="J4616" s="107" t="s">
        <v>19587</v>
      </c>
      <c r="K4616" s="10">
        <v>1</v>
      </c>
      <c r="L4616" s="10">
        <v>12</v>
      </c>
      <c r="M4616" s="838">
        <v>20157</v>
      </c>
      <c r="N4616" s="10">
        <v>1</v>
      </c>
      <c r="O4616" s="107">
        <v>6</v>
      </c>
      <c r="P4616" s="838">
        <v>9810</v>
      </c>
      <c r="Q4616" s="10">
        <v>1</v>
      </c>
      <c r="R4616" s="107">
        <v>12</v>
      </c>
    </row>
    <row r="4617" spans="1:18" s="843" customFormat="1" ht="22.5" x14ac:dyDescent="0.25">
      <c r="A4617" s="107" t="s">
        <v>25077</v>
      </c>
      <c r="B4617" s="10" t="s">
        <v>25078</v>
      </c>
      <c r="C4617" s="269" t="s">
        <v>30118</v>
      </c>
      <c r="D4617" s="841" t="s">
        <v>15678</v>
      </c>
      <c r="E4617" s="837">
        <v>2500</v>
      </c>
      <c r="F4617" s="269" t="s">
        <v>25872</v>
      </c>
      <c r="G4617" s="841" t="s">
        <v>25873</v>
      </c>
      <c r="H4617" s="842" t="s">
        <v>19587</v>
      </c>
      <c r="I4617" s="842" t="s">
        <v>15585</v>
      </c>
      <c r="J4617" s="107" t="s">
        <v>19587</v>
      </c>
      <c r="K4617" s="10">
        <v>1</v>
      </c>
      <c r="L4617" s="10">
        <v>12</v>
      </c>
      <c r="M4617" s="838">
        <v>32913.599999999999</v>
      </c>
      <c r="N4617" s="10">
        <v>1</v>
      </c>
      <c r="O4617" s="107">
        <v>6</v>
      </c>
      <c r="P4617" s="838">
        <v>16156.5</v>
      </c>
      <c r="Q4617" s="10">
        <v>1</v>
      </c>
      <c r="R4617" s="107">
        <v>12</v>
      </c>
    </row>
    <row r="4618" spans="1:18" s="843" customFormat="1" ht="22.5" x14ac:dyDescent="0.25">
      <c r="A4618" s="107" t="s">
        <v>25077</v>
      </c>
      <c r="B4618" s="10" t="s">
        <v>25078</v>
      </c>
      <c r="C4618" s="269" t="s">
        <v>30118</v>
      </c>
      <c r="D4618" s="841" t="s">
        <v>15678</v>
      </c>
      <c r="E4618" s="837">
        <v>3500</v>
      </c>
      <c r="F4618" s="269" t="s">
        <v>25874</v>
      </c>
      <c r="G4618" s="841" t="s">
        <v>25875</v>
      </c>
      <c r="H4618" s="842" t="s">
        <v>19587</v>
      </c>
      <c r="I4618" s="842" t="s">
        <v>15585</v>
      </c>
      <c r="J4618" s="107" t="s">
        <v>19587</v>
      </c>
      <c r="K4618" s="10">
        <v>1</v>
      </c>
      <c r="L4618" s="10">
        <v>12</v>
      </c>
      <c r="M4618" s="838">
        <v>44913.600000000006</v>
      </c>
      <c r="N4618" s="10">
        <v>1</v>
      </c>
      <c r="O4618" s="107">
        <v>6</v>
      </c>
      <c r="P4618" s="838">
        <v>22159.199999999997</v>
      </c>
      <c r="Q4618" s="10">
        <v>1</v>
      </c>
      <c r="R4618" s="107">
        <v>12</v>
      </c>
    </row>
    <row r="4619" spans="1:18" s="843" customFormat="1" ht="22.5" x14ac:dyDescent="0.25">
      <c r="A4619" s="107" t="s">
        <v>25077</v>
      </c>
      <c r="B4619" s="10" t="s">
        <v>25078</v>
      </c>
      <c r="C4619" s="269" t="s">
        <v>30118</v>
      </c>
      <c r="D4619" s="841" t="s">
        <v>25876</v>
      </c>
      <c r="E4619" s="837">
        <v>7000</v>
      </c>
      <c r="F4619" s="269" t="s">
        <v>25877</v>
      </c>
      <c r="G4619" s="841" t="s">
        <v>25878</v>
      </c>
      <c r="H4619" s="842" t="s">
        <v>19587</v>
      </c>
      <c r="I4619" s="842" t="s">
        <v>25083</v>
      </c>
      <c r="J4619" s="107" t="s">
        <v>19093</v>
      </c>
      <c r="K4619" s="10">
        <v>1</v>
      </c>
      <c r="L4619" s="10">
        <v>2</v>
      </c>
      <c r="M4619" s="838">
        <v>14062.26</v>
      </c>
      <c r="N4619" s="10">
        <v>1</v>
      </c>
      <c r="O4619" s="107">
        <v>6</v>
      </c>
      <c r="P4619" s="838">
        <v>43159.200000000004</v>
      </c>
      <c r="Q4619" s="10">
        <v>1</v>
      </c>
      <c r="R4619" s="107">
        <v>12</v>
      </c>
    </row>
    <row r="4620" spans="1:18" s="843" customFormat="1" ht="22.5" x14ac:dyDescent="0.25">
      <c r="A4620" s="107" t="s">
        <v>25077</v>
      </c>
      <c r="B4620" s="10" t="s">
        <v>25078</v>
      </c>
      <c r="C4620" s="269" t="s">
        <v>30118</v>
      </c>
      <c r="D4620" s="841" t="s">
        <v>15678</v>
      </c>
      <c r="E4620" s="837">
        <v>3500</v>
      </c>
      <c r="F4620" s="269" t="s">
        <v>25879</v>
      </c>
      <c r="G4620" s="841" t="s">
        <v>25880</v>
      </c>
      <c r="H4620" s="842" t="s">
        <v>19587</v>
      </c>
      <c r="I4620" s="842" t="s">
        <v>15585</v>
      </c>
      <c r="J4620" s="107" t="s">
        <v>19587</v>
      </c>
      <c r="K4620" s="10">
        <v>1</v>
      </c>
      <c r="L4620" s="10">
        <v>12</v>
      </c>
      <c r="M4620" s="838">
        <v>44913.600000000006</v>
      </c>
      <c r="N4620" s="10">
        <v>1</v>
      </c>
      <c r="O4620" s="107">
        <v>6</v>
      </c>
      <c r="P4620" s="838">
        <v>22159.199999999997</v>
      </c>
      <c r="Q4620" s="10">
        <v>1</v>
      </c>
      <c r="R4620" s="107">
        <v>12</v>
      </c>
    </row>
    <row r="4621" spans="1:18" s="843" customFormat="1" ht="22.5" x14ac:dyDescent="0.25">
      <c r="A4621" s="107" t="s">
        <v>25077</v>
      </c>
      <c r="B4621" s="10" t="s">
        <v>25078</v>
      </c>
      <c r="C4621" s="269" t="s">
        <v>30118</v>
      </c>
      <c r="D4621" s="841" t="s">
        <v>15678</v>
      </c>
      <c r="E4621" s="837">
        <v>3500</v>
      </c>
      <c r="F4621" s="269" t="s">
        <v>25881</v>
      </c>
      <c r="G4621" s="841" t="s">
        <v>25882</v>
      </c>
      <c r="H4621" s="842" t="s">
        <v>19587</v>
      </c>
      <c r="I4621" s="842" t="s">
        <v>15585</v>
      </c>
      <c r="J4621" s="107" t="s">
        <v>19587</v>
      </c>
      <c r="K4621" s="10">
        <v>1</v>
      </c>
      <c r="L4621" s="10">
        <v>12</v>
      </c>
      <c r="M4621" s="838">
        <v>44836.97</v>
      </c>
      <c r="N4621" s="10">
        <v>1</v>
      </c>
      <c r="O4621" s="107">
        <v>6</v>
      </c>
      <c r="P4621" s="838">
        <v>22159.199999999997</v>
      </c>
      <c r="Q4621" s="10">
        <v>1</v>
      </c>
      <c r="R4621" s="107">
        <v>12</v>
      </c>
    </row>
    <row r="4622" spans="1:18" s="843" customFormat="1" ht="22.5" x14ac:dyDescent="0.25">
      <c r="A4622" s="107" t="s">
        <v>25077</v>
      </c>
      <c r="B4622" s="10" t="s">
        <v>25078</v>
      </c>
      <c r="C4622" s="269" t="s">
        <v>30118</v>
      </c>
      <c r="D4622" s="841" t="s">
        <v>15678</v>
      </c>
      <c r="E4622" s="837">
        <v>3500</v>
      </c>
      <c r="F4622" s="269" t="s">
        <v>25883</v>
      </c>
      <c r="G4622" s="841" t="s">
        <v>25884</v>
      </c>
      <c r="H4622" s="842" t="s">
        <v>19587</v>
      </c>
      <c r="I4622" s="842" t="s">
        <v>15585</v>
      </c>
      <c r="J4622" s="107" t="s">
        <v>19587</v>
      </c>
      <c r="K4622" s="10">
        <v>1</v>
      </c>
      <c r="L4622" s="10">
        <v>12</v>
      </c>
      <c r="M4622" s="838">
        <v>44920.650000000009</v>
      </c>
      <c r="N4622" s="10">
        <v>1</v>
      </c>
      <c r="O4622" s="107">
        <v>6</v>
      </c>
      <c r="P4622" s="838">
        <v>22159.199999999997</v>
      </c>
      <c r="Q4622" s="10">
        <v>1</v>
      </c>
      <c r="R4622" s="107">
        <v>12</v>
      </c>
    </row>
    <row r="4623" spans="1:18" s="843" customFormat="1" ht="22.5" x14ac:dyDescent="0.25">
      <c r="A4623" s="107" t="s">
        <v>25077</v>
      </c>
      <c r="B4623" s="10" t="s">
        <v>19548</v>
      </c>
      <c r="C4623" s="269" t="s">
        <v>30118</v>
      </c>
      <c r="D4623" s="841" t="s">
        <v>15678</v>
      </c>
      <c r="E4623" s="837">
        <v>3500</v>
      </c>
      <c r="F4623" s="269" t="s">
        <v>25885</v>
      </c>
      <c r="G4623" s="841" t="s">
        <v>25886</v>
      </c>
      <c r="H4623" s="842" t="s">
        <v>19587</v>
      </c>
      <c r="I4623" s="842" t="s">
        <v>15585</v>
      </c>
      <c r="J4623" s="107" t="s">
        <v>19587</v>
      </c>
      <c r="K4623" s="10">
        <v>1</v>
      </c>
      <c r="L4623" s="10">
        <v>2</v>
      </c>
      <c r="M4623" s="838">
        <v>7295.6</v>
      </c>
      <c r="N4623" s="10">
        <v>1</v>
      </c>
      <c r="O4623" s="107">
        <v>6</v>
      </c>
      <c r="P4623" s="838">
        <v>22159.199999999997</v>
      </c>
      <c r="Q4623" s="10">
        <v>1</v>
      </c>
      <c r="R4623" s="107">
        <v>12</v>
      </c>
    </row>
    <row r="4624" spans="1:18" s="843" customFormat="1" ht="22.5" x14ac:dyDescent="0.25">
      <c r="A4624" s="107" t="s">
        <v>25077</v>
      </c>
      <c r="B4624" s="10" t="s">
        <v>19548</v>
      </c>
      <c r="C4624" s="269" t="s">
        <v>30118</v>
      </c>
      <c r="D4624" s="841" t="s">
        <v>25887</v>
      </c>
      <c r="E4624" s="837">
        <v>2000</v>
      </c>
      <c r="F4624" s="269" t="s">
        <v>25888</v>
      </c>
      <c r="G4624" s="841" t="s">
        <v>25889</v>
      </c>
      <c r="H4624" s="842" t="s">
        <v>19587</v>
      </c>
      <c r="I4624" s="842" t="s">
        <v>15585</v>
      </c>
      <c r="J4624" s="107" t="s">
        <v>19587</v>
      </c>
      <c r="K4624" s="10">
        <v>1</v>
      </c>
      <c r="L4624" s="10">
        <v>12</v>
      </c>
      <c r="M4624" s="838">
        <v>27024</v>
      </c>
      <c r="N4624" s="10">
        <v>1</v>
      </c>
      <c r="O4624" s="107">
        <v>6</v>
      </c>
      <c r="P4624" s="838">
        <v>13080</v>
      </c>
      <c r="Q4624" s="10">
        <v>1</v>
      </c>
      <c r="R4624" s="107">
        <v>12</v>
      </c>
    </row>
    <row r="4625" spans="1:18" s="843" customFormat="1" ht="22.5" x14ac:dyDescent="0.25">
      <c r="A4625" s="107" t="s">
        <v>25077</v>
      </c>
      <c r="B4625" s="10" t="s">
        <v>19548</v>
      </c>
      <c r="C4625" s="269" t="s">
        <v>30118</v>
      </c>
      <c r="D4625" s="841" t="s">
        <v>15783</v>
      </c>
      <c r="E4625" s="837">
        <v>2000</v>
      </c>
      <c r="F4625" s="269" t="s">
        <v>25890</v>
      </c>
      <c r="G4625" s="841" t="s">
        <v>25891</v>
      </c>
      <c r="H4625" s="842" t="s">
        <v>19587</v>
      </c>
      <c r="I4625" s="842" t="s">
        <v>15585</v>
      </c>
      <c r="J4625" s="107" t="s">
        <v>19587</v>
      </c>
      <c r="K4625" s="10">
        <v>1</v>
      </c>
      <c r="L4625" s="10">
        <v>12</v>
      </c>
      <c r="M4625" s="838">
        <v>27024</v>
      </c>
      <c r="N4625" s="10">
        <v>1</v>
      </c>
      <c r="O4625" s="107">
        <v>6</v>
      </c>
      <c r="P4625" s="838">
        <v>13080</v>
      </c>
      <c r="Q4625" s="10">
        <v>1</v>
      </c>
      <c r="R4625" s="107">
        <v>12</v>
      </c>
    </row>
    <row r="4626" spans="1:18" s="843" customFormat="1" ht="22.5" x14ac:dyDescent="0.25">
      <c r="A4626" s="107" t="s">
        <v>25077</v>
      </c>
      <c r="B4626" s="10" t="s">
        <v>19548</v>
      </c>
      <c r="C4626" s="269" t="s">
        <v>30118</v>
      </c>
      <c r="D4626" s="841" t="s">
        <v>25892</v>
      </c>
      <c r="E4626" s="837">
        <v>1025</v>
      </c>
      <c r="F4626" s="269" t="s">
        <v>25893</v>
      </c>
      <c r="G4626" s="841" t="s">
        <v>25894</v>
      </c>
      <c r="H4626" s="842" t="s">
        <v>19587</v>
      </c>
      <c r="I4626" s="842" t="s">
        <v>15585</v>
      </c>
      <c r="J4626" s="107" t="s">
        <v>19587</v>
      </c>
      <c r="K4626" s="10">
        <v>1</v>
      </c>
      <c r="L4626" s="10">
        <v>12</v>
      </c>
      <c r="M4626" s="838">
        <v>13028.400000000003</v>
      </c>
      <c r="N4626" s="10">
        <v>1</v>
      </c>
      <c r="O4626" s="107">
        <v>6</v>
      </c>
      <c r="P4626" s="838">
        <v>6082.2</v>
      </c>
      <c r="Q4626" s="10">
        <v>1</v>
      </c>
      <c r="R4626" s="107">
        <v>12</v>
      </c>
    </row>
    <row r="4627" spans="1:18" s="843" customFormat="1" ht="22.5" x14ac:dyDescent="0.25">
      <c r="A4627" s="107" t="s">
        <v>25077</v>
      </c>
      <c r="B4627" s="10" t="s">
        <v>19548</v>
      </c>
      <c r="C4627" s="269" t="s">
        <v>30118</v>
      </c>
      <c r="D4627" s="841" t="s">
        <v>15678</v>
      </c>
      <c r="E4627" s="837">
        <v>3500</v>
      </c>
      <c r="F4627" s="269" t="s">
        <v>25895</v>
      </c>
      <c r="G4627" s="841" t="s">
        <v>25896</v>
      </c>
      <c r="H4627" s="842" t="s">
        <v>19587</v>
      </c>
      <c r="I4627" s="842" t="s">
        <v>15585</v>
      </c>
      <c r="J4627" s="107" t="s">
        <v>19587</v>
      </c>
      <c r="K4627" s="10">
        <v>1</v>
      </c>
      <c r="L4627" s="10">
        <v>12</v>
      </c>
      <c r="M4627" s="838">
        <v>45213.600000000006</v>
      </c>
      <c r="N4627" s="10">
        <v>1</v>
      </c>
      <c r="O4627" s="107">
        <v>6</v>
      </c>
      <c r="P4627" s="838">
        <v>22159.199999999997</v>
      </c>
      <c r="Q4627" s="10">
        <v>1</v>
      </c>
      <c r="R4627" s="107">
        <v>12</v>
      </c>
    </row>
    <row r="4628" spans="1:18" s="843" customFormat="1" ht="22.5" x14ac:dyDescent="0.25">
      <c r="A4628" s="107" t="s">
        <v>25077</v>
      </c>
      <c r="B4628" s="10" t="s">
        <v>19548</v>
      </c>
      <c r="C4628" s="269" t="s">
        <v>30118</v>
      </c>
      <c r="D4628" s="841" t="s">
        <v>15678</v>
      </c>
      <c r="E4628" s="837">
        <v>2000</v>
      </c>
      <c r="F4628" s="269" t="s">
        <v>25897</v>
      </c>
      <c r="G4628" s="841" t="s">
        <v>25898</v>
      </c>
      <c r="H4628" s="842" t="s">
        <v>19587</v>
      </c>
      <c r="I4628" s="842" t="s">
        <v>15585</v>
      </c>
      <c r="J4628" s="107" t="s">
        <v>19587</v>
      </c>
      <c r="K4628" s="10">
        <v>1</v>
      </c>
      <c r="L4628" s="10">
        <v>12</v>
      </c>
      <c r="M4628" s="838">
        <v>27024</v>
      </c>
      <c r="N4628" s="10">
        <v>1</v>
      </c>
      <c r="O4628" s="107">
        <v>6</v>
      </c>
      <c r="P4628" s="838">
        <v>13080</v>
      </c>
      <c r="Q4628" s="10">
        <v>1</v>
      </c>
      <c r="R4628" s="107">
        <v>12</v>
      </c>
    </row>
    <row r="4629" spans="1:18" s="843" customFormat="1" ht="22.5" x14ac:dyDescent="0.25">
      <c r="A4629" s="107" t="s">
        <v>25077</v>
      </c>
      <c r="B4629" s="10" t="s">
        <v>19548</v>
      </c>
      <c r="C4629" s="269" t="s">
        <v>30118</v>
      </c>
      <c r="D4629" s="841" t="s">
        <v>17552</v>
      </c>
      <c r="E4629" s="837">
        <v>1800</v>
      </c>
      <c r="F4629" s="269" t="s">
        <v>25899</v>
      </c>
      <c r="G4629" s="841" t="s">
        <v>25900</v>
      </c>
      <c r="H4629" s="842" t="s">
        <v>19587</v>
      </c>
      <c r="I4629" s="842" t="s">
        <v>15585</v>
      </c>
      <c r="J4629" s="107" t="s">
        <v>19587</v>
      </c>
      <c r="K4629" s="10">
        <v>1</v>
      </c>
      <c r="L4629" s="10">
        <v>12</v>
      </c>
      <c r="M4629" s="838">
        <v>24408</v>
      </c>
      <c r="N4629" s="10">
        <v>1</v>
      </c>
      <c r="O4629" s="107">
        <v>6</v>
      </c>
      <c r="P4629" s="838">
        <v>11772</v>
      </c>
      <c r="Q4629" s="10">
        <v>1</v>
      </c>
      <c r="R4629" s="107">
        <v>12</v>
      </c>
    </row>
    <row r="4630" spans="1:18" s="843" customFormat="1" ht="22.5" x14ac:dyDescent="0.25">
      <c r="A4630" s="107" t="s">
        <v>25077</v>
      </c>
      <c r="B4630" s="10" t="s">
        <v>19548</v>
      </c>
      <c r="C4630" s="269" t="s">
        <v>30118</v>
      </c>
      <c r="D4630" s="841" t="s">
        <v>15678</v>
      </c>
      <c r="E4630" s="837">
        <v>3500</v>
      </c>
      <c r="F4630" s="269" t="s">
        <v>25809</v>
      </c>
      <c r="G4630" s="841" t="s">
        <v>25810</v>
      </c>
      <c r="H4630" s="842" t="s">
        <v>19587</v>
      </c>
      <c r="I4630" s="842" t="s">
        <v>15585</v>
      </c>
      <c r="J4630" s="107" t="s">
        <v>19587</v>
      </c>
      <c r="K4630" s="10">
        <v>2</v>
      </c>
      <c r="L4630" s="10">
        <v>11</v>
      </c>
      <c r="M4630" s="838">
        <v>41495.800000000003</v>
      </c>
      <c r="N4630" s="10">
        <v>1</v>
      </c>
      <c r="O4630" s="107">
        <v>6</v>
      </c>
      <c r="P4630" s="838">
        <v>21925.87</v>
      </c>
      <c r="Q4630" s="10">
        <v>1</v>
      </c>
      <c r="R4630" s="107">
        <v>12</v>
      </c>
    </row>
    <row r="4631" spans="1:18" s="843" customFormat="1" ht="22.5" x14ac:dyDescent="0.25">
      <c r="A4631" s="107" t="s">
        <v>25077</v>
      </c>
      <c r="B4631" s="10" t="s">
        <v>19548</v>
      </c>
      <c r="C4631" s="269" t="s">
        <v>30118</v>
      </c>
      <c r="D4631" s="841" t="s">
        <v>15678</v>
      </c>
      <c r="E4631" s="837">
        <v>3500</v>
      </c>
      <c r="F4631" s="269" t="s">
        <v>25901</v>
      </c>
      <c r="G4631" s="841" t="s">
        <v>25902</v>
      </c>
      <c r="H4631" s="842" t="s">
        <v>19587</v>
      </c>
      <c r="I4631" s="842" t="s">
        <v>15585</v>
      </c>
      <c r="J4631" s="107" t="s">
        <v>19587</v>
      </c>
      <c r="K4631" s="10">
        <v>1</v>
      </c>
      <c r="L4631" s="10">
        <v>2</v>
      </c>
      <c r="M4631" s="838">
        <v>7295.6</v>
      </c>
      <c r="N4631" s="10">
        <v>1</v>
      </c>
      <c r="O4631" s="107">
        <v>6</v>
      </c>
      <c r="P4631" s="838">
        <v>22159.199999999997</v>
      </c>
      <c r="Q4631" s="10">
        <v>1</v>
      </c>
      <c r="R4631" s="107">
        <v>12</v>
      </c>
    </row>
    <row r="4632" spans="1:18" s="843" customFormat="1" ht="22.5" x14ac:dyDescent="0.25">
      <c r="A4632" s="107" t="s">
        <v>25077</v>
      </c>
      <c r="B4632" s="10" t="s">
        <v>19548</v>
      </c>
      <c r="C4632" s="269" t="s">
        <v>30118</v>
      </c>
      <c r="D4632" s="841" t="s">
        <v>15678</v>
      </c>
      <c r="E4632" s="837">
        <v>3500</v>
      </c>
      <c r="F4632" s="269" t="s">
        <v>25903</v>
      </c>
      <c r="G4632" s="841" t="s">
        <v>25904</v>
      </c>
      <c r="H4632" s="842" t="s">
        <v>19587</v>
      </c>
      <c r="I4632" s="842" t="s">
        <v>15585</v>
      </c>
      <c r="J4632" s="107" t="s">
        <v>19587</v>
      </c>
      <c r="K4632" s="10">
        <v>1</v>
      </c>
      <c r="L4632" s="10">
        <v>12</v>
      </c>
      <c r="M4632" s="838">
        <v>45213.600000000006</v>
      </c>
      <c r="N4632" s="10">
        <v>1</v>
      </c>
      <c r="O4632" s="107">
        <v>6</v>
      </c>
      <c r="P4632" s="838">
        <v>22159.199999999997</v>
      </c>
      <c r="Q4632" s="10">
        <v>1</v>
      </c>
      <c r="R4632" s="107">
        <v>12</v>
      </c>
    </row>
    <row r="4633" spans="1:18" s="843" customFormat="1" ht="22.5" x14ac:dyDescent="0.25">
      <c r="A4633" s="107" t="s">
        <v>25077</v>
      </c>
      <c r="B4633" s="10" t="s">
        <v>19548</v>
      </c>
      <c r="C4633" s="269" t="s">
        <v>30118</v>
      </c>
      <c r="D4633" s="841" t="s">
        <v>15678</v>
      </c>
      <c r="E4633" s="837">
        <v>3500</v>
      </c>
      <c r="F4633" s="269" t="s">
        <v>25905</v>
      </c>
      <c r="G4633" s="841" t="s">
        <v>25906</v>
      </c>
      <c r="H4633" s="842" t="s">
        <v>19587</v>
      </c>
      <c r="I4633" s="842" t="s">
        <v>15585</v>
      </c>
      <c r="J4633" s="107" t="s">
        <v>19587</v>
      </c>
      <c r="K4633" s="10">
        <v>1</v>
      </c>
      <c r="L4633" s="10">
        <v>2</v>
      </c>
      <c r="M4633" s="838">
        <v>7295.6</v>
      </c>
      <c r="N4633" s="10">
        <v>1</v>
      </c>
      <c r="O4633" s="107">
        <v>6</v>
      </c>
      <c r="P4633" s="838">
        <v>22159.199999999997</v>
      </c>
      <c r="Q4633" s="10">
        <v>1</v>
      </c>
      <c r="R4633" s="107">
        <v>12</v>
      </c>
    </row>
    <row r="4634" spans="1:18" s="843" customFormat="1" ht="22.5" x14ac:dyDescent="0.25">
      <c r="A4634" s="107" t="s">
        <v>25077</v>
      </c>
      <c r="B4634" s="10" t="s">
        <v>19548</v>
      </c>
      <c r="C4634" s="269" t="s">
        <v>30118</v>
      </c>
      <c r="D4634" s="841" t="s">
        <v>15634</v>
      </c>
      <c r="E4634" s="837">
        <v>2500</v>
      </c>
      <c r="F4634" s="269" t="s">
        <v>25907</v>
      </c>
      <c r="G4634" s="841" t="s">
        <v>25908</v>
      </c>
      <c r="H4634" s="842" t="s">
        <v>19587</v>
      </c>
      <c r="I4634" s="842" t="s">
        <v>15585</v>
      </c>
      <c r="J4634" s="107" t="s">
        <v>19587</v>
      </c>
      <c r="K4634" s="10">
        <v>1</v>
      </c>
      <c r="L4634" s="10">
        <v>12</v>
      </c>
      <c r="M4634" s="838">
        <v>33213.599999999999</v>
      </c>
      <c r="N4634" s="10">
        <v>1</v>
      </c>
      <c r="O4634" s="107">
        <v>6</v>
      </c>
      <c r="P4634" s="838">
        <v>16156.5</v>
      </c>
      <c r="Q4634" s="10">
        <v>1</v>
      </c>
      <c r="R4634" s="107">
        <v>12</v>
      </c>
    </row>
    <row r="4635" spans="1:18" s="843" customFormat="1" ht="22.5" x14ac:dyDescent="0.25">
      <c r="A4635" s="107" t="s">
        <v>25077</v>
      </c>
      <c r="B4635" s="10" t="s">
        <v>19548</v>
      </c>
      <c r="C4635" s="269" t="s">
        <v>30118</v>
      </c>
      <c r="D4635" s="841" t="s">
        <v>25909</v>
      </c>
      <c r="E4635" s="837">
        <v>9000</v>
      </c>
      <c r="F4635" s="269" t="s">
        <v>25910</v>
      </c>
      <c r="G4635" s="841" t="s">
        <v>25911</v>
      </c>
      <c r="H4635" s="842" t="s">
        <v>25912</v>
      </c>
      <c r="I4635" s="842" t="s">
        <v>25083</v>
      </c>
      <c r="J4635" s="107" t="s">
        <v>19093</v>
      </c>
      <c r="K4635" s="10">
        <v>1</v>
      </c>
      <c r="L4635" s="10">
        <v>12</v>
      </c>
      <c r="M4635" s="838">
        <v>111213.60000000002</v>
      </c>
      <c r="N4635" s="10">
        <v>1</v>
      </c>
      <c r="O4635" s="107">
        <v>6</v>
      </c>
      <c r="P4635" s="838">
        <v>55159.199999999997</v>
      </c>
      <c r="Q4635" s="10">
        <v>1</v>
      </c>
      <c r="R4635" s="107">
        <v>12</v>
      </c>
    </row>
    <row r="4636" spans="1:18" s="843" customFormat="1" ht="22.5" x14ac:dyDescent="0.25">
      <c r="A4636" s="107" t="s">
        <v>25077</v>
      </c>
      <c r="B4636" s="10" t="s">
        <v>25078</v>
      </c>
      <c r="C4636" s="269" t="s">
        <v>30118</v>
      </c>
      <c r="D4636" s="841" t="s">
        <v>21091</v>
      </c>
      <c r="E4636" s="837">
        <v>1400</v>
      </c>
      <c r="F4636" s="269" t="s">
        <v>25913</v>
      </c>
      <c r="G4636" s="841" t="s">
        <v>25914</v>
      </c>
      <c r="H4636" s="842" t="s">
        <v>25915</v>
      </c>
      <c r="I4636" s="842" t="s">
        <v>25131</v>
      </c>
      <c r="J4636" s="107" t="s">
        <v>19097</v>
      </c>
      <c r="K4636" s="10">
        <v>1</v>
      </c>
      <c r="L4636" s="10">
        <v>12</v>
      </c>
      <c r="M4636" s="838">
        <v>18849</v>
      </c>
      <c r="N4636" s="10">
        <v>1</v>
      </c>
      <c r="O4636" s="107">
        <v>6</v>
      </c>
      <c r="P4636" s="838">
        <v>9156</v>
      </c>
      <c r="Q4636" s="10">
        <v>1</v>
      </c>
      <c r="R4636" s="107">
        <v>12</v>
      </c>
    </row>
    <row r="4637" spans="1:18" s="843" customFormat="1" ht="22.5" x14ac:dyDescent="0.25">
      <c r="A4637" s="107" t="s">
        <v>25077</v>
      </c>
      <c r="B4637" s="10" t="s">
        <v>25078</v>
      </c>
      <c r="C4637" s="269" t="s">
        <v>30118</v>
      </c>
      <c r="D4637" s="841" t="s">
        <v>25916</v>
      </c>
      <c r="E4637" s="837">
        <v>2000</v>
      </c>
      <c r="F4637" s="269" t="s">
        <v>25917</v>
      </c>
      <c r="G4637" s="841" t="s">
        <v>25918</v>
      </c>
      <c r="H4637" s="842" t="s">
        <v>25915</v>
      </c>
      <c r="I4637" s="842" t="s">
        <v>25131</v>
      </c>
      <c r="J4637" s="107" t="s">
        <v>19097</v>
      </c>
      <c r="K4637" s="10">
        <v>1</v>
      </c>
      <c r="L4637" s="10">
        <v>12</v>
      </c>
      <c r="M4637" s="838">
        <v>26697</v>
      </c>
      <c r="N4637" s="10">
        <v>1</v>
      </c>
      <c r="O4637" s="107">
        <v>6</v>
      </c>
      <c r="P4637" s="838">
        <v>13080</v>
      </c>
      <c r="Q4637" s="10">
        <v>1</v>
      </c>
      <c r="R4637" s="107">
        <v>12</v>
      </c>
    </row>
    <row r="4638" spans="1:18" s="843" customFormat="1" ht="22.5" x14ac:dyDescent="0.25">
      <c r="A4638" s="107" t="s">
        <v>25077</v>
      </c>
      <c r="B4638" s="10" t="s">
        <v>25078</v>
      </c>
      <c r="C4638" s="269" t="s">
        <v>30118</v>
      </c>
      <c r="D4638" s="841" t="s">
        <v>25919</v>
      </c>
      <c r="E4638" s="837">
        <v>2000</v>
      </c>
      <c r="F4638" s="269" t="s">
        <v>25920</v>
      </c>
      <c r="G4638" s="841" t="s">
        <v>25921</v>
      </c>
      <c r="H4638" s="842" t="s">
        <v>25915</v>
      </c>
      <c r="I4638" s="842" t="s">
        <v>25131</v>
      </c>
      <c r="J4638" s="107" t="s">
        <v>19093</v>
      </c>
      <c r="K4638" s="10">
        <v>1</v>
      </c>
      <c r="L4638" s="10">
        <v>12</v>
      </c>
      <c r="M4638" s="838">
        <v>26697</v>
      </c>
      <c r="N4638" s="10">
        <v>1</v>
      </c>
      <c r="O4638" s="107">
        <v>6</v>
      </c>
      <c r="P4638" s="838">
        <v>13080</v>
      </c>
      <c r="Q4638" s="10">
        <v>1</v>
      </c>
      <c r="R4638" s="107">
        <v>12</v>
      </c>
    </row>
    <row r="4639" spans="1:18" s="843" customFormat="1" ht="22.5" x14ac:dyDescent="0.25">
      <c r="A4639" s="107" t="s">
        <v>25077</v>
      </c>
      <c r="B4639" s="10" t="s">
        <v>25078</v>
      </c>
      <c r="C4639" s="269" t="s">
        <v>30118</v>
      </c>
      <c r="D4639" s="841" t="s">
        <v>25922</v>
      </c>
      <c r="E4639" s="837">
        <v>1200</v>
      </c>
      <c r="F4639" s="269" t="s">
        <v>25923</v>
      </c>
      <c r="G4639" s="841" t="s">
        <v>25924</v>
      </c>
      <c r="H4639" s="842" t="s">
        <v>25925</v>
      </c>
      <c r="I4639" s="842" t="s">
        <v>25131</v>
      </c>
      <c r="J4639" s="107" t="s">
        <v>19097</v>
      </c>
      <c r="K4639" s="10">
        <v>1</v>
      </c>
      <c r="L4639" s="10">
        <v>12</v>
      </c>
      <c r="M4639" s="838">
        <v>16233</v>
      </c>
      <c r="N4639" s="10">
        <v>1</v>
      </c>
      <c r="O4639" s="107">
        <v>6</v>
      </c>
      <c r="P4639" s="838">
        <v>7848</v>
      </c>
      <c r="Q4639" s="10">
        <v>1</v>
      </c>
      <c r="R4639" s="107">
        <v>12</v>
      </c>
    </row>
    <row r="4640" spans="1:18" s="843" customFormat="1" ht="22.5" x14ac:dyDescent="0.25">
      <c r="A4640" s="107" t="s">
        <v>25077</v>
      </c>
      <c r="B4640" s="10" t="s">
        <v>25078</v>
      </c>
      <c r="C4640" s="269" t="s">
        <v>30118</v>
      </c>
      <c r="D4640" s="841" t="s">
        <v>15678</v>
      </c>
      <c r="E4640" s="837">
        <v>3500</v>
      </c>
      <c r="F4640" s="269" t="s">
        <v>25926</v>
      </c>
      <c r="G4640" s="841" t="s">
        <v>25927</v>
      </c>
      <c r="H4640" s="842" t="s">
        <v>25925</v>
      </c>
      <c r="I4640" s="842" t="s">
        <v>25131</v>
      </c>
      <c r="J4640" s="107" t="s">
        <v>19097</v>
      </c>
      <c r="K4640" s="10">
        <v>1</v>
      </c>
      <c r="L4640" s="10">
        <v>12</v>
      </c>
      <c r="M4640" s="838">
        <v>44913.600000000006</v>
      </c>
      <c r="N4640" s="10">
        <v>1</v>
      </c>
      <c r="O4640" s="107">
        <v>6</v>
      </c>
      <c r="P4640" s="838">
        <v>22159.199999999997</v>
      </c>
      <c r="Q4640" s="10">
        <v>1</v>
      </c>
      <c r="R4640" s="107">
        <v>12</v>
      </c>
    </row>
    <row r="4641" spans="1:18" s="843" customFormat="1" ht="22.5" x14ac:dyDescent="0.25">
      <c r="A4641" s="107" t="s">
        <v>25077</v>
      </c>
      <c r="B4641" s="10" t="s">
        <v>25078</v>
      </c>
      <c r="C4641" s="269" t="s">
        <v>30118</v>
      </c>
      <c r="D4641" s="841" t="s">
        <v>15678</v>
      </c>
      <c r="E4641" s="837">
        <v>3500</v>
      </c>
      <c r="F4641" s="269" t="s">
        <v>25928</v>
      </c>
      <c r="G4641" s="841" t="s">
        <v>25929</v>
      </c>
      <c r="H4641" s="842" t="s">
        <v>25925</v>
      </c>
      <c r="I4641" s="842" t="s">
        <v>25131</v>
      </c>
      <c r="J4641" s="107" t="s">
        <v>19093</v>
      </c>
      <c r="K4641" s="10">
        <v>1</v>
      </c>
      <c r="L4641" s="10">
        <v>12</v>
      </c>
      <c r="M4641" s="838">
        <v>44913.600000000006</v>
      </c>
      <c r="N4641" s="10">
        <v>1</v>
      </c>
      <c r="O4641" s="107">
        <v>6</v>
      </c>
      <c r="P4641" s="838">
        <v>22159.199999999997</v>
      </c>
      <c r="Q4641" s="10">
        <v>1</v>
      </c>
      <c r="R4641" s="107">
        <v>12</v>
      </c>
    </row>
    <row r="4642" spans="1:18" s="843" customFormat="1" ht="22.5" x14ac:dyDescent="0.25">
      <c r="A4642" s="107" t="s">
        <v>25077</v>
      </c>
      <c r="B4642" s="10" t="s">
        <v>25078</v>
      </c>
      <c r="C4642" s="269" t="s">
        <v>30118</v>
      </c>
      <c r="D4642" s="841" t="s">
        <v>25930</v>
      </c>
      <c r="E4642" s="837">
        <v>6500</v>
      </c>
      <c r="F4642" s="269" t="s">
        <v>25931</v>
      </c>
      <c r="G4642" s="841" t="s">
        <v>25932</v>
      </c>
      <c r="H4642" s="842" t="s">
        <v>25933</v>
      </c>
      <c r="I4642" s="842" t="s">
        <v>25083</v>
      </c>
      <c r="J4642" s="107" t="s">
        <v>19093</v>
      </c>
      <c r="K4642" s="10">
        <v>1</v>
      </c>
      <c r="L4642" s="10">
        <v>12</v>
      </c>
      <c r="M4642" s="838">
        <v>81213.60000000002</v>
      </c>
      <c r="N4642" s="10">
        <v>1</v>
      </c>
      <c r="O4642" s="107">
        <v>6</v>
      </c>
      <c r="P4642" s="838">
        <v>40159.200000000004</v>
      </c>
      <c r="Q4642" s="10">
        <v>1</v>
      </c>
      <c r="R4642" s="107">
        <v>12</v>
      </c>
    </row>
    <row r="4643" spans="1:18" s="843" customFormat="1" ht="22.5" x14ac:dyDescent="0.25">
      <c r="A4643" s="107" t="s">
        <v>25077</v>
      </c>
      <c r="B4643" s="10" t="s">
        <v>25078</v>
      </c>
      <c r="C4643" s="269" t="s">
        <v>30118</v>
      </c>
      <c r="D4643" s="841" t="s">
        <v>25520</v>
      </c>
      <c r="E4643" s="837">
        <v>2000</v>
      </c>
      <c r="F4643" s="269" t="s">
        <v>25934</v>
      </c>
      <c r="G4643" s="841" t="s">
        <v>25935</v>
      </c>
      <c r="H4643" s="842" t="s">
        <v>25936</v>
      </c>
      <c r="I4643" s="842" t="s">
        <v>25131</v>
      </c>
      <c r="J4643" s="107" t="s">
        <v>19090</v>
      </c>
      <c r="K4643" s="10">
        <v>1</v>
      </c>
      <c r="L4643" s="10">
        <v>12</v>
      </c>
      <c r="M4643" s="838">
        <v>26697</v>
      </c>
      <c r="N4643" s="10">
        <v>1</v>
      </c>
      <c r="O4643" s="107">
        <v>6</v>
      </c>
      <c r="P4643" s="838">
        <v>13080</v>
      </c>
      <c r="Q4643" s="10">
        <v>1</v>
      </c>
      <c r="R4643" s="107">
        <v>12</v>
      </c>
    </row>
    <row r="4644" spans="1:18" s="843" customFormat="1" ht="22.5" x14ac:dyDescent="0.25">
      <c r="A4644" s="107" t="s">
        <v>25077</v>
      </c>
      <c r="B4644" s="10" t="s">
        <v>25078</v>
      </c>
      <c r="C4644" s="269" t="s">
        <v>30118</v>
      </c>
      <c r="D4644" s="841" t="s">
        <v>25937</v>
      </c>
      <c r="E4644" s="837">
        <v>2500</v>
      </c>
      <c r="F4644" s="269" t="s">
        <v>25938</v>
      </c>
      <c r="G4644" s="841" t="s">
        <v>25939</v>
      </c>
      <c r="H4644" s="842" t="s">
        <v>25936</v>
      </c>
      <c r="I4644" s="842" t="s">
        <v>25131</v>
      </c>
      <c r="J4644" s="107" t="s">
        <v>19093</v>
      </c>
      <c r="K4644" s="10">
        <v>1</v>
      </c>
      <c r="L4644" s="10">
        <v>12</v>
      </c>
      <c r="M4644" s="838">
        <v>33129.970300000001</v>
      </c>
      <c r="N4644" s="10">
        <v>1</v>
      </c>
      <c r="O4644" s="107">
        <v>6</v>
      </c>
      <c r="P4644" s="838">
        <v>16156.5</v>
      </c>
      <c r="Q4644" s="10">
        <v>1</v>
      </c>
      <c r="R4644" s="107">
        <v>12</v>
      </c>
    </row>
    <row r="4645" spans="1:18" s="843" customFormat="1" ht="22.5" x14ac:dyDescent="0.25">
      <c r="A4645" s="107" t="s">
        <v>25077</v>
      </c>
      <c r="B4645" s="10" t="s">
        <v>25078</v>
      </c>
      <c r="C4645" s="269" t="s">
        <v>30118</v>
      </c>
      <c r="D4645" s="841" t="s">
        <v>15678</v>
      </c>
      <c r="E4645" s="837">
        <v>3500</v>
      </c>
      <c r="F4645" s="269" t="s">
        <v>25940</v>
      </c>
      <c r="G4645" s="841" t="s">
        <v>25941</v>
      </c>
      <c r="H4645" s="842" t="s">
        <v>25936</v>
      </c>
      <c r="I4645" s="842" t="s">
        <v>25131</v>
      </c>
      <c r="J4645" s="107" t="s">
        <v>19093</v>
      </c>
      <c r="K4645" s="10">
        <v>1</v>
      </c>
      <c r="L4645" s="10">
        <v>12</v>
      </c>
      <c r="M4645" s="838">
        <v>44913.600000000006</v>
      </c>
      <c r="N4645" s="10">
        <v>1</v>
      </c>
      <c r="O4645" s="107">
        <v>6</v>
      </c>
      <c r="P4645" s="838">
        <v>22159.199999999997</v>
      </c>
      <c r="Q4645" s="10">
        <v>1</v>
      </c>
      <c r="R4645" s="107">
        <v>12</v>
      </c>
    </row>
    <row r="4646" spans="1:18" s="843" customFormat="1" ht="22.5" x14ac:dyDescent="0.25">
      <c r="A4646" s="107" t="s">
        <v>25077</v>
      </c>
      <c r="B4646" s="10" t="s">
        <v>25078</v>
      </c>
      <c r="C4646" s="269" t="s">
        <v>30118</v>
      </c>
      <c r="D4646" s="841" t="s">
        <v>15678</v>
      </c>
      <c r="E4646" s="837">
        <v>3500</v>
      </c>
      <c r="F4646" s="269" t="s">
        <v>25942</v>
      </c>
      <c r="G4646" s="841" t="s">
        <v>25943</v>
      </c>
      <c r="H4646" s="842" t="s">
        <v>25936</v>
      </c>
      <c r="I4646" s="842" t="s">
        <v>25131</v>
      </c>
      <c r="J4646" s="107" t="s">
        <v>19093</v>
      </c>
      <c r="K4646" s="10">
        <v>1</v>
      </c>
      <c r="L4646" s="10">
        <v>12</v>
      </c>
      <c r="M4646" s="838">
        <v>44913.600000000006</v>
      </c>
      <c r="N4646" s="10">
        <v>1</v>
      </c>
      <c r="O4646" s="107">
        <v>6</v>
      </c>
      <c r="P4646" s="838">
        <v>22159.199999999997</v>
      </c>
      <c r="Q4646" s="10">
        <v>1</v>
      </c>
      <c r="R4646" s="107">
        <v>12</v>
      </c>
    </row>
    <row r="4647" spans="1:18" s="843" customFormat="1" ht="22.5" x14ac:dyDescent="0.25">
      <c r="A4647" s="107" t="s">
        <v>25077</v>
      </c>
      <c r="B4647" s="10" t="s">
        <v>25078</v>
      </c>
      <c r="C4647" s="269" t="s">
        <v>30118</v>
      </c>
      <c r="D4647" s="841" t="s">
        <v>25944</v>
      </c>
      <c r="E4647" s="837">
        <v>3500</v>
      </c>
      <c r="F4647" s="269" t="s">
        <v>25945</v>
      </c>
      <c r="G4647" s="841" t="s">
        <v>25946</v>
      </c>
      <c r="H4647" s="842" t="s">
        <v>25107</v>
      </c>
      <c r="I4647" s="842" t="s">
        <v>25083</v>
      </c>
      <c r="J4647" s="107" t="s">
        <v>19093</v>
      </c>
      <c r="K4647" s="10">
        <v>1</v>
      </c>
      <c r="L4647" s="10">
        <v>12</v>
      </c>
      <c r="M4647" s="838">
        <v>44913.600000000006</v>
      </c>
      <c r="N4647" s="10">
        <v>1</v>
      </c>
      <c r="O4647" s="107">
        <v>6</v>
      </c>
      <c r="P4647" s="838">
        <v>22159.199999999997</v>
      </c>
      <c r="Q4647" s="10">
        <v>1</v>
      </c>
      <c r="R4647" s="107">
        <v>12</v>
      </c>
    </row>
    <row r="4648" spans="1:18" s="843" customFormat="1" ht="22.5" x14ac:dyDescent="0.25">
      <c r="A4648" s="107" t="s">
        <v>25077</v>
      </c>
      <c r="B4648" s="10" t="s">
        <v>25078</v>
      </c>
      <c r="C4648" s="269" t="s">
        <v>30118</v>
      </c>
      <c r="D4648" s="841" t="s">
        <v>25520</v>
      </c>
      <c r="E4648" s="837">
        <v>1500</v>
      </c>
      <c r="F4648" s="269" t="s">
        <v>25947</v>
      </c>
      <c r="G4648" s="841" t="s">
        <v>25948</v>
      </c>
      <c r="H4648" s="842" t="s">
        <v>25107</v>
      </c>
      <c r="I4648" s="842" t="s">
        <v>25083</v>
      </c>
      <c r="J4648" s="107" t="s">
        <v>19093</v>
      </c>
      <c r="K4648" s="10">
        <v>1</v>
      </c>
      <c r="L4648" s="10">
        <v>12</v>
      </c>
      <c r="M4648" s="838">
        <v>20157</v>
      </c>
      <c r="N4648" s="10">
        <v>1</v>
      </c>
      <c r="O4648" s="107">
        <v>6</v>
      </c>
      <c r="P4648" s="838">
        <v>9810</v>
      </c>
      <c r="Q4648" s="10">
        <v>1</v>
      </c>
      <c r="R4648" s="107">
        <v>12</v>
      </c>
    </row>
    <row r="4649" spans="1:18" s="843" customFormat="1" ht="22.5" x14ac:dyDescent="0.25">
      <c r="A4649" s="107" t="s">
        <v>25077</v>
      </c>
      <c r="B4649" s="10" t="s">
        <v>25078</v>
      </c>
      <c r="C4649" s="269" t="s">
        <v>30118</v>
      </c>
      <c r="D4649" s="841" t="s">
        <v>25118</v>
      </c>
      <c r="E4649" s="837">
        <v>2800</v>
      </c>
      <c r="F4649" s="269" t="s">
        <v>25949</v>
      </c>
      <c r="G4649" s="841" t="s">
        <v>25950</v>
      </c>
      <c r="H4649" s="842" t="s">
        <v>25107</v>
      </c>
      <c r="I4649" s="842" t="s">
        <v>25083</v>
      </c>
      <c r="J4649" s="107" t="s">
        <v>19093</v>
      </c>
      <c r="K4649" s="10">
        <v>1</v>
      </c>
      <c r="L4649" s="10">
        <v>12</v>
      </c>
      <c r="M4649" s="838">
        <v>36513.599999999999</v>
      </c>
      <c r="N4649" s="10">
        <v>1</v>
      </c>
      <c r="O4649" s="107">
        <v>6</v>
      </c>
      <c r="P4649" s="838">
        <v>17959.199999999997</v>
      </c>
      <c r="Q4649" s="10">
        <v>1</v>
      </c>
      <c r="R4649" s="107">
        <v>12</v>
      </c>
    </row>
    <row r="4650" spans="1:18" s="843" customFormat="1" ht="22.5" x14ac:dyDescent="0.25">
      <c r="A4650" s="107" t="s">
        <v>25077</v>
      </c>
      <c r="B4650" s="10" t="s">
        <v>25078</v>
      </c>
      <c r="C4650" s="269" t="s">
        <v>30118</v>
      </c>
      <c r="D4650" s="841" t="s">
        <v>25384</v>
      </c>
      <c r="E4650" s="837">
        <v>4500</v>
      </c>
      <c r="F4650" s="269" t="s">
        <v>25951</v>
      </c>
      <c r="G4650" s="841" t="s">
        <v>25952</v>
      </c>
      <c r="H4650" s="842" t="s">
        <v>25107</v>
      </c>
      <c r="I4650" s="842" t="s">
        <v>25083</v>
      </c>
      <c r="J4650" s="107" t="s">
        <v>19093</v>
      </c>
      <c r="K4650" s="10">
        <v>2</v>
      </c>
      <c r="L4650" s="10">
        <v>1</v>
      </c>
      <c r="M4650" s="838">
        <v>4717.8</v>
      </c>
      <c r="N4650" s="10">
        <v>1</v>
      </c>
      <c r="O4650" s="107">
        <v>6</v>
      </c>
      <c r="P4650" s="838">
        <v>28159.199999999997</v>
      </c>
      <c r="Q4650" s="10">
        <v>1</v>
      </c>
      <c r="R4650" s="107">
        <v>12</v>
      </c>
    </row>
    <row r="4651" spans="1:18" s="843" customFormat="1" ht="22.5" x14ac:dyDescent="0.25">
      <c r="A4651" s="107" t="s">
        <v>25077</v>
      </c>
      <c r="B4651" s="10" t="s">
        <v>19548</v>
      </c>
      <c r="C4651" s="269" t="s">
        <v>30118</v>
      </c>
      <c r="D4651" s="841" t="s">
        <v>25384</v>
      </c>
      <c r="E4651" s="837">
        <v>4500</v>
      </c>
      <c r="F4651" s="269" t="s">
        <v>25951</v>
      </c>
      <c r="G4651" s="841" t="s">
        <v>25952</v>
      </c>
      <c r="H4651" s="842" t="s">
        <v>25107</v>
      </c>
      <c r="I4651" s="842" t="s">
        <v>25083</v>
      </c>
      <c r="J4651" s="107" t="s">
        <v>19093</v>
      </c>
      <c r="K4651" s="10">
        <v>2</v>
      </c>
      <c r="L4651" s="10">
        <v>11</v>
      </c>
      <c r="M4651" s="838">
        <v>52495.80000000001</v>
      </c>
      <c r="N4651" s="10">
        <v>1</v>
      </c>
      <c r="O4651" s="107">
        <v>6</v>
      </c>
      <c r="P4651" s="838">
        <v>28159.199999999997</v>
      </c>
      <c r="Q4651" s="10">
        <v>1</v>
      </c>
      <c r="R4651" s="107">
        <v>12</v>
      </c>
    </row>
    <row r="4652" spans="1:18" s="843" customFormat="1" ht="22.5" x14ac:dyDescent="0.25">
      <c r="A4652" s="107" t="s">
        <v>25077</v>
      </c>
      <c r="B4652" s="10" t="s">
        <v>25078</v>
      </c>
      <c r="C4652" s="269" t="s">
        <v>30118</v>
      </c>
      <c r="D4652" s="841" t="s">
        <v>25953</v>
      </c>
      <c r="E4652" s="837">
        <v>8000</v>
      </c>
      <c r="F4652" s="269" t="s">
        <v>25954</v>
      </c>
      <c r="G4652" s="841" t="s">
        <v>25955</v>
      </c>
      <c r="H4652" s="842" t="s">
        <v>25956</v>
      </c>
      <c r="I4652" s="842" t="s">
        <v>25083</v>
      </c>
      <c r="J4652" s="107" t="s">
        <v>19093</v>
      </c>
      <c r="K4652" s="10">
        <v>1</v>
      </c>
      <c r="L4652" s="10">
        <v>12</v>
      </c>
      <c r="M4652" s="838">
        <v>99213.60000000002</v>
      </c>
      <c r="N4652" s="10">
        <v>1</v>
      </c>
      <c r="O4652" s="107">
        <v>6</v>
      </c>
      <c r="P4652" s="838">
        <v>49159.200000000004</v>
      </c>
      <c r="Q4652" s="10">
        <v>1</v>
      </c>
      <c r="R4652" s="107">
        <v>12</v>
      </c>
    </row>
    <row r="4653" spans="1:18" s="843" customFormat="1" ht="22.5" x14ac:dyDescent="0.25">
      <c r="A4653" s="107" t="s">
        <v>25077</v>
      </c>
      <c r="B4653" s="10" t="s">
        <v>25078</v>
      </c>
      <c r="C4653" s="269" t="s">
        <v>30118</v>
      </c>
      <c r="D4653" s="841" t="s">
        <v>25234</v>
      </c>
      <c r="E4653" s="837">
        <v>3000</v>
      </c>
      <c r="F4653" s="269" t="s">
        <v>25957</v>
      </c>
      <c r="G4653" s="841" t="s">
        <v>25958</v>
      </c>
      <c r="H4653" s="842" t="s">
        <v>25956</v>
      </c>
      <c r="I4653" s="842" t="s">
        <v>25083</v>
      </c>
      <c r="J4653" s="107" t="s">
        <v>19093</v>
      </c>
      <c r="K4653" s="10">
        <v>2</v>
      </c>
      <c r="L4653" s="10">
        <v>1</v>
      </c>
      <c r="M4653" s="838">
        <v>3217.8</v>
      </c>
      <c r="N4653" s="10">
        <v>1</v>
      </c>
      <c r="O4653" s="107">
        <v>6</v>
      </c>
      <c r="P4653" s="838">
        <v>19159.199999999997</v>
      </c>
      <c r="Q4653" s="10">
        <v>1</v>
      </c>
      <c r="R4653" s="107">
        <v>12</v>
      </c>
    </row>
    <row r="4654" spans="1:18" s="843" customFormat="1" ht="22.5" x14ac:dyDescent="0.25">
      <c r="A4654" s="107" t="s">
        <v>25077</v>
      </c>
      <c r="B4654" s="10" t="s">
        <v>25078</v>
      </c>
      <c r="C4654" s="269" t="s">
        <v>30118</v>
      </c>
      <c r="D4654" s="841" t="s">
        <v>25234</v>
      </c>
      <c r="E4654" s="837">
        <v>3000</v>
      </c>
      <c r="F4654" s="269" t="s">
        <v>25959</v>
      </c>
      <c r="G4654" s="841" t="s">
        <v>25960</v>
      </c>
      <c r="H4654" s="842" t="s">
        <v>25956</v>
      </c>
      <c r="I4654" s="842" t="s">
        <v>25083</v>
      </c>
      <c r="J4654" s="107" t="s">
        <v>19090</v>
      </c>
      <c r="K4654" s="10">
        <v>1</v>
      </c>
      <c r="L4654" s="10">
        <v>12</v>
      </c>
      <c r="M4654" s="838">
        <v>38929.85</v>
      </c>
      <c r="N4654" s="10">
        <v>1</v>
      </c>
      <c r="O4654" s="107">
        <v>6</v>
      </c>
      <c r="P4654" s="838">
        <v>19159.199999999997</v>
      </c>
      <c r="Q4654" s="10">
        <v>1</v>
      </c>
      <c r="R4654" s="107">
        <v>12</v>
      </c>
    </row>
    <row r="4655" spans="1:18" s="843" customFormat="1" ht="22.5" x14ac:dyDescent="0.25">
      <c r="A4655" s="107" t="s">
        <v>25077</v>
      </c>
      <c r="B4655" s="10" t="s">
        <v>25078</v>
      </c>
      <c r="C4655" s="269" t="s">
        <v>30118</v>
      </c>
      <c r="D4655" s="841" t="s">
        <v>25520</v>
      </c>
      <c r="E4655" s="837">
        <v>2500</v>
      </c>
      <c r="F4655" s="269" t="s">
        <v>25961</v>
      </c>
      <c r="G4655" s="841" t="s">
        <v>25962</v>
      </c>
      <c r="H4655" s="842" t="s">
        <v>25956</v>
      </c>
      <c r="I4655" s="842" t="s">
        <v>25083</v>
      </c>
      <c r="J4655" s="107" t="s">
        <v>19090</v>
      </c>
      <c r="K4655" s="10">
        <v>1</v>
      </c>
      <c r="L4655" s="10">
        <v>12</v>
      </c>
      <c r="M4655" s="838">
        <v>33132.07</v>
      </c>
      <c r="N4655" s="10">
        <v>1</v>
      </c>
      <c r="O4655" s="107">
        <v>6</v>
      </c>
      <c r="P4655" s="838">
        <v>16156.5</v>
      </c>
      <c r="Q4655" s="10">
        <v>1</v>
      </c>
      <c r="R4655" s="107">
        <v>12</v>
      </c>
    </row>
    <row r="4656" spans="1:18" s="843" customFormat="1" ht="22.5" x14ac:dyDescent="0.25">
      <c r="A4656" s="107" t="s">
        <v>25077</v>
      </c>
      <c r="B4656" s="10" t="s">
        <v>19548</v>
      </c>
      <c r="C4656" s="269" t="s">
        <v>30118</v>
      </c>
      <c r="D4656" s="841" t="s">
        <v>25234</v>
      </c>
      <c r="E4656" s="837">
        <v>3000</v>
      </c>
      <c r="F4656" s="269" t="s">
        <v>25957</v>
      </c>
      <c r="G4656" s="841" t="s">
        <v>25958</v>
      </c>
      <c r="H4656" s="842" t="s">
        <v>25956</v>
      </c>
      <c r="I4656" s="842" t="s">
        <v>25083</v>
      </c>
      <c r="J4656" s="107" t="s">
        <v>19093</v>
      </c>
      <c r="K4656" s="10">
        <v>2</v>
      </c>
      <c r="L4656" s="10">
        <v>11</v>
      </c>
      <c r="M4656" s="838">
        <v>36008.299999999996</v>
      </c>
      <c r="N4656" s="10">
        <v>1</v>
      </c>
      <c r="O4656" s="107">
        <v>6</v>
      </c>
      <c r="P4656" s="838">
        <v>19159.199999999997</v>
      </c>
      <c r="Q4656" s="10">
        <v>1</v>
      </c>
      <c r="R4656" s="107">
        <v>12</v>
      </c>
    </row>
    <row r="4657" spans="1:18" s="843" customFormat="1" ht="22.5" x14ac:dyDescent="0.25">
      <c r="A4657" s="107" t="s">
        <v>25077</v>
      </c>
      <c r="B4657" s="10" t="s">
        <v>25078</v>
      </c>
      <c r="C4657" s="269" t="s">
        <v>30118</v>
      </c>
      <c r="D4657" s="841" t="s">
        <v>25334</v>
      </c>
      <c r="E4657" s="837">
        <v>4500</v>
      </c>
      <c r="F4657" s="269" t="s">
        <v>25963</v>
      </c>
      <c r="G4657" s="841" t="s">
        <v>25964</v>
      </c>
      <c r="H4657" s="842" t="s">
        <v>25329</v>
      </c>
      <c r="I4657" s="842" t="s">
        <v>25083</v>
      </c>
      <c r="J4657" s="107" t="s">
        <v>19093</v>
      </c>
      <c r="K4657" s="10">
        <v>1</v>
      </c>
      <c r="L4657" s="10">
        <v>12</v>
      </c>
      <c r="M4657" s="838">
        <v>56913.600000000013</v>
      </c>
      <c r="N4657" s="10">
        <v>1</v>
      </c>
      <c r="O4657" s="107">
        <v>6</v>
      </c>
      <c r="P4657" s="838">
        <v>28159.199999999997</v>
      </c>
      <c r="Q4657" s="10">
        <v>1</v>
      </c>
      <c r="R4657" s="107">
        <v>12</v>
      </c>
    </row>
    <row r="4658" spans="1:18" s="843" customFormat="1" ht="22.5" x14ac:dyDescent="0.25">
      <c r="A4658" s="107" t="s">
        <v>25077</v>
      </c>
      <c r="B4658" s="10" t="s">
        <v>25078</v>
      </c>
      <c r="C4658" s="269" t="s">
        <v>30118</v>
      </c>
      <c r="D4658" s="841" t="s">
        <v>25965</v>
      </c>
      <c r="E4658" s="837">
        <v>6500</v>
      </c>
      <c r="F4658" s="269" t="s">
        <v>25966</v>
      </c>
      <c r="G4658" s="841" t="s">
        <v>25967</v>
      </c>
      <c r="H4658" s="842" t="s">
        <v>25329</v>
      </c>
      <c r="I4658" s="842" t="s">
        <v>25083</v>
      </c>
      <c r="J4658" s="107" t="s">
        <v>19093</v>
      </c>
      <c r="K4658" s="10">
        <v>1</v>
      </c>
      <c r="L4658" s="10">
        <v>12</v>
      </c>
      <c r="M4658" s="838">
        <v>80913.60000000002</v>
      </c>
      <c r="N4658" s="10">
        <v>1</v>
      </c>
      <c r="O4658" s="107">
        <v>6</v>
      </c>
      <c r="P4658" s="838">
        <v>40159.200000000004</v>
      </c>
      <c r="Q4658" s="10">
        <v>1</v>
      </c>
      <c r="R4658" s="107">
        <v>12</v>
      </c>
    </row>
    <row r="4659" spans="1:18" s="843" customFormat="1" ht="22.5" x14ac:dyDescent="0.25">
      <c r="A4659" s="107" t="s">
        <v>25077</v>
      </c>
      <c r="B4659" s="10" t="s">
        <v>25078</v>
      </c>
      <c r="C4659" s="269" t="s">
        <v>30118</v>
      </c>
      <c r="D4659" s="841" t="s">
        <v>25968</v>
      </c>
      <c r="E4659" s="837">
        <v>5500</v>
      </c>
      <c r="F4659" s="269" t="s">
        <v>25969</v>
      </c>
      <c r="G4659" s="841" t="s">
        <v>25970</v>
      </c>
      <c r="H4659" s="842" t="s">
        <v>25329</v>
      </c>
      <c r="I4659" s="842" t="s">
        <v>25083</v>
      </c>
      <c r="J4659" s="107" t="s">
        <v>19093</v>
      </c>
      <c r="K4659" s="10">
        <v>1</v>
      </c>
      <c r="L4659" s="10">
        <v>12</v>
      </c>
      <c r="M4659" s="838">
        <v>68913.60000000002</v>
      </c>
      <c r="N4659" s="10">
        <v>1</v>
      </c>
      <c r="O4659" s="107">
        <v>6</v>
      </c>
      <c r="P4659" s="838">
        <v>34159.199999999997</v>
      </c>
      <c r="Q4659" s="10">
        <v>1</v>
      </c>
      <c r="R4659" s="107">
        <v>12</v>
      </c>
    </row>
    <row r="4660" spans="1:18" s="843" customFormat="1" ht="22.5" x14ac:dyDescent="0.25">
      <c r="A4660" s="107" t="s">
        <v>25077</v>
      </c>
      <c r="B4660" s="10" t="s">
        <v>25078</v>
      </c>
      <c r="C4660" s="269" t="s">
        <v>30118</v>
      </c>
      <c r="D4660" s="841" t="s">
        <v>25206</v>
      </c>
      <c r="E4660" s="837">
        <v>3000</v>
      </c>
      <c r="F4660" s="269" t="s">
        <v>25971</v>
      </c>
      <c r="G4660" s="841" t="s">
        <v>25972</v>
      </c>
      <c r="H4660" s="842" t="s">
        <v>25329</v>
      </c>
      <c r="I4660" s="842" t="s">
        <v>25083</v>
      </c>
      <c r="J4660" s="107" t="s">
        <v>19093</v>
      </c>
      <c r="K4660" s="10">
        <v>1</v>
      </c>
      <c r="L4660" s="10">
        <v>12</v>
      </c>
      <c r="M4660" s="838">
        <v>38913.599999999999</v>
      </c>
      <c r="N4660" s="10">
        <v>1</v>
      </c>
      <c r="O4660" s="107">
        <v>6</v>
      </c>
      <c r="P4660" s="838">
        <v>19159.199999999997</v>
      </c>
      <c r="Q4660" s="10">
        <v>1</v>
      </c>
      <c r="R4660" s="107">
        <v>12</v>
      </c>
    </row>
    <row r="4661" spans="1:18" s="843" customFormat="1" ht="22.5" x14ac:dyDescent="0.25">
      <c r="A4661" s="107" t="s">
        <v>25077</v>
      </c>
      <c r="B4661" s="10" t="s">
        <v>25078</v>
      </c>
      <c r="C4661" s="269" t="s">
        <v>30118</v>
      </c>
      <c r="D4661" s="841" t="s">
        <v>25973</v>
      </c>
      <c r="E4661" s="837">
        <v>6000</v>
      </c>
      <c r="F4661" s="269" t="s">
        <v>25974</v>
      </c>
      <c r="G4661" s="841" t="s">
        <v>25975</v>
      </c>
      <c r="H4661" s="842" t="s">
        <v>25329</v>
      </c>
      <c r="I4661" s="842" t="s">
        <v>25083</v>
      </c>
      <c r="J4661" s="107" t="s">
        <v>19093</v>
      </c>
      <c r="K4661" s="10">
        <v>1</v>
      </c>
      <c r="L4661" s="10">
        <v>12</v>
      </c>
      <c r="M4661" s="838">
        <v>75213.60000000002</v>
      </c>
      <c r="N4661" s="10">
        <v>1</v>
      </c>
      <c r="O4661" s="107">
        <v>6</v>
      </c>
      <c r="P4661" s="838">
        <v>37159.199999999997</v>
      </c>
      <c r="Q4661" s="10">
        <v>1</v>
      </c>
      <c r="R4661" s="107">
        <v>12</v>
      </c>
    </row>
    <row r="4662" spans="1:18" s="843" customFormat="1" ht="22.5" x14ac:dyDescent="0.25">
      <c r="A4662" s="107" t="s">
        <v>25077</v>
      </c>
      <c r="B4662" s="10" t="s">
        <v>25078</v>
      </c>
      <c r="C4662" s="269" t="s">
        <v>30118</v>
      </c>
      <c r="D4662" s="841" t="s">
        <v>25976</v>
      </c>
      <c r="E4662" s="837">
        <v>6000</v>
      </c>
      <c r="F4662" s="269" t="s">
        <v>25977</v>
      </c>
      <c r="G4662" s="841" t="s">
        <v>25978</v>
      </c>
      <c r="H4662" s="842" t="s">
        <v>25329</v>
      </c>
      <c r="I4662" s="842" t="s">
        <v>25083</v>
      </c>
      <c r="J4662" s="107" t="s">
        <v>19090</v>
      </c>
      <c r="K4662" s="10">
        <v>1</v>
      </c>
      <c r="L4662" s="10">
        <v>12</v>
      </c>
      <c r="M4662" s="838">
        <v>75213.60000000002</v>
      </c>
      <c r="N4662" s="10">
        <v>1</v>
      </c>
      <c r="O4662" s="107">
        <v>6</v>
      </c>
      <c r="P4662" s="838">
        <v>37159.199999999997</v>
      </c>
      <c r="Q4662" s="10">
        <v>1</v>
      </c>
      <c r="R4662" s="107">
        <v>12</v>
      </c>
    </row>
    <row r="4663" spans="1:18" s="843" customFormat="1" ht="22.5" x14ac:dyDescent="0.25">
      <c r="A4663" s="107" t="s">
        <v>25077</v>
      </c>
      <c r="B4663" s="10" t="s">
        <v>25078</v>
      </c>
      <c r="C4663" s="269" t="s">
        <v>30118</v>
      </c>
      <c r="D4663" s="841" t="s">
        <v>25979</v>
      </c>
      <c r="E4663" s="837">
        <v>5500</v>
      </c>
      <c r="F4663" s="269" t="s">
        <v>25980</v>
      </c>
      <c r="G4663" s="841" t="s">
        <v>25981</v>
      </c>
      <c r="H4663" s="842" t="s">
        <v>25329</v>
      </c>
      <c r="I4663" s="842" t="s">
        <v>25083</v>
      </c>
      <c r="J4663" s="107" t="s">
        <v>19093</v>
      </c>
      <c r="K4663" s="10">
        <v>1</v>
      </c>
      <c r="L4663" s="10">
        <v>12</v>
      </c>
      <c r="M4663" s="838">
        <v>68913.60000000002</v>
      </c>
      <c r="N4663" s="10">
        <v>1</v>
      </c>
      <c r="O4663" s="107">
        <v>6</v>
      </c>
      <c r="P4663" s="838">
        <v>34159.199999999997</v>
      </c>
      <c r="Q4663" s="10">
        <v>1</v>
      </c>
      <c r="R4663" s="107">
        <v>12</v>
      </c>
    </row>
    <row r="4664" spans="1:18" s="843" customFormat="1" ht="22.5" x14ac:dyDescent="0.25">
      <c r="A4664" s="107" t="s">
        <v>25077</v>
      </c>
      <c r="B4664" s="10" t="s">
        <v>25078</v>
      </c>
      <c r="C4664" s="269" t="s">
        <v>30118</v>
      </c>
      <c r="D4664" s="841" t="s">
        <v>25979</v>
      </c>
      <c r="E4664" s="837">
        <v>5500</v>
      </c>
      <c r="F4664" s="269" t="s">
        <v>25982</v>
      </c>
      <c r="G4664" s="841" t="s">
        <v>25983</v>
      </c>
      <c r="H4664" s="842" t="s">
        <v>25329</v>
      </c>
      <c r="I4664" s="842" t="s">
        <v>25083</v>
      </c>
      <c r="J4664" s="107" t="s">
        <v>19093</v>
      </c>
      <c r="K4664" s="10">
        <v>1</v>
      </c>
      <c r="L4664" s="10">
        <v>12</v>
      </c>
      <c r="M4664" s="838">
        <v>68133.900000000009</v>
      </c>
      <c r="N4664" s="10">
        <v>1</v>
      </c>
      <c r="O4664" s="107">
        <v>6</v>
      </c>
      <c r="P4664" s="838">
        <v>34159.199999999997</v>
      </c>
      <c r="Q4664" s="10">
        <v>1</v>
      </c>
      <c r="R4664" s="107">
        <v>12</v>
      </c>
    </row>
    <row r="4665" spans="1:18" s="843" customFormat="1" ht="22.5" x14ac:dyDescent="0.25">
      <c r="A4665" s="107" t="s">
        <v>25077</v>
      </c>
      <c r="B4665" s="10" t="s">
        <v>25078</v>
      </c>
      <c r="C4665" s="269" t="s">
        <v>30118</v>
      </c>
      <c r="D4665" s="841" t="s">
        <v>25979</v>
      </c>
      <c r="E4665" s="837">
        <v>5500</v>
      </c>
      <c r="F4665" s="269" t="s">
        <v>25984</v>
      </c>
      <c r="G4665" s="841" t="s">
        <v>25985</v>
      </c>
      <c r="H4665" s="842" t="s">
        <v>25329</v>
      </c>
      <c r="I4665" s="842" t="s">
        <v>25083</v>
      </c>
      <c r="J4665" s="107" t="s">
        <v>19093</v>
      </c>
      <c r="K4665" s="10">
        <v>1</v>
      </c>
      <c r="L4665" s="10">
        <v>12</v>
      </c>
      <c r="M4665" s="838">
        <v>68730.270000000019</v>
      </c>
      <c r="N4665" s="10">
        <v>1</v>
      </c>
      <c r="O4665" s="107">
        <v>6</v>
      </c>
      <c r="P4665" s="838">
        <v>34159.199999999997</v>
      </c>
      <c r="Q4665" s="10">
        <v>1</v>
      </c>
      <c r="R4665" s="107">
        <v>12</v>
      </c>
    </row>
    <row r="4666" spans="1:18" s="843" customFormat="1" ht="22.5" x14ac:dyDescent="0.25">
      <c r="A4666" s="107" t="s">
        <v>25077</v>
      </c>
      <c r="B4666" s="10" t="s">
        <v>25078</v>
      </c>
      <c r="C4666" s="269" t="s">
        <v>30118</v>
      </c>
      <c r="D4666" s="841" t="s">
        <v>25334</v>
      </c>
      <c r="E4666" s="837">
        <v>4500</v>
      </c>
      <c r="F4666" s="269" t="s">
        <v>25986</v>
      </c>
      <c r="G4666" s="841" t="s">
        <v>25987</v>
      </c>
      <c r="H4666" s="842" t="s">
        <v>25329</v>
      </c>
      <c r="I4666" s="842" t="s">
        <v>25083</v>
      </c>
      <c r="J4666" s="107" t="s">
        <v>19093</v>
      </c>
      <c r="K4666" s="10">
        <v>1</v>
      </c>
      <c r="L4666" s="10">
        <v>12</v>
      </c>
      <c r="M4666" s="838">
        <v>56913.600000000013</v>
      </c>
      <c r="N4666" s="10">
        <v>1</v>
      </c>
      <c r="O4666" s="107">
        <v>6</v>
      </c>
      <c r="P4666" s="838">
        <v>28159.199999999997</v>
      </c>
      <c r="Q4666" s="10">
        <v>1</v>
      </c>
      <c r="R4666" s="107">
        <v>12</v>
      </c>
    </row>
    <row r="4667" spans="1:18" s="843" customFormat="1" ht="22.5" x14ac:dyDescent="0.25">
      <c r="A4667" s="107" t="s">
        <v>25077</v>
      </c>
      <c r="B4667" s="10" t="s">
        <v>25078</v>
      </c>
      <c r="C4667" s="269" t="s">
        <v>30118</v>
      </c>
      <c r="D4667" s="841" t="s">
        <v>25988</v>
      </c>
      <c r="E4667" s="837">
        <v>4500</v>
      </c>
      <c r="F4667" s="269" t="s">
        <v>25989</v>
      </c>
      <c r="G4667" s="841" t="s">
        <v>25990</v>
      </c>
      <c r="H4667" s="842" t="s">
        <v>25329</v>
      </c>
      <c r="I4667" s="842" t="s">
        <v>25083</v>
      </c>
      <c r="J4667" s="107" t="s">
        <v>19093</v>
      </c>
      <c r="K4667" s="10">
        <v>1</v>
      </c>
      <c r="L4667" s="10">
        <v>12</v>
      </c>
      <c r="M4667" s="838">
        <v>56913.600000000013</v>
      </c>
      <c r="N4667" s="10">
        <v>1</v>
      </c>
      <c r="O4667" s="107">
        <v>6</v>
      </c>
      <c r="P4667" s="838">
        <v>28159.199999999997</v>
      </c>
      <c r="Q4667" s="10">
        <v>1</v>
      </c>
      <c r="R4667" s="107">
        <v>12</v>
      </c>
    </row>
    <row r="4668" spans="1:18" s="843" customFormat="1" ht="22.5" x14ac:dyDescent="0.25">
      <c r="A4668" s="107" t="s">
        <v>25077</v>
      </c>
      <c r="B4668" s="10" t="s">
        <v>25078</v>
      </c>
      <c r="C4668" s="269" t="s">
        <v>30118</v>
      </c>
      <c r="D4668" s="841" t="s">
        <v>25979</v>
      </c>
      <c r="E4668" s="837">
        <v>5500</v>
      </c>
      <c r="F4668" s="269" t="s">
        <v>25991</v>
      </c>
      <c r="G4668" s="841" t="s">
        <v>25992</v>
      </c>
      <c r="H4668" s="842" t="s">
        <v>25329</v>
      </c>
      <c r="I4668" s="842" t="s">
        <v>25083</v>
      </c>
      <c r="J4668" s="107" t="s">
        <v>19093</v>
      </c>
      <c r="K4668" s="10">
        <v>1</v>
      </c>
      <c r="L4668" s="10">
        <v>12</v>
      </c>
      <c r="M4668" s="838">
        <v>69025.140000000014</v>
      </c>
      <c r="N4668" s="10">
        <v>1</v>
      </c>
      <c r="O4668" s="107">
        <v>6</v>
      </c>
      <c r="P4668" s="838">
        <v>34159.199999999997</v>
      </c>
      <c r="Q4668" s="10">
        <v>1</v>
      </c>
      <c r="R4668" s="107">
        <v>12</v>
      </c>
    </row>
    <row r="4669" spans="1:18" s="843" customFormat="1" ht="22.5" x14ac:dyDescent="0.25">
      <c r="A4669" s="107" t="s">
        <v>25077</v>
      </c>
      <c r="B4669" s="10" t="s">
        <v>25078</v>
      </c>
      <c r="C4669" s="269" t="s">
        <v>30118</v>
      </c>
      <c r="D4669" s="841" t="s">
        <v>25979</v>
      </c>
      <c r="E4669" s="837">
        <v>5500</v>
      </c>
      <c r="F4669" s="269" t="s">
        <v>25993</v>
      </c>
      <c r="G4669" s="841" t="s">
        <v>25994</v>
      </c>
      <c r="H4669" s="842" t="s">
        <v>25329</v>
      </c>
      <c r="I4669" s="842" t="s">
        <v>25083</v>
      </c>
      <c r="J4669" s="107" t="s">
        <v>19093</v>
      </c>
      <c r="K4669" s="10">
        <v>2</v>
      </c>
      <c r="L4669" s="10">
        <v>1</v>
      </c>
      <c r="M4669" s="838">
        <v>5216.76</v>
      </c>
      <c r="N4669" s="10">
        <v>1</v>
      </c>
      <c r="O4669" s="107">
        <v>6</v>
      </c>
      <c r="P4669" s="838">
        <v>34159.199999999997</v>
      </c>
      <c r="Q4669" s="10">
        <v>1</v>
      </c>
      <c r="R4669" s="107">
        <v>12</v>
      </c>
    </row>
    <row r="4670" spans="1:18" s="843" customFormat="1" ht="22.5" x14ac:dyDescent="0.25">
      <c r="A4670" s="107" t="s">
        <v>25077</v>
      </c>
      <c r="B4670" s="10" t="s">
        <v>25078</v>
      </c>
      <c r="C4670" s="269" t="s">
        <v>30118</v>
      </c>
      <c r="D4670" s="841" t="s">
        <v>25995</v>
      </c>
      <c r="E4670" s="837">
        <v>4500</v>
      </c>
      <c r="F4670" s="269" t="s">
        <v>25996</v>
      </c>
      <c r="G4670" s="841" t="s">
        <v>25997</v>
      </c>
      <c r="H4670" s="842" t="s">
        <v>25329</v>
      </c>
      <c r="I4670" s="842" t="s">
        <v>25083</v>
      </c>
      <c r="J4670" s="107" t="s">
        <v>19093</v>
      </c>
      <c r="K4670" s="10">
        <v>1</v>
      </c>
      <c r="L4670" s="10">
        <v>12</v>
      </c>
      <c r="M4670" s="838">
        <v>56913.600000000013</v>
      </c>
      <c r="N4670" s="10">
        <v>1</v>
      </c>
      <c r="O4670" s="107">
        <v>6</v>
      </c>
      <c r="P4670" s="838">
        <v>28159.199999999997</v>
      </c>
      <c r="Q4670" s="10">
        <v>1</v>
      </c>
      <c r="R4670" s="107">
        <v>12</v>
      </c>
    </row>
    <row r="4671" spans="1:18" s="843" customFormat="1" ht="22.5" x14ac:dyDescent="0.25">
      <c r="A4671" s="107" t="s">
        <v>25077</v>
      </c>
      <c r="B4671" s="10" t="s">
        <v>25078</v>
      </c>
      <c r="C4671" s="269" t="s">
        <v>30118</v>
      </c>
      <c r="D4671" s="841" t="s">
        <v>25998</v>
      </c>
      <c r="E4671" s="837">
        <v>6000</v>
      </c>
      <c r="F4671" s="269" t="s">
        <v>25999</v>
      </c>
      <c r="G4671" s="841" t="s">
        <v>26000</v>
      </c>
      <c r="H4671" s="842" t="s">
        <v>25329</v>
      </c>
      <c r="I4671" s="842" t="s">
        <v>25083</v>
      </c>
      <c r="J4671" s="107" t="s">
        <v>19090</v>
      </c>
      <c r="K4671" s="10">
        <v>1</v>
      </c>
      <c r="L4671" s="10">
        <v>12</v>
      </c>
      <c r="M4671" s="838">
        <v>75213.60000000002</v>
      </c>
      <c r="N4671" s="10">
        <v>1</v>
      </c>
      <c r="O4671" s="107">
        <v>6</v>
      </c>
      <c r="P4671" s="838">
        <v>37159.199999999997</v>
      </c>
      <c r="Q4671" s="10">
        <v>1</v>
      </c>
      <c r="R4671" s="107">
        <v>12</v>
      </c>
    </row>
    <row r="4672" spans="1:18" s="843" customFormat="1" ht="22.5" x14ac:dyDescent="0.25">
      <c r="A4672" s="107" t="s">
        <v>25077</v>
      </c>
      <c r="B4672" s="10" t="s">
        <v>25078</v>
      </c>
      <c r="C4672" s="269" t="s">
        <v>30118</v>
      </c>
      <c r="D4672" s="841" t="s">
        <v>26001</v>
      </c>
      <c r="E4672" s="837">
        <v>9000</v>
      </c>
      <c r="F4672" s="269" t="s">
        <v>26002</v>
      </c>
      <c r="G4672" s="841" t="s">
        <v>26003</v>
      </c>
      <c r="H4672" s="842" t="s">
        <v>25329</v>
      </c>
      <c r="I4672" s="842" t="s">
        <v>25083</v>
      </c>
      <c r="J4672" s="107" t="s">
        <v>19093</v>
      </c>
      <c r="K4672" s="10">
        <v>1</v>
      </c>
      <c r="L4672" s="10">
        <v>2</v>
      </c>
      <c r="M4672" s="838">
        <v>17928.93</v>
      </c>
      <c r="N4672" s="10">
        <v>1</v>
      </c>
      <c r="O4672" s="107">
        <v>6</v>
      </c>
      <c r="P4672" s="838">
        <v>55159.199999999997</v>
      </c>
      <c r="Q4672" s="10">
        <v>1</v>
      </c>
      <c r="R4672" s="107">
        <v>12</v>
      </c>
    </row>
    <row r="4673" spans="1:18" s="843" customFormat="1" ht="22.5" x14ac:dyDescent="0.25">
      <c r="A4673" s="107" t="s">
        <v>25077</v>
      </c>
      <c r="B4673" s="10" t="s">
        <v>25078</v>
      </c>
      <c r="C4673" s="269" t="s">
        <v>30118</v>
      </c>
      <c r="D4673" s="841" t="s">
        <v>26004</v>
      </c>
      <c r="E4673" s="837">
        <v>5500</v>
      </c>
      <c r="F4673" s="269" t="s">
        <v>26005</v>
      </c>
      <c r="G4673" s="841" t="s">
        <v>26006</v>
      </c>
      <c r="H4673" s="842" t="s">
        <v>25329</v>
      </c>
      <c r="I4673" s="842" t="s">
        <v>25083</v>
      </c>
      <c r="J4673" s="107" t="s">
        <v>19093</v>
      </c>
      <c r="K4673" s="10">
        <v>2</v>
      </c>
      <c r="L4673" s="10">
        <v>1</v>
      </c>
      <c r="M4673" s="838">
        <v>5717.8</v>
      </c>
      <c r="N4673" s="10">
        <v>1</v>
      </c>
      <c r="O4673" s="107">
        <v>6</v>
      </c>
      <c r="P4673" s="838">
        <v>34159.199999999997</v>
      </c>
      <c r="Q4673" s="10">
        <v>1</v>
      </c>
      <c r="R4673" s="107">
        <v>12</v>
      </c>
    </row>
    <row r="4674" spans="1:18" s="843" customFormat="1" ht="22.5" x14ac:dyDescent="0.25">
      <c r="A4674" s="107" t="s">
        <v>25077</v>
      </c>
      <c r="B4674" s="10" t="s">
        <v>25078</v>
      </c>
      <c r="C4674" s="269" t="s">
        <v>30118</v>
      </c>
      <c r="D4674" s="841" t="s">
        <v>25321</v>
      </c>
      <c r="E4674" s="837">
        <v>2000</v>
      </c>
      <c r="F4674" s="269" t="s">
        <v>26007</v>
      </c>
      <c r="G4674" s="841" t="s">
        <v>26008</v>
      </c>
      <c r="H4674" s="842" t="s">
        <v>25329</v>
      </c>
      <c r="I4674" s="842" t="s">
        <v>25083</v>
      </c>
      <c r="J4674" s="107" t="s">
        <v>19093</v>
      </c>
      <c r="K4674" s="10">
        <v>1</v>
      </c>
      <c r="L4674" s="10">
        <v>12</v>
      </c>
      <c r="M4674" s="838">
        <v>26697</v>
      </c>
      <c r="N4674" s="10">
        <v>1</v>
      </c>
      <c r="O4674" s="107">
        <v>6</v>
      </c>
      <c r="P4674" s="838">
        <v>13080</v>
      </c>
      <c r="Q4674" s="10">
        <v>1</v>
      </c>
      <c r="R4674" s="107">
        <v>12</v>
      </c>
    </row>
    <row r="4675" spans="1:18" s="843" customFormat="1" ht="22.5" x14ac:dyDescent="0.25">
      <c r="A4675" s="107" t="s">
        <v>25077</v>
      </c>
      <c r="B4675" s="10" t="s">
        <v>25078</v>
      </c>
      <c r="C4675" s="269" t="s">
        <v>30118</v>
      </c>
      <c r="D4675" s="841" t="s">
        <v>26009</v>
      </c>
      <c r="E4675" s="837">
        <v>5500</v>
      </c>
      <c r="F4675" s="269" t="s">
        <v>26010</v>
      </c>
      <c r="G4675" s="841" t="s">
        <v>26011</v>
      </c>
      <c r="H4675" s="842" t="s">
        <v>25329</v>
      </c>
      <c r="I4675" s="842" t="s">
        <v>25083</v>
      </c>
      <c r="J4675" s="107" t="s">
        <v>19093</v>
      </c>
      <c r="K4675" s="10">
        <v>1</v>
      </c>
      <c r="L4675" s="10">
        <v>12</v>
      </c>
      <c r="M4675" s="838">
        <v>68913.60000000002</v>
      </c>
      <c r="N4675" s="10">
        <v>1</v>
      </c>
      <c r="O4675" s="107">
        <v>6</v>
      </c>
      <c r="P4675" s="838">
        <v>34159.199999999997</v>
      </c>
      <c r="Q4675" s="10">
        <v>1</v>
      </c>
      <c r="R4675" s="107">
        <v>12</v>
      </c>
    </row>
    <row r="4676" spans="1:18" s="843" customFormat="1" ht="22.5" x14ac:dyDescent="0.25">
      <c r="A4676" s="107" t="s">
        <v>25077</v>
      </c>
      <c r="B4676" s="10" t="s">
        <v>25078</v>
      </c>
      <c r="C4676" s="269" t="s">
        <v>30118</v>
      </c>
      <c r="D4676" s="841" t="s">
        <v>26012</v>
      </c>
      <c r="E4676" s="837">
        <v>6000</v>
      </c>
      <c r="F4676" s="269" t="s">
        <v>26013</v>
      </c>
      <c r="G4676" s="841" t="s">
        <v>26014</v>
      </c>
      <c r="H4676" s="842" t="s">
        <v>25329</v>
      </c>
      <c r="I4676" s="842" t="s">
        <v>25083</v>
      </c>
      <c r="J4676" s="107" t="s">
        <v>19090</v>
      </c>
      <c r="K4676" s="10">
        <v>1</v>
      </c>
      <c r="L4676" s="10">
        <v>12</v>
      </c>
      <c r="M4676" s="838">
        <v>75213.60000000002</v>
      </c>
      <c r="N4676" s="10">
        <v>1</v>
      </c>
      <c r="O4676" s="107">
        <v>6</v>
      </c>
      <c r="P4676" s="838">
        <v>36959.199999999997</v>
      </c>
      <c r="Q4676" s="10">
        <v>1</v>
      </c>
      <c r="R4676" s="107">
        <v>12</v>
      </c>
    </row>
    <row r="4677" spans="1:18" s="843" customFormat="1" ht="22.5" x14ac:dyDescent="0.25">
      <c r="A4677" s="107" t="s">
        <v>25077</v>
      </c>
      <c r="B4677" s="10" t="s">
        <v>25078</v>
      </c>
      <c r="C4677" s="269" t="s">
        <v>30118</v>
      </c>
      <c r="D4677" s="841" t="s">
        <v>25321</v>
      </c>
      <c r="E4677" s="837">
        <v>2000</v>
      </c>
      <c r="F4677" s="269" t="s">
        <v>26015</v>
      </c>
      <c r="G4677" s="841" t="s">
        <v>26016</v>
      </c>
      <c r="H4677" s="842" t="s">
        <v>25329</v>
      </c>
      <c r="I4677" s="842" t="s">
        <v>25083</v>
      </c>
      <c r="J4677" s="107" t="s">
        <v>19093</v>
      </c>
      <c r="K4677" s="10">
        <v>1</v>
      </c>
      <c r="L4677" s="10">
        <v>12</v>
      </c>
      <c r="M4677" s="838">
        <v>26697</v>
      </c>
      <c r="N4677" s="10">
        <v>1</v>
      </c>
      <c r="O4677" s="107">
        <v>6</v>
      </c>
      <c r="P4677" s="838">
        <v>1900.74</v>
      </c>
      <c r="Q4677" s="10">
        <v>1</v>
      </c>
      <c r="R4677" s="107">
        <v>12</v>
      </c>
    </row>
    <row r="4678" spans="1:18" s="843" customFormat="1" ht="22.5" x14ac:dyDescent="0.25">
      <c r="A4678" s="107" t="s">
        <v>25077</v>
      </c>
      <c r="B4678" s="10" t="s">
        <v>25078</v>
      </c>
      <c r="C4678" s="269" t="s">
        <v>30118</v>
      </c>
      <c r="D4678" s="841" t="s">
        <v>25206</v>
      </c>
      <c r="E4678" s="837">
        <v>3000</v>
      </c>
      <c r="F4678" s="269" t="s">
        <v>26017</v>
      </c>
      <c r="G4678" s="841" t="s">
        <v>26018</v>
      </c>
      <c r="H4678" s="842" t="s">
        <v>25329</v>
      </c>
      <c r="I4678" s="842" t="s">
        <v>25083</v>
      </c>
      <c r="J4678" s="107" t="s">
        <v>19093</v>
      </c>
      <c r="K4678" s="10">
        <v>1</v>
      </c>
      <c r="L4678" s="10">
        <v>12</v>
      </c>
      <c r="M4678" s="838">
        <v>38913.599999999999</v>
      </c>
      <c r="N4678" s="10">
        <v>1</v>
      </c>
      <c r="O4678" s="107">
        <v>6</v>
      </c>
      <c r="P4678" s="838">
        <v>19159.199999999997</v>
      </c>
      <c r="Q4678" s="10">
        <v>1</v>
      </c>
      <c r="R4678" s="107">
        <v>12</v>
      </c>
    </row>
    <row r="4679" spans="1:18" s="843" customFormat="1" ht="22.5" x14ac:dyDescent="0.25">
      <c r="A4679" s="107" t="s">
        <v>25077</v>
      </c>
      <c r="B4679" s="10" t="s">
        <v>25078</v>
      </c>
      <c r="C4679" s="269" t="s">
        <v>30118</v>
      </c>
      <c r="D4679" s="841" t="s">
        <v>25334</v>
      </c>
      <c r="E4679" s="837">
        <v>4500</v>
      </c>
      <c r="F4679" s="269" t="s">
        <v>26019</v>
      </c>
      <c r="G4679" s="841" t="s">
        <v>26020</v>
      </c>
      <c r="H4679" s="842" t="s">
        <v>25329</v>
      </c>
      <c r="I4679" s="842" t="s">
        <v>25083</v>
      </c>
      <c r="J4679" s="107" t="s">
        <v>19093</v>
      </c>
      <c r="K4679" s="10">
        <v>1</v>
      </c>
      <c r="L4679" s="10">
        <v>12</v>
      </c>
      <c r="M4679" s="838">
        <v>56913.600000000013</v>
      </c>
      <c r="N4679" s="10">
        <v>1</v>
      </c>
      <c r="O4679" s="107">
        <v>6</v>
      </c>
      <c r="P4679" s="838">
        <v>28159.199999999997</v>
      </c>
      <c r="Q4679" s="10">
        <v>1</v>
      </c>
      <c r="R4679" s="107">
        <v>12</v>
      </c>
    </row>
    <row r="4680" spans="1:18" s="843" customFormat="1" ht="22.5" x14ac:dyDescent="0.25">
      <c r="A4680" s="107" t="s">
        <v>25077</v>
      </c>
      <c r="B4680" s="10" t="s">
        <v>25078</v>
      </c>
      <c r="C4680" s="269" t="s">
        <v>30118</v>
      </c>
      <c r="D4680" s="841" t="s">
        <v>26021</v>
      </c>
      <c r="E4680" s="837">
        <v>5500</v>
      </c>
      <c r="F4680" s="269" t="s">
        <v>26022</v>
      </c>
      <c r="G4680" s="841" t="s">
        <v>26023</v>
      </c>
      <c r="H4680" s="842" t="s">
        <v>25329</v>
      </c>
      <c r="I4680" s="842" t="s">
        <v>25083</v>
      </c>
      <c r="J4680" s="107" t="s">
        <v>19093</v>
      </c>
      <c r="K4680" s="10">
        <v>1</v>
      </c>
      <c r="L4680" s="10">
        <v>2</v>
      </c>
      <c r="M4680" s="838">
        <v>11162.26</v>
      </c>
      <c r="N4680" s="10">
        <v>1</v>
      </c>
      <c r="O4680" s="107">
        <v>6</v>
      </c>
      <c r="P4680" s="838">
        <v>34159.199999999997</v>
      </c>
      <c r="Q4680" s="10">
        <v>1</v>
      </c>
      <c r="R4680" s="107">
        <v>12</v>
      </c>
    </row>
    <row r="4681" spans="1:18" s="843" customFormat="1" ht="22.5" x14ac:dyDescent="0.25">
      <c r="A4681" s="107" t="s">
        <v>25077</v>
      </c>
      <c r="B4681" s="10" t="s">
        <v>25078</v>
      </c>
      <c r="C4681" s="269" t="s">
        <v>30118</v>
      </c>
      <c r="D4681" s="841" t="s">
        <v>26024</v>
      </c>
      <c r="E4681" s="837">
        <v>8000</v>
      </c>
      <c r="F4681" s="269" t="s">
        <v>26025</v>
      </c>
      <c r="G4681" s="841" t="s">
        <v>26026</v>
      </c>
      <c r="H4681" s="842" t="s">
        <v>25329</v>
      </c>
      <c r="I4681" s="842" t="s">
        <v>25083</v>
      </c>
      <c r="J4681" s="107" t="s">
        <v>19093</v>
      </c>
      <c r="K4681" s="10">
        <v>1</v>
      </c>
      <c r="L4681" s="10">
        <v>12</v>
      </c>
      <c r="M4681" s="838">
        <v>98913.60000000002</v>
      </c>
      <c r="N4681" s="10">
        <v>1</v>
      </c>
      <c r="O4681" s="107">
        <v>6</v>
      </c>
      <c r="P4681" s="838">
        <v>49159.200000000004</v>
      </c>
      <c r="Q4681" s="10">
        <v>1</v>
      </c>
      <c r="R4681" s="107">
        <v>12</v>
      </c>
    </row>
    <row r="4682" spans="1:18" s="843" customFormat="1" ht="22.5" x14ac:dyDescent="0.25">
      <c r="A4682" s="107" t="s">
        <v>25077</v>
      </c>
      <c r="B4682" s="10" t="s">
        <v>25078</v>
      </c>
      <c r="C4682" s="269" t="s">
        <v>30118</v>
      </c>
      <c r="D4682" s="841" t="s">
        <v>25334</v>
      </c>
      <c r="E4682" s="837">
        <v>4500</v>
      </c>
      <c r="F4682" s="269" t="s">
        <v>26027</v>
      </c>
      <c r="G4682" s="841" t="s">
        <v>26028</v>
      </c>
      <c r="H4682" s="842" t="s">
        <v>25329</v>
      </c>
      <c r="I4682" s="842" t="s">
        <v>25083</v>
      </c>
      <c r="J4682" s="107" t="s">
        <v>19093</v>
      </c>
      <c r="K4682" s="10">
        <v>1</v>
      </c>
      <c r="L4682" s="10">
        <v>12</v>
      </c>
      <c r="M4682" s="838">
        <v>56913.600000000013</v>
      </c>
      <c r="N4682" s="10">
        <v>1</v>
      </c>
      <c r="O4682" s="107">
        <v>6</v>
      </c>
      <c r="P4682" s="838">
        <v>28159.199999999997</v>
      </c>
      <c r="Q4682" s="10">
        <v>1</v>
      </c>
      <c r="R4682" s="107">
        <v>12</v>
      </c>
    </row>
    <row r="4683" spans="1:18" s="843" customFormat="1" ht="22.5" x14ac:dyDescent="0.25">
      <c r="A4683" s="107" t="s">
        <v>25077</v>
      </c>
      <c r="B4683" s="10" t="s">
        <v>25078</v>
      </c>
      <c r="C4683" s="269" t="s">
        <v>30118</v>
      </c>
      <c r="D4683" s="841" t="s">
        <v>26029</v>
      </c>
      <c r="E4683" s="837">
        <v>6000</v>
      </c>
      <c r="F4683" s="269" t="s">
        <v>26030</v>
      </c>
      <c r="G4683" s="841" t="s">
        <v>26031</v>
      </c>
      <c r="H4683" s="842" t="s">
        <v>25329</v>
      </c>
      <c r="I4683" s="842" t="s">
        <v>25083</v>
      </c>
      <c r="J4683" s="107" t="s">
        <v>19093</v>
      </c>
      <c r="K4683" s="10">
        <v>1</v>
      </c>
      <c r="L4683" s="10">
        <v>12</v>
      </c>
      <c r="M4683" s="838">
        <v>75213.60000000002</v>
      </c>
      <c r="N4683" s="10">
        <v>1</v>
      </c>
      <c r="O4683" s="107">
        <v>6</v>
      </c>
      <c r="P4683" s="838">
        <v>37159.199999999997</v>
      </c>
      <c r="Q4683" s="10">
        <v>1</v>
      </c>
      <c r="R4683" s="107">
        <v>12</v>
      </c>
    </row>
    <row r="4684" spans="1:18" s="843" customFormat="1" ht="22.5" x14ac:dyDescent="0.25">
      <c r="A4684" s="107" t="s">
        <v>25077</v>
      </c>
      <c r="B4684" s="10" t="s">
        <v>25078</v>
      </c>
      <c r="C4684" s="269" t="s">
        <v>30118</v>
      </c>
      <c r="D4684" s="841" t="s">
        <v>25334</v>
      </c>
      <c r="E4684" s="837">
        <v>4500</v>
      </c>
      <c r="F4684" s="269" t="s">
        <v>26032</v>
      </c>
      <c r="G4684" s="841" t="s">
        <v>26033</v>
      </c>
      <c r="H4684" s="842" t="s">
        <v>25329</v>
      </c>
      <c r="I4684" s="842" t="s">
        <v>25083</v>
      </c>
      <c r="J4684" s="107" t="s">
        <v>19093</v>
      </c>
      <c r="K4684" s="10">
        <v>1</v>
      </c>
      <c r="L4684" s="10">
        <v>12</v>
      </c>
      <c r="M4684" s="838">
        <v>56913.600000000013</v>
      </c>
      <c r="N4684" s="10">
        <v>1</v>
      </c>
      <c r="O4684" s="107">
        <v>6</v>
      </c>
      <c r="P4684" s="838">
        <v>28159.199999999997</v>
      </c>
      <c r="Q4684" s="10">
        <v>1</v>
      </c>
      <c r="R4684" s="107">
        <v>12</v>
      </c>
    </row>
    <row r="4685" spans="1:18" s="843" customFormat="1" ht="22.5" x14ac:dyDescent="0.25">
      <c r="A4685" s="107" t="s">
        <v>25077</v>
      </c>
      <c r="B4685" s="10" t="s">
        <v>25078</v>
      </c>
      <c r="C4685" s="269" t="s">
        <v>30118</v>
      </c>
      <c r="D4685" s="841" t="s">
        <v>26034</v>
      </c>
      <c r="E4685" s="837">
        <v>4500</v>
      </c>
      <c r="F4685" s="269" t="s">
        <v>26035</v>
      </c>
      <c r="G4685" s="841" t="s">
        <v>26036</v>
      </c>
      <c r="H4685" s="842" t="s">
        <v>25329</v>
      </c>
      <c r="I4685" s="842" t="s">
        <v>25083</v>
      </c>
      <c r="J4685" s="107" t="s">
        <v>19093</v>
      </c>
      <c r="K4685" s="10">
        <v>1</v>
      </c>
      <c r="L4685" s="10">
        <v>12</v>
      </c>
      <c r="M4685" s="838">
        <v>56913.600000000013</v>
      </c>
      <c r="N4685" s="10">
        <v>1</v>
      </c>
      <c r="O4685" s="107">
        <v>6</v>
      </c>
      <c r="P4685" s="838">
        <v>28159.199999999997</v>
      </c>
      <c r="Q4685" s="10">
        <v>1</v>
      </c>
      <c r="R4685" s="107">
        <v>12</v>
      </c>
    </row>
    <row r="4686" spans="1:18" s="843" customFormat="1" ht="22.5" x14ac:dyDescent="0.25">
      <c r="A4686" s="107" t="s">
        <v>25077</v>
      </c>
      <c r="B4686" s="10" t="s">
        <v>25078</v>
      </c>
      <c r="C4686" s="269" t="s">
        <v>30118</v>
      </c>
      <c r="D4686" s="841" t="s">
        <v>26009</v>
      </c>
      <c r="E4686" s="837">
        <v>5500</v>
      </c>
      <c r="F4686" s="269" t="s">
        <v>26037</v>
      </c>
      <c r="G4686" s="841" t="s">
        <v>26038</v>
      </c>
      <c r="H4686" s="842" t="s">
        <v>25329</v>
      </c>
      <c r="I4686" s="842" t="s">
        <v>25083</v>
      </c>
      <c r="J4686" s="107" t="s">
        <v>19093</v>
      </c>
      <c r="K4686" s="10">
        <v>1</v>
      </c>
      <c r="L4686" s="10">
        <v>12</v>
      </c>
      <c r="M4686" s="838">
        <v>68913.60000000002</v>
      </c>
      <c r="N4686" s="10">
        <v>1</v>
      </c>
      <c r="O4686" s="107">
        <v>6</v>
      </c>
      <c r="P4686" s="838">
        <v>34159.199999999997</v>
      </c>
      <c r="Q4686" s="10">
        <v>1</v>
      </c>
      <c r="R4686" s="107">
        <v>12</v>
      </c>
    </row>
    <row r="4687" spans="1:18" s="843" customFormat="1" ht="22.5" x14ac:dyDescent="0.25">
      <c r="A4687" s="107" t="s">
        <v>25077</v>
      </c>
      <c r="B4687" s="10" t="s">
        <v>25078</v>
      </c>
      <c r="C4687" s="269" t="s">
        <v>30118</v>
      </c>
      <c r="D4687" s="841" t="s">
        <v>26039</v>
      </c>
      <c r="E4687" s="837">
        <v>4500</v>
      </c>
      <c r="F4687" s="269" t="s">
        <v>26040</v>
      </c>
      <c r="G4687" s="841" t="s">
        <v>26041</v>
      </c>
      <c r="H4687" s="842" t="s">
        <v>25329</v>
      </c>
      <c r="I4687" s="842" t="s">
        <v>25083</v>
      </c>
      <c r="J4687" s="107" t="s">
        <v>19093</v>
      </c>
      <c r="K4687" s="10">
        <v>1</v>
      </c>
      <c r="L4687" s="10">
        <v>12</v>
      </c>
      <c r="M4687" s="838">
        <v>57030.160000000018</v>
      </c>
      <c r="N4687" s="10">
        <v>1</v>
      </c>
      <c r="O4687" s="107">
        <v>6</v>
      </c>
      <c r="P4687" s="838">
        <v>28159.199999999997</v>
      </c>
      <c r="Q4687" s="10">
        <v>1</v>
      </c>
      <c r="R4687" s="107">
        <v>12</v>
      </c>
    </row>
    <row r="4688" spans="1:18" s="843" customFormat="1" ht="22.5" x14ac:dyDescent="0.25">
      <c r="A4688" s="107" t="s">
        <v>25077</v>
      </c>
      <c r="B4688" s="10" t="s">
        <v>25078</v>
      </c>
      <c r="C4688" s="269" t="s">
        <v>30118</v>
      </c>
      <c r="D4688" s="841" t="s">
        <v>25334</v>
      </c>
      <c r="E4688" s="837">
        <v>4500</v>
      </c>
      <c r="F4688" s="269" t="s">
        <v>26042</v>
      </c>
      <c r="G4688" s="841" t="s">
        <v>26043</v>
      </c>
      <c r="H4688" s="842" t="s">
        <v>25329</v>
      </c>
      <c r="I4688" s="842" t="s">
        <v>25083</v>
      </c>
      <c r="J4688" s="107" t="s">
        <v>19093</v>
      </c>
      <c r="K4688" s="10">
        <v>1</v>
      </c>
      <c r="L4688" s="10">
        <v>12</v>
      </c>
      <c r="M4688" s="838">
        <v>56913.600000000013</v>
      </c>
      <c r="N4688" s="10">
        <v>1</v>
      </c>
      <c r="O4688" s="107">
        <v>6</v>
      </c>
      <c r="P4688" s="838">
        <v>27859.199999999997</v>
      </c>
      <c r="Q4688" s="10">
        <v>1</v>
      </c>
      <c r="R4688" s="107">
        <v>12</v>
      </c>
    </row>
    <row r="4689" spans="1:18" s="843" customFormat="1" ht="22.5" x14ac:dyDescent="0.25">
      <c r="A4689" s="107" t="s">
        <v>25077</v>
      </c>
      <c r="B4689" s="10" t="s">
        <v>25078</v>
      </c>
      <c r="C4689" s="269" t="s">
        <v>30118</v>
      </c>
      <c r="D4689" s="841" t="s">
        <v>25979</v>
      </c>
      <c r="E4689" s="837">
        <v>5500</v>
      </c>
      <c r="F4689" s="269" t="s">
        <v>26044</v>
      </c>
      <c r="G4689" s="841" t="s">
        <v>26045</v>
      </c>
      <c r="H4689" s="842" t="s">
        <v>25329</v>
      </c>
      <c r="I4689" s="842" t="s">
        <v>25083</v>
      </c>
      <c r="J4689" s="107" t="s">
        <v>19093</v>
      </c>
      <c r="K4689" s="10">
        <v>2</v>
      </c>
      <c r="L4689" s="10">
        <v>1</v>
      </c>
      <c r="M4689" s="838">
        <v>5717.8</v>
      </c>
      <c r="N4689" s="10">
        <v>1</v>
      </c>
      <c r="O4689" s="107">
        <v>6</v>
      </c>
      <c r="P4689" s="838">
        <v>34159.199999999997</v>
      </c>
      <c r="Q4689" s="10">
        <v>1</v>
      </c>
      <c r="R4689" s="107">
        <v>12</v>
      </c>
    </row>
    <row r="4690" spans="1:18" s="843" customFormat="1" ht="22.5" x14ac:dyDescent="0.25">
      <c r="A4690" s="107" t="s">
        <v>25077</v>
      </c>
      <c r="B4690" s="10" t="s">
        <v>25078</v>
      </c>
      <c r="C4690" s="269" t="s">
        <v>30118</v>
      </c>
      <c r="D4690" s="841" t="s">
        <v>26039</v>
      </c>
      <c r="E4690" s="837">
        <v>4500</v>
      </c>
      <c r="F4690" s="269" t="s">
        <v>26046</v>
      </c>
      <c r="G4690" s="841" t="s">
        <v>26047</v>
      </c>
      <c r="H4690" s="842" t="s">
        <v>25329</v>
      </c>
      <c r="I4690" s="842" t="s">
        <v>25083</v>
      </c>
      <c r="J4690" s="107" t="s">
        <v>19093</v>
      </c>
      <c r="K4690" s="10">
        <v>1</v>
      </c>
      <c r="L4690" s="10">
        <v>12</v>
      </c>
      <c r="M4690" s="838">
        <v>56932.350000000013</v>
      </c>
      <c r="N4690" s="10">
        <v>1</v>
      </c>
      <c r="O4690" s="107">
        <v>6</v>
      </c>
      <c r="P4690" s="838">
        <v>28666.399999999998</v>
      </c>
      <c r="Q4690" s="10">
        <v>1</v>
      </c>
      <c r="R4690" s="107">
        <v>12</v>
      </c>
    </row>
    <row r="4691" spans="1:18" s="843" customFormat="1" ht="22.5" x14ac:dyDescent="0.25">
      <c r="A4691" s="107" t="s">
        <v>25077</v>
      </c>
      <c r="B4691" s="10" t="s">
        <v>25078</v>
      </c>
      <c r="C4691" s="269" t="s">
        <v>30118</v>
      </c>
      <c r="D4691" s="841" t="s">
        <v>25342</v>
      </c>
      <c r="E4691" s="837">
        <v>4500</v>
      </c>
      <c r="F4691" s="269" t="s">
        <v>26048</v>
      </c>
      <c r="G4691" s="841" t="s">
        <v>26049</v>
      </c>
      <c r="H4691" s="842" t="s">
        <v>25329</v>
      </c>
      <c r="I4691" s="842" t="s">
        <v>25083</v>
      </c>
      <c r="J4691" s="107" t="s">
        <v>19093</v>
      </c>
      <c r="K4691" s="10">
        <v>1</v>
      </c>
      <c r="L4691" s="10">
        <v>12</v>
      </c>
      <c r="M4691" s="838">
        <v>56913.600000000013</v>
      </c>
      <c r="N4691" s="10">
        <v>1</v>
      </c>
      <c r="O4691" s="107">
        <v>6</v>
      </c>
      <c r="P4691" s="838">
        <v>28159.199999999997</v>
      </c>
      <c r="Q4691" s="10">
        <v>1</v>
      </c>
      <c r="R4691" s="107">
        <v>12</v>
      </c>
    </row>
    <row r="4692" spans="1:18" s="843" customFormat="1" ht="22.5" x14ac:dyDescent="0.25">
      <c r="A4692" s="107" t="s">
        <v>25077</v>
      </c>
      <c r="B4692" s="10" t="s">
        <v>19548</v>
      </c>
      <c r="C4692" s="269" t="s">
        <v>30118</v>
      </c>
      <c r="D4692" s="841" t="s">
        <v>25979</v>
      </c>
      <c r="E4692" s="837">
        <v>5500</v>
      </c>
      <c r="F4692" s="269" t="s">
        <v>25993</v>
      </c>
      <c r="G4692" s="841" t="s">
        <v>25994</v>
      </c>
      <c r="H4692" s="842" t="s">
        <v>25329</v>
      </c>
      <c r="I4692" s="842" t="s">
        <v>25083</v>
      </c>
      <c r="J4692" s="107" t="s">
        <v>19093</v>
      </c>
      <c r="K4692" s="10">
        <v>2</v>
      </c>
      <c r="L4692" s="10">
        <v>11</v>
      </c>
      <c r="M4692" s="838">
        <v>63495.800000000017</v>
      </c>
      <c r="N4692" s="10">
        <v>1</v>
      </c>
      <c r="O4692" s="107">
        <v>6</v>
      </c>
      <c r="P4692" s="838">
        <v>34159.199999999997</v>
      </c>
      <c r="Q4692" s="10">
        <v>1</v>
      </c>
      <c r="R4692" s="107">
        <v>12</v>
      </c>
    </row>
    <row r="4693" spans="1:18" s="843" customFormat="1" ht="22.5" x14ac:dyDescent="0.25">
      <c r="A4693" s="107" t="s">
        <v>25077</v>
      </c>
      <c r="B4693" s="10" t="s">
        <v>19548</v>
      </c>
      <c r="C4693" s="269" t="s">
        <v>30118</v>
      </c>
      <c r="D4693" s="841" t="s">
        <v>26004</v>
      </c>
      <c r="E4693" s="837">
        <v>5500</v>
      </c>
      <c r="F4693" s="269" t="s">
        <v>26005</v>
      </c>
      <c r="G4693" s="841" t="s">
        <v>26006</v>
      </c>
      <c r="H4693" s="842" t="s">
        <v>25329</v>
      </c>
      <c r="I4693" s="842" t="s">
        <v>25083</v>
      </c>
      <c r="J4693" s="107" t="s">
        <v>19093</v>
      </c>
      <c r="K4693" s="10">
        <v>2</v>
      </c>
      <c r="L4693" s="10">
        <v>11</v>
      </c>
      <c r="M4693" s="838">
        <v>63495.800000000017</v>
      </c>
      <c r="N4693" s="10">
        <v>1</v>
      </c>
      <c r="O4693" s="107">
        <v>6</v>
      </c>
      <c r="P4693" s="838">
        <v>34159.199999999997</v>
      </c>
      <c r="Q4693" s="10">
        <v>1</v>
      </c>
      <c r="R4693" s="107">
        <v>12</v>
      </c>
    </row>
    <row r="4694" spans="1:18" s="843" customFormat="1" ht="22.5" x14ac:dyDescent="0.25">
      <c r="A4694" s="107" t="s">
        <v>25077</v>
      </c>
      <c r="B4694" s="10" t="s">
        <v>19548</v>
      </c>
      <c r="C4694" s="269" t="s">
        <v>30118</v>
      </c>
      <c r="D4694" s="841" t="s">
        <v>26050</v>
      </c>
      <c r="E4694" s="837">
        <v>6500</v>
      </c>
      <c r="F4694" s="269" t="s">
        <v>26051</v>
      </c>
      <c r="G4694" s="841" t="s">
        <v>26052</v>
      </c>
      <c r="H4694" s="842" t="s">
        <v>25329</v>
      </c>
      <c r="I4694" s="842" t="s">
        <v>25083</v>
      </c>
      <c r="J4694" s="107" t="s">
        <v>19093</v>
      </c>
      <c r="K4694" s="10">
        <v>1</v>
      </c>
      <c r="L4694" s="10">
        <v>2</v>
      </c>
      <c r="M4694" s="838">
        <v>13095.6</v>
      </c>
      <c r="N4694" s="10">
        <v>1</v>
      </c>
      <c r="O4694" s="107">
        <v>6</v>
      </c>
      <c r="P4694" s="838">
        <v>40159.200000000004</v>
      </c>
      <c r="Q4694" s="10">
        <v>1</v>
      </c>
      <c r="R4694" s="107">
        <v>12</v>
      </c>
    </row>
    <row r="4695" spans="1:18" s="843" customFormat="1" ht="22.5" x14ac:dyDescent="0.25">
      <c r="A4695" s="107" t="s">
        <v>25077</v>
      </c>
      <c r="B4695" s="10" t="s">
        <v>19548</v>
      </c>
      <c r="C4695" s="269" t="s">
        <v>30118</v>
      </c>
      <c r="D4695" s="841" t="s">
        <v>26053</v>
      </c>
      <c r="E4695" s="837">
        <v>5500</v>
      </c>
      <c r="F4695" s="269" t="s">
        <v>26054</v>
      </c>
      <c r="G4695" s="841" t="s">
        <v>26055</v>
      </c>
      <c r="H4695" s="842" t="s">
        <v>25329</v>
      </c>
      <c r="I4695" s="842" t="s">
        <v>25083</v>
      </c>
      <c r="J4695" s="107" t="s">
        <v>19093</v>
      </c>
      <c r="K4695" s="10">
        <v>1</v>
      </c>
      <c r="L4695" s="10">
        <v>2</v>
      </c>
      <c r="M4695" s="838">
        <v>11162.26</v>
      </c>
      <c r="N4695" s="10">
        <v>1</v>
      </c>
      <c r="O4695" s="107">
        <v>6</v>
      </c>
      <c r="P4695" s="838">
        <v>33425.870000000003</v>
      </c>
      <c r="Q4695" s="10">
        <v>1</v>
      </c>
      <c r="R4695" s="107">
        <v>12</v>
      </c>
    </row>
    <row r="4696" spans="1:18" s="843" customFormat="1" ht="22.5" x14ac:dyDescent="0.25">
      <c r="A4696" s="107" t="s">
        <v>25077</v>
      </c>
      <c r="B4696" s="10" t="s">
        <v>19548</v>
      </c>
      <c r="C4696" s="269" t="s">
        <v>30118</v>
      </c>
      <c r="D4696" s="841" t="s">
        <v>25979</v>
      </c>
      <c r="E4696" s="837">
        <v>5500</v>
      </c>
      <c r="F4696" s="269" t="s">
        <v>26044</v>
      </c>
      <c r="G4696" s="841" t="s">
        <v>26045</v>
      </c>
      <c r="H4696" s="842" t="s">
        <v>25329</v>
      </c>
      <c r="I4696" s="842" t="s">
        <v>25083</v>
      </c>
      <c r="J4696" s="107" t="s">
        <v>19093</v>
      </c>
      <c r="K4696" s="10">
        <v>2</v>
      </c>
      <c r="L4696" s="10">
        <v>11</v>
      </c>
      <c r="M4696" s="838">
        <v>56118.360000000015</v>
      </c>
      <c r="N4696" s="10">
        <v>1</v>
      </c>
      <c r="O4696" s="107">
        <v>6</v>
      </c>
      <c r="P4696" s="838">
        <v>34159.199999999997</v>
      </c>
      <c r="Q4696" s="10">
        <v>1</v>
      </c>
      <c r="R4696" s="107">
        <v>12</v>
      </c>
    </row>
    <row r="4697" spans="1:18" s="843" customFormat="1" ht="22.5" x14ac:dyDescent="0.25">
      <c r="A4697" s="107" t="s">
        <v>25077</v>
      </c>
      <c r="B4697" s="10" t="s">
        <v>25078</v>
      </c>
      <c r="C4697" s="269" t="s">
        <v>30118</v>
      </c>
      <c r="D4697" s="841" t="s">
        <v>15678</v>
      </c>
      <c r="E4697" s="837">
        <v>2000</v>
      </c>
      <c r="F4697" s="269" t="s">
        <v>26056</v>
      </c>
      <c r="G4697" s="841" t="s">
        <v>26057</v>
      </c>
      <c r="H4697" s="842" t="s">
        <v>26058</v>
      </c>
      <c r="I4697" s="842" t="s">
        <v>25390</v>
      </c>
      <c r="J4697" s="107" t="s">
        <v>19587</v>
      </c>
      <c r="K4697" s="10">
        <v>1</v>
      </c>
      <c r="L4697" s="10">
        <v>12</v>
      </c>
      <c r="M4697" s="838">
        <v>26697</v>
      </c>
      <c r="N4697" s="10">
        <v>1</v>
      </c>
      <c r="O4697" s="107">
        <v>6</v>
      </c>
      <c r="P4697" s="838">
        <v>13080</v>
      </c>
      <c r="Q4697" s="10">
        <v>1</v>
      </c>
      <c r="R4697" s="107">
        <v>12</v>
      </c>
    </row>
    <row r="4698" spans="1:18" s="843" customFormat="1" ht="22.5" x14ac:dyDescent="0.25">
      <c r="A4698" s="107" t="s">
        <v>25077</v>
      </c>
      <c r="B4698" s="10" t="s">
        <v>25078</v>
      </c>
      <c r="C4698" s="269" t="s">
        <v>30118</v>
      </c>
      <c r="D4698" s="841" t="s">
        <v>26059</v>
      </c>
      <c r="E4698" s="837">
        <v>7500</v>
      </c>
      <c r="F4698" s="269" t="s">
        <v>26060</v>
      </c>
      <c r="G4698" s="841" t="s">
        <v>26061</v>
      </c>
      <c r="H4698" s="842" t="s">
        <v>26062</v>
      </c>
      <c r="I4698" s="842" t="s">
        <v>25083</v>
      </c>
      <c r="J4698" s="107" t="s">
        <v>19090</v>
      </c>
      <c r="K4698" s="10">
        <v>1</v>
      </c>
      <c r="L4698" s="10">
        <v>12</v>
      </c>
      <c r="M4698" s="838">
        <v>93213.60000000002</v>
      </c>
      <c r="N4698" s="10">
        <v>1</v>
      </c>
      <c r="O4698" s="107">
        <v>6</v>
      </c>
      <c r="P4698" s="838">
        <v>46159.200000000004</v>
      </c>
      <c r="Q4698" s="10">
        <v>1</v>
      </c>
      <c r="R4698" s="107">
        <v>12</v>
      </c>
    </row>
    <row r="4699" spans="1:18" s="843" customFormat="1" ht="22.5" x14ac:dyDescent="0.25">
      <c r="A4699" s="107" t="s">
        <v>25077</v>
      </c>
      <c r="B4699" s="10" t="s">
        <v>25078</v>
      </c>
      <c r="C4699" s="269" t="s">
        <v>30118</v>
      </c>
      <c r="D4699" s="841" t="s">
        <v>26063</v>
      </c>
      <c r="E4699" s="837">
        <v>5500</v>
      </c>
      <c r="F4699" s="269" t="s">
        <v>26064</v>
      </c>
      <c r="G4699" s="841" t="s">
        <v>26065</v>
      </c>
      <c r="H4699" s="842" t="s">
        <v>26062</v>
      </c>
      <c r="I4699" s="842" t="s">
        <v>25083</v>
      </c>
      <c r="J4699" s="107" t="s">
        <v>19093</v>
      </c>
      <c r="K4699" s="10">
        <v>1</v>
      </c>
      <c r="L4699" s="10">
        <v>12</v>
      </c>
      <c r="M4699" s="838">
        <v>69045.390000000014</v>
      </c>
      <c r="N4699" s="10">
        <v>1</v>
      </c>
      <c r="O4699" s="107">
        <v>6</v>
      </c>
      <c r="P4699" s="838">
        <v>34159.199999999997</v>
      </c>
      <c r="Q4699" s="10">
        <v>1</v>
      </c>
      <c r="R4699" s="107">
        <v>12</v>
      </c>
    </row>
    <row r="4700" spans="1:18" s="843" customFormat="1" ht="22.5" x14ac:dyDescent="0.25">
      <c r="A4700" s="107" t="s">
        <v>25077</v>
      </c>
      <c r="B4700" s="10" t="s">
        <v>25078</v>
      </c>
      <c r="C4700" s="269" t="s">
        <v>30118</v>
      </c>
      <c r="D4700" s="841" t="s">
        <v>26066</v>
      </c>
      <c r="E4700" s="837">
        <v>7000</v>
      </c>
      <c r="F4700" s="269" t="s">
        <v>26067</v>
      </c>
      <c r="G4700" s="841" t="s">
        <v>26068</v>
      </c>
      <c r="H4700" s="842" t="s">
        <v>26062</v>
      </c>
      <c r="I4700" s="842" t="s">
        <v>25083</v>
      </c>
      <c r="J4700" s="107" t="s">
        <v>19093</v>
      </c>
      <c r="K4700" s="10">
        <v>1</v>
      </c>
      <c r="L4700" s="10">
        <v>12</v>
      </c>
      <c r="M4700" s="838">
        <v>87213.60000000002</v>
      </c>
      <c r="N4700" s="10">
        <v>1</v>
      </c>
      <c r="O4700" s="107">
        <v>6</v>
      </c>
      <c r="P4700" s="838">
        <v>43159.200000000004</v>
      </c>
      <c r="Q4700" s="10">
        <v>1</v>
      </c>
      <c r="R4700" s="107">
        <v>12</v>
      </c>
    </row>
    <row r="4701" spans="1:18" s="843" customFormat="1" ht="22.5" x14ac:dyDescent="0.25">
      <c r="A4701" s="107" t="s">
        <v>25077</v>
      </c>
      <c r="B4701" s="10" t="s">
        <v>25078</v>
      </c>
      <c r="C4701" s="269" t="s">
        <v>30118</v>
      </c>
      <c r="D4701" s="841" t="s">
        <v>25916</v>
      </c>
      <c r="E4701" s="837">
        <v>2000</v>
      </c>
      <c r="F4701" s="269" t="s">
        <v>26069</v>
      </c>
      <c r="G4701" s="841" t="s">
        <v>26070</v>
      </c>
      <c r="H4701" s="842" t="s">
        <v>26071</v>
      </c>
      <c r="I4701" s="842" t="s">
        <v>25131</v>
      </c>
      <c r="J4701" s="107" t="s">
        <v>19097</v>
      </c>
      <c r="K4701" s="10">
        <v>1</v>
      </c>
      <c r="L4701" s="10">
        <v>12</v>
      </c>
      <c r="M4701" s="838">
        <v>26697</v>
      </c>
      <c r="N4701" s="10">
        <v>1</v>
      </c>
      <c r="O4701" s="107">
        <v>6</v>
      </c>
      <c r="P4701" s="838">
        <v>13007.3297</v>
      </c>
      <c r="Q4701" s="10">
        <v>1</v>
      </c>
      <c r="R4701" s="107">
        <v>12</v>
      </c>
    </row>
    <row r="4702" spans="1:18" s="843" customFormat="1" ht="22.5" x14ac:dyDescent="0.25">
      <c r="A4702" s="107" t="s">
        <v>25077</v>
      </c>
      <c r="B4702" s="10" t="s">
        <v>19548</v>
      </c>
      <c r="C4702" s="269" t="s">
        <v>30118</v>
      </c>
      <c r="D4702" s="841" t="s">
        <v>26072</v>
      </c>
      <c r="E4702" s="837">
        <v>3500</v>
      </c>
      <c r="F4702" s="269" t="s">
        <v>26073</v>
      </c>
      <c r="G4702" s="841" t="s">
        <v>26074</v>
      </c>
      <c r="H4702" s="842" t="s">
        <v>26075</v>
      </c>
      <c r="I4702" s="842" t="s">
        <v>25083</v>
      </c>
      <c r="J4702" s="107" t="s">
        <v>19090</v>
      </c>
      <c r="K4702" s="10">
        <v>1</v>
      </c>
      <c r="L4702" s="10">
        <v>12</v>
      </c>
      <c r="M4702" s="838">
        <v>45213.600000000006</v>
      </c>
      <c r="N4702" s="10">
        <v>1</v>
      </c>
      <c r="O4702" s="107">
        <v>6</v>
      </c>
      <c r="P4702" s="838">
        <v>22159.199999999997</v>
      </c>
      <c r="Q4702" s="10">
        <v>1</v>
      </c>
      <c r="R4702" s="107">
        <v>12</v>
      </c>
    </row>
    <row r="4703" spans="1:18" s="843" customFormat="1" ht="22.5" x14ac:dyDescent="0.25">
      <c r="A4703" s="107" t="s">
        <v>25077</v>
      </c>
      <c r="B4703" s="10" t="s">
        <v>25078</v>
      </c>
      <c r="C4703" s="269" t="s">
        <v>30118</v>
      </c>
      <c r="D4703" s="841" t="s">
        <v>26076</v>
      </c>
      <c r="E4703" s="837">
        <v>3000</v>
      </c>
      <c r="F4703" s="269" t="s">
        <v>26077</v>
      </c>
      <c r="G4703" s="841" t="s">
        <v>26078</v>
      </c>
      <c r="H4703" s="842" t="s">
        <v>25360</v>
      </c>
      <c r="I4703" s="842" t="s">
        <v>25083</v>
      </c>
      <c r="J4703" s="107" t="s">
        <v>19093</v>
      </c>
      <c r="K4703" s="10">
        <v>1</v>
      </c>
      <c r="L4703" s="10">
        <v>12</v>
      </c>
      <c r="M4703" s="838">
        <v>38913.599999999999</v>
      </c>
      <c r="N4703" s="10">
        <v>1</v>
      </c>
      <c r="O4703" s="107">
        <v>6</v>
      </c>
      <c r="P4703" s="838">
        <v>19159.199999999997</v>
      </c>
      <c r="Q4703" s="10">
        <v>1</v>
      </c>
      <c r="R4703" s="107">
        <v>12</v>
      </c>
    </row>
    <row r="4704" spans="1:18" s="843" customFormat="1" ht="22.5" x14ac:dyDescent="0.25">
      <c r="A4704" s="107" t="s">
        <v>25077</v>
      </c>
      <c r="B4704" s="10" t="s">
        <v>19548</v>
      </c>
      <c r="C4704" s="269" t="s">
        <v>30118</v>
      </c>
      <c r="D4704" s="841" t="s">
        <v>26079</v>
      </c>
      <c r="E4704" s="837">
        <v>5000</v>
      </c>
      <c r="F4704" s="269" t="s">
        <v>26080</v>
      </c>
      <c r="G4704" s="841" t="s">
        <v>26081</v>
      </c>
      <c r="H4704" s="842" t="s">
        <v>25360</v>
      </c>
      <c r="I4704" s="842" t="s">
        <v>25083</v>
      </c>
      <c r="J4704" s="107" t="s">
        <v>19093</v>
      </c>
      <c r="K4704" s="10">
        <v>1</v>
      </c>
      <c r="L4704" s="10">
        <v>12</v>
      </c>
      <c r="M4704" s="838">
        <v>62546.930000000008</v>
      </c>
      <c r="N4704" s="10">
        <v>1</v>
      </c>
      <c r="O4704" s="107">
        <v>6</v>
      </c>
      <c r="P4704" s="838">
        <v>31159.199999999997</v>
      </c>
      <c r="Q4704" s="10">
        <v>1</v>
      </c>
      <c r="R4704" s="107">
        <v>12</v>
      </c>
    </row>
    <row r="4705" spans="1:18" s="843" customFormat="1" ht="22.5" x14ac:dyDescent="0.25">
      <c r="A4705" s="107" t="s">
        <v>25077</v>
      </c>
      <c r="B4705" s="10" t="s">
        <v>19548</v>
      </c>
      <c r="C4705" s="269" t="s">
        <v>30118</v>
      </c>
      <c r="D4705" s="841" t="s">
        <v>26082</v>
      </c>
      <c r="E4705" s="837">
        <v>8500</v>
      </c>
      <c r="F4705" s="269" t="s">
        <v>26083</v>
      </c>
      <c r="G4705" s="841" t="s">
        <v>26084</v>
      </c>
      <c r="H4705" s="842" t="s">
        <v>25360</v>
      </c>
      <c r="I4705" s="842" t="s">
        <v>25083</v>
      </c>
      <c r="J4705" s="107" t="s">
        <v>19093</v>
      </c>
      <c r="K4705" s="10">
        <v>1</v>
      </c>
      <c r="L4705" s="10">
        <v>12</v>
      </c>
      <c r="M4705" s="838">
        <v>105213.60000000002</v>
      </c>
      <c r="N4705" s="10">
        <v>1</v>
      </c>
      <c r="O4705" s="107">
        <v>6</v>
      </c>
      <c r="P4705" s="838">
        <v>52159.199999999997</v>
      </c>
      <c r="Q4705" s="10">
        <v>1</v>
      </c>
      <c r="R4705" s="107">
        <v>12</v>
      </c>
    </row>
    <row r="4706" spans="1:18" s="843" customFormat="1" ht="22.5" x14ac:dyDescent="0.25">
      <c r="A4706" s="107" t="s">
        <v>25077</v>
      </c>
      <c r="B4706" s="10" t="s">
        <v>19548</v>
      </c>
      <c r="C4706" s="269" t="s">
        <v>30118</v>
      </c>
      <c r="D4706" s="841" t="s">
        <v>16300</v>
      </c>
      <c r="E4706" s="837">
        <v>8000</v>
      </c>
      <c r="F4706" s="269" t="s">
        <v>26085</v>
      </c>
      <c r="G4706" s="841" t="s">
        <v>26086</v>
      </c>
      <c r="H4706" s="842" t="s">
        <v>25360</v>
      </c>
      <c r="I4706" s="842" t="s">
        <v>25083</v>
      </c>
      <c r="J4706" s="107" t="s">
        <v>19093</v>
      </c>
      <c r="K4706" s="10">
        <v>1</v>
      </c>
      <c r="L4706" s="10">
        <v>2</v>
      </c>
      <c r="M4706" s="838">
        <v>15995.599999999999</v>
      </c>
      <c r="N4706" s="10">
        <v>1</v>
      </c>
      <c r="O4706" s="107">
        <v>6</v>
      </c>
      <c r="P4706" s="838">
        <v>49159.200000000004</v>
      </c>
      <c r="Q4706" s="10">
        <v>1</v>
      </c>
      <c r="R4706" s="107">
        <v>12</v>
      </c>
    </row>
    <row r="4707" spans="1:18" s="843" customFormat="1" ht="22.5" x14ac:dyDescent="0.25">
      <c r="A4707" s="107" t="s">
        <v>25077</v>
      </c>
      <c r="B4707" s="10" t="s">
        <v>19548</v>
      </c>
      <c r="C4707" s="269" t="s">
        <v>30118</v>
      </c>
      <c r="D4707" s="841" t="s">
        <v>26087</v>
      </c>
      <c r="E4707" s="837">
        <v>6000</v>
      </c>
      <c r="F4707" s="269" t="s">
        <v>26088</v>
      </c>
      <c r="G4707" s="841" t="s">
        <v>26089</v>
      </c>
      <c r="H4707" s="842" t="s">
        <v>25360</v>
      </c>
      <c r="I4707" s="842" t="s">
        <v>25083</v>
      </c>
      <c r="J4707" s="107" t="s">
        <v>19093</v>
      </c>
      <c r="K4707" s="10">
        <v>1</v>
      </c>
      <c r="L4707" s="10">
        <v>12</v>
      </c>
      <c r="M4707" s="838">
        <v>75213.60000000002</v>
      </c>
      <c r="N4707" s="10">
        <v>1</v>
      </c>
      <c r="O4707" s="107">
        <v>6</v>
      </c>
      <c r="P4707" s="838">
        <v>37159.199999999997</v>
      </c>
      <c r="Q4707" s="10">
        <v>1</v>
      </c>
      <c r="R4707" s="107">
        <v>12</v>
      </c>
    </row>
    <row r="4708" spans="1:18" s="843" customFormat="1" ht="22.5" x14ac:dyDescent="0.25">
      <c r="A4708" s="107" t="s">
        <v>25077</v>
      </c>
      <c r="B4708" s="10" t="s">
        <v>25078</v>
      </c>
      <c r="C4708" s="269" t="s">
        <v>30118</v>
      </c>
      <c r="D4708" s="841" t="s">
        <v>25166</v>
      </c>
      <c r="E4708" s="837">
        <v>5000</v>
      </c>
      <c r="F4708" s="269" t="s">
        <v>26090</v>
      </c>
      <c r="G4708" s="841" t="s">
        <v>26091</v>
      </c>
      <c r="H4708" s="842" t="s">
        <v>26092</v>
      </c>
      <c r="I4708" s="842" t="s">
        <v>25083</v>
      </c>
      <c r="J4708" s="107" t="s">
        <v>19093</v>
      </c>
      <c r="K4708" s="10">
        <v>1</v>
      </c>
      <c r="L4708" s="10">
        <v>12</v>
      </c>
      <c r="M4708" s="838">
        <v>62913.600000000013</v>
      </c>
      <c r="N4708" s="10">
        <v>1</v>
      </c>
      <c r="O4708" s="107">
        <v>6</v>
      </c>
      <c r="P4708" s="838">
        <v>31159.199999999997</v>
      </c>
      <c r="Q4708" s="10">
        <v>1</v>
      </c>
      <c r="R4708" s="107">
        <v>12</v>
      </c>
    </row>
    <row r="4709" spans="1:18" s="843" customFormat="1" ht="22.5" x14ac:dyDescent="0.25">
      <c r="A4709" s="107" t="s">
        <v>25077</v>
      </c>
      <c r="B4709" s="10" t="s">
        <v>19548</v>
      </c>
      <c r="C4709" s="269" t="s">
        <v>30118</v>
      </c>
      <c r="D4709" s="841" t="s">
        <v>26093</v>
      </c>
      <c r="E4709" s="837">
        <v>6500</v>
      </c>
      <c r="F4709" s="269" t="s">
        <v>26094</v>
      </c>
      <c r="G4709" s="841" t="s">
        <v>26095</v>
      </c>
      <c r="H4709" s="842" t="s">
        <v>26092</v>
      </c>
      <c r="I4709" s="842" t="s">
        <v>25083</v>
      </c>
      <c r="J4709" s="107" t="s">
        <v>19093</v>
      </c>
      <c r="K4709" s="10">
        <v>1</v>
      </c>
      <c r="L4709" s="10">
        <v>2</v>
      </c>
      <c r="M4709" s="838">
        <v>13095.6</v>
      </c>
      <c r="N4709" s="10">
        <v>1</v>
      </c>
      <c r="O4709" s="107">
        <v>6</v>
      </c>
      <c r="P4709" s="838">
        <v>40159.200000000004</v>
      </c>
      <c r="Q4709" s="10">
        <v>1</v>
      </c>
      <c r="R4709" s="107">
        <v>12</v>
      </c>
    </row>
    <row r="4710" spans="1:18" s="843" customFormat="1" ht="22.5" x14ac:dyDescent="0.25">
      <c r="A4710" s="107" t="s">
        <v>25077</v>
      </c>
      <c r="B4710" s="10" t="s">
        <v>19548</v>
      </c>
      <c r="C4710" s="269" t="s">
        <v>30118</v>
      </c>
      <c r="D4710" s="841" t="s">
        <v>26096</v>
      </c>
      <c r="E4710" s="837">
        <v>7000</v>
      </c>
      <c r="F4710" s="269" t="s">
        <v>26097</v>
      </c>
      <c r="G4710" s="841" t="s">
        <v>26098</v>
      </c>
      <c r="H4710" s="842" t="s">
        <v>26099</v>
      </c>
      <c r="I4710" s="842" t="s">
        <v>25083</v>
      </c>
      <c r="J4710" s="107" t="s">
        <v>19093</v>
      </c>
      <c r="K4710" s="10">
        <v>1</v>
      </c>
      <c r="L4710" s="10">
        <v>12</v>
      </c>
      <c r="M4710" s="838">
        <v>87213.60000000002</v>
      </c>
      <c r="N4710" s="10">
        <v>1</v>
      </c>
      <c r="O4710" s="107">
        <v>6</v>
      </c>
      <c r="P4710" s="838">
        <v>43159.200000000004</v>
      </c>
      <c r="Q4710" s="10">
        <v>1</v>
      </c>
      <c r="R4710" s="107">
        <v>12</v>
      </c>
    </row>
    <row r="4711" spans="1:18" s="843" customFormat="1" ht="22.5" x14ac:dyDescent="0.25">
      <c r="A4711" s="107" t="s">
        <v>25077</v>
      </c>
      <c r="B4711" s="10" t="s">
        <v>25078</v>
      </c>
      <c r="C4711" s="269" t="s">
        <v>30118</v>
      </c>
      <c r="D4711" s="841" t="s">
        <v>26100</v>
      </c>
      <c r="E4711" s="837">
        <v>6500</v>
      </c>
      <c r="F4711" s="269" t="s">
        <v>26101</v>
      </c>
      <c r="G4711" s="841" t="s">
        <v>26102</v>
      </c>
      <c r="H4711" s="842" t="s">
        <v>25317</v>
      </c>
      <c r="I4711" s="842" t="s">
        <v>25083</v>
      </c>
      <c r="J4711" s="107" t="s">
        <v>19093</v>
      </c>
      <c r="K4711" s="10">
        <v>1</v>
      </c>
      <c r="L4711" s="10">
        <v>12</v>
      </c>
      <c r="M4711" s="838">
        <v>80263.60000000002</v>
      </c>
      <c r="N4711" s="10">
        <v>1</v>
      </c>
      <c r="O4711" s="107">
        <v>6</v>
      </c>
      <c r="P4711" s="838">
        <v>40159.200000000004</v>
      </c>
      <c r="Q4711" s="10">
        <v>1</v>
      </c>
      <c r="R4711" s="107">
        <v>12</v>
      </c>
    </row>
    <row r="4712" spans="1:18" s="843" customFormat="1" ht="22.5" x14ac:dyDescent="0.25">
      <c r="A4712" s="107" t="s">
        <v>25077</v>
      </c>
      <c r="B4712" s="10" t="s">
        <v>25078</v>
      </c>
      <c r="C4712" s="269" t="s">
        <v>30118</v>
      </c>
      <c r="D4712" s="841" t="s">
        <v>26103</v>
      </c>
      <c r="E4712" s="837">
        <v>7800</v>
      </c>
      <c r="F4712" s="269" t="s">
        <v>26104</v>
      </c>
      <c r="G4712" s="841" t="s">
        <v>26105</v>
      </c>
      <c r="H4712" s="842" t="s">
        <v>25317</v>
      </c>
      <c r="I4712" s="842" t="s">
        <v>25083</v>
      </c>
      <c r="J4712" s="107" t="s">
        <v>19093</v>
      </c>
      <c r="K4712" s="10">
        <v>1</v>
      </c>
      <c r="L4712" s="10">
        <v>12</v>
      </c>
      <c r="M4712" s="838">
        <v>96813.60000000002</v>
      </c>
      <c r="N4712" s="10">
        <v>1</v>
      </c>
      <c r="O4712" s="107">
        <v>6</v>
      </c>
      <c r="P4712" s="838">
        <v>47959.200000000004</v>
      </c>
      <c r="Q4712" s="10">
        <v>1</v>
      </c>
      <c r="R4712" s="107">
        <v>12</v>
      </c>
    </row>
    <row r="4713" spans="1:18" s="843" customFormat="1" ht="22.5" x14ac:dyDescent="0.25">
      <c r="A4713" s="107" t="s">
        <v>25077</v>
      </c>
      <c r="B4713" s="10" t="s">
        <v>25078</v>
      </c>
      <c r="C4713" s="269" t="s">
        <v>30118</v>
      </c>
      <c r="D4713" s="841" t="s">
        <v>26106</v>
      </c>
      <c r="E4713" s="837">
        <v>7800</v>
      </c>
      <c r="F4713" s="269" t="s">
        <v>26107</v>
      </c>
      <c r="G4713" s="841" t="s">
        <v>26108</v>
      </c>
      <c r="H4713" s="842" t="s">
        <v>25317</v>
      </c>
      <c r="I4713" s="842" t="s">
        <v>25083</v>
      </c>
      <c r="J4713" s="107" t="s">
        <v>19093</v>
      </c>
      <c r="K4713" s="10">
        <v>1</v>
      </c>
      <c r="L4713" s="10">
        <v>12</v>
      </c>
      <c r="M4713" s="838">
        <v>96813.60000000002</v>
      </c>
      <c r="N4713" s="10">
        <v>1</v>
      </c>
      <c r="O4713" s="107">
        <v>6</v>
      </c>
      <c r="P4713" s="838">
        <v>47959.200000000004</v>
      </c>
      <c r="Q4713" s="10">
        <v>1</v>
      </c>
      <c r="R4713" s="107">
        <v>12</v>
      </c>
    </row>
    <row r="4714" spans="1:18" s="843" customFormat="1" ht="33.75" x14ac:dyDescent="0.25">
      <c r="A4714" s="107" t="s">
        <v>25077</v>
      </c>
      <c r="B4714" s="10" t="s">
        <v>25078</v>
      </c>
      <c r="C4714" s="269" t="s">
        <v>30118</v>
      </c>
      <c r="D4714" s="841" t="s">
        <v>26109</v>
      </c>
      <c r="E4714" s="837">
        <v>7000</v>
      </c>
      <c r="F4714" s="269" t="s">
        <v>26110</v>
      </c>
      <c r="G4714" s="841" t="s">
        <v>26111</v>
      </c>
      <c r="H4714" s="842" t="s">
        <v>26112</v>
      </c>
      <c r="I4714" s="842" t="s">
        <v>25083</v>
      </c>
      <c r="J4714" s="107" t="s">
        <v>19093</v>
      </c>
      <c r="K4714" s="10">
        <v>1</v>
      </c>
      <c r="L4714" s="10">
        <v>12</v>
      </c>
      <c r="M4714" s="838">
        <v>87213.60000000002</v>
      </c>
      <c r="N4714" s="10">
        <v>1</v>
      </c>
      <c r="O4714" s="107">
        <v>6</v>
      </c>
      <c r="P4714" s="838">
        <v>43159.200000000004</v>
      </c>
      <c r="Q4714" s="10">
        <v>1</v>
      </c>
      <c r="R4714" s="107">
        <v>12</v>
      </c>
    </row>
    <row r="4715" spans="1:18" s="843" customFormat="1" ht="22.5" x14ac:dyDescent="0.25">
      <c r="A4715" s="107" t="s">
        <v>25077</v>
      </c>
      <c r="B4715" s="10" t="s">
        <v>25078</v>
      </c>
      <c r="C4715" s="269" t="s">
        <v>30118</v>
      </c>
      <c r="D4715" s="841" t="s">
        <v>26113</v>
      </c>
      <c r="E4715" s="837">
        <v>5000</v>
      </c>
      <c r="F4715" s="269" t="s">
        <v>26114</v>
      </c>
      <c r="G4715" s="841" t="s">
        <v>26115</v>
      </c>
      <c r="H4715" s="842" t="s">
        <v>26112</v>
      </c>
      <c r="I4715" s="842" t="s">
        <v>25083</v>
      </c>
      <c r="J4715" s="107" t="s">
        <v>19093</v>
      </c>
      <c r="K4715" s="10">
        <v>1</v>
      </c>
      <c r="L4715" s="10">
        <v>12</v>
      </c>
      <c r="M4715" s="838">
        <v>62913.600000000013</v>
      </c>
      <c r="N4715" s="10">
        <v>1</v>
      </c>
      <c r="O4715" s="107">
        <v>6</v>
      </c>
      <c r="P4715" s="838">
        <v>31159.199999999997</v>
      </c>
      <c r="Q4715" s="10">
        <v>1</v>
      </c>
      <c r="R4715" s="107">
        <v>12</v>
      </c>
    </row>
    <row r="4716" spans="1:18" s="843" customFormat="1" ht="22.5" x14ac:dyDescent="0.25">
      <c r="A4716" s="107" t="s">
        <v>25077</v>
      </c>
      <c r="B4716" s="10" t="s">
        <v>25078</v>
      </c>
      <c r="C4716" s="269" t="s">
        <v>30118</v>
      </c>
      <c r="D4716" s="841" t="s">
        <v>26116</v>
      </c>
      <c r="E4716" s="837">
        <v>4000</v>
      </c>
      <c r="F4716" s="269" t="s">
        <v>26117</v>
      </c>
      <c r="G4716" s="841" t="s">
        <v>26118</v>
      </c>
      <c r="H4716" s="842" t="s">
        <v>26112</v>
      </c>
      <c r="I4716" s="842" t="s">
        <v>25083</v>
      </c>
      <c r="J4716" s="107" t="s">
        <v>19090</v>
      </c>
      <c r="K4716" s="10">
        <v>1</v>
      </c>
      <c r="L4716" s="10">
        <v>12</v>
      </c>
      <c r="M4716" s="838">
        <v>51213.600000000013</v>
      </c>
      <c r="N4716" s="10">
        <v>1</v>
      </c>
      <c r="O4716" s="107">
        <v>6</v>
      </c>
      <c r="P4716" s="838">
        <v>25159.199999999997</v>
      </c>
      <c r="Q4716" s="10">
        <v>1</v>
      </c>
      <c r="R4716" s="107">
        <v>12</v>
      </c>
    </row>
    <row r="4717" spans="1:18" s="843" customFormat="1" ht="22.5" x14ac:dyDescent="0.25">
      <c r="A4717" s="107" t="s">
        <v>25077</v>
      </c>
      <c r="B4717" s="10" t="s">
        <v>25078</v>
      </c>
      <c r="C4717" s="269" t="s">
        <v>30118</v>
      </c>
      <c r="D4717" s="841" t="s">
        <v>26119</v>
      </c>
      <c r="E4717" s="837">
        <v>5200</v>
      </c>
      <c r="F4717" s="269" t="s">
        <v>26120</v>
      </c>
      <c r="G4717" s="841" t="s">
        <v>26121</v>
      </c>
      <c r="H4717" s="842" t="s">
        <v>26112</v>
      </c>
      <c r="I4717" s="842" t="s">
        <v>25083</v>
      </c>
      <c r="J4717" s="107" t="s">
        <v>19090</v>
      </c>
      <c r="K4717" s="10">
        <v>1</v>
      </c>
      <c r="L4717" s="10">
        <v>12</v>
      </c>
      <c r="M4717" s="838">
        <v>65613.600000000006</v>
      </c>
      <c r="N4717" s="10">
        <v>1</v>
      </c>
      <c r="O4717" s="107">
        <v>6</v>
      </c>
      <c r="P4717" s="838">
        <v>32359.199999999997</v>
      </c>
      <c r="Q4717" s="10">
        <v>1</v>
      </c>
      <c r="R4717" s="107">
        <v>12</v>
      </c>
    </row>
    <row r="4718" spans="1:18" s="843" customFormat="1" ht="22.5" x14ac:dyDescent="0.25">
      <c r="A4718" s="107" t="s">
        <v>25077</v>
      </c>
      <c r="B4718" s="10" t="s">
        <v>25078</v>
      </c>
      <c r="C4718" s="269" t="s">
        <v>30118</v>
      </c>
      <c r="D4718" s="841" t="s">
        <v>26122</v>
      </c>
      <c r="E4718" s="837">
        <v>8000</v>
      </c>
      <c r="F4718" s="269" t="s">
        <v>26123</v>
      </c>
      <c r="G4718" s="841" t="s">
        <v>26124</v>
      </c>
      <c r="H4718" s="842" t="s">
        <v>26112</v>
      </c>
      <c r="I4718" s="842" t="s">
        <v>25083</v>
      </c>
      <c r="J4718" s="107" t="s">
        <v>19093</v>
      </c>
      <c r="K4718" s="10">
        <v>1</v>
      </c>
      <c r="L4718" s="10">
        <v>12</v>
      </c>
      <c r="M4718" s="838">
        <v>99213.60000000002</v>
      </c>
      <c r="N4718" s="10">
        <v>1</v>
      </c>
      <c r="O4718" s="107">
        <v>6</v>
      </c>
      <c r="P4718" s="838">
        <v>49159.200000000004</v>
      </c>
      <c r="Q4718" s="10">
        <v>1</v>
      </c>
      <c r="R4718" s="107">
        <v>12</v>
      </c>
    </row>
    <row r="4719" spans="1:18" s="843" customFormat="1" ht="22.5" x14ac:dyDescent="0.25">
      <c r="A4719" s="107" t="s">
        <v>25077</v>
      </c>
      <c r="B4719" s="10" t="s">
        <v>25078</v>
      </c>
      <c r="C4719" s="269" t="s">
        <v>30118</v>
      </c>
      <c r="D4719" s="841" t="s">
        <v>26125</v>
      </c>
      <c r="E4719" s="837">
        <v>7000</v>
      </c>
      <c r="F4719" s="269" t="s">
        <v>26126</v>
      </c>
      <c r="G4719" s="841" t="s">
        <v>26127</v>
      </c>
      <c r="H4719" s="842" t="s">
        <v>26112</v>
      </c>
      <c r="I4719" s="842" t="s">
        <v>25083</v>
      </c>
      <c r="J4719" s="107" t="s">
        <v>19093</v>
      </c>
      <c r="K4719" s="10">
        <v>1</v>
      </c>
      <c r="L4719" s="10">
        <v>12</v>
      </c>
      <c r="M4719" s="838">
        <v>87213.60000000002</v>
      </c>
      <c r="N4719" s="10">
        <v>1</v>
      </c>
      <c r="O4719" s="107">
        <v>6</v>
      </c>
      <c r="P4719" s="838">
        <v>43159.200000000004</v>
      </c>
      <c r="Q4719" s="10">
        <v>1</v>
      </c>
      <c r="R4719" s="107">
        <v>12</v>
      </c>
    </row>
    <row r="4720" spans="1:18" s="843" customFormat="1" ht="22.5" x14ac:dyDescent="0.25">
      <c r="A4720" s="107" t="s">
        <v>25077</v>
      </c>
      <c r="B4720" s="10" t="s">
        <v>25078</v>
      </c>
      <c r="C4720" s="269" t="s">
        <v>30118</v>
      </c>
      <c r="D4720" s="841" t="s">
        <v>26128</v>
      </c>
      <c r="E4720" s="837">
        <v>7000</v>
      </c>
      <c r="F4720" s="269" t="s">
        <v>26129</v>
      </c>
      <c r="G4720" s="841" t="s">
        <v>26130</v>
      </c>
      <c r="H4720" s="842" t="s">
        <v>26112</v>
      </c>
      <c r="I4720" s="842" t="s">
        <v>25083</v>
      </c>
      <c r="J4720" s="107" t="s">
        <v>19093</v>
      </c>
      <c r="K4720" s="10">
        <v>1</v>
      </c>
      <c r="L4720" s="10">
        <v>12</v>
      </c>
      <c r="M4720" s="838">
        <v>87213.60000000002</v>
      </c>
      <c r="N4720" s="10">
        <v>1</v>
      </c>
      <c r="O4720" s="107">
        <v>6</v>
      </c>
      <c r="P4720" s="838">
        <v>43159.200000000004</v>
      </c>
      <c r="Q4720" s="10">
        <v>1</v>
      </c>
      <c r="R4720" s="107">
        <v>12</v>
      </c>
    </row>
    <row r="4721" spans="1:18" s="843" customFormat="1" ht="22.5" x14ac:dyDescent="0.25">
      <c r="A4721" s="107" t="s">
        <v>25077</v>
      </c>
      <c r="B4721" s="10" t="s">
        <v>25078</v>
      </c>
      <c r="C4721" s="269" t="s">
        <v>30118</v>
      </c>
      <c r="D4721" s="841" t="s">
        <v>26131</v>
      </c>
      <c r="E4721" s="837">
        <v>7000</v>
      </c>
      <c r="F4721" s="269" t="s">
        <v>26132</v>
      </c>
      <c r="G4721" s="841" t="s">
        <v>26133</v>
      </c>
      <c r="H4721" s="842" t="s">
        <v>26112</v>
      </c>
      <c r="I4721" s="842" t="s">
        <v>25083</v>
      </c>
      <c r="J4721" s="107" t="s">
        <v>19093</v>
      </c>
      <c r="K4721" s="10">
        <v>1</v>
      </c>
      <c r="L4721" s="10">
        <v>12</v>
      </c>
      <c r="M4721" s="838">
        <v>87213.60000000002</v>
      </c>
      <c r="N4721" s="10">
        <v>1</v>
      </c>
      <c r="O4721" s="107">
        <v>6</v>
      </c>
      <c r="P4721" s="838">
        <v>43159.200000000004</v>
      </c>
      <c r="Q4721" s="10">
        <v>1</v>
      </c>
      <c r="R4721" s="107">
        <v>12</v>
      </c>
    </row>
    <row r="4722" spans="1:18" s="843" customFormat="1" ht="22.5" x14ac:dyDescent="0.25">
      <c r="A4722" s="107" t="s">
        <v>25077</v>
      </c>
      <c r="B4722" s="10" t="s">
        <v>25078</v>
      </c>
      <c r="C4722" s="269" t="s">
        <v>30118</v>
      </c>
      <c r="D4722" s="841" t="s">
        <v>26134</v>
      </c>
      <c r="E4722" s="837">
        <v>7800</v>
      </c>
      <c r="F4722" s="269" t="s">
        <v>26135</v>
      </c>
      <c r="G4722" s="841" t="s">
        <v>26136</v>
      </c>
      <c r="H4722" s="842" t="s">
        <v>26112</v>
      </c>
      <c r="I4722" s="842" t="s">
        <v>25083</v>
      </c>
      <c r="J4722" s="107" t="s">
        <v>19093</v>
      </c>
      <c r="K4722" s="10">
        <v>1</v>
      </c>
      <c r="L4722" s="10">
        <v>12</v>
      </c>
      <c r="M4722" s="838">
        <v>96813.60000000002</v>
      </c>
      <c r="N4722" s="10">
        <v>1</v>
      </c>
      <c r="O4722" s="107">
        <v>6</v>
      </c>
      <c r="P4722" s="838">
        <v>47699.200000000004</v>
      </c>
      <c r="Q4722" s="10">
        <v>1</v>
      </c>
      <c r="R4722" s="107">
        <v>12</v>
      </c>
    </row>
    <row r="4723" spans="1:18" s="843" customFormat="1" ht="22.5" x14ac:dyDescent="0.25">
      <c r="A4723" s="107" t="s">
        <v>25077</v>
      </c>
      <c r="B4723" s="10" t="s">
        <v>25078</v>
      </c>
      <c r="C4723" s="269" t="s">
        <v>30118</v>
      </c>
      <c r="D4723" s="841" t="s">
        <v>26137</v>
      </c>
      <c r="E4723" s="837">
        <v>7800</v>
      </c>
      <c r="F4723" s="269" t="s">
        <v>26138</v>
      </c>
      <c r="G4723" s="841" t="s">
        <v>26139</v>
      </c>
      <c r="H4723" s="842" t="s">
        <v>26112</v>
      </c>
      <c r="I4723" s="842" t="s">
        <v>25083</v>
      </c>
      <c r="J4723" s="107" t="s">
        <v>19093</v>
      </c>
      <c r="K4723" s="10">
        <v>1</v>
      </c>
      <c r="L4723" s="10">
        <v>12</v>
      </c>
      <c r="M4723" s="838">
        <v>96813.60000000002</v>
      </c>
      <c r="N4723" s="10">
        <v>1</v>
      </c>
      <c r="O4723" s="107">
        <v>6</v>
      </c>
      <c r="P4723" s="838">
        <v>47959.200000000004</v>
      </c>
      <c r="Q4723" s="10">
        <v>1</v>
      </c>
      <c r="R4723" s="107">
        <v>12</v>
      </c>
    </row>
    <row r="4724" spans="1:18" s="843" customFormat="1" ht="22.5" x14ac:dyDescent="0.25">
      <c r="A4724" s="107" t="s">
        <v>25077</v>
      </c>
      <c r="B4724" s="10" t="s">
        <v>25078</v>
      </c>
      <c r="C4724" s="269" t="s">
        <v>30118</v>
      </c>
      <c r="D4724" s="841" t="s">
        <v>25321</v>
      </c>
      <c r="E4724" s="837">
        <v>2000</v>
      </c>
      <c r="F4724" s="269" t="s">
        <v>26140</v>
      </c>
      <c r="G4724" s="841" t="s">
        <v>26141</v>
      </c>
      <c r="H4724" s="842" t="s">
        <v>19402</v>
      </c>
      <c r="I4724" s="842" t="s">
        <v>25131</v>
      </c>
      <c r="J4724" s="107" t="s">
        <v>19097</v>
      </c>
      <c r="K4724" s="10">
        <v>1</v>
      </c>
      <c r="L4724" s="10">
        <v>12</v>
      </c>
      <c r="M4724" s="838">
        <v>26697</v>
      </c>
      <c r="N4724" s="10">
        <v>1</v>
      </c>
      <c r="O4724" s="107">
        <v>6</v>
      </c>
      <c r="P4724" s="838">
        <v>13080</v>
      </c>
      <c r="Q4724" s="10">
        <v>1</v>
      </c>
      <c r="R4724" s="107">
        <v>12</v>
      </c>
    </row>
    <row r="4725" spans="1:18" s="843" customFormat="1" ht="22.5" x14ac:dyDescent="0.25">
      <c r="A4725" s="107" t="s">
        <v>25077</v>
      </c>
      <c r="B4725" s="10" t="s">
        <v>25078</v>
      </c>
      <c r="C4725" s="269" t="s">
        <v>30118</v>
      </c>
      <c r="D4725" s="841" t="s">
        <v>25302</v>
      </c>
      <c r="E4725" s="837">
        <v>4500</v>
      </c>
      <c r="F4725" s="269" t="s">
        <v>26142</v>
      </c>
      <c r="G4725" s="841" t="s">
        <v>26143</v>
      </c>
      <c r="H4725" s="842" t="s">
        <v>19402</v>
      </c>
      <c r="I4725" s="842" t="s">
        <v>25083</v>
      </c>
      <c r="J4725" s="107" t="s">
        <v>19093</v>
      </c>
      <c r="K4725" s="10">
        <v>1</v>
      </c>
      <c r="L4725" s="10">
        <v>12</v>
      </c>
      <c r="M4725" s="838">
        <v>56913.600000000013</v>
      </c>
      <c r="N4725" s="10">
        <v>1</v>
      </c>
      <c r="O4725" s="107">
        <v>6</v>
      </c>
      <c r="P4725" s="838">
        <v>28159.199999999997</v>
      </c>
      <c r="Q4725" s="10">
        <v>1</v>
      </c>
      <c r="R4725" s="107">
        <v>12</v>
      </c>
    </row>
    <row r="4726" spans="1:18" s="843" customFormat="1" ht="22.5" x14ac:dyDescent="0.25">
      <c r="A4726" s="107" t="s">
        <v>25077</v>
      </c>
      <c r="B4726" s="10" t="s">
        <v>25078</v>
      </c>
      <c r="C4726" s="269" t="s">
        <v>30118</v>
      </c>
      <c r="D4726" s="841" t="s">
        <v>25520</v>
      </c>
      <c r="E4726" s="837">
        <v>2000</v>
      </c>
      <c r="F4726" s="269" t="s">
        <v>26144</v>
      </c>
      <c r="G4726" s="841" t="s">
        <v>26145</v>
      </c>
      <c r="H4726" s="842" t="s">
        <v>19402</v>
      </c>
      <c r="I4726" s="842" t="s">
        <v>25131</v>
      </c>
      <c r="J4726" s="107" t="s">
        <v>19587</v>
      </c>
      <c r="K4726" s="10">
        <v>1</v>
      </c>
      <c r="L4726" s="10">
        <v>12</v>
      </c>
      <c r="M4726" s="838">
        <v>26697</v>
      </c>
      <c r="N4726" s="10">
        <v>1</v>
      </c>
      <c r="O4726" s="107">
        <v>6</v>
      </c>
      <c r="P4726" s="838">
        <v>13080</v>
      </c>
      <c r="Q4726" s="10">
        <v>1</v>
      </c>
      <c r="R4726" s="107">
        <v>12</v>
      </c>
    </row>
    <row r="4727" spans="1:18" s="843" customFormat="1" ht="22.5" x14ac:dyDescent="0.25">
      <c r="A4727" s="107" t="s">
        <v>25077</v>
      </c>
      <c r="B4727" s="10" t="s">
        <v>25078</v>
      </c>
      <c r="C4727" s="269" t="s">
        <v>30118</v>
      </c>
      <c r="D4727" s="841" t="s">
        <v>26146</v>
      </c>
      <c r="E4727" s="837">
        <v>7000</v>
      </c>
      <c r="F4727" s="269" t="s">
        <v>26147</v>
      </c>
      <c r="G4727" s="841" t="s">
        <v>26148</v>
      </c>
      <c r="H4727" s="842" t="s">
        <v>19402</v>
      </c>
      <c r="I4727" s="842" t="s">
        <v>25083</v>
      </c>
      <c r="J4727" s="107" t="s">
        <v>19093</v>
      </c>
      <c r="K4727" s="10">
        <v>1</v>
      </c>
      <c r="L4727" s="10">
        <v>12</v>
      </c>
      <c r="M4727" s="838">
        <v>87213.60000000002</v>
      </c>
      <c r="N4727" s="10">
        <v>1</v>
      </c>
      <c r="O4727" s="107">
        <v>6</v>
      </c>
      <c r="P4727" s="838">
        <v>43159.200000000004</v>
      </c>
      <c r="Q4727" s="10">
        <v>1</v>
      </c>
      <c r="R4727" s="107">
        <v>12</v>
      </c>
    </row>
    <row r="4728" spans="1:18" s="843" customFormat="1" ht="22.5" x14ac:dyDescent="0.25">
      <c r="A4728" s="107" t="s">
        <v>25077</v>
      </c>
      <c r="B4728" s="10" t="s">
        <v>25078</v>
      </c>
      <c r="C4728" s="269" t="s">
        <v>30118</v>
      </c>
      <c r="D4728" s="841" t="s">
        <v>25118</v>
      </c>
      <c r="E4728" s="837">
        <v>2800</v>
      </c>
      <c r="F4728" s="269" t="s">
        <v>26149</v>
      </c>
      <c r="G4728" s="841" t="s">
        <v>26150</v>
      </c>
      <c r="H4728" s="842" t="s">
        <v>26151</v>
      </c>
      <c r="I4728" s="842" t="s">
        <v>25083</v>
      </c>
      <c r="J4728" s="107" t="s">
        <v>19093</v>
      </c>
      <c r="K4728" s="10">
        <v>1</v>
      </c>
      <c r="L4728" s="10">
        <v>12</v>
      </c>
      <c r="M4728" s="838">
        <v>30220.019999999997</v>
      </c>
      <c r="N4728" s="10">
        <v>1</v>
      </c>
      <c r="O4728" s="107">
        <v>6</v>
      </c>
      <c r="P4728" s="838">
        <v>17959.199999999997</v>
      </c>
      <c r="Q4728" s="10">
        <v>1</v>
      </c>
      <c r="R4728" s="107">
        <v>12</v>
      </c>
    </row>
    <row r="4729" spans="1:18" s="843" customFormat="1" ht="22.5" x14ac:dyDescent="0.25">
      <c r="A4729" s="107" t="s">
        <v>25077</v>
      </c>
      <c r="B4729" s="10" t="s">
        <v>25078</v>
      </c>
      <c r="C4729" s="269" t="s">
        <v>30118</v>
      </c>
      <c r="D4729" s="841" t="s">
        <v>25397</v>
      </c>
      <c r="E4729" s="837">
        <v>5000</v>
      </c>
      <c r="F4729" s="269" t="s">
        <v>26152</v>
      </c>
      <c r="G4729" s="841" t="s">
        <v>26153</v>
      </c>
      <c r="H4729" s="842" t="s">
        <v>25275</v>
      </c>
      <c r="I4729" s="842" t="s">
        <v>25083</v>
      </c>
      <c r="J4729" s="107" t="s">
        <v>19093</v>
      </c>
      <c r="K4729" s="10">
        <v>1</v>
      </c>
      <c r="L4729" s="10">
        <v>12</v>
      </c>
      <c r="M4729" s="838">
        <v>62913.600000000013</v>
      </c>
      <c r="N4729" s="10">
        <v>1</v>
      </c>
      <c r="O4729" s="107">
        <v>6</v>
      </c>
      <c r="P4729" s="838">
        <v>31159.199999999997</v>
      </c>
      <c r="Q4729" s="10">
        <v>1</v>
      </c>
      <c r="R4729" s="107">
        <v>12</v>
      </c>
    </row>
    <row r="4730" spans="1:18" s="843" customFormat="1" ht="22.5" x14ac:dyDescent="0.25">
      <c r="A4730" s="107" t="s">
        <v>25077</v>
      </c>
      <c r="B4730" s="10" t="s">
        <v>25078</v>
      </c>
      <c r="C4730" s="269" t="s">
        <v>30118</v>
      </c>
      <c r="D4730" s="841" t="s">
        <v>26154</v>
      </c>
      <c r="E4730" s="837">
        <v>6000</v>
      </c>
      <c r="F4730" s="269" t="s">
        <v>26155</v>
      </c>
      <c r="G4730" s="841" t="s">
        <v>26156</v>
      </c>
      <c r="H4730" s="842" t="s">
        <v>25275</v>
      </c>
      <c r="I4730" s="842" t="s">
        <v>25083</v>
      </c>
      <c r="J4730" s="107" t="s">
        <v>19093</v>
      </c>
      <c r="K4730" s="10">
        <v>1</v>
      </c>
      <c r="L4730" s="10">
        <v>12</v>
      </c>
      <c r="M4730" s="838">
        <v>74913.60000000002</v>
      </c>
      <c r="N4730" s="10">
        <v>1</v>
      </c>
      <c r="O4730" s="107">
        <v>6</v>
      </c>
      <c r="P4730" s="838">
        <v>37159.199999999997</v>
      </c>
      <c r="Q4730" s="10">
        <v>1</v>
      </c>
      <c r="R4730" s="107">
        <v>12</v>
      </c>
    </row>
    <row r="4731" spans="1:18" s="843" customFormat="1" ht="22.5" x14ac:dyDescent="0.25">
      <c r="A4731" s="107" t="s">
        <v>25077</v>
      </c>
      <c r="B4731" s="10" t="s">
        <v>25078</v>
      </c>
      <c r="C4731" s="269" t="s">
        <v>30118</v>
      </c>
      <c r="D4731" s="841" t="s">
        <v>15755</v>
      </c>
      <c r="E4731" s="837">
        <v>6000</v>
      </c>
      <c r="F4731" s="269" t="s">
        <v>26157</v>
      </c>
      <c r="G4731" s="841" t="s">
        <v>26158</v>
      </c>
      <c r="H4731" s="842" t="s">
        <v>25275</v>
      </c>
      <c r="I4731" s="842" t="s">
        <v>25083</v>
      </c>
      <c r="J4731" s="107" t="s">
        <v>19093</v>
      </c>
      <c r="K4731" s="10">
        <v>1</v>
      </c>
      <c r="L4731" s="10">
        <v>12</v>
      </c>
      <c r="M4731" s="838">
        <v>75213.60000000002</v>
      </c>
      <c r="N4731" s="10">
        <v>1</v>
      </c>
      <c r="O4731" s="107">
        <v>6</v>
      </c>
      <c r="P4731" s="838">
        <v>36848.199999999997</v>
      </c>
      <c r="Q4731" s="10">
        <v>1</v>
      </c>
      <c r="R4731" s="107">
        <v>12</v>
      </c>
    </row>
    <row r="4732" spans="1:18" s="843" customFormat="1" ht="22.5" x14ac:dyDescent="0.25">
      <c r="A4732" s="107" t="s">
        <v>25077</v>
      </c>
      <c r="B4732" s="10" t="s">
        <v>25078</v>
      </c>
      <c r="C4732" s="269" t="s">
        <v>30118</v>
      </c>
      <c r="D4732" s="841" t="s">
        <v>25118</v>
      </c>
      <c r="E4732" s="837">
        <v>2800</v>
      </c>
      <c r="F4732" s="269" t="s">
        <v>26159</v>
      </c>
      <c r="G4732" s="841" t="s">
        <v>26160</v>
      </c>
      <c r="H4732" s="842" t="s">
        <v>25275</v>
      </c>
      <c r="I4732" s="842" t="s">
        <v>25083</v>
      </c>
      <c r="J4732" s="107" t="s">
        <v>19090</v>
      </c>
      <c r="K4732" s="10">
        <v>1</v>
      </c>
      <c r="L4732" s="10">
        <v>12</v>
      </c>
      <c r="M4732" s="838">
        <v>36513.599999999999</v>
      </c>
      <c r="N4732" s="10">
        <v>1</v>
      </c>
      <c r="O4732" s="107">
        <v>6</v>
      </c>
      <c r="P4732" s="838">
        <v>17959.199999999997</v>
      </c>
      <c r="Q4732" s="10">
        <v>1</v>
      </c>
      <c r="R4732" s="107">
        <v>12</v>
      </c>
    </row>
    <row r="4733" spans="1:18" s="843" customFormat="1" ht="22.5" x14ac:dyDescent="0.25">
      <c r="A4733" s="107" t="s">
        <v>25077</v>
      </c>
      <c r="B4733" s="10" t="s">
        <v>25078</v>
      </c>
      <c r="C4733" s="269" t="s">
        <v>30118</v>
      </c>
      <c r="D4733" s="841" t="s">
        <v>25520</v>
      </c>
      <c r="E4733" s="837">
        <v>1500</v>
      </c>
      <c r="F4733" s="269" t="s">
        <v>26161</v>
      </c>
      <c r="G4733" s="841" t="s">
        <v>26162</v>
      </c>
      <c r="H4733" s="842" t="s">
        <v>25275</v>
      </c>
      <c r="I4733" s="842" t="s">
        <v>25083</v>
      </c>
      <c r="J4733" s="107" t="s">
        <v>19093</v>
      </c>
      <c r="K4733" s="10">
        <v>1</v>
      </c>
      <c r="L4733" s="10">
        <v>12</v>
      </c>
      <c r="M4733" s="838">
        <v>20157</v>
      </c>
      <c r="N4733" s="10">
        <v>1</v>
      </c>
      <c r="O4733" s="107">
        <v>6</v>
      </c>
      <c r="P4733" s="838">
        <v>9810</v>
      </c>
      <c r="Q4733" s="10">
        <v>1</v>
      </c>
      <c r="R4733" s="107">
        <v>12</v>
      </c>
    </row>
    <row r="4734" spans="1:18" s="843" customFormat="1" ht="22.5" x14ac:dyDescent="0.25">
      <c r="A4734" s="107" t="s">
        <v>25077</v>
      </c>
      <c r="B4734" s="10" t="s">
        <v>25078</v>
      </c>
      <c r="C4734" s="269" t="s">
        <v>30118</v>
      </c>
      <c r="D4734" s="841" t="s">
        <v>26154</v>
      </c>
      <c r="E4734" s="837">
        <v>6000</v>
      </c>
      <c r="F4734" s="269" t="s">
        <v>26163</v>
      </c>
      <c r="G4734" s="841" t="s">
        <v>26164</v>
      </c>
      <c r="H4734" s="842" t="s">
        <v>25275</v>
      </c>
      <c r="I4734" s="842" t="s">
        <v>25083</v>
      </c>
      <c r="J4734" s="107" t="s">
        <v>19093</v>
      </c>
      <c r="K4734" s="10">
        <v>1</v>
      </c>
      <c r="L4734" s="10">
        <v>12</v>
      </c>
      <c r="M4734" s="838">
        <v>74513.60000000002</v>
      </c>
      <c r="N4734" s="10">
        <v>1</v>
      </c>
      <c r="O4734" s="107">
        <v>6</v>
      </c>
      <c r="P4734" s="838">
        <v>37159.199999999997</v>
      </c>
      <c r="Q4734" s="10">
        <v>1</v>
      </c>
      <c r="R4734" s="107">
        <v>12</v>
      </c>
    </row>
    <row r="4735" spans="1:18" s="843" customFormat="1" ht="22.5" x14ac:dyDescent="0.25">
      <c r="A4735" s="107" t="s">
        <v>25077</v>
      </c>
      <c r="B4735" s="10" t="s">
        <v>25078</v>
      </c>
      <c r="C4735" s="269" t="s">
        <v>30118</v>
      </c>
      <c r="D4735" s="841" t="s">
        <v>26165</v>
      </c>
      <c r="E4735" s="837">
        <v>3000</v>
      </c>
      <c r="F4735" s="269" t="s">
        <v>26166</v>
      </c>
      <c r="G4735" s="841" t="s">
        <v>26167</v>
      </c>
      <c r="H4735" s="842" t="s">
        <v>25275</v>
      </c>
      <c r="I4735" s="842" t="s">
        <v>25083</v>
      </c>
      <c r="J4735" s="107" t="s">
        <v>19093</v>
      </c>
      <c r="K4735" s="10">
        <v>1</v>
      </c>
      <c r="L4735" s="10">
        <v>12</v>
      </c>
      <c r="M4735" s="838">
        <v>38913.599999999999</v>
      </c>
      <c r="N4735" s="10">
        <v>1</v>
      </c>
      <c r="O4735" s="107">
        <v>6</v>
      </c>
      <c r="P4735" s="838">
        <v>19159.199999999997</v>
      </c>
      <c r="Q4735" s="10">
        <v>1</v>
      </c>
      <c r="R4735" s="107">
        <v>12</v>
      </c>
    </row>
    <row r="4736" spans="1:18" s="843" customFormat="1" ht="22.5" x14ac:dyDescent="0.25">
      <c r="A4736" s="107" t="s">
        <v>25077</v>
      </c>
      <c r="B4736" s="10" t="s">
        <v>25078</v>
      </c>
      <c r="C4736" s="269" t="s">
        <v>30118</v>
      </c>
      <c r="D4736" s="841" t="s">
        <v>26168</v>
      </c>
      <c r="E4736" s="837">
        <v>6500</v>
      </c>
      <c r="F4736" s="269" t="s">
        <v>26169</v>
      </c>
      <c r="G4736" s="841" t="s">
        <v>26170</v>
      </c>
      <c r="H4736" s="842" t="s">
        <v>25275</v>
      </c>
      <c r="I4736" s="842" t="s">
        <v>25083</v>
      </c>
      <c r="J4736" s="107" t="s">
        <v>19090</v>
      </c>
      <c r="K4736" s="10">
        <v>1</v>
      </c>
      <c r="L4736" s="10">
        <v>12</v>
      </c>
      <c r="M4736" s="838">
        <v>81213.60000000002</v>
      </c>
      <c r="N4736" s="10">
        <v>1</v>
      </c>
      <c r="O4736" s="107">
        <v>6</v>
      </c>
      <c r="P4736" s="838">
        <v>40159.200000000004</v>
      </c>
      <c r="Q4736" s="10">
        <v>1</v>
      </c>
      <c r="R4736" s="107">
        <v>12</v>
      </c>
    </row>
    <row r="4737" spans="1:18" s="843" customFormat="1" ht="22.5" x14ac:dyDescent="0.25">
      <c r="A4737" s="107" t="s">
        <v>25077</v>
      </c>
      <c r="B4737" s="10" t="s">
        <v>25078</v>
      </c>
      <c r="C4737" s="269" t="s">
        <v>30118</v>
      </c>
      <c r="D4737" s="841" t="s">
        <v>25930</v>
      </c>
      <c r="E4737" s="837">
        <v>3000</v>
      </c>
      <c r="F4737" s="269" t="s">
        <v>26171</v>
      </c>
      <c r="G4737" s="841" t="s">
        <v>26172</v>
      </c>
      <c r="H4737" s="842" t="s">
        <v>25275</v>
      </c>
      <c r="I4737" s="842" t="s">
        <v>25083</v>
      </c>
      <c r="J4737" s="107" t="s">
        <v>19093</v>
      </c>
      <c r="K4737" s="10">
        <v>1</v>
      </c>
      <c r="L4737" s="10">
        <v>12</v>
      </c>
      <c r="M4737" s="838">
        <v>38913.599999999999</v>
      </c>
      <c r="N4737" s="10">
        <v>1</v>
      </c>
      <c r="O4737" s="107">
        <v>6</v>
      </c>
      <c r="P4737" s="838">
        <v>19159.199999999997</v>
      </c>
      <c r="Q4737" s="10">
        <v>1</v>
      </c>
      <c r="R4737" s="107">
        <v>12</v>
      </c>
    </row>
    <row r="4738" spans="1:18" s="843" customFormat="1" ht="22.5" x14ac:dyDescent="0.25">
      <c r="A4738" s="107" t="s">
        <v>25077</v>
      </c>
      <c r="B4738" s="10" t="s">
        <v>25078</v>
      </c>
      <c r="C4738" s="269" t="s">
        <v>30118</v>
      </c>
      <c r="D4738" s="841" t="s">
        <v>26087</v>
      </c>
      <c r="E4738" s="837">
        <v>6000</v>
      </c>
      <c r="F4738" s="269" t="s">
        <v>26173</v>
      </c>
      <c r="G4738" s="841" t="s">
        <v>26174</v>
      </c>
      <c r="H4738" s="842" t="s">
        <v>25275</v>
      </c>
      <c r="I4738" s="842" t="s">
        <v>25083</v>
      </c>
      <c r="J4738" s="107" t="s">
        <v>19093</v>
      </c>
      <c r="K4738" s="10">
        <v>1</v>
      </c>
      <c r="L4738" s="10">
        <v>12</v>
      </c>
      <c r="M4738" s="838">
        <v>74913.60000000002</v>
      </c>
      <c r="N4738" s="10">
        <v>1</v>
      </c>
      <c r="O4738" s="107">
        <v>6</v>
      </c>
      <c r="P4738" s="838">
        <v>37159.199999999997</v>
      </c>
      <c r="Q4738" s="10">
        <v>1</v>
      </c>
      <c r="R4738" s="107">
        <v>12</v>
      </c>
    </row>
    <row r="4739" spans="1:18" s="843" customFormat="1" ht="22.5" x14ac:dyDescent="0.25">
      <c r="A4739" s="107" t="s">
        <v>25077</v>
      </c>
      <c r="B4739" s="10" t="s">
        <v>25078</v>
      </c>
      <c r="C4739" s="269" t="s">
        <v>30118</v>
      </c>
      <c r="D4739" s="841" t="s">
        <v>15755</v>
      </c>
      <c r="E4739" s="837">
        <v>7000</v>
      </c>
      <c r="F4739" s="269" t="s">
        <v>26175</v>
      </c>
      <c r="G4739" s="841" t="s">
        <v>26176</v>
      </c>
      <c r="H4739" s="842" t="s">
        <v>25275</v>
      </c>
      <c r="I4739" s="842" t="s">
        <v>25083</v>
      </c>
      <c r="J4739" s="107" t="s">
        <v>19093</v>
      </c>
      <c r="K4739" s="10">
        <v>1</v>
      </c>
      <c r="L4739" s="10">
        <v>12</v>
      </c>
      <c r="M4739" s="838">
        <v>87213.60000000002</v>
      </c>
      <c r="N4739" s="10">
        <v>1</v>
      </c>
      <c r="O4739" s="107">
        <v>6</v>
      </c>
      <c r="P4739" s="838">
        <v>43159.200000000004</v>
      </c>
      <c r="Q4739" s="10">
        <v>1</v>
      </c>
      <c r="R4739" s="107">
        <v>12</v>
      </c>
    </row>
    <row r="4740" spans="1:18" s="843" customFormat="1" ht="22.5" x14ac:dyDescent="0.25">
      <c r="A4740" s="107" t="s">
        <v>25077</v>
      </c>
      <c r="B4740" s="10" t="s">
        <v>25078</v>
      </c>
      <c r="C4740" s="269" t="s">
        <v>30118</v>
      </c>
      <c r="D4740" s="841" t="s">
        <v>26177</v>
      </c>
      <c r="E4740" s="837">
        <v>6500</v>
      </c>
      <c r="F4740" s="269" t="s">
        <v>26178</v>
      </c>
      <c r="G4740" s="841" t="s">
        <v>26179</v>
      </c>
      <c r="H4740" s="842" t="s">
        <v>25275</v>
      </c>
      <c r="I4740" s="842" t="s">
        <v>25083</v>
      </c>
      <c r="J4740" s="107" t="s">
        <v>19093</v>
      </c>
      <c r="K4740" s="10">
        <v>1</v>
      </c>
      <c r="L4740" s="10">
        <v>12</v>
      </c>
      <c r="M4740" s="838">
        <v>80913.60000000002</v>
      </c>
      <c r="N4740" s="10">
        <v>1</v>
      </c>
      <c r="O4740" s="107">
        <v>6</v>
      </c>
      <c r="P4740" s="838">
        <v>40159.200000000004</v>
      </c>
      <c r="Q4740" s="10">
        <v>1</v>
      </c>
      <c r="R4740" s="107">
        <v>12</v>
      </c>
    </row>
    <row r="4741" spans="1:18" s="843" customFormat="1" ht="22.5" x14ac:dyDescent="0.25">
      <c r="A4741" s="107" t="s">
        <v>25077</v>
      </c>
      <c r="B4741" s="10" t="s">
        <v>25078</v>
      </c>
      <c r="C4741" s="269" t="s">
        <v>30118</v>
      </c>
      <c r="D4741" s="841" t="s">
        <v>25118</v>
      </c>
      <c r="E4741" s="837">
        <v>2800</v>
      </c>
      <c r="F4741" s="269" t="s">
        <v>26180</v>
      </c>
      <c r="G4741" s="841" t="s">
        <v>26181</v>
      </c>
      <c r="H4741" s="842" t="s">
        <v>25275</v>
      </c>
      <c r="I4741" s="842" t="s">
        <v>25083</v>
      </c>
      <c r="J4741" s="107" t="s">
        <v>19093</v>
      </c>
      <c r="K4741" s="10">
        <v>1</v>
      </c>
      <c r="L4741" s="10">
        <v>12</v>
      </c>
      <c r="M4741" s="838">
        <v>36513.599999999999</v>
      </c>
      <c r="N4741" s="10">
        <v>1</v>
      </c>
      <c r="O4741" s="107">
        <v>6</v>
      </c>
      <c r="P4741" s="838">
        <v>17959.199999999997</v>
      </c>
      <c r="Q4741" s="10">
        <v>1</v>
      </c>
      <c r="R4741" s="107">
        <v>12</v>
      </c>
    </row>
    <row r="4742" spans="1:18" s="843" customFormat="1" ht="22.5" x14ac:dyDescent="0.25">
      <c r="A4742" s="107" t="s">
        <v>25077</v>
      </c>
      <c r="B4742" s="10" t="s">
        <v>25078</v>
      </c>
      <c r="C4742" s="269" t="s">
        <v>30118</v>
      </c>
      <c r="D4742" s="841" t="s">
        <v>26182</v>
      </c>
      <c r="E4742" s="837">
        <v>7000</v>
      </c>
      <c r="F4742" s="269" t="s">
        <v>26183</v>
      </c>
      <c r="G4742" s="841" t="s">
        <v>26184</v>
      </c>
      <c r="H4742" s="842" t="s">
        <v>25275</v>
      </c>
      <c r="I4742" s="842" t="s">
        <v>25083</v>
      </c>
      <c r="J4742" s="107" t="s">
        <v>19093</v>
      </c>
      <c r="K4742" s="10">
        <v>1</v>
      </c>
      <c r="L4742" s="10">
        <v>12</v>
      </c>
      <c r="M4742" s="838">
        <v>87213.60000000002</v>
      </c>
      <c r="N4742" s="10">
        <v>1</v>
      </c>
      <c r="O4742" s="107">
        <v>6</v>
      </c>
      <c r="P4742" s="838">
        <v>43159.200000000004</v>
      </c>
      <c r="Q4742" s="10">
        <v>1</v>
      </c>
      <c r="R4742" s="107">
        <v>12</v>
      </c>
    </row>
    <row r="4743" spans="1:18" s="843" customFormat="1" ht="22.5" x14ac:dyDescent="0.25">
      <c r="A4743" s="107" t="s">
        <v>25077</v>
      </c>
      <c r="B4743" s="10" t="s">
        <v>25078</v>
      </c>
      <c r="C4743" s="269" t="s">
        <v>30118</v>
      </c>
      <c r="D4743" s="841" t="s">
        <v>26185</v>
      </c>
      <c r="E4743" s="837">
        <v>7800</v>
      </c>
      <c r="F4743" s="269" t="s">
        <v>26186</v>
      </c>
      <c r="G4743" s="841" t="s">
        <v>26187</v>
      </c>
      <c r="H4743" s="842" t="s">
        <v>25275</v>
      </c>
      <c r="I4743" s="842" t="s">
        <v>25083</v>
      </c>
      <c r="J4743" s="107" t="s">
        <v>19093</v>
      </c>
      <c r="K4743" s="10">
        <v>1</v>
      </c>
      <c r="L4743" s="10">
        <v>12</v>
      </c>
      <c r="M4743" s="838">
        <v>96813.60000000002</v>
      </c>
      <c r="N4743" s="10">
        <v>1</v>
      </c>
      <c r="O4743" s="107">
        <v>6</v>
      </c>
      <c r="P4743" s="838">
        <v>47959.200000000004</v>
      </c>
      <c r="Q4743" s="10">
        <v>1</v>
      </c>
      <c r="R4743" s="107">
        <v>12</v>
      </c>
    </row>
    <row r="4744" spans="1:18" s="843" customFormat="1" ht="22.5" x14ac:dyDescent="0.25">
      <c r="A4744" s="107" t="s">
        <v>25077</v>
      </c>
      <c r="B4744" s="10" t="s">
        <v>25078</v>
      </c>
      <c r="C4744" s="269" t="s">
        <v>30118</v>
      </c>
      <c r="D4744" s="841" t="s">
        <v>26188</v>
      </c>
      <c r="E4744" s="837">
        <v>3500</v>
      </c>
      <c r="F4744" s="269" t="s">
        <v>26189</v>
      </c>
      <c r="G4744" s="841" t="s">
        <v>26190</v>
      </c>
      <c r="H4744" s="842" t="s">
        <v>25275</v>
      </c>
      <c r="I4744" s="842" t="s">
        <v>25083</v>
      </c>
      <c r="J4744" s="107" t="s">
        <v>19093</v>
      </c>
      <c r="K4744" s="10">
        <v>1</v>
      </c>
      <c r="L4744" s="10">
        <v>12</v>
      </c>
      <c r="M4744" s="838">
        <v>44921.62000000001</v>
      </c>
      <c r="N4744" s="10">
        <v>1</v>
      </c>
      <c r="O4744" s="107">
        <v>6</v>
      </c>
      <c r="P4744" s="838">
        <v>22159.199999999997</v>
      </c>
      <c r="Q4744" s="10">
        <v>1</v>
      </c>
      <c r="R4744" s="107">
        <v>12</v>
      </c>
    </row>
    <row r="4745" spans="1:18" s="843" customFormat="1" ht="22.5" x14ac:dyDescent="0.25">
      <c r="A4745" s="107" t="s">
        <v>25077</v>
      </c>
      <c r="B4745" s="10" t="s">
        <v>25078</v>
      </c>
      <c r="C4745" s="269" t="s">
        <v>30118</v>
      </c>
      <c r="D4745" s="841" t="s">
        <v>26191</v>
      </c>
      <c r="E4745" s="837">
        <v>6500</v>
      </c>
      <c r="F4745" s="269" t="s">
        <v>26192</v>
      </c>
      <c r="G4745" s="841" t="s">
        <v>26193</v>
      </c>
      <c r="H4745" s="842" t="s">
        <v>25275</v>
      </c>
      <c r="I4745" s="842" t="s">
        <v>25083</v>
      </c>
      <c r="J4745" s="107" t="s">
        <v>19093</v>
      </c>
      <c r="K4745" s="10">
        <v>1</v>
      </c>
      <c r="L4745" s="10">
        <v>12</v>
      </c>
      <c r="M4745" s="838">
        <v>80913.60000000002</v>
      </c>
      <c r="N4745" s="10">
        <v>1</v>
      </c>
      <c r="O4745" s="107">
        <v>6</v>
      </c>
      <c r="P4745" s="838">
        <v>40159.200000000004</v>
      </c>
      <c r="Q4745" s="10">
        <v>1</v>
      </c>
      <c r="R4745" s="107">
        <v>12</v>
      </c>
    </row>
    <row r="4746" spans="1:18" s="843" customFormat="1" ht="22.5" x14ac:dyDescent="0.25">
      <c r="A4746" s="107" t="s">
        <v>25077</v>
      </c>
      <c r="B4746" s="10" t="s">
        <v>25078</v>
      </c>
      <c r="C4746" s="269" t="s">
        <v>30118</v>
      </c>
      <c r="D4746" s="841" t="s">
        <v>15755</v>
      </c>
      <c r="E4746" s="837">
        <v>5000</v>
      </c>
      <c r="F4746" s="269" t="s">
        <v>26194</v>
      </c>
      <c r="G4746" s="841" t="s">
        <v>26195</v>
      </c>
      <c r="H4746" s="842" t="s">
        <v>25275</v>
      </c>
      <c r="I4746" s="842" t="s">
        <v>25083</v>
      </c>
      <c r="J4746" s="107" t="s">
        <v>19093</v>
      </c>
      <c r="K4746" s="10">
        <v>1</v>
      </c>
      <c r="L4746" s="10">
        <v>12</v>
      </c>
      <c r="M4746" s="838">
        <v>63213.600000000013</v>
      </c>
      <c r="N4746" s="10">
        <v>1</v>
      </c>
      <c r="O4746" s="107">
        <v>6</v>
      </c>
      <c r="P4746" s="838">
        <v>31159.199999999997</v>
      </c>
      <c r="Q4746" s="10">
        <v>1</v>
      </c>
      <c r="R4746" s="107">
        <v>12</v>
      </c>
    </row>
    <row r="4747" spans="1:18" s="843" customFormat="1" ht="22.5" x14ac:dyDescent="0.25">
      <c r="A4747" s="107" t="s">
        <v>25077</v>
      </c>
      <c r="B4747" s="10" t="s">
        <v>25078</v>
      </c>
      <c r="C4747" s="269" t="s">
        <v>30118</v>
      </c>
      <c r="D4747" s="841" t="s">
        <v>26196</v>
      </c>
      <c r="E4747" s="837">
        <v>7000</v>
      </c>
      <c r="F4747" s="269" t="s">
        <v>26197</v>
      </c>
      <c r="G4747" s="841" t="s">
        <v>26198</v>
      </c>
      <c r="H4747" s="842" t="s">
        <v>25275</v>
      </c>
      <c r="I4747" s="842" t="s">
        <v>25083</v>
      </c>
      <c r="J4747" s="107" t="s">
        <v>19093</v>
      </c>
      <c r="K4747" s="10">
        <v>1</v>
      </c>
      <c r="L4747" s="10">
        <v>12</v>
      </c>
      <c r="M4747" s="838">
        <v>87213.60000000002</v>
      </c>
      <c r="N4747" s="10">
        <v>1</v>
      </c>
      <c r="O4747" s="107">
        <v>6</v>
      </c>
      <c r="P4747" s="838">
        <v>43159.200000000004</v>
      </c>
      <c r="Q4747" s="10">
        <v>1</v>
      </c>
      <c r="R4747" s="107">
        <v>12</v>
      </c>
    </row>
    <row r="4748" spans="1:18" s="843" customFormat="1" ht="22.5" x14ac:dyDescent="0.25">
      <c r="A4748" s="107" t="s">
        <v>25077</v>
      </c>
      <c r="B4748" s="10" t="s">
        <v>25078</v>
      </c>
      <c r="C4748" s="269" t="s">
        <v>30118</v>
      </c>
      <c r="D4748" s="841" t="s">
        <v>26199</v>
      </c>
      <c r="E4748" s="837">
        <v>5000</v>
      </c>
      <c r="F4748" s="269" t="s">
        <v>26200</v>
      </c>
      <c r="G4748" s="841" t="s">
        <v>26201</v>
      </c>
      <c r="H4748" s="842" t="s">
        <v>25275</v>
      </c>
      <c r="I4748" s="842" t="s">
        <v>25083</v>
      </c>
      <c r="J4748" s="107" t="s">
        <v>19093</v>
      </c>
      <c r="K4748" s="10">
        <v>1</v>
      </c>
      <c r="L4748" s="10">
        <v>12</v>
      </c>
      <c r="M4748" s="838">
        <v>62913.600000000013</v>
      </c>
      <c r="N4748" s="10">
        <v>1</v>
      </c>
      <c r="O4748" s="107">
        <v>6</v>
      </c>
      <c r="P4748" s="838">
        <v>31159.199999999997</v>
      </c>
      <c r="Q4748" s="10">
        <v>1</v>
      </c>
      <c r="R4748" s="107">
        <v>12</v>
      </c>
    </row>
    <row r="4749" spans="1:18" s="843" customFormat="1" ht="22.5" x14ac:dyDescent="0.25">
      <c r="A4749" s="107" t="s">
        <v>25077</v>
      </c>
      <c r="B4749" s="10" t="s">
        <v>25078</v>
      </c>
      <c r="C4749" s="269" t="s">
        <v>30118</v>
      </c>
      <c r="D4749" s="841" t="s">
        <v>25486</v>
      </c>
      <c r="E4749" s="837">
        <v>3000</v>
      </c>
      <c r="F4749" s="269" t="s">
        <v>26202</v>
      </c>
      <c r="G4749" s="841" t="s">
        <v>26203</v>
      </c>
      <c r="H4749" s="842" t="s">
        <v>25275</v>
      </c>
      <c r="I4749" s="842" t="s">
        <v>25083</v>
      </c>
      <c r="J4749" s="107" t="s">
        <v>19093</v>
      </c>
      <c r="K4749" s="10">
        <v>1</v>
      </c>
      <c r="L4749" s="10">
        <v>12</v>
      </c>
      <c r="M4749" s="838">
        <v>38913.599999999999</v>
      </c>
      <c r="N4749" s="10">
        <v>1</v>
      </c>
      <c r="O4749" s="107">
        <v>6</v>
      </c>
      <c r="P4749" s="838">
        <v>19159.199999999997</v>
      </c>
      <c r="Q4749" s="10">
        <v>1</v>
      </c>
      <c r="R4749" s="107">
        <v>12</v>
      </c>
    </row>
    <row r="4750" spans="1:18" s="843" customFormat="1" ht="22.5" x14ac:dyDescent="0.25">
      <c r="A4750" s="107" t="s">
        <v>25077</v>
      </c>
      <c r="B4750" s="10" t="s">
        <v>25078</v>
      </c>
      <c r="C4750" s="269" t="s">
        <v>30118</v>
      </c>
      <c r="D4750" s="841" t="s">
        <v>26204</v>
      </c>
      <c r="E4750" s="837">
        <v>5700</v>
      </c>
      <c r="F4750" s="269" t="s">
        <v>26205</v>
      </c>
      <c r="G4750" s="841" t="s">
        <v>26206</v>
      </c>
      <c r="H4750" s="842" t="s">
        <v>25275</v>
      </c>
      <c r="I4750" s="842" t="s">
        <v>25083</v>
      </c>
      <c r="J4750" s="107" t="s">
        <v>19093</v>
      </c>
      <c r="K4750" s="10">
        <v>2</v>
      </c>
      <c r="L4750" s="10">
        <v>5</v>
      </c>
      <c r="M4750" s="838">
        <v>29589</v>
      </c>
      <c r="N4750" s="10">
        <v>2</v>
      </c>
      <c r="O4750" s="107">
        <v>6</v>
      </c>
      <c r="P4750" s="838">
        <v>17658.900000000001</v>
      </c>
      <c r="Q4750" s="10">
        <v>1</v>
      </c>
      <c r="R4750" s="107">
        <v>12</v>
      </c>
    </row>
    <row r="4751" spans="1:18" s="843" customFormat="1" ht="22.5" x14ac:dyDescent="0.25">
      <c r="A4751" s="107" t="s">
        <v>25077</v>
      </c>
      <c r="B4751" s="10" t="s">
        <v>25078</v>
      </c>
      <c r="C4751" s="269" t="s">
        <v>30118</v>
      </c>
      <c r="D4751" s="841" t="s">
        <v>25347</v>
      </c>
      <c r="E4751" s="837">
        <v>10500</v>
      </c>
      <c r="F4751" s="269" t="s">
        <v>26205</v>
      </c>
      <c r="G4751" s="841" t="s">
        <v>26206</v>
      </c>
      <c r="H4751" s="842" t="s">
        <v>25275</v>
      </c>
      <c r="I4751" s="842" t="s">
        <v>25083</v>
      </c>
      <c r="J4751" s="107" t="s">
        <v>19093</v>
      </c>
      <c r="K4751" s="10">
        <v>2</v>
      </c>
      <c r="L4751" s="10">
        <v>7</v>
      </c>
      <c r="M4751" s="838">
        <v>75624.600000000006</v>
      </c>
      <c r="N4751" s="10">
        <v>2</v>
      </c>
      <c r="O4751" s="107">
        <v>6</v>
      </c>
      <c r="P4751" s="838">
        <v>17658.900000000001</v>
      </c>
      <c r="Q4751" s="10">
        <v>1</v>
      </c>
      <c r="R4751" s="107">
        <v>12</v>
      </c>
    </row>
    <row r="4752" spans="1:18" s="843" customFormat="1" ht="22.5" x14ac:dyDescent="0.25">
      <c r="A4752" s="107" t="s">
        <v>25077</v>
      </c>
      <c r="B4752" s="10" t="s">
        <v>25078</v>
      </c>
      <c r="C4752" s="269" t="s">
        <v>30118</v>
      </c>
      <c r="D4752" s="841" t="s">
        <v>26177</v>
      </c>
      <c r="E4752" s="837">
        <v>6500</v>
      </c>
      <c r="F4752" s="269" t="s">
        <v>26207</v>
      </c>
      <c r="G4752" s="841" t="s">
        <v>26208</v>
      </c>
      <c r="H4752" s="842" t="s">
        <v>25275</v>
      </c>
      <c r="I4752" s="842" t="s">
        <v>25083</v>
      </c>
      <c r="J4752" s="107" t="s">
        <v>19093</v>
      </c>
      <c r="K4752" s="10">
        <v>2</v>
      </c>
      <c r="L4752" s="10">
        <v>1</v>
      </c>
      <c r="M4752" s="838">
        <v>6717.8</v>
      </c>
      <c r="N4752" s="10">
        <v>1</v>
      </c>
      <c r="O4752" s="107">
        <v>6</v>
      </c>
      <c r="P4752" s="838">
        <v>40159.200000000004</v>
      </c>
      <c r="Q4752" s="10">
        <v>1</v>
      </c>
      <c r="R4752" s="107">
        <v>12</v>
      </c>
    </row>
    <row r="4753" spans="1:18" s="843" customFormat="1" ht="22.5" x14ac:dyDescent="0.25">
      <c r="A4753" s="107" t="s">
        <v>25077</v>
      </c>
      <c r="B4753" s="10" t="s">
        <v>25078</v>
      </c>
      <c r="C4753" s="269" t="s">
        <v>30118</v>
      </c>
      <c r="D4753" s="841" t="s">
        <v>26209</v>
      </c>
      <c r="E4753" s="837">
        <v>3500</v>
      </c>
      <c r="F4753" s="269" t="s">
        <v>26210</v>
      </c>
      <c r="G4753" s="841" t="s">
        <v>26211</v>
      </c>
      <c r="H4753" s="842" t="s">
        <v>25275</v>
      </c>
      <c r="I4753" s="842" t="s">
        <v>25083</v>
      </c>
      <c r="J4753" s="107" t="s">
        <v>19093</v>
      </c>
      <c r="K4753" s="10">
        <v>1</v>
      </c>
      <c r="L4753" s="10">
        <v>12</v>
      </c>
      <c r="M4753" s="838">
        <v>44913.600000000006</v>
      </c>
      <c r="N4753" s="10">
        <v>1</v>
      </c>
      <c r="O4753" s="107">
        <v>6</v>
      </c>
      <c r="P4753" s="838">
        <v>22159.199999999997</v>
      </c>
      <c r="Q4753" s="10">
        <v>1</v>
      </c>
      <c r="R4753" s="107">
        <v>12</v>
      </c>
    </row>
    <row r="4754" spans="1:18" s="843" customFormat="1" ht="22.5" x14ac:dyDescent="0.25">
      <c r="A4754" s="107" t="s">
        <v>25077</v>
      </c>
      <c r="B4754" s="10" t="s">
        <v>25078</v>
      </c>
      <c r="C4754" s="269" t="s">
        <v>30118</v>
      </c>
      <c r="D4754" s="841" t="s">
        <v>26209</v>
      </c>
      <c r="E4754" s="837">
        <v>3000</v>
      </c>
      <c r="F4754" s="269" t="s">
        <v>26212</v>
      </c>
      <c r="G4754" s="841" t="s">
        <v>26213</v>
      </c>
      <c r="H4754" s="842" t="s">
        <v>25275</v>
      </c>
      <c r="I4754" s="842" t="s">
        <v>25131</v>
      </c>
      <c r="J4754" s="107" t="s">
        <v>19090</v>
      </c>
      <c r="K4754" s="10">
        <v>1</v>
      </c>
      <c r="L4754" s="10">
        <v>12</v>
      </c>
      <c r="M4754" s="838">
        <v>38913.599999999999</v>
      </c>
      <c r="N4754" s="10">
        <v>1</v>
      </c>
      <c r="O4754" s="107">
        <v>6</v>
      </c>
      <c r="P4754" s="838">
        <v>19159.199999999997</v>
      </c>
      <c r="Q4754" s="10">
        <v>1</v>
      </c>
      <c r="R4754" s="107">
        <v>12</v>
      </c>
    </row>
    <row r="4755" spans="1:18" s="843" customFormat="1" ht="22.5" x14ac:dyDescent="0.25">
      <c r="A4755" s="107" t="s">
        <v>25077</v>
      </c>
      <c r="B4755" s="10" t="s">
        <v>19548</v>
      </c>
      <c r="C4755" s="269" t="s">
        <v>30118</v>
      </c>
      <c r="D4755" s="841" t="s">
        <v>26214</v>
      </c>
      <c r="E4755" s="837">
        <v>5000</v>
      </c>
      <c r="F4755" s="269" t="s">
        <v>26215</v>
      </c>
      <c r="G4755" s="841" t="s">
        <v>26216</v>
      </c>
      <c r="H4755" s="842" t="s">
        <v>25275</v>
      </c>
      <c r="I4755" s="842" t="s">
        <v>25083</v>
      </c>
      <c r="J4755" s="107" t="s">
        <v>19093</v>
      </c>
      <c r="K4755" s="10">
        <v>1</v>
      </c>
      <c r="L4755" s="10">
        <v>12</v>
      </c>
      <c r="M4755" s="838">
        <v>63213.600000000013</v>
      </c>
      <c r="N4755" s="10">
        <v>1</v>
      </c>
      <c r="O4755" s="107">
        <v>6</v>
      </c>
      <c r="P4755" s="838">
        <v>31159.199999999997</v>
      </c>
      <c r="Q4755" s="10">
        <v>1</v>
      </c>
      <c r="R4755" s="107">
        <v>12</v>
      </c>
    </row>
    <row r="4756" spans="1:18" s="843" customFormat="1" ht="22.5" x14ac:dyDescent="0.25">
      <c r="A4756" s="107" t="s">
        <v>25077</v>
      </c>
      <c r="B4756" s="10" t="s">
        <v>19548</v>
      </c>
      <c r="C4756" s="269" t="s">
        <v>30118</v>
      </c>
      <c r="D4756" s="841" t="s">
        <v>26217</v>
      </c>
      <c r="E4756" s="837">
        <v>7800</v>
      </c>
      <c r="F4756" s="269" t="s">
        <v>26218</v>
      </c>
      <c r="G4756" s="841" t="s">
        <v>26219</v>
      </c>
      <c r="H4756" s="842" t="s">
        <v>25275</v>
      </c>
      <c r="I4756" s="842" t="s">
        <v>25083</v>
      </c>
      <c r="J4756" s="107" t="s">
        <v>19093</v>
      </c>
      <c r="K4756" s="10">
        <v>1</v>
      </c>
      <c r="L4756" s="10">
        <v>12</v>
      </c>
      <c r="M4756" s="838">
        <v>96813.60000000002</v>
      </c>
      <c r="N4756" s="10">
        <v>1</v>
      </c>
      <c r="O4756" s="107">
        <v>6</v>
      </c>
      <c r="P4756" s="838">
        <v>47959.200000000004</v>
      </c>
      <c r="Q4756" s="10">
        <v>1</v>
      </c>
      <c r="R4756" s="107">
        <v>12</v>
      </c>
    </row>
    <row r="4757" spans="1:18" s="843" customFormat="1" ht="22.5" x14ac:dyDescent="0.25">
      <c r="A4757" s="107" t="s">
        <v>25077</v>
      </c>
      <c r="B4757" s="10" t="s">
        <v>19548</v>
      </c>
      <c r="C4757" s="269" t="s">
        <v>30118</v>
      </c>
      <c r="D4757" s="841" t="s">
        <v>26177</v>
      </c>
      <c r="E4757" s="837">
        <v>6500</v>
      </c>
      <c r="F4757" s="269" t="s">
        <v>26207</v>
      </c>
      <c r="G4757" s="841" t="s">
        <v>26208</v>
      </c>
      <c r="H4757" s="842" t="s">
        <v>25275</v>
      </c>
      <c r="I4757" s="842" t="s">
        <v>25083</v>
      </c>
      <c r="J4757" s="107" t="s">
        <v>19093</v>
      </c>
      <c r="K4757" s="10">
        <v>2</v>
      </c>
      <c r="L4757" s="10">
        <v>11</v>
      </c>
      <c r="M4757" s="838">
        <v>74495.800000000017</v>
      </c>
      <c r="N4757" s="10">
        <v>1</v>
      </c>
      <c r="O4757" s="107">
        <v>6</v>
      </c>
      <c r="P4757" s="838">
        <v>40159.200000000004</v>
      </c>
      <c r="Q4757" s="10">
        <v>1</v>
      </c>
      <c r="R4757" s="107">
        <v>12</v>
      </c>
    </row>
    <row r="4758" spans="1:18" s="843" customFormat="1" ht="22.5" x14ac:dyDescent="0.25">
      <c r="A4758" s="107" t="s">
        <v>25077</v>
      </c>
      <c r="B4758" s="10" t="s">
        <v>25078</v>
      </c>
      <c r="C4758" s="269" t="s">
        <v>30118</v>
      </c>
      <c r="D4758" s="841" t="s">
        <v>25302</v>
      </c>
      <c r="E4758" s="837">
        <v>4500</v>
      </c>
      <c r="F4758" s="269" t="s">
        <v>26220</v>
      </c>
      <c r="G4758" s="841" t="s">
        <v>26221</v>
      </c>
      <c r="H4758" s="842" t="s">
        <v>25246</v>
      </c>
      <c r="I4758" s="842" t="s">
        <v>25083</v>
      </c>
      <c r="J4758" s="107" t="s">
        <v>19093</v>
      </c>
      <c r="K4758" s="10">
        <v>1</v>
      </c>
      <c r="L4758" s="10">
        <v>12</v>
      </c>
      <c r="M4758" s="838">
        <v>56913.600000000013</v>
      </c>
      <c r="N4758" s="10">
        <v>1</v>
      </c>
      <c r="O4758" s="107">
        <v>6</v>
      </c>
      <c r="P4758" s="838">
        <v>28159.199999999997</v>
      </c>
      <c r="Q4758" s="10">
        <v>1</v>
      </c>
      <c r="R4758" s="107">
        <v>12</v>
      </c>
    </row>
    <row r="4759" spans="1:18" s="843" customFormat="1" ht="22.5" x14ac:dyDescent="0.25">
      <c r="A4759" s="107" t="s">
        <v>25077</v>
      </c>
      <c r="B4759" s="10" t="s">
        <v>25078</v>
      </c>
      <c r="C4759" s="269" t="s">
        <v>30118</v>
      </c>
      <c r="D4759" s="841" t="s">
        <v>25234</v>
      </c>
      <c r="E4759" s="837">
        <v>3000</v>
      </c>
      <c r="F4759" s="269" t="s">
        <v>26222</v>
      </c>
      <c r="G4759" s="841" t="s">
        <v>26223</v>
      </c>
      <c r="H4759" s="842" t="s">
        <v>25246</v>
      </c>
      <c r="I4759" s="842" t="s">
        <v>25083</v>
      </c>
      <c r="J4759" s="107" t="s">
        <v>19093</v>
      </c>
      <c r="K4759" s="10">
        <v>1</v>
      </c>
      <c r="L4759" s="10">
        <v>12</v>
      </c>
      <c r="M4759" s="838">
        <v>38913.599999999999</v>
      </c>
      <c r="N4759" s="10">
        <v>1</v>
      </c>
      <c r="O4759" s="107">
        <v>6</v>
      </c>
      <c r="P4759" s="838">
        <v>19159.199999999997</v>
      </c>
      <c r="Q4759" s="10">
        <v>1</v>
      </c>
      <c r="R4759" s="107">
        <v>12</v>
      </c>
    </row>
    <row r="4760" spans="1:18" s="843" customFormat="1" ht="22.5" x14ac:dyDescent="0.25">
      <c r="A4760" s="107" t="s">
        <v>25077</v>
      </c>
      <c r="B4760" s="10" t="s">
        <v>25078</v>
      </c>
      <c r="C4760" s="269" t="s">
        <v>30118</v>
      </c>
      <c r="D4760" s="841" t="s">
        <v>25302</v>
      </c>
      <c r="E4760" s="837">
        <v>4500</v>
      </c>
      <c r="F4760" s="269" t="s">
        <v>26224</v>
      </c>
      <c r="G4760" s="841" t="s">
        <v>26225</v>
      </c>
      <c r="H4760" s="842" t="s">
        <v>25246</v>
      </c>
      <c r="I4760" s="842" t="s">
        <v>25083</v>
      </c>
      <c r="J4760" s="107" t="s">
        <v>19093</v>
      </c>
      <c r="K4760" s="10">
        <v>1</v>
      </c>
      <c r="L4760" s="10">
        <v>12</v>
      </c>
      <c r="M4760" s="838">
        <v>56913.600000000013</v>
      </c>
      <c r="N4760" s="10">
        <v>1</v>
      </c>
      <c r="O4760" s="107">
        <v>6</v>
      </c>
      <c r="P4760" s="838">
        <v>28159.199999999997</v>
      </c>
      <c r="Q4760" s="10">
        <v>1</v>
      </c>
      <c r="R4760" s="107">
        <v>12</v>
      </c>
    </row>
    <row r="4761" spans="1:18" s="843" customFormat="1" ht="22.5" x14ac:dyDescent="0.25">
      <c r="A4761" s="107" t="s">
        <v>25077</v>
      </c>
      <c r="B4761" s="10" t="s">
        <v>25078</v>
      </c>
      <c r="C4761" s="269" t="s">
        <v>30118</v>
      </c>
      <c r="D4761" s="841" t="s">
        <v>25979</v>
      </c>
      <c r="E4761" s="837">
        <v>5500</v>
      </c>
      <c r="F4761" s="269" t="s">
        <v>26226</v>
      </c>
      <c r="G4761" s="841" t="s">
        <v>26227</v>
      </c>
      <c r="H4761" s="842" t="s">
        <v>25246</v>
      </c>
      <c r="I4761" s="842" t="s">
        <v>25083</v>
      </c>
      <c r="J4761" s="107" t="s">
        <v>19093</v>
      </c>
      <c r="K4761" s="10">
        <v>1</v>
      </c>
      <c r="L4761" s="10">
        <v>12</v>
      </c>
      <c r="M4761" s="838">
        <v>68913.60000000002</v>
      </c>
      <c r="N4761" s="10">
        <v>1</v>
      </c>
      <c r="O4761" s="107">
        <v>6</v>
      </c>
      <c r="P4761" s="838">
        <v>34159.199999999997</v>
      </c>
      <c r="Q4761" s="10">
        <v>1</v>
      </c>
      <c r="R4761" s="107">
        <v>12</v>
      </c>
    </row>
    <row r="4762" spans="1:18" s="843" customFormat="1" ht="22.5" x14ac:dyDescent="0.25">
      <c r="A4762" s="107" t="s">
        <v>25077</v>
      </c>
      <c r="B4762" s="10" t="s">
        <v>25078</v>
      </c>
      <c r="C4762" s="269" t="s">
        <v>30118</v>
      </c>
      <c r="D4762" s="841" t="s">
        <v>25384</v>
      </c>
      <c r="E4762" s="837">
        <v>5500</v>
      </c>
      <c r="F4762" s="269" t="s">
        <v>26228</v>
      </c>
      <c r="G4762" s="841" t="s">
        <v>26229</v>
      </c>
      <c r="H4762" s="842" t="s">
        <v>25246</v>
      </c>
      <c r="I4762" s="842" t="s">
        <v>25083</v>
      </c>
      <c r="J4762" s="107" t="s">
        <v>19093</v>
      </c>
      <c r="K4762" s="10">
        <v>1</v>
      </c>
      <c r="L4762" s="10">
        <v>2</v>
      </c>
      <c r="M4762" s="838">
        <v>11162.26</v>
      </c>
      <c r="N4762" s="10">
        <v>1</v>
      </c>
      <c r="O4762" s="107">
        <v>6</v>
      </c>
      <c r="P4762" s="838">
        <v>34159.199999999997</v>
      </c>
      <c r="Q4762" s="10">
        <v>1</v>
      </c>
      <c r="R4762" s="107">
        <v>12</v>
      </c>
    </row>
    <row r="4763" spans="1:18" s="843" customFormat="1" ht="22.5" x14ac:dyDescent="0.25">
      <c r="A4763" s="107" t="s">
        <v>25077</v>
      </c>
      <c r="B4763" s="10" t="s">
        <v>25078</v>
      </c>
      <c r="C4763" s="269" t="s">
        <v>30118</v>
      </c>
      <c r="D4763" s="841" t="s">
        <v>26230</v>
      </c>
      <c r="E4763" s="837">
        <v>4500</v>
      </c>
      <c r="F4763" s="269" t="s">
        <v>26231</v>
      </c>
      <c r="G4763" s="841" t="s">
        <v>26232</v>
      </c>
      <c r="H4763" s="842" t="s">
        <v>25246</v>
      </c>
      <c r="I4763" s="842" t="s">
        <v>25083</v>
      </c>
      <c r="J4763" s="107" t="s">
        <v>19093</v>
      </c>
      <c r="K4763" s="10">
        <v>1</v>
      </c>
      <c r="L4763" s="10">
        <v>12</v>
      </c>
      <c r="M4763" s="838">
        <v>56913.600000000013</v>
      </c>
      <c r="N4763" s="10">
        <v>1</v>
      </c>
      <c r="O4763" s="107">
        <v>6</v>
      </c>
      <c r="P4763" s="838">
        <v>28159.199999999997</v>
      </c>
      <c r="Q4763" s="10">
        <v>1</v>
      </c>
      <c r="R4763" s="107">
        <v>12</v>
      </c>
    </row>
    <row r="4764" spans="1:18" s="843" customFormat="1" ht="22.5" x14ac:dyDescent="0.25">
      <c r="A4764" s="107" t="s">
        <v>25077</v>
      </c>
      <c r="B4764" s="10" t="s">
        <v>25078</v>
      </c>
      <c r="C4764" s="269" t="s">
        <v>30118</v>
      </c>
      <c r="D4764" s="841" t="s">
        <v>25088</v>
      </c>
      <c r="E4764" s="837">
        <v>8000</v>
      </c>
      <c r="F4764" s="269" t="s">
        <v>26233</v>
      </c>
      <c r="G4764" s="841" t="s">
        <v>26234</v>
      </c>
      <c r="H4764" s="842" t="s">
        <v>19095</v>
      </c>
      <c r="I4764" s="842" t="s">
        <v>25083</v>
      </c>
      <c r="J4764" s="107" t="s">
        <v>19093</v>
      </c>
      <c r="K4764" s="10">
        <v>1</v>
      </c>
      <c r="L4764" s="10">
        <v>12</v>
      </c>
      <c r="M4764" s="838">
        <v>98913.60000000002</v>
      </c>
      <c r="N4764" s="10">
        <v>1</v>
      </c>
      <c r="O4764" s="107">
        <v>6</v>
      </c>
      <c r="P4764" s="838">
        <v>49159.200000000004</v>
      </c>
      <c r="Q4764" s="10">
        <v>1</v>
      </c>
      <c r="R4764" s="107">
        <v>12</v>
      </c>
    </row>
    <row r="4765" spans="1:18" s="843" customFormat="1" ht="22.5" x14ac:dyDescent="0.25">
      <c r="A4765" s="107" t="s">
        <v>25077</v>
      </c>
      <c r="B4765" s="10" t="s">
        <v>25078</v>
      </c>
      <c r="C4765" s="269" t="s">
        <v>30118</v>
      </c>
      <c r="D4765" s="841" t="s">
        <v>16684</v>
      </c>
      <c r="E4765" s="837">
        <v>8500</v>
      </c>
      <c r="F4765" s="269" t="s">
        <v>26235</v>
      </c>
      <c r="G4765" s="841" t="s">
        <v>26236</v>
      </c>
      <c r="H4765" s="842" t="s">
        <v>19095</v>
      </c>
      <c r="I4765" s="842" t="s">
        <v>25083</v>
      </c>
      <c r="J4765" s="107" t="s">
        <v>19093</v>
      </c>
      <c r="K4765" s="10">
        <v>1</v>
      </c>
      <c r="L4765" s="10">
        <v>12</v>
      </c>
      <c r="M4765" s="838">
        <v>105213.60000000002</v>
      </c>
      <c r="N4765" s="10">
        <v>1</v>
      </c>
      <c r="O4765" s="107">
        <v>6</v>
      </c>
      <c r="P4765" s="838">
        <v>52159.199999999997</v>
      </c>
      <c r="Q4765" s="10">
        <v>1</v>
      </c>
      <c r="R4765" s="107">
        <v>12</v>
      </c>
    </row>
    <row r="4766" spans="1:18" s="843" customFormat="1" ht="22.5" x14ac:dyDescent="0.25">
      <c r="A4766" s="107" t="s">
        <v>25077</v>
      </c>
      <c r="B4766" s="10" t="s">
        <v>25078</v>
      </c>
      <c r="C4766" s="269" t="s">
        <v>30118</v>
      </c>
      <c r="D4766" s="841" t="s">
        <v>26237</v>
      </c>
      <c r="E4766" s="837">
        <v>10000</v>
      </c>
      <c r="F4766" s="269" t="s">
        <v>26238</v>
      </c>
      <c r="G4766" s="841" t="s">
        <v>26239</v>
      </c>
      <c r="H4766" s="842" t="s">
        <v>19095</v>
      </c>
      <c r="I4766" s="842" t="s">
        <v>25083</v>
      </c>
      <c r="J4766" s="107" t="s">
        <v>19093</v>
      </c>
      <c r="K4766" s="10">
        <v>1</v>
      </c>
      <c r="L4766" s="10">
        <v>12</v>
      </c>
      <c r="M4766" s="838">
        <v>123213.60000000002</v>
      </c>
      <c r="N4766" s="10">
        <v>1</v>
      </c>
      <c r="O4766" s="107">
        <v>6</v>
      </c>
      <c r="P4766" s="838">
        <v>61159.199999999997</v>
      </c>
      <c r="Q4766" s="10">
        <v>1</v>
      </c>
      <c r="R4766" s="107">
        <v>12</v>
      </c>
    </row>
    <row r="4767" spans="1:18" s="843" customFormat="1" ht="22.5" x14ac:dyDescent="0.25">
      <c r="A4767" s="107" t="s">
        <v>25077</v>
      </c>
      <c r="B4767" s="10" t="s">
        <v>25078</v>
      </c>
      <c r="C4767" s="269" t="s">
        <v>30118</v>
      </c>
      <c r="D4767" s="841" t="s">
        <v>25302</v>
      </c>
      <c r="E4767" s="837">
        <v>4500</v>
      </c>
      <c r="F4767" s="269" t="s">
        <v>26240</v>
      </c>
      <c r="G4767" s="841" t="s">
        <v>26241</v>
      </c>
      <c r="H4767" s="842" t="s">
        <v>19095</v>
      </c>
      <c r="I4767" s="842" t="s">
        <v>25083</v>
      </c>
      <c r="J4767" s="107" t="s">
        <v>19093</v>
      </c>
      <c r="K4767" s="10">
        <v>1</v>
      </c>
      <c r="L4767" s="10">
        <v>12</v>
      </c>
      <c r="M4767" s="838">
        <v>56913.600000000013</v>
      </c>
      <c r="N4767" s="10">
        <v>1</v>
      </c>
      <c r="O4767" s="107">
        <v>6</v>
      </c>
      <c r="P4767" s="838">
        <v>28159.199999999997</v>
      </c>
      <c r="Q4767" s="10">
        <v>1</v>
      </c>
      <c r="R4767" s="107">
        <v>12</v>
      </c>
    </row>
    <row r="4768" spans="1:18" s="843" customFormat="1" ht="22.5" x14ac:dyDescent="0.25">
      <c r="A4768" s="107" t="s">
        <v>25077</v>
      </c>
      <c r="B4768" s="10" t="s">
        <v>25078</v>
      </c>
      <c r="C4768" s="269" t="s">
        <v>30118</v>
      </c>
      <c r="D4768" s="841" t="s">
        <v>25166</v>
      </c>
      <c r="E4768" s="837">
        <v>5000</v>
      </c>
      <c r="F4768" s="269" t="s">
        <v>26242</v>
      </c>
      <c r="G4768" s="841" t="s">
        <v>26243</v>
      </c>
      <c r="H4768" s="842" t="s">
        <v>19095</v>
      </c>
      <c r="I4768" s="842" t="s">
        <v>25083</v>
      </c>
      <c r="J4768" s="107" t="s">
        <v>19093</v>
      </c>
      <c r="K4768" s="10">
        <v>1</v>
      </c>
      <c r="L4768" s="10">
        <v>12</v>
      </c>
      <c r="M4768" s="838">
        <v>63019.140000000014</v>
      </c>
      <c r="N4768" s="10">
        <v>1</v>
      </c>
      <c r="O4768" s="107">
        <v>6</v>
      </c>
      <c r="P4768" s="838">
        <v>31159.199999999997</v>
      </c>
      <c r="Q4768" s="10">
        <v>1</v>
      </c>
      <c r="R4768" s="107">
        <v>12</v>
      </c>
    </row>
    <row r="4769" spans="1:18" s="843" customFormat="1" ht="22.5" x14ac:dyDescent="0.25">
      <c r="A4769" s="107" t="s">
        <v>25077</v>
      </c>
      <c r="B4769" s="10" t="s">
        <v>25078</v>
      </c>
      <c r="C4769" s="269" t="s">
        <v>30118</v>
      </c>
      <c r="D4769" s="841" t="s">
        <v>26063</v>
      </c>
      <c r="E4769" s="837">
        <v>5500</v>
      </c>
      <c r="F4769" s="269" t="s">
        <v>26244</v>
      </c>
      <c r="G4769" s="841" t="s">
        <v>26245</v>
      </c>
      <c r="H4769" s="842" t="s">
        <v>19095</v>
      </c>
      <c r="I4769" s="842" t="s">
        <v>25083</v>
      </c>
      <c r="J4769" s="107" t="s">
        <v>19093</v>
      </c>
      <c r="K4769" s="10">
        <v>1</v>
      </c>
      <c r="L4769" s="10">
        <v>12</v>
      </c>
      <c r="M4769" s="838">
        <v>68913.60000000002</v>
      </c>
      <c r="N4769" s="10">
        <v>1</v>
      </c>
      <c r="O4769" s="107">
        <v>6</v>
      </c>
      <c r="P4769" s="838">
        <v>34159.199999999997</v>
      </c>
      <c r="Q4769" s="10">
        <v>1</v>
      </c>
      <c r="R4769" s="107">
        <v>12</v>
      </c>
    </row>
    <row r="4770" spans="1:18" s="843" customFormat="1" ht="22.5" x14ac:dyDescent="0.25">
      <c r="A4770" s="107" t="s">
        <v>25077</v>
      </c>
      <c r="B4770" s="10" t="s">
        <v>25078</v>
      </c>
      <c r="C4770" s="269" t="s">
        <v>30118</v>
      </c>
      <c r="D4770" s="841" t="s">
        <v>25088</v>
      </c>
      <c r="E4770" s="837">
        <v>8000</v>
      </c>
      <c r="F4770" s="269" t="s">
        <v>26246</v>
      </c>
      <c r="G4770" s="841" t="s">
        <v>26247</v>
      </c>
      <c r="H4770" s="842" t="s">
        <v>19095</v>
      </c>
      <c r="I4770" s="842" t="s">
        <v>25083</v>
      </c>
      <c r="J4770" s="107" t="s">
        <v>19093</v>
      </c>
      <c r="K4770" s="10">
        <v>1</v>
      </c>
      <c r="L4770" s="10">
        <v>12</v>
      </c>
      <c r="M4770" s="838">
        <v>98913.60000000002</v>
      </c>
      <c r="N4770" s="10">
        <v>1</v>
      </c>
      <c r="O4770" s="107">
        <v>6</v>
      </c>
      <c r="P4770" s="838">
        <v>49159.200000000004</v>
      </c>
      <c r="Q4770" s="10">
        <v>1</v>
      </c>
      <c r="R4770" s="107">
        <v>12</v>
      </c>
    </row>
    <row r="4771" spans="1:18" s="843" customFormat="1" ht="22.5" x14ac:dyDescent="0.25">
      <c r="A4771" s="107" t="s">
        <v>25077</v>
      </c>
      <c r="B4771" s="10" t="s">
        <v>25078</v>
      </c>
      <c r="C4771" s="269" t="s">
        <v>30118</v>
      </c>
      <c r="D4771" s="841" t="s">
        <v>26248</v>
      </c>
      <c r="E4771" s="837">
        <v>7800</v>
      </c>
      <c r="F4771" s="269" t="s">
        <v>26249</v>
      </c>
      <c r="G4771" s="841" t="s">
        <v>26250</v>
      </c>
      <c r="H4771" s="842" t="s">
        <v>19095</v>
      </c>
      <c r="I4771" s="842" t="s">
        <v>25083</v>
      </c>
      <c r="J4771" s="107" t="s">
        <v>19093</v>
      </c>
      <c r="K4771" s="10">
        <v>1</v>
      </c>
      <c r="L4771" s="10">
        <v>12</v>
      </c>
      <c r="M4771" s="838">
        <v>96813.60000000002</v>
      </c>
      <c r="N4771" s="10">
        <v>1</v>
      </c>
      <c r="O4771" s="107">
        <v>6</v>
      </c>
      <c r="P4771" s="838">
        <v>47959.200000000004</v>
      </c>
      <c r="Q4771" s="10">
        <v>1</v>
      </c>
      <c r="R4771" s="107">
        <v>12</v>
      </c>
    </row>
    <row r="4772" spans="1:18" s="843" customFormat="1" ht="22.5" x14ac:dyDescent="0.25">
      <c r="A4772" s="107" t="s">
        <v>25077</v>
      </c>
      <c r="B4772" s="10" t="s">
        <v>25078</v>
      </c>
      <c r="C4772" s="269" t="s">
        <v>30118</v>
      </c>
      <c r="D4772" s="841" t="s">
        <v>15456</v>
      </c>
      <c r="E4772" s="837">
        <v>11000</v>
      </c>
      <c r="F4772" s="269" t="s">
        <v>26251</v>
      </c>
      <c r="G4772" s="841" t="s">
        <v>26252</v>
      </c>
      <c r="H4772" s="842" t="s">
        <v>19095</v>
      </c>
      <c r="I4772" s="842" t="s">
        <v>25083</v>
      </c>
      <c r="J4772" s="107" t="s">
        <v>19093</v>
      </c>
      <c r="K4772" s="10">
        <v>1</v>
      </c>
      <c r="L4772" s="10">
        <v>12</v>
      </c>
      <c r="M4772" s="838">
        <v>134913.60000000001</v>
      </c>
      <c r="N4772" s="10">
        <v>1</v>
      </c>
      <c r="O4772" s="107">
        <v>6</v>
      </c>
      <c r="P4772" s="838">
        <v>67159.200000000012</v>
      </c>
      <c r="Q4772" s="10">
        <v>1</v>
      </c>
      <c r="R4772" s="107">
        <v>12</v>
      </c>
    </row>
    <row r="4773" spans="1:18" s="843" customFormat="1" ht="22.5" x14ac:dyDescent="0.25">
      <c r="A4773" s="107" t="s">
        <v>25077</v>
      </c>
      <c r="B4773" s="10" t="s">
        <v>25078</v>
      </c>
      <c r="C4773" s="269" t="s">
        <v>30118</v>
      </c>
      <c r="D4773" s="841" t="s">
        <v>26253</v>
      </c>
      <c r="E4773" s="837">
        <v>8500</v>
      </c>
      <c r="F4773" s="269" t="s">
        <v>26254</v>
      </c>
      <c r="G4773" s="841" t="s">
        <v>26255</v>
      </c>
      <c r="H4773" s="842" t="s">
        <v>19095</v>
      </c>
      <c r="I4773" s="842" t="s">
        <v>25083</v>
      </c>
      <c r="J4773" s="107" t="s">
        <v>19093</v>
      </c>
      <c r="K4773" s="10">
        <v>1</v>
      </c>
      <c r="L4773" s="10">
        <v>12</v>
      </c>
      <c r="M4773" s="838">
        <v>105213.60000000002</v>
      </c>
      <c r="N4773" s="10">
        <v>1</v>
      </c>
      <c r="O4773" s="107">
        <v>6</v>
      </c>
      <c r="P4773" s="838">
        <v>52159.199999999997</v>
      </c>
      <c r="Q4773" s="10">
        <v>1</v>
      </c>
      <c r="R4773" s="107">
        <v>12</v>
      </c>
    </row>
    <row r="4774" spans="1:18" s="843" customFormat="1" ht="22.5" x14ac:dyDescent="0.25">
      <c r="A4774" s="107" t="s">
        <v>25077</v>
      </c>
      <c r="B4774" s="10" t="s">
        <v>25078</v>
      </c>
      <c r="C4774" s="269" t="s">
        <v>30118</v>
      </c>
      <c r="D4774" s="841" t="s">
        <v>15456</v>
      </c>
      <c r="E4774" s="837">
        <v>11000</v>
      </c>
      <c r="F4774" s="269" t="s">
        <v>26256</v>
      </c>
      <c r="G4774" s="841" t="s">
        <v>26257</v>
      </c>
      <c r="H4774" s="842" t="s">
        <v>19095</v>
      </c>
      <c r="I4774" s="842" t="s">
        <v>25083</v>
      </c>
      <c r="J4774" s="107" t="s">
        <v>19093</v>
      </c>
      <c r="K4774" s="10">
        <v>1</v>
      </c>
      <c r="L4774" s="10">
        <v>10</v>
      </c>
      <c r="M4774" s="838">
        <v>111744.67000000001</v>
      </c>
      <c r="N4774" s="10">
        <v>1</v>
      </c>
      <c r="O4774" s="107">
        <v>6</v>
      </c>
      <c r="P4774" s="838">
        <v>67159.200000000012</v>
      </c>
      <c r="Q4774" s="10">
        <v>1</v>
      </c>
      <c r="R4774" s="107">
        <v>12</v>
      </c>
    </row>
    <row r="4775" spans="1:18" s="843" customFormat="1" ht="22.5" x14ac:dyDescent="0.25">
      <c r="A4775" s="107" t="s">
        <v>25077</v>
      </c>
      <c r="B4775" s="10" t="s">
        <v>25078</v>
      </c>
      <c r="C4775" s="269" t="s">
        <v>30118</v>
      </c>
      <c r="D4775" s="841" t="s">
        <v>25091</v>
      </c>
      <c r="E4775" s="837">
        <v>7000</v>
      </c>
      <c r="F4775" s="269" t="s">
        <v>26258</v>
      </c>
      <c r="G4775" s="841" t="s">
        <v>26259</v>
      </c>
      <c r="H4775" s="842" t="s">
        <v>19095</v>
      </c>
      <c r="I4775" s="842" t="s">
        <v>25083</v>
      </c>
      <c r="J4775" s="107" t="s">
        <v>19090</v>
      </c>
      <c r="K4775" s="10">
        <v>1</v>
      </c>
      <c r="L4775" s="10">
        <v>12</v>
      </c>
      <c r="M4775" s="838">
        <v>86913.60000000002</v>
      </c>
      <c r="N4775" s="10">
        <v>1</v>
      </c>
      <c r="O4775" s="107">
        <v>6</v>
      </c>
      <c r="P4775" s="838">
        <v>43159.200000000004</v>
      </c>
      <c r="Q4775" s="10">
        <v>1</v>
      </c>
      <c r="R4775" s="107">
        <v>12</v>
      </c>
    </row>
    <row r="4776" spans="1:18" s="843" customFormat="1" ht="22.5" x14ac:dyDescent="0.25">
      <c r="A4776" s="107" t="s">
        <v>25077</v>
      </c>
      <c r="B4776" s="10" t="s">
        <v>25078</v>
      </c>
      <c r="C4776" s="269" t="s">
        <v>30118</v>
      </c>
      <c r="D4776" s="841" t="s">
        <v>25079</v>
      </c>
      <c r="E4776" s="837">
        <v>10000</v>
      </c>
      <c r="F4776" s="269" t="s">
        <v>26260</v>
      </c>
      <c r="G4776" s="841" t="s">
        <v>26261</v>
      </c>
      <c r="H4776" s="842" t="s">
        <v>19095</v>
      </c>
      <c r="I4776" s="842" t="s">
        <v>25083</v>
      </c>
      <c r="J4776" s="107" t="s">
        <v>19093</v>
      </c>
      <c r="K4776" s="10">
        <v>2</v>
      </c>
      <c r="L4776" s="10">
        <v>1</v>
      </c>
      <c r="M4776" s="838">
        <v>12884.47</v>
      </c>
      <c r="N4776" s="10">
        <v>1</v>
      </c>
      <c r="O4776" s="107">
        <v>6</v>
      </c>
      <c r="P4776" s="838">
        <v>61159.199999999997</v>
      </c>
      <c r="Q4776" s="10">
        <v>1</v>
      </c>
      <c r="R4776" s="107">
        <v>12</v>
      </c>
    </row>
    <row r="4777" spans="1:18" s="843" customFormat="1" ht="22.5" x14ac:dyDescent="0.25">
      <c r="A4777" s="107" t="s">
        <v>25077</v>
      </c>
      <c r="B4777" s="10" t="s">
        <v>25078</v>
      </c>
      <c r="C4777" s="269" t="s">
        <v>30118</v>
      </c>
      <c r="D4777" s="841" t="s">
        <v>25091</v>
      </c>
      <c r="E4777" s="837">
        <v>6500</v>
      </c>
      <c r="F4777" s="269" t="s">
        <v>26262</v>
      </c>
      <c r="G4777" s="841" t="s">
        <v>26263</v>
      </c>
      <c r="H4777" s="842" t="s">
        <v>19095</v>
      </c>
      <c r="I4777" s="842" t="s">
        <v>25083</v>
      </c>
      <c r="J4777" s="107" t="s">
        <v>19093</v>
      </c>
      <c r="K4777" s="10">
        <v>1</v>
      </c>
      <c r="L4777" s="10">
        <v>12</v>
      </c>
      <c r="M4777" s="838">
        <v>80913.60000000002</v>
      </c>
      <c r="N4777" s="10">
        <v>1</v>
      </c>
      <c r="O4777" s="107">
        <v>6</v>
      </c>
      <c r="P4777" s="838">
        <v>38859.199999999997</v>
      </c>
      <c r="Q4777" s="10">
        <v>1</v>
      </c>
      <c r="R4777" s="107">
        <v>12</v>
      </c>
    </row>
    <row r="4778" spans="1:18" s="843" customFormat="1" ht="22.5" x14ac:dyDescent="0.25">
      <c r="A4778" s="107" t="s">
        <v>25077</v>
      </c>
      <c r="B4778" s="10" t="s">
        <v>25078</v>
      </c>
      <c r="C4778" s="269" t="s">
        <v>30118</v>
      </c>
      <c r="D4778" s="841" t="s">
        <v>25172</v>
      </c>
      <c r="E4778" s="837">
        <v>3000</v>
      </c>
      <c r="F4778" s="269" t="s">
        <v>26264</v>
      </c>
      <c r="G4778" s="841" t="s">
        <v>26265</v>
      </c>
      <c r="H4778" s="842" t="s">
        <v>19095</v>
      </c>
      <c r="I4778" s="842" t="s">
        <v>25083</v>
      </c>
      <c r="J4778" s="107" t="s">
        <v>19093</v>
      </c>
      <c r="K4778" s="10">
        <v>1</v>
      </c>
      <c r="L4778" s="10">
        <v>12</v>
      </c>
      <c r="M4778" s="838">
        <v>38913.599999999999</v>
      </c>
      <c r="N4778" s="10">
        <v>1</v>
      </c>
      <c r="O4778" s="107">
        <v>6</v>
      </c>
      <c r="P4778" s="838">
        <v>19159.199999999997</v>
      </c>
      <c r="Q4778" s="10">
        <v>1</v>
      </c>
      <c r="R4778" s="107">
        <v>12</v>
      </c>
    </row>
    <row r="4779" spans="1:18" s="843" customFormat="1" ht="22.5" x14ac:dyDescent="0.25">
      <c r="A4779" s="107" t="s">
        <v>25077</v>
      </c>
      <c r="B4779" s="10" t="s">
        <v>25078</v>
      </c>
      <c r="C4779" s="269" t="s">
        <v>30118</v>
      </c>
      <c r="D4779" s="841" t="s">
        <v>26266</v>
      </c>
      <c r="E4779" s="837">
        <v>8000</v>
      </c>
      <c r="F4779" s="269" t="s">
        <v>26267</v>
      </c>
      <c r="G4779" s="841" t="s">
        <v>26268</v>
      </c>
      <c r="H4779" s="842" t="s">
        <v>19095</v>
      </c>
      <c r="I4779" s="842" t="s">
        <v>25083</v>
      </c>
      <c r="J4779" s="107" t="s">
        <v>19093</v>
      </c>
      <c r="K4779" s="10">
        <v>1</v>
      </c>
      <c r="L4779" s="10">
        <v>2</v>
      </c>
      <c r="M4779" s="838">
        <v>15995.599999999999</v>
      </c>
      <c r="N4779" s="10">
        <v>1</v>
      </c>
      <c r="O4779" s="107">
        <v>6</v>
      </c>
      <c r="P4779" s="838">
        <v>49159.200000000004</v>
      </c>
      <c r="Q4779" s="10">
        <v>1</v>
      </c>
      <c r="R4779" s="107">
        <v>12</v>
      </c>
    </row>
    <row r="4780" spans="1:18" s="843" customFormat="1" ht="22.5" x14ac:dyDescent="0.25">
      <c r="A4780" s="107" t="s">
        <v>25077</v>
      </c>
      <c r="B4780" s="10" t="s">
        <v>25078</v>
      </c>
      <c r="C4780" s="269" t="s">
        <v>30118</v>
      </c>
      <c r="D4780" s="841" t="s">
        <v>26269</v>
      </c>
      <c r="E4780" s="837">
        <v>6500</v>
      </c>
      <c r="F4780" s="269" t="s">
        <v>26270</v>
      </c>
      <c r="G4780" s="841" t="s">
        <v>26271</v>
      </c>
      <c r="H4780" s="842" t="s">
        <v>19095</v>
      </c>
      <c r="I4780" s="842" t="s">
        <v>25083</v>
      </c>
      <c r="J4780" s="107" t="s">
        <v>19093</v>
      </c>
      <c r="K4780" s="10">
        <v>1</v>
      </c>
      <c r="L4780" s="10">
        <v>12</v>
      </c>
      <c r="M4780" s="838">
        <v>80913.60000000002</v>
      </c>
      <c r="N4780" s="10">
        <v>1</v>
      </c>
      <c r="O4780" s="107">
        <v>6</v>
      </c>
      <c r="P4780" s="838">
        <v>40159.200000000004</v>
      </c>
      <c r="Q4780" s="10">
        <v>1</v>
      </c>
      <c r="R4780" s="107">
        <v>12</v>
      </c>
    </row>
    <row r="4781" spans="1:18" s="843" customFormat="1" ht="22.5" x14ac:dyDescent="0.25">
      <c r="A4781" s="107" t="s">
        <v>25077</v>
      </c>
      <c r="B4781" s="10" t="s">
        <v>25078</v>
      </c>
      <c r="C4781" s="269" t="s">
        <v>30118</v>
      </c>
      <c r="D4781" s="841" t="s">
        <v>25520</v>
      </c>
      <c r="E4781" s="837">
        <v>2000</v>
      </c>
      <c r="F4781" s="269" t="s">
        <v>26272</v>
      </c>
      <c r="G4781" s="841" t="s">
        <v>26273</v>
      </c>
      <c r="H4781" s="842" t="s">
        <v>19095</v>
      </c>
      <c r="I4781" s="842" t="s">
        <v>25083</v>
      </c>
      <c r="J4781" s="107" t="s">
        <v>19093</v>
      </c>
      <c r="K4781" s="10">
        <v>1</v>
      </c>
      <c r="L4781" s="10">
        <v>12</v>
      </c>
      <c r="M4781" s="838">
        <v>26697</v>
      </c>
      <c r="N4781" s="10">
        <v>1</v>
      </c>
      <c r="O4781" s="107">
        <v>6</v>
      </c>
      <c r="P4781" s="838">
        <v>13080</v>
      </c>
      <c r="Q4781" s="10">
        <v>1</v>
      </c>
      <c r="R4781" s="107">
        <v>12</v>
      </c>
    </row>
    <row r="4782" spans="1:18" s="843" customFormat="1" ht="22.5" x14ac:dyDescent="0.25">
      <c r="A4782" s="107" t="s">
        <v>25077</v>
      </c>
      <c r="B4782" s="10" t="s">
        <v>19548</v>
      </c>
      <c r="C4782" s="269" t="s">
        <v>30118</v>
      </c>
      <c r="D4782" s="841" t="s">
        <v>25079</v>
      </c>
      <c r="E4782" s="837">
        <v>10000</v>
      </c>
      <c r="F4782" s="269" t="s">
        <v>26260</v>
      </c>
      <c r="G4782" s="841" t="s">
        <v>26261</v>
      </c>
      <c r="H4782" s="842" t="s">
        <v>19095</v>
      </c>
      <c r="I4782" s="842" t="s">
        <v>25083</v>
      </c>
      <c r="J4782" s="107" t="s">
        <v>19093</v>
      </c>
      <c r="K4782" s="10">
        <v>2</v>
      </c>
      <c r="L4782" s="10">
        <v>10</v>
      </c>
      <c r="M4782" s="838">
        <v>102778.00000000001</v>
      </c>
      <c r="N4782" s="10">
        <v>1</v>
      </c>
      <c r="O4782" s="107">
        <v>6</v>
      </c>
      <c r="P4782" s="838">
        <v>61159.199999999997</v>
      </c>
      <c r="Q4782" s="10">
        <v>1</v>
      </c>
      <c r="R4782" s="107">
        <v>12</v>
      </c>
    </row>
    <row r="4783" spans="1:18" s="843" customFormat="1" ht="22.5" x14ac:dyDescent="0.25">
      <c r="A4783" s="107" t="s">
        <v>25077</v>
      </c>
      <c r="B4783" s="10" t="s">
        <v>19548</v>
      </c>
      <c r="C4783" s="269" t="s">
        <v>30118</v>
      </c>
      <c r="D4783" s="841" t="s">
        <v>26274</v>
      </c>
      <c r="E4783" s="837">
        <v>6000</v>
      </c>
      <c r="F4783" s="269" t="s">
        <v>26275</v>
      </c>
      <c r="G4783" s="841" t="s">
        <v>26276</v>
      </c>
      <c r="H4783" s="842" t="s">
        <v>19095</v>
      </c>
      <c r="I4783" s="842" t="s">
        <v>25083</v>
      </c>
      <c r="J4783" s="107" t="s">
        <v>19093</v>
      </c>
      <c r="K4783" s="10">
        <v>1</v>
      </c>
      <c r="L4783" s="10">
        <v>12</v>
      </c>
      <c r="M4783" s="838">
        <v>75213.60000000002</v>
      </c>
      <c r="N4783" s="10">
        <v>1</v>
      </c>
      <c r="O4783" s="107">
        <v>6</v>
      </c>
      <c r="P4783" s="838">
        <v>37159.199999999997</v>
      </c>
      <c r="Q4783" s="10">
        <v>1</v>
      </c>
      <c r="R4783" s="107">
        <v>12</v>
      </c>
    </row>
    <row r="4784" spans="1:18" s="843" customFormat="1" ht="22.5" x14ac:dyDescent="0.25">
      <c r="A4784" s="107" t="s">
        <v>25077</v>
      </c>
      <c r="B4784" s="10" t="s">
        <v>25078</v>
      </c>
      <c r="C4784" s="269" t="s">
        <v>30118</v>
      </c>
      <c r="D4784" s="841" t="s">
        <v>25302</v>
      </c>
      <c r="E4784" s="837">
        <v>4500</v>
      </c>
      <c r="F4784" s="269" t="s">
        <v>26277</v>
      </c>
      <c r="G4784" s="841" t="s">
        <v>26278</v>
      </c>
      <c r="H4784" s="842" t="s">
        <v>19065</v>
      </c>
      <c r="I4784" s="842" t="s">
        <v>25083</v>
      </c>
      <c r="J4784" s="107" t="s">
        <v>19093</v>
      </c>
      <c r="K4784" s="10">
        <v>1</v>
      </c>
      <c r="L4784" s="10">
        <v>12</v>
      </c>
      <c r="M4784" s="838">
        <v>56913.600000000013</v>
      </c>
      <c r="N4784" s="10">
        <v>1</v>
      </c>
      <c r="O4784" s="107">
        <v>6</v>
      </c>
      <c r="P4784" s="838">
        <v>28159.199999999997</v>
      </c>
      <c r="Q4784" s="10">
        <v>1</v>
      </c>
      <c r="R4784" s="107">
        <v>12</v>
      </c>
    </row>
    <row r="4785" spans="1:18" s="843" customFormat="1" ht="22.5" x14ac:dyDescent="0.25">
      <c r="A4785" s="107" t="s">
        <v>25077</v>
      </c>
      <c r="B4785" s="10" t="s">
        <v>25078</v>
      </c>
      <c r="C4785" s="269" t="s">
        <v>30118</v>
      </c>
      <c r="D4785" s="841" t="s">
        <v>26279</v>
      </c>
      <c r="E4785" s="837">
        <v>3500</v>
      </c>
      <c r="F4785" s="269" t="s">
        <v>26280</v>
      </c>
      <c r="G4785" s="841" t="s">
        <v>26281</v>
      </c>
      <c r="H4785" s="842" t="s">
        <v>19065</v>
      </c>
      <c r="I4785" s="842" t="s">
        <v>25083</v>
      </c>
      <c r="J4785" s="107" t="s">
        <v>19090</v>
      </c>
      <c r="K4785" s="10">
        <v>1</v>
      </c>
      <c r="L4785" s="10">
        <v>12</v>
      </c>
      <c r="M4785" s="838">
        <v>44913.600000000006</v>
      </c>
      <c r="N4785" s="10">
        <v>1</v>
      </c>
      <c r="O4785" s="107">
        <v>6</v>
      </c>
      <c r="P4785" s="838">
        <v>22159.199999999997</v>
      </c>
      <c r="Q4785" s="10">
        <v>1</v>
      </c>
      <c r="R4785" s="107">
        <v>12</v>
      </c>
    </row>
    <row r="4786" spans="1:18" s="843" customFormat="1" ht="22.5" x14ac:dyDescent="0.25">
      <c r="A4786" s="107" t="s">
        <v>25077</v>
      </c>
      <c r="B4786" s="10" t="s">
        <v>25078</v>
      </c>
      <c r="C4786" s="269" t="s">
        <v>30118</v>
      </c>
      <c r="D4786" s="841" t="s">
        <v>26282</v>
      </c>
      <c r="E4786" s="837">
        <v>4500</v>
      </c>
      <c r="F4786" s="269" t="s">
        <v>26283</v>
      </c>
      <c r="G4786" s="841" t="s">
        <v>26284</v>
      </c>
      <c r="H4786" s="842" t="s">
        <v>19065</v>
      </c>
      <c r="I4786" s="842" t="s">
        <v>25083</v>
      </c>
      <c r="J4786" s="107" t="s">
        <v>19093</v>
      </c>
      <c r="K4786" s="10">
        <v>1</v>
      </c>
      <c r="L4786" s="10">
        <v>12</v>
      </c>
      <c r="M4786" s="838">
        <v>56913.600000000013</v>
      </c>
      <c r="N4786" s="10">
        <v>1</v>
      </c>
      <c r="O4786" s="107">
        <v>6</v>
      </c>
      <c r="P4786" s="838">
        <v>28159.199999999997</v>
      </c>
      <c r="Q4786" s="10">
        <v>1</v>
      </c>
      <c r="R4786" s="107">
        <v>12</v>
      </c>
    </row>
    <row r="4787" spans="1:18" s="843" customFormat="1" ht="22.5" x14ac:dyDescent="0.25">
      <c r="A4787" s="107" t="s">
        <v>25077</v>
      </c>
      <c r="B4787" s="10" t="s">
        <v>25078</v>
      </c>
      <c r="C4787" s="269" t="s">
        <v>30118</v>
      </c>
      <c r="D4787" s="841" t="s">
        <v>26285</v>
      </c>
      <c r="E4787" s="837">
        <v>5500</v>
      </c>
      <c r="F4787" s="269" t="s">
        <v>26286</v>
      </c>
      <c r="G4787" s="841" t="s">
        <v>26287</v>
      </c>
      <c r="H4787" s="842" t="s">
        <v>19065</v>
      </c>
      <c r="I4787" s="842" t="s">
        <v>25083</v>
      </c>
      <c r="J4787" s="107" t="s">
        <v>19093</v>
      </c>
      <c r="K4787" s="10">
        <v>1</v>
      </c>
      <c r="L4787" s="10">
        <v>12</v>
      </c>
      <c r="M4787" s="838">
        <v>68913.60000000002</v>
      </c>
      <c r="N4787" s="10">
        <v>1</v>
      </c>
      <c r="O4787" s="107">
        <v>6</v>
      </c>
      <c r="P4787" s="838">
        <v>34159.199999999997</v>
      </c>
      <c r="Q4787" s="10">
        <v>1</v>
      </c>
      <c r="R4787" s="107">
        <v>12</v>
      </c>
    </row>
    <row r="4788" spans="1:18" s="843" customFormat="1" ht="22.5" x14ac:dyDescent="0.25">
      <c r="A4788" s="107" t="s">
        <v>25077</v>
      </c>
      <c r="B4788" s="10" t="s">
        <v>25078</v>
      </c>
      <c r="C4788" s="269" t="s">
        <v>30118</v>
      </c>
      <c r="D4788" s="841" t="s">
        <v>25995</v>
      </c>
      <c r="E4788" s="837">
        <v>4500</v>
      </c>
      <c r="F4788" s="269" t="s">
        <v>26288</v>
      </c>
      <c r="G4788" s="841" t="s">
        <v>26289</v>
      </c>
      <c r="H4788" s="842" t="s">
        <v>19065</v>
      </c>
      <c r="I4788" s="842" t="s">
        <v>25083</v>
      </c>
      <c r="J4788" s="107" t="s">
        <v>19093</v>
      </c>
      <c r="K4788" s="10">
        <v>1</v>
      </c>
      <c r="L4788" s="10">
        <v>12</v>
      </c>
      <c r="M4788" s="838">
        <v>56913.600000000013</v>
      </c>
      <c r="N4788" s="10">
        <v>1</v>
      </c>
      <c r="O4788" s="107">
        <v>6</v>
      </c>
      <c r="P4788" s="838">
        <v>28159.199999999997</v>
      </c>
      <c r="Q4788" s="10">
        <v>1</v>
      </c>
      <c r="R4788" s="107">
        <v>12</v>
      </c>
    </row>
    <row r="4789" spans="1:18" s="843" customFormat="1" ht="22.5" x14ac:dyDescent="0.25">
      <c r="A4789" s="107" t="s">
        <v>25077</v>
      </c>
      <c r="B4789" s="10" t="s">
        <v>25078</v>
      </c>
      <c r="C4789" s="269" t="s">
        <v>30118</v>
      </c>
      <c r="D4789" s="841" t="s">
        <v>16720</v>
      </c>
      <c r="E4789" s="837">
        <v>6000</v>
      </c>
      <c r="F4789" s="269" t="s">
        <v>26290</v>
      </c>
      <c r="G4789" s="841" t="s">
        <v>26291</v>
      </c>
      <c r="H4789" s="842" t="s">
        <v>19065</v>
      </c>
      <c r="I4789" s="842" t="s">
        <v>25083</v>
      </c>
      <c r="J4789" s="107" t="s">
        <v>19093</v>
      </c>
      <c r="K4789" s="10">
        <v>1</v>
      </c>
      <c r="L4789" s="10">
        <v>12</v>
      </c>
      <c r="M4789" s="838">
        <v>75013.60000000002</v>
      </c>
      <c r="N4789" s="10">
        <v>1</v>
      </c>
      <c r="O4789" s="107">
        <v>6</v>
      </c>
      <c r="P4789" s="838">
        <v>36959.199999999997</v>
      </c>
      <c r="Q4789" s="10">
        <v>1</v>
      </c>
      <c r="R4789" s="107">
        <v>12</v>
      </c>
    </row>
    <row r="4790" spans="1:18" s="843" customFormat="1" ht="22.5" x14ac:dyDescent="0.25">
      <c r="A4790" s="107" t="s">
        <v>25077</v>
      </c>
      <c r="B4790" s="10" t="s">
        <v>25078</v>
      </c>
      <c r="C4790" s="269" t="s">
        <v>30118</v>
      </c>
      <c r="D4790" s="841" t="s">
        <v>25088</v>
      </c>
      <c r="E4790" s="837">
        <v>8000</v>
      </c>
      <c r="F4790" s="269" t="s">
        <v>26292</v>
      </c>
      <c r="G4790" s="841" t="s">
        <v>26293</v>
      </c>
      <c r="H4790" s="842" t="s">
        <v>19065</v>
      </c>
      <c r="I4790" s="842" t="s">
        <v>25083</v>
      </c>
      <c r="J4790" s="107" t="s">
        <v>19093</v>
      </c>
      <c r="K4790" s="10">
        <v>1</v>
      </c>
      <c r="L4790" s="10">
        <v>12</v>
      </c>
      <c r="M4790" s="838">
        <v>98913.60000000002</v>
      </c>
      <c r="N4790" s="10">
        <v>1</v>
      </c>
      <c r="O4790" s="107">
        <v>6</v>
      </c>
      <c r="P4790" s="838">
        <v>49159.200000000004</v>
      </c>
      <c r="Q4790" s="10">
        <v>1</v>
      </c>
      <c r="R4790" s="107">
        <v>12</v>
      </c>
    </row>
    <row r="4791" spans="1:18" s="843" customFormat="1" ht="22.5" x14ac:dyDescent="0.25">
      <c r="A4791" s="107" t="s">
        <v>25077</v>
      </c>
      <c r="B4791" s="10" t="s">
        <v>25078</v>
      </c>
      <c r="C4791" s="269" t="s">
        <v>30118</v>
      </c>
      <c r="D4791" s="841" t="s">
        <v>26294</v>
      </c>
      <c r="E4791" s="837">
        <v>8000</v>
      </c>
      <c r="F4791" s="269" t="s">
        <v>26295</v>
      </c>
      <c r="G4791" s="841" t="s">
        <v>26296</v>
      </c>
      <c r="H4791" s="842" t="s">
        <v>19065</v>
      </c>
      <c r="I4791" s="842" t="s">
        <v>25083</v>
      </c>
      <c r="J4791" s="107" t="s">
        <v>19093</v>
      </c>
      <c r="K4791" s="10">
        <v>1</v>
      </c>
      <c r="L4791" s="10">
        <v>12</v>
      </c>
      <c r="M4791" s="838">
        <v>99213.60000000002</v>
      </c>
      <c r="N4791" s="10">
        <v>1</v>
      </c>
      <c r="O4791" s="107">
        <v>6</v>
      </c>
      <c r="P4791" s="838">
        <v>49159.200000000004</v>
      </c>
      <c r="Q4791" s="10">
        <v>1</v>
      </c>
      <c r="R4791" s="107">
        <v>12</v>
      </c>
    </row>
    <row r="4792" spans="1:18" s="843" customFormat="1" ht="22.5" x14ac:dyDescent="0.25">
      <c r="A4792" s="107" t="s">
        <v>25077</v>
      </c>
      <c r="B4792" s="10" t="s">
        <v>25078</v>
      </c>
      <c r="C4792" s="269" t="s">
        <v>30118</v>
      </c>
      <c r="D4792" s="841" t="s">
        <v>25234</v>
      </c>
      <c r="E4792" s="837">
        <v>3000</v>
      </c>
      <c r="F4792" s="269" t="s">
        <v>26297</v>
      </c>
      <c r="G4792" s="841" t="s">
        <v>26298</v>
      </c>
      <c r="H4792" s="842" t="s">
        <v>19065</v>
      </c>
      <c r="I4792" s="842" t="s">
        <v>25083</v>
      </c>
      <c r="J4792" s="107" t="s">
        <v>19093</v>
      </c>
      <c r="K4792" s="10">
        <v>2</v>
      </c>
      <c r="L4792" s="10">
        <v>1</v>
      </c>
      <c r="M4792" s="838">
        <v>3217.8</v>
      </c>
      <c r="N4792" s="10">
        <v>1</v>
      </c>
      <c r="O4792" s="107">
        <v>6</v>
      </c>
      <c r="P4792" s="838">
        <v>19159.199999999997</v>
      </c>
      <c r="Q4792" s="10">
        <v>1</v>
      </c>
      <c r="R4792" s="107">
        <v>12</v>
      </c>
    </row>
    <row r="4793" spans="1:18" s="843" customFormat="1" ht="22.5" x14ac:dyDescent="0.25">
      <c r="A4793" s="107" t="s">
        <v>25077</v>
      </c>
      <c r="B4793" s="10" t="s">
        <v>25078</v>
      </c>
      <c r="C4793" s="269" t="s">
        <v>30118</v>
      </c>
      <c r="D4793" s="841" t="s">
        <v>26299</v>
      </c>
      <c r="E4793" s="837">
        <v>3000</v>
      </c>
      <c r="F4793" s="269" t="s">
        <v>26300</v>
      </c>
      <c r="G4793" s="841" t="s">
        <v>26301</v>
      </c>
      <c r="H4793" s="842" t="s">
        <v>19065</v>
      </c>
      <c r="I4793" s="842" t="s">
        <v>25083</v>
      </c>
      <c r="J4793" s="107" t="s">
        <v>19093</v>
      </c>
      <c r="K4793" s="10">
        <v>1</v>
      </c>
      <c r="L4793" s="10">
        <v>12</v>
      </c>
      <c r="M4793" s="838">
        <v>38913.599999999999</v>
      </c>
      <c r="N4793" s="10">
        <v>1</v>
      </c>
      <c r="O4793" s="107">
        <v>6</v>
      </c>
      <c r="P4793" s="838">
        <v>19159.199999999997</v>
      </c>
      <c r="Q4793" s="10">
        <v>1</v>
      </c>
      <c r="R4793" s="107">
        <v>12</v>
      </c>
    </row>
    <row r="4794" spans="1:18" s="843" customFormat="1" ht="22.5" x14ac:dyDescent="0.25">
      <c r="A4794" s="107" t="s">
        <v>25077</v>
      </c>
      <c r="B4794" s="10" t="s">
        <v>25078</v>
      </c>
      <c r="C4794" s="269" t="s">
        <v>30118</v>
      </c>
      <c r="D4794" s="841" t="s">
        <v>25384</v>
      </c>
      <c r="E4794" s="837">
        <v>4500</v>
      </c>
      <c r="F4794" s="269" t="s">
        <v>26302</v>
      </c>
      <c r="G4794" s="841" t="s">
        <v>26303</v>
      </c>
      <c r="H4794" s="842" t="s">
        <v>19065</v>
      </c>
      <c r="I4794" s="842" t="s">
        <v>25083</v>
      </c>
      <c r="J4794" s="107" t="s">
        <v>19093</v>
      </c>
      <c r="K4794" s="10">
        <v>1</v>
      </c>
      <c r="L4794" s="10">
        <v>12</v>
      </c>
      <c r="M4794" s="838">
        <v>56913.600000000013</v>
      </c>
      <c r="N4794" s="10">
        <v>1</v>
      </c>
      <c r="O4794" s="107">
        <v>6</v>
      </c>
      <c r="P4794" s="838">
        <v>28159.199999999997</v>
      </c>
      <c r="Q4794" s="10">
        <v>1</v>
      </c>
      <c r="R4794" s="107">
        <v>12</v>
      </c>
    </row>
    <row r="4795" spans="1:18" s="843" customFormat="1" ht="22.5" x14ac:dyDescent="0.25">
      <c r="A4795" s="107" t="s">
        <v>25077</v>
      </c>
      <c r="B4795" s="10" t="s">
        <v>25078</v>
      </c>
      <c r="C4795" s="269" t="s">
        <v>30118</v>
      </c>
      <c r="D4795" s="841" t="s">
        <v>26279</v>
      </c>
      <c r="E4795" s="837">
        <v>3500</v>
      </c>
      <c r="F4795" s="269" t="s">
        <v>26304</v>
      </c>
      <c r="G4795" s="841" t="s">
        <v>26305</v>
      </c>
      <c r="H4795" s="842" t="s">
        <v>19065</v>
      </c>
      <c r="I4795" s="842" t="s">
        <v>25083</v>
      </c>
      <c r="J4795" s="107" t="s">
        <v>19093</v>
      </c>
      <c r="K4795" s="10">
        <v>2</v>
      </c>
      <c r="L4795" s="10">
        <v>1</v>
      </c>
      <c r="M4795" s="838">
        <v>3717.8</v>
      </c>
      <c r="N4795" s="10">
        <v>1</v>
      </c>
      <c r="O4795" s="107">
        <v>6</v>
      </c>
      <c r="P4795" s="838">
        <v>22159.199999999997</v>
      </c>
      <c r="Q4795" s="10">
        <v>1</v>
      </c>
      <c r="R4795" s="107">
        <v>12</v>
      </c>
    </row>
    <row r="4796" spans="1:18" s="843" customFormat="1" ht="22.5" x14ac:dyDescent="0.25">
      <c r="A4796" s="107" t="s">
        <v>25077</v>
      </c>
      <c r="B4796" s="10" t="s">
        <v>25078</v>
      </c>
      <c r="C4796" s="269" t="s">
        <v>30118</v>
      </c>
      <c r="D4796" s="841" t="s">
        <v>25520</v>
      </c>
      <c r="E4796" s="837">
        <v>2000</v>
      </c>
      <c r="F4796" s="269" t="s">
        <v>26306</v>
      </c>
      <c r="G4796" s="841" t="s">
        <v>26307</v>
      </c>
      <c r="H4796" s="842" t="s">
        <v>19065</v>
      </c>
      <c r="I4796" s="842" t="s">
        <v>25131</v>
      </c>
      <c r="J4796" s="107" t="s">
        <v>19093</v>
      </c>
      <c r="K4796" s="10">
        <v>1</v>
      </c>
      <c r="L4796" s="10">
        <v>12</v>
      </c>
      <c r="M4796" s="838">
        <v>26697</v>
      </c>
      <c r="N4796" s="10">
        <v>1</v>
      </c>
      <c r="O4796" s="107">
        <v>6</v>
      </c>
      <c r="P4796" s="838">
        <v>13080</v>
      </c>
      <c r="Q4796" s="10">
        <v>1</v>
      </c>
      <c r="R4796" s="107">
        <v>12</v>
      </c>
    </row>
    <row r="4797" spans="1:18" s="843" customFormat="1" ht="22.5" x14ac:dyDescent="0.25">
      <c r="A4797" s="107" t="s">
        <v>25077</v>
      </c>
      <c r="B4797" s="10" t="s">
        <v>25078</v>
      </c>
      <c r="C4797" s="269" t="s">
        <v>30118</v>
      </c>
      <c r="D4797" s="841" t="s">
        <v>25334</v>
      </c>
      <c r="E4797" s="837">
        <v>4500</v>
      </c>
      <c r="F4797" s="269" t="s">
        <v>26308</v>
      </c>
      <c r="G4797" s="841" t="s">
        <v>26309</v>
      </c>
      <c r="H4797" s="842" t="s">
        <v>19065</v>
      </c>
      <c r="I4797" s="842" t="s">
        <v>25083</v>
      </c>
      <c r="J4797" s="107" t="s">
        <v>19093</v>
      </c>
      <c r="K4797" s="10">
        <v>1</v>
      </c>
      <c r="L4797" s="10">
        <v>12</v>
      </c>
      <c r="M4797" s="838">
        <v>56913.600000000013</v>
      </c>
      <c r="N4797" s="10">
        <v>1</v>
      </c>
      <c r="O4797" s="107">
        <v>6</v>
      </c>
      <c r="P4797" s="838">
        <v>28159.199999999997</v>
      </c>
      <c r="Q4797" s="10">
        <v>1</v>
      </c>
      <c r="R4797" s="107">
        <v>12</v>
      </c>
    </row>
    <row r="4798" spans="1:18" s="843" customFormat="1" ht="22.5" x14ac:dyDescent="0.25">
      <c r="A4798" s="107" t="s">
        <v>25077</v>
      </c>
      <c r="B4798" s="10" t="s">
        <v>25078</v>
      </c>
      <c r="C4798" s="269" t="s">
        <v>30118</v>
      </c>
      <c r="D4798" s="841" t="s">
        <v>25520</v>
      </c>
      <c r="E4798" s="837">
        <v>1500</v>
      </c>
      <c r="F4798" s="269" t="s">
        <v>26310</v>
      </c>
      <c r="G4798" s="841" t="s">
        <v>26311</v>
      </c>
      <c r="H4798" s="842" t="s">
        <v>19065</v>
      </c>
      <c r="I4798" s="842" t="s">
        <v>25083</v>
      </c>
      <c r="J4798" s="107" t="s">
        <v>19093</v>
      </c>
      <c r="K4798" s="10">
        <v>1</v>
      </c>
      <c r="L4798" s="10">
        <v>12</v>
      </c>
      <c r="M4798" s="838">
        <v>20157</v>
      </c>
      <c r="N4798" s="10">
        <v>1</v>
      </c>
      <c r="O4798" s="107">
        <v>6</v>
      </c>
      <c r="P4798" s="838">
        <v>9810</v>
      </c>
      <c r="Q4798" s="10">
        <v>1</v>
      </c>
      <c r="R4798" s="107">
        <v>12</v>
      </c>
    </row>
    <row r="4799" spans="1:18" s="843" customFormat="1" ht="22.5" x14ac:dyDescent="0.25">
      <c r="A4799" s="107" t="s">
        <v>25077</v>
      </c>
      <c r="B4799" s="10" t="s">
        <v>25078</v>
      </c>
      <c r="C4799" s="269" t="s">
        <v>30118</v>
      </c>
      <c r="D4799" s="841" t="s">
        <v>25642</v>
      </c>
      <c r="E4799" s="837">
        <v>8000</v>
      </c>
      <c r="F4799" s="269" t="s">
        <v>26312</v>
      </c>
      <c r="G4799" s="841" t="s">
        <v>26313</v>
      </c>
      <c r="H4799" s="842" t="s">
        <v>19065</v>
      </c>
      <c r="I4799" s="842" t="s">
        <v>25083</v>
      </c>
      <c r="J4799" s="107" t="s">
        <v>19093</v>
      </c>
      <c r="K4799" s="10">
        <v>1</v>
      </c>
      <c r="L4799" s="10">
        <v>12</v>
      </c>
      <c r="M4799" s="838">
        <v>99213.60000000002</v>
      </c>
      <c r="N4799" s="10">
        <v>1</v>
      </c>
      <c r="O4799" s="107">
        <v>6</v>
      </c>
      <c r="P4799" s="838">
        <v>49159.200000000004</v>
      </c>
      <c r="Q4799" s="10">
        <v>1</v>
      </c>
      <c r="R4799" s="107">
        <v>12</v>
      </c>
    </row>
    <row r="4800" spans="1:18" s="843" customFormat="1" ht="22.5" x14ac:dyDescent="0.25">
      <c r="A4800" s="107" t="s">
        <v>25077</v>
      </c>
      <c r="B4800" s="10" t="s">
        <v>25078</v>
      </c>
      <c r="C4800" s="269" t="s">
        <v>30118</v>
      </c>
      <c r="D4800" s="841" t="s">
        <v>25968</v>
      </c>
      <c r="E4800" s="837">
        <v>5500</v>
      </c>
      <c r="F4800" s="269" t="s">
        <v>26314</v>
      </c>
      <c r="G4800" s="841" t="s">
        <v>26315</v>
      </c>
      <c r="H4800" s="842" t="s">
        <v>19065</v>
      </c>
      <c r="I4800" s="842" t="s">
        <v>25083</v>
      </c>
      <c r="J4800" s="107" t="s">
        <v>19093</v>
      </c>
      <c r="K4800" s="10">
        <v>1</v>
      </c>
      <c r="L4800" s="10">
        <v>12</v>
      </c>
      <c r="M4800" s="838">
        <v>68546.930000000008</v>
      </c>
      <c r="N4800" s="10">
        <v>1</v>
      </c>
      <c r="O4800" s="107">
        <v>6</v>
      </c>
      <c r="P4800" s="838">
        <v>34159.199999999997</v>
      </c>
      <c r="Q4800" s="10">
        <v>1</v>
      </c>
      <c r="R4800" s="107">
        <v>12</v>
      </c>
    </row>
    <row r="4801" spans="1:18" s="843" customFormat="1" ht="22.5" x14ac:dyDescent="0.25">
      <c r="A4801" s="107" t="s">
        <v>25077</v>
      </c>
      <c r="B4801" s="10" t="s">
        <v>25078</v>
      </c>
      <c r="C4801" s="269" t="s">
        <v>30118</v>
      </c>
      <c r="D4801" s="841" t="s">
        <v>25342</v>
      </c>
      <c r="E4801" s="837">
        <v>4500</v>
      </c>
      <c r="F4801" s="269" t="s">
        <v>26316</v>
      </c>
      <c r="G4801" s="841" t="s">
        <v>26317</v>
      </c>
      <c r="H4801" s="842" t="s">
        <v>19065</v>
      </c>
      <c r="I4801" s="842" t="s">
        <v>25083</v>
      </c>
      <c r="J4801" s="107" t="s">
        <v>19093</v>
      </c>
      <c r="K4801" s="10">
        <v>1</v>
      </c>
      <c r="L4801" s="10">
        <v>12</v>
      </c>
      <c r="M4801" s="838">
        <v>56913.600000000013</v>
      </c>
      <c r="N4801" s="10">
        <v>1</v>
      </c>
      <c r="O4801" s="107">
        <v>6</v>
      </c>
      <c r="P4801" s="838">
        <v>28159.199999999997</v>
      </c>
      <c r="Q4801" s="10">
        <v>1</v>
      </c>
      <c r="R4801" s="107">
        <v>12</v>
      </c>
    </row>
    <row r="4802" spans="1:18" s="843" customFormat="1" ht="22.5" x14ac:dyDescent="0.25">
      <c r="A4802" s="107" t="s">
        <v>25077</v>
      </c>
      <c r="B4802" s="10" t="s">
        <v>19548</v>
      </c>
      <c r="C4802" s="269" t="s">
        <v>30118</v>
      </c>
      <c r="D4802" s="841" t="s">
        <v>26021</v>
      </c>
      <c r="E4802" s="837">
        <v>5500</v>
      </c>
      <c r="F4802" s="269" t="s">
        <v>26318</v>
      </c>
      <c r="G4802" s="841" t="s">
        <v>26319</v>
      </c>
      <c r="H4802" s="842" t="s">
        <v>19065</v>
      </c>
      <c r="I4802" s="842" t="s">
        <v>25083</v>
      </c>
      <c r="J4802" s="107" t="s">
        <v>19093</v>
      </c>
      <c r="K4802" s="10">
        <v>1</v>
      </c>
      <c r="L4802" s="10">
        <v>2</v>
      </c>
      <c r="M4802" s="838">
        <v>11162.26</v>
      </c>
      <c r="N4802" s="10">
        <v>1</v>
      </c>
      <c r="O4802" s="107">
        <v>6</v>
      </c>
      <c r="P4802" s="838">
        <v>34159.199999999997</v>
      </c>
      <c r="Q4802" s="10">
        <v>1</v>
      </c>
      <c r="R4802" s="107">
        <v>12</v>
      </c>
    </row>
    <row r="4803" spans="1:18" s="843" customFormat="1" ht="22.5" x14ac:dyDescent="0.25">
      <c r="A4803" s="107" t="s">
        <v>25077</v>
      </c>
      <c r="B4803" s="10" t="s">
        <v>19548</v>
      </c>
      <c r="C4803" s="269" t="s">
        <v>30118</v>
      </c>
      <c r="D4803" s="841" t="s">
        <v>25234</v>
      </c>
      <c r="E4803" s="837">
        <v>3000</v>
      </c>
      <c r="F4803" s="269" t="s">
        <v>26297</v>
      </c>
      <c r="G4803" s="841" t="s">
        <v>26298</v>
      </c>
      <c r="H4803" s="842" t="s">
        <v>19065</v>
      </c>
      <c r="I4803" s="842" t="s">
        <v>25083</v>
      </c>
      <c r="J4803" s="107" t="s">
        <v>19093</v>
      </c>
      <c r="K4803" s="10">
        <v>2</v>
      </c>
      <c r="L4803" s="10">
        <v>11</v>
      </c>
      <c r="M4803" s="838">
        <v>35995.799999999996</v>
      </c>
      <c r="N4803" s="10">
        <v>1</v>
      </c>
      <c r="O4803" s="107">
        <v>6</v>
      </c>
      <c r="P4803" s="838">
        <v>19159.199999999997</v>
      </c>
      <c r="Q4803" s="10">
        <v>1</v>
      </c>
      <c r="R4803" s="107">
        <v>12</v>
      </c>
    </row>
    <row r="4804" spans="1:18" s="843" customFormat="1" ht="22.5" x14ac:dyDescent="0.25">
      <c r="A4804" s="107" t="s">
        <v>25077</v>
      </c>
      <c r="B4804" s="10" t="s">
        <v>19548</v>
      </c>
      <c r="C4804" s="269" t="s">
        <v>30118</v>
      </c>
      <c r="D4804" s="841" t="s">
        <v>26320</v>
      </c>
      <c r="E4804" s="837">
        <v>5500</v>
      </c>
      <c r="F4804" s="269" t="s">
        <v>26321</v>
      </c>
      <c r="G4804" s="841" t="s">
        <v>26322</v>
      </c>
      <c r="H4804" s="842" t="s">
        <v>19065</v>
      </c>
      <c r="I4804" s="842" t="s">
        <v>25083</v>
      </c>
      <c r="J4804" s="107" t="s">
        <v>19090</v>
      </c>
      <c r="K4804" s="10">
        <v>1</v>
      </c>
      <c r="L4804" s="10">
        <v>12</v>
      </c>
      <c r="M4804" s="838">
        <v>69213.60000000002</v>
      </c>
      <c r="N4804" s="10">
        <v>1</v>
      </c>
      <c r="O4804" s="107">
        <v>6</v>
      </c>
      <c r="P4804" s="838">
        <v>34159.199999999997</v>
      </c>
      <c r="Q4804" s="10">
        <v>1</v>
      </c>
      <c r="R4804" s="107">
        <v>12</v>
      </c>
    </row>
    <row r="4805" spans="1:18" s="843" customFormat="1" ht="22.5" x14ac:dyDescent="0.25">
      <c r="A4805" s="107" t="s">
        <v>25077</v>
      </c>
      <c r="B4805" s="10" t="s">
        <v>19548</v>
      </c>
      <c r="C4805" s="269" t="s">
        <v>30118</v>
      </c>
      <c r="D4805" s="841" t="s">
        <v>26279</v>
      </c>
      <c r="E4805" s="837">
        <v>3500</v>
      </c>
      <c r="F4805" s="269" t="s">
        <v>26304</v>
      </c>
      <c r="G4805" s="841" t="s">
        <v>26305</v>
      </c>
      <c r="H4805" s="842" t="s">
        <v>19065</v>
      </c>
      <c r="I4805" s="842" t="s">
        <v>25083</v>
      </c>
      <c r="J4805" s="107" t="s">
        <v>19093</v>
      </c>
      <c r="K4805" s="10">
        <v>2</v>
      </c>
      <c r="L4805" s="10">
        <v>11</v>
      </c>
      <c r="M4805" s="838">
        <v>41495.800000000003</v>
      </c>
      <c r="N4805" s="10">
        <v>1</v>
      </c>
      <c r="O4805" s="107">
        <v>6</v>
      </c>
      <c r="P4805" s="838">
        <v>22159.199999999997</v>
      </c>
      <c r="Q4805" s="10">
        <v>1</v>
      </c>
      <c r="R4805" s="107">
        <v>12</v>
      </c>
    </row>
    <row r="4806" spans="1:18" s="843" customFormat="1" ht="22.5" x14ac:dyDescent="0.25">
      <c r="A4806" s="107" t="s">
        <v>25077</v>
      </c>
      <c r="B4806" s="10" t="s">
        <v>25078</v>
      </c>
      <c r="C4806" s="269" t="s">
        <v>30118</v>
      </c>
      <c r="D4806" s="841" t="s">
        <v>25302</v>
      </c>
      <c r="E4806" s="837">
        <v>4500</v>
      </c>
      <c r="F4806" s="269" t="s">
        <v>26323</v>
      </c>
      <c r="G4806" s="841" t="s">
        <v>26324</v>
      </c>
      <c r="H4806" s="842" t="s">
        <v>25096</v>
      </c>
      <c r="I4806" s="842" t="s">
        <v>25083</v>
      </c>
      <c r="J4806" s="107" t="s">
        <v>19093</v>
      </c>
      <c r="K4806" s="10">
        <v>1</v>
      </c>
      <c r="L4806" s="10">
        <v>12</v>
      </c>
      <c r="M4806" s="838">
        <v>56913.600000000013</v>
      </c>
      <c r="N4806" s="10">
        <v>1</v>
      </c>
      <c r="O4806" s="107">
        <v>6</v>
      </c>
      <c r="P4806" s="838">
        <v>28159.199999999997</v>
      </c>
      <c r="Q4806" s="10">
        <v>1</v>
      </c>
      <c r="R4806" s="107">
        <v>12</v>
      </c>
    </row>
    <row r="4807" spans="1:18" s="843" customFormat="1" ht="22.5" x14ac:dyDescent="0.25">
      <c r="A4807" s="107" t="s">
        <v>25077</v>
      </c>
      <c r="B4807" s="10" t="s">
        <v>25078</v>
      </c>
      <c r="C4807" s="269" t="s">
        <v>30118</v>
      </c>
      <c r="D4807" s="841" t="s">
        <v>25079</v>
      </c>
      <c r="E4807" s="837">
        <v>10000</v>
      </c>
      <c r="F4807" s="269" t="s">
        <v>26325</v>
      </c>
      <c r="G4807" s="841" t="s">
        <v>26326</v>
      </c>
      <c r="H4807" s="842" t="s">
        <v>25096</v>
      </c>
      <c r="I4807" s="842" t="s">
        <v>25083</v>
      </c>
      <c r="J4807" s="107" t="s">
        <v>19093</v>
      </c>
      <c r="K4807" s="10">
        <v>1</v>
      </c>
      <c r="L4807" s="10">
        <v>12</v>
      </c>
      <c r="M4807" s="838">
        <v>122913.60000000002</v>
      </c>
      <c r="N4807" s="10">
        <v>1</v>
      </c>
      <c r="O4807" s="107">
        <v>6</v>
      </c>
      <c r="P4807" s="838">
        <v>61159.199999999997</v>
      </c>
      <c r="Q4807" s="10">
        <v>1</v>
      </c>
      <c r="R4807" s="107">
        <v>12</v>
      </c>
    </row>
    <row r="4808" spans="1:18" s="843" customFormat="1" ht="22.5" x14ac:dyDescent="0.25">
      <c r="A4808" s="107" t="s">
        <v>25077</v>
      </c>
      <c r="B4808" s="10" t="s">
        <v>25078</v>
      </c>
      <c r="C4808" s="269" t="s">
        <v>30118</v>
      </c>
      <c r="D4808" s="841" t="s">
        <v>25088</v>
      </c>
      <c r="E4808" s="837">
        <v>8000</v>
      </c>
      <c r="F4808" s="269" t="s">
        <v>26327</v>
      </c>
      <c r="G4808" s="841" t="s">
        <v>26328</v>
      </c>
      <c r="H4808" s="842" t="s">
        <v>25096</v>
      </c>
      <c r="I4808" s="842" t="s">
        <v>25083</v>
      </c>
      <c r="J4808" s="107" t="s">
        <v>19093</v>
      </c>
      <c r="K4808" s="10">
        <v>1</v>
      </c>
      <c r="L4808" s="10">
        <v>12</v>
      </c>
      <c r="M4808" s="838">
        <v>98913.60000000002</v>
      </c>
      <c r="N4808" s="10">
        <v>1</v>
      </c>
      <c r="O4808" s="107">
        <v>6</v>
      </c>
      <c r="P4808" s="838">
        <v>49159.200000000004</v>
      </c>
      <c r="Q4808" s="10">
        <v>1</v>
      </c>
      <c r="R4808" s="107">
        <v>12</v>
      </c>
    </row>
    <row r="4809" spans="1:18" s="843" customFormat="1" ht="22.5" x14ac:dyDescent="0.25">
      <c r="A4809" s="107" t="s">
        <v>25077</v>
      </c>
      <c r="B4809" s="10" t="s">
        <v>25078</v>
      </c>
      <c r="C4809" s="269" t="s">
        <v>30118</v>
      </c>
      <c r="D4809" s="841" t="s">
        <v>26059</v>
      </c>
      <c r="E4809" s="837">
        <v>3000</v>
      </c>
      <c r="F4809" s="269" t="s">
        <v>26329</v>
      </c>
      <c r="G4809" s="841" t="s">
        <v>26330</v>
      </c>
      <c r="H4809" s="842" t="s">
        <v>25096</v>
      </c>
      <c r="I4809" s="842" t="s">
        <v>25083</v>
      </c>
      <c r="J4809" s="107" t="s">
        <v>19093</v>
      </c>
      <c r="K4809" s="10">
        <v>1</v>
      </c>
      <c r="L4809" s="10">
        <v>12</v>
      </c>
      <c r="M4809" s="838">
        <v>38913.599999999999</v>
      </c>
      <c r="N4809" s="10">
        <v>1</v>
      </c>
      <c r="O4809" s="107">
        <v>6</v>
      </c>
      <c r="P4809" s="838">
        <v>19159.199999999997</v>
      </c>
      <c r="Q4809" s="10">
        <v>1</v>
      </c>
      <c r="R4809" s="107">
        <v>12</v>
      </c>
    </row>
    <row r="4810" spans="1:18" s="843" customFormat="1" ht="22.5" x14ac:dyDescent="0.25">
      <c r="A4810" s="107" t="s">
        <v>25077</v>
      </c>
      <c r="B4810" s="10" t="s">
        <v>25078</v>
      </c>
      <c r="C4810" s="269" t="s">
        <v>30118</v>
      </c>
      <c r="D4810" s="841" t="s">
        <v>26299</v>
      </c>
      <c r="E4810" s="837">
        <v>3000</v>
      </c>
      <c r="F4810" s="269" t="s">
        <v>26331</v>
      </c>
      <c r="G4810" s="841" t="s">
        <v>26332</v>
      </c>
      <c r="H4810" s="842" t="s">
        <v>25096</v>
      </c>
      <c r="I4810" s="842" t="s">
        <v>25083</v>
      </c>
      <c r="J4810" s="107" t="s">
        <v>19093</v>
      </c>
      <c r="K4810" s="10">
        <v>1</v>
      </c>
      <c r="L4810" s="10">
        <v>12</v>
      </c>
      <c r="M4810" s="838">
        <v>38913.599999999999</v>
      </c>
      <c r="N4810" s="10">
        <v>1</v>
      </c>
      <c r="O4810" s="107">
        <v>6</v>
      </c>
      <c r="P4810" s="838">
        <v>19159.199999999997</v>
      </c>
      <c r="Q4810" s="10">
        <v>1</v>
      </c>
      <c r="R4810" s="107">
        <v>12</v>
      </c>
    </row>
    <row r="4811" spans="1:18" s="843" customFormat="1" ht="22.5" x14ac:dyDescent="0.25">
      <c r="A4811" s="107" t="s">
        <v>25077</v>
      </c>
      <c r="B4811" s="10" t="s">
        <v>25078</v>
      </c>
      <c r="C4811" s="269" t="s">
        <v>30118</v>
      </c>
      <c r="D4811" s="841" t="s">
        <v>25930</v>
      </c>
      <c r="E4811" s="837">
        <v>3000</v>
      </c>
      <c r="F4811" s="269" t="s">
        <v>26333</v>
      </c>
      <c r="G4811" s="841" t="s">
        <v>26334</v>
      </c>
      <c r="H4811" s="842" t="s">
        <v>25096</v>
      </c>
      <c r="I4811" s="842" t="s">
        <v>25083</v>
      </c>
      <c r="J4811" s="107" t="s">
        <v>19093</v>
      </c>
      <c r="K4811" s="10">
        <v>1</v>
      </c>
      <c r="L4811" s="10">
        <v>12</v>
      </c>
      <c r="M4811" s="838">
        <v>38913.599999999999</v>
      </c>
      <c r="N4811" s="10">
        <v>1</v>
      </c>
      <c r="O4811" s="107">
        <v>6</v>
      </c>
      <c r="P4811" s="838">
        <v>19159.199999999997</v>
      </c>
      <c r="Q4811" s="10">
        <v>1</v>
      </c>
      <c r="R4811" s="107">
        <v>12</v>
      </c>
    </row>
    <row r="4812" spans="1:18" s="843" customFormat="1" ht="22.5" x14ac:dyDescent="0.25">
      <c r="A4812" s="107" t="s">
        <v>25077</v>
      </c>
      <c r="B4812" s="10" t="s">
        <v>25078</v>
      </c>
      <c r="C4812" s="269" t="s">
        <v>30118</v>
      </c>
      <c r="D4812" s="841" t="s">
        <v>25321</v>
      </c>
      <c r="E4812" s="837">
        <v>2800</v>
      </c>
      <c r="F4812" s="269" t="s">
        <v>26335</v>
      </c>
      <c r="G4812" s="841" t="s">
        <v>26336</v>
      </c>
      <c r="H4812" s="842" t="s">
        <v>25096</v>
      </c>
      <c r="I4812" s="842" t="s">
        <v>25083</v>
      </c>
      <c r="J4812" s="107" t="s">
        <v>19093</v>
      </c>
      <c r="K4812" s="10">
        <v>1</v>
      </c>
      <c r="L4812" s="10">
        <v>12</v>
      </c>
      <c r="M4812" s="838">
        <v>36513.599999999999</v>
      </c>
      <c r="N4812" s="10">
        <v>1</v>
      </c>
      <c r="O4812" s="107">
        <v>6</v>
      </c>
      <c r="P4812" s="838">
        <v>17959.199999999997</v>
      </c>
      <c r="Q4812" s="10">
        <v>1</v>
      </c>
      <c r="R4812" s="107">
        <v>12</v>
      </c>
    </row>
    <row r="4813" spans="1:18" s="843" customFormat="1" ht="22.5" x14ac:dyDescent="0.25">
      <c r="A4813" s="107" t="s">
        <v>25077</v>
      </c>
      <c r="B4813" s="10" t="s">
        <v>25078</v>
      </c>
      <c r="C4813" s="269" t="s">
        <v>30118</v>
      </c>
      <c r="D4813" s="841" t="s">
        <v>25088</v>
      </c>
      <c r="E4813" s="837">
        <v>8000</v>
      </c>
      <c r="F4813" s="269" t="s">
        <v>26337</v>
      </c>
      <c r="G4813" s="841" t="s">
        <v>26338</v>
      </c>
      <c r="H4813" s="842" t="s">
        <v>25096</v>
      </c>
      <c r="I4813" s="842" t="s">
        <v>25083</v>
      </c>
      <c r="J4813" s="107" t="s">
        <v>19093</v>
      </c>
      <c r="K4813" s="10">
        <v>1</v>
      </c>
      <c r="L4813" s="10">
        <v>12</v>
      </c>
      <c r="M4813" s="838">
        <v>98913.60000000002</v>
      </c>
      <c r="N4813" s="10">
        <v>1</v>
      </c>
      <c r="O4813" s="107">
        <v>6</v>
      </c>
      <c r="P4813" s="838">
        <v>49159.200000000004</v>
      </c>
      <c r="Q4813" s="10">
        <v>1</v>
      </c>
      <c r="R4813" s="107">
        <v>12</v>
      </c>
    </row>
    <row r="4814" spans="1:18" s="843" customFormat="1" ht="22.5" x14ac:dyDescent="0.25">
      <c r="A4814" s="107" t="s">
        <v>25077</v>
      </c>
      <c r="B4814" s="10" t="s">
        <v>25078</v>
      </c>
      <c r="C4814" s="269" t="s">
        <v>30118</v>
      </c>
      <c r="D4814" s="841" t="s">
        <v>25520</v>
      </c>
      <c r="E4814" s="837">
        <v>1500</v>
      </c>
      <c r="F4814" s="269" t="s">
        <v>26339</v>
      </c>
      <c r="G4814" s="841" t="s">
        <v>26340</v>
      </c>
      <c r="H4814" s="842" t="s">
        <v>25096</v>
      </c>
      <c r="I4814" s="842" t="s">
        <v>25083</v>
      </c>
      <c r="J4814" s="107" t="s">
        <v>19093</v>
      </c>
      <c r="K4814" s="10">
        <v>1</v>
      </c>
      <c r="L4814" s="10">
        <v>12</v>
      </c>
      <c r="M4814" s="838">
        <v>20157</v>
      </c>
      <c r="N4814" s="10">
        <v>1</v>
      </c>
      <c r="O4814" s="107">
        <v>6</v>
      </c>
      <c r="P4814" s="838">
        <v>9810</v>
      </c>
      <c r="Q4814" s="10">
        <v>1</v>
      </c>
      <c r="R4814" s="107">
        <v>12</v>
      </c>
    </row>
    <row r="4815" spans="1:18" s="843" customFormat="1" ht="22.5" x14ac:dyDescent="0.25">
      <c r="A4815" s="107" t="s">
        <v>25077</v>
      </c>
      <c r="B4815" s="10" t="s">
        <v>25078</v>
      </c>
      <c r="C4815" s="269" t="s">
        <v>30118</v>
      </c>
      <c r="D4815" s="841" t="s">
        <v>26341</v>
      </c>
      <c r="E4815" s="837">
        <v>5500</v>
      </c>
      <c r="F4815" s="269" t="s">
        <v>26342</v>
      </c>
      <c r="G4815" s="841" t="s">
        <v>26343</v>
      </c>
      <c r="H4815" s="842" t="s">
        <v>25096</v>
      </c>
      <c r="I4815" s="842" t="s">
        <v>25083</v>
      </c>
      <c r="J4815" s="107" t="s">
        <v>19093</v>
      </c>
      <c r="K4815" s="10">
        <v>1</v>
      </c>
      <c r="L4815" s="10">
        <v>12</v>
      </c>
      <c r="M4815" s="838">
        <v>68913.60000000002</v>
      </c>
      <c r="N4815" s="10">
        <v>1</v>
      </c>
      <c r="O4815" s="107">
        <v>6</v>
      </c>
      <c r="P4815" s="838">
        <v>5502.97</v>
      </c>
      <c r="Q4815" s="10">
        <v>1</v>
      </c>
      <c r="R4815" s="107">
        <v>12</v>
      </c>
    </row>
    <row r="4816" spans="1:18" s="843" customFormat="1" ht="22.5" x14ac:dyDescent="0.25">
      <c r="A4816" s="107" t="s">
        <v>25077</v>
      </c>
      <c r="B4816" s="10" t="s">
        <v>25078</v>
      </c>
      <c r="C4816" s="269" t="s">
        <v>30118</v>
      </c>
      <c r="D4816" s="841" t="s">
        <v>25088</v>
      </c>
      <c r="E4816" s="837">
        <v>8000</v>
      </c>
      <c r="F4816" s="269" t="s">
        <v>26344</v>
      </c>
      <c r="G4816" s="841" t="s">
        <v>26345</v>
      </c>
      <c r="H4816" s="842" t="s">
        <v>25096</v>
      </c>
      <c r="I4816" s="842" t="s">
        <v>25083</v>
      </c>
      <c r="J4816" s="107" t="s">
        <v>19093</v>
      </c>
      <c r="K4816" s="10">
        <v>1</v>
      </c>
      <c r="L4816" s="10">
        <v>6</v>
      </c>
      <c r="M4816" s="838">
        <v>49606.8</v>
      </c>
      <c r="N4816" s="10">
        <v>1</v>
      </c>
      <c r="O4816" s="107">
        <v>6</v>
      </c>
      <c r="P4816" s="838">
        <v>49159.200000000004</v>
      </c>
      <c r="Q4816" s="10">
        <v>1</v>
      </c>
      <c r="R4816" s="107">
        <v>12</v>
      </c>
    </row>
    <row r="4817" spans="1:18" s="843" customFormat="1" ht="22.5" x14ac:dyDescent="0.25">
      <c r="A4817" s="107" t="s">
        <v>25077</v>
      </c>
      <c r="B4817" s="10" t="s">
        <v>25078</v>
      </c>
      <c r="C4817" s="269" t="s">
        <v>30118</v>
      </c>
      <c r="D4817" s="841" t="s">
        <v>25302</v>
      </c>
      <c r="E4817" s="837">
        <v>4500</v>
      </c>
      <c r="F4817" s="269" t="s">
        <v>26346</v>
      </c>
      <c r="G4817" s="841" t="s">
        <v>26347</v>
      </c>
      <c r="H4817" s="842" t="s">
        <v>25096</v>
      </c>
      <c r="I4817" s="842" t="s">
        <v>25083</v>
      </c>
      <c r="J4817" s="107" t="s">
        <v>19093</v>
      </c>
      <c r="K4817" s="10">
        <v>1</v>
      </c>
      <c r="L4817" s="10">
        <v>12</v>
      </c>
      <c r="M4817" s="838">
        <v>56913.600000000013</v>
      </c>
      <c r="N4817" s="10">
        <v>1</v>
      </c>
      <c r="O4817" s="107">
        <v>6</v>
      </c>
      <c r="P4817" s="838">
        <v>28159.199999999997</v>
      </c>
      <c r="Q4817" s="10">
        <v>1</v>
      </c>
      <c r="R4817" s="107">
        <v>12</v>
      </c>
    </row>
    <row r="4818" spans="1:18" s="843" customFormat="1" ht="22.5" x14ac:dyDescent="0.25">
      <c r="A4818" s="107" t="s">
        <v>25077</v>
      </c>
      <c r="B4818" s="10" t="s">
        <v>25078</v>
      </c>
      <c r="C4818" s="269" t="s">
        <v>30118</v>
      </c>
      <c r="D4818" s="841" t="s">
        <v>26279</v>
      </c>
      <c r="E4818" s="837">
        <v>3500</v>
      </c>
      <c r="F4818" s="269" t="s">
        <v>26348</v>
      </c>
      <c r="G4818" s="841" t="s">
        <v>26349</v>
      </c>
      <c r="H4818" s="842" t="s">
        <v>25096</v>
      </c>
      <c r="I4818" s="842" t="s">
        <v>25083</v>
      </c>
      <c r="J4818" s="107" t="s">
        <v>19093</v>
      </c>
      <c r="K4818" s="10">
        <v>2</v>
      </c>
      <c r="L4818" s="10">
        <v>1</v>
      </c>
      <c r="M4818" s="838">
        <v>3717.8</v>
      </c>
      <c r="N4818" s="10">
        <v>1</v>
      </c>
      <c r="O4818" s="107">
        <v>6</v>
      </c>
      <c r="P4818" s="838">
        <v>22159.199999999997</v>
      </c>
      <c r="Q4818" s="10">
        <v>1</v>
      </c>
      <c r="R4818" s="107">
        <v>12</v>
      </c>
    </row>
    <row r="4819" spans="1:18" s="843" customFormat="1" ht="22.5" x14ac:dyDescent="0.25">
      <c r="A4819" s="107" t="s">
        <v>25077</v>
      </c>
      <c r="B4819" s="10" t="s">
        <v>25078</v>
      </c>
      <c r="C4819" s="269" t="s">
        <v>30118</v>
      </c>
      <c r="D4819" s="841" t="s">
        <v>25079</v>
      </c>
      <c r="E4819" s="837">
        <v>10000</v>
      </c>
      <c r="F4819" s="269" t="s">
        <v>26350</v>
      </c>
      <c r="G4819" s="841" t="s">
        <v>26351</v>
      </c>
      <c r="H4819" s="842" t="s">
        <v>25096</v>
      </c>
      <c r="I4819" s="842" t="s">
        <v>25083</v>
      </c>
      <c r="J4819" s="107" t="s">
        <v>19093</v>
      </c>
      <c r="K4819" s="10">
        <v>1</v>
      </c>
      <c r="L4819" s="10">
        <v>7</v>
      </c>
      <c r="M4819" s="838">
        <v>71824.600000000006</v>
      </c>
      <c r="N4819" s="10">
        <v>1</v>
      </c>
      <c r="O4819" s="107">
        <v>6</v>
      </c>
      <c r="P4819" s="838">
        <v>61159.199999999997</v>
      </c>
      <c r="Q4819" s="10">
        <v>1</v>
      </c>
      <c r="R4819" s="107">
        <v>12</v>
      </c>
    </row>
    <row r="4820" spans="1:18" s="843" customFormat="1" ht="22.5" x14ac:dyDescent="0.25">
      <c r="A4820" s="107" t="s">
        <v>25077</v>
      </c>
      <c r="B4820" s="10" t="s">
        <v>25078</v>
      </c>
      <c r="C4820" s="269" t="s">
        <v>30118</v>
      </c>
      <c r="D4820" s="841" t="s">
        <v>26352</v>
      </c>
      <c r="E4820" s="837">
        <v>3000</v>
      </c>
      <c r="F4820" s="269" t="s">
        <v>26353</v>
      </c>
      <c r="G4820" s="841" t="s">
        <v>26354</v>
      </c>
      <c r="H4820" s="842" t="s">
        <v>25096</v>
      </c>
      <c r="I4820" s="842" t="s">
        <v>25083</v>
      </c>
      <c r="J4820" s="107" t="s">
        <v>19093</v>
      </c>
      <c r="K4820" s="10">
        <v>1</v>
      </c>
      <c r="L4820" s="10">
        <v>12</v>
      </c>
      <c r="M4820" s="838">
        <v>38913.599999999999</v>
      </c>
      <c r="N4820" s="10">
        <v>1</v>
      </c>
      <c r="O4820" s="107">
        <v>6</v>
      </c>
      <c r="P4820" s="838">
        <v>19159.199999999997</v>
      </c>
      <c r="Q4820" s="10">
        <v>1</v>
      </c>
      <c r="R4820" s="107">
        <v>12</v>
      </c>
    </row>
    <row r="4821" spans="1:18" s="843" customFormat="1" ht="22.5" x14ac:dyDescent="0.25">
      <c r="A4821" s="107" t="s">
        <v>25077</v>
      </c>
      <c r="B4821" s="10" t="s">
        <v>25078</v>
      </c>
      <c r="C4821" s="269" t="s">
        <v>30118</v>
      </c>
      <c r="D4821" s="841" t="s">
        <v>25091</v>
      </c>
      <c r="E4821" s="837">
        <v>3000</v>
      </c>
      <c r="F4821" s="269" t="s">
        <v>26355</v>
      </c>
      <c r="G4821" s="841" t="s">
        <v>26356</v>
      </c>
      <c r="H4821" s="842" t="s">
        <v>25096</v>
      </c>
      <c r="I4821" s="842" t="s">
        <v>25083</v>
      </c>
      <c r="J4821" s="107" t="s">
        <v>19093</v>
      </c>
      <c r="K4821" s="10">
        <v>1</v>
      </c>
      <c r="L4821" s="10">
        <v>12</v>
      </c>
      <c r="M4821" s="838">
        <v>38913.599999999999</v>
      </c>
      <c r="N4821" s="10">
        <v>1</v>
      </c>
      <c r="O4821" s="107">
        <v>6</v>
      </c>
      <c r="P4821" s="838">
        <v>19159.199999999997</v>
      </c>
      <c r="Q4821" s="10">
        <v>1</v>
      </c>
      <c r="R4821" s="107">
        <v>12</v>
      </c>
    </row>
    <row r="4822" spans="1:18" s="843" customFormat="1" ht="22.5" x14ac:dyDescent="0.25">
      <c r="A4822" s="107" t="s">
        <v>25077</v>
      </c>
      <c r="B4822" s="10" t="s">
        <v>25078</v>
      </c>
      <c r="C4822" s="269" t="s">
        <v>30118</v>
      </c>
      <c r="D4822" s="841" t="s">
        <v>26357</v>
      </c>
      <c r="E4822" s="837">
        <v>3000</v>
      </c>
      <c r="F4822" s="269" t="s">
        <v>26358</v>
      </c>
      <c r="G4822" s="841" t="s">
        <v>26359</v>
      </c>
      <c r="H4822" s="842" t="s">
        <v>25096</v>
      </c>
      <c r="I4822" s="842" t="s">
        <v>25083</v>
      </c>
      <c r="J4822" s="107" t="s">
        <v>19090</v>
      </c>
      <c r="K4822" s="10">
        <v>1</v>
      </c>
      <c r="L4822" s="10">
        <v>12</v>
      </c>
      <c r="M4822" s="838">
        <v>38913.599999999999</v>
      </c>
      <c r="N4822" s="10">
        <v>1</v>
      </c>
      <c r="O4822" s="107">
        <v>6</v>
      </c>
      <c r="P4822" s="838">
        <v>19159.199999999997</v>
      </c>
      <c r="Q4822" s="10">
        <v>1</v>
      </c>
      <c r="R4822" s="107">
        <v>12</v>
      </c>
    </row>
    <row r="4823" spans="1:18" s="843" customFormat="1" ht="22.5" x14ac:dyDescent="0.25">
      <c r="A4823" s="107" t="s">
        <v>25077</v>
      </c>
      <c r="B4823" s="10" t="s">
        <v>25078</v>
      </c>
      <c r="C4823" s="269" t="s">
        <v>30118</v>
      </c>
      <c r="D4823" s="841" t="s">
        <v>26341</v>
      </c>
      <c r="E4823" s="837">
        <v>5500</v>
      </c>
      <c r="F4823" s="269" t="s">
        <v>26360</v>
      </c>
      <c r="G4823" s="841" t="s">
        <v>26361</v>
      </c>
      <c r="H4823" s="842" t="s">
        <v>25096</v>
      </c>
      <c r="I4823" s="842" t="s">
        <v>25083</v>
      </c>
      <c r="J4823" s="107" t="s">
        <v>19093</v>
      </c>
      <c r="K4823" s="10">
        <v>1</v>
      </c>
      <c r="L4823" s="10">
        <v>12</v>
      </c>
      <c r="M4823" s="838">
        <v>68913.60000000002</v>
      </c>
      <c r="N4823" s="10">
        <v>1</v>
      </c>
      <c r="O4823" s="107">
        <v>6</v>
      </c>
      <c r="P4823" s="838">
        <v>34159.199999999997</v>
      </c>
      <c r="Q4823" s="10">
        <v>1</v>
      </c>
      <c r="R4823" s="107">
        <v>12</v>
      </c>
    </row>
    <row r="4824" spans="1:18" s="843" customFormat="1" ht="22.5" x14ac:dyDescent="0.25">
      <c r="A4824" s="107" t="s">
        <v>25077</v>
      </c>
      <c r="B4824" s="10" t="s">
        <v>25078</v>
      </c>
      <c r="C4824" s="269" t="s">
        <v>30118</v>
      </c>
      <c r="D4824" s="841" t="s">
        <v>25302</v>
      </c>
      <c r="E4824" s="837">
        <v>4500</v>
      </c>
      <c r="F4824" s="269" t="s">
        <v>26362</v>
      </c>
      <c r="G4824" s="841" t="s">
        <v>26363</v>
      </c>
      <c r="H4824" s="842" t="s">
        <v>25096</v>
      </c>
      <c r="I4824" s="842" t="s">
        <v>25083</v>
      </c>
      <c r="J4824" s="107" t="s">
        <v>19093</v>
      </c>
      <c r="K4824" s="10">
        <v>1</v>
      </c>
      <c r="L4824" s="10">
        <v>12</v>
      </c>
      <c r="M4824" s="838">
        <v>56913.600000000013</v>
      </c>
      <c r="N4824" s="10">
        <v>1</v>
      </c>
      <c r="O4824" s="107">
        <v>6</v>
      </c>
      <c r="P4824" s="838">
        <v>28159.199999999997</v>
      </c>
      <c r="Q4824" s="10">
        <v>1</v>
      </c>
      <c r="R4824" s="107">
        <v>12</v>
      </c>
    </row>
    <row r="4825" spans="1:18" s="843" customFormat="1" ht="22.5" x14ac:dyDescent="0.25">
      <c r="A4825" s="107" t="s">
        <v>25077</v>
      </c>
      <c r="B4825" s="10" t="s">
        <v>25078</v>
      </c>
      <c r="C4825" s="269" t="s">
        <v>30118</v>
      </c>
      <c r="D4825" s="841" t="s">
        <v>26364</v>
      </c>
      <c r="E4825" s="837">
        <v>10000</v>
      </c>
      <c r="F4825" s="269" t="s">
        <v>26365</v>
      </c>
      <c r="G4825" s="841" t="s">
        <v>26366</v>
      </c>
      <c r="H4825" s="842" t="s">
        <v>25096</v>
      </c>
      <c r="I4825" s="842" t="s">
        <v>25083</v>
      </c>
      <c r="J4825" s="107" t="s">
        <v>19093</v>
      </c>
      <c r="K4825" s="10">
        <v>1</v>
      </c>
      <c r="L4825" s="10">
        <v>12</v>
      </c>
      <c r="M4825" s="838">
        <v>123213.60000000002</v>
      </c>
      <c r="N4825" s="10">
        <v>1</v>
      </c>
      <c r="O4825" s="107">
        <v>6</v>
      </c>
      <c r="P4825" s="838">
        <v>61159.199999999997</v>
      </c>
      <c r="Q4825" s="10">
        <v>1</v>
      </c>
      <c r="R4825" s="107">
        <v>12</v>
      </c>
    </row>
    <row r="4826" spans="1:18" s="843" customFormat="1" ht="22.5" x14ac:dyDescent="0.25">
      <c r="A4826" s="107" t="s">
        <v>25077</v>
      </c>
      <c r="B4826" s="10" t="s">
        <v>25078</v>
      </c>
      <c r="C4826" s="269" t="s">
        <v>30118</v>
      </c>
      <c r="D4826" s="841" t="s">
        <v>26279</v>
      </c>
      <c r="E4826" s="837">
        <v>3500</v>
      </c>
      <c r="F4826" s="269" t="s">
        <v>26367</v>
      </c>
      <c r="G4826" s="841" t="s">
        <v>26368</v>
      </c>
      <c r="H4826" s="842" t="s">
        <v>25096</v>
      </c>
      <c r="I4826" s="842" t="s">
        <v>25083</v>
      </c>
      <c r="J4826" s="107" t="s">
        <v>19093</v>
      </c>
      <c r="K4826" s="10">
        <v>2</v>
      </c>
      <c r="L4826" s="10">
        <v>1</v>
      </c>
      <c r="M4826" s="838">
        <v>3717.8</v>
      </c>
      <c r="N4826" s="10">
        <v>1</v>
      </c>
      <c r="O4826" s="107">
        <v>6</v>
      </c>
      <c r="P4826" s="838">
        <v>22159.199999999997</v>
      </c>
      <c r="Q4826" s="10">
        <v>1</v>
      </c>
      <c r="R4826" s="107">
        <v>12</v>
      </c>
    </row>
    <row r="4827" spans="1:18" s="843" customFormat="1" ht="22.5" x14ac:dyDescent="0.25">
      <c r="A4827" s="107" t="s">
        <v>25077</v>
      </c>
      <c r="B4827" s="10" t="s">
        <v>25078</v>
      </c>
      <c r="C4827" s="269" t="s">
        <v>30118</v>
      </c>
      <c r="D4827" s="841" t="s">
        <v>25234</v>
      </c>
      <c r="E4827" s="837">
        <v>3000</v>
      </c>
      <c r="F4827" s="269" t="s">
        <v>26369</v>
      </c>
      <c r="G4827" s="841" t="s">
        <v>26370</v>
      </c>
      <c r="H4827" s="842" t="s">
        <v>25096</v>
      </c>
      <c r="I4827" s="842" t="s">
        <v>25131</v>
      </c>
      <c r="J4827" s="107" t="s">
        <v>19093</v>
      </c>
      <c r="K4827" s="10">
        <v>1</v>
      </c>
      <c r="L4827" s="10">
        <v>12</v>
      </c>
      <c r="M4827" s="838">
        <v>39065.89</v>
      </c>
      <c r="N4827" s="10">
        <v>1</v>
      </c>
      <c r="O4827" s="107">
        <v>6</v>
      </c>
      <c r="P4827" s="838">
        <v>19159.199999999997</v>
      </c>
      <c r="Q4827" s="10">
        <v>1</v>
      </c>
      <c r="R4827" s="107">
        <v>12</v>
      </c>
    </row>
    <row r="4828" spans="1:18" s="843" customFormat="1" ht="22.5" x14ac:dyDescent="0.25">
      <c r="A4828" s="107" t="s">
        <v>25077</v>
      </c>
      <c r="B4828" s="10" t="s">
        <v>25078</v>
      </c>
      <c r="C4828" s="269" t="s">
        <v>30118</v>
      </c>
      <c r="D4828" s="841" t="s">
        <v>25166</v>
      </c>
      <c r="E4828" s="837">
        <v>5000</v>
      </c>
      <c r="F4828" s="269" t="s">
        <v>26371</v>
      </c>
      <c r="G4828" s="841" t="s">
        <v>26372</v>
      </c>
      <c r="H4828" s="842" t="s">
        <v>25096</v>
      </c>
      <c r="I4828" s="842" t="s">
        <v>25083</v>
      </c>
      <c r="J4828" s="107" t="s">
        <v>19093</v>
      </c>
      <c r="K4828" s="10">
        <v>1</v>
      </c>
      <c r="L4828" s="10">
        <v>12</v>
      </c>
      <c r="M4828" s="838">
        <v>62913.600000000013</v>
      </c>
      <c r="N4828" s="10">
        <v>1</v>
      </c>
      <c r="O4828" s="107">
        <v>6</v>
      </c>
      <c r="P4828" s="838">
        <v>31159.199999999997</v>
      </c>
      <c r="Q4828" s="10">
        <v>1</v>
      </c>
      <c r="R4828" s="107">
        <v>12</v>
      </c>
    </row>
    <row r="4829" spans="1:18" s="843" customFormat="1" ht="22.5" x14ac:dyDescent="0.25">
      <c r="A4829" s="107" t="s">
        <v>25077</v>
      </c>
      <c r="B4829" s="10" t="s">
        <v>25078</v>
      </c>
      <c r="C4829" s="269" t="s">
        <v>30118</v>
      </c>
      <c r="D4829" s="841" t="s">
        <v>25088</v>
      </c>
      <c r="E4829" s="837">
        <v>8000</v>
      </c>
      <c r="F4829" s="269" t="s">
        <v>26373</v>
      </c>
      <c r="G4829" s="841" t="s">
        <v>26374</v>
      </c>
      <c r="H4829" s="842" t="s">
        <v>25096</v>
      </c>
      <c r="I4829" s="842" t="s">
        <v>25083</v>
      </c>
      <c r="J4829" s="107" t="s">
        <v>19093</v>
      </c>
      <c r="K4829" s="10">
        <v>1</v>
      </c>
      <c r="L4829" s="10">
        <v>12</v>
      </c>
      <c r="M4829" s="838">
        <v>98913.60000000002</v>
      </c>
      <c r="N4829" s="10">
        <v>1</v>
      </c>
      <c r="O4829" s="107">
        <v>6</v>
      </c>
      <c r="P4829" s="838">
        <v>49159.200000000004</v>
      </c>
      <c r="Q4829" s="10">
        <v>1</v>
      </c>
      <c r="R4829" s="107">
        <v>12</v>
      </c>
    </row>
    <row r="4830" spans="1:18" s="843" customFormat="1" ht="22.5" x14ac:dyDescent="0.25">
      <c r="A4830" s="107" t="s">
        <v>25077</v>
      </c>
      <c r="B4830" s="10" t="s">
        <v>25078</v>
      </c>
      <c r="C4830" s="269" t="s">
        <v>30118</v>
      </c>
      <c r="D4830" s="841" t="s">
        <v>25321</v>
      </c>
      <c r="E4830" s="837">
        <v>2800</v>
      </c>
      <c r="F4830" s="269" t="s">
        <v>26375</v>
      </c>
      <c r="G4830" s="841" t="s">
        <v>26376</v>
      </c>
      <c r="H4830" s="842" t="s">
        <v>25096</v>
      </c>
      <c r="I4830" s="842" t="s">
        <v>25083</v>
      </c>
      <c r="J4830" s="107" t="s">
        <v>19090</v>
      </c>
      <c r="K4830" s="10">
        <v>1</v>
      </c>
      <c r="L4830" s="10">
        <v>12</v>
      </c>
      <c r="M4830" s="838">
        <v>36513.599999999999</v>
      </c>
      <c r="N4830" s="10">
        <v>1</v>
      </c>
      <c r="O4830" s="107">
        <v>6</v>
      </c>
      <c r="P4830" s="838">
        <v>8958.9000000000015</v>
      </c>
      <c r="Q4830" s="10">
        <v>1</v>
      </c>
      <c r="R4830" s="107">
        <v>12</v>
      </c>
    </row>
    <row r="4831" spans="1:18" s="843" customFormat="1" ht="22.5" x14ac:dyDescent="0.25">
      <c r="A4831" s="107" t="s">
        <v>25077</v>
      </c>
      <c r="B4831" s="10" t="s">
        <v>25078</v>
      </c>
      <c r="C4831" s="269" t="s">
        <v>30118</v>
      </c>
      <c r="D4831" s="841" t="s">
        <v>26012</v>
      </c>
      <c r="E4831" s="837">
        <v>6000</v>
      </c>
      <c r="F4831" s="269" t="s">
        <v>26377</v>
      </c>
      <c r="G4831" s="841" t="s">
        <v>26378</v>
      </c>
      <c r="H4831" s="842" t="s">
        <v>25096</v>
      </c>
      <c r="I4831" s="842" t="s">
        <v>25083</v>
      </c>
      <c r="J4831" s="107" t="s">
        <v>19090</v>
      </c>
      <c r="K4831" s="10">
        <v>1</v>
      </c>
      <c r="L4831" s="10">
        <v>12</v>
      </c>
      <c r="M4831" s="838">
        <v>75213.60000000002</v>
      </c>
      <c r="N4831" s="10">
        <v>1</v>
      </c>
      <c r="O4831" s="107">
        <v>6</v>
      </c>
      <c r="P4831" s="838">
        <v>37159.199999999997</v>
      </c>
      <c r="Q4831" s="10">
        <v>1</v>
      </c>
      <c r="R4831" s="107">
        <v>12</v>
      </c>
    </row>
    <row r="4832" spans="1:18" s="843" customFormat="1" ht="22.5" x14ac:dyDescent="0.25">
      <c r="A4832" s="107" t="s">
        <v>25077</v>
      </c>
      <c r="B4832" s="10" t="s">
        <v>25078</v>
      </c>
      <c r="C4832" s="269" t="s">
        <v>30118</v>
      </c>
      <c r="D4832" s="841" t="s">
        <v>26341</v>
      </c>
      <c r="E4832" s="837">
        <v>5500</v>
      </c>
      <c r="F4832" s="269" t="s">
        <v>26379</v>
      </c>
      <c r="G4832" s="841" t="s">
        <v>26380</v>
      </c>
      <c r="H4832" s="842" t="s">
        <v>25096</v>
      </c>
      <c r="I4832" s="842" t="s">
        <v>25083</v>
      </c>
      <c r="J4832" s="107" t="s">
        <v>19093</v>
      </c>
      <c r="K4832" s="10">
        <v>1</v>
      </c>
      <c r="L4832" s="10">
        <v>12</v>
      </c>
      <c r="M4832" s="838">
        <v>68913.60000000002</v>
      </c>
      <c r="N4832" s="10">
        <v>1</v>
      </c>
      <c r="O4832" s="107">
        <v>6</v>
      </c>
      <c r="P4832" s="838">
        <v>34159.199999999997</v>
      </c>
      <c r="Q4832" s="10">
        <v>1</v>
      </c>
      <c r="R4832" s="107">
        <v>12</v>
      </c>
    </row>
    <row r="4833" spans="1:18" s="843" customFormat="1" ht="22.5" x14ac:dyDescent="0.25">
      <c r="A4833" s="107" t="s">
        <v>25077</v>
      </c>
      <c r="B4833" s="10" t="s">
        <v>25078</v>
      </c>
      <c r="C4833" s="269" t="s">
        <v>30118</v>
      </c>
      <c r="D4833" s="841" t="s">
        <v>26381</v>
      </c>
      <c r="E4833" s="837">
        <v>8000</v>
      </c>
      <c r="F4833" s="269" t="s">
        <v>26382</v>
      </c>
      <c r="G4833" s="841" t="s">
        <v>26383</v>
      </c>
      <c r="H4833" s="842" t="s">
        <v>25096</v>
      </c>
      <c r="I4833" s="842" t="s">
        <v>25083</v>
      </c>
      <c r="J4833" s="107" t="s">
        <v>19093</v>
      </c>
      <c r="K4833" s="10">
        <v>1</v>
      </c>
      <c r="L4833" s="10">
        <v>12</v>
      </c>
      <c r="M4833" s="838">
        <v>98913.60000000002</v>
      </c>
      <c r="N4833" s="10">
        <v>1</v>
      </c>
      <c r="O4833" s="107">
        <v>6</v>
      </c>
      <c r="P4833" s="838">
        <v>49159.200000000004</v>
      </c>
      <c r="Q4833" s="10">
        <v>1</v>
      </c>
      <c r="R4833" s="107">
        <v>12</v>
      </c>
    </row>
    <row r="4834" spans="1:18" s="843" customFormat="1" ht="22.5" x14ac:dyDescent="0.25">
      <c r="A4834" s="107" t="s">
        <v>25077</v>
      </c>
      <c r="B4834" s="10" t="s">
        <v>25078</v>
      </c>
      <c r="C4834" s="269" t="s">
        <v>30118</v>
      </c>
      <c r="D4834" s="841" t="s">
        <v>25088</v>
      </c>
      <c r="E4834" s="837">
        <v>8000</v>
      </c>
      <c r="F4834" s="269" t="s">
        <v>26384</v>
      </c>
      <c r="G4834" s="841" t="s">
        <v>26385</v>
      </c>
      <c r="H4834" s="842" t="s">
        <v>25096</v>
      </c>
      <c r="I4834" s="842" t="s">
        <v>25083</v>
      </c>
      <c r="J4834" s="107" t="s">
        <v>19093</v>
      </c>
      <c r="K4834" s="10">
        <v>1</v>
      </c>
      <c r="L4834" s="10">
        <v>12</v>
      </c>
      <c r="M4834" s="838">
        <v>98913.60000000002</v>
      </c>
      <c r="N4834" s="10">
        <v>1</v>
      </c>
      <c r="O4834" s="107">
        <v>6</v>
      </c>
      <c r="P4834" s="838">
        <v>49159.200000000004</v>
      </c>
      <c r="Q4834" s="10">
        <v>1</v>
      </c>
      <c r="R4834" s="107">
        <v>12</v>
      </c>
    </row>
    <row r="4835" spans="1:18" s="843" customFormat="1" ht="22.5" x14ac:dyDescent="0.25">
      <c r="A4835" s="107" t="s">
        <v>25077</v>
      </c>
      <c r="B4835" s="10" t="s">
        <v>25078</v>
      </c>
      <c r="C4835" s="269" t="s">
        <v>30118</v>
      </c>
      <c r="D4835" s="841" t="s">
        <v>25088</v>
      </c>
      <c r="E4835" s="837">
        <v>8000</v>
      </c>
      <c r="F4835" s="269" t="s">
        <v>26386</v>
      </c>
      <c r="G4835" s="841" t="s">
        <v>26387</v>
      </c>
      <c r="H4835" s="842" t="s">
        <v>25096</v>
      </c>
      <c r="I4835" s="842" t="s">
        <v>25083</v>
      </c>
      <c r="J4835" s="107" t="s">
        <v>19093</v>
      </c>
      <c r="K4835" s="10">
        <v>2</v>
      </c>
      <c r="L4835" s="10">
        <v>12</v>
      </c>
      <c r="M4835" s="838">
        <v>95713.60000000002</v>
      </c>
      <c r="N4835" s="10">
        <v>1</v>
      </c>
      <c r="O4835" s="107">
        <v>6</v>
      </c>
      <c r="P4835" s="838">
        <v>49159.200000000004</v>
      </c>
      <c r="Q4835" s="10">
        <v>1</v>
      </c>
      <c r="R4835" s="107">
        <v>12</v>
      </c>
    </row>
    <row r="4836" spans="1:18" s="843" customFormat="1" ht="22.5" x14ac:dyDescent="0.25">
      <c r="A4836" s="107" t="s">
        <v>25077</v>
      </c>
      <c r="B4836" s="10" t="s">
        <v>25078</v>
      </c>
      <c r="C4836" s="269" t="s">
        <v>30118</v>
      </c>
      <c r="D4836" s="841" t="s">
        <v>25091</v>
      </c>
      <c r="E4836" s="837">
        <v>6500</v>
      </c>
      <c r="F4836" s="269" t="s">
        <v>26386</v>
      </c>
      <c r="G4836" s="841" t="s">
        <v>26387</v>
      </c>
      <c r="H4836" s="842" t="s">
        <v>25096</v>
      </c>
      <c r="I4836" s="842" t="s">
        <v>25083</v>
      </c>
      <c r="J4836" s="107" t="s">
        <v>19093</v>
      </c>
      <c r="K4836" s="10">
        <v>2</v>
      </c>
      <c r="L4836" s="10">
        <v>1</v>
      </c>
      <c r="M4836" s="838">
        <v>2817.8</v>
      </c>
      <c r="N4836" s="10">
        <v>1</v>
      </c>
      <c r="O4836" s="107">
        <v>6</v>
      </c>
      <c r="P4836" s="838">
        <v>49159.200000000004</v>
      </c>
      <c r="Q4836" s="10">
        <v>1</v>
      </c>
      <c r="R4836" s="107">
        <v>12</v>
      </c>
    </row>
    <row r="4837" spans="1:18" s="843" customFormat="1" ht="22.5" x14ac:dyDescent="0.25">
      <c r="A4837" s="107" t="s">
        <v>25077</v>
      </c>
      <c r="B4837" s="10" t="s">
        <v>25078</v>
      </c>
      <c r="C4837" s="269" t="s">
        <v>30118</v>
      </c>
      <c r="D4837" s="841" t="s">
        <v>25520</v>
      </c>
      <c r="E4837" s="837">
        <v>2000</v>
      </c>
      <c r="F4837" s="269" t="s">
        <v>26388</v>
      </c>
      <c r="G4837" s="841" t="s">
        <v>26389</v>
      </c>
      <c r="H4837" s="842" t="s">
        <v>25096</v>
      </c>
      <c r="I4837" s="842" t="s">
        <v>25083</v>
      </c>
      <c r="J4837" s="107" t="s">
        <v>19093</v>
      </c>
      <c r="K4837" s="10">
        <v>1</v>
      </c>
      <c r="L4837" s="10">
        <v>12</v>
      </c>
      <c r="M4837" s="838">
        <v>26697</v>
      </c>
      <c r="N4837" s="10">
        <v>1</v>
      </c>
      <c r="O4837" s="107">
        <v>6</v>
      </c>
      <c r="P4837" s="838">
        <v>13080</v>
      </c>
      <c r="Q4837" s="10">
        <v>1</v>
      </c>
      <c r="R4837" s="107">
        <v>12</v>
      </c>
    </row>
    <row r="4838" spans="1:18" s="843" customFormat="1" ht="22.5" x14ac:dyDescent="0.25">
      <c r="A4838" s="107" t="s">
        <v>25077</v>
      </c>
      <c r="B4838" s="10" t="s">
        <v>25078</v>
      </c>
      <c r="C4838" s="269" t="s">
        <v>30118</v>
      </c>
      <c r="D4838" s="841" t="s">
        <v>15678</v>
      </c>
      <c r="E4838" s="837">
        <v>1200</v>
      </c>
      <c r="F4838" s="269" t="s">
        <v>26390</v>
      </c>
      <c r="G4838" s="841" t="s">
        <v>26391</v>
      </c>
      <c r="H4838" s="842" t="s">
        <v>25096</v>
      </c>
      <c r="I4838" s="842" t="s">
        <v>25083</v>
      </c>
      <c r="J4838" s="107" t="s">
        <v>19093</v>
      </c>
      <c r="K4838" s="10">
        <v>1</v>
      </c>
      <c r="L4838" s="10">
        <v>12</v>
      </c>
      <c r="M4838" s="838">
        <v>16233</v>
      </c>
      <c r="N4838" s="10">
        <v>1</v>
      </c>
      <c r="O4838" s="107">
        <v>6</v>
      </c>
      <c r="P4838" s="838">
        <v>7848</v>
      </c>
      <c r="Q4838" s="10">
        <v>1</v>
      </c>
      <c r="R4838" s="107">
        <v>12</v>
      </c>
    </row>
    <row r="4839" spans="1:18" s="843" customFormat="1" ht="22.5" x14ac:dyDescent="0.25">
      <c r="A4839" s="107" t="s">
        <v>25077</v>
      </c>
      <c r="B4839" s="10" t="s">
        <v>25078</v>
      </c>
      <c r="C4839" s="269" t="s">
        <v>30118</v>
      </c>
      <c r="D4839" s="841" t="s">
        <v>25384</v>
      </c>
      <c r="E4839" s="837">
        <v>5500</v>
      </c>
      <c r="F4839" s="269" t="s">
        <v>26392</v>
      </c>
      <c r="G4839" s="841" t="s">
        <v>26393</v>
      </c>
      <c r="H4839" s="842" t="s">
        <v>25096</v>
      </c>
      <c r="I4839" s="842" t="s">
        <v>25083</v>
      </c>
      <c r="J4839" s="107" t="s">
        <v>19093</v>
      </c>
      <c r="K4839" s="10">
        <v>1</v>
      </c>
      <c r="L4839" s="10">
        <v>2</v>
      </c>
      <c r="M4839" s="838">
        <v>11162.26</v>
      </c>
      <c r="N4839" s="10">
        <v>1</v>
      </c>
      <c r="O4839" s="107">
        <v>6</v>
      </c>
      <c r="P4839" s="838">
        <v>34159.199999999997</v>
      </c>
      <c r="Q4839" s="10">
        <v>1</v>
      </c>
      <c r="R4839" s="107">
        <v>12</v>
      </c>
    </row>
    <row r="4840" spans="1:18" s="843" customFormat="1" ht="22.5" x14ac:dyDescent="0.25">
      <c r="A4840" s="107" t="s">
        <v>25077</v>
      </c>
      <c r="B4840" s="10" t="s">
        <v>25078</v>
      </c>
      <c r="C4840" s="269" t="s">
        <v>30118</v>
      </c>
      <c r="D4840" s="841" t="s">
        <v>26394</v>
      </c>
      <c r="E4840" s="837">
        <v>1025</v>
      </c>
      <c r="F4840" s="269" t="s">
        <v>26395</v>
      </c>
      <c r="G4840" s="841" t="s">
        <v>26396</v>
      </c>
      <c r="H4840" s="842" t="s">
        <v>25096</v>
      </c>
      <c r="I4840" s="842" t="s">
        <v>25083</v>
      </c>
      <c r="J4840" s="107" t="s">
        <v>19093</v>
      </c>
      <c r="K4840" s="10">
        <v>1</v>
      </c>
      <c r="L4840" s="10">
        <v>12</v>
      </c>
      <c r="M4840" s="838">
        <v>12701.400000000001</v>
      </c>
      <c r="N4840" s="10">
        <v>1</v>
      </c>
      <c r="O4840" s="107">
        <v>6</v>
      </c>
      <c r="P4840" s="838">
        <v>5524.2</v>
      </c>
      <c r="Q4840" s="10">
        <v>1</v>
      </c>
      <c r="R4840" s="107">
        <v>12</v>
      </c>
    </row>
    <row r="4841" spans="1:18" s="843" customFormat="1" ht="22.5" x14ac:dyDescent="0.25">
      <c r="A4841" s="107" t="s">
        <v>25077</v>
      </c>
      <c r="B4841" s="10" t="s">
        <v>25078</v>
      </c>
      <c r="C4841" s="269" t="s">
        <v>30118</v>
      </c>
      <c r="D4841" s="841" t="s">
        <v>26397</v>
      </c>
      <c r="E4841" s="837">
        <v>3500</v>
      </c>
      <c r="F4841" s="269" t="s">
        <v>26398</v>
      </c>
      <c r="G4841" s="841" t="s">
        <v>26399</v>
      </c>
      <c r="H4841" s="842" t="s">
        <v>25096</v>
      </c>
      <c r="I4841" s="842" t="s">
        <v>25083</v>
      </c>
      <c r="J4841" s="107" t="s">
        <v>19093</v>
      </c>
      <c r="K4841" s="10">
        <v>1</v>
      </c>
      <c r="L4841" s="10">
        <v>12</v>
      </c>
      <c r="M4841" s="838">
        <v>45152.23000000001</v>
      </c>
      <c r="N4841" s="10">
        <v>1</v>
      </c>
      <c r="O4841" s="107">
        <v>6</v>
      </c>
      <c r="P4841" s="838">
        <v>22159.199999999997</v>
      </c>
      <c r="Q4841" s="10">
        <v>1</v>
      </c>
      <c r="R4841" s="107">
        <v>12</v>
      </c>
    </row>
    <row r="4842" spans="1:18" s="843" customFormat="1" ht="22.5" x14ac:dyDescent="0.25">
      <c r="A4842" s="107" t="s">
        <v>25077</v>
      </c>
      <c r="B4842" s="10" t="s">
        <v>25078</v>
      </c>
      <c r="C4842" s="269" t="s">
        <v>30118</v>
      </c>
      <c r="D4842" s="841" t="s">
        <v>25321</v>
      </c>
      <c r="E4842" s="837">
        <v>2000</v>
      </c>
      <c r="F4842" s="269" t="s">
        <v>26400</v>
      </c>
      <c r="G4842" s="841" t="s">
        <v>26401</v>
      </c>
      <c r="H4842" s="842" t="s">
        <v>25096</v>
      </c>
      <c r="I4842" s="842" t="s">
        <v>25083</v>
      </c>
      <c r="J4842" s="107" t="s">
        <v>19093</v>
      </c>
      <c r="K4842" s="10">
        <v>1</v>
      </c>
      <c r="L4842" s="10">
        <v>12</v>
      </c>
      <c r="M4842" s="838">
        <v>26697</v>
      </c>
      <c r="N4842" s="10">
        <v>1</v>
      </c>
      <c r="O4842" s="107">
        <v>6</v>
      </c>
      <c r="P4842" s="838">
        <v>13080</v>
      </c>
      <c r="Q4842" s="10">
        <v>1</v>
      </c>
      <c r="R4842" s="107">
        <v>12</v>
      </c>
    </row>
    <row r="4843" spans="1:18" s="843" customFormat="1" ht="22.5" x14ac:dyDescent="0.25">
      <c r="A4843" s="107" t="s">
        <v>25077</v>
      </c>
      <c r="B4843" s="10" t="s">
        <v>25078</v>
      </c>
      <c r="C4843" s="269" t="s">
        <v>30118</v>
      </c>
      <c r="D4843" s="841" t="s">
        <v>25302</v>
      </c>
      <c r="E4843" s="837">
        <v>3500</v>
      </c>
      <c r="F4843" s="269" t="s">
        <v>26402</v>
      </c>
      <c r="G4843" s="841" t="s">
        <v>26403</v>
      </c>
      <c r="H4843" s="842" t="s">
        <v>25096</v>
      </c>
      <c r="I4843" s="842" t="s">
        <v>25083</v>
      </c>
      <c r="J4843" s="107" t="s">
        <v>19093</v>
      </c>
      <c r="K4843" s="10">
        <v>1</v>
      </c>
      <c r="L4843" s="10">
        <v>12</v>
      </c>
      <c r="M4843" s="838">
        <v>44913.600000000006</v>
      </c>
      <c r="N4843" s="10">
        <v>1</v>
      </c>
      <c r="O4843" s="107">
        <v>6</v>
      </c>
      <c r="P4843" s="838">
        <v>22159.199999999997</v>
      </c>
      <c r="Q4843" s="10">
        <v>1</v>
      </c>
      <c r="R4843" s="107">
        <v>12</v>
      </c>
    </row>
    <row r="4844" spans="1:18" s="843" customFormat="1" ht="22.5" x14ac:dyDescent="0.25">
      <c r="A4844" s="107" t="s">
        <v>25077</v>
      </c>
      <c r="B4844" s="10" t="s">
        <v>25078</v>
      </c>
      <c r="C4844" s="269" t="s">
        <v>30118</v>
      </c>
      <c r="D4844" s="841" t="s">
        <v>25302</v>
      </c>
      <c r="E4844" s="837">
        <v>3500</v>
      </c>
      <c r="F4844" s="269" t="s">
        <v>26404</v>
      </c>
      <c r="G4844" s="841" t="s">
        <v>26405</v>
      </c>
      <c r="H4844" s="842" t="s">
        <v>25096</v>
      </c>
      <c r="I4844" s="842" t="s">
        <v>25083</v>
      </c>
      <c r="J4844" s="107" t="s">
        <v>19093</v>
      </c>
      <c r="K4844" s="10">
        <v>1</v>
      </c>
      <c r="L4844" s="10">
        <v>12</v>
      </c>
      <c r="M4844" s="838">
        <v>44913.600000000006</v>
      </c>
      <c r="N4844" s="10">
        <v>1</v>
      </c>
      <c r="O4844" s="107">
        <v>6</v>
      </c>
      <c r="P4844" s="838">
        <v>22159.199999999997</v>
      </c>
      <c r="Q4844" s="10">
        <v>1</v>
      </c>
      <c r="R4844" s="107">
        <v>12</v>
      </c>
    </row>
    <row r="4845" spans="1:18" s="843" customFormat="1" ht="22.5" x14ac:dyDescent="0.25">
      <c r="A4845" s="107" t="s">
        <v>25077</v>
      </c>
      <c r="B4845" s="10" t="s">
        <v>25078</v>
      </c>
      <c r="C4845" s="269" t="s">
        <v>30118</v>
      </c>
      <c r="D4845" s="841" t="s">
        <v>26059</v>
      </c>
      <c r="E4845" s="837">
        <v>3000</v>
      </c>
      <c r="F4845" s="269" t="s">
        <v>26406</v>
      </c>
      <c r="G4845" s="841" t="s">
        <v>26407</v>
      </c>
      <c r="H4845" s="842" t="s">
        <v>25096</v>
      </c>
      <c r="I4845" s="842" t="s">
        <v>25083</v>
      </c>
      <c r="J4845" s="107" t="s">
        <v>19093</v>
      </c>
      <c r="K4845" s="10">
        <v>1</v>
      </c>
      <c r="L4845" s="10">
        <v>12</v>
      </c>
      <c r="M4845" s="838">
        <v>38913.599999999999</v>
      </c>
      <c r="N4845" s="10">
        <v>1</v>
      </c>
      <c r="O4845" s="107">
        <v>6</v>
      </c>
      <c r="P4845" s="838">
        <v>19159.199999999997</v>
      </c>
      <c r="Q4845" s="10">
        <v>1</v>
      </c>
      <c r="R4845" s="107">
        <v>12</v>
      </c>
    </row>
    <row r="4846" spans="1:18" s="843" customFormat="1" ht="22.5" x14ac:dyDescent="0.25">
      <c r="A4846" s="107" t="s">
        <v>25077</v>
      </c>
      <c r="B4846" s="10" t="s">
        <v>25078</v>
      </c>
      <c r="C4846" s="269" t="s">
        <v>30118</v>
      </c>
      <c r="D4846" s="841" t="s">
        <v>25321</v>
      </c>
      <c r="E4846" s="837">
        <v>2000</v>
      </c>
      <c r="F4846" s="269" t="s">
        <v>26408</v>
      </c>
      <c r="G4846" s="841" t="s">
        <v>26409</v>
      </c>
      <c r="H4846" s="842" t="s">
        <v>25096</v>
      </c>
      <c r="I4846" s="842" t="s">
        <v>25083</v>
      </c>
      <c r="J4846" s="107" t="s">
        <v>19093</v>
      </c>
      <c r="K4846" s="10">
        <v>1</v>
      </c>
      <c r="L4846" s="10">
        <v>12</v>
      </c>
      <c r="M4846" s="838">
        <v>25559.563200000001</v>
      </c>
      <c r="N4846" s="10">
        <v>1</v>
      </c>
      <c r="O4846" s="107">
        <v>6</v>
      </c>
      <c r="P4846" s="838">
        <v>13080</v>
      </c>
      <c r="Q4846" s="10">
        <v>1</v>
      </c>
      <c r="R4846" s="107">
        <v>12</v>
      </c>
    </row>
    <row r="4847" spans="1:18" s="843" customFormat="1" ht="22.5" x14ac:dyDescent="0.25">
      <c r="A4847" s="107" t="s">
        <v>25077</v>
      </c>
      <c r="B4847" s="10" t="s">
        <v>25078</v>
      </c>
      <c r="C4847" s="269" t="s">
        <v>30118</v>
      </c>
      <c r="D4847" s="841" t="s">
        <v>25321</v>
      </c>
      <c r="E4847" s="837">
        <v>2000</v>
      </c>
      <c r="F4847" s="269" t="s">
        <v>26410</v>
      </c>
      <c r="G4847" s="841" t="s">
        <v>26411</v>
      </c>
      <c r="H4847" s="842" t="s">
        <v>25096</v>
      </c>
      <c r="I4847" s="842" t="s">
        <v>25083</v>
      </c>
      <c r="J4847" s="107" t="s">
        <v>19093</v>
      </c>
      <c r="K4847" s="10">
        <v>1</v>
      </c>
      <c r="L4847" s="10">
        <v>12</v>
      </c>
      <c r="M4847" s="838">
        <v>26697</v>
      </c>
      <c r="N4847" s="10">
        <v>1</v>
      </c>
      <c r="O4847" s="107">
        <v>6</v>
      </c>
      <c r="P4847" s="838">
        <v>13080</v>
      </c>
      <c r="Q4847" s="10">
        <v>1</v>
      </c>
      <c r="R4847" s="107">
        <v>12</v>
      </c>
    </row>
    <row r="4848" spans="1:18" s="843" customFormat="1" ht="22.5" x14ac:dyDescent="0.25">
      <c r="A4848" s="107" t="s">
        <v>25077</v>
      </c>
      <c r="B4848" s="10" t="s">
        <v>25078</v>
      </c>
      <c r="C4848" s="269" t="s">
        <v>30118</v>
      </c>
      <c r="D4848" s="841" t="s">
        <v>26412</v>
      </c>
      <c r="E4848" s="837">
        <v>7500</v>
      </c>
      <c r="F4848" s="269" t="s">
        <v>26413</v>
      </c>
      <c r="G4848" s="841" t="s">
        <v>26414</v>
      </c>
      <c r="H4848" s="842" t="s">
        <v>25096</v>
      </c>
      <c r="I4848" s="842" t="s">
        <v>25083</v>
      </c>
      <c r="J4848" s="107" t="s">
        <v>19093</v>
      </c>
      <c r="K4848" s="10">
        <v>1</v>
      </c>
      <c r="L4848" s="10">
        <v>12</v>
      </c>
      <c r="M4848" s="838">
        <v>93213.60000000002</v>
      </c>
      <c r="N4848" s="10">
        <v>1</v>
      </c>
      <c r="O4848" s="107">
        <v>6</v>
      </c>
      <c r="P4848" s="838">
        <v>46159.200000000004</v>
      </c>
      <c r="Q4848" s="10">
        <v>1</v>
      </c>
      <c r="R4848" s="107">
        <v>12</v>
      </c>
    </row>
    <row r="4849" spans="1:18" s="843" customFormat="1" ht="22.5" x14ac:dyDescent="0.25">
      <c r="A4849" s="107" t="s">
        <v>25077</v>
      </c>
      <c r="B4849" s="10" t="s">
        <v>25078</v>
      </c>
      <c r="C4849" s="269" t="s">
        <v>30118</v>
      </c>
      <c r="D4849" s="841" t="s">
        <v>25088</v>
      </c>
      <c r="E4849" s="837">
        <v>8000</v>
      </c>
      <c r="F4849" s="269" t="s">
        <v>26415</v>
      </c>
      <c r="G4849" s="841" t="s">
        <v>26416</v>
      </c>
      <c r="H4849" s="842" t="s">
        <v>25096</v>
      </c>
      <c r="I4849" s="842" t="s">
        <v>25083</v>
      </c>
      <c r="J4849" s="107" t="s">
        <v>19093</v>
      </c>
      <c r="K4849" s="10">
        <v>1</v>
      </c>
      <c r="L4849" s="10">
        <v>12</v>
      </c>
      <c r="M4849" s="838">
        <v>98913.60000000002</v>
      </c>
      <c r="N4849" s="10">
        <v>1</v>
      </c>
      <c r="O4849" s="107">
        <v>6</v>
      </c>
      <c r="P4849" s="838">
        <v>49159.200000000004</v>
      </c>
      <c r="Q4849" s="10">
        <v>1</v>
      </c>
      <c r="R4849" s="107">
        <v>12</v>
      </c>
    </row>
    <row r="4850" spans="1:18" s="843" customFormat="1" ht="22.5" x14ac:dyDescent="0.25">
      <c r="A4850" s="107" t="s">
        <v>25077</v>
      </c>
      <c r="B4850" s="10" t="s">
        <v>25078</v>
      </c>
      <c r="C4850" s="269" t="s">
        <v>30118</v>
      </c>
      <c r="D4850" s="841" t="s">
        <v>25088</v>
      </c>
      <c r="E4850" s="837">
        <v>8000</v>
      </c>
      <c r="F4850" s="269" t="s">
        <v>26417</v>
      </c>
      <c r="G4850" s="841" t="s">
        <v>26418</v>
      </c>
      <c r="H4850" s="842" t="s">
        <v>25096</v>
      </c>
      <c r="I4850" s="842" t="s">
        <v>25083</v>
      </c>
      <c r="J4850" s="107" t="s">
        <v>19093</v>
      </c>
      <c r="K4850" s="10">
        <v>1</v>
      </c>
      <c r="L4850" s="10">
        <v>12</v>
      </c>
      <c r="M4850" s="838">
        <v>98913.60000000002</v>
      </c>
      <c r="N4850" s="10">
        <v>2</v>
      </c>
      <c r="O4850" s="107">
        <v>6</v>
      </c>
      <c r="P4850" s="838">
        <v>40972.9</v>
      </c>
      <c r="Q4850" s="10">
        <v>1</v>
      </c>
      <c r="R4850" s="107">
        <v>12</v>
      </c>
    </row>
    <row r="4851" spans="1:18" s="843" customFormat="1" ht="22.5" x14ac:dyDescent="0.25">
      <c r="A4851" s="107" t="s">
        <v>25077</v>
      </c>
      <c r="B4851" s="10" t="s">
        <v>25078</v>
      </c>
      <c r="C4851" s="269" t="s">
        <v>30118</v>
      </c>
      <c r="D4851" s="841" t="s">
        <v>26341</v>
      </c>
      <c r="E4851" s="837">
        <v>5500</v>
      </c>
      <c r="F4851" s="269" t="s">
        <v>26419</v>
      </c>
      <c r="G4851" s="841" t="s">
        <v>26420</v>
      </c>
      <c r="H4851" s="842" t="s">
        <v>25096</v>
      </c>
      <c r="I4851" s="842" t="s">
        <v>25083</v>
      </c>
      <c r="J4851" s="107" t="s">
        <v>19093</v>
      </c>
      <c r="K4851" s="10">
        <v>1</v>
      </c>
      <c r="L4851" s="10">
        <v>12</v>
      </c>
      <c r="M4851" s="838">
        <v>68913.60000000002</v>
      </c>
      <c r="N4851" s="10">
        <v>1</v>
      </c>
      <c r="O4851" s="107">
        <v>6</v>
      </c>
      <c r="P4851" s="838">
        <v>34159.199999999997</v>
      </c>
      <c r="Q4851" s="10">
        <v>1</v>
      </c>
      <c r="R4851" s="107">
        <v>12</v>
      </c>
    </row>
    <row r="4852" spans="1:18" s="843" customFormat="1" ht="22.5" x14ac:dyDescent="0.25">
      <c r="A4852" s="107" t="s">
        <v>25077</v>
      </c>
      <c r="B4852" s="10" t="s">
        <v>25078</v>
      </c>
      <c r="C4852" s="269" t="s">
        <v>30118</v>
      </c>
      <c r="D4852" s="841" t="s">
        <v>26341</v>
      </c>
      <c r="E4852" s="837">
        <v>5500</v>
      </c>
      <c r="F4852" s="269" t="s">
        <v>26421</v>
      </c>
      <c r="G4852" s="841" t="s">
        <v>26422</v>
      </c>
      <c r="H4852" s="842" t="s">
        <v>25096</v>
      </c>
      <c r="I4852" s="842" t="s">
        <v>25083</v>
      </c>
      <c r="J4852" s="107" t="s">
        <v>19093</v>
      </c>
      <c r="K4852" s="10">
        <v>1</v>
      </c>
      <c r="L4852" s="10">
        <v>12</v>
      </c>
      <c r="M4852" s="838">
        <v>43450.040300000008</v>
      </c>
      <c r="N4852" s="10">
        <v>1</v>
      </c>
      <c r="O4852" s="107">
        <v>6</v>
      </c>
      <c r="P4852" s="838">
        <v>34159.199999999997</v>
      </c>
      <c r="Q4852" s="10">
        <v>1</v>
      </c>
      <c r="R4852" s="107">
        <v>12</v>
      </c>
    </row>
    <row r="4853" spans="1:18" s="843" customFormat="1" ht="22.5" x14ac:dyDescent="0.25">
      <c r="A4853" s="107" t="s">
        <v>25077</v>
      </c>
      <c r="B4853" s="10" t="s">
        <v>25078</v>
      </c>
      <c r="C4853" s="269" t="s">
        <v>30118</v>
      </c>
      <c r="D4853" s="841" t="s">
        <v>26423</v>
      </c>
      <c r="E4853" s="837">
        <v>1025</v>
      </c>
      <c r="F4853" s="269" t="s">
        <v>26424</v>
      </c>
      <c r="G4853" s="841" t="s">
        <v>26425</v>
      </c>
      <c r="H4853" s="842" t="s">
        <v>25096</v>
      </c>
      <c r="I4853" s="842" t="s">
        <v>25083</v>
      </c>
      <c r="J4853" s="107" t="s">
        <v>19093</v>
      </c>
      <c r="K4853" s="10">
        <v>1</v>
      </c>
      <c r="L4853" s="10">
        <v>12</v>
      </c>
      <c r="M4853" s="838">
        <v>13617</v>
      </c>
      <c r="N4853" s="10">
        <v>1</v>
      </c>
      <c r="O4853" s="107">
        <v>6</v>
      </c>
      <c r="P4853" s="838">
        <v>6540</v>
      </c>
      <c r="Q4853" s="10">
        <v>1</v>
      </c>
      <c r="R4853" s="107">
        <v>12</v>
      </c>
    </row>
    <row r="4854" spans="1:18" s="843" customFormat="1" ht="22.5" x14ac:dyDescent="0.25">
      <c r="A4854" s="107" t="s">
        <v>25077</v>
      </c>
      <c r="B4854" s="10" t="s">
        <v>25078</v>
      </c>
      <c r="C4854" s="269" t="s">
        <v>30118</v>
      </c>
      <c r="D4854" s="841" t="s">
        <v>26357</v>
      </c>
      <c r="E4854" s="837">
        <v>3000</v>
      </c>
      <c r="F4854" s="269" t="s">
        <v>26426</v>
      </c>
      <c r="G4854" s="841" t="s">
        <v>26427</v>
      </c>
      <c r="H4854" s="842" t="s">
        <v>25096</v>
      </c>
      <c r="I4854" s="842" t="s">
        <v>25083</v>
      </c>
      <c r="J4854" s="107" t="s">
        <v>19093</v>
      </c>
      <c r="K4854" s="10">
        <v>1</v>
      </c>
      <c r="L4854" s="10">
        <v>12</v>
      </c>
      <c r="M4854" s="838">
        <v>38913.599999999999</v>
      </c>
      <c r="N4854" s="10">
        <v>1</v>
      </c>
      <c r="O4854" s="107">
        <v>6</v>
      </c>
      <c r="P4854" s="838">
        <v>19159.199999999997</v>
      </c>
      <c r="Q4854" s="10">
        <v>1</v>
      </c>
      <c r="R4854" s="107">
        <v>12</v>
      </c>
    </row>
    <row r="4855" spans="1:18" s="843" customFormat="1" ht="22.5" x14ac:dyDescent="0.25">
      <c r="A4855" s="107" t="s">
        <v>25077</v>
      </c>
      <c r="B4855" s="10" t="s">
        <v>25078</v>
      </c>
      <c r="C4855" s="269" t="s">
        <v>30118</v>
      </c>
      <c r="D4855" s="841" t="s">
        <v>25088</v>
      </c>
      <c r="E4855" s="837">
        <v>8000</v>
      </c>
      <c r="F4855" s="269" t="s">
        <v>26428</v>
      </c>
      <c r="G4855" s="841" t="s">
        <v>26429</v>
      </c>
      <c r="H4855" s="842" t="s">
        <v>25096</v>
      </c>
      <c r="I4855" s="842" t="s">
        <v>25083</v>
      </c>
      <c r="J4855" s="107" t="s">
        <v>19093</v>
      </c>
      <c r="K4855" s="10">
        <v>1</v>
      </c>
      <c r="L4855" s="10">
        <v>12</v>
      </c>
      <c r="M4855" s="838">
        <v>98913.60000000002</v>
      </c>
      <c r="N4855" s="10">
        <v>1</v>
      </c>
      <c r="O4855" s="107">
        <v>6</v>
      </c>
      <c r="P4855" s="838">
        <v>49159.200000000004</v>
      </c>
      <c r="Q4855" s="10">
        <v>1</v>
      </c>
      <c r="R4855" s="107">
        <v>12</v>
      </c>
    </row>
    <row r="4856" spans="1:18" s="843" customFormat="1" ht="22.5" x14ac:dyDescent="0.25">
      <c r="A4856" s="107" t="s">
        <v>25077</v>
      </c>
      <c r="B4856" s="10" t="s">
        <v>25078</v>
      </c>
      <c r="C4856" s="269" t="s">
        <v>30118</v>
      </c>
      <c r="D4856" s="841" t="s">
        <v>26430</v>
      </c>
      <c r="E4856" s="837">
        <v>4500</v>
      </c>
      <c r="F4856" s="269" t="s">
        <v>26431</v>
      </c>
      <c r="G4856" s="841" t="s">
        <v>26432</v>
      </c>
      <c r="H4856" s="842" t="s">
        <v>25096</v>
      </c>
      <c r="I4856" s="842" t="s">
        <v>25083</v>
      </c>
      <c r="J4856" s="107" t="s">
        <v>19093</v>
      </c>
      <c r="K4856" s="10">
        <v>1</v>
      </c>
      <c r="L4856" s="10">
        <v>12</v>
      </c>
      <c r="M4856" s="838">
        <v>57294.850000000013</v>
      </c>
      <c r="N4856" s="10">
        <v>1</v>
      </c>
      <c r="O4856" s="107">
        <v>6</v>
      </c>
      <c r="P4856" s="838">
        <v>28159.199999999997</v>
      </c>
      <c r="Q4856" s="10">
        <v>1</v>
      </c>
      <c r="R4856" s="107">
        <v>12</v>
      </c>
    </row>
    <row r="4857" spans="1:18" s="843" customFormat="1" ht="22.5" x14ac:dyDescent="0.25">
      <c r="A4857" s="107" t="s">
        <v>25077</v>
      </c>
      <c r="B4857" s="10" t="s">
        <v>25078</v>
      </c>
      <c r="C4857" s="269" t="s">
        <v>30118</v>
      </c>
      <c r="D4857" s="841" t="s">
        <v>25520</v>
      </c>
      <c r="E4857" s="837">
        <v>1500</v>
      </c>
      <c r="F4857" s="269" t="s">
        <v>26433</v>
      </c>
      <c r="G4857" s="841" t="s">
        <v>26434</v>
      </c>
      <c r="H4857" s="842" t="s">
        <v>25096</v>
      </c>
      <c r="I4857" s="842" t="s">
        <v>25083</v>
      </c>
      <c r="J4857" s="107" t="s">
        <v>19093</v>
      </c>
      <c r="K4857" s="10">
        <v>1</v>
      </c>
      <c r="L4857" s="10">
        <v>12</v>
      </c>
      <c r="M4857" s="838">
        <v>20157</v>
      </c>
      <c r="N4857" s="10">
        <v>1</v>
      </c>
      <c r="O4857" s="107">
        <v>6</v>
      </c>
      <c r="P4857" s="838">
        <v>9810</v>
      </c>
      <c r="Q4857" s="10">
        <v>1</v>
      </c>
      <c r="R4857" s="107">
        <v>12</v>
      </c>
    </row>
    <row r="4858" spans="1:18" s="843" customFormat="1" ht="22.5" x14ac:dyDescent="0.25">
      <c r="A4858" s="107" t="s">
        <v>25077</v>
      </c>
      <c r="B4858" s="10" t="s">
        <v>25078</v>
      </c>
      <c r="C4858" s="269" t="s">
        <v>30118</v>
      </c>
      <c r="D4858" s="841" t="s">
        <v>25302</v>
      </c>
      <c r="E4858" s="837">
        <v>4500</v>
      </c>
      <c r="F4858" s="269" t="s">
        <v>26435</v>
      </c>
      <c r="G4858" s="841" t="s">
        <v>26436</v>
      </c>
      <c r="H4858" s="842" t="s">
        <v>25096</v>
      </c>
      <c r="I4858" s="842" t="s">
        <v>25083</v>
      </c>
      <c r="J4858" s="107" t="s">
        <v>19093</v>
      </c>
      <c r="K4858" s="10">
        <v>1</v>
      </c>
      <c r="L4858" s="10">
        <v>12</v>
      </c>
      <c r="M4858" s="838">
        <v>56913.600000000013</v>
      </c>
      <c r="N4858" s="10">
        <v>1</v>
      </c>
      <c r="O4858" s="107">
        <v>6</v>
      </c>
      <c r="P4858" s="838">
        <v>28159.199999999997</v>
      </c>
      <c r="Q4858" s="10">
        <v>1</v>
      </c>
      <c r="R4858" s="107">
        <v>12</v>
      </c>
    </row>
    <row r="4859" spans="1:18" s="843" customFormat="1" ht="22.5" x14ac:dyDescent="0.25">
      <c r="A4859" s="107" t="s">
        <v>25077</v>
      </c>
      <c r="B4859" s="10" t="s">
        <v>25078</v>
      </c>
      <c r="C4859" s="269" t="s">
        <v>30118</v>
      </c>
      <c r="D4859" s="841" t="s">
        <v>25302</v>
      </c>
      <c r="E4859" s="837">
        <v>4500</v>
      </c>
      <c r="F4859" s="269" t="s">
        <v>26437</v>
      </c>
      <c r="G4859" s="841" t="s">
        <v>26438</v>
      </c>
      <c r="H4859" s="842" t="s">
        <v>25096</v>
      </c>
      <c r="I4859" s="842" t="s">
        <v>25083</v>
      </c>
      <c r="J4859" s="107" t="s">
        <v>19093</v>
      </c>
      <c r="K4859" s="10">
        <v>1</v>
      </c>
      <c r="L4859" s="10">
        <v>12</v>
      </c>
      <c r="M4859" s="838">
        <v>56923.910000000018</v>
      </c>
      <c r="N4859" s="10">
        <v>1</v>
      </c>
      <c r="O4859" s="107">
        <v>6</v>
      </c>
      <c r="P4859" s="838">
        <v>28159.199999999997</v>
      </c>
      <c r="Q4859" s="10">
        <v>1</v>
      </c>
      <c r="R4859" s="107">
        <v>12</v>
      </c>
    </row>
    <row r="4860" spans="1:18" s="843" customFormat="1" ht="22.5" x14ac:dyDescent="0.25">
      <c r="A4860" s="107" t="s">
        <v>25077</v>
      </c>
      <c r="B4860" s="10" t="s">
        <v>25078</v>
      </c>
      <c r="C4860" s="269" t="s">
        <v>30118</v>
      </c>
      <c r="D4860" s="841" t="s">
        <v>25302</v>
      </c>
      <c r="E4860" s="837">
        <v>4500</v>
      </c>
      <c r="F4860" s="269" t="s">
        <v>26439</v>
      </c>
      <c r="G4860" s="841" t="s">
        <v>26440</v>
      </c>
      <c r="H4860" s="842" t="s">
        <v>25096</v>
      </c>
      <c r="I4860" s="842" t="s">
        <v>25083</v>
      </c>
      <c r="J4860" s="107" t="s">
        <v>19093</v>
      </c>
      <c r="K4860" s="10">
        <v>1</v>
      </c>
      <c r="L4860" s="10">
        <v>12</v>
      </c>
      <c r="M4860" s="838">
        <v>56913.600000000013</v>
      </c>
      <c r="N4860" s="10">
        <v>1</v>
      </c>
      <c r="O4860" s="107">
        <v>6</v>
      </c>
      <c r="P4860" s="838">
        <v>28159.199999999997</v>
      </c>
      <c r="Q4860" s="10">
        <v>1</v>
      </c>
      <c r="R4860" s="107">
        <v>12</v>
      </c>
    </row>
    <row r="4861" spans="1:18" s="843" customFormat="1" ht="22.5" x14ac:dyDescent="0.25">
      <c r="A4861" s="107" t="s">
        <v>25077</v>
      </c>
      <c r="B4861" s="10" t="s">
        <v>25078</v>
      </c>
      <c r="C4861" s="269" t="s">
        <v>30118</v>
      </c>
      <c r="D4861" s="841" t="s">
        <v>25321</v>
      </c>
      <c r="E4861" s="837">
        <v>2800</v>
      </c>
      <c r="F4861" s="269" t="s">
        <v>26441</v>
      </c>
      <c r="G4861" s="841" t="s">
        <v>26442</v>
      </c>
      <c r="H4861" s="842" t="s">
        <v>25096</v>
      </c>
      <c r="I4861" s="842" t="s">
        <v>25083</v>
      </c>
      <c r="J4861" s="107" t="s">
        <v>19090</v>
      </c>
      <c r="K4861" s="10">
        <v>1</v>
      </c>
      <c r="L4861" s="10">
        <v>12</v>
      </c>
      <c r="M4861" s="838">
        <v>36513.599999999999</v>
      </c>
      <c r="N4861" s="10">
        <v>1</v>
      </c>
      <c r="O4861" s="107">
        <v>6</v>
      </c>
      <c r="P4861" s="838">
        <v>17474.829699999998</v>
      </c>
      <c r="Q4861" s="10">
        <v>1</v>
      </c>
      <c r="R4861" s="107">
        <v>12</v>
      </c>
    </row>
    <row r="4862" spans="1:18" s="843" customFormat="1" ht="22.5" x14ac:dyDescent="0.25">
      <c r="A4862" s="107" t="s">
        <v>25077</v>
      </c>
      <c r="B4862" s="10" t="s">
        <v>25078</v>
      </c>
      <c r="C4862" s="269" t="s">
        <v>30118</v>
      </c>
      <c r="D4862" s="841" t="s">
        <v>26299</v>
      </c>
      <c r="E4862" s="837">
        <v>3000</v>
      </c>
      <c r="F4862" s="269" t="s">
        <v>26443</v>
      </c>
      <c r="G4862" s="841" t="s">
        <v>26444</v>
      </c>
      <c r="H4862" s="842" t="s">
        <v>25096</v>
      </c>
      <c r="I4862" s="842" t="s">
        <v>25083</v>
      </c>
      <c r="J4862" s="107" t="s">
        <v>19093</v>
      </c>
      <c r="K4862" s="10">
        <v>1</v>
      </c>
      <c r="L4862" s="10">
        <v>12</v>
      </c>
      <c r="M4862" s="838">
        <v>38913.599999999999</v>
      </c>
      <c r="N4862" s="10">
        <v>1</v>
      </c>
      <c r="O4862" s="107">
        <v>6</v>
      </c>
      <c r="P4862" s="838">
        <v>19159.199999999997</v>
      </c>
      <c r="Q4862" s="10">
        <v>1</v>
      </c>
      <c r="R4862" s="107">
        <v>12</v>
      </c>
    </row>
    <row r="4863" spans="1:18" s="843" customFormat="1" ht="22.5" x14ac:dyDescent="0.25">
      <c r="A4863" s="107" t="s">
        <v>25077</v>
      </c>
      <c r="B4863" s="10" t="s">
        <v>25078</v>
      </c>
      <c r="C4863" s="269" t="s">
        <v>30118</v>
      </c>
      <c r="D4863" s="841" t="s">
        <v>25302</v>
      </c>
      <c r="E4863" s="837">
        <v>3500</v>
      </c>
      <c r="F4863" s="269" t="s">
        <v>26445</v>
      </c>
      <c r="G4863" s="841" t="s">
        <v>26446</v>
      </c>
      <c r="H4863" s="842" t="s">
        <v>25096</v>
      </c>
      <c r="I4863" s="842" t="s">
        <v>25083</v>
      </c>
      <c r="J4863" s="107" t="s">
        <v>19093</v>
      </c>
      <c r="K4863" s="10">
        <v>1</v>
      </c>
      <c r="L4863" s="10">
        <v>12</v>
      </c>
      <c r="M4863" s="838">
        <v>44913.600000000006</v>
      </c>
      <c r="N4863" s="10">
        <v>1</v>
      </c>
      <c r="O4863" s="107">
        <v>6</v>
      </c>
      <c r="P4863" s="838">
        <v>22159.199999999997</v>
      </c>
      <c r="Q4863" s="10">
        <v>1</v>
      </c>
      <c r="R4863" s="107">
        <v>12</v>
      </c>
    </row>
    <row r="4864" spans="1:18" s="843" customFormat="1" ht="22.5" x14ac:dyDescent="0.25">
      <c r="A4864" s="107" t="s">
        <v>25077</v>
      </c>
      <c r="B4864" s="10" t="s">
        <v>25078</v>
      </c>
      <c r="C4864" s="269" t="s">
        <v>30118</v>
      </c>
      <c r="D4864" s="841" t="s">
        <v>25302</v>
      </c>
      <c r="E4864" s="837">
        <v>3500</v>
      </c>
      <c r="F4864" s="269" t="s">
        <v>26447</v>
      </c>
      <c r="G4864" s="841" t="s">
        <v>26448</v>
      </c>
      <c r="H4864" s="842" t="s">
        <v>25096</v>
      </c>
      <c r="I4864" s="842" t="s">
        <v>25083</v>
      </c>
      <c r="J4864" s="107" t="s">
        <v>19093</v>
      </c>
      <c r="K4864" s="10">
        <v>1</v>
      </c>
      <c r="L4864" s="10">
        <v>12</v>
      </c>
      <c r="M4864" s="838">
        <v>44913.600000000006</v>
      </c>
      <c r="N4864" s="10">
        <v>1</v>
      </c>
      <c r="O4864" s="107">
        <v>6</v>
      </c>
      <c r="P4864" s="838">
        <v>22159.199999999997</v>
      </c>
      <c r="Q4864" s="10">
        <v>1</v>
      </c>
      <c r="R4864" s="107">
        <v>12</v>
      </c>
    </row>
    <row r="4865" spans="1:18" s="843" customFormat="1" ht="22.5" x14ac:dyDescent="0.25">
      <c r="A4865" s="107" t="s">
        <v>25077</v>
      </c>
      <c r="B4865" s="10" t="s">
        <v>25078</v>
      </c>
      <c r="C4865" s="269" t="s">
        <v>30118</v>
      </c>
      <c r="D4865" s="841" t="s">
        <v>26449</v>
      </c>
      <c r="E4865" s="837">
        <v>8000</v>
      </c>
      <c r="F4865" s="269" t="s">
        <v>26450</v>
      </c>
      <c r="G4865" s="841" t="s">
        <v>26451</v>
      </c>
      <c r="H4865" s="842" t="s">
        <v>25096</v>
      </c>
      <c r="I4865" s="842" t="s">
        <v>25083</v>
      </c>
      <c r="J4865" s="107" t="s">
        <v>19093</v>
      </c>
      <c r="K4865" s="10">
        <v>1</v>
      </c>
      <c r="L4865" s="10">
        <v>12</v>
      </c>
      <c r="M4865" s="838">
        <v>99213.60000000002</v>
      </c>
      <c r="N4865" s="10">
        <v>1</v>
      </c>
      <c r="O4865" s="107">
        <v>6</v>
      </c>
      <c r="P4865" s="838">
        <v>49159.200000000004</v>
      </c>
      <c r="Q4865" s="10">
        <v>1</v>
      </c>
      <c r="R4865" s="107">
        <v>12</v>
      </c>
    </row>
    <row r="4866" spans="1:18" s="843" customFormat="1" ht="22.5" x14ac:dyDescent="0.25">
      <c r="A4866" s="107" t="s">
        <v>25077</v>
      </c>
      <c r="B4866" s="10" t="s">
        <v>25078</v>
      </c>
      <c r="C4866" s="269" t="s">
        <v>30118</v>
      </c>
      <c r="D4866" s="841" t="s">
        <v>26452</v>
      </c>
      <c r="E4866" s="837">
        <v>3500</v>
      </c>
      <c r="F4866" s="269" t="s">
        <v>26453</v>
      </c>
      <c r="G4866" s="841" t="s">
        <v>26454</v>
      </c>
      <c r="H4866" s="842" t="s">
        <v>25096</v>
      </c>
      <c r="I4866" s="842" t="s">
        <v>25083</v>
      </c>
      <c r="J4866" s="107" t="s">
        <v>19093</v>
      </c>
      <c r="K4866" s="10">
        <v>1</v>
      </c>
      <c r="L4866" s="10">
        <v>12</v>
      </c>
      <c r="M4866" s="838">
        <v>44913.600000000006</v>
      </c>
      <c r="N4866" s="10">
        <v>1</v>
      </c>
      <c r="O4866" s="107">
        <v>6</v>
      </c>
      <c r="P4866" s="838">
        <v>22159.199999999997</v>
      </c>
      <c r="Q4866" s="10">
        <v>1</v>
      </c>
      <c r="R4866" s="107">
        <v>12</v>
      </c>
    </row>
    <row r="4867" spans="1:18" s="843" customFormat="1" ht="22.5" x14ac:dyDescent="0.25">
      <c r="A4867" s="107" t="s">
        <v>25077</v>
      </c>
      <c r="B4867" s="10" t="s">
        <v>25078</v>
      </c>
      <c r="C4867" s="269" t="s">
        <v>30118</v>
      </c>
      <c r="D4867" s="841" t="s">
        <v>25088</v>
      </c>
      <c r="E4867" s="837">
        <v>8000</v>
      </c>
      <c r="F4867" s="269" t="s">
        <v>26455</v>
      </c>
      <c r="G4867" s="841" t="s">
        <v>26456</v>
      </c>
      <c r="H4867" s="842" t="s">
        <v>25096</v>
      </c>
      <c r="I4867" s="842" t="s">
        <v>25083</v>
      </c>
      <c r="J4867" s="107" t="s">
        <v>19093</v>
      </c>
      <c r="K4867" s="10">
        <v>1</v>
      </c>
      <c r="L4867" s="10">
        <v>12</v>
      </c>
      <c r="M4867" s="838">
        <v>98913.60000000002</v>
      </c>
      <c r="N4867" s="10">
        <v>1</v>
      </c>
      <c r="O4867" s="107">
        <v>6</v>
      </c>
      <c r="P4867" s="838">
        <v>49159.200000000004</v>
      </c>
      <c r="Q4867" s="10">
        <v>1</v>
      </c>
      <c r="R4867" s="107">
        <v>12</v>
      </c>
    </row>
    <row r="4868" spans="1:18" s="843" customFormat="1" ht="22.5" x14ac:dyDescent="0.25">
      <c r="A4868" s="107" t="s">
        <v>25077</v>
      </c>
      <c r="B4868" s="10" t="s">
        <v>25078</v>
      </c>
      <c r="C4868" s="269" t="s">
        <v>30118</v>
      </c>
      <c r="D4868" s="841" t="s">
        <v>18285</v>
      </c>
      <c r="E4868" s="837">
        <v>3000</v>
      </c>
      <c r="F4868" s="269" t="s">
        <v>26457</v>
      </c>
      <c r="G4868" s="841" t="s">
        <v>26458</v>
      </c>
      <c r="H4868" s="842" t="s">
        <v>25096</v>
      </c>
      <c r="I4868" s="842" t="s">
        <v>25083</v>
      </c>
      <c r="J4868" s="107" t="s">
        <v>19093</v>
      </c>
      <c r="K4868" s="10">
        <v>1</v>
      </c>
      <c r="L4868" s="10">
        <v>12</v>
      </c>
      <c r="M4868" s="838">
        <v>38913.599999999999</v>
      </c>
      <c r="N4868" s="10">
        <v>1</v>
      </c>
      <c r="O4868" s="107">
        <v>6</v>
      </c>
      <c r="P4868" s="838">
        <v>18859.199999999997</v>
      </c>
      <c r="Q4868" s="10">
        <v>1</v>
      </c>
      <c r="R4868" s="107">
        <v>12</v>
      </c>
    </row>
    <row r="4869" spans="1:18" s="843" customFormat="1" ht="22.5" x14ac:dyDescent="0.25">
      <c r="A4869" s="107" t="s">
        <v>25077</v>
      </c>
      <c r="B4869" s="10" t="s">
        <v>25078</v>
      </c>
      <c r="C4869" s="269" t="s">
        <v>30118</v>
      </c>
      <c r="D4869" s="841" t="s">
        <v>25384</v>
      </c>
      <c r="E4869" s="837">
        <v>4500</v>
      </c>
      <c r="F4869" s="269" t="s">
        <v>26459</v>
      </c>
      <c r="G4869" s="841" t="s">
        <v>26460</v>
      </c>
      <c r="H4869" s="842" t="s">
        <v>25096</v>
      </c>
      <c r="I4869" s="842" t="s">
        <v>25083</v>
      </c>
      <c r="J4869" s="107" t="s">
        <v>19093</v>
      </c>
      <c r="K4869" s="10">
        <v>1</v>
      </c>
      <c r="L4869" s="10">
        <v>12</v>
      </c>
      <c r="M4869" s="838">
        <v>56913.600000000013</v>
      </c>
      <c r="N4869" s="10">
        <v>1</v>
      </c>
      <c r="O4869" s="107">
        <v>6</v>
      </c>
      <c r="P4869" s="838">
        <v>28159.199999999997</v>
      </c>
      <c r="Q4869" s="10">
        <v>1</v>
      </c>
      <c r="R4869" s="107">
        <v>12</v>
      </c>
    </row>
    <row r="4870" spans="1:18" s="843" customFormat="1" ht="22.5" x14ac:dyDescent="0.25">
      <c r="A4870" s="107" t="s">
        <v>25077</v>
      </c>
      <c r="B4870" s="10" t="s">
        <v>25078</v>
      </c>
      <c r="C4870" s="269" t="s">
        <v>30118</v>
      </c>
      <c r="D4870" s="841" t="s">
        <v>18285</v>
      </c>
      <c r="E4870" s="837">
        <v>3000</v>
      </c>
      <c r="F4870" s="269" t="s">
        <v>26461</v>
      </c>
      <c r="G4870" s="841" t="s">
        <v>26462</v>
      </c>
      <c r="H4870" s="842" t="s">
        <v>25096</v>
      </c>
      <c r="I4870" s="842" t="s">
        <v>25083</v>
      </c>
      <c r="J4870" s="107" t="s">
        <v>19093</v>
      </c>
      <c r="K4870" s="10">
        <v>1</v>
      </c>
      <c r="L4870" s="10">
        <v>12</v>
      </c>
      <c r="M4870" s="838">
        <v>38913.599999999999</v>
      </c>
      <c r="N4870" s="10">
        <v>1</v>
      </c>
      <c r="O4870" s="107">
        <v>6</v>
      </c>
      <c r="P4870" s="838">
        <v>19159.199999999997</v>
      </c>
      <c r="Q4870" s="10">
        <v>1</v>
      </c>
      <c r="R4870" s="107">
        <v>12</v>
      </c>
    </row>
    <row r="4871" spans="1:18" s="843" customFormat="1" ht="22.5" x14ac:dyDescent="0.25">
      <c r="A4871" s="107" t="s">
        <v>25077</v>
      </c>
      <c r="B4871" s="10" t="s">
        <v>25078</v>
      </c>
      <c r="C4871" s="269" t="s">
        <v>30118</v>
      </c>
      <c r="D4871" s="841" t="s">
        <v>26381</v>
      </c>
      <c r="E4871" s="837">
        <v>6000</v>
      </c>
      <c r="F4871" s="269" t="s">
        <v>26463</v>
      </c>
      <c r="G4871" s="841" t="s">
        <v>26464</v>
      </c>
      <c r="H4871" s="842" t="s">
        <v>25096</v>
      </c>
      <c r="I4871" s="842" t="s">
        <v>25083</v>
      </c>
      <c r="J4871" s="107" t="s">
        <v>19093</v>
      </c>
      <c r="K4871" s="10">
        <v>1</v>
      </c>
      <c r="L4871" s="10">
        <v>12</v>
      </c>
      <c r="M4871" s="838">
        <v>74713.60000000002</v>
      </c>
      <c r="N4871" s="10">
        <v>1</v>
      </c>
      <c r="O4871" s="107">
        <v>6</v>
      </c>
      <c r="P4871" s="838">
        <v>36959.199999999997</v>
      </c>
      <c r="Q4871" s="10">
        <v>1</v>
      </c>
      <c r="R4871" s="107">
        <v>12</v>
      </c>
    </row>
    <row r="4872" spans="1:18" s="843" customFormat="1" ht="22.5" x14ac:dyDescent="0.25">
      <c r="A4872" s="107" t="s">
        <v>25077</v>
      </c>
      <c r="B4872" s="10" t="s">
        <v>25078</v>
      </c>
      <c r="C4872" s="269" t="s">
        <v>30118</v>
      </c>
      <c r="D4872" s="841" t="s">
        <v>26465</v>
      </c>
      <c r="E4872" s="837">
        <v>3000</v>
      </c>
      <c r="F4872" s="269" t="s">
        <v>26466</v>
      </c>
      <c r="G4872" s="841" t="s">
        <v>26467</v>
      </c>
      <c r="H4872" s="842" t="s">
        <v>25096</v>
      </c>
      <c r="I4872" s="842" t="s">
        <v>25083</v>
      </c>
      <c r="J4872" s="107" t="s">
        <v>19093</v>
      </c>
      <c r="K4872" s="10">
        <v>1</v>
      </c>
      <c r="L4872" s="10">
        <v>12</v>
      </c>
      <c r="M4872" s="838">
        <v>38913.599999999999</v>
      </c>
      <c r="N4872" s="10">
        <v>1</v>
      </c>
      <c r="O4872" s="107">
        <v>6</v>
      </c>
      <c r="P4872" s="838">
        <v>19159.199999999997</v>
      </c>
      <c r="Q4872" s="10">
        <v>1</v>
      </c>
      <c r="R4872" s="107">
        <v>12</v>
      </c>
    </row>
    <row r="4873" spans="1:18" s="843" customFormat="1" ht="22.5" x14ac:dyDescent="0.25">
      <c r="A4873" s="107" t="s">
        <v>25077</v>
      </c>
      <c r="B4873" s="10" t="s">
        <v>25078</v>
      </c>
      <c r="C4873" s="269" t="s">
        <v>30118</v>
      </c>
      <c r="D4873" s="841" t="s">
        <v>25391</v>
      </c>
      <c r="E4873" s="837">
        <v>5000</v>
      </c>
      <c r="F4873" s="269" t="s">
        <v>26468</v>
      </c>
      <c r="G4873" s="841" t="s">
        <v>26469</v>
      </c>
      <c r="H4873" s="842" t="s">
        <v>25096</v>
      </c>
      <c r="I4873" s="842" t="s">
        <v>25083</v>
      </c>
      <c r="J4873" s="107" t="s">
        <v>19093</v>
      </c>
      <c r="K4873" s="10">
        <v>1</v>
      </c>
      <c r="L4873" s="10">
        <v>12</v>
      </c>
      <c r="M4873" s="838">
        <v>62913.600000000013</v>
      </c>
      <c r="N4873" s="10">
        <v>1</v>
      </c>
      <c r="O4873" s="107">
        <v>6</v>
      </c>
      <c r="P4873" s="838">
        <v>31159.199999999997</v>
      </c>
      <c r="Q4873" s="10">
        <v>1</v>
      </c>
      <c r="R4873" s="107">
        <v>12</v>
      </c>
    </row>
    <row r="4874" spans="1:18" s="843" customFormat="1" ht="22.5" x14ac:dyDescent="0.25">
      <c r="A4874" s="107" t="s">
        <v>25077</v>
      </c>
      <c r="B4874" s="10" t="s">
        <v>25078</v>
      </c>
      <c r="C4874" s="269" t="s">
        <v>30118</v>
      </c>
      <c r="D4874" s="841" t="s">
        <v>25520</v>
      </c>
      <c r="E4874" s="837">
        <v>2000</v>
      </c>
      <c r="F4874" s="269" t="s">
        <v>26470</v>
      </c>
      <c r="G4874" s="841" t="s">
        <v>26471</v>
      </c>
      <c r="H4874" s="842" t="s">
        <v>25096</v>
      </c>
      <c r="I4874" s="842" t="s">
        <v>25131</v>
      </c>
      <c r="J4874" s="107" t="s">
        <v>19093</v>
      </c>
      <c r="K4874" s="10">
        <v>1</v>
      </c>
      <c r="L4874" s="10">
        <v>12</v>
      </c>
      <c r="M4874" s="838">
        <v>22837.74</v>
      </c>
      <c r="N4874" s="10">
        <v>1</v>
      </c>
      <c r="O4874" s="107">
        <v>6</v>
      </c>
      <c r="P4874" s="838">
        <v>13080</v>
      </c>
      <c r="Q4874" s="10">
        <v>1</v>
      </c>
      <c r="R4874" s="107">
        <v>12</v>
      </c>
    </row>
    <row r="4875" spans="1:18" s="843" customFormat="1" ht="22.5" x14ac:dyDescent="0.25">
      <c r="A4875" s="107" t="s">
        <v>25077</v>
      </c>
      <c r="B4875" s="10" t="s">
        <v>25078</v>
      </c>
      <c r="C4875" s="269" t="s">
        <v>30118</v>
      </c>
      <c r="D4875" s="841" t="s">
        <v>25091</v>
      </c>
      <c r="E4875" s="837">
        <v>7000</v>
      </c>
      <c r="F4875" s="269" t="s">
        <v>26472</v>
      </c>
      <c r="G4875" s="841" t="s">
        <v>26473</v>
      </c>
      <c r="H4875" s="842" t="s">
        <v>25096</v>
      </c>
      <c r="I4875" s="842" t="s">
        <v>25083</v>
      </c>
      <c r="J4875" s="107" t="s">
        <v>19093</v>
      </c>
      <c r="K4875" s="10">
        <v>1</v>
      </c>
      <c r="L4875" s="10">
        <v>12</v>
      </c>
      <c r="M4875" s="838">
        <v>87213.60000000002</v>
      </c>
      <c r="N4875" s="10">
        <v>1</v>
      </c>
      <c r="O4875" s="107">
        <v>6</v>
      </c>
      <c r="P4875" s="838">
        <v>43159.200000000004</v>
      </c>
      <c r="Q4875" s="10">
        <v>1</v>
      </c>
      <c r="R4875" s="107">
        <v>12</v>
      </c>
    </row>
    <row r="4876" spans="1:18" s="843" customFormat="1" ht="22.5" x14ac:dyDescent="0.25">
      <c r="A4876" s="107" t="s">
        <v>25077</v>
      </c>
      <c r="B4876" s="10" t="s">
        <v>25078</v>
      </c>
      <c r="C4876" s="269" t="s">
        <v>30118</v>
      </c>
      <c r="D4876" s="841" t="s">
        <v>25302</v>
      </c>
      <c r="E4876" s="837">
        <v>3500</v>
      </c>
      <c r="F4876" s="269" t="s">
        <v>26474</v>
      </c>
      <c r="G4876" s="841" t="s">
        <v>26475</v>
      </c>
      <c r="H4876" s="842" t="s">
        <v>25096</v>
      </c>
      <c r="I4876" s="842" t="s">
        <v>25083</v>
      </c>
      <c r="J4876" s="107" t="s">
        <v>19093</v>
      </c>
      <c r="K4876" s="10">
        <v>1</v>
      </c>
      <c r="L4876" s="10">
        <v>12</v>
      </c>
      <c r="M4876" s="838">
        <v>44913.600000000006</v>
      </c>
      <c r="N4876" s="10">
        <v>1</v>
      </c>
      <c r="O4876" s="107">
        <v>6</v>
      </c>
      <c r="P4876" s="838">
        <v>22159.199999999997</v>
      </c>
      <c r="Q4876" s="10">
        <v>1</v>
      </c>
      <c r="R4876" s="107">
        <v>12</v>
      </c>
    </row>
    <row r="4877" spans="1:18" s="843" customFormat="1" ht="22.5" x14ac:dyDescent="0.25">
      <c r="A4877" s="107" t="s">
        <v>25077</v>
      </c>
      <c r="B4877" s="10" t="s">
        <v>25078</v>
      </c>
      <c r="C4877" s="269" t="s">
        <v>30118</v>
      </c>
      <c r="D4877" s="841" t="s">
        <v>25302</v>
      </c>
      <c r="E4877" s="837">
        <v>4500</v>
      </c>
      <c r="F4877" s="269" t="s">
        <v>26476</v>
      </c>
      <c r="G4877" s="841" t="s">
        <v>26477</v>
      </c>
      <c r="H4877" s="842" t="s">
        <v>25096</v>
      </c>
      <c r="I4877" s="842" t="s">
        <v>25083</v>
      </c>
      <c r="J4877" s="107" t="s">
        <v>19093</v>
      </c>
      <c r="K4877" s="10">
        <v>1</v>
      </c>
      <c r="L4877" s="10">
        <v>12</v>
      </c>
      <c r="M4877" s="838">
        <v>56913.600000000013</v>
      </c>
      <c r="N4877" s="10">
        <v>1</v>
      </c>
      <c r="O4877" s="107">
        <v>6</v>
      </c>
      <c r="P4877" s="838">
        <v>28159.199999999997</v>
      </c>
      <c r="Q4877" s="10">
        <v>1</v>
      </c>
      <c r="R4877" s="107">
        <v>12</v>
      </c>
    </row>
    <row r="4878" spans="1:18" s="843" customFormat="1" ht="22.5" x14ac:dyDescent="0.25">
      <c r="A4878" s="107" t="s">
        <v>25077</v>
      </c>
      <c r="B4878" s="10" t="s">
        <v>25078</v>
      </c>
      <c r="C4878" s="269" t="s">
        <v>30118</v>
      </c>
      <c r="D4878" s="841" t="s">
        <v>26478</v>
      </c>
      <c r="E4878" s="837">
        <v>3000</v>
      </c>
      <c r="F4878" s="269" t="s">
        <v>26479</v>
      </c>
      <c r="G4878" s="841" t="s">
        <v>26480</v>
      </c>
      <c r="H4878" s="842" t="s">
        <v>25096</v>
      </c>
      <c r="I4878" s="842" t="s">
        <v>25083</v>
      </c>
      <c r="J4878" s="107" t="s">
        <v>19093</v>
      </c>
      <c r="K4878" s="10">
        <v>1</v>
      </c>
      <c r="L4878" s="10">
        <v>12</v>
      </c>
      <c r="M4878" s="838">
        <v>38913.599999999999</v>
      </c>
      <c r="N4878" s="10">
        <v>1</v>
      </c>
      <c r="O4878" s="107">
        <v>6</v>
      </c>
      <c r="P4878" s="838">
        <v>19159.199999999997</v>
      </c>
      <c r="Q4878" s="10">
        <v>1</v>
      </c>
      <c r="R4878" s="107">
        <v>12</v>
      </c>
    </row>
    <row r="4879" spans="1:18" s="843" customFormat="1" ht="22.5" x14ac:dyDescent="0.25">
      <c r="A4879" s="107" t="s">
        <v>25077</v>
      </c>
      <c r="B4879" s="10" t="s">
        <v>25078</v>
      </c>
      <c r="C4879" s="269" t="s">
        <v>30118</v>
      </c>
      <c r="D4879" s="841" t="s">
        <v>25088</v>
      </c>
      <c r="E4879" s="837">
        <v>8000</v>
      </c>
      <c r="F4879" s="269" t="s">
        <v>26481</v>
      </c>
      <c r="G4879" s="841" t="s">
        <v>26482</v>
      </c>
      <c r="H4879" s="842" t="s">
        <v>25096</v>
      </c>
      <c r="I4879" s="842" t="s">
        <v>25083</v>
      </c>
      <c r="J4879" s="107" t="s">
        <v>19093</v>
      </c>
      <c r="K4879" s="10">
        <v>1</v>
      </c>
      <c r="L4879" s="10">
        <v>12</v>
      </c>
      <c r="M4879" s="838">
        <v>98913.60000000002</v>
      </c>
      <c r="N4879" s="10">
        <v>1</v>
      </c>
      <c r="O4879" s="107">
        <v>6</v>
      </c>
      <c r="P4879" s="838">
        <v>49159.200000000004</v>
      </c>
      <c r="Q4879" s="10">
        <v>1</v>
      </c>
      <c r="R4879" s="107">
        <v>12</v>
      </c>
    </row>
    <row r="4880" spans="1:18" s="843" customFormat="1" ht="22.5" x14ac:dyDescent="0.25">
      <c r="A4880" s="107" t="s">
        <v>25077</v>
      </c>
      <c r="B4880" s="10" t="s">
        <v>25078</v>
      </c>
      <c r="C4880" s="269" t="s">
        <v>30118</v>
      </c>
      <c r="D4880" s="841" t="s">
        <v>25384</v>
      </c>
      <c r="E4880" s="837">
        <v>4500</v>
      </c>
      <c r="F4880" s="269" t="s">
        <v>26483</v>
      </c>
      <c r="G4880" s="841" t="s">
        <v>26484</v>
      </c>
      <c r="H4880" s="842" t="s">
        <v>25096</v>
      </c>
      <c r="I4880" s="842" t="s">
        <v>25083</v>
      </c>
      <c r="J4880" s="107" t="s">
        <v>19093</v>
      </c>
      <c r="K4880" s="10">
        <v>1</v>
      </c>
      <c r="L4880" s="10">
        <v>12</v>
      </c>
      <c r="M4880" s="838">
        <v>56913.600000000013</v>
      </c>
      <c r="N4880" s="10">
        <v>1</v>
      </c>
      <c r="O4880" s="107">
        <v>6</v>
      </c>
      <c r="P4880" s="838">
        <v>0</v>
      </c>
      <c r="Q4880" s="10">
        <v>1</v>
      </c>
      <c r="R4880" s="107">
        <v>12</v>
      </c>
    </row>
    <row r="4881" spans="1:18" s="843" customFormat="1" ht="22.5" x14ac:dyDescent="0.25">
      <c r="A4881" s="107" t="s">
        <v>25077</v>
      </c>
      <c r="B4881" s="10" t="s">
        <v>25078</v>
      </c>
      <c r="C4881" s="269" t="s">
        <v>30118</v>
      </c>
      <c r="D4881" s="841" t="s">
        <v>25302</v>
      </c>
      <c r="E4881" s="837">
        <v>3500</v>
      </c>
      <c r="F4881" s="269" t="s">
        <v>26485</v>
      </c>
      <c r="G4881" s="841" t="s">
        <v>26486</v>
      </c>
      <c r="H4881" s="842" t="s">
        <v>25096</v>
      </c>
      <c r="I4881" s="842" t="s">
        <v>25083</v>
      </c>
      <c r="J4881" s="107" t="s">
        <v>19093</v>
      </c>
      <c r="K4881" s="10">
        <v>1</v>
      </c>
      <c r="L4881" s="10">
        <v>12</v>
      </c>
      <c r="M4881" s="838">
        <v>44913.600000000006</v>
      </c>
      <c r="N4881" s="10">
        <v>1</v>
      </c>
      <c r="O4881" s="107">
        <v>6</v>
      </c>
      <c r="P4881" s="838">
        <v>22159.199999999997</v>
      </c>
      <c r="Q4881" s="10">
        <v>1</v>
      </c>
      <c r="R4881" s="107">
        <v>12</v>
      </c>
    </row>
    <row r="4882" spans="1:18" s="843" customFormat="1" ht="22.5" x14ac:dyDescent="0.25">
      <c r="A4882" s="107" t="s">
        <v>25077</v>
      </c>
      <c r="B4882" s="10" t="s">
        <v>25078</v>
      </c>
      <c r="C4882" s="269" t="s">
        <v>30118</v>
      </c>
      <c r="D4882" s="841" t="s">
        <v>25302</v>
      </c>
      <c r="E4882" s="837">
        <v>4500</v>
      </c>
      <c r="F4882" s="269" t="s">
        <v>26487</v>
      </c>
      <c r="G4882" s="841" t="s">
        <v>26488</v>
      </c>
      <c r="H4882" s="842" t="s">
        <v>25096</v>
      </c>
      <c r="I4882" s="842" t="s">
        <v>25083</v>
      </c>
      <c r="J4882" s="107" t="s">
        <v>19093</v>
      </c>
      <c r="K4882" s="10">
        <v>1</v>
      </c>
      <c r="L4882" s="10">
        <v>12</v>
      </c>
      <c r="M4882" s="838">
        <v>56913.600000000013</v>
      </c>
      <c r="N4882" s="10">
        <v>1</v>
      </c>
      <c r="O4882" s="107">
        <v>6</v>
      </c>
      <c r="P4882" s="838">
        <v>28159.199999999997</v>
      </c>
      <c r="Q4882" s="10">
        <v>1</v>
      </c>
      <c r="R4882" s="107">
        <v>12</v>
      </c>
    </row>
    <row r="4883" spans="1:18" s="843" customFormat="1" ht="22.5" x14ac:dyDescent="0.25">
      <c r="A4883" s="107" t="s">
        <v>25077</v>
      </c>
      <c r="B4883" s="10" t="s">
        <v>25078</v>
      </c>
      <c r="C4883" s="269" t="s">
        <v>30118</v>
      </c>
      <c r="D4883" s="841" t="s">
        <v>15456</v>
      </c>
      <c r="E4883" s="837">
        <v>11000</v>
      </c>
      <c r="F4883" s="269" t="s">
        <v>26489</v>
      </c>
      <c r="G4883" s="841" t="s">
        <v>26490</v>
      </c>
      <c r="H4883" s="842" t="s">
        <v>25096</v>
      </c>
      <c r="I4883" s="842" t="s">
        <v>25083</v>
      </c>
      <c r="J4883" s="107" t="s">
        <v>19093</v>
      </c>
      <c r="K4883" s="10">
        <v>1</v>
      </c>
      <c r="L4883" s="10">
        <v>12</v>
      </c>
      <c r="M4883" s="838">
        <v>134913.60000000001</v>
      </c>
      <c r="N4883" s="10">
        <v>1</v>
      </c>
      <c r="O4883" s="107">
        <v>6</v>
      </c>
      <c r="P4883" s="838">
        <v>67159.200000000012</v>
      </c>
      <c r="Q4883" s="10">
        <v>1</v>
      </c>
      <c r="R4883" s="107">
        <v>12</v>
      </c>
    </row>
    <row r="4884" spans="1:18" s="843" customFormat="1" ht="22.5" x14ac:dyDescent="0.25">
      <c r="A4884" s="107" t="s">
        <v>25077</v>
      </c>
      <c r="B4884" s="10" t="s">
        <v>25078</v>
      </c>
      <c r="C4884" s="269" t="s">
        <v>30118</v>
      </c>
      <c r="D4884" s="841" t="s">
        <v>25302</v>
      </c>
      <c r="E4884" s="837">
        <v>4500</v>
      </c>
      <c r="F4884" s="269" t="s">
        <v>26491</v>
      </c>
      <c r="G4884" s="841" t="s">
        <v>26492</v>
      </c>
      <c r="H4884" s="842" t="s">
        <v>25096</v>
      </c>
      <c r="I4884" s="842" t="s">
        <v>25083</v>
      </c>
      <c r="J4884" s="107" t="s">
        <v>19093</v>
      </c>
      <c r="K4884" s="10">
        <v>1</v>
      </c>
      <c r="L4884" s="10">
        <v>12</v>
      </c>
      <c r="M4884" s="838">
        <v>56913.600000000013</v>
      </c>
      <c r="N4884" s="10">
        <v>1</v>
      </c>
      <c r="O4884" s="107">
        <v>6</v>
      </c>
      <c r="P4884" s="838">
        <v>28159.199999999997</v>
      </c>
      <c r="Q4884" s="10">
        <v>1</v>
      </c>
      <c r="R4884" s="107">
        <v>12</v>
      </c>
    </row>
    <row r="4885" spans="1:18" s="843" customFormat="1" ht="22.5" x14ac:dyDescent="0.25">
      <c r="A4885" s="107" t="s">
        <v>25077</v>
      </c>
      <c r="B4885" s="10" t="s">
        <v>25078</v>
      </c>
      <c r="C4885" s="269" t="s">
        <v>30118</v>
      </c>
      <c r="D4885" s="841" t="s">
        <v>26063</v>
      </c>
      <c r="E4885" s="837">
        <v>5500</v>
      </c>
      <c r="F4885" s="269" t="s">
        <v>26493</v>
      </c>
      <c r="G4885" s="841" t="s">
        <v>26494</v>
      </c>
      <c r="H4885" s="842" t="s">
        <v>25096</v>
      </c>
      <c r="I4885" s="842" t="s">
        <v>25083</v>
      </c>
      <c r="J4885" s="107" t="s">
        <v>19093</v>
      </c>
      <c r="K4885" s="10">
        <v>1</v>
      </c>
      <c r="L4885" s="10">
        <v>12</v>
      </c>
      <c r="M4885" s="838">
        <v>68913.60000000002</v>
      </c>
      <c r="N4885" s="10">
        <v>1</v>
      </c>
      <c r="O4885" s="107">
        <v>6</v>
      </c>
      <c r="P4885" s="838">
        <v>34159.199999999997</v>
      </c>
      <c r="Q4885" s="10">
        <v>1</v>
      </c>
      <c r="R4885" s="107">
        <v>12</v>
      </c>
    </row>
    <row r="4886" spans="1:18" s="843" customFormat="1" ht="22.5" x14ac:dyDescent="0.25">
      <c r="A4886" s="107" t="s">
        <v>25077</v>
      </c>
      <c r="B4886" s="10" t="s">
        <v>25078</v>
      </c>
      <c r="C4886" s="269" t="s">
        <v>30118</v>
      </c>
      <c r="D4886" s="841" t="s">
        <v>25091</v>
      </c>
      <c r="E4886" s="837">
        <v>6500</v>
      </c>
      <c r="F4886" s="269" t="s">
        <v>26495</v>
      </c>
      <c r="G4886" s="841" t="s">
        <v>26496</v>
      </c>
      <c r="H4886" s="842" t="s">
        <v>25096</v>
      </c>
      <c r="I4886" s="842" t="s">
        <v>25083</v>
      </c>
      <c r="J4886" s="107" t="s">
        <v>19093</v>
      </c>
      <c r="K4886" s="10">
        <v>1</v>
      </c>
      <c r="L4886" s="10">
        <v>12</v>
      </c>
      <c r="M4886" s="838">
        <v>81101.35000000002</v>
      </c>
      <c r="N4886" s="10">
        <v>1</v>
      </c>
      <c r="O4886" s="107">
        <v>6</v>
      </c>
      <c r="P4886" s="838">
        <v>40159.200000000004</v>
      </c>
      <c r="Q4886" s="10">
        <v>1</v>
      </c>
      <c r="R4886" s="107">
        <v>12</v>
      </c>
    </row>
    <row r="4887" spans="1:18" s="843" customFormat="1" ht="22.5" x14ac:dyDescent="0.25">
      <c r="A4887" s="107" t="s">
        <v>25077</v>
      </c>
      <c r="B4887" s="10" t="s">
        <v>25078</v>
      </c>
      <c r="C4887" s="269" t="s">
        <v>30118</v>
      </c>
      <c r="D4887" s="841" t="s">
        <v>25166</v>
      </c>
      <c r="E4887" s="837">
        <v>5000</v>
      </c>
      <c r="F4887" s="269" t="s">
        <v>26497</v>
      </c>
      <c r="G4887" s="841" t="s">
        <v>26498</v>
      </c>
      <c r="H4887" s="842" t="s">
        <v>25096</v>
      </c>
      <c r="I4887" s="842" t="s">
        <v>25083</v>
      </c>
      <c r="J4887" s="107" t="s">
        <v>19093</v>
      </c>
      <c r="K4887" s="10">
        <v>1</v>
      </c>
      <c r="L4887" s="10">
        <v>12</v>
      </c>
      <c r="M4887" s="838">
        <v>62913.600000000013</v>
      </c>
      <c r="N4887" s="10">
        <v>1</v>
      </c>
      <c r="O4887" s="107">
        <v>6</v>
      </c>
      <c r="P4887" s="838">
        <v>30825.859999999997</v>
      </c>
      <c r="Q4887" s="10">
        <v>1</v>
      </c>
      <c r="R4887" s="107">
        <v>12</v>
      </c>
    </row>
    <row r="4888" spans="1:18" s="843" customFormat="1" ht="22.5" x14ac:dyDescent="0.25">
      <c r="A4888" s="107" t="s">
        <v>25077</v>
      </c>
      <c r="B4888" s="10" t="s">
        <v>25078</v>
      </c>
      <c r="C4888" s="269" t="s">
        <v>30118</v>
      </c>
      <c r="D4888" s="841" t="s">
        <v>25088</v>
      </c>
      <c r="E4888" s="837">
        <v>8000</v>
      </c>
      <c r="F4888" s="269" t="s">
        <v>26499</v>
      </c>
      <c r="G4888" s="841" t="s">
        <v>26500</v>
      </c>
      <c r="H4888" s="842" t="s">
        <v>25096</v>
      </c>
      <c r="I4888" s="842" t="s">
        <v>25083</v>
      </c>
      <c r="J4888" s="107" t="s">
        <v>19093</v>
      </c>
      <c r="K4888" s="10">
        <v>1</v>
      </c>
      <c r="L4888" s="10">
        <v>12</v>
      </c>
      <c r="M4888" s="838">
        <v>98913.60000000002</v>
      </c>
      <c r="N4888" s="10">
        <v>1</v>
      </c>
      <c r="O4888" s="107">
        <v>6</v>
      </c>
      <c r="P4888" s="838">
        <v>49159.200000000004</v>
      </c>
      <c r="Q4888" s="10">
        <v>1</v>
      </c>
      <c r="R4888" s="107">
        <v>12</v>
      </c>
    </row>
    <row r="4889" spans="1:18" s="843" customFormat="1" ht="22.5" x14ac:dyDescent="0.25">
      <c r="A4889" s="107" t="s">
        <v>25077</v>
      </c>
      <c r="B4889" s="10" t="s">
        <v>25078</v>
      </c>
      <c r="C4889" s="269" t="s">
        <v>30118</v>
      </c>
      <c r="D4889" s="841" t="s">
        <v>25944</v>
      </c>
      <c r="E4889" s="837">
        <v>3500</v>
      </c>
      <c r="F4889" s="269" t="s">
        <v>26501</v>
      </c>
      <c r="G4889" s="841" t="s">
        <v>26502</v>
      </c>
      <c r="H4889" s="842" t="s">
        <v>25096</v>
      </c>
      <c r="I4889" s="842" t="s">
        <v>25083</v>
      </c>
      <c r="J4889" s="107" t="s">
        <v>19090</v>
      </c>
      <c r="K4889" s="10">
        <v>1</v>
      </c>
      <c r="L4889" s="10">
        <v>12</v>
      </c>
      <c r="M4889" s="838">
        <v>44913.600000000006</v>
      </c>
      <c r="N4889" s="10">
        <v>1</v>
      </c>
      <c r="O4889" s="107">
        <v>6</v>
      </c>
      <c r="P4889" s="838">
        <v>22159.199999999997</v>
      </c>
      <c r="Q4889" s="10">
        <v>1</v>
      </c>
      <c r="R4889" s="107">
        <v>12</v>
      </c>
    </row>
    <row r="4890" spans="1:18" s="843" customFormat="1" ht="22.5" x14ac:dyDescent="0.25">
      <c r="A4890" s="107" t="s">
        <v>25077</v>
      </c>
      <c r="B4890" s="10" t="s">
        <v>25078</v>
      </c>
      <c r="C4890" s="269" t="s">
        <v>30118</v>
      </c>
      <c r="D4890" s="841" t="s">
        <v>26299</v>
      </c>
      <c r="E4890" s="837">
        <v>3000</v>
      </c>
      <c r="F4890" s="269" t="s">
        <v>26503</v>
      </c>
      <c r="G4890" s="841" t="s">
        <v>26504</v>
      </c>
      <c r="H4890" s="842" t="s">
        <v>25096</v>
      </c>
      <c r="I4890" s="842" t="s">
        <v>25083</v>
      </c>
      <c r="J4890" s="107" t="s">
        <v>19093</v>
      </c>
      <c r="K4890" s="10">
        <v>1</v>
      </c>
      <c r="L4890" s="10">
        <v>12</v>
      </c>
      <c r="M4890" s="838">
        <v>38913.599999999999</v>
      </c>
      <c r="N4890" s="10">
        <v>1</v>
      </c>
      <c r="O4890" s="107">
        <v>6</v>
      </c>
      <c r="P4890" s="838">
        <v>19159.199999999997</v>
      </c>
      <c r="Q4890" s="10">
        <v>1</v>
      </c>
      <c r="R4890" s="107">
        <v>12</v>
      </c>
    </row>
    <row r="4891" spans="1:18" s="843" customFormat="1" ht="22.5" x14ac:dyDescent="0.25">
      <c r="A4891" s="107" t="s">
        <v>25077</v>
      </c>
      <c r="B4891" s="10" t="s">
        <v>25078</v>
      </c>
      <c r="C4891" s="269" t="s">
        <v>30118</v>
      </c>
      <c r="D4891" s="841" t="s">
        <v>25088</v>
      </c>
      <c r="E4891" s="837">
        <v>8000</v>
      </c>
      <c r="F4891" s="269" t="s">
        <v>26505</v>
      </c>
      <c r="G4891" s="841" t="s">
        <v>26506</v>
      </c>
      <c r="H4891" s="842" t="s">
        <v>25096</v>
      </c>
      <c r="I4891" s="842" t="s">
        <v>25083</v>
      </c>
      <c r="J4891" s="107" t="s">
        <v>19093</v>
      </c>
      <c r="K4891" s="10">
        <v>1</v>
      </c>
      <c r="L4891" s="10">
        <v>12</v>
      </c>
      <c r="M4891" s="838">
        <v>98913.60000000002</v>
      </c>
      <c r="N4891" s="10">
        <v>1</v>
      </c>
      <c r="O4891" s="107">
        <v>6</v>
      </c>
      <c r="P4891" s="838">
        <v>49159.200000000004</v>
      </c>
      <c r="Q4891" s="10">
        <v>1</v>
      </c>
      <c r="R4891" s="107">
        <v>12</v>
      </c>
    </row>
    <row r="4892" spans="1:18" s="843" customFormat="1" ht="22.5" x14ac:dyDescent="0.25">
      <c r="A4892" s="107" t="s">
        <v>25077</v>
      </c>
      <c r="B4892" s="10" t="s">
        <v>25078</v>
      </c>
      <c r="C4892" s="269" t="s">
        <v>30118</v>
      </c>
      <c r="D4892" s="841" t="s">
        <v>25172</v>
      </c>
      <c r="E4892" s="837">
        <v>3000</v>
      </c>
      <c r="F4892" s="269" t="s">
        <v>26507</v>
      </c>
      <c r="G4892" s="841" t="s">
        <v>26508</v>
      </c>
      <c r="H4892" s="842" t="s">
        <v>25096</v>
      </c>
      <c r="I4892" s="842" t="s">
        <v>25083</v>
      </c>
      <c r="J4892" s="107" t="s">
        <v>19093</v>
      </c>
      <c r="K4892" s="10">
        <v>1</v>
      </c>
      <c r="L4892" s="10">
        <v>12</v>
      </c>
      <c r="M4892" s="838">
        <v>38913.599999999999</v>
      </c>
      <c r="N4892" s="10">
        <v>1</v>
      </c>
      <c r="O4892" s="107">
        <v>6</v>
      </c>
      <c r="P4892" s="838">
        <v>19159.199999999997</v>
      </c>
      <c r="Q4892" s="10">
        <v>1</v>
      </c>
      <c r="R4892" s="107">
        <v>12</v>
      </c>
    </row>
    <row r="4893" spans="1:18" s="843" customFormat="1" ht="22.5" x14ac:dyDescent="0.25">
      <c r="A4893" s="107" t="s">
        <v>25077</v>
      </c>
      <c r="B4893" s="10" t="s">
        <v>25078</v>
      </c>
      <c r="C4893" s="269" t="s">
        <v>30118</v>
      </c>
      <c r="D4893" s="841" t="s">
        <v>25930</v>
      </c>
      <c r="E4893" s="837">
        <v>3000</v>
      </c>
      <c r="F4893" s="269" t="s">
        <v>26509</v>
      </c>
      <c r="G4893" s="841" t="s">
        <v>26510</v>
      </c>
      <c r="H4893" s="842" t="s">
        <v>25096</v>
      </c>
      <c r="I4893" s="842" t="s">
        <v>25083</v>
      </c>
      <c r="J4893" s="107" t="s">
        <v>19093</v>
      </c>
      <c r="K4893" s="10">
        <v>1</v>
      </c>
      <c r="L4893" s="10">
        <v>12</v>
      </c>
      <c r="M4893" s="838">
        <v>38913.599999999999</v>
      </c>
      <c r="N4893" s="10">
        <v>1</v>
      </c>
      <c r="O4893" s="107">
        <v>6</v>
      </c>
      <c r="P4893" s="838">
        <v>19159.199999999997</v>
      </c>
      <c r="Q4893" s="10">
        <v>1</v>
      </c>
      <c r="R4893" s="107">
        <v>12</v>
      </c>
    </row>
    <row r="4894" spans="1:18" s="843" customFormat="1" ht="22.5" x14ac:dyDescent="0.25">
      <c r="A4894" s="107" t="s">
        <v>25077</v>
      </c>
      <c r="B4894" s="10" t="s">
        <v>25078</v>
      </c>
      <c r="C4894" s="269" t="s">
        <v>30118</v>
      </c>
      <c r="D4894" s="841" t="s">
        <v>25944</v>
      </c>
      <c r="E4894" s="837">
        <v>3500</v>
      </c>
      <c r="F4894" s="269" t="s">
        <v>26511</v>
      </c>
      <c r="G4894" s="841" t="s">
        <v>26512</v>
      </c>
      <c r="H4894" s="842" t="s">
        <v>25096</v>
      </c>
      <c r="I4894" s="842" t="s">
        <v>25083</v>
      </c>
      <c r="J4894" s="107" t="s">
        <v>19093</v>
      </c>
      <c r="K4894" s="10">
        <v>1</v>
      </c>
      <c r="L4894" s="10">
        <v>12</v>
      </c>
      <c r="M4894" s="838">
        <v>44913.600000000006</v>
      </c>
      <c r="N4894" s="10">
        <v>1</v>
      </c>
      <c r="O4894" s="107">
        <v>6</v>
      </c>
      <c r="P4894" s="838">
        <v>22159.199999999997</v>
      </c>
      <c r="Q4894" s="10">
        <v>1</v>
      </c>
      <c r="R4894" s="107">
        <v>12</v>
      </c>
    </row>
    <row r="4895" spans="1:18" s="843" customFormat="1" ht="22.5" x14ac:dyDescent="0.25">
      <c r="A4895" s="107" t="s">
        <v>25077</v>
      </c>
      <c r="B4895" s="10" t="s">
        <v>25078</v>
      </c>
      <c r="C4895" s="269" t="s">
        <v>30118</v>
      </c>
      <c r="D4895" s="841" t="s">
        <v>25302</v>
      </c>
      <c r="E4895" s="837">
        <v>3500</v>
      </c>
      <c r="F4895" s="269" t="s">
        <v>26513</v>
      </c>
      <c r="G4895" s="841" t="s">
        <v>26514</v>
      </c>
      <c r="H4895" s="842" t="s">
        <v>25096</v>
      </c>
      <c r="I4895" s="842" t="s">
        <v>25083</v>
      </c>
      <c r="J4895" s="107" t="s">
        <v>19093</v>
      </c>
      <c r="K4895" s="10">
        <v>1</v>
      </c>
      <c r="L4895" s="10">
        <v>12</v>
      </c>
      <c r="M4895" s="838">
        <v>44913.600000000006</v>
      </c>
      <c r="N4895" s="10">
        <v>1</v>
      </c>
      <c r="O4895" s="107">
        <v>6</v>
      </c>
      <c r="P4895" s="838">
        <v>22159.199999999997</v>
      </c>
      <c r="Q4895" s="10">
        <v>1</v>
      </c>
      <c r="R4895" s="107">
        <v>12</v>
      </c>
    </row>
    <row r="4896" spans="1:18" s="843" customFormat="1" ht="22.5" x14ac:dyDescent="0.25">
      <c r="A4896" s="107" t="s">
        <v>25077</v>
      </c>
      <c r="B4896" s="10" t="s">
        <v>25078</v>
      </c>
      <c r="C4896" s="269" t="s">
        <v>30118</v>
      </c>
      <c r="D4896" s="841" t="s">
        <v>25166</v>
      </c>
      <c r="E4896" s="837">
        <v>5000</v>
      </c>
      <c r="F4896" s="269" t="s">
        <v>26515</v>
      </c>
      <c r="G4896" s="841" t="s">
        <v>26516</v>
      </c>
      <c r="H4896" s="842" t="s">
        <v>25096</v>
      </c>
      <c r="I4896" s="842" t="s">
        <v>25083</v>
      </c>
      <c r="J4896" s="107" t="s">
        <v>19093</v>
      </c>
      <c r="K4896" s="10">
        <v>1</v>
      </c>
      <c r="L4896" s="10">
        <v>12</v>
      </c>
      <c r="M4896" s="838">
        <v>62913.600000000013</v>
      </c>
      <c r="N4896" s="10">
        <v>1</v>
      </c>
      <c r="O4896" s="107">
        <v>6</v>
      </c>
      <c r="P4896" s="838">
        <v>31159.199999999997</v>
      </c>
      <c r="Q4896" s="10">
        <v>1</v>
      </c>
      <c r="R4896" s="107">
        <v>12</v>
      </c>
    </row>
    <row r="4897" spans="1:18" s="843" customFormat="1" ht="22.5" x14ac:dyDescent="0.25">
      <c r="A4897" s="107" t="s">
        <v>25077</v>
      </c>
      <c r="B4897" s="10" t="s">
        <v>25078</v>
      </c>
      <c r="C4897" s="269" t="s">
        <v>30118</v>
      </c>
      <c r="D4897" s="841" t="s">
        <v>25091</v>
      </c>
      <c r="E4897" s="837">
        <v>6500</v>
      </c>
      <c r="F4897" s="269" t="s">
        <v>26517</v>
      </c>
      <c r="G4897" s="841" t="s">
        <v>26518</v>
      </c>
      <c r="H4897" s="842" t="s">
        <v>25096</v>
      </c>
      <c r="I4897" s="842" t="s">
        <v>25083</v>
      </c>
      <c r="J4897" s="107" t="s">
        <v>19093</v>
      </c>
      <c r="K4897" s="10">
        <v>1</v>
      </c>
      <c r="L4897" s="10">
        <v>12</v>
      </c>
      <c r="M4897" s="838">
        <v>80913.60000000002</v>
      </c>
      <c r="N4897" s="10">
        <v>1</v>
      </c>
      <c r="O4897" s="107">
        <v>6</v>
      </c>
      <c r="P4897" s="838">
        <v>40159.200000000004</v>
      </c>
      <c r="Q4897" s="10">
        <v>1</v>
      </c>
      <c r="R4897" s="107">
        <v>12</v>
      </c>
    </row>
    <row r="4898" spans="1:18" s="843" customFormat="1" ht="22.5" x14ac:dyDescent="0.25">
      <c r="A4898" s="107" t="s">
        <v>25077</v>
      </c>
      <c r="B4898" s="10" t="s">
        <v>25078</v>
      </c>
      <c r="C4898" s="269" t="s">
        <v>30118</v>
      </c>
      <c r="D4898" s="841" t="s">
        <v>25520</v>
      </c>
      <c r="E4898" s="837">
        <v>1500</v>
      </c>
      <c r="F4898" s="269" t="s">
        <v>26519</v>
      </c>
      <c r="G4898" s="841" t="s">
        <v>26520</v>
      </c>
      <c r="H4898" s="842" t="s">
        <v>25096</v>
      </c>
      <c r="I4898" s="842" t="s">
        <v>25083</v>
      </c>
      <c r="J4898" s="107" t="s">
        <v>19090</v>
      </c>
      <c r="K4898" s="10">
        <v>1</v>
      </c>
      <c r="L4898" s="10">
        <v>12</v>
      </c>
      <c r="M4898" s="838">
        <v>20157</v>
      </c>
      <c r="N4898" s="10">
        <v>1</v>
      </c>
      <c r="O4898" s="107">
        <v>6</v>
      </c>
      <c r="P4898" s="838">
        <v>9810</v>
      </c>
      <c r="Q4898" s="10">
        <v>1</v>
      </c>
      <c r="R4898" s="107">
        <v>12</v>
      </c>
    </row>
    <row r="4899" spans="1:18" s="843" customFormat="1" ht="22.5" x14ac:dyDescent="0.25">
      <c r="A4899" s="107" t="s">
        <v>25077</v>
      </c>
      <c r="B4899" s="10" t="s">
        <v>25078</v>
      </c>
      <c r="C4899" s="269" t="s">
        <v>30118</v>
      </c>
      <c r="D4899" s="841" t="s">
        <v>26521</v>
      </c>
      <c r="E4899" s="837">
        <v>7000</v>
      </c>
      <c r="F4899" s="269" t="s">
        <v>26522</v>
      </c>
      <c r="G4899" s="841" t="s">
        <v>26523</v>
      </c>
      <c r="H4899" s="842" t="s">
        <v>25096</v>
      </c>
      <c r="I4899" s="842" t="s">
        <v>25083</v>
      </c>
      <c r="J4899" s="107" t="s">
        <v>19093</v>
      </c>
      <c r="K4899" s="10">
        <v>1</v>
      </c>
      <c r="L4899" s="10">
        <v>12</v>
      </c>
      <c r="M4899" s="838">
        <v>87213.60000000002</v>
      </c>
      <c r="N4899" s="10">
        <v>1</v>
      </c>
      <c r="O4899" s="107">
        <v>6</v>
      </c>
      <c r="P4899" s="838">
        <v>43159.200000000004</v>
      </c>
      <c r="Q4899" s="10">
        <v>1</v>
      </c>
      <c r="R4899" s="107">
        <v>12</v>
      </c>
    </row>
    <row r="4900" spans="1:18" s="843" customFormat="1" ht="22.5" x14ac:dyDescent="0.25">
      <c r="A4900" s="107" t="s">
        <v>25077</v>
      </c>
      <c r="B4900" s="10" t="s">
        <v>25078</v>
      </c>
      <c r="C4900" s="269" t="s">
        <v>30118</v>
      </c>
      <c r="D4900" s="841" t="s">
        <v>25520</v>
      </c>
      <c r="E4900" s="837">
        <v>2000</v>
      </c>
      <c r="F4900" s="269" t="s">
        <v>26524</v>
      </c>
      <c r="G4900" s="841" t="s">
        <v>26525</v>
      </c>
      <c r="H4900" s="842" t="s">
        <v>25096</v>
      </c>
      <c r="I4900" s="842" t="s">
        <v>25083</v>
      </c>
      <c r="J4900" s="107" t="s">
        <v>19090</v>
      </c>
      <c r="K4900" s="10">
        <v>1</v>
      </c>
      <c r="L4900" s="10">
        <v>12</v>
      </c>
      <c r="M4900" s="838">
        <v>26697</v>
      </c>
      <c r="N4900" s="10">
        <v>1</v>
      </c>
      <c r="O4900" s="107">
        <v>6</v>
      </c>
      <c r="P4900" s="838">
        <v>13080</v>
      </c>
      <c r="Q4900" s="10">
        <v>1</v>
      </c>
      <c r="R4900" s="107">
        <v>12</v>
      </c>
    </row>
    <row r="4901" spans="1:18" s="843" customFormat="1" ht="22.5" x14ac:dyDescent="0.25">
      <c r="A4901" s="107" t="s">
        <v>25077</v>
      </c>
      <c r="B4901" s="10" t="s">
        <v>25078</v>
      </c>
      <c r="C4901" s="269" t="s">
        <v>30118</v>
      </c>
      <c r="D4901" s="841" t="s">
        <v>26526</v>
      </c>
      <c r="E4901" s="837">
        <v>5500</v>
      </c>
      <c r="F4901" s="269" t="s">
        <v>26527</v>
      </c>
      <c r="G4901" s="841" t="s">
        <v>26528</v>
      </c>
      <c r="H4901" s="842" t="s">
        <v>25096</v>
      </c>
      <c r="I4901" s="842" t="s">
        <v>25083</v>
      </c>
      <c r="J4901" s="107" t="s">
        <v>19093</v>
      </c>
      <c r="K4901" s="10">
        <v>1</v>
      </c>
      <c r="L4901" s="10">
        <v>12</v>
      </c>
      <c r="M4901" s="838">
        <v>68913.60000000002</v>
      </c>
      <c r="N4901" s="10">
        <v>1</v>
      </c>
      <c r="O4901" s="107">
        <v>6</v>
      </c>
      <c r="P4901" s="838">
        <v>34159.199999999997</v>
      </c>
      <c r="Q4901" s="10">
        <v>1</v>
      </c>
      <c r="R4901" s="107">
        <v>12</v>
      </c>
    </row>
    <row r="4902" spans="1:18" s="843" customFormat="1" ht="22.5" x14ac:dyDescent="0.25">
      <c r="A4902" s="107" t="s">
        <v>25077</v>
      </c>
      <c r="B4902" s="10" t="s">
        <v>25078</v>
      </c>
      <c r="C4902" s="269" t="s">
        <v>30118</v>
      </c>
      <c r="D4902" s="841" t="s">
        <v>26063</v>
      </c>
      <c r="E4902" s="837">
        <v>5500</v>
      </c>
      <c r="F4902" s="269" t="s">
        <v>26529</v>
      </c>
      <c r="G4902" s="841" t="s">
        <v>26530</v>
      </c>
      <c r="H4902" s="842" t="s">
        <v>25096</v>
      </c>
      <c r="I4902" s="842" t="s">
        <v>25083</v>
      </c>
      <c r="J4902" s="107" t="s">
        <v>19093</v>
      </c>
      <c r="K4902" s="10">
        <v>1</v>
      </c>
      <c r="L4902" s="10">
        <v>12</v>
      </c>
      <c r="M4902" s="838">
        <v>68913.60000000002</v>
      </c>
      <c r="N4902" s="10">
        <v>1</v>
      </c>
      <c r="O4902" s="107">
        <v>6</v>
      </c>
      <c r="P4902" s="838">
        <v>34159.199999999997</v>
      </c>
      <c r="Q4902" s="10">
        <v>1</v>
      </c>
      <c r="R4902" s="107">
        <v>12</v>
      </c>
    </row>
    <row r="4903" spans="1:18" s="843" customFormat="1" ht="22.5" x14ac:dyDescent="0.25">
      <c r="A4903" s="107" t="s">
        <v>25077</v>
      </c>
      <c r="B4903" s="10" t="s">
        <v>25078</v>
      </c>
      <c r="C4903" s="269" t="s">
        <v>30118</v>
      </c>
      <c r="D4903" s="841" t="s">
        <v>25302</v>
      </c>
      <c r="E4903" s="837">
        <v>3500</v>
      </c>
      <c r="F4903" s="269" t="s">
        <v>26531</v>
      </c>
      <c r="G4903" s="841" t="s">
        <v>26532</v>
      </c>
      <c r="H4903" s="842" t="s">
        <v>25096</v>
      </c>
      <c r="I4903" s="842" t="s">
        <v>25083</v>
      </c>
      <c r="J4903" s="107" t="s">
        <v>19093</v>
      </c>
      <c r="K4903" s="10">
        <v>1</v>
      </c>
      <c r="L4903" s="10">
        <v>12</v>
      </c>
      <c r="M4903" s="838">
        <v>44913.600000000006</v>
      </c>
      <c r="N4903" s="10">
        <v>1</v>
      </c>
      <c r="O4903" s="107">
        <v>6</v>
      </c>
      <c r="P4903" s="838">
        <v>22159.199999999997</v>
      </c>
      <c r="Q4903" s="10">
        <v>1</v>
      </c>
      <c r="R4903" s="107">
        <v>12</v>
      </c>
    </row>
    <row r="4904" spans="1:18" s="843" customFormat="1" ht="22.5" x14ac:dyDescent="0.25">
      <c r="A4904" s="107" t="s">
        <v>25077</v>
      </c>
      <c r="B4904" s="10" t="s">
        <v>25078</v>
      </c>
      <c r="C4904" s="269" t="s">
        <v>30118</v>
      </c>
      <c r="D4904" s="841" t="s">
        <v>26533</v>
      </c>
      <c r="E4904" s="837">
        <v>7000</v>
      </c>
      <c r="F4904" s="269" t="s">
        <v>26534</v>
      </c>
      <c r="G4904" s="841" t="s">
        <v>26535</v>
      </c>
      <c r="H4904" s="842" t="s">
        <v>25096</v>
      </c>
      <c r="I4904" s="842" t="s">
        <v>25083</v>
      </c>
      <c r="J4904" s="107" t="s">
        <v>19093</v>
      </c>
      <c r="K4904" s="10">
        <v>1</v>
      </c>
      <c r="L4904" s="10">
        <v>12</v>
      </c>
      <c r="M4904" s="838">
        <v>87213.60000000002</v>
      </c>
      <c r="N4904" s="10">
        <v>1</v>
      </c>
      <c r="O4904" s="107">
        <v>6</v>
      </c>
      <c r="P4904" s="838">
        <v>40403.9</v>
      </c>
      <c r="Q4904" s="10">
        <v>1</v>
      </c>
      <c r="R4904" s="107">
        <v>12</v>
      </c>
    </row>
    <row r="4905" spans="1:18" s="843" customFormat="1" ht="22.5" x14ac:dyDescent="0.25">
      <c r="A4905" s="107" t="s">
        <v>25077</v>
      </c>
      <c r="B4905" s="10" t="s">
        <v>25078</v>
      </c>
      <c r="C4905" s="269" t="s">
        <v>30118</v>
      </c>
      <c r="D4905" s="841" t="s">
        <v>26536</v>
      </c>
      <c r="E4905" s="837">
        <v>3500</v>
      </c>
      <c r="F4905" s="269" t="s">
        <v>26537</v>
      </c>
      <c r="G4905" s="841" t="s">
        <v>26538</v>
      </c>
      <c r="H4905" s="842" t="s">
        <v>25096</v>
      </c>
      <c r="I4905" s="842" t="s">
        <v>25083</v>
      </c>
      <c r="J4905" s="107" t="s">
        <v>19093</v>
      </c>
      <c r="K4905" s="10">
        <v>1</v>
      </c>
      <c r="L4905" s="10">
        <v>12</v>
      </c>
      <c r="M4905" s="838">
        <v>44913.600000000006</v>
      </c>
      <c r="N4905" s="10">
        <v>1</v>
      </c>
      <c r="O4905" s="107">
        <v>6</v>
      </c>
      <c r="P4905" s="838">
        <v>22159.199999999997</v>
      </c>
      <c r="Q4905" s="10">
        <v>1</v>
      </c>
      <c r="R4905" s="107">
        <v>12</v>
      </c>
    </row>
    <row r="4906" spans="1:18" s="843" customFormat="1" ht="22.5" x14ac:dyDescent="0.25">
      <c r="A4906" s="107" t="s">
        <v>25077</v>
      </c>
      <c r="B4906" s="10" t="s">
        <v>25078</v>
      </c>
      <c r="C4906" s="269" t="s">
        <v>30118</v>
      </c>
      <c r="D4906" s="841" t="s">
        <v>25166</v>
      </c>
      <c r="E4906" s="837">
        <v>5000</v>
      </c>
      <c r="F4906" s="269" t="s">
        <v>26539</v>
      </c>
      <c r="G4906" s="841" t="s">
        <v>26540</v>
      </c>
      <c r="H4906" s="842" t="s">
        <v>25096</v>
      </c>
      <c r="I4906" s="842" t="s">
        <v>25083</v>
      </c>
      <c r="J4906" s="107" t="s">
        <v>19093</v>
      </c>
      <c r="K4906" s="10">
        <v>1</v>
      </c>
      <c r="L4906" s="10">
        <v>12</v>
      </c>
      <c r="M4906" s="838">
        <v>62913.600000000013</v>
      </c>
      <c r="N4906" s="10">
        <v>1</v>
      </c>
      <c r="O4906" s="107">
        <v>6</v>
      </c>
      <c r="P4906" s="838">
        <v>25979.29</v>
      </c>
      <c r="Q4906" s="10">
        <v>1</v>
      </c>
      <c r="R4906" s="107">
        <v>12</v>
      </c>
    </row>
    <row r="4907" spans="1:18" s="843" customFormat="1" ht="22.5" x14ac:dyDescent="0.25">
      <c r="A4907" s="107" t="s">
        <v>25077</v>
      </c>
      <c r="B4907" s="10" t="s">
        <v>25078</v>
      </c>
      <c r="C4907" s="269" t="s">
        <v>30118</v>
      </c>
      <c r="D4907" s="841" t="s">
        <v>25166</v>
      </c>
      <c r="E4907" s="837">
        <v>5000</v>
      </c>
      <c r="F4907" s="269" t="s">
        <v>26541</v>
      </c>
      <c r="G4907" s="841" t="s">
        <v>26542</v>
      </c>
      <c r="H4907" s="842" t="s">
        <v>25096</v>
      </c>
      <c r="I4907" s="842" t="s">
        <v>25083</v>
      </c>
      <c r="J4907" s="107" t="s">
        <v>19093</v>
      </c>
      <c r="K4907" s="10">
        <v>1</v>
      </c>
      <c r="L4907" s="10">
        <v>12</v>
      </c>
      <c r="M4907" s="838">
        <v>62913.600000000013</v>
      </c>
      <c r="N4907" s="10">
        <v>1</v>
      </c>
      <c r="O4907" s="107">
        <v>6</v>
      </c>
      <c r="P4907" s="838">
        <v>31159.199999999997</v>
      </c>
      <c r="Q4907" s="10">
        <v>1</v>
      </c>
      <c r="R4907" s="107">
        <v>12</v>
      </c>
    </row>
    <row r="4908" spans="1:18" s="843" customFormat="1" ht="22.5" x14ac:dyDescent="0.25">
      <c r="A4908" s="107" t="s">
        <v>25077</v>
      </c>
      <c r="B4908" s="10" t="s">
        <v>25078</v>
      </c>
      <c r="C4908" s="269" t="s">
        <v>30118</v>
      </c>
      <c r="D4908" s="841" t="s">
        <v>26188</v>
      </c>
      <c r="E4908" s="837">
        <v>3500</v>
      </c>
      <c r="F4908" s="269" t="s">
        <v>26543</v>
      </c>
      <c r="G4908" s="841" t="s">
        <v>26544</v>
      </c>
      <c r="H4908" s="842" t="s">
        <v>25096</v>
      </c>
      <c r="I4908" s="842" t="s">
        <v>25083</v>
      </c>
      <c r="J4908" s="107" t="s">
        <v>19093</v>
      </c>
      <c r="K4908" s="10">
        <v>1</v>
      </c>
      <c r="L4908" s="10">
        <v>12</v>
      </c>
      <c r="M4908" s="838">
        <v>44913.600000000006</v>
      </c>
      <c r="N4908" s="10">
        <v>1</v>
      </c>
      <c r="O4908" s="107">
        <v>6</v>
      </c>
      <c r="P4908" s="838">
        <v>22159.199999999997</v>
      </c>
      <c r="Q4908" s="10">
        <v>1</v>
      </c>
      <c r="R4908" s="107">
        <v>12</v>
      </c>
    </row>
    <row r="4909" spans="1:18" s="843" customFormat="1" ht="22.5" x14ac:dyDescent="0.25">
      <c r="A4909" s="107" t="s">
        <v>25077</v>
      </c>
      <c r="B4909" s="10" t="s">
        <v>25078</v>
      </c>
      <c r="C4909" s="269" t="s">
        <v>30118</v>
      </c>
      <c r="D4909" s="841" t="s">
        <v>25302</v>
      </c>
      <c r="E4909" s="837">
        <v>3500</v>
      </c>
      <c r="F4909" s="269" t="s">
        <v>26545</v>
      </c>
      <c r="G4909" s="841" t="s">
        <v>26546</v>
      </c>
      <c r="H4909" s="842" t="s">
        <v>25096</v>
      </c>
      <c r="I4909" s="842" t="s">
        <v>25083</v>
      </c>
      <c r="J4909" s="107" t="s">
        <v>19093</v>
      </c>
      <c r="K4909" s="10">
        <v>1</v>
      </c>
      <c r="L4909" s="10">
        <v>12</v>
      </c>
      <c r="M4909" s="838">
        <v>44913.600000000006</v>
      </c>
      <c r="N4909" s="10">
        <v>1</v>
      </c>
      <c r="O4909" s="107">
        <v>6</v>
      </c>
      <c r="P4909" s="838">
        <v>22159.199999999997</v>
      </c>
      <c r="Q4909" s="10">
        <v>1</v>
      </c>
      <c r="R4909" s="107">
        <v>12</v>
      </c>
    </row>
    <row r="4910" spans="1:18" s="843" customFormat="1" ht="22.5" x14ac:dyDescent="0.25">
      <c r="A4910" s="107" t="s">
        <v>25077</v>
      </c>
      <c r="B4910" s="10" t="s">
        <v>25078</v>
      </c>
      <c r="C4910" s="269" t="s">
        <v>30118</v>
      </c>
      <c r="D4910" s="841" t="s">
        <v>25302</v>
      </c>
      <c r="E4910" s="837">
        <v>3500</v>
      </c>
      <c r="F4910" s="269" t="s">
        <v>26547</v>
      </c>
      <c r="G4910" s="841" t="s">
        <v>26548</v>
      </c>
      <c r="H4910" s="842" t="s">
        <v>25096</v>
      </c>
      <c r="I4910" s="842" t="s">
        <v>25083</v>
      </c>
      <c r="J4910" s="107" t="s">
        <v>19093</v>
      </c>
      <c r="K4910" s="10">
        <v>1</v>
      </c>
      <c r="L4910" s="10">
        <v>12</v>
      </c>
      <c r="M4910" s="838">
        <v>45105.570000000007</v>
      </c>
      <c r="N4910" s="10">
        <v>1</v>
      </c>
      <c r="O4910" s="107">
        <v>6</v>
      </c>
      <c r="P4910" s="838">
        <v>22159.199999999997</v>
      </c>
      <c r="Q4910" s="10">
        <v>1</v>
      </c>
      <c r="R4910" s="107">
        <v>12</v>
      </c>
    </row>
    <row r="4911" spans="1:18" s="843" customFormat="1" ht="22.5" x14ac:dyDescent="0.25">
      <c r="A4911" s="107" t="s">
        <v>25077</v>
      </c>
      <c r="B4911" s="10" t="s">
        <v>25078</v>
      </c>
      <c r="C4911" s="269" t="s">
        <v>30118</v>
      </c>
      <c r="D4911" s="841" t="s">
        <v>25520</v>
      </c>
      <c r="E4911" s="837">
        <v>2000</v>
      </c>
      <c r="F4911" s="269" t="s">
        <v>26549</v>
      </c>
      <c r="G4911" s="841" t="s">
        <v>26550</v>
      </c>
      <c r="H4911" s="842" t="s">
        <v>25096</v>
      </c>
      <c r="I4911" s="842" t="s">
        <v>25083</v>
      </c>
      <c r="J4911" s="107" t="s">
        <v>19093</v>
      </c>
      <c r="K4911" s="10">
        <v>1</v>
      </c>
      <c r="L4911" s="10">
        <v>12</v>
      </c>
      <c r="M4911" s="838">
        <v>26697</v>
      </c>
      <c r="N4911" s="10">
        <v>1</v>
      </c>
      <c r="O4911" s="107">
        <v>6</v>
      </c>
      <c r="P4911" s="838">
        <v>13080</v>
      </c>
      <c r="Q4911" s="10">
        <v>1</v>
      </c>
      <c r="R4911" s="107">
        <v>12</v>
      </c>
    </row>
    <row r="4912" spans="1:18" s="843" customFormat="1" ht="22.5" x14ac:dyDescent="0.25">
      <c r="A4912" s="107" t="s">
        <v>25077</v>
      </c>
      <c r="B4912" s="10" t="s">
        <v>25078</v>
      </c>
      <c r="C4912" s="269" t="s">
        <v>30118</v>
      </c>
      <c r="D4912" s="841" t="s">
        <v>26551</v>
      </c>
      <c r="E4912" s="837">
        <v>3000</v>
      </c>
      <c r="F4912" s="269" t="s">
        <v>26552</v>
      </c>
      <c r="G4912" s="841" t="s">
        <v>26553</v>
      </c>
      <c r="H4912" s="842" t="s">
        <v>25096</v>
      </c>
      <c r="I4912" s="842" t="s">
        <v>25083</v>
      </c>
      <c r="J4912" s="107" t="s">
        <v>19093</v>
      </c>
      <c r="K4912" s="10">
        <v>1</v>
      </c>
      <c r="L4912" s="10">
        <v>12</v>
      </c>
      <c r="M4912" s="838">
        <v>38913.599999999999</v>
      </c>
      <c r="N4912" s="10">
        <v>1</v>
      </c>
      <c r="O4912" s="107">
        <v>6</v>
      </c>
      <c r="P4912" s="838">
        <v>19159.199999999997</v>
      </c>
      <c r="Q4912" s="10">
        <v>1</v>
      </c>
      <c r="R4912" s="107">
        <v>12</v>
      </c>
    </row>
    <row r="4913" spans="1:18" s="843" customFormat="1" ht="22.5" x14ac:dyDescent="0.25">
      <c r="A4913" s="107" t="s">
        <v>25077</v>
      </c>
      <c r="B4913" s="10" t="s">
        <v>25078</v>
      </c>
      <c r="C4913" s="269" t="s">
        <v>30118</v>
      </c>
      <c r="D4913" s="841" t="s">
        <v>25088</v>
      </c>
      <c r="E4913" s="837">
        <v>8000</v>
      </c>
      <c r="F4913" s="269" t="s">
        <v>26554</v>
      </c>
      <c r="G4913" s="841" t="s">
        <v>26555</v>
      </c>
      <c r="H4913" s="842" t="s">
        <v>25096</v>
      </c>
      <c r="I4913" s="842" t="s">
        <v>25083</v>
      </c>
      <c r="J4913" s="107" t="s">
        <v>19093</v>
      </c>
      <c r="K4913" s="10">
        <v>1</v>
      </c>
      <c r="L4913" s="10">
        <v>12</v>
      </c>
      <c r="M4913" s="838">
        <v>98913.60000000002</v>
      </c>
      <c r="N4913" s="10">
        <v>1</v>
      </c>
      <c r="O4913" s="107">
        <v>6</v>
      </c>
      <c r="P4913" s="838">
        <v>49159.200000000004</v>
      </c>
      <c r="Q4913" s="10">
        <v>1</v>
      </c>
      <c r="R4913" s="107">
        <v>12</v>
      </c>
    </row>
    <row r="4914" spans="1:18" s="843" customFormat="1" ht="22.5" x14ac:dyDescent="0.25">
      <c r="A4914" s="107" t="s">
        <v>25077</v>
      </c>
      <c r="B4914" s="10" t="s">
        <v>25078</v>
      </c>
      <c r="C4914" s="269" t="s">
        <v>30118</v>
      </c>
      <c r="D4914" s="841" t="s">
        <v>26556</v>
      </c>
      <c r="E4914" s="837">
        <v>4500</v>
      </c>
      <c r="F4914" s="269" t="s">
        <v>26557</v>
      </c>
      <c r="G4914" s="841" t="s">
        <v>26558</v>
      </c>
      <c r="H4914" s="842" t="s">
        <v>25096</v>
      </c>
      <c r="I4914" s="842" t="s">
        <v>25083</v>
      </c>
      <c r="J4914" s="107" t="s">
        <v>19093</v>
      </c>
      <c r="K4914" s="10">
        <v>1</v>
      </c>
      <c r="L4914" s="10">
        <v>12</v>
      </c>
      <c r="M4914" s="838">
        <v>56913.600000000013</v>
      </c>
      <c r="N4914" s="10">
        <v>1</v>
      </c>
      <c r="O4914" s="107">
        <v>6</v>
      </c>
      <c r="P4914" s="838">
        <v>28159.199999999997</v>
      </c>
      <c r="Q4914" s="10">
        <v>1</v>
      </c>
      <c r="R4914" s="107">
        <v>12</v>
      </c>
    </row>
    <row r="4915" spans="1:18" s="843" customFormat="1" ht="22.5" x14ac:dyDescent="0.25">
      <c r="A4915" s="107" t="s">
        <v>25077</v>
      </c>
      <c r="B4915" s="10" t="s">
        <v>25078</v>
      </c>
      <c r="C4915" s="269" t="s">
        <v>30118</v>
      </c>
      <c r="D4915" s="841" t="s">
        <v>25302</v>
      </c>
      <c r="E4915" s="837">
        <v>3500</v>
      </c>
      <c r="F4915" s="269" t="s">
        <v>26559</v>
      </c>
      <c r="G4915" s="841" t="s">
        <v>26560</v>
      </c>
      <c r="H4915" s="842" t="s">
        <v>25096</v>
      </c>
      <c r="I4915" s="842" t="s">
        <v>25083</v>
      </c>
      <c r="J4915" s="107" t="s">
        <v>19093</v>
      </c>
      <c r="K4915" s="10">
        <v>1</v>
      </c>
      <c r="L4915" s="10">
        <v>12</v>
      </c>
      <c r="M4915" s="838">
        <v>44913.600000000006</v>
      </c>
      <c r="N4915" s="10">
        <v>1</v>
      </c>
      <c r="O4915" s="107">
        <v>6</v>
      </c>
      <c r="P4915" s="838">
        <v>21608.16</v>
      </c>
      <c r="Q4915" s="10">
        <v>1</v>
      </c>
      <c r="R4915" s="107">
        <v>12</v>
      </c>
    </row>
    <row r="4916" spans="1:18" s="843" customFormat="1" ht="22.5" x14ac:dyDescent="0.25">
      <c r="A4916" s="107" t="s">
        <v>25077</v>
      </c>
      <c r="B4916" s="10" t="s">
        <v>25078</v>
      </c>
      <c r="C4916" s="269" t="s">
        <v>30118</v>
      </c>
      <c r="D4916" s="841" t="s">
        <v>25088</v>
      </c>
      <c r="E4916" s="837">
        <v>8000</v>
      </c>
      <c r="F4916" s="269" t="s">
        <v>26561</v>
      </c>
      <c r="G4916" s="841" t="s">
        <v>26562</v>
      </c>
      <c r="H4916" s="842" t="s">
        <v>25096</v>
      </c>
      <c r="I4916" s="842" t="s">
        <v>25083</v>
      </c>
      <c r="J4916" s="107" t="s">
        <v>19093</v>
      </c>
      <c r="K4916" s="10">
        <v>1</v>
      </c>
      <c r="L4916" s="10">
        <v>12</v>
      </c>
      <c r="M4916" s="838">
        <v>98913.60000000002</v>
      </c>
      <c r="N4916" s="10">
        <v>1</v>
      </c>
      <c r="O4916" s="107">
        <v>6</v>
      </c>
      <c r="P4916" s="838">
        <v>49159.200000000004</v>
      </c>
      <c r="Q4916" s="10">
        <v>1</v>
      </c>
      <c r="R4916" s="107">
        <v>12</v>
      </c>
    </row>
    <row r="4917" spans="1:18" s="843" customFormat="1" ht="22.5" x14ac:dyDescent="0.25">
      <c r="A4917" s="107" t="s">
        <v>25077</v>
      </c>
      <c r="B4917" s="10" t="s">
        <v>25078</v>
      </c>
      <c r="C4917" s="269" t="s">
        <v>30118</v>
      </c>
      <c r="D4917" s="841" t="s">
        <v>26299</v>
      </c>
      <c r="E4917" s="837">
        <v>3000</v>
      </c>
      <c r="F4917" s="269" t="s">
        <v>26563</v>
      </c>
      <c r="G4917" s="841" t="s">
        <v>26564</v>
      </c>
      <c r="H4917" s="842" t="s">
        <v>25096</v>
      </c>
      <c r="I4917" s="842" t="s">
        <v>25083</v>
      </c>
      <c r="J4917" s="107" t="s">
        <v>19093</v>
      </c>
      <c r="K4917" s="10">
        <v>1</v>
      </c>
      <c r="L4917" s="10">
        <v>12</v>
      </c>
      <c r="M4917" s="838">
        <v>38913.599999999999</v>
      </c>
      <c r="N4917" s="10">
        <v>1</v>
      </c>
      <c r="O4917" s="107">
        <v>6</v>
      </c>
      <c r="P4917" s="838">
        <v>19159.199999999997</v>
      </c>
      <c r="Q4917" s="10">
        <v>1</v>
      </c>
      <c r="R4917" s="107">
        <v>12</v>
      </c>
    </row>
    <row r="4918" spans="1:18" s="843" customFormat="1" ht="22.5" x14ac:dyDescent="0.25">
      <c r="A4918" s="107" t="s">
        <v>25077</v>
      </c>
      <c r="B4918" s="10" t="s">
        <v>25078</v>
      </c>
      <c r="C4918" s="269" t="s">
        <v>30118</v>
      </c>
      <c r="D4918" s="841" t="s">
        <v>15456</v>
      </c>
      <c r="E4918" s="837">
        <v>11000</v>
      </c>
      <c r="F4918" s="269" t="s">
        <v>26565</v>
      </c>
      <c r="G4918" s="841" t="s">
        <v>26566</v>
      </c>
      <c r="H4918" s="842" t="s">
        <v>25096</v>
      </c>
      <c r="I4918" s="842" t="s">
        <v>25083</v>
      </c>
      <c r="J4918" s="107" t="s">
        <v>19093</v>
      </c>
      <c r="K4918" s="10">
        <v>1</v>
      </c>
      <c r="L4918" s="10">
        <v>12</v>
      </c>
      <c r="M4918" s="838">
        <v>134913.60000000001</v>
      </c>
      <c r="N4918" s="10">
        <v>1</v>
      </c>
      <c r="O4918" s="107">
        <v>6</v>
      </c>
      <c r="P4918" s="838">
        <v>67159.200000000012</v>
      </c>
      <c r="Q4918" s="10">
        <v>1</v>
      </c>
      <c r="R4918" s="107">
        <v>12</v>
      </c>
    </row>
    <row r="4919" spans="1:18" s="843" customFormat="1" ht="22.5" x14ac:dyDescent="0.25">
      <c r="A4919" s="107" t="s">
        <v>25077</v>
      </c>
      <c r="B4919" s="10" t="s">
        <v>25078</v>
      </c>
      <c r="C4919" s="269" t="s">
        <v>30118</v>
      </c>
      <c r="D4919" s="841" t="s">
        <v>25302</v>
      </c>
      <c r="E4919" s="837">
        <v>4500</v>
      </c>
      <c r="F4919" s="269" t="s">
        <v>26567</v>
      </c>
      <c r="G4919" s="841" t="s">
        <v>26568</v>
      </c>
      <c r="H4919" s="842" t="s">
        <v>25096</v>
      </c>
      <c r="I4919" s="842" t="s">
        <v>25083</v>
      </c>
      <c r="J4919" s="107" t="s">
        <v>19093</v>
      </c>
      <c r="K4919" s="10">
        <v>1</v>
      </c>
      <c r="L4919" s="10">
        <v>12</v>
      </c>
      <c r="M4919" s="838">
        <v>56913.600000000013</v>
      </c>
      <c r="N4919" s="10">
        <v>1</v>
      </c>
      <c r="O4919" s="107">
        <v>6</v>
      </c>
      <c r="P4919" s="838">
        <v>28159.199999999997</v>
      </c>
      <c r="Q4919" s="10">
        <v>1</v>
      </c>
      <c r="R4919" s="107">
        <v>12</v>
      </c>
    </row>
    <row r="4920" spans="1:18" s="843" customFormat="1" ht="22.5" x14ac:dyDescent="0.25">
      <c r="A4920" s="107" t="s">
        <v>25077</v>
      </c>
      <c r="B4920" s="10" t="s">
        <v>25078</v>
      </c>
      <c r="C4920" s="269" t="s">
        <v>30118</v>
      </c>
      <c r="D4920" s="841" t="s">
        <v>25302</v>
      </c>
      <c r="E4920" s="837">
        <v>4500</v>
      </c>
      <c r="F4920" s="269" t="s">
        <v>26569</v>
      </c>
      <c r="G4920" s="841" t="s">
        <v>26570</v>
      </c>
      <c r="H4920" s="842" t="s">
        <v>25096</v>
      </c>
      <c r="I4920" s="842" t="s">
        <v>25083</v>
      </c>
      <c r="J4920" s="107" t="s">
        <v>19093</v>
      </c>
      <c r="K4920" s="10">
        <v>1</v>
      </c>
      <c r="L4920" s="10">
        <v>12</v>
      </c>
      <c r="M4920" s="838">
        <v>56913.600000000013</v>
      </c>
      <c r="N4920" s="10">
        <v>1</v>
      </c>
      <c r="O4920" s="107">
        <v>6</v>
      </c>
      <c r="P4920" s="838">
        <v>28159.199999999997</v>
      </c>
      <c r="Q4920" s="10">
        <v>1</v>
      </c>
      <c r="R4920" s="107">
        <v>12</v>
      </c>
    </row>
    <row r="4921" spans="1:18" s="843" customFormat="1" ht="22.5" x14ac:dyDescent="0.25">
      <c r="A4921" s="107" t="s">
        <v>25077</v>
      </c>
      <c r="B4921" s="10" t="s">
        <v>25078</v>
      </c>
      <c r="C4921" s="269" t="s">
        <v>30118</v>
      </c>
      <c r="D4921" s="841" t="s">
        <v>26430</v>
      </c>
      <c r="E4921" s="837">
        <v>4500</v>
      </c>
      <c r="F4921" s="269" t="s">
        <v>26571</v>
      </c>
      <c r="G4921" s="841" t="s">
        <v>26572</v>
      </c>
      <c r="H4921" s="842" t="s">
        <v>25096</v>
      </c>
      <c r="I4921" s="842" t="s">
        <v>25083</v>
      </c>
      <c r="J4921" s="107" t="s">
        <v>19093</v>
      </c>
      <c r="K4921" s="10">
        <v>1</v>
      </c>
      <c r="L4921" s="10">
        <v>12</v>
      </c>
      <c r="M4921" s="838">
        <v>56956.730000000018</v>
      </c>
      <c r="N4921" s="10">
        <v>1</v>
      </c>
      <c r="O4921" s="107">
        <v>6</v>
      </c>
      <c r="P4921" s="838">
        <v>28159.199999999997</v>
      </c>
      <c r="Q4921" s="10">
        <v>1</v>
      </c>
      <c r="R4921" s="107">
        <v>12</v>
      </c>
    </row>
    <row r="4922" spans="1:18" s="843" customFormat="1" ht="22.5" x14ac:dyDescent="0.25">
      <c r="A4922" s="107" t="s">
        <v>25077</v>
      </c>
      <c r="B4922" s="10" t="s">
        <v>25078</v>
      </c>
      <c r="C4922" s="269" t="s">
        <v>30118</v>
      </c>
      <c r="D4922" s="841" t="s">
        <v>26279</v>
      </c>
      <c r="E4922" s="837">
        <v>3500</v>
      </c>
      <c r="F4922" s="269" t="s">
        <v>26573</v>
      </c>
      <c r="G4922" s="841" t="s">
        <v>26574</v>
      </c>
      <c r="H4922" s="842" t="s">
        <v>25096</v>
      </c>
      <c r="I4922" s="842" t="s">
        <v>25083</v>
      </c>
      <c r="J4922" s="107" t="s">
        <v>19093</v>
      </c>
      <c r="K4922" s="10">
        <v>1</v>
      </c>
      <c r="L4922" s="10">
        <v>12</v>
      </c>
      <c r="M4922" s="838">
        <v>44913.600000000006</v>
      </c>
      <c r="N4922" s="10">
        <v>1</v>
      </c>
      <c r="O4922" s="107">
        <v>6</v>
      </c>
      <c r="P4922" s="838">
        <v>22159.199999999997</v>
      </c>
      <c r="Q4922" s="10">
        <v>1</v>
      </c>
      <c r="R4922" s="107">
        <v>12</v>
      </c>
    </row>
    <row r="4923" spans="1:18" s="843" customFormat="1" ht="22.5" x14ac:dyDescent="0.25">
      <c r="A4923" s="107" t="s">
        <v>25077</v>
      </c>
      <c r="B4923" s="10" t="s">
        <v>25078</v>
      </c>
      <c r="C4923" s="269" t="s">
        <v>30118</v>
      </c>
      <c r="D4923" s="841" t="s">
        <v>25088</v>
      </c>
      <c r="E4923" s="837">
        <v>8000</v>
      </c>
      <c r="F4923" s="269" t="s">
        <v>26575</v>
      </c>
      <c r="G4923" s="841" t="s">
        <v>26576</v>
      </c>
      <c r="H4923" s="842" t="s">
        <v>25096</v>
      </c>
      <c r="I4923" s="842" t="s">
        <v>25083</v>
      </c>
      <c r="J4923" s="107" t="s">
        <v>19093</v>
      </c>
      <c r="K4923" s="10">
        <v>1</v>
      </c>
      <c r="L4923" s="10">
        <v>12</v>
      </c>
      <c r="M4923" s="838">
        <v>98913.60000000002</v>
      </c>
      <c r="N4923" s="10">
        <v>1</v>
      </c>
      <c r="O4923" s="107">
        <v>6</v>
      </c>
      <c r="P4923" s="838">
        <v>49159.200000000004</v>
      </c>
      <c r="Q4923" s="10">
        <v>1</v>
      </c>
      <c r="R4923" s="107">
        <v>12</v>
      </c>
    </row>
    <row r="4924" spans="1:18" s="843" customFormat="1" ht="22.5" x14ac:dyDescent="0.25">
      <c r="A4924" s="107" t="s">
        <v>25077</v>
      </c>
      <c r="B4924" s="10" t="s">
        <v>25078</v>
      </c>
      <c r="C4924" s="269" t="s">
        <v>30118</v>
      </c>
      <c r="D4924" s="841" t="s">
        <v>26577</v>
      </c>
      <c r="E4924" s="837">
        <v>4500</v>
      </c>
      <c r="F4924" s="269" t="s">
        <v>26578</v>
      </c>
      <c r="G4924" s="841" t="s">
        <v>26579</v>
      </c>
      <c r="H4924" s="842" t="s">
        <v>25096</v>
      </c>
      <c r="I4924" s="842" t="s">
        <v>25083</v>
      </c>
      <c r="J4924" s="107" t="s">
        <v>19093</v>
      </c>
      <c r="K4924" s="10">
        <v>1</v>
      </c>
      <c r="L4924" s="10">
        <v>12</v>
      </c>
      <c r="M4924" s="838">
        <v>56913.600000000013</v>
      </c>
      <c r="N4924" s="10">
        <v>1</v>
      </c>
      <c r="O4924" s="107">
        <v>6</v>
      </c>
      <c r="P4924" s="838">
        <v>28159.199999999997</v>
      </c>
      <c r="Q4924" s="10">
        <v>1</v>
      </c>
      <c r="R4924" s="107">
        <v>12</v>
      </c>
    </row>
    <row r="4925" spans="1:18" s="843" customFormat="1" ht="22.5" x14ac:dyDescent="0.25">
      <c r="A4925" s="107" t="s">
        <v>25077</v>
      </c>
      <c r="B4925" s="10" t="s">
        <v>25078</v>
      </c>
      <c r="C4925" s="269" t="s">
        <v>30118</v>
      </c>
      <c r="D4925" s="841" t="s">
        <v>26100</v>
      </c>
      <c r="E4925" s="837">
        <v>6500</v>
      </c>
      <c r="F4925" s="269" t="s">
        <v>26580</v>
      </c>
      <c r="G4925" s="841" t="s">
        <v>26581</v>
      </c>
      <c r="H4925" s="842" t="s">
        <v>25096</v>
      </c>
      <c r="I4925" s="842" t="s">
        <v>25083</v>
      </c>
      <c r="J4925" s="107" t="s">
        <v>19093</v>
      </c>
      <c r="K4925" s="10">
        <v>1</v>
      </c>
      <c r="L4925" s="10">
        <v>12</v>
      </c>
      <c r="M4925" s="838">
        <v>80913.60000000002</v>
      </c>
      <c r="N4925" s="10">
        <v>1</v>
      </c>
      <c r="O4925" s="107">
        <v>6</v>
      </c>
      <c r="P4925" s="838">
        <v>40159.200000000004</v>
      </c>
      <c r="Q4925" s="10">
        <v>1</v>
      </c>
      <c r="R4925" s="107">
        <v>12</v>
      </c>
    </row>
    <row r="4926" spans="1:18" s="843" customFormat="1" ht="22.5" x14ac:dyDescent="0.25">
      <c r="A4926" s="107" t="s">
        <v>25077</v>
      </c>
      <c r="B4926" s="10" t="s">
        <v>25078</v>
      </c>
      <c r="C4926" s="269" t="s">
        <v>30118</v>
      </c>
      <c r="D4926" s="841" t="s">
        <v>25321</v>
      </c>
      <c r="E4926" s="837">
        <v>2000</v>
      </c>
      <c r="F4926" s="269" t="s">
        <v>26582</v>
      </c>
      <c r="G4926" s="841" t="s">
        <v>26583</v>
      </c>
      <c r="H4926" s="842" t="s">
        <v>25096</v>
      </c>
      <c r="I4926" s="842" t="s">
        <v>25083</v>
      </c>
      <c r="J4926" s="107" t="s">
        <v>19093</v>
      </c>
      <c r="K4926" s="10">
        <v>1</v>
      </c>
      <c r="L4926" s="10">
        <v>12</v>
      </c>
      <c r="M4926" s="838">
        <v>26697</v>
      </c>
      <c r="N4926" s="10">
        <v>1</v>
      </c>
      <c r="O4926" s="107">
        <v>6</v>
      </c>
      <c r="P4926" s="838">
        <v>13080</v>
      </c>
      <c r="Q4926" s="10">
        <v>1</v>
      </c>
      <c r="R4926" s="107">
        <v>12</v>
      </c>
    </row>
    <row r="4927" spans="1:18" s="843" customFormat="1" ht="22.5" x14ac:dyDescent="0.25">
      <c r="A4927" s="107" t="s">
        <v>25077</v>
      </c>
      <c r="B4927" s="10" t="s">
        <v>25078</v>
      </c>
      <c r="C4927" s="269" t="s">
        <v>30118</v>
      </c>
      <c r="D4927" s="841" t="s">
        <v>25384</v>
      </c>
      <c r="E4927" s="837">
        <v>4500</v>
      </c>
      <c r="F4927" s="269" t="s">
        <v>26584</v>
      </c>
      <c r="G4927" s="841" t="s">
        <v>26585</v>
      </c>
      <c r="H4927" s="842" t="s">
        <v>25096</v>
      </c>
      <c r="I4927" s="842" t="s">
        <v>25083</v>
      </c>
      <c r="J4927" s="107" t="s">
        <v>19093</v>
      </c>
      <c r="K4927" s="10">
        <v>2</v>
      </c>
      <c r="L4927" s="10">
        <v>1</v>
      </c>
      <c r="M4927" s="838">
        <v>4717.8</v>
      </c>
      <c r="N4927" s="10">
        <v>1</v>
      </c>
      <c r="O4927" s="107">
        <v>6</v>
      </c>
      <c r="P4927" s="838">
        <v>28159.199999999997</v>
      </c>
      <c r="Q4927" s="10">
        <v>1</v>
      </c>
      <c r="R4927" s="107">
        <v>12</v>
      </c>
    </row>
    <row r="4928" spans="1:18" s="843" customFormat="1" ht="22.5" x14ac:dyDescent="0.25">
      <c r="A4928" s="107" t="s">
        <v>25077</v>
      </c>
      <c r="B4928" s="10" t="s">
        <v>25078</v>
      </c>
      <c r="C4928" s="269" t="s">
        <v>30118</v>
      </c>
      <c r="D4928" s="841" t="s">
        <v>26586</v>
      </c>
      <c r="E4928" s="837">
        <v>3000</v>
      </c>
      <c r="F4928" s="269" t="s">
        <v>26587</v>
      </c>
      <c r="G4928" s="841" t="s">
        <v>26588</v>
      </c>
      <c r="H4928" s="842" t="s">
        <v>25096</v>
      </c>
      <c r="I4928" s="842" t="s">
        <v>25083</v>
      </c>
      <c r="J4928" s="107" t="s">
        <v>19093</v>
      </c>
      <c r="K4928" s="10">
        <v>1</v>
      </c>
      <c r="L4928" s="10">
        <v>12</v>
      </c>
      <c r="M4928" s="838">
        <v>38913.599999999999</v>
      </c>
      <c r="N4928" s="10">
        <v>1</v>
      </c>
      <c r="O4928" s="107">
        <v>6</v>
      </c>
      <c r="P4928" s="838">
        <v>19159.199999999997</v>
      </c>
      <c r="Q4928" s="10">
        <v>1</v>
      </c>
      <c r="R4928" s="107">
        <v>12</v>
      </c>
    </row>
    <row r="4929" spans="1:18" s="843" customFormat="1" ht="22.5" x14ac:dyDescent="0.25">
      <c r="A4929" s="107" t="s">
        <v>25077</v>
      </c>
      <c r="B4929" s="10" t="s">
        <v>25078</v>
      </c>
      <c r="C4929" s="269" t="s">
        <v>30118</v>
      </c>
      <c r="D4929" s="841" t="s">
        <v>25384</v>
      </c>
      <c r="E4929" s="837">
        <v>4500</v>
      </c>
      <c r="F4929" s="269" t="s">
        <v>26589</v>
      </c>
      <c r="G4929" s="841" t="s">
        <v>26590</v>
      </c>
      <c r="H4929" s="842" t="s">
        <v>25096</v>
      </c>
      <c r="I4929" s="842" t="s">
        <v>25083</v>
      </c>
      <c r="J4929" s="107" t="s">
        <v>19093</v>
      </c>
      <c r="K4929" s="10">
        <v>1</v>
      </c>
      <c r="L4929" s="10">
        <v>12</v>
      </c>
      <c r="M4929" s="838">
        <v>56913.600000000013</v>
      </c>
      <c r="N4929" s="10">
        <v>1</v>
      </c>
      <c r="O4929" s="107">
        <v>6</v>
      </c>
      <c r="P4929" s="838">
        <v>28159.199999999997</v>
      </c>
      <c r="Q4929" s="10">
        <v>1</v>
      </c>
      <c r="R4929" s="107">
        <v>12</v>
      </c>
    </row>
    <row r="4930" spans="1:18" s="843" customFormat="1" ht="22.5" x14ac:dyDescent="0.25">
      <c r="A4930" s="107" t="s">
        <v>25077</v>
      </c>
      <c r="B4930" s="10" t="s">
        <v>25078</v>
      </c>
      <c r="C4930" s="269" t="s">
        <v>30118</v>
      </c>
      <c r="D4930" s="841" t="s">
        <v>26279</v>
      </c>
      <c r="E4930" s="837">
        <v>3500</v>
      </c>
      <c r="F4930" s="269" t="s">
        <v>26591</v>
      </c>
      <c r="G4930" s="841" t="s">
        <v>26592</v>
      </c>
      <c r="H4930" s="842" t="s">
        <v>25096</v>
      </c>
      <c r="I4930" s="842" t="s">
        <v>25083</v>
      </c>
      <c r="J4930" s="107" t="s">
        <v>19093</v>
      </c>
      <c r="K4930" s="10">
        <v>1</v>
      </c>
      <c r="L4930" s="10">
        <v>12</v>
      </c>
      <c r="M4930" s="838">
        <v>44913.600000000006</v>
      </c>
      <c r="N4930" s="10">
        <v>1</v>
      </c>
      <c r="O4930" s="107">
        <v>6</v>
      </c>
      <c r="P4930" s="838">
        <v>22159.199999999997</v>
      </c>
      <c r="Q4930" s="10">
        <v>1</v>
      </c>
      <c r="R4930" s="107">
        <v>12</v>
      </c>
    </row>
    <row r="4931" spans="1:18" s="843" customFormat="1" ht="22.5" x14ac:dyDescent="0.25">
      <c r="A4931" s="107" t="s">
        <v>25077</v>
      </c>
      <c r="B4931" s="10" t="s">
        <v>25078</v>
      </c>
      <c r="C4931" s="269" t="s">
        <v>30118</v>
      </c>
      <c r="D4931" s="841" t="s">
        <v>17390</v>
      </c>
      <c r="E4931" s="837">
        <v>1025</v>
      </c>
      <c r="F4931" s="269" t="s">
        <v>26593</v>
      </c>
      <c r="G4931" s="841" t="s">
        <v>26594</v>
      </c>
      <c r="H4931" s="842" t="s">
        <v>25096</v>
      </c>
      <c r="I4931" s="842" t="s">
        <v>25131</v>
      </c>
      <c r="J4931" s="107" t="s">
        <v>19097</v>
      </c>
      <c r="K4931" s="10">
        <v>1</v>
      </c>
      <c r="L4931" s="10">
        <v>12</v>
      </c>
      <c r="M4931" s="838">
        <v>12701.400000000001</v>
      </c>
      <c r="N4931" s="10">
        <v>1</v>
      </c>
      <c r="O4931" s="107">
        <v>6</v>
      </c>
      <c r="P4931" s="838">
        <v>6082.2</v>
      </c>
      <c r="Q4931" s="10">
        <v>1</v>
      </c>
      <c r="R4931" s="107">
        <v>12</v>
      </c>
    </row>
    <row r="4932" spans="1:18" s="843" customFormat="1" ht="22.5" x14ac:dyDescent="0.25">
      <c r="A4932" s="107" t="s">
        <v>25077</v>
      </c>
      <c r="B4932" s="10" t="s">
        <v>25078</v>
      </c>
      <c r="C4932" s="269" t="s">
        <v>30118</v>
      </c>
      <c r="D4932" s="841" t="s">
        <v>26341</v>
      </c>
      <c r="E4932" s="837">
        <v>5500</v>
      </c>
      <c r="F4932" s="269" t="s">
        <v>26595</v>
      </c>
      <c r="G4932" s="841" t="s">
        <v>26596</v>
      </c>
      <c r="H4932" s="842" t="s">
        <v>25096</v>
      </c>
      <c r="I4932" s="842" t="s">
        <v>25083</v>
      </c>
      <c r="J4932" s="107" t="s">
        <v>19093</v>
      </c>
      <c r="K4932" s="10">
        <v>1</v>
      </c>
      <c r="L4932" s="10">
        <v>12</v>
      </c>
      <c r="M4932" s="838">
        <v>68913.60000000002</v>
      </c>
      <c r="N4932" s="10">
        <v>1</v>
      </c>
      <c r="O4932" s="107">
        <v>6</v>
      </c>
      <c r="P4932" s="838">
        <v>34159.199999999997</v>
      </c>
      <c r="Q4932" s="10">
        <v>1</v>
      </c>
      <c r="R4932" s="107">
        <v>12</v>
      </c>
    </row>
    <row r="4933" spans="1:18" s="843" customFormat="1" ht="22.5" x14ac:dyDescent="0.25">
      <c r="A4933" s="107" t="s">
        <v>25077</v>
      </c>
      <c r="B4933" s="10" t="s">
        <v>25078</v>
      </c>
      <c r="C4933" s="269" t="s">
        <v>30118</v>
      </c>
      <c r="D4933" s="841" t="s">
        <v>25384</v>
      </c>
      <c r="E4933" s="837">
        <v>4500</v>
      </c>
      <c r="F4933" s="269" t="s">
        <v>26597</v>
      </c>
      <c r="G4933" s="841" t="s">
        <v>26598</v>
      </c>
      <c r="H4933" s="842" t="s">
        <v>25096</v>
      </c>
      <c r="I4933" s="842" t="s">
        <v>25083</v>
      </c>
      <c r="J4933" s="107" t="s">
        <v>19093</v>
      </c>
      <c r="K4933" s="10">
        <v>1</v>
      </c>
      <c r="L4933" s="10">
        <v>12</v>
      </c>
      <c r="M4933" s="838">
        <v>56913.600000000013</v>
      </c>
      <c r="N4933" s="10">
        <v>1</v>
      </c>
      <c r="O4933" s="107">
        <v>6</v>
      </c>
      <c r="P4933" s="838">
        <v>28159.199999999997</v>
      </c>
      <c r="Q4933" s="10">
        <v>1</v>
      </c>
      <c r="R4933" s="107">
        <v>12</v>
      </c>
    </row>
    <row r="4934" spans="1:18" s="843" customFormat="1" ht="22.5" x14ac:dyDescent="0.25">
      <c r="A4934" s="107" t="s">
        <v>25077</v>
      </c>
      <c r="B4934" s="10" t="s">
        <v>25078</v>
      </c>
      <c r="C4934" s="269" t="s">
        <v>30118</v>
      </c>
      <c r="D4934" s="841" t="s">
        <v>25384</v>
      </c>
      <c r="E4934" s="837">
        <v>4500</v>
      </c>
      <c r="F4934" s="269" t="s">
        <v>26599</v>
      </c>
      <c r="G4934" s="841" t="s">
        <v>26600</v>
      </c>
      <c r="H4934" s="842" t="s">
        <v>25096</v>
      </c>
      <c r="I4934" s="842" t="s">
        <v>25083</v>
      </c>
      <c r="J4934" s="107" t="s">
        <v>19093</v>
      </c>
      <c r="K4934" s="10">
        <v>1</v>
      </c>
      <c r="L4934" s="10">
        <v>12</v>
      </c>
      <c r="M4934" s="838">
        <v>56913.600000000013</v>
      </c>
      <c r="N4934" s="10">
        <v>1</v>
      </c>
      <c r="O4934" s="107">
        <v>6</v>
      </c>
      <c r="P4934" s="838">
        <v>28159.199999999997</v>
      </c>
      <c r="Q4934" s="10">
        <v>1</v>
      </c>
      <c r="R4934" s="107">
        <v>12</v>
      </c>
    </row>
    <row r="4935" spans="1:18" s="843" customFormat="1" ht="22.5" x14ac:dyDescent="0.25">
      <c r="A4935" s="107" t="s">
        <v>25077</v>
      </c>
      <c r="B4935" s="10" t="s">
        <v>25078</v>
      </c>
      <c r="C4935" s="269" t="s">
        <v>30118</v>
      </c>
      <c r="D4935" s="841" t="s">
        <v>26100</v>
      </c>
      <c r="E4935" s="837">
        <v>6500</v>
      </c>
      <c r="F4935" s="269" t="s">
        <v>26601</v>
      </c>
      <c r="G4935" s="841" t="s">
        <v>26602</v>
      </c>
      <c r="H4935" s="842" t="s">
        <v>25096</v>
      </c>
      <c r="I4935" s="842" t="s">
        <v>25083</v>
      </c>
      <c r="J4935" s="107" t="s">
        <v>19093</v>
      </c>
      <c r="K4935" s="10">
        <v>1</v>
      </c>
      <c r="L4935" s="10">
        <v>12</v>
      </c>
      <c r="M4935" s="838">
        <v>81402.390000000014</v>
      </c>
      <c r="N4935" s="10">
        <v>1</v>
      </c>
      <c r="O4935" s="107">
        <v>6</v>
      </c>
      <c r="P4935" s="838">
        <v>40159.200000000004</v>
      </c>
      <c r="Q4935" s="10">
        <v>1</v>
      </c>
      <c r="R4935" s="107">
        <v>12</v>
      </c>
    </row>
    <row r="4936" spans="1:18" s="843" customFormat="1" ht="22.5" x14ac:dyDescent="0.25">
      <c r="A4936" s="107" t="s">
        <v>25077</v>
      </c>
      <c r="B4936" s="10" t="s">
        <v>25078</v>
      </c>
      <c r="C4936" s="269" t="s">
        <v>30118</v>
      </c>
      <c r="D4936" s="841" t="s">
        <v>25520</v>
      </c>
      <c r="E4936" s="837">
        <v>2000</v>
      </c>
      <c r="F4936" s="269" t="s">
        <v>26603</v>
      </c>
      <c r="G4936" s="841" t="s">
        <v>26604</v>
      </c>
      <c r="H4936" s="842" t="s">
        <v>25096</v>
      </c>
      <c r="I4936" s="842" t="s">
        <v>25083</v>
      </c>
      <c r="J4936" s="107" t="s">
        <v>19090</v>
      </c>
      <c r="K4936" s="10">
        <v>1</v>
      </c>
      <c r="L4936" s="10">
        <v>12</v>
      </c>
      <c r="M4936" s="838">
        <v>26697</v>
      </c>
      <c r="N4936" s="10">
        <v>1</v>
      </c>
      <c r="O4936" s="107">
        <v>6</v>
      </c>
      <c r="P4936" s="838">
        <v>13080</v>
      </c>
      <c r="Q4936" s="10">
        <v>1</v>
      </c>
      <c r="R4936" s="107">
        <v>12</v>
      </c>
    </row>
    <row r="4937" spans="1:18" s="843" customFormat="1" ht="22.5" x14ac:dyDescent="0.25">
      <c r="A4937" s="107" t="s">
        <v>25077</v>
      </c>
      <c r="B4937" s="10" t="s">
        <v>25078</v>
      </c>
      <c r="C4937" s="269" t="s">
        <v>30118</v>
      </c>
      <c r="D4937" s="841" t="s">
        <v>25302</v>
      </c>
      <c r="E4937" s="837">
        <v>4500</v>
      </c>
      <c r="F4937" s="269" t="s">
        <v>26605</v>
      </c>
      <c r="G4937" s="841" t="s">
        <v>26606</v>
      </c>
      <c r="H4937" s="842" t="s">
        <v>25096</v>
      </c>
      <c r="I4937" s="842" t="s">
        <v>25083</v>
      </c>
      <c r="J4937" s="107" t="s">
        <v>19093</v>
      </c>
      <c r="K4937" s="10">
        <v>1</v>
      </c>
      <c r="L4937" s="10">
        <v>12</v>
      </c>
      <c r="M4937" s="838">
        <v>56913.600000000013</v>
      </c>
      <c r="N4937" s="10">
        <v>1</v>
      </c>
      <c r="O4937" s="107">
        <v>6</v>
      </c>
      <c r="P4937" s="838">
        <v>28159.199999999997</v>
      </c>
      <c r="Q4937" s="10">
        <v>1</v>
      </c>
      <c r="R4937" s="107">
        <v>12</v>
      </c>
    </row>
    <row r="4938" spans="1:18" s="843" customFormat="1" ht="22.5" x14ac:dyDescent="0.25">
      <c r="A4938" s="107" t="s">
        <v>25077</v>
      </c>
      <c r="B4938" s="10" t="s">
        <v>25078</v>
      </c>
      <c r="C4938" s="269" t="s">
        <v>30118</v>
      </c>
      <c r="D4938" s="841" t="s">
        <v>25234</v>
      </c>
      <c r="E4938" s="837">
        <v>3000</v>
      </c>
      <c r="F4938" s="269" t="s">
        <v>26607</v>
      </c>
      <c r="G4938" s="841" t="s">
        <v>26608</v>
      </c>
      <c r="H4938" s="842" t="s">
        <v>25096</v>
      </c>
      <c r="I4938" s="842" t="s">
        <v>25083</v>
      </c>
      <c r="J4938" s="107" t="s">
        <v>19090</v>
      </c>
      <c r="K4938" s="10">
        <v>1</v>
      </c>
      <c r="L4938" s="10">
        <v>12</v>
      </c>
      <c r="M4938" s="838">
        <v>38913.599999999999</v>
      </c>
      <c r="N4938" s="10">
        <v>1</v>
      </c>
      <c r="O4938" s="107">
        <v>6</v>
      </c>
      <c r="P4938" s="838">
        <v>19159.199999999997</v>
      </c>
      <c r="Q4938" s="10">
        <v>1</v>
      </c>
      <c r="R4938" s="107">
        <v>12</v>
      </c>
    </row>
    <row r="4939" spans="1:18" s="843" customFormat="1" ht="22.5" x14ac:dyDescent="0.25">
      <c r="A4939" s="107" t="s">
        <v>25077</v>
      </c>
      <c r="B4939" s="10" t="s">
        <v>25078</v>
      </c>
      <c r="C4939" s="269" t="s">
        <v>30118</v>
      </c>
      <c r="D4939" s="841" t="s">
        <v>25302</v>
      </c>
      <c r="E4939" s="837">
        <v>4500</v>
      </c>
      <c r="F4939" s="269" t="s">
        <v>26609</v>
      </c>
      <c r="G4939" s="841" t="s">
        <v>26610</v>
      </c>
      <c r="H4939" s="842" t="s">
        <v>25096</v>
      </c>
      <c r="I4939" s="842" t="s">
        <v>25083</v>
      </c>
      <c r="J4939" s="107" t="s">
        <v>19093</v>
      </c>
      <c r="K4939" s="10">
        <v>1</v>
      </c>
      <c r="L4939" s="10">
        <v>12</v>
      </c>
      <c r="M4939" s="838">
        <v>56913.600000000013</v>
      </c>
      <c r="N4939" s="10">
        <v>1</v>
      </c>
      <c r="O4939" s="107">
        <v>6</v>
      </c>
      <c r="P4939" s="838">
        <v>28159.199999999997</v>
      </c>
      <c r="Q4939" s="10">
        <v>1</v>
      </c>
      <c r="R4939" s="107">
        <v>12</v>
      </c>
    </row>
    <row r="4940" spans="1:18" s="843" customFormat="1" ht="22.5" x14ac:dyDescent="0.25">
      <c r="A4940" s="107" t="s">
        <v>25077</v>
      </c>
      <c r="B4940" s="10" t="s">
        <v>25078</v>
      </c>
      <c r="C4940" s="269" t="s">
        <v>30118</v>
      </c>
      <c r="D4940" s="841" t="s">
        <v>26430</v>
      </c>
      <c r="E4940" s="837">
        <v>4500</v>
      </c>
      <c r="F4940" s="269" t="s">
        <v>26611</v>
      </c>
      <c r="G4940" s="841" t="s">
        <v>26612</v>
      </c>
      <c r="H4940" s="842" t="s">
        <v>25096</v>
      </c>
      <c r="I4940" s="842" t="s">
        <v>25083</v>
      </c>
      <c r="J4940" s="107" t="s">
        <v>19093</v>
      </c>
      <c r="K4940" s="10">
        <v>1</v>
      </c>
      <c r="L4940" s="10">
        <v>12</v>
      </c>
      <c r="M4940" s="838">
        <v>56913.600000000013</v>
      </c>
      <c r="N4940" s="10">
        <v>1</v>
      </c>
      <c r="O4940" s="107">
        <v>6</v>
      </c>
      <c r="P4940" s="838">
        <v>28159.199999999997</v>
      </c>
      <c r="Q4940" s="10">
        <v>1</v>
      </c>
      <c r="R4940" s="107">
        <v>12</v>
      </c>
    </row>
    <row r="4941" spans="1:18" s="843" customFormat="1" ht="22.5" x14ac:dyDescent="0.25">
      <c r="A4941" s="107" t="s">
        <v>25077</v>
      </c>
      <c r="B4941" s="10" t="s">
        <v>25078</v>
      </c>
      <c r="C4941" s="269" t="s">
        <v>30118</v>
      </c>
      <c r="D4941" s="841" t="s">
        <v>26341</v>
      </c>
      <c r="E4941" s="837">
        <v>5500</v>
      </c>
      <c r="F4941" s="269" t="s">
        <v>26613</v>
      </c>
      <c r="G4941" s="841" t="s">
        <v>26614</v>
      </c>
      <c r="H4941" s="842" t="s">
        <v>25096</v>
      </c>
      <c r="I4941" s="842" t="s">
        <v>25083</v>
      </c>
      <c r="J4941" s="107" t="s">
        <v>19093</v>
      </c>
      <c r="K4941" s="10">
        <v>1</v>
      </c>
      <c r="L4941" s="10">
        <v>12</v>
      </c>
      <c r="M4941" s="838">
        <v>68936.140000000014</v>
      </c>
      <c r="N4941" s="10">
        <v>1</v>
      </c>
      <c r="O4941" s="107">
        <v>6</v>
      </c>
      <c r="P4941" s="838">
        <v>26349.579999999998</v>
      </c>
      <c r="Q4941" s="10">
        <v>1</v>
      </c>
      <c r="R4941" s="107">
        <v>12</v>
      </c>
    </row>
    <row r="4942" spans="1:18" s="843" customFormat="1" ht="22.5" x14ac:dyDescent="0.25">
      <c r="A4942" s="107" t="s">
        <v>25077</v>
      </c>
      <c r="B4942" s="10" t="s">
        <v>25078</v>
      </c>
      <c r="C4942" s="269" t="s">
        <v>30118</v>
      </c>
      <c r="D4942" s="841" t="s">
        <v>25321</v>
      </c>
      <c r="E4942" s="837">
        <v>2800</v>
      </c>
      <c r="F4942" s="269" t="s">
        <v>26615</v>
      </c>
      <c r="G4942" s="841" t="s">
        <v>26616</v>
      </c>
      <c r="H4942" s="842" t="s">
        <v>25096</v>
      </c>
      <c r="I4942" s="842" t="s">
        <v>25083</v>
      </c>
      <c r="J4942" s="107" t="s">
        <v>19093</v>
      </c>
      <c r="K4942" s="10">
        <v>1</v>
      </c>
      <c r="L4942" s="10">
        <v>12</v>
      </c>
      <c r="M4942" s="838">
        <v>36758.28</v>
      </c>
      <c r="N4942" s="10">
        <v>1</v>
      </c>
      <c r="O4942" s="107">
        <v>6</v>
      </c>
      <c r="P4942" s="838">
        <v>17959.199999999997</v>
      </c>
      <c r="Q4942" s="10">
        <v>1</v>
      </c>
      <c r="R4942" s="107">
        <v>12</v>
      </c>
    </row>
    <row r="4943" spans="1:18" s="843" customFormat="1" ht="22.5" x14ac:dyDescent="0.25">
      <c r="A4943" s="107" t="s">
        <v>25077</v>
      </c>
      <c r="B4943" s="10" t="s">
        <v>25078</v>
      </c>
      <c r="C4943" s="269" t="s">
        <v>30118</v>
      </c>
      <c r="D4943" s="841" t="s">
        <v>25520</v>
      </c>
      <c r="E4943" s="837">
        <v>2000</v>
      </c>
      <c r="F4943" s="269" t="s">
        <v>26617</v>
      </c>
      <c r="G4943" s="841" t="s">
        <v>26618</v>
      </c>
      <c r="H4943" s="842" t="s">
        <v>25096</v>
      </c>
      <c r="I4943" s="842" t="s">
        <v>25083</v>
      </c>
      <c r="J4943" s="107" t="s">
        <v>19093</v>
      </c>
      <c r="K4943" s="10">
        <v>1</v>
      </c>
      <c r="L4943" s="10">
        <v>12</v>
      </c>
      <c r="M4943" s="838">
        <v>26697</v>
      </c>
      <c r="N4943" s="10">
        <v>1</v>
      </c>
      <c r="O4943" s="107">
        <v>6</v>
      </c>
      <c r="P4943" s="838">
        <v>13080</v>
      </c>
      <c r="Q4943" s="10">
        <v>1</v>
      </c>
      <c r="R4943" s="107">
        <v>12</v>
      </c>
    </row>
    <row r="4944" spans="1:18" s="843" customFormat="1" ht="22.5" x14ac:dyDescent="0.25">
      <c r="A4944" s="107" t="s">
        <v>25077</v>
      </c>
      <c r="B4944" s="10" t="s">
        <v>25078</v>
      </c>
      <c r="C4944" s="269" t="s">
        <v>30118</v>
      </c>
      <c r="D4944" s="841" t="s">
        <v>26341</v>
      </c>
      <c r="E4944" s="837">
        <v>5500</v>
      </c>
      <c r="F4944" s="269" t="s">
        <v>26619</v>
      </c>
      <c r="G4944" s="841" t="s">
        <v>26620</v>
      </c>
      <c r="H4944" s="842" t="s">
        <v>25096</v>
      </c>
      <c r="I4944" s="842" t="s">
        <v>25083</v>
      </c>
      <c r="J4944" s="107" t="s">
        <v>19093</v>
      </c>
      <c r="K4944" s="10">
        <v>1</v>
      </c>
      <c r="L4944" s="10">
        <v>12</v>
      </c>
      <c r="M4944" s="838">
        <v>69375.440000000017</v>
      </c>
      <c r="N4944" s="10">
        <v>1</v>
      </c>
      <c r="O4944" s="107">
        <v>6</v>
      </c>
      <c r="P4944" s="838">
        <v>34159.199999999997</v>
      </c>
      <c r="Q4944" s="10">
        <v>1</v>
      </c>
      <c r="R4944" s="107">
        <v>12</v>
      </c>
    </row>
    <row r="4945" spans="1:18" s="843" customFormat="1" ht="22.5" x14ac:dyDescent="0.25">
      <c r="A4945" s="107" t="s">
        <v>25077</v>
      </c>
      <c r="B4945" s="10" t="s">
        <v>25078</v>
      </c>
      <c r="C4945" s="269" t="s">
        <v>30118</v>
      </c>
      <c r="D4945" s="841" t="s">
        <v>25302</v>
      </c>
      <c r="E4945" s="837">
        <v>3500</v>
      </c>
      <c r="F4945" s="269" t="s">
        <v>26621</v>
      </c>
      <c r="G4945" s="841" t="s">
        <v>26622</v>
      </c>
      <c r="H4945" s="842" t="s">
        <v>25096</v>
      </c>
      <c r="I4945" s="842" t="s">
        <v>25083</v>
      </c>
      <c r="J4945" s="107" t="s">
        <v>19093</v>
      </c>
      <c r="K4945" s="10">
        <v>1</v>
      </c>
      <c r="L4945" s="10">
        <v>12</v>
      </c>
      <c r="M4945" s="838">
        <v>44913.600000000006</v>
      </c>
      <c r="N4945" s="10">
        <v>1</v>
      </c>
      <c r="O4945" s="107">
        <v>6</v>
      </c>
      <c r="P4945" s="838">
        <v>22159.199999999997</v>
      </c>
      <c r="Q4945" s="10">
        <v>1</v>
      </c>
      <c r="R4945" s="107">
        <v>12</v>
      </c>
    </row>
    <row r="4946" spans="1:18" s="843" customFormat="1" ht="22.5" x14ac:dyDescent="0.25">
      <c r="A4946" s="107" t="s">
        <v>25077</v>
      </c>
      <c r="B4946" s="10" t="s">
        <v>25078</v>
      </c>
      <c r="C4946" s="269" t="s">
        <v>30118</v>
      </c>
      <c r="D4946" s="841" t="s">
        <v>26623</v>
      </c>
      <c r="E4946" s="837">
        <v>4500</v>
      </c>
      <c r="F4946" s="269" t="s">
        <v>26624</v>
      </c>
      <c r="G4946" s="841" t="s">
        <v>26625</v>
      </c>
      <c r="H4946" s="842" t="s">
        <v>25096</v>
      </c>
      <c r="I4946" s="842" t="s">
        <v>25083</v>
      </c>
      <c r="J4946" s="107" t="s">
        <v>19093</v>
      </c>
      <c r="K4946" s="10">
        <v>1</v>
      </c>
      <c r="L4946" s="10">
        <v>2</v>
      </c>
      <c r="M4946" s="838">
        <v>9228.93</v>
      </c>
      <c r="N4946" s="10">
        <v>1</v>
      </c>
      <c r="O4946" s="107">
        <v>6</v>
      </c>
      <c r="P4946" s="838">
        <v>28159.199999999997</v>
      </c>
      <c r="Q4946" s="10">
        <v>1</v>
      </c>
      <c r="R4946" s="107">
        <v>12</v>
      </c>
    </row>
    <row r="4947" spans="1:18" s="843" customFormat="1" ht="22.5" x14ac:dyDescent="0.25">
      <c r="A4947" s="107" t="s">
        <v>25077</v>
      </c>
      <c r="B4947" s="10" t="s">
        <v>25078</v>
      </c>
      <c r="C4947" s="269" t="s">
        <v>30118</v>
      </c>
      <c r="D4947" s="841" t="s">
        <v>25384</v>
      </c>
      <c r="E4947" s="837">
        <v>4500</v>
      </c>
      <c r="F4947" s="269" t="s">
        <v>26626</v>
      </c>
      <c r="G4947" s="841" t="s">
        <v>26627</v>
      </c>
      <c r="H4947" s="842" t="s">
        <v>25096</v>
      </c>
      <c r="I4947" s="842" t="s">
        <v>25083</v>
      </c>
      <c r="J4947" s="107" t="s">
        <v>19093</v>
      </c>
      <c r="K4947" s="10">
        <v>1</v>
      </c>
      <c r="L4947" s="10">
        <v>12</v>
      </c>
      <c r="M4947" s="838">
        <v>56913.600000000013</v>
      </c>
      <c r="N4947" s="10">
        <v>1</v>
      </c>
      <c r="O4947" s="107">
        <v>6</v>
      </c>
      <c r="P4947" s="838">
        <v>28159.199999999997</v>
      </c>
      <c r="Q4947" s="10">
        <v>1</v>
      </c>
      <c r="R4947" s="107">
        <v>12</v>
      </c>
    </row>
    <row r="4948" spans="1:18" s="843" customFormat="1" ht="22.5" x14ac:dyDescent="0.25">
      <c r="A4948" s="107" t="s">
        <v>25077</v>
      </c>
      <c r="B4948" s="10" t="s">
        <v>25078</v>
      </c>
      <c r="C4948" s="269" t="s">
        <v>30118</v>
      </c>
      <c r="D4948" s="841" t="s">
        <v>25384</v>
      </c>
      <c r="E4948" s="837">
        <v>4500</v>
      </c>
      <c r="F4948" s="269" t="s">
        <v>26628</v>
      </c>
      <c r="G4948" s="841" t="s">
        <v>26629</v>
      </c>
      <c r="H4948" s="842" t="s">
        <v>25096</v>
      </c>
      <c r="I4948" s="842" t="s">
        <v>25083</v>
      </c>
      <c r="J4948" s="107" t="s">
        <v>19093</v>
      </c>
      <c r="K4948" s="10">
        <v>1</v>
      </c>
      <c r="L4948" s="10">
        <v>12</v>
      </c>
      <c r="M4948" s="838">
        <v>56938.290000000015</v>
      </c>
      <c r="N4948" s="10">
        <v>1</v>
      </c>
      <c r="O4948" s="107">
        <v>6</v>
      </c>
      <c r="P4948" s="838">
        <v>28159.199999999997</v>
      </c>
      <c r="Q4948" s="10">
        <v>1</v>
      </c>
      <c r="R4948" s="107">
        <v>12</v>
      </c>
    </row>
    <row r="4949" spans="1:18" s="843" customFormat="1" ht="22.5" x14ac:dyDescent="0.25">
      <c r="A4949" s="107" t="s">
        <v>25077</v>
      </c>
      <c r="B4949" s="10" t="s">
        <v>25078</v>
      </c>
      <c r="C4949" s="269" t="s">
        <v>30118</v>
      </c>
      <c r="D4949" s="841" t="s">
        <v>25302</v>
      </c>
      <c r="E4949" s="837">
        <v>3500</v>
      </c>
      <c r="F4949" s="269" t="s">
        <v>26630</v>
      </c>
      <c r="G4949" s="841" t="s">
        <v>26631</v>
      </c>
      <c r="H4949" s="842" t="s">
        <v>25096</v>
      </c>
      <c r="I4949" s="842" t="s">
        <v>25083</v>
      </c>
      <c r="J4949" s="107" t="s">
        <v>19093</v>
      </c>
      <c r="K4949" s="10">
        <v>1</v>
      </c>
      <c r="L4949" s="10">
        <v>12</v>
      </c>
      <c r="M4949" s="838">
        <v>44913.600000000006</v>
      </c>
      <c r="N4949" s="10">
        <v>1</v>
      </c>
      <c r="O4949" s="107">
        <v>6</v>
      </c>
      <c r="P4949" s="838">
        <v>22159.199999999997</v>
      </c>
      <c r="Q4949" s="10">
        <v>1</v>
      </c>
      <c r="R4949" s="107">
        <v>12</v>
      </c>
    </row>
    <row r="4950" spans="1:18" s="843" customFormat="1" ht="22.5" x14ac:dyDescent="0.25">
      <c r="A4950" s="107" t="s">
        <v>25077</v>
      </c>
      <c r="B4950" s="10" t="s">
        <v>25078</v>
      </c>
      <c r="C4950" s="269" t="s">
        <v>30118</v>
      </c>
      <c r="D4950" s="841" t="s">
        <v>25520</v>
      </c>
      <c r="E4950" s="837">
        <v>2000</v>
      </c>
      <c r="F4950" s="269" t="s">
        <v>26632</v>
      </c>
      <c r="G4950" s="841" t="s">
        <v>26633</v>
      </c>
      <c r="H4950" s="842" t="s">
        <v>25096</v>
      </c>
      <c r="I4950" s="842" t="s">
        <v>25131</v>
      </c>
      <c r="J4950" s="107" t="s">
        <v>19093</v>
      </c>
      <c r="K4950" s="10">
        <v>1</v>
      </c>
      <c r="L4950" s="10">
        <v>12</v>
      </c>
      <c r="M4950" s="838">
        <v>26697</v>
      </c>
      <c r="N4950" s="10">
        <v>1</v>
      </c>
      <c r="O4950" s="107">
        <v>6</v>
      </c>
      <c r="P4950" s="838">
        <v>13080</v>
      </c>
      <c r="Q4950" s="10">
        <v>1</v>
      </c>
      <c r="R4950" s="107">
        <v>12</v>
      </c>
    </row>
    <row r="4951" spans="1:18" s="843" customFormat="1" ht="22.5" x14ac:dyDescent="0.25">
      <c r="A4951" s="107" t="s">
        <v>25077</v>
      </c>
      <c r="B4951" s="10" t="s">
        <v>25078</v>
      </c>
      <c r="C4951" s="269" t="s">
        <v>30118</v>
      </c>
      <c r="D4951" s="841" t="s">
        <v>25321</v>
      </c>
      <c r="E4951" s="837">
        <v>2800</v>
      </c>
      <c r="F4951" s="269" t="s">
        <v>26634</v>
      </c>
      <c r="G4951" s="841" t="s">
        <v>26635</v>
      </c>
      <c r="H4951" s="842" t="s">
        <v>25096</v>
      </c>
      <c r="I4951" s="842" t="s">
        <v>25083</v>
      </c>
      <c r="J4951" s="107" t="s">
        <v>19093</v>
      </c>
      <c r="K4951" s="10">
        <v>1</v>
      </c>
      <c r="L4951" s="10">
        <v>12</v>
      </c>
      <c r="M4951" s="838">
        <v>36513.599999999999</v>
      </c>
      <c r="N4951" s="10">
        <v>1</v>
      </c>
      <c r="O4951" s="107">
        <v>6</v>
      </c>
      <c r="P4951" s="838">
        <v>17959.199999999997</v>
      </c>
      <c r="Q4951" s="10">
        <v>1</v>
      </c>
      <c r="R4951" s="107">
        <v>12</v>
      </c>
    </row>
    <row r="4952" spans="1:18" s="843" customFormat="1" ht="22.5" x14ac:dyDescent="0.25">
      <c r="A4952" s="107" t="s">
        <v>25077</v>
      </c>
      <c r="B4952" s="10" t="s">
        <v>19548</v>
      </c>
      <c r="C4952" s="269" t="s">
        <v>30118</v>
      </c>
      <c r="D4952" s="841" t="s">
        <v>26279</v>
      </c>
      <c r="E4952" s="837">
        <v>3500</v>
      </c>
      <c r="F4952" s="269" t="s">
        <v>26348</v>
      </c>
      <c r="G4952" s="841" t="s">
        <v>26349</v>
      </c>
      <c r="H4952" s="842" t="s">
        <v>25096</v>
      </c>
      <c r="I4952" s="842" t="s">
        <v>25083</v>
      </c>
      <c r="J4952" s="107" t="s">
        <v>19093</v>
      </c>
      <c r="K4952" s="10">
        <v>2</v>
      </c>
      <c r="L4952" s="10">
        <v>11</v>
      </c>
      <c r="M4952" s="838">
        <v>41495.800000000003</v>
      </c>
      <c r="N4952" s="10">
        <v>1</v>
      </c>
      <c r="O4952" s="107">
        <v>6</v>
      </c>
      <c r="P4952" s="838">
        <v>22159.199999999997</v>
      </c>
      <c r="Q4952" s="10">
        <v>1</v>
      </c>
      <c r="R4952" s="107">
        <v>12</v>
      </c>
    </row>
    <row r="4953" spans="1:18" s="843" customFormat="1" ht="22.5" x14ac:dyDescent="0.25">
      <c r="A4953" s="107" t="s">
        <v>25077</v>
      </c>
      <c r="B4953" s="10" t="s">
        <v>19548</v>
      </c>
      <c r="C4953" s="269" t="s">
        <v>30118</v>
      </c>
      <c r="D4953" s="841" t="s">
        <v>26636</v>
      </c>
      <c r="E4953" s="837">
        <v>7000</v>
      </c>
      <c r="F4953" s="269" t="s">
        <v>26637</v>
      </c>
      <c r="G4953" s="841" t="s">
        <v>26638</v>
      </c>
      <c r="H4953" s="842" t="s">
        <v>25096</v>
      </c>
      <c r="I4953" s="842" t="s">
        <v>25083</v>
      </c>
      <c r="J4953" s="107" t="s">
        <v>19097</v>
      </c>
      <c r="K4953" s="10">
        <v>1</v>
      </c>
      <c r="L4953" s="10">
        <v>12</v>
      </c>
      <c r="M4953" s="838">
        <v>87213.60000000002</v>
      </c>
      <c r="N4953" s="10">
        <v>1</v>
      </c>
      <c r="O4953" s="107">
        <v>6</v>
      </c>
      <c r="P4953" s="838">
        <v>43159.200000000004</v>
      </c>
      <c r="Q4953" s="10">
        <v>1</v>
      </c>
      <c r="R4953" s="107">
        <v>12</v>
      </c>
    </row>
    <row r="4954" spans="1:18" s="843" customFormat="1" ht="22.5" x14ac:dyDescent="0.25">
      <c r="A4954" s="107" t="s">
        <v>25077</v>
      </c>
      <c r="B4954" s="10" t="s">
        <v>19548</v>
      </c>
      <c r="C4954" s="269" t="s">
        <v>30118</v>
      </c>
      <c r="D4954" s="841" t="s">
        <v>26279</v>
      </c>
      <c r="E4954" s="837">
        <v>3500</v>
      </c>
      <c r="F4954" s="269" t="s">
        <v>26367</v>
      </c>
      <c r="G4954" s="841" t="s">
        <v>26368</v>
      </c>
      <c r="H4954" s="842" t="s">
        <v>25096</v>
      </c>
      <c r="I4954" s="842" t="s">
        <v>25083</v>
      </c>
      <c r="J4954" s="107" t="s">
        <v>19093</v>
      </c>
      <c r="K4954" s="10">
        <v>2</v>
      </c>
      <c r="L4954" s="10">
        <v>11</v>
      </c>
      <c r="M4954" s="838">
        <v>41495.800000000003</v>
      </c>
      <c r="N4954" s="10">
        <v>1</v>
      </c>
      <c r="O4954" s="107">
        <v>6</v>
      </c>
      <c r="P4954" s="838">
        <v>22159.199999999997</v>
      </c>
      <c r="Q4954" s="10">
        <v>1</v>
      </c>
      <c r="R4954" s="107">
        <v>12</v>
      </c>
    </row>
    <row r="4955" spans="1:18" s="843" customFormat="1" ht="22.5" x14ac:dyDescent="0.25">
      <c r="A4955" s="107" t="s">
        <v>25077</v>
      </c>
      <c r="B4955" s="10" t="s">
        <v>19548</v>
      </c>
      <c r="C4955" s="269" t="s">
        <v>30118</v>
      </c>
      <c r="D4955" s="841" t="s">
        <v>25166</v>
      </c>
      <c r="E4955" s="837">
        <v>5000</v>
      </c>
      <c r="F4955" s="269" t="s">
        <v>26639</v>
      </c>
      <c r="G4955" s="841" t="s">
        <v>26640</v>
      </c>
      <c r="H4955" s="842" t="s">
        <v>25096</v>
      </c>
      <c r="I4955" s="842" t="s">
        <v>25083</v>
      </c>
      <c r="J4955" s="107" t="s">
        <v>19093</v>
      </c>
      <c r="K4955" s="10">
        <v>1</v>
      </c>
      <c r="L4955" s="10">
        <v>12</v>
      </c>
      <c r="M4955" s="838">
        <v>63213.600000000013</v>
      </c>
      <c r="N4955" s="10">
        <v>1</v>
      </c>
      <c r="O4955" s="107">
        <v>6</v>
      </c>
      <c r="P4955" s="838">
        <v>31159.199999999997</v>
      </c>
      <c r="Q4955" s="10">
        <v>1</v>
      </c>
      <c r="R4955" s="107">
        <v>12</v>
      </c>
    </row>
    <row r="4956" spans="1:18" s="843" customFormat="1" ht="22.5" x14ac:dyDescent="0.25">
      <c r="A4956" s="107" t="s">
        <v>25077</v>
      </c>
      <c r="B4956" s="10" t="s">
        <v>19548</v>
      </c>
      <c r="C4956" s="269" t="s">
        <v>30118</v>
      </c>
      <c r="D4956" s="841" t="s">
        <v>26641</v>
      </c>
      <c r="E4956" s="837">
        <v>4500</v>
      </c>
      <c r="F4956" s="269" t="s">
        <v>26642</v>
      </c>
      <c r="G4956" s="841" t="s">
        <v>26643</v>
      </c>
      <c r="H4956" s="842" t="s">
        <v>25096</v>
      </c>
      <c r="I4956" s="842" t="s">
        <v>25083</v>
      </c>
      <c r="J4956" s="107" t="s">
        <v>19093</v>
      </c>
      <c r="K4956" s="10">
        <v>1</v>
      </c>
      <c r="L4956" s="10">
        <v>12</v>
      </c>
      <c r="M4956" s="838">
        <v>57213.600000000013</v>
      </c>
      <c r="N4956" s="10">
        <v>1</v>
      </c>
      <c r="O4956" s="107">
        <v>6</v>
      </c>
      <c r="P4956" s="838">
        <v>28159.199999999997</v>
      </c>
      <c r="Q4956" s="10">
        <v>1</v>
      </c>
      <c r="R4956" s="107">
        <v>12</v>
      </c>
    </row>
    <row r="4957" spans="1:18" s="843" customFormat="1" ht="22.5" x14ac:dyDescent="0.25">
      <c r="A4957" s="107" t="s">
        <v>25077</v>
      </c>
      <c r="B4957" s="10" t="s">
        <v>19548</v>
      </c>
      <c r="C4957" s="269" t="s">
        <v>30118</v>
      </c>
      <c r="D4957" s="841" t="s">
        <v>25166</v>
      </c>
      <c r="E4957" s="837">
        <v>5000</v>
      </c>
      <c r="F4957" s="269" t="s">
        <v>26644</v>
      </c>
      <c r="G4957" s="841" t="s">
        <v>26645</v>
      </c>
      <c r="H4957" s="842" t="s">
        <v>25096</v>
      </c>
      <c r="I4957" s="842" t="s">
        <v>25083</v>
      </c>
      <c r="J4957" s="107" t="s">
        <v>19093</v>
      </c>
      <c r="K4957" s="10">
        <v>1</v>
      </c>
      <c r="L4957" s="10">
        <v>12</v>
      </c>
      <c r="M4957" s="838">
        <v>63213.600000000013</v>
      </c>
      <c r="N4957" s="10">
        <v>1</v>
      </c>
      <c r="O4957" s="107">
        <v>6</v>
      </c>
      <c r="P4957" s="838">
        <v>31159.199999999997</v>
      </c>
      <c r="Q4957" s="10">
        <v>1</v>
      </c>
      <c r="R4957" s="107">
        <v>12</v>
      </c>
    </row>
    <row r="4958" spans="1:18" s="843" customFormat="1" ht="22.5" x14ac:dyDescent="0.25">
      <c r="A4958" s="107" t="s">
        <v>25077</v>
      </c>
      <c r="B4958" s="10" t="s">
        <v>19548</v>
      </c>
      <c r="C4958" s="269" t="s">
        <v>30118</v>
      </c>
      <c r="D4958" s="841" t="s">
        <v>26646</v>
      </c>
      <c r="E4958" s="837">
        <v>6000</v>
      </c>
      <c r="F4958" s="269" t="s">
        <v>26647</v>
      </c>
      <c r="G4958" s="841" t="s">
        <v>26648</v>
      </c>
      <c r="H4958" s="842" t="s">
        <v>25096</v>
      </c>
      <c r="I4958" s="842" t="s">
        <v>25083</v>
      </c>
      <c r="J4958" s="107" t="s">
        <v>19090</v>
      </c>
      <c r="K4958" s="10">
        <v>1</v>
      </c>
      <c r="L4958" s="10">
        <v>12</v>
      </c>
      <c r="M4958" s="838">
        <v>75213.60000000002</v>
      </c>
      <c r="N4958" s="10">
        <v>1</v>
      </c>
      <c r="O4958" s="107">
        <v>6</v>
      </c>
      <c r="P4958" s="838">
        <v>35959.199999999997</v>
      </c>
      <c r="Q4958" s="10">
        <v>1</v>
      </c>
      <c r="R4958" s="107">
        <v>12</v>
      </c>
    </row>
    <row r="4959" spans="1:18" s="843" customFormat="1" ht="22.5" x14ac:dyDescent="0.25">
      <c r="A4959" s="107" t="s">
        <v>25077</v>
      </c>
      <c r="B4959" s="10" t="s">
        <v>19548</v>
      </c>
      <c r="C4959" s="269" t="s">
        <v>30118</v>
      </c>
      <c r="D4959" s="841" t="s">
        <v>25166</v>
      </c>
      <c r="E4959" s="837">
        <v>5000</v>
      </c>
      <c r="F4959" s="269" t="s">
        <v>26649</v>
      </c>
      <c r="G4959" s="841" t="s">
        <v>26650</v>
      </c>
      <c r="H4959" s="842" t="s">
        <v>25096</v>
      </c>
      <c r="I4959" s="842" t="s">
        <v>25083</v>
      </c>
      <c r="J4959" s="107" t="s">
        <v>19093</v>
      </c>
      <c r="K4959" s="10">
        <v>1</v>
      </c>
      <c r="L4959" s="10">
        <v>12</v>
      </c>
      <c r="M4959" s="838">
        <v>63213.600000000013</v>
      </c>
      <c r="N4959" s="10">
        <v>1</v>
      </c>
      <c r="O4959" s="107">
        <v>6</v>
      </c>
      <c r="P4959" s="838">
        <v>31159.199999999997</v>
      </c>
      <c r="Q4959" s="10">
        <v>1</v>
      </c>
      <c r="R4959" s="107">
        <v>12</v>
      </c>
    </row>
    <row r="4960" spans="1:18" s="843" customFormat="1" ht="22.5" x14ac:dyDescent="0.25">
      <c r="A4960" s="107" t="s">
        <v>25077</v>
      </c>
      <c r="B4960" s="10" t="s">
        <v>19548</v>
      </c>
      <c r="C4960" s="269" t="s">
        <v>30118</v>
      </c>
      <c r="D4960" s="841" t="s">
        <v>25384</v>
      </c>
      <c r="E4960" s="837">
        <v>5500</v>
      </c>
      <c r="F4960" s="269" t="s">
        <v>26651</v>
      </c>
      <c r="G4960" s="841" t="s">
        <v>26652</v>
      </c>
      <c r="H4960" s="842" t="s">
        <v>25096</v>
      </c>
      <c r="I4960" s="842" t="s">
        <v>25083</v>
      </c>
      <c r="J4960" s="107" t="s">
        <v>19093</v>
      </c>
      <c r="K4960" s="10">
        <v>1</v>
      </c>
      <c r="L4960" s="10">
        <v>2</v>
      </c>
      <c r="M4960" s="838">
        <v>11162.26</v>
      </c>
      <c r="N4960" s="10">
        <v>1</v>
      </c>
      <c r="O4960" s="107">
        <v>6</v>
      </c>
      <c r="P4960" s="838">
        <v>34159.199999999997</v>
      </c>
      <c r="Q4960" s="10">
        <v>1</v>
      </c>
      <c r="R4960" s="107">
        <v>12</v>
      </c>
    </row>
    <row r="4961" spans="1:18" s="843" customFormat="1" ht="22.5" x14ac:dyDescent="0.25">
      <c r="A4961" s="107" t="s">
        <v>25077</v>
      </c>
      <c r="B4961" s="10" t="s">
        <v>19548</v>
      </c>
      <c r="C4961" s="269" t="s">
        <v>30118</v>
      </c>
      <c r="D4961" s="841" t="s">
        <v>25397</v>
      </c>
      <c r="E4961" s="837">
        <v>5000</v>
      </c>
      <c r="F4961" s="269" t="s">
        <v>26653</v>
      </c>
      <c r="G4961" s="841" t="s">
        <v>26654</v>
      </c>
      <c r="H4961" s="842" t="s">
        <v>25096</v>
      </c>
      <c r="I4961" s="842" t="s">
        <v>25083</v>
      </c>
      <c r="J4961" s="107" t="s">
        <v>19093</v>
      </c>
      <c r="K4961" s="10">
        <v>1</v>
      </c>
      <c r="L4961" s="10">
        <v>12</v>
      </c>
      <c r="M4961" s="838">
        <v>63213.600000000013</v>
      </c>
      <c r="N4961" s="10">
        <v>1</v>
      </c>
      <c r="O4961" s="107">
        <v>6</v>
      </c>
      <c r="P4961" s="838">
        <v>31159.199999999997</v>
      </c>
      <c r="Q4961" s="10">
        <v>1</v>
      </c>
      <c r="R4961" s="107">
        <v>12</v>
      </c>
    </row>
    <row r="4962" spans="1:18" s="843" customFormat="1" ht="22.5" x14ac:dyDescent="0.25">
      <c r="A4962" s="107" t="s">
        <v>25077</v>
      </c>
      <c r="B4962" s="10" t="s">
        <v>19548</v>
      </c>
      <c r="C4962" s="269" t="s">
        <v>30118</v>
      </c>
      <c r="D4962" s="841" t="s">
        <v>25384</v>
      </c>
      <c r="E4962" s="837">
        <v>4500</v>
      </c>
      <c r="F4962" s="269" t="s">
        <v>26584</v>
      </c>
      <c r="G4962" s="841" t="s">
        <v>26585</v>
      </c>
      <c r="H4962" s="842" t="s">
        <v>25096</v>
      </c>
      <c r="I4962" s="842" t="s">
        <v>25083</v>
      </c>
      <c r="J4962" s="107" t="s">
        <v>19093</v>
      </c>
      <c r="K4962" s="10">
        <v>2</v>
      </c>
      <c r="L4962" s="10">
        <v>11</v>
      </c>
      <c r="M4962" s="838">
        <v>52495.80000000001</v>
      </c>
      <c r="N4962" s="10">
        <v>1</v>
      </c>
      <c r="O4962" s="107">
        <v>6</v>
      </c>
      <c r="P4962" s="838">
        <v>28159.199999999997</v>
      </c>
      <c r="Q4962" s="10">
        <v>1</v>
      </c>
      <c r="R4962" s="107">
        <v>12</v>
      </c>
    </row>
    <row r="4963" spans="1:18" s="843" customFormat="1" ht="22.5" x14ac:dyDescent="0.25">
      <c r="A4963" s="107" t="s">
        <v>25077</v>
      </c>
      <c r="B4963" s="10" t="s">
        <v>25078</v>
      </c>
      <c r="C4963" s="269" t="s">
        <v>30118</v>
      </c>
      <c r="D4963" s="841" t="s">
        <v>25302</v>
      </c>
      <c r="E4963" s="837">
        <v>4500</v>
      </c>
      <c r="F4963" s="269" t="s">
        <v>26655</v>
      </c>
      <c r="G4963" s="841" t="s">
        <v>26656</v>
      </c>
      <c r="H4963" s="842" t="s">
        <v>18897</v>
      </c>
      <c r="I4963" s="842" t="s">
        <v>25083</v>
      </c>
      <c r="J4963" s="107" t="s">
        <v>19093</v>
      </c>
      <c r="K4963" s="10">
        <v>1</v>
      </c>
      <c r="L4963" s="10">
        <v>12</v>
      </c>
      <c r="M4963" s="838">
        <v>56913.600000000013</v>
      </c>
      <c r="N4963" s="10">
        <v>1</v>
      </c>
      <c r="O4963" s="107">
        <v>6</v>
      </c>
      <c r="P4963" s="838">
        <v>28159.199999999997</v>
      </c>
      <c r="Q4963" s="10">
        <v>1</v>
      </c>
      <c r="R4963" s="107">
        <v>12</v>
      </c>
    </row>
    <row r="4964" spans="1:18" s="843" customFormat="1" ht="22.5" x14ac:dyDescent="0.25">
      <c r="A4964" s="107" t="s">
        <v>25077</v>
      </c>
      <c r="B4964" s="10" t="s">
        <v>25078</v>
      </c>
      <c r="C4964" s="269" t="s">
        <v>30118</v>
      </c>
      <c r="D4964" s="841" t="s">
        <v>25642</v>
      </c>
      <c r="E4964" s="837">
        <v>8000</v>
      </c>
      <c r="F4964" s="269" t="s">
        <v>26657</v>
      </c>
      <c r="G4964" s="841" t="s">
        <v>26658</v>
      </c>
      <c r="H4964" s="842" t="s">
        <v>18897</v>
      </c>
      <c r="I4964" s="842" t="s">
        <v>25083</v>
      </c>
      <c r="J4964" s="107" t="s">
        <v>19093</v>
      </c>
      <c r="K4964" s="10">
        <v>1</v>
      </c>
      <c r="L4964" s="10">
        <v>12</v>
      </c>
      <c r="M4964" s="838">
        <v>99213.60000000002</v>
      </c>
      <c r="N4964" s="10">
        <v>1</v>
      </c>
      <c r="O4964" s="107">
        <v>6</v>
      </c>
      <c r="P4964" s="838">
        <v>49159.200000000004</v>
      </c>
      <c r="Q4964" s="10">
        <v>1</v>
      </c>
      <c r="R4964" s="107">
        <v>12</v>
      </c>
    </row>
    <row r="4965" spans="1:18" s="843" customFormat="1" ht="22.5" x14ac:dyDescent="0.25">
      <c r="A4965" s="107" t="s">
        <v>25077</v>
      </c>
      <c r="B4965" s="10" t="s">
        <v>25078</v>
      </c>
      <c r="C4965" s="269" t="s">
        <v>30118</v>
      </c>
      <c r="D4965" s="841" t="s">
        <v>25321</v>
      </c>
      <c r="E4965" s="837">
        <v>2800</v>
      </c>
      <c r="F4965" s="269" t="s">
        <v>26659</v>
      </c>
      <c r="G4965" s="841" t="s">
        <v>26660</v>
      </c>
      <c r="H4965" s="842" t="s">
        <v>18897</v>
      </c>
      <c r="I4965" s="842" t="s">
        <v>25083</v>
      </c>
      <c r="J4965" s="107" t="s">
        <v>19093</v>
      </c>
      <c r="K4965" s="10">
        <v>1</v>
      </c>
      <c r="L4965" s="10">
        <v>12</v>
      </c>
      <c r="M4965" s="838">
        <v>36513.599999999999</v>
      </c>
      <c r="N4965" s="10">
        <v>1</v>
      </c>
      <c r="O4965" s="107">
        <v>6</v>
      </c>
      <c r="P4965" s="838">
        <v>17959.199999999997</v>
      </c>
      <c r="Q4965" s="10">
        <v>1</v>
      </c>
      <c r="R4965" s="107">
        <v>12</v>
      </c>
    </row>
    <row r="4966" spans="1:18" s="843" customFormat="1" ht="22.5" x14ac:dyDescent="0.25">
      <c r="A4966" s="107" t="s">
        <v>25077</v>
      </c>
      <c r="B4966" s="10" t="s">
        <v>25078</v>
      </c>
      <c r="C4966" s="269" t="s">
        <v>30118</v>
      </c>
      <c r="D4966" s="841" t="s">
        <v>25302</v>
      </c>
      <c r="E4966" s="837">
        <v>4500</v>
      </c>
      <c r="F4966" s="269" t="s">
        <v>26661</v>
      </c>
      <c r="G4966" s="841" t="s">
        <v>26662</v>
      </c>
      <c r="H4966" s="842" t="s">
        <v>18897</v>
      </c>
      <c r="I4966" s="842" t="s">
        <v>25083</v>
      </c>
      <c r="J4966" s="107" t="s">
        <v>19093</v>
      </c>
      <c r="K4966" s="10">
        <v>1</v>
      </c>
      <c r="L4966" s="10">
        <v>12</v>
      </c>
      <c r="M4966" s="838">
        <v>56913.600000000013</v>
      </c>
      <c r="N4966" s="10">
        <v>1</v>
      </c>
      <c r="O4966" s="107">
        <v>6</v>
      </c>
      <c r="P4966" s="838">
        <v>28159.199999999997</v>
      </c>
      <c r="Q4966" s="10">
        <v>1</v>
      </c>
      <c r="R4966" s="107">
        <v>12</v>
      </c>
    </row>
    <row r="4967" spans="1:18" s="843" customFormat="1" ht="22.5" x14ac:dyDescent="0.25">
      <c r="A4967" s="107" t="s">
        <v>25077</v>
      </c>
      <c r="B4967" s="10" t="s">
        <v>25078</v>
      </c>
      <c r="C4967" s="269" t="s">
        <v>30118</v>
      </c>
      <c r="D4967" s="841" t="s">
        <v>25091</v>
      </c>
      <c r="E4967" s="837">
        <v>3000</v>
      </c>
      <c r="F4967" s="269" t="s">
        <v>26663</v>
      </c>
      <c r="G4967" s="841" t="s">
        <v>26664</v>
      </c>
      <c r="H4967" s="842" t="s">
        <v>18897</v>
      </c>
      <c r="I4967" s="842" t="s">
        <v>25083</v>
      </c>
      <c r="J4967" s="107" t="s">
        <v>19093</v>
      </c>
      <c r="K4967" s="10">
        <v>1</v>
      </c>
      <c r="L4967" s="10">
        <v>12</v>
      </c>
      <c r="M4967" s="838">
        <v>38913.599999999999</v>
      </c>
      <c r="N4967" s="10">
        <v>1</v>
      </c>
      <c r="O4967" s="107">
        <v>6</v>
      </c>
      <c r="P4967" s="838">
        <v>19159.199999999997</v>
      </c>
      <c r="Q4967" s="10">
        <v>1</v>
      </c>
      <c r="R4967" s="107">
        <v>12</v>
      </c>
    </row>
    <row r="4968" spans="1:18" s="843" customFormat="1" ht="22.5" x14ac:dyDescent="0.25">
      <c r="A4968" s="107" t="s">
        <v>25077</v>
      </c>
      <c r="B4968" s="10" t="s">
        <v>25078</v>
      </c>
      <c r="C4968" s="269" t="s">
        <v>30118</v>
      </c>
      <c r="D4968" s="841" t="s">
        <v>25520</v>
      </c>
      <c r="E4968" s="837">
        <v>2000</v>
      </c>
      <c r="F4968" s="269" t="s">
        <v>26665</v>
      </c>
      <c r="G4968" s="841" t="s">
        <v>26666</v>
      </c>
      <c r="H4968" s="842" t="s">
        <v>25082</v>
      </c>
      <c r="I4968" s="842" t="s">
        <v>25083</v>
      </c>
      <c r="J4968" s="107" t="s">
        <v>19093</v>
      </c>
      <c r="K4968" s="10">
        <v>1</v>
      </c>
      <c r="L4968" s="10">
        <v>12</v>
      </c>
      <c r="M4968" s="838">
        <v>26697</v>
      </c>
      <c r="N4968" s="10">
        <v>1</v>
      </c>
      <c r="O4968" s="107">
        <v>6</v>
      </c>
      <c r="P4968" s="838">
        <v>13080</v>
      </c>
      <c r="Q4968" s="10">
        <v>1</v>
      </c>
      <c r="R4968" s="107">
        <v>12</v>
      </c>
    </row>
    <row r="4969" spans="1:18" s="843" customFormat="1" ht="22.5" x14ac:dyDescent="0.25">
      <c r="A4969" s="107" t="s">
        <v>25077</v>
      </c>
      <c r="B4969" s="10" t="s">
        <v>25078</v>
      </c>
      <c r="C4969" s="269" t="s">
        <v>30118</v>
      </c>
      <c r="D4969" s="841" t="s">
        <v>25520</v>
      </c>
      <c r="E4969" s="837">
        <v>1500</v>
      </c>
      <c r="F4969" s="269" t="s">
        <v>26667</v>
      </c>
      <c r="G4969" s="841" t="s">
        <v>26668</v>
      </c>
      <c r="H4969" s="842" t="s">
        <v>25082</v>
      </c>
      <c r="I4969" s="842" t="s">
        <v>25083</v>
      </c>
      <c r="J4969" s="107" t="s">
        <v>19093</v>
      </c>
      <c r="K4969" s="10">
        <v>1</v>
      </c>
      <c r="L4969" s="10">
        <v>12</v>
      </c>
      <c r="M4969" s="838">
        <v>20157</v>
      </c>
      <c r="N4969" s="10">
        <v>1</v>
      </c>
      <c r="O4969" s="107">
        <v>6</v>
      </c>
      <c r="P4969" s="838">
        <v>9810</v>
      </c>
      <c r="Q4969" s="10">
        <v>1</v>
      </c>
      <c r="R4969" s="107">
        <v>12</v>
      </c>
    </row>
    <row r="4970" spans="1:18" s="843" customFormat="1" ht="22.5" x14ac:dyDescent="0.25">
      <c r="A4970" s="107" t="s">
        <v>25077</v>
      </c>
      <c r="B4970" s="10" t="s">
        <v>25078</v>
      </c>
      <c r="C4970" s="269" t="s">
        <v>30118</v>
      </c>
      <c r="D4970" s="841" t="s">
        <v>25473</v>
      </c>
      <c r="E4970" s="837">
        <v>3000</v>
      </c>
      <c r="F4970" s="269" t="s">
        <v>26669</v>
      </c>
      <c r="G4970" s="841" t="s">
        <v>26670</v>
      </c>
      <c r="H4970" s="842" t="s">
        <v>25082</v>
      </c>
      <c r="I4970" s="842" t="s">
        <v>25083</v>
      </c>
      <c r="J4970" s="107" t="s">
        <v>19093</v>
      </c>
      <c r="K4970" s="10">
        <v>1</v>
      </c>
      <c r="L4970" s="10">
        <v>12</v>
      </c>
      <c r="M4970" s="838">
        <v>38913.599999999999</v>
      </c>
      <c r="N4970" s="10">
        <v>1</v>
      </c>
      <c r="O4970" s="107">
        <v>6</v>
      </c>
      <c r="P4970" s="838">
        <v>19159.199999999997</v>
      </c>
      <c r="Q4970" s="10">
        <v>1</v>
      </c>
      <c r="R4970" s="107">
        <v>12</v>
      </c>
    </row>
    <row r="4971" spans="1:18" s="843" customFormat="1" ht="22.5" x14ac:dyDescent="0.25">
      <c r="A4971" s="107" t="s">
        <v>25077</v>
      </c>
      <c r="B4971" s="10" t="s">
        <v>25078</v>
      </c>
      <c r="C4971" s="269" t="s">
        <v>30118</v>
      </c>
      <c r="D4971" s="841" t="s">
        <v>25520</v>
      </c>
      <c r="E4971" s="837">
        <v>1500</v>
      </c>
      <c r="F4971" s="269" t="s">
        <v>26671</v>
      </c>
      <c r="G4971" s="841" t="s">
        <v>26672</v>
      </c>
      <c r="H4971" s="842" t="s">
        <v>25082</v>
      </c>
      <c r="I4971" s="842" t="s">
        <v>25083</v>
      </c>
      <c r="J4971" s="107" t="s">
        <v>19093</v>
      </c>
      <c r="K4971" s="10">
        <v>1</v>
      </c>
      <c r="L4971" s="10">
        <v>12</v>
      </c>
      <c r="M4971" s="838">
        <v>20157</v>
      </c>
      <c r="N4971" s="10">
        <v>1</v>
      </c>
      <c r="O4971" s="107">
        <v>6</v>
      </c>
      <c r="P4971" s="838">
        <v>9810</v>
      </c>
      <c r="Q4971" s="10">
        <v>1</v>
      </c>
      <c r="R4971" s="107">
        <v>12</v>
      </c>
    </row>
    <row r="4972" spans="1:18" s="843" customFormat="1" ht="22.5" x14ac:dyDescent="0.25">
      <c r="A4972" s="107" t="s">
        <v>25077</v>
      </c>
      <c r="B4972" s="10" t="s">
        <v>25078</v>
      </c>
      <c r="C4972" s="269" t="s">
        <v>30118</v>
      </c>
      <c r="D4972" s="841" t="s">
        <v>25088</v>
      </c>
      <c r="E4972" s="837">
        <v>8000</v>
      </c>
      <c r="F4972" s="269" t="s">
        <v>26673</v>
      </c>
      <c r="G4972" s="841" t="s">
        <v>26674</v>
      </c>
      <c r="H4972" s="842" t="s">
        <v>25082</v>
      </c>
      <c r="I4972" s="842" t="s">
        <v>25083</v>
      </c>
      <c r="J4972" s="107" t="s">
        <v>19093</v>
      </c>
      <c r="K4972" s="10">
        <v>1</v>
      </c>
      <c r="L4972" s="10">
        <v>12</v>
      </c>
      <c r="M4972" s="838">
        <v>98913.60000000002</v>
      </c>
      <c r="N4972" s="10">
        <v>1</v>
      </c>
      <c r="O4972" s="107">
        <v>6</v>
      </c>
      <c r="P4972" s="838">
        <v>49159.200000000004</v>
      </c>
      <c r="Q4972" s="10">
        <v>1</v>
      </c>
      <c r="R4972" s="107">
        <v>12</v>
      </c>
    </row>
    <row r="4973" spans="1:18" s="843" customFormat="1" ht="22.5" x14ac:dyDescent="0.25">
      <c r="A4973" s="107" t="s">
        <v>25077</v>
      </c>
      <c r="B4973" s="10" t="s">
        <v>25078</v>
      </c>
      <c r="C4973" s="269" t="s">
        <v>30118</v>
      </c>
      <c r="D4973" s="841" t="s">
        <v>25302</v>
      </c>
      <c r="E4973" s="837">
        <v>4500</v>
      </c>
      <c r="F4973" s="269" t="s">
        <v>26675</v>
      </c>
      <c r="G4973" s="841" t="s">
        <v>26676</v>
      </c>
      <c r="H4973" s="842" t="s">
        <v>25082</v>
      </c>
      <c r="I4973" s="842" t="s">
        <v>25083</v>
      </c>
      <c r="J4973" s="107" t="s">
        <v>19093</v>
      </c>
      <c r="K4973" s="10">
        <v>1</v>
      </c>
      <c r="L4973" s="10">
        <v>12</v>
      </c>
      <c r="M4973" s="838">
        <v>56913.600000000013</v>
      </c>
      <c r="N4973" s="10">
        <v>1</v>
      </c>
      <c r="O4973" s="107">
        <v>6</v>
      </c>
      <c r="P4973" s="838">
        <v>28159.199999999997</v>
      </c>
      <c r="Q4973" s="10">
        <v>1</v>
      </c>
      <c r="R4973" s="107">
        <v>12</v>
      </c>
    </row>
    <row r="4974" spans="1:18" s="843" customFormat="1" ht="22.5" x14ac:dyDescent="0.25">
      <c r="A4974" s="107" t="s">
        <v>25077</v>
      </c>
      <c r="B4974" s="10" t="s">
        <v>25078</v>
      </c>
      <c r="C4974" s="269" t="s">
        <v>30118</v>
      </c>
      <c r="D4974" s="841" t="s">
        <v>26341</v>
      </c>
      <c r="E4974" s="837">
        <v>5500</v>
      </c>
      <c r="F4974" s="269" t="s">
        <v>26677</v>
      </c>
      <c r="G4974" s="841" t="s">
        <v>26678</v>
      </c>
      <c r="H4974" s="842" t="s">
        <v>25082</v>
      </c>
      <c r="I4974" s="842" t="s">
        <v>25083</v>
      </c>
      <c r="J4974" s="107" t="s">
        <v>19093</v>
      </c>
      <c r="K4974" s="10">
        <v>1</v>
      </c>
      <c r="L4974" s="10">
        <v>12</v>
      </c>
      <c r="M4974" s="838">
        <v>68913.60000000002</v>
      </c>
      <c r="N4974" s="10">
        <v>1</v>
      </c>
      <c r="O4974" s="107">
        <v>6</v>
      </c>
      <c r="P4974" s="838">
        <v>34159.199999999997</v>
      </c>
      <c r="Q4974" s="10">
        <v>1</v>
      </c>
      <c r="R4974" s="107">
        <v>12</v>
      </c>
    </row>
    <row r="4975" spans="1:18" s="843" customFormat="1" ht="22.5" x14ac:dyDescent="0.25">
      <c r="A4975" s="107" t="s">
        <v>25077</v>
      </c>
      <c r="B4975" s="10" t="s">
        <v>25078</v>
      </c>
      <c r="C4975" s="269" t="s">
        <v>30118</v>
      </c>
      <c r="D4975" s="841" t="s">
        <v>26679</v>
      </c>
      <c r="E4975" s="837">
        <v>5500</v>
      </c>
      <c r="F4975" s="269" t="s">
        <v>26680</v>
      </c>
      <c r="G4975" s="841" t="s">
        <v>26681</v>
      </c>
      <c r="H4975" s="842" t="s">
        <v>25082</v>
      </c>
      <c r="I4975" s="842" t="s">
        <v>25083</v>
      </c>
      <c r="J4975" s="107" t="s">
        <v>19093</v>
      </c>
      <c r="K4975" s="10">
        <v>1</v>
      </c>
      <c r="L4975" s="10">
        <v>12</v>
      </c>
      <c r="M4975" s="838">
        <v>68913.60000000002</v>
      </c>
      <c r="N4975" s="10">
        <v>1</v>
      </c>
      <c r="O4975" s="107">
        <v>6</v>
      </c>
      <c r="P4975" s="838">
        <v>34159.199999999997</v>
      </c>
      <c r="Q4975" s="10">
        <v>1</v>
      </c>
      <c r="R4975" s="107">
        <v>12</v>
      </c>
    </row>
    <row r="4976" spans="1:18" s="843" customFormat="1" ht="22.5" x14ac:dyDescent="0.25">
      <c r="A4976" s="107" t="s">
        <v>25077</v>
      </c>
      <c r="B4976" s="10" t="s">
        <v>25078</v>
      </c>
      <c r="C4976" s="269" t="s">
        <v>30118</v>
      </c>
      <c r="D4976" s="841" t="s">
        <v>26341</v>
      </c>
      <c r="E4976" s="837">
        <v>5500</v>
      </c>
      <c r="F4976" s="269" t="s">
        <v>26682</v>
      </c>
      <c r="G4976" s="841" t="s">
        <v>26683</v>
      </c>
      <c r="H4976" s="842" t="s">
        <v>25082</v>
      </c>
      <c r="I4976" s="842" t="s">
        <v>25083</v>
      </c>
      <c r="J4976" s="107" t="s">
        <v>19093</v>
      </c>
      <c r="K4976" s="10">
        <v>1</v>
      </c>
      <c r="L4976" s="10">
        <v>12</v>
      </c>
      <c r="M4976" s="838">
        <v>68913.60000000002</v>
      </c>
      <c r="N4976" s="10">
        <v>1</v>
      </c>
      <c r="O4976" s="107">
        <v>6</v>
      </c>
      <c r="P4976" s="838">
        <v>34159.199999999997</v>
      </c>
      <c r="Q4976" s="10">
        <v>1</v>
      </c>
      <c r="R4976" s="107">
        <v>12</v>
      </c>
    </row>
    <row r="4977" spans="1:18" s="843" customFormat="1" ht="22.5" x14ac:dyDescent="0.25">
      <c r="A4977" s="107" t="s">
        <v>25077</v>
      </c>
      <c r="B4977" s="10" t="s">
        <v>25078</v>
      </c>
      <c r="C4977" s="269" t="s">
        <v>30118</v>
      </c>
      <c r="D4977" s="841" t="s">
        <v>26341</v>
      </c>
      <c r="E4977" s="837">
        <v>5500</v>
      </c>
      <c r="F4977" s="269" t="s">
        <v>26684</v>
      </c>
      <c r="G4977" s="841" t="s">
        <v>26685</v>
      </c>
      <c r="H4977" s="842" t="s">
        <v>25082</v>
      </c>
      <c r="I4977" s="842" t="s">
        <v>25083</v>
      </c>
      <c r="J4977" s="107" t="s">
        <v>19093</v>
      </c>
      <c r="K4977" s="10">
        <v>1</v>
      </c>
      <c r="L4977" s="10">
        <v>12</v>
      </c>
      <c r="M4977" s="838">
        <v>68913.60000000002</v>
      </c>
      <c r="N4977" s="10">
        <v>1</v>
      </c>
      <c r="O4977" s="107">
        <v>6</v>
      </c>
      <c r="P4977" s="838">
        <v>34159.199999999997</v>
      </c>
      <c r="Q4977" s="10">
        <v>1</v>
      </c>
      <c r="R4977" s="107">
        <v>12</v>
      </c>
    </row>
    <row r="4978" spans="1:18" s="843" customFormat="1" ht="22.5" x14ac:dyDescent="0.25">
      <c r="A4978" s="107" t="s">
        <v>25077</v>
      </c>
      <c r="B4978" s="10" t="s">
        <v>25078</v>
      </c>
      <c r="C4978" s="269" t="s">
        <v>30118</v>
      </c>
      <c r="D4978" s="841" t="s">
        <v>26381</v>
      </c>
      <c r="E4978" s="837">
        <v>6000</v>
      </c>
      <c r="F4978" s="269" t="s">
        <v>26686</v>
      </c>
      <c r="G4978" s="841" t="s">
        <v>26687</v>
      </c>
      <c r="H4978" s="842" t="s">
        <v>25082</v>
      </c>
      <c r="I4978" s="842" t="s">
        <v>25083</v>
      </c>
      <c r="J4978" s="107" t="s">
        <v>19093</v>
      </c>
      <c r="K4978" s="10">
        <v>1</v>
      </c>
      <c r="L4978" s="10">
        <v>12</v>
      </c>
      <c r="M4978" s="838">
        <v>74913.60000000002</v>
      </c>
      <c r="N4978" s="10">
        <v>1</v>
      </c>
      <c r="O4978" s="107">
        <v>6</v>
      </c>
      <c r="P4978" s="838">
        <v>37159.199999999997</v>
      </c>
      <c r="Q4978" s="10">
        <v>1</v>
      </c>
      <c r="R4978" s="107">
        <v>12</v>
      </c>
    </row>
    <row r="4979" spans="1:18" s="843" customFormat="1" ht="22.5" x14ac:dyDescent="0.25">
      <c r="A4979" s="107" t="s">
        <v>25077</v>
      </c>
      <c r="B4979" s="10" t="s">
        <v>25078</v>
      </c>
      <c r="C4979" s="269" t="s">
        <v>30118</v>
      </c>
      <c r="D4979" s="841" t="s">
        <v>25321</v>
      </c>
      <c r="E4979" s="837">
        <v>2800</v>
      </c>
      <c r="F4979" s="269" t="s">
        <v>26688</v>
      </c>
      <c r="G4979" s="841" t="s">
        <v>26689</v>
      </c>
      <c r="H4979" s="842" t="s">
        <v>25082</v>
      </c>
      <c r="I4979" s="842" t="s">
        <v>25083</v>
      </c>
      <c r="J4979" s="107" t="s">
        <v>19093</v>
      </c>
      <c r="K4979" s="10">
        <v>1</v>
      </c>
      <c r="L4979" s="10">
        <v>12</v>
      </c>
      <c r="M4979" s="838">
        <v>35202.892599999999</v>
      </c>
      <c r="N4979" s="10">
        <v>1</v>
      </c>
      <c r="O4979" s="107">
        <v>6</v>
      </c>
      <c r="P4979" s="838">
        <v>17992.649999999998</v>
      </c>
      <c r="Q4979" s="10">
        <v>1</v>
      </c>
      <c r="R4979" s="107">
        <v>12</v>
      </c>
    </row>
    <row r="4980" spans="1:18" s="843" customFormat="1" ht="22.5" x14ac:dyDescent="0.25">
      <c r="A4980" s="107" t="s">
        <v>25077</v>
      </c>
      <c r="B4980" s="10" t="s">
        <v>25078</v>
      </c>
      <c r="C4980" s="269" t="s">
        <v>30118</v>
      </c>
      <c r="D4980" s="841" t="s">
        <v>25172</v>
      </c>
      <c r="E4980" s="837">
        <v>3000</v>
      </c>
      <c r="F4980" s="269" t="s">
        <v>26690</v>
      </c>
      <c r="G4980" s="841" t="s">
        <v>26691</v>
      </c>
      <c r="H4980" s="842" t="s">
        <v>25082</v>
      </c>
      <c r="I4980" s="842" t="s">
        <v>25083</v>
      </c>
      <c r="J4980" s="107" t="s">
        <v>19093</v>
      </c>
      <c r="K4980" s="10">
        <v>1</v>
      </c>
      <c r="L4980" s="10">
        <v>12</v>
      </c>
      <c r="M4980" s="838">
        <v>38913.599999999999</v>
      </c>
      <c r="N4980" s="10">
        <v>1</v>
      </c>
      <c r="O4980" s="107">
        <v>6</v>
      </c>
      <c r="P4980" s="838">
        <v>19159.199999999997</v>
      </c>
      <c r="Q4980" s="10">
        <v>1</v>
      </c>
      <c r="R4980" s="107">
        <v>12</v>
      </c>
    </row>
    <row r="4981" spans="1:18" s="843" customFormat="1" ht="22.5" x14ac:dyDescent="0.25">
      <c r="A4981" s="107" t="s">
        <v>25077</v>
      </c>
      <c r="B4981" s="10" t="s">
        <v>25078</v>
      </c>
      <c r="C4981" s="269" t="s">
        <v>30118</v>
      </c>
      <c r="D4981" s="841" t="s">
        <v>26692</v>
      </c>
      <c r="E4981" s="837">
        <v>7000</v>
      </c>
      <c r="F4981" s="269" t="s">
        <v>26693</v>
      </c>
      <c r="G4981" s="841" t="s">
        <v>26694</v>
      </c>
      <c r="H4981" s="842" t="s">
        <v>25082</v>
      </c>
      <c r="I4981" s="842" t="s">
        <v>25083</v>
      </c>
      <c r="J4981" s="107" t="s">
        <v>19090</v>
      </c>
      <c r="K4981" s="10">
        <v>1</v>
      </c>
      <c r="L4981" s="10">
        <v>12</v>
      </c>
      <c r="M4981" s="838">
        <v>87213.60000000002</v>
      </c>
      <c r="N4981" s="10">
        <v>1</v>
      </c>
      <c r="O4981" s="107">
        <v>6</v>
      </c>
      <c r="P4981" s="838">
        <v>43159.200000000004</v>
      </c>
      <c r="Q4981" s="10">
        <v>1</v>
      </c>
      <c r="R4981" s="107">
        <v>12</v>
      </c>
    </row>
    <row r="4982" spans="1:18" s="843" customFormat="1" ht="22.5" x14ac:dyDescent="0.25">
      <c r="A4982" s="107" t="s">
        <v>25077</v>
      </c>
      <c r="B4982" s="10" t="s">
        <v>25078</v>
      </c>
      <c r="C4982" s="269" t="s">
        <v>30118</v>
      </c>
      <c r="D4982" s="841" t="s">
        <v>25302</v>
      </c>
      <c r="E4982" s="837">
        <v>4500</v>
      </c>
      <c r="F4982" s="269" t="s">
        <v>26695</v>
      </c>
      <c r="G4982" s="841" t="s">
        <v>26696</v>
      </c>
      <c r="H4982" s="842" t="s">
        <v>25082</v>
      </c>
      <c r="I4982" s="842" t="s">
        <v>25083</v>
      </c>
      <c r="J4982" s="107" t="s">
        <v>19093</v>
      </c>
      <c r="K4982" s="10">
        <v>1</v>
      </c>
      <c r="L4982" s="10">
        <v>12</v>
      </c>
      <c r="M4982" s="838">
        <v>56913.600000000013</v>
      </c>
      <c r="N4982" s="10">
        <v>1</v>
      </c>
      <c r="O4982" s="107">
        <v>6</v>
      </c>
      <c r="P4982" s="838">
        <v>28159.199999999997</v>
      </c>
      <c r="Q4982" s="10">
        <v>1</v>
      </c>
      <c r="R4982" s="107">
        <v>12</v>
      </c>
    </row>
    <row r="4983" spans="1:18" s="843" customFormat="1" ht="22.5" x14ac:dyDescent="0.25">
      <c r="A4983" s="107" t="s">
        <v>25077</v>
      </c>
      <c r="B4983" s="10" t="s">
        <v>25078</v>
      </c>
      <c r="C4983" s="269" t="s">
        <v>30118</v>
      </c>
      <c r="D4983" s="841" t="s">
        <v>25088</v>
      </c>
      <c r="E4983" s="837">
        <v>8000</v>
      </c>
      <c r="F4983" s="269" t="s">
        <v>26697</v>
      </c>
      <c r="G4983" s="841" t="s">
        <v>26698</v>
      </c>
      <c r="H4983" s="842" t="s">
        <v>25082</v>
      </c>
      <c r="I4983" s="842" t="s">
        <v>25083</v>
      </c>
      <c r="J4983" s="107" t="s">
        <v>19093</v>
      </c>
      <c r="K4983" s="10">
        <v>1</v>
      </c>
      <c r="L4983" s="10">
        <v>12</v>
      </c>
      <c r="M4983" s="838">
        <v>98913.60000000002</v>
      </c>
      <c r="N4983" s="10">
        <v>1</v>
      </c>
      <c r="O4983" s="107">
        <v>6</v>
      </c>
      <c r="P4983" s="838">
        <v>49159.200000000004</v>
      </c>
      <c r="Q4983" s="10">
        <v>1</v>
      </c>
      <c r="R4983" s="107">
        <v>12</v>
      </c>
    </row>
    <row r="4984" spans="1:18" s="843" customFormat="1" ht="22.5" x14ac:dyDescent="0.25">
      <c r="A4984" s="107" t="s">
        <v>25077</v>
      </c>
      <c r="B4984" s="10" t="s">
        <v>25078</v>
      </c>
      <c r="C4984" s="269" t="s">
        <v>30118</v>
      </c>
      <c r="D4984" s="841" t="s">
        <v>25384</v>
      </c>
      <c r="E4984" s="837">
        <v>4500</v>
      </c>
      <c r="F4984" s="269" t="s">
        <v>26699</v>
      </c>
      <c r="G4984" s="841" t="s">
        <v>26700</v>
      </c>
      <c r="H4984" s="842" t="s">
        <v>25082</v>
      </c>
      <c r="I4984" s="842" t="s">
        <v>25083</v>
      </c>
      <c r="J4984" s="107" t="s">
        <v>19093</v>
      </c>
      <c r="K4984" s="10">
        <v>1</v>
      </c>
      <c r="L4984" s="10">
        <v>12</v>
      </c>
      <c r="M4984" s="838">
        <v>56763.600000000013</v>
      </c>
      <c r="N4984" s="10">
        <v>1</v>
      </c>
      <c r="O4984" s="107">
        <v>6</v>
      </c>
      <c r="P4984" s="838">
        <v>28159.199999999997</v>
      </c>
      <c r="Q4984" s="10">
        <v>1</v>
      </c>
      <c r="R4984" s="107">
        <v>12</v>
      </c>
    </row>
    <row r="4985" spans="1:18" s="843" customFormat="1" ht="22.5" x14ac:dyDescent="0.25">
      <c r="A4985" s="107" t="s">
        <v>25077</v>
      </c>
      <c r="B4985" s="10" t="s">
        <v>25078</v>
      </c>
      <c r="C4985" s="269" t="s">
        <v>30118</v>
      </c>
      <c r="D4985" s="841" t="s">
        <v>25448</v>
      </c>
      <c r="E4985" s="837">
        <v>2500</v>
      </c>
      <c r="F4985" s="269" t="s">
        <v>26701</v>
      </c>
      <c r="G4985" s="841" t="s">
        <v>26702</v>
      </c>
      <c r="H4985" s="842" t="s">
        <v>25082</v>
      </c>
      <c r="I4985" s="842" t="s">
        <v>25083</v>
      </c>
      <c r="J4985" s="107" t="s">
        <v>19093</v>
      </c>
      <c r="K4985" s="10">
        <v>1</v>
      </c>
      <c r="L4985" s="10">
        <v>12</v>
      </c>
      <c r="M4985" s="838">
        <v>32913.599999999999</v>
      </c>
      <c r="N4985" s="10">
        <v>1</v>
      </c>
      <c r="O4985" s="107">
        <v>6</v>
      </c>
      <c r="P4985" s="838">
        <v>16156.5</v>
      </c>
      <c r="Q4985" s="10">
        <v>1</v>
      </c>
      <c r="R4985" s="107">
        <v>12</v>
      </c>
    </row>
    <row r="4986" spans="1:18" s="843" customFormat="1" ht="22.5" x14ac:dyDescent="0.25">
      <c r="A4986" s="107" t="s">
        <v>25077</v>
      </c>
      <c r="B4986" s="10" t="s">
        <v>25078</v>
      </c>
      <c r="C4986" s="269" t="s">
        <v>30118</v>
      </c>
      <c r="D4986" s="841" t="s">
        <v>25172</v>
      </c>
      <c r="E4986" s="837">
        <v>3000</v>
      </c>
      <c r="F4986" s="269" t="s">
        <v>26703</v>
      </c>
      <c r="G4986" s="841" t="s">
        <v>26704</v>
      </c>
      <c r="H4986" s="842" t="s">
        <v>25082</v>
      </c>
      <c r="I4986" s="842" t="s">
        <v>25083</v>
      </c>
      <c r="J4986" s="107" t="s">
        <v>19093</v>
      </c>
      <c r="K4986" s="10">
        <v>1</v>
      </c>
      <c r="L4986" s="10">
        <v>12</v>
      </c>
      <c r="M4986" s="838">
        <v>38913.599999999999</v>
      </c>
      <c r="N4986" s="10">
        <v>1</v>
      </c>
      <c r="O4986" s="107">
        <v>6</v>
      </c>
      <c r="P4986" s="838">
        <v>19159.199999999997</v>
      </c>
      <c r="Q4986" s="10">
        <v>1</v>
      </c>
      <c r="R4986" s="107">
        <v>12</v>
      </c>
    </row>
    <row r="4987" spans="1:18" s="843" customFormat="1" ht="22.5" x14ac:dyDescent="0.25">
      <c r="A4987" s="107" t="s">
        <v>25077</v>
      </c>
      <c r="B4987" s="10" t="s">
        <v>25078</v>
      </c>
      <c r="C4987" s="269" t="s">
        <v>30118</v>
      </c>
      <c r="D4987" s="841" t="s">
        <v>26381</v>
      </c>
      <c r="E4987" s="837">
        <v>8000</v>
      </c>
      <c r="F4987" s="269" t="s">
        <v>26705</v>
      </c>
      <c r="G4987" s="841" t="s">
        <v>26706</v>
      </c>
      <c r="H4987" s="842" t="s">
        <v>25082</v>
      </c>
      <c r="I4987" s="842" t="s">
        <v>25083</v>
      </c>
      <c r="J4987" s="107" t="s">
        <v>19093</v>
      </c>
      <c r="K4987" s="10">
        <v>1</v>
      </c>
      <c r="L4987" s="10">
        <v>12</v>
      </c>
      <c r="M4987" s="838">
        <v>98913.60000000002</v>
      </c>
      <c r="N4987" s="10">
        <v>1</v>
      </c>
      <c r="O4987" s="107">
        <v>6</v>
      </c>
      <c r="P4987" s="838">
        <v>49159.200000000004</v>
      </c>
      <c r="Q4987" s="10">
        <v>1</v>
      </c>
      <c r="R4987" s="107">
        <v>12</v>
      </c>
    </row>
    <row r="4988" spans="1:18" s="843" customFormat="1" ht="22.5" x14ac:dyDescent="0.25">
      <c r="A4988" s="107" t="s">
        <v>25077</v>
      </c>
      <c r="B4988" s="10" t="s">
        <v>25078</v>
      </c>
      <c r="C4988" s="269" t="s">
        <v>30118</v>
      </c>
      <c r="D4988" s="841" t="s">
        <v>26707</v>
      </c>
      <c r="E4988" s="837">
        <v>2000</v>
      </c>
      <c r="F4988" s="269" t="s">
        <v>26708</v>
      </c>
      <c r="G4988" s="841" t="s">
        <v>26709</v>
      </c>
      <c r="H4988" s="842" t="s">
        <v>25082</v>
      </c>
      <c r="I4988" s="842" t="s">
        <v>25083</v>
      </c>
      <c r="J4988" s="107" t="s">
        <v>19093</v>
      </c>
      <c r="K4988" s="10">
        <v>1</v>
      </c>
      <c r="L4988" s="10">
        <v>12</v>
      </c>
      <c r="M4988" s="838">
        <v>26697</v>
      </c>
      <c r="N4988" s="10">
        <v>1</v>
      </c>
      <c r="O4988" s="107">
        <v>6</v>
      </c>
      <c r="P4988" s="838">
        <v>13080</v>
      </c>
      <c r="Q4988" s="10">
        <v>1</v>
      </c>
      <c r="R4988" s="107">
        <v>12</v>
      </c>
    </row>
    <row r="4989" spans="1:18" s="843" customFormat="1" ht="22.5" x14ac:dyDescent="0.25">
      <c r="A4989" s="107" t="s">
        <v>25077</v>
      </c>
      <c r="B4989" s="10" t="s">
        <v>25078</v>
      </c>
      <c r="C4989" s="269" t="s">
        <v>30118</v>
      </c>
      <c r="D4989" s="841" t="s">
        <v>26063</v>
      </c>
      <c r="E4989" s="837">
        <v>5500</v>
      </c>
      <c r="F4989" s="269" t="s">
        <v>26710</v>
      </c>
      <c r="G4989" s="841" t="s">
        <v>26711</v>
      </c>
      <c r="H4989" s="842" t="s">
        <v>25082</v>
      </c>
      <c r="I4989" s="842" t="s">
        <v>25083</v>
      </c>
      <c r="J4989" s="107" t="s">
        <v>19093</v>
      </c>
      <c r="K4989" s="10">
        <v>1</v>
      </c>
      <c r="L4989" s="10">
        <v>12</v>
      </c>
      <c r="M4989" s="838">
        <v>68913.60000000002</v>
      </c>
      <c r="N4989" s="10">
        <v>1</v>
      </c>
      <c r="O4989" s="107">
        <v>6</v>
      </c>
      <c r="P4989" s="838">
        <v>34159.199999999997</v>
      </c>
      <c r="Q4989" s="10">
        <v>1</v>
      </c>
      <c r="R4989" s="107">
        <v>12</v>
      </c>
    </row>
    <row r="4990" spans="1:18" s="843" customFormat="1" ht="22.5" x14ac:dyDescent="0.25">
      <c r="A4990" s="107" t="s">
        <v>25077</v>
      </c>
      <c r="B4990" s="10" t="s">
        <v>25078</v>
      </c>
      <c r="C4990" s="269" t="s">
        <v>30118</v>
      </c>
      <c r="D4990" s="841" t="s">
        <v>26712</v>
      </c>
      <c r="E4990" s="837">
        <v>10000</v>
      </c>
      <c r="F4990" s="269" t="s">
        <v>26713</v>
      </c>
      <c r="G4990" s="841" t="s">
        <v>26714</v>
      </c>
      <c r="H4990" s="842" t="s">
        <v>25082</v>
      </c>
      <c r="I4990" s="842" t="s">
        <v>25083</v>
      </c>
      <c r="J4990" s="107" t="s">
        <v>19093</v>
      </c>
      <c r="K4990" s="10">
        <v>1</v>
      </c>
      <c r="L4990" s="10">
        <v>12</v>
      </c>
      <c r="M4990" s="838">
        <v>123213.60000000002</v>
      </c>
      <c r="N4990" s="10">
        <v>1</v>
      </c>
      <c r="O4990" s="107">
        <v>6</v>
      </c>
      <c r="P4990" s="838">
        <v>61159.199999999997</v>
      </c>
      <c r="Q4990" s="10">
        <v>1</v>
      </c>
      <c r="R4990" s="107">
        <v>12</v>
      </c>
    </row>
    <row r="4991" spans="1:18" s="843" customFormat="1" ht="22.5" x14ac:dyDescent="0.25">
      <c r="A4991" s="107" t="s">
        <v>25077</v>
      </c>
      <c r="B4991" s="10" t="s">
        <v>25078</v>
      </c>
      <c r="C4991" s="269" t="s">
        <v>30118</v>
      </c>
      <c r="D4991" s="841" t="s">
        <v>25321</v>
      </c>
      <c r="E4991" s="837">
        <v>2000</v>
      </c>
      <c r="F4991" s="269" t="s">
        <v>26715</v>
      </c>
      <c r="G4991" s="841" t="s">
        <v>26716</v>
      </c>
      <c r="H4991" s="842" t="s">
        <v>25082</v>
      </c>
      <c r="I4991" s="842" t="s">
        <v>25083</v>
      </c>
      <c r="J4991" s="107" t="s">
        <v>19093</v>
      </c>
      <c r="K4991" s="10">
        <v>1</v>
      </c>
      <c r="L4991" s="10">
        <v>12</v>
      </c>
      <c r="M4991" s="838">
        <v>26697</v>
      </c>
      <c r="N4991" s="10">
        <v>1</v>
      </c>
      <c r="O4991" s="107">
        <v>6</v>
      </c>
      <c r="P4991" s="838">
        <v>13080</v>
      </c>
      <c r="Q4991" s="10">
        <v>1</v>
      </c>
      <c r="R4991" s="107">
        <v>12</v>
      </c>
    </row>
    <row r="4992" spans="1:18" s="843" customFormat="1" ht="22.5" x14ac:dyDescent="0.25">
      <c r="A4992" s="107" t="s">
        <v>25077</v>
      </c>
      <c r="B4992" s="10" t="s">
        <v>25078</v>
      </c>
      <c r="C4992" s="269" t="s">
        <v>30118</v>
      </c>
      <c r="D4992" s="841" t="s">
        <v>26381</v>
      </c>
      <c r="E4992" s="837">
        <v>6000</v>
      </c>
      <c r="F4992" s="269" t="s">
        <v>26717</v>
      </c>
      <c r="G4992" s="841" t="s">
        <v>26718</v>
      </c>
      <c r="H4992" s="842" t="s">
        <v>25082</v>
      </c>
      <c r="I4992" s="842" t="s">
        <v>25083</v>
      </c>
      <c r="J4992" s="107" t="s">
        <v>19093</v>
      </c>
      <c r="K4992" s="10">
        <v>1</v>
      </c>
      <c r="L4992" s="10">
        <v>12</v>
      </c>
      <c r="M4992" s="838">
        <v>74913.60000000002</v>
      </c>
      <c r="N4992" s="10">
        <v>1</v>
      </c>
      <c r="O4992" s="107">
        <v>6</v>
      </c>
      <c r="P4992" s="838">
        <v>37159.199999999997</v>
      </c>
      <c r="Q4992" s="10">
        <v>1</v>
      </c>
      <c r="R4992" s="107">
        <v>12</v>
      </c>
    </row>
    <row r="4993" spans="1:18" s="843" customFormat="1" ht="22.5" x14ac:dyDescent="0.25">
      <c r="A4993" s="107" t="s">
        <v>25077</v>
      </c>
      <c r="B4993" s="10" t="s">
        <v>25078</v>
      </c>
      <c r="C4993" s="269" t="s">
        <v>30118</v>
      </c>
      <c r="D4993" s="841" t="s">
        <v>26646</v>
      </c>
      <c r="E4993" s="837">
        <v>6000</v>
      </c>
      <c r="F4993" s="269" t="s">
        <v>26719</v>
      </c>
      <c r="G4993" s="841" t="s">
        <v>26720</v>
      </c>
      <c r="H4993" s="842" t="s">
        <v>25082</v>
      </c>
      <c r="I4993" s="842" t="s">
        <v>25083</v>
      </c>
      <c r="J4993" s="107" t="s">
        <v>19090</v>
      </c>
      <c r="K4993" s="10">
        <v>1</v>
      </c>
      <c r="L4993" s="10">
        <v>12</v>
      </c>
      <c r="M4993" s="838">
        <v>74913.60000000002</v>
      </c>
      <c r="N4993" s="10">
        <v>1</v>
      </c>
      <c r="O4993" s="107">
        <v>6</v>
      </c>
      <c r="P4993" s="838">
        <v>37159.199999999997</v>
      </c>
      <c r="Q4993" s="10">
        <v>1</v>
      </c>
      <c r="R4993" s="107">
        <v>12</v>
      </c>
    </row>
    <row r="4994" spans="1:18" s="843" customFormat="1" ht="22.5" x14ac:dyDescent="0.25">
      <c r="A4994" s="107" t="s">
        <v>25077</v>
      </c>
      <c r="B4994" s="10" t="s">
        <v>25078</v>
      </c>
      <c r="C4994" s="269" t="s">
        <v>30118</v>
      </c>
      <c r="D4994" s="841" t="s">
        <v>25079</v>
      </c>
      <c r="E4994" s="837">
        <v>10000</v>
      </c>
      <c r="F4994" s="269" t="s">
        <v>26721</v>
      </c>
      <c r="G4994" s="841" t="s">
        <v>26722</v>
      </c>
      <c r="H4994" s="842" t="s">
        <v>25082</v>
      </c>
      <c r="I4994" s="842" t="s">
        <v>25083</v>
      </c>
      <c r="J4994" s="107" t="s">
        <v>19093</v>
      </c>
      <c r="K4994" s="10">
        <v>1</v>
      </c>
      <c r="L4994" s="10">
        <v>12</v>
      </c>
      <c r="M4994" s="838">
        <v>122913.60000000002</v>
      </c>
      <c r="N4994" s="10">
        <v>1</v>
      </c>
      <c r="O4994" s="107">
        <v>6</v>
      </c>
      <c r="P4994" s="838">
        <v>61159.199999999997</v>
      </c>
      <c r="Q4994" s="10">
        <v>1</v>
      </c>
      <c r="R4994" s="107">
        <v>12</v>
      </c>
    </row>
    <row r="4995" spans="1:18" s="843" customFormat="1" ht="22.5" x14ac:dyDescent="0.25">
      <c r="A4995" s="107" t="s">
        <v>25077</v>
      </c>
      <c r="B4995" s="10" t="s">
        <v>25078</v>
      </c>
      <c r="C4995" s="269" t="s">
        <v>30118</v>
      </c>
      <c r="D4995" s="841" t="s">
        <v>25121</v>
      </c>
      <c r="E4995" s="837">
        <v>15600</v>
      </c>
      <c r="F4995" s="269" t="s">
        <v>26723</v>
      </c>
      <c r="G4995" s="841" t="s">
        <v>26724</v>
      </c>
      <c r="H4995" s="842" t="s">
        <v>25082</v>
      </c>
      <c r="I4995" s="842" t="s">
        <v>25083</v>
      </c>
      <c r="J4995" s="107" t="s">
        <v>19093</v>
      </c>
      <c r="K4995" s="10">
        <v>1</v>
      </c>
      <c r="L4995" s="10">
        <v>12</v>
      </c>
      <c r="M4995" s="838">
        <v>190413.59999999998</v>
      </c>
      <c r="N4995" s="10">
        <v>1</v>
      </c>
      <c r="O4995" s="107">
        <v>6</v>
      </c>
      <c r="P4995" s="838">
        <v>94759.200000000012</v>
      </c>
      <c r="Q4995" s="10">
        <v>1</v>
      </c>
      <c r="R4995" s="107">
        <v>12</v>
      </c>
    </row>
    <row r="4996" spans="1:18" s="843" customFormat="1" ht="22.5" x14ac:dyDescent="0.25">
      <c r="A4996" s="107" t="s">
        <v>25077</v>
      </c>
      <c r="B4996" s="10" t="s">
        <v>25078</v>
      </c>
      <c r="C4996" s="269" t="s">
        <v>30118</v>
      </c>
      <c r="D4996" s="841" t="s">
        <v>25088</v>
      </c>
      <c r="E4996" s="837">
        <v>8000</v>
      </c>
      <c r="F4996" s="269" t="s">
        <v>26725</v>
      </c>
      <c r="G4996" s="841" t="s">
        <v>26726</v>
      </c>
      <c r="H4996" s="842" t="s">
        <v>25082</v>
      </c>
      <c r="I4996" s="842" t="s">
        <v>25083</v>
      </c>
      <c r="J4996" s="107" t="s">
        <v>19093</v>
      </c>
      <c r="K4996" s="10">
        <v>1</v>
      </c>
      <c r="L4996" s="10">
        <v>12</v>
      </c>
      <c r="M4996" s="838">
        <v>98913.60000000002</v>
      </c>
      <c r="N4996" s="10">
        <v>1</v>
      </c>
      <c r="O4996" s="107">
        <v>6</v>
      </c>
      <c r="P4996" s="838">
        <v>49159.200000000004</v>
      </c>
      <c r="Q4996" s="10">
        <v>1</v>
      </c>
      <c r="R4996" s="107">
        <v>12</v>
      </c>
    </row>
    <row r="4997" spans="1:18" s="843" customFormat="1" ht="22.5" x14ac:dyDescent="0.25">
      <c r="A4997" s="107" t="s">
        <v>25077</v>
      </c>
      <c r="B4997" s="10" t="s">
        <v>25078</v>
      </c>
      <c r="C4997" s="269" t="s">
        <v>30118</v>
      </c>
      <c r="D4997" s="841" t="s">
        <v>26727</v>
      </c>
      <c r="E4997" s="837">
        <v>8500</v>
      </c>
      <c r="F4997" s="269" t="s">
        <v>26728</v>
      </c>
      <c r="G4997" s="841" t="s">
        <v>26729</v>
      </c>
      <c r="H4997" s="842" t="s">
        <v>25082</v>
      </c>
      <c r="I4997" s="842" t="s">
        <v>25083</v>
      </c>
      <c r="J4997" s="107" t="s">
        <v>19093</v>
      </c>
      <c r="K4997" s="10">
        <v>1</v>
      </c>
      <c r="L4997" s="10">
        <v>12</v>
      </c>
      <c r="M4997" s="838">
        <v>105213.60000000002</v>
      </c>
      <c r="N4997" s="10">
        <v>1</v>
      </c>
      <c r="O4997" s="107">
        <v>6</v>
      </c>
      <c r="P4997" s="838">
        <v>52159.199999999997</v>
      </c>
      <c r="Q4997" s="10">
        <v>1</v>
      </c>
      <c r="R4997" s="107">
        <v>12</v>
      </c>
    </row>
    <row r="4998" spans="1:18" s="843" customFormat="1" ht="22.5" x14ac:dyDescent="0.25">
      <c r="A4998" s="107" t="s">
        <v>25077</v>
      </c>
      <c r="B4998" s="10" t="s">
        <v>25078</v>
      </c>
      <c r="C4998" s="269" t="s">
        <v>30118</v>
      </c>
      <c r="D4998" s="841" t="s">
        <v>26248</v>
      </c>
      <c r="E4998" s="837">
        <v>7800</v>
      </c>
      <c r="F4998" s="269" t="s">
        <v>26730</v>
      </c>
      <c r="G4998" s="841" t="s">
        <v>26731</v>
      </c>
      <c r="H4998" s="842" t="s">
        <v>25082</v>
      </c>
      <c r="I4998" s="842" t="s">
        <v>25083</v>
      </c>
      <c r="J4998" s="107" t="s">
        <v>19093</v>
      </c>
      <c r="K4998" s="10">
        <v>1</v>
      </c>
      <c r="L4998" s="10">
        <v>12</v>
      </c>
      <c r="M4998" s="838">
        <v>96813.60000000002</v>
      </c>
      <c r="N4998" s="10">
        <v>1</v>
      </c>
      <c r="O4998" s="107">
        <v>6</v>
      </c>
      <c r="P4998" s="838">
        <v>47959.200000000004</v>
      </c>
      <c r="Q4998" s="10">
        <v>1</v>
      </c>
      <c r="R4998" s="107">
        <v>12</v>
      </c>
    </row>
    <row r="4999" spans="1:18" s="843" customFormat="1" ht="22.5" x14ac:dyDescent="0.25">
      <c r="A4999" s="107" t="s">
        <v>25077</v>
      </c>
      <c r="B4999" s="10" t="s">
        <v>25078</v>
      </c>
      <c r="C4999" s="269" t="s">
        <v>30118</v>
      </c>
      <c r="D4999" s="841" t="s">
        <v>26732</v>
      </c>
      <c r="E4999" s="837">
        <v>10000</v>
      </c>
      <c r="F4999" s="269" t="s">
        <v>26733</v>
      </c>
      <c r="G4999" s="841" t="s">
        <v>26734</v>
      </c>
      <c r="H4999" s="842" t="s">
        <v>25082</v>
      </c>
      <c r="I4999" s="842" t="s">
        <v>25083</v>
      </c>
      <c r="J4999" s="107" t="s">
        <v>19090</v>
      </c>
      <c r="K4999" s="10">
        <v>1</v>
      </c>
      <c r="L4999" s="10">
        <v>12</v>
      </c>
      <c r="M4999" s="838">
        <v>123213.60000000002</v>
      </c>
      <c r="N4999" s="10">
        <v>1</v>
      </c>
      <c r="O4999" s="107">
        <v>6</v>
      </c>
      <c r="P4999" s="838">
        <v>61159.199999999997</v>
      </c>
      <c r="Q4999" s="10">
        <v>1</v>
      </c>
      <c r="R4999" s="107">
        <v>12</v>
      </c>
    </row>
    <row r="5000" spans="1:18" s="843" customFormat="1" ht="22.5" x14ac:dyDescent="0.25">
      <c r="A5000" s="107" t="s">
        <v>25077</v>
      </c>
      <c r="B5000" s="10" t="s">
        <v>25078</v>
      </c>
      <c r="C5000" s="269" t="s">
        <v>30118</v>
      </c>
      <c r="D5000" s="841" t="s">
        <v>25172</v>
      </c>
      <c r="E5000" s="837">
        <v>3000</v>
      </c>
      <c r="F5000" s="269" t="s">
        <v>26735</v>
      </c>
      <c r="G5000" s="841" t="s">
        <v>26736</v>
      </c>
      <c r="H5000" s="842" t="s">
        <v>25082</v>
      </c>
      <c r="I5000" s="842" t="s">
        <v>25083</v>
      </c>
      <c r="J5000" s="107" t="s">
        <v>19093</v>
      </c>
      <c r="K5000" s="10">
        <v>1</v>
      </c>
      <c r="L5000" s="10">
        <v>12</v>
      </c>
      <c r="M5000" s="838">
        <v>38913.599999999999</v>
      </c>
      <c r="N5000" s="10">
        <v>1</v>
      </c>
      <c r="O5000" s="107">
        <v>6</v>
      </c>
      <c r="P5000" s="838">
        <v>19159.199999999997</v>
      </c>
      <c r="Q5000" s="10">
        <v>1</v>
      </c>
      <c r="R5000" s="107">
        <v>12</v>
      </c>
    </row>
    <row r="5001" spans="1:18" s="843" customFormat="1" ht="22.5" x14ac:dyDescent="0.25">
      <c r="A5001" s="107" t="s">
        <v>25077</v>
      </c>
      <c r="B5001" s="10" t="s">
        <v>25078</v>
      </c>
      <c r="C5001" s="269" t="s">
        <v>30118</v>
      </c>
      <c r="D5001" s="841" t="s">
        <v>26737</v>
      </c>
      <c r="E5001" s="837">
        <v>7800</v>
      </c>
      <c r="F5001" s="269" t="s">
        <v>26738</v>
      </c>
      <c r="G5001" s="841" t="s">
        <v>26739</v>
      </c>
      <c r="H5001" s="842" t="s">
        <v>25082</v>
      </c>
      <c r="I5001" s="842" t="s">
        <v>25083</v>
      </c>
      <c r="J5001" s="107" t="s">
        <v>19093</v>
      </c>
      <c r="K5001" s="10">
        <v>1</v>
      </c>
      <c r="L5001" s="10">
        <v>12</v>
      </c>
      <c r="M5001" s="838">
        <v>96813.60000000002</v>
      </c>
      <c r="N5001" s="10">
        <v>1</v>
      </c>
      <c r="O5001" s="107">
        <v>6</v>
      </c>
      <c r="P5001" s="838">
        <v>47959.200000000004</v>
      </c>
      <c r="Q5001" s="10">
        <v>1</v>
      </c>
      <c r="R5001" s="107">
        <v>12</v>
      </c>
    </row>
    <row r="5002" spans="1:18" s="843" customFormat="1" ht="22.5" x14ac:dyDescent="0.25">
      <c r="A5002" s="107" t="s">
        <v>25077</v>
      </c>
      <c r="B5002" s="10" t="s">
        <v>25078</v>
      </c>
      <c r="C5002" s="269" t="s">
        <v>30118</v>
      </c>
      <c r="D5002" s="841" t="s">
        <v>26066</v>
      </c>
      <c r="E5002" s="837">
        <v>8000</v>
      </c>
      <c r="F5002" s="269" t="s">
        <v>26740</v>
      </c>
      <c r="G5002" s="841" t="s">
        <v>26741</v>
      </c>
      <c r="H5002" s="842" t="s">
        <v>25082</v>
      </c>
      <c r="I5002" s="842" t="s">
        <v>25083</v>
      </c>
      <c r="J5002" s="107" t="s">
        <v>19093</v>
      </c>
      <c r="K5002" s="10">
        <v>1</v>
      </c>
      <c r="L5002" s="10">
        <v>12</v>
      </c>
      <c r="M5002" s="838">
        <v>99213.60000000002</v>
      </c>
      <c r="N5002" s="10">
        <v>1</v>
      </c>
      <c r="O5002" s="107">
        <v>6</v>
      </c>
      <c r="P5002" s="838">
        <v>49159.200000000004</v>
      </c>
      <c r="Q5002" s="10">
        <v>1</v>
      </c>
      <c r="R5002" s="107">
        <v>12</v>
      </c>
    </row>
    <row r="5003" spans="1:18" s="843" customFormat="1" ht="22.5" x14ac:dyDescent="0.25">
      <c r="A5003" s="107" t="s">
        <v>25077</v>
      </c>
      <c r="B5003" s="10" t="s">
        <v>25078</v>
      </c>
      <c r="C5003" s="269" t="s">
        <v>30118</v>
      </c>
      <c r="D5003" s="841" t="s">
        <v>25302</v>
      </c>
      <c r="E5003" s="837">
        <v>4500</v>
      </c>
      <c r="F5003" s="269" t="s">
        <v>26742</v>
      </c>
      <c r="G5003" s="841" t="s">
        <v>26743</v>
      </c>
      <c r="H5003" s="842" t="s">
        <v>25082</v>
      </c>
      <c r="I5003" s="842" t="s">
        <v>25083</v>
      </c>
      <c r="J5003" s="107" t="s">
        <v>19093</v>
      </c>
      <c r="K5003" s="10">
        <v>1</v>
      </c>
      <c r="L5003" s="10">
        <v>12</v>
      </c>
      <c r="M5003" s="838">
        <v>56913.600000000013</v>
      </c>
      <c r="N5003" s="10">
        <v>1</v>
      </c>
      <c r="O5003" s="107">
        <v>6</v>
      </c>
      <c r="P5003" s="838">
        <v>28159.199999999997</v>
      </c>
      <c r="Q5003" s="10">
        <v>1</v>
      </c>
      <c r="R5003" s="107">
        <v>12</v>
      </c>
    </row>
    <row r="5004" spans="1:18" s="843" customFormat="1" ht="22.5" x14ac:dyDescent="0.25">
      <c r="A5004" s="107" t="s">
        <v>25077</v>
      </c>
      <c r="B5004" s="10" t="s">
        <v>25078</v>
      </c>
      <c r="C5004" s="269" t="s">
        <v>30118</v>
      </c>
      <c r="D5004" s="841" t="s">
        <v>26381</v>
      </c>
      <c r="E5004" s="837">
        <v>6000</v>
      </c>
      <c r="F5004" s="269" t="s">
        <v>26744</v>
      </c>
      <c r="G5004" s="841" t="s">
        <v>26745</v>
      </c>
      <c r="H5004" s="842" t="s">
        <v>25082</v>
      </c>
      <c r="I5004" s="842" t="s">
        <v>25083</v>
      </c>
      <c r="J5004" s="107" t="s">
        <v>19093</v>
      </c>
      <c r="K5004" s="10">
        <v>1</v>
      </c>
      <c r="L5004" s="10">
        <v>12</v>
      </c>
      <c r="M5004" s="838">
        <v>74913.60000000002</v>
      </c>
      <c r="N5004" s="10">
        <v>1</v>
      </c>
      <c r="O5004" s="107">
        <v>6</v>
      </c>
      <c r="P5004" s="838">
        <v>37159.199999999997</v>
      </c>
      <c r="Q5004" s="10">
        <v>1</v>
      </c>
      <c r="R5004" s="107">
        <v>12</v>
      </c>
    </row>
    <row r="5005" spans="1:18" s="843" customFormat="1" ht="22.5" x14ac:dyDescent="0.25">
      <c r="A5005" s="107" t="s">
        <v>25077</v>
      </c>
      <c r="B5005" s="10" t="s">
        <v>25078</v>
      </c>
      <c r="C5005" s="269" t="s">
        <v>30118</v>
      </c>
      <c r="D5005" s="841" t="s">
        <v>25088</v>
      </c>
      <c r="E5005" s="837">
        <v>8000</v>
      </c>
      <c r="F5005" s="269" t="s">
        <v>26746</v>
      </c>
      <c r="G5005" s="841" t="s">
        <v>26747</v>
      </c>
      <c r="H5005" s="842" t="s">
        <v>25082</v>
      </c>
      <c r="I5005" s="842" t="s">
        <v>25083</v>
      </c>
      <c r="J5005" s="107" t="s">
        <v>19093</v>
      </c>
      <c r="K5005" s="10">
        <v>1</v>
      </c>
      <c r="L5005" s="10">
        <v>12</v>
      </c>
      <c r="M5005" s="838">
        <v>98913.60000000002</v>
      </c>
      <c r="N5005" s="10">
        <v>1</v>
      </c>
      <c r="O5005" s="107">
        <v>6</v>
      </c>
      <c r="P5005" s="838">
        <v>49159.200000000004</v>
      </c>
      <c r="Q5005" s="10">
        <v>1</v>
      </c>
      <c r="R5005" s="107">
        <v>12</v>
      </c>
    </row>
    <row r="5006" spans="1:18" s="843" customFormat="1" ht="22.5" x14ac:dyDescent="0.25">
      <c r="A5006" s="107" t="s">
        <v>25077</v>
      </c>
      <c r="B5006" s="10" t="s">
        <v>25078</v>
      </c>
      <c r="C5006" s="269" t="s">
        <v>30118</v>
      </c>
      <c r="D5006" s="841" t="s">
        <v>26748</v>
      </c>
      <c r="E5006" s="837">
        <v>8500</v>
      </c>
      <c r="F5006" s="269" t="s">
        <v>26749</v>
      </c>
      <c r="G5006" s="841" t="s">
        <v>26750</v>
      </c>
      <c r="H5006" s="842" t="s">
        <v>25082</v>
      </c>
      <c r="I5006" s="842" t="s">
        <v>25083</v>
      </c>
      <c r="J5006" s="107" t="s">
        <v>19090</v>
      </c>
      <c r="K5006" s="10">
        <v>1</v>
      </c>
      <c r="L5006" s="10">
        <v>12</v>
      </c>
      <c r="M5006" s="838">
        <v>105213.60000000002</v>
      </c>
      <c r="N5006" s="10">
        <v>1</v>
      </c>
      <c r="O5006" s="107">
        <v>6</v>
      </c>
      <c r="P5006" s="838">
        <v>52159.199999999997</v>
      </c>
      <c r="Q5006" s="10">
        <v>1</v>
      </c>
      <c r="R5006" s="107">
        <v>12</v>
      </c>
    </row>
    <row r="5007" spans="1:18" s="843" customFormat="1" ht="22.5" x14ac:dyDescent="0.25">
      <c r="A5007" s="107" t="s">
        <v>25077</v>
      </c>
      <c r="B5007" s="10" t="s">
        <v>25078</v>
      </c>
      <c r="C5007" s="269" t="s">
        <v>30118</v>
      </c>
      <c r="D5007" s="841" t="s">
        <v>25302</v>
      </c>
      <c r="E5007" s="837">
        <v>4500</v>
      </c>
      <c r="F5007" s="269" t="s">
        <v>26751</v>
      </c>
      <c r="G5007" s="841" t="s">
        <v>26752</v>
      </c>
      <c r="H5007" s="842" t="s">
        <v>25082</v>
      </c>
      <c r="I5007" s="842" t="s">
        <v>25083</v>
      </c>
      <c r="J5007" s="107" t="s">
        <v>19093</v>
      </c>
      <c r="K5007" s="10">
        <v>1</v>
      </c>
      <c r="L5007" s="10">
        <v>12</v>
      </c>
      <c r="M5007" s="838">
        <v>56913.600000000013</v>
      </c>
      <c r="N5007" s="10">
        <v>1</v>
      </c>
      <c r="O5007" s="107">
        <v>6</v>
      </c>
      <c r="P5007" s="838">
        <v>28159.199999999997</v>
      </c>
      <c r="Q5007" s="10">
        <v>1</v>
      </c>
      <c r="R5007" s="107">
        <v>12</v>
      </c>
    </row>
    <row r="5008" spans="1:18" s="843" customFormat="1" ht="22.5" x14ac:dyDescent="0.25">
      <c r="A5008" s="107" t="s">
        <v>25077</v>
      </c>
      <c r="B5008" s="10" t="s">
        <v>25078</v>
      </c>
      <c r="C5008" s="269" t="s">
        <v>30118</v>
      </c>
      <c r="D5008" s="841" t="s">
        <v>26352</v>
      </c>
      <c r="E5008" s="837">
        <v>11500</v>
      </c>
      <c r="F5008" s="269" t="s">
        <v>26753</v>
      </c>
      <c r="G5008" s="841" t="s">
        <v>26754</v>
      </c>
      <c r="H5008" s="842" t="s">
        <v>25082</v>
      </c>
      <c r="I5008" s="842" t="s">
        <v>25083</v>
      </c>
      <c r="J5008" s="107" t="s">
        <v>19090</v>
      </c>
      <c r="K5008" s="10">
        <v>1</v>
      </c>
      <c r="L5008" s="10">
        <v>12</v>
      </c>
      <c r="M5008" s="838">
        <v>141213.6</v>
      </c>
      <c r="N5008" s="10">
        <v>1</v>
      </c>
      <c r="O5008" s="107">
        <v>6</v>
      </c>
      <c r="P5008" s="838">
        <v>70159.200000000012</v>
      </c>
      <c r="Q5008" s="10">
        <v>1</v>
      </c>
      <c r="R5008" s="107">
        <v>12</v>
      </c>
    </row>
    <row r="5009" spans="1:18" s="843" customFormat="1" ht="22.5" x14ac:dyDescent="0.25">
      <c r="A5009" s="107" t="s">
        <v>25077</v>
      </c>
      <c r="B5009" s="10" t="s">
        <v>25078</v>
      </c>
      <c r="C5009" s="269" t="s">
        <v>30118</v>
      </c>
      <c r="D5009" s="841" t="s">
        <v>25079</v>
      </c>
      <c r="E5009" s="837">
        <v>10000</v>
      </c>
      <c r="F5009" s="269" t="s">
        <v>26755</v>
      </c>
      <c r="G5009" s="841" t="s">
        <v>26756</v>
      </c>
      <c r="H5009" s="842" t="s">
        <v>25082</v>
      </c>
      <c r="I5009" s="842" t="s">
        <v>25083</v>
      </c>
      <c r="J5009" s="107" t="s">
        <v>19093</v>
      </c>
      <c r="K5009" s="10">
        <v>1</v>
      </c>
      <c r="L5009" s="10">
        <v>12</v>
      </c>
      <c r="M5009" s="838">
        <v>122913.60000000002</v>
      </c>
      <c r="N5009" s="10">
        <v>1</v>
      </c>
      <c r="O5009" s="107">
        <v>6</v>
      </c>
      <c r="P5009" s="838">
        <v>61159.199999999997</v>
      </c>
      <c r="Q5009" s="10">
        <v>1</v>
      </c>
      <c r="R5009" s="107">
        <v>12</v>
      </c>
    </row>
    <row r="5010" spans="1:18" s="843" customFormat="1" ht="22.5" x14ac:dyDescent="0.25">
      <c r="A5010" s="107" t="s">
        <v>25077</v>
      </c>
      <c r="B5010" s="10" t="s">
        <v>25078</v>
      </c>
      <c r="C5010" s="269" t="s">
        <v>30118</v>
      </c>
      <c r="D5010" s="841" t="s">
        <v>25088</v>
      </c>
      <c r="E5010" s="837">
        <v>8000</v>
      </c>
      <c r="F5010" s="269" t="s">
        <v>26757</v>
      </c>
      <c r="G5010" s="841" t="s">
        <v>26758</v>
      </c>
      <c r="H5010" s="842" t="s">
        <v>25082</v>
      </c>
      <c r="I5010" s="842" t="s">
        <v>25083</v>
      </c>
      <c r="J5010" s="107" t="s">
        <v>19093</v>
      </c>
      <c r="K5010" s="10">
        <v>1</v>
      </c>
      <c r="L5010" s="10">
        <v>12</v>
      </c>
      <c r="M5010" s="838">
        <v>98913.60000000002</v>
      </c>
      <c r="N5010" s="10">
        <v>1</v>
      </c>
      <c r="O5010" s="107">
        <v>6</v>
      </c>
      <c r="P5010" s="838">
        <v>49159.200000000004</v>
      </c>
      <c r="Q5010" s="10">
        <v>1</v>
      </c>
      <c r="R5010" s="107">
        <v>12</v>
      </c>
    </row>
    <row r="5011" spans="1:18" s="843" customFormat="1" ht="22.5" x14ac:dyDescent="0.25">
      <c r="A5011" s="107" t="s">
        <v>25077</v>
      </c>
      <c r="B5011" s="10" t="s">
        <v>25078</v>
      </c>
      <c r="C5011" s="269" t="s">
        <v>30118</v>
      </c>
      <c r="D5011" s="841" t="s">
        <v>26759</v>
      </c>
      <c r="E5011" s="837">
        <v>8000</v>
      </c>
      <c r="F5011" s="269" t="s">
        <v>26760</v>
      </c>
      <c r="G5011" s="841" t="s">
        <v>26761</v>
      </c>
      <c r="H5011" s="842" t="s">
        <v>25082</v>
      </c>
      <c r="I5011" s="842" t="s">
        <v>25083</v>
      </c>
      <c r="J5011" s="107" t="s">
        <v>19093</v>
      </c>
      <c r="K5011" s="10">
        <v>1</v>
      </c>
      <c r="L5011" s="10">
        <v>12</v>
      </c>
      <c r="M5011" s="838">
        <v>98913.60000000002</v>
      </c>
      <c r="N5011" s="10">
        <v>1</v>
      </c>
      <c r="O5011" s="107">
        <v>6</v>
      </c>
      <c r="P5011" s="838">
        <v>49159.200000000004</v>
      </c>
      <c r="Q5011" s="10">
        <v>1</v>
      </c>
      <c r="R5011" s="107">
        <v>12</v>
      </c>
    </row>
    <row r="5012" spans="1:18" s="843" customFormat="1" ht="22.5" x14ac:dyDescent="0.25">
      <c r="A5012" s="107" t="s">
        <v>25077</v>
      </c>
      <c r="B5012" s="10" t="s">
        <v>25078</v>
      </c>
      <c r="C5012" s="269" t="s">
        <v>30118</v>
      </c>
      <c r="D5012" s="841" t="s">
        <v>26762</v>
      </c>
      <c r="E5012" s="837">
        <v>6500</v>
      </c>
      <c r="F5012" s="269" t="s">
        <v>26763</v>
      </c>
      <c r="G5012" s="841" t="s">
        <v>26764</v>
      </c>
      <c r="H5012" s="842" t="s">
        <v>25082</v>
      </c>
      <c r="I5012" s="842" t="s">
        <v>25083</v>
      </c>
      <c r="J5012" s="107" t="s">
        <v>19093</v>
      </c>
      <c r="K5012" s="10">
        <v>1</v>
      </c>
      <c r="L5012" s="10">
        <v>12</v>
      </c>
      <c r="M5012" s="838">
        <v>80913.60000000002</v>
      </c>
      <c r="N5012" s="10">
        <v>1</v>
      </c>
      <c r="O5012" s="107">
        <v>6</v>
      </c>
      <c r="P5012" s="838">
        <v>40159.200000000004</v>
      </c>
      <c r="Q5012" s="10">
        <v>1</v>
      </c>
      <c r="R5012" s="107">
        <v>12</v>
      </c>
    </row>
    <row r="5013" spans="1:18" s="843" customFormat="1" ht="22.5" x14ac:dyDescent="0.25">
      <c r="A5013" s="107" t="s">
        <v>25077</v>
      </c>
      <c r="B5013" s="10" t="s">
        <v>25078</v>
      </c>
      <c r="C5013" s="269" t="s">
        <v>30118</v>
      </c>
      <c r="D5013" s="841" t="s">
        <v>26765</v>
      </c>
      <c r="E5013" s="837">
        <v>6000</v>
      </c>
      <c r="F5013" s="269" t="s">
        <v>26766</v>
      </c>
      <c r="G5013" s="841" t="s">
        <v>26767</v>
      </c>
      <c r="H5013" s="842" t="s">
        <v>25082</v>
      </c>
      <c r="I5013" s="842" t="s">
        <v>25083</v>
      </c>
      <c r="J5013" s="107" t="s">
        <v>19090</v>
      </c>
      <c r="K5013" s="10">
        <v>1</v>
      </c>
      <c r="L5013" s="10">
        <v>12</v>
      </c>
      <c r="M5013" s="838">
        <v>71224.290000000008</v>
      </c>
      <c r="N5013" s="10">
        <v>1</v>
      </c>
      <c r="O5013" s="107">
        <v>6</v>
      </c>
      <c r="P5013" s="838">
        <v>37159.199999999997</v>
      </c>
      <c r="Q5013" s="10">
        <v>1</v>
      </c>
      <c r="R5013" s="107">
        <v>12</v>
      </c>
    </row>
    <row r="5014" spans="1:18" s="843" customFormat="1" ht="22.5" x14ac:dyDescent="0.25">
      <c r="A5014" s="107" t="s">
        <v>25077</v>
      </c>
      <c r="B5014" s="10" t="s">
        <v>25078</v>
      </c>
      <c r="C5014" s="269" t="s">
        <v>30118</v>
      </c>
      <c r="D5014" s="841" t="s">
        <v>26768</v>
      </c>
      <c r="E5014" s="837">
        <v>8000</v>
      </c>
      <c r="F5014" s="269" t="s">
        <v>26769</v>
      </c>
      <c r="G5014" s="841" t="s">
        <v>26770</v>
      </c>
      <c r="H5014" s="842" t="s">
        <v>25082</v>
      </c>
      <c r="I5014" s="842" t="s">
        <v>25083</v>
      </c>
      <c r="J5014" s="107" t="s">
        <v>19093</v>
      </c>
      <c r="K5014" s="10">
        <v>1</v>
      </c>
      <c r="L5014" s="10">
        <v>12</v>
      </c>
      <c r="M5014" s="838">
        <v>99213.60000000002</v>
      </c>
      <c r="N5014" s="10">
        <v>1</v>
      </c>
      <c r="O5014" s="107">
        <v>6</v>
      </c>
      <c r="P5014" s="838">
        <v>49159.200000000004</v>
      </c>
      <c r="Q5014" s="10">
        <v>1</v>
      </c>
      <c r="R5014" s="107">
        <v>12</v>
      </c>
    </row>
    <row r="5015" spans="1:18" s="843" customFormat="1" ht="22.5" x14ac:dyDescent="0.25">
      <c r="A5015" s="107" t="s">
        <v>25077</v>
      </c>
      <c r="B5015" s="10" t="s">
        <v>25078</v>
      </c>
      <c r="C5015" s="269" t="s">
        <v>30118</v>
      </c>
      <c r="D5015" s="841" t="s">
        <v>26771</v>
      </c>
      <c r="E5015" s="837">
        <v>7800</v>
      </c>
      <c r="F5015" s="269" t="s">
        <v>26772</v>
      </c>
      <c r="G5015" s="841" t="s">
        <v>26773</v>
      </c>
      <c r="H5015" s="842" t="s">
        <v>25082</v>
      </c>
      <c r="I5015" s="842" t="s">
        <v>25083</v>
      </c>
      <c r="J5015" s="107" t="s">
        <v>19090</v>
      </c>
      <c r="K5015" s="10">
        <v>1</v>
      </c>
      <c r="L5015" s="10">
        <v>12</v>
      </c>
      <c r="M5015" s="838">
        <v>96813.60000000002</v>
      </c>
      <c r="N5015" s="10">
        <v>1</v>
      </c>
      <c r="O5015" s="107">
        <v>6</v>
      </c>
      <c r="P5015" s="838">
        <v>47959.200000000004</v>
      </c>
      <c r="Q5015" s="10">
        <v>1</v>
      </c>
      <c r="R5015" s="107">
        <v>12</v>
      </c>
    </row>
    <row r="5016" spans="1:18" s="843" customFormat="1" ht="22.5" x14ac:dyDescent="0.25">
      <c r="A5016" s="107" t="s">
        <v>25077</v>
      </c>
      <c r="B5016" s="10" t="s">
        <v>25078</v>
      </c>
      <c r="C5016" s="269" t="s">
        <v>30118</v>
      </c>
      <c r="D5016" s="841" t="s">
        <v>26774</v>
      </c>
      <c r="E5016" s="837">
        <v>7000</v>
      </c>
      <c r="F5016" s="269" t="s">
        <v>26775</v>
      </c>
      <c r="G5016" s="841" t="s">
        <v>26776</v>
      </c>
      <c r="H5016" s="842" t="s">
        <v>25082</v>
      </c>
      <c r="I5016" s="842" t="s">
        <v>25083</v>
      </c>
      <c r="J5016" s="107" t="s">
        <v>19093</v>
      </c>
      <c r="K5016" s="10">
        <v>1</v>
      </c>
      <c r="L5016" s="10">
        <v>12</v>
      </c>
      <c r="M5016" s="838">
        <v>87213.60000000002</v>
      </c>
      <c r="N5016" s="10">
        <v>1</v>
      </c>
      <c r="O5016" s="107">
        <v>6</v>
      </c>
      <c r="P5016" s="838">
        <v>43159.200000000004</v>
      </c>
      <c r="Q5016" s="10">
        <v>1</v>
      </c>
      <c r="R5016" s="107">
        <v>12</v>
      </c>
    </row>
    <row r="5017" spans="1:18" s="843" customFormat="1" ht="22.5" x14ac:dyDescent="0.25">
      <c r="A5017" s="107" t="s">
        <v>25077</v>
      </c>
      <c r="B5017" s="10" t="s">
        <v>25078</v>
      </c>
      <c r="C5017" s="269" t="s">
        <v>30118</v>
      </c>
      <c r="D5017" s="841" t="s">
        <v>25384</v>
      </c>
      <c r="E5017" s="837">
        <v>4500</v>
      </c>
      <c r="F5017" s="269" t="s">
        <v>26777</v>
      </c>
      <c r="G5017" s="841" t="s">
        <v>26778</v>
      </c>
      <c r="H5017" s="842" t="s">
        <v>25082</v>
      </c>
      <c r="I5017" s="842" t="s">
        <v>25083</v>
      </c>
      <c r="J5017" s="107" t="s">
        <v>19093</v>
      </c>
      <c r="K5017" s="10">
        <v>1</v>
      </c>
      <c r="L5017" s="10">
        <v>12</v>
      </c>
      <c r="M5017" s="838">
        <v>56913.600000000013</v>
      </c>
      <c r="N5017" s="10">
        <v>1</v>
      </c>
      <c r="O5017" s="107">
        <v>6</v>
      </c>
      <c r="P5017" s="838">
        <v>28159.199999999997</v>
      </c>
      <c r="Q5017" s="10">
        <v>1</v>
      </c>
      <c r="R5017" s="107">
        <v>12</v>
      </c>
    </row>
    <row r="5018" spans="1:18" s="843" customFormat="1" ht="22.5" x14ac:dyDescent="0.25">
      <c r="A5018" s="107" t="s">
        <v>25077</v>
      </c>
      <c r="B5018" s="10" t="s">
        <v>25078</v>
      </c>
      <c r="C5018" s="269" t="s">
        <v>30118</v>
      </c>
      <c r="D5018" s="841" t="s">
        <v>25302</v>
      </c>
      <c r="E5018" s="837">
        <v>4500</v>
      </c>
      <c r="F5018" s="269" t="s">
        <v>26779</v>
      </c>
      <c r="G5018" s="841" t="s">
        <v>26780</v>
      </c>
      <c r="H5018" s="842" t="s">
        <v>25082</v>
      </c>
      <c r="I5018" s="842" t="s">
        <v>25083</v>
      </c>
      <c r="J5018" s="107" t="s">
        <v>19093</v>
      </c>
      <c r="K5018" s="10">
        <v>1</v>
      </c>
      <c r="L5018" s="10">
        <v>12</v>
      </c>
      <c r="M5018" s="838">
        <v>56913.600000000013</v>
      </c>
      <c r="N5018" s="10">
        <v>1</v>
      </c>
      <c r="O5018" s="107">
        <v>6</v>
      </c>
      <c r="P5018" s="838">
        <v>28159.199999999997</v>
      </c>
      <c r="Q5018" s="10">
        <v>1</v>
      </c>
      <c r="R5018" s="107">
        <v>12</v>
      </c>
    </row>
    <row r="5019" spans="1:18" s="843" customFormat="1" ht="22.5" x14ac:dyDescent="0.25">
      <c r="A5019" s="107" t="s">
        <v>25077</v>
      </c>
      <c r="B5019" s="10" t="s">
        <v>25078</v>
      </c>
      <c r="C5019" s="269" t="s">
        <v>30118</v>
      </c>
      <c r="D5019" s="841" t="s">
        <v>25302</v>
      </c>
      <c r="E5019" s="837">
        <v>4500</v>
      </c>
      <c r="F5019" s="269" t="s">
        <v>26781</v>
      </c>
      <c r="G5019" s="841" t="s">
        <v>26782</v>
      </c>
      <c r="H5019" s="842" t="s">
        <v>25082</v>
      </c>
      <c r="I5019" s="842" t="s">
        <v>25083</v>
      </c>
      <c r="J5019" s="107" t="s">
        <v>19093</v>
      </c>
      <c r="K5019" s="10">
        <v>1</v>
      </c>
      <c r="L5019" s="10">
        <v>12</v>
      </c>
      <c r="M5019" s="838">
        <v>56913.600000000013</v>
      </c>
      <c r="N5019" s="10">
        <v>1</v>
      </c>
      <c r="O5019" s="107">
        <v>6</v>
      </c>
      <c r="P5019" s="838">
        <v>28159.199999999997</v>
      </c>
      <c r="Q5019" s="10">
        <v>1</v>
      </c>
      <c r="R5019" s="107">
        <v>12</v>
      </c>
    </row>
    <row r="5020" spans="1:18" s="843" customFormat="1" ht="22.5" x14ac:dyDescent="0.25">
      <c r="A5020" s="107" t="s">
        <v>25077</v>
      </c>
      <c r="B5020" s="10" t="s">
        <v>25078</v>
      </c>
      <c r="C5020" s="269" t="s">
        <v>30118</v>
      </c>
      <c r="D5020" s="841" t="s">
        <v>25302</v>
      </c>
      <c r="E5020" s="837">
        <v>4500</v>
      </c>
      <c r="F5020" s="269" t="s">
        <v>26783</v>
      </c>
      <c r="G5020" s="841" t="s">
        <v>26784</v>
      </c>
      <c r="H5020" s="842" t="s">
        <v>25082</v>
      </c>
      <c r="I5020" s="842" t="s">
        <v>25083</v>
      </c>
      <c r="J5020" s="107" t="s">
        <v>19093</v>
      </c>
      <c r="K5020" s="10">
        <v>1</v>
      </c>
      <c r="L5020" s="10">
        <v>12</v>
      </c>
      <c r="M5020" s="838">
        <v>56913.600000000013</v>
      </c>
      <c r="N5020" s="10">
        <v>1</v>
      </c>
      <c r="O5020" s="107">
        <v>6</v>
      </c>
      <c r="P5020" s="838">
        <v>28159.199999999997</v>
      </c>
      <c r="Q5020" s="10">
        <v>1</v>
      </c>
      <c r="R5020" s="107">
        <v>12</v>
      </c>
    </row>
    <row r="5021" spans="1:18" s="843" customFormat="1" ht="22.5" x14ac:dyDescent="0.25">
      <c r="A5021" s="107" t="s">
        <v>25077</v>
      </c>
      <c r="B5021" s="10" t="s">
        <v>25078</v>
      </c>
      <c r="C5021" s="269" t="s">
        <v>30118</v>
      </c>
      <c r="D5021" s="841" t="s">
        <v>25302</v>
      </c>
      <c r="E5021" s="837">
        <v>4500</v>
      </c>
      <c r="F5021" s="269" t="s">
        <v>26785</v>
      </c>
      <c r="G5021" s="841" t="s">
        <v>26786</v>
      </c>
      <c r="H5021" s="842" t="s">
        <v>25082</v>
      </c>
      <c r="I5021" s="842" t="s">
        <v>25083</v>
      </c>
      <c r="J5021" s="107" t="s">
        <v>19093</v>
      </c>
      <c r="K5021" s="10">
        <v>1</v>
      </c>
      <c r="L5021" s="10">
        <v>12</v>
      </c>
      <c r="M5021" s="838">
        <v>56913.600000000013</v>
      </c>
      <c r="N5021" s="10">
        <v>1</v>
      </c>
      <c r="O5021" s="107">
        <v>6</v>
      </c>
      <c r="P5021" s="838">
        <v>28159.199999999997</v>
      </c>
      <c r="Q5021" s="10">
        <v>1</v>
      </c>
      <c r="R5021" s="107">
        <v>12</v>
      </c>
    </row>
    <row r="5022" spans="1:18" s="843" customFormat="1" ht="22.5" x14ac:dyDescent="0.25">
      <c r="A5022" s="107" t="s">
        <v>25077</v>
      </c>
      <c r="B5022" s="10" t="s">
        <v>25078</v>
      </c>
      <c r="C5022" s="269" t="s">
        <v>30118</v>
      </c>
      <c r="D5022" s="841" t="s">
        <v>26787</v>
      </c>
      <c r="E5022" s="837">
        <v>7000</v>
      </c>
      <c r="F5022" s="269" t="s">
        <v>26788</v>
      </c>
      <c r="G5022" s="841" t="s">
        <v>26789</v>
      </c>
      <c r="H5022" s="842" t="s">
        <v>25082</v>
      </c>
      <c r="I5022" s="842" t="s">
        <v>25083</v>
      </c>
      <c r="J5022" s="107" t="s">
        <v>19090</v>
      </c>
      <c r="K5022" s="10">
        <v>1</v>
      </c>
      <c r="L5022" s="10">
        <v>12</v>
      </c>
      <c r="M5022" s="838">
        <v>87213.60000000002</v>
      </c>
      <c r="N5022" s="10">
        <v>1</v>
      </c>
      <c r="O5022" s="107">
        <v>6</v>
      </c>
      <c r="P5022" s="838">
        <v>43159.200000000004</v>
      </c>
      <c r="Q5022" s="10">
        <v>1</v>
      </c>
      <c r="R5022" s="107">
        <v>12</v>
      </c>
    </row>
    <row r="5023" spans="1:18" s="843" customFormat="1" ht="22.5" x14ac:dyDescent="0.25">
      <c r="A5023" s="107" t="s">
        <v>25077</v>
      </c>
      <c r="B5023" s="10" t="s">
        <v>25078</v>
      </c>
      <c r="C5023" s="269" t="s">
        <v>30118</v>
      </c>
      <c r="D5023" s="841" t="s">
        <v>25088</v>
      </c>
      <c r="E5023" s="837">
        <v>8000</v>
      </c>
      <c r="F5023" s="269" t="s">
        <v>26790</v>
      </c>
      <c r="G5023" s="841" t="s">
        <v>26791</v>
      </c>
      <c r="H5023" s="842" t="s">
        <v>25082</v>
      </c>
      <c r="I5023" s="842" t="s">
        <v>25083</v>
      </c>
      <c r="J5023" s="107" t="s">
        <v>19093</v>
      </c>
      <c r="K5023" s="10">
        <v>1</v>
      </c>
      <c r="L5023" s="10">
        <v>12</v>
      </c>
      <c r="M5023" s="838">
        <v>98913.60000000002</v>
      </c>
      <c r="N5023" s="10">
        <v>1</v>
      </c>
      <c r="O5023" s="107">
        <v>6</v>
      </c>
      <c r="P5023" s="838">
        <v>49159.200000000004</v>
      </c>
      <c r="Q5023" s="10">
        <v>1</v>
      </c>
      <c r="R5023" s="107">
        <v>12</v>
      </c>
    </row>
    <row r="5024" spans="1:18" s="843" customFormat="1" ht="22.5" x14ac:dyDescent="0.25">
      <c r="A5024" s="107" t="s">
        <v>25077</v>
      </c>
      <c r="B5024" s="10" t="s">
        <v>25078</v>
      </c>
      <c r="C5024" s="269" t="s">
        <v>30118</v>
      </c>
      <c r="D5024" s="841" t="s">
        <v>25079</v>
      </c>
      <c r="E5024" s="837">
        <v>10000</v>
      </c>
      <c r="F5024" s="269" t="s">
        <v>26792</v>
      </c>
      <c r="G5024" s="841" t="s">
        <v>26793</v>
      </c>
      <c r="H5024" s="842" t="s">
        <v>25082</v>
      </c>
      <c r="I5024" s="842" t="s">
        <v>25083</v>
      </c>
      <c r="J5024" s="107" t="s">
        <v>19093</v>
      </c>
      <c r="K5024" s="10">
        <v>1</v>
      </c>
      <c r="L5024" s="10">
        <v>12</v>
      </c>
      <c r="M5024" s="838">
        <v>122913.60000000002</v>
      </c>
      <c r="N5024" s="10">
        <v>1</v>
      </c>
      <c r="O5024" s="107">
        <v>6</v>
      </c>
      <c r="P5024" s="838">
        <v>61159.199999999997</v>
      </c>
      <c r="Q5024" s="10">
        <v>1</v>
      </c>
      <c r="R5024" s="107">
        <v>12</v>
      </c>
    </row>
    <row r="5025" spans="1:18" s="843" customFormat="1" ht="22.5" x14ac:dyDescent="0.25">
      <c r="A5025" s="107" t="s">
        <v>25077</v>
      </c>
      <c r="B5025" s="10" t="s">
        <v>25078</v>
      </c>
      <c r="C5025" s="269" t="s">
        <v>30118</v>
      </c>
      <c r="D5025" s="841" t="s">
        <v>25166</v>
      </c>
      <c r="E5025" s="837">
        <v>5000</v>
      </c>
      <c r="F5025" s="269" t="s">
        <v>26794</v>
      </c>
      <c r="G5025" s="841" t="s">
        <v>26795</v>
      </c>
      <c r="H5025" s="842" t="s">
        <v>25082</v>
      </c>
      <c r="I5025" s="842" t="s">
        <v>25083</v>
      </c>
      <c r="J5025" s="107" t="s">
        <v>19093</v>
      </c>
      <c r="K5025" s="10">
        <v>1</v>
      </c>
      <c r="L5025" s="10">
        <v>12</v>
      </c>
      <c r="M5025" s="838">
        <v>62913.600000000013</v>
      </c>
      <c r="N5025" s="10">
        <v>1</v>
      </c>
      <c r="O5025" s="107">
        <v>6</v>
      </c>
      <c r="P5025" s="838">
        <v>31159.199999999997</v>
      </c>
      <c r="Q5025" s="10">
        <v>1</v>
      </c>
      <c r="R5025" s="107">
        <v>12</v>
      </c>
    </row>
    <row r="5026" spans="1:18" s="843" customFormat="1" ht="22.5" x14ac:dyDescent="0.25">
      <c r="A5026" s="107" t="s">
        <v>25077</v>
      </c>
      <c r="B5026" s="10" t="s">
        <v>25078</v>
      </c>
      <c r="C5026" s="269" t="s">
        <v>30118</v>
      </c>
      <c r="D5026" s="841" t="s">
        <v>16903</v>
      </c>
      <c r="E5026" s="837">
        <v>1200</v>
      </c>
      <c r="F5026" s="269" t="s">
        <v>26796</v>
      </c>
      <c r="G5026" s="841" t="s">
        <v>26797</v>
      </c>
      <c r="H5026" s="842" t="s">
        <v>25082</v>
      </c>
      <c r="I5026" s="842" t="s">
        <v>25083</v>
      </c>
      <c r="J5026" s="107" t="s">
        <v>19093</v>
      </c>
      <c r="K5026" s="10">
        <v>1</v>
      </c>
      <c r="L5026" s="10">
        <v>12</v>
      </c>
      <c r="M5026" s="838">
        <v>16233</v>
      </c>
      <c r="N5026" s="10">
        <v>1</v>
      </c>
      <c r="O5026" s="107">
        <v>6</v>
      </c>
      <c r="P5026" s="838">
        <v>7848</v>
      </c>
      <c r="Q5026" s="10">
        <v>1</v>
      </c>
      <c r="R5026" s="107">
        <v>12</v>
      </c>
    </row>
    <row r="5027" spans="1:18" s="843" customFormat="1" ht="22.5" x14ac:dyDescent="0.25">
      <c r="A5027" s="107" t="s">
        <v>25077</v>
      </c>
      <c r="B5027" s="10" t="s">
        <v>25078</v>
      </c>
      <c r="C5027" s="269" t="s">
        <v>30118</v>
      </c>
      <c r="D5027" s="841" t="s">
        <v>26381</v>
      </c>
      <c r="E5027" s="837">
        <v>8000</v>
      </c>
      <c r="F5027" s="269" t="s">
        <v>26798</v>
      </c>
      <c r="G5027" s="841" t="s">
        <v>26799</v>
      </c>
      <c r="H5027" s="842" t="s">
        <v>25082</v>
      </c>
      <c r="I5027" s="842" t="s">
        <v>25083</v>
      </c>
      <c r="J5027" s="107" t="s">
        <v>19093</v>
      </c>
      <c r="K5027" s="10">
        <v>1</v>
      </c>
      <c r="L5027" s="10">
        <v>12</v>
      </c>
      <c r="M5027" s="838">
        <v>98913.60000000002</v>
      </c>
      <c r="N5027" s="10">
        <v>1</v>
      </c>
      <c r="O5027" s="107">
        <v>6</v>
      </c>
      <c r="P5027" s="838">
        <v>49159.200000000004</v>
      </c>
      <c r="Q5027" s="10">
        <v>1</v>
      </c>
      <c r="R5027" s="107">
        <v>12</v>
      </c>
    </row>
    <row r="5028" spans="1:18" s="843" customFormat="1" ht="22.5" x14ac:dyDescent="0.25">
      <c r="A5028" s="107" t="s">
        <v>25077</v>
      </c>
      <c r="B5028" s="10" t="s">
        <v>25078</v>
      </c>
      <c r="C5028" s="269" t="s">
        <v>30118</v>
      </c>
      <c r="D5028" s="841" t="s">
        <v>25302</v>
      </c>
      <c r="E5028" s="837">
        <v>4500</v>
      </c>
      <c r="F5028" s="269" t="s">
        <v>26800</v>
      </c>
      <c r="G5028" s="841" t="s">
        <v>26801</v>
      </c>
      <c r="H5028" s="842" t="s">
        <v>25082</v>
      </c>
      <c r="I5028" s="842" t="s">
        <v>25083</v>
      </c>
      <c r="J5028" s="107" t="s">
        <v>19093</v>
      </c>
      <c r="K5028" s="10">
        <v>1</v>
      </c>
      <c r="L5028" s="10">
        <v>12</v>
      </c>
      <c r="M5028" s="838">
        <v>56913.600000000013</v>
      </c>
      <c r="N5028" s="10">
        <v>1</v>
      </c>
      <c r="O5028" s="107">
        <v>6</v>
      </c>
      <c r="P5028" s="838">
        <v>25049.199999999997</v>
      </c>
      <c r="Q5028" s="10">
        <v>1</v>
      </c>
      <c r="R5028" s="107">
        <v>12</v>
      </c>
    </row>
    <row r="5029" spans="1:18" s="843" customFormat="1" ht="22.5" x14ac:dyDescent="0.25">
      <c r="A5029" s="107" t="s">
        <v>25077</v>
      </c>
      <c r="B5029" s="10" t="s">
        <v>25078</v>
      </c>
      <c r="C5029" s="269" t="s">
        <v>30118</v>
      </c>
      <c r="D5029" s="841" t="s">
        <v>26059</v>
      </c>
      <c r="E5029" s="837">
        <v>3000</v>
      </c>
      <c r="F5029" s="269" t="s">
        <v>26802</v>
      </c>
      <c r="G5029" s="841" t="s">
        <v>26803</v>
      </c>
      <c r="H5029" s="842" t="s">
        <v>25082</v>
      </c>
      <c r="I5029" s="842" t="s">
        <v>25083</v>
      </c>
      <c r="J5029" s="107" t="s">
        <v>19093</v>
      </c>
      <c r="K5029" s="10">
        <v>1</v>
      </c>
      <c r="L5029" s="10">
        <v>12</v>
      </c>
      <c r="M5029" s="838">
        <v>38913.599999999999</v>
      </c>
      <c r="N5029" s="10">
        <v>1</v>
      </c>
      <c r="O5029" s="107">
        <v>6</v>
      </c>
      <c r="P5029" s="838">
        <v>19159.199999999997</v>
      </c>
      <c r="Q5029" s="10">
        <v>1</v>
      </c>
      <c r="R5029" s="107">
        <v>12</v>
      </c>
    </row>
    <row r="5030" spans="1:18" s="843" customFormat="1" ht="22.5" x14ac:dyDescent="0.25">
      <c r="A5030" s="107" t="s">
        <v>25077</v>
      </c>
      <c r="B5030" s="10" t="s">
        <v>25078</v>
      </c>
      <c r="C5030" s="269" t="s">
        <v>30118</v>
      </c>
      <c r="D5030" s="841" t="s">
        <v>26804</v>
      </c>
      <c r="E5030" s="837">
        <v>4500</v>
      </c>
      <c r="F5030" s="269" t="s">
        <v>26805</v>
      </c>
      <c r="G5030" s="841" t="s">
        <v>26806</v>
      </c>
      <c r="H5030" s="842" t="s">
        <v>25082</v>
      </c>
      <c r="I5030" s="842" t="s">
        <v>25083</v>
      </c>
      <c r="J5030" s="107" t="s">
        <v>19093</v>
      </c>
      <c r="K5030" s="10">
        <v>1</v>
      </c>
      <c r="L5030" s="10">
        <v>12</v>
      </c>
      <c r="M5030" s="838">
        <v>56913.600000000013</v>
      </c>
      <c r="N5030" s="10">
        <v>1</v>
      </c>
      <c r="O5030" s="107">
        <v>6</v>
      </c>
      <c r="P5030" s="838">
        <v>28159.199999999997</v>
      </c>
      <c r="Q5030" s="10">
        <v>1</v>
      </c>
      <c r="R5030" s="107">
        <v>12</v>
      </c>
    </row>
    <row r="5031" spans="1:18" s="843" customFormat="1" ht="22.5" x14ac:dyDescent="0.25">
      <c r="A5031" s="107" t="s">
        <v>25077</v>
      </c>
      <c r="B5031" s="10" t="s">
        <v>25078</v>
      </c>
      <c r="C5031" s="269" t="s">
        <v>30118</v>
      </c>
      <c r="D5031" s="841" t="s">
        <v>25088</v>
      </c>
      <c r="E5031" s="837">
        <v>8000</v>
      </c>
      <c r="F5031" s="269" t="s">
        <v>26807</v>
      </c>
      <c r="G5031" s="841" t="s">
        <v>26808</v>
      </c>
      <c r="H5031" s="842" t="s">
        <v>25082</v>
      </c>
      <c r="I5031" s="842" t="s">
        <v>25083</v>
      </c>
      <c r="J5031" s="107" t="s">
        <v>19093</v>
      </c>
      <c r="K5031" s="10">
        <v>1</v>
      </c>
      <c r="L5031" s="10">
        <v>12</v>
      </c>
      <c r="M5031" s="838">
        <v>98913.60000000002</v>
      </c>
      <c r="N5031" s="10">
        <v>1</v>
      </c>
      <c r="O5031" s="107">
        <v>6</v>
      </c>
      <c r="P5031" s="838">
        <v>49159.200000000004</v>
      </c>
      <c r="Q5031" s="10">
        <v>1</v>
      </c>
      <c r="R5031" s="107">
        <v>12</v>
      </c>
    </row>
    <row r="5032" spans="1:18" s="843" customFormat="1" ht="22.5" x14ac:dyDescent="0.25">
      <c r="A5032" s="107" t="s">
        <v>25077</v>
      </c>
      <c r="B5032" s="10" t="s">
        <v>25078</v>
      </c>
      <c r="C5032" s="269" t="s">
        <v>30118</v>
      </c>
      <c r="D5032" s="841" t="s">
        <v>26381</v>
      </c>
      <c r="E5032" s="837">
        <v>6000</v>
      </c>
      <c r="F5032" s="269" t="s">
        <v>26809</v>
      </c>
      <c r="G5032" s="841" t="s">
        <v>26810</v>
      </c>
      <c r="H5032" s="842" t="s">
        <v>25082</v>
      </c>
      <c r="I5032" s="842" t="s">
        <v>25083</v>
      </c>
      <c r="J5032" s="107" t="s">
        <v>19093</v>
      </c>
      <c r="K5032" s="10">
        <v>1</v>
      </c>
      <c r="L5032" s="10">
        <v>12</v>
      </c>
      <c r="M5032" s="838">
        <v>74913.60000000002</v>
      </c>
      <c r="N5032" s="10">
        <v>1</v>
      </c>
      <c r="O5032" s="107">
        <v>6</v>
      </c>
      <c r="P5032" s="838">
        <v>37159.199999999997</v>
      </c>
      <c r="Q5032" s="10">
        <v>1</v>
      </c>
      <c r="R5032" s="107">
        <v>12</v>
      </c>
    </row>
    <row r="5033" spans="1:18" s="843" customFormat="1" ht="22.5" x14ac:dyDescent="0.25">
      <c r="A5033" s="107" t="s">
        <v>25077</v>
      </c>
      <c r="B5033" s="10" t="s">
        <v>25078</v>
      </c>
      <c r="C5033" s="269" t="s">
        <v>30118</v>
      </c>
      <c r="D5033" s="841" t="s">
        <v>26811</v>
      </c>
      <c r="E5033" s="837">
        <v>1500</v>
      </c>
      <c r="F5033" s="269" t="s">
        <v>26812</v>
      </c>
      <c r="G5033" s="841" t="s">
        <v>26813</v>
      </c>
      <c r="H5033" s="842" t="s">
        <v>25082</v>
      </c>
      <c r="I5033" s="842" t="s">
        <v>25083</v>
      </c>
      <c r="J5033" s="107" t="s">
        <v>19093</v>
      </c>
      <c r="K5033" s="10">
        <v>1</v>
      </c>
      <c r="L5033" s="10">
        <v>12</v>
      </c>
      <c r="M5033" s="838">
        <v>20157</v>
      </c>
      <c r="N5033" s="10">
        <v>1</v>
      </c>
      <c r="O5033" s="107">
        <v>6</v>
      </c>
      <c r="P5033" s="838">
        <v>9810</v>
      </c>
      <c r="Q5033" s="10">
        <v>1</v>
      </c>
      <c r="R5033" s="107">
        <v>12</v>
      </c>
    </row>
    <row r="5034" spans="1:18" s="843" customFormat="1" ht="22.5" x14ac:dyDescent="0.25">
      <c r="A5034" s="107" t="s">
        <v>25077</v>
      </c>
      <c r="B5034" s="10" t="s">
        <v>25078</v>
      </c>
      <c r="C5034" s="269" t="s">
        <v>30118</v>
      </c>
      <c r="D5034" s="841" t="s">
        <v>26100</v>
      </c>
      <c r="E5034" s="837">
        <v>6500</v>
      </c>
      <c r="F5034" s="269" t="s">
        <v>26814</v>
      </c>
      <c r="G5034" s="841" t="s">
        <v>26815</v>
      </c>
      <c r="H5034" s="842" t="s">
        <v>25082</v>
      </c>
      <c r="I5034" s="842" t="s">
        <v>25083</v>
      </c>
      <c r="J5034" s="107" t="s">
        <v>19093</v>
      </c>
      <c r="K5034" s="10">
        <v>1</v>
      </c>
      <c r="L5034" s="10">
        <v>12</v>
      </c>
      <c r="M5034" s="838">
        <v>80913.60000000002</v>
      </c>
      <c r="N5034" s="10">
        <v>1</v>
      </c>
      <c r="O5034" s="107">
        <v>6</v>
      </c>
      <c r="P5034" s="838">
        <v>39621.740000000005</v>
      </c>
      <c r="Q5034" s="10">
        <v>1</v>
      </c>
      <c r="R5034" s="107">
        <v>12</v>
      </c>
    </row>
    <row r="5035" spans="1:18" s="843" customFormat="1" ht="22.5" x14ac:dyDescent="0.25">
      <c r="A5035" s="107" t="s">
        <v>25077</v>
      </c>
      <c r="B5035" s="10" t="s">
        <v>25078</v>
      </c>
      <c r="C5035" s="269" t="s">
        <v>30118</v>
      </c>
      <c r="D5035" s="841" t="s">
        <v>25091</v>
      </c>
      <c r="E5035" s="837">
        <v>7000</v>
      </c>
      <c r="F5035" s="269" t="s">
        <v>26816</v>
      </c>
      <c r="G5035" s="841" t="s">
        <v>26817</v>
      </c>
      <c r="H5035" s="842" t="s">
        <v>25082</v>
      </c>
      <c r="I5035" s="842" t="s">
        <v>25083</v>
      </c>
      <c r="J5035" s="107" t="s">
        <v>19093</v>
      </c>
      <c r="K5035" s="10">
        <v>2</v>
      </c>
      <c r="L5035" s="10">
        <v>1</v>
      </c>
      <c r="M5035" s="838">
        <v>7217.8</v>
      </c>
      <c r="N5035" s="10">
        <v>1</v>
      </c>
      <c r="O5035" s="107">
        <v>6</v>
      </c>
      <c r="P5035" s="838">
        <v>43159.200000000004</v>
      </c>
      <c r="Q5035" s="10">
        <v>1</v>
      </c>
      <c r="R5035" s="107">
        <v>12</v>
      </c>
    </row>
    <row r="5036" spans="1:18" s="843" customFormat="1" ht="22.5" x14ac:dyDescent="0.25">
      <c r="A5036" s="107" t="s">
        <v>25077</v>
      </c>
      <c r="B5036" s="10" t="s">
        <v>25078</v>
      </c>
      <c r="C5036" s="269" t="s">
        <v>30118</v>
      </c>
      <c r="D5036" s="841" t="s">
        <v>25088</v>
      </c>
      <c r="E5036" s="837">
        <v>8000</v>
      </c>
      <c r="F5036" s="269" t="s">
        <v>26818</v>
      </c>
      <c r="G5036" s="841" t="s">
        <v>26819</v>
      </c>
      <c r="H5036" s="842" t="s">
        <v>25082</v>
      </c>
      <c r="I5036" s="842" t="s">
        <v>25083</v>
      </c>
      <c r="J5036" s="107" t="s">
        <v>19093</v>
      </c>
      <c r="K5036" s="10">
        <v>1</v>
      </c>
      <c r="L5036" s="10">
        <v>12</v>
      </c>
      <c r="M5036" s="838">
        <v>98913.60000000002</v>
      </c>
      <c r="N5036" s="10">
        <v>1</v>
      </c>
      <c r="O5036" s="107">
        <v>6</v>
      </c>
      <c r="P5036" s="838">
        <v>49159.200000000004</v>
      </c>
      <c r="Q5036" s="10">
        <v>1</v>
      </c>
      <c r="R5036" s="107">
        <v>12</v>
      </c>
    </row>
    <row r="5037" spans="1:18" s="843" customFormat="1" ht="22.5" x14ac:dyDescent="0.25">
      <c r="A5037" s="107" t="s">
        <v>25077</v>
      </c>
      <c r="B5037" s="10" t="s">
        <v>25078</v>
      </c>
      <c r="C5037" s="269" t="s">
        <v>30118</v>
      </c>
      <c r="D5037" s="841" t="s">
        <v>25079</v>
      </c>
      <c r="E5037" s="837">
        <v>10000</v>
      </c>
      <c r="F5037" s="269" t="s">
        <v>26820</v>
      </c>
      <c r="G5037" s="841" t="s">
        <v>26821</v>
      </c>
      <c r="H5037" s="842" t="s">
        <v>25082</v>
      </c>
      <c r="I5037" s="842" t="s">
        <v>25083</v>
      </c>
      <c r="J5037" s="107" t="s">
        <v>19093</v>
      </c>
      <c r="K5037" s="10">
        <v>1</v>
      </c>
      <c r="L5037" s="10">
        <v>12</v>
      </c>
      <c r="M5037" s="838">
        <v>122913.60000000002</v>
      </c>
      <c r="N5037" s="10">
        <v>1</v>
      </c>
      <c r="O5037" s="107">
        <v>6</v>
      </c>
      <c r="P5037" s="838">
        <v>61159.199999999997</v>
      </c>
      <c r="Q5037" s="10">
        <v>1</v>
      </c>
      <c r="R5037" s="107">
        <v>12</v>
      </c>
    </row>
    <row r="5038" spans="1:18" s="843" customFormat="1" ht="22.5" x14ac:dyDescent="0.25">
      <c r="A5038" s="107" t="s">
        <v>25077</v>
      </c>
      <c r="B5038" s="10" t="s">
        <v>25078</v>
      </c>
      <c r="C5038" s="269" t="s">
        <v>30118</v>
      </c>
      <c r="D5038" s="841" t="s">
        <v>26341</v>
      </c>
      <c r="E5038" s="837">
        <v>5500</v>
      </c>
      <c r="F5038" s="269" t="s">
        <v>26822</v>
      </c>
      <c r="G5038" s="841" t="s">
        <v>26823</v>
      </c>
      <c r="H5038" s="842" t="s">
        <v>25082</v>
      </c>
      <c r="I5038" s="842" t="s">
        <v>25083</v>
      </c>
      <c r="J5038" s="107" t="s">
        <v>19093</v>
      </c>
      <c r="K5038" s="10">
        <v>1</v>
      </c>
      <c r="L5038" s="10">
        <v>12</v>
      </c>
      <c r="M5038" s="838">
        <v>68913.60000000002</v>
      </c>
      <c r="N5038" s="10">
        <v>1</v>
      </c>
      <c r="O5038" s="107">
        <v>6</v>
      </c>
      <c r="P5038" s="838">
        <v>34159.199999999997</v>
      </c>
      <c r="Q5038" s="10">
        <v>1</v>
      </c>
      <c r="R5038" s="107">
        <v>12</v>
      </c>
    </row>
    <row r="5039" spans="1:18" s="843" customFormat="1" ht="22.5" x14ac:dyDescent="0.25">
      <c r="A5039" s="107" t="s">
        <v>25077</v>
      </c>
      <c r="B5039" s="10" t="s">
        <v>25078</v>
      </c>
      <c r="C5039" s="269" t="s">
        <v>30118</v>
      </c>
      <c r="D5039" s="841" t="s">
        <v>26824</v>
      </c>
      <c r="E5039" s="837">
        <v>3500</v>
      </c>
      <c r="F5039" s="269" t="s">
        <v>26825</v>
      </c>
      <c r="G5039" s="841" t="s">
        <v>26826</v>
      </c>
      <c r="H5039" s="842" t="s">
        <v>25082</v>
      </c>
      <c r="I5039" s="842" t="s">
        <v>25083</v>
      </c>
      <c r="J5039" s="107" t="s">
        <v>19093</v>
      </c>
      <c r="K5039" s="10">
        <v>1</v>
      </c>
      <c r="L5039" s="10">
        <v>12</v>
      </c>
      <c r="M5039" s="838">
        <v>44913.600000000006</v>
      </c>
      <c r="N5039" s="10">
        <v>1</v>
      </c>
      <c r="O5039" s="107">
        <v>6</v>
      </c>
      <c r="P5039" s="838">
        <v>22159.199999999997</v>
      </c>
      <c r="Q5039" s="10">
        <v>1</v>
      </c>
      <c r="R5039" s="107">
        <v>12</v>
      </c>
    </row>
    <row r="5040" spans="1:18" s="843" customFormat="1" ht="22.5" x14ac:dyDescent="0.25">
      <c r="A5040" s="107" t="s">
        <v>25077</v>
      </c>
      <c r="B5040" s="10" t="s">
        <v>25078</v>
      </c>
      <c r="C5040" s="269" t="s">
        <v>30118</v>
      </c>
      <c r="D5040" s="841" t="s">
        <v>25091</v>
      </c>
      <c r="E5040" s="837">
        <v>7000</v>
      </c>
      <c r="F5040" s="269" t="s">
        <v>26827</v>
      </c>
      <c r="G5040" s="841" t="s">
        <v>26828</v>
      </c>
      <c r="H5040" s="842" t="s">
        <v>25082</v>
      </c>
      <c r="I5040" s="842" t="s">
        <v>25083</v>
      </c>
      <c r="J5040" s="107" t="s">
        <v>19093</v>
      </c>
      <c r="K5040" s="10">
        <v>1</v>
      </c>
      <c r="L5040" s="10">
        <v>12</v>
      </c>
      <c r="M5040" s="838">
        <v>86913.60000000002</v>
      </c>
      <c r="N5040" s="10">
        <v>1</v>
      </c>
      <c r="O5040" s="107">
        <v>6</v>
      </c>
      <c r="P5040" s="838">
        <v>43159.200000000004</v>
      </c>
      <c r="Q5040" s="10">
        <v>1</v>
      </c>
      <c r="R5040" s="107">
        <v>12</v>
      </c>
    </row>
    <row r="5041" spans="1:18" s="843" customFormat="1" ht="22.5" x14ac:dyDescent="0.25">
      <c r="A5041" s="107" t="s">
        <v>25077</v>
      </c>
      <c r="B5041" s="10" t="s">
        <v>25078</v>
      </c>
      <c r="C5041" s="269" t="s">
        <v>30118</v>
      </c>
      <c r="D5041" s="841" t="s">
        <v>26829</v>
      </c>
      <c r="E5041" s="837">
        <v>8500</v>
      </c>
      <c r="F5041" s="269" t="s">
        <v>26830</v>
      </c>
      <c r="G5041" s="841" t="s">
        <v>26831</v>
      </c>
      <c r="H5041" s="842" t="s">
        <v>25082</v>
      </c>
      <c r="I5041" s="842" t="s">
        <v>25083</v>
      </c>
      <c r="J5041" s="107" t="s">
        <v>19093</v>
      </c>
      <c r="K5041" s="10">
        <v>1</v>
      </c>
      <c r="L5041" s="10">
        <v>12</v>
      </c>
      <c r="M5041" s="838">
        <v>105213.60000000002</v>
      </c>
      <c r="N5041" s="10">
        <v>1</v>
      </c>
      <c r="O5041" s="107">
        <v>6</v>
      </c>
      <c r="P5041" s="838">
        <v>52159.199999999997</v>
      </c>
      <c r="Q5041" s="10">
        <v>1</v>
      </c>
      <c r="R5041" s="107">
        <v>12</v>
      </c>
    </row>
    <row r="5042" spans="1:18" s="843" customFormat="1" ht="22.5" x14ac:dyDescent="0.25">
      <c r="A5042" s="107" t="s">
        <v>25077</v>
      </c>
      <c r="B5042" s="10" t="s">
        <v>25078</v>
      </c>
      <c r="C5042" s="269" t="s">
        <v>30118</v>
      </c>
      <c r="D5042" s="841" t="s">
        <v>25088</v>
      </c>
      <c r="E5042" s="837">
        <v>8000</v>
      </c>
      <c r="F5042" s="269" t="s">
        <v>26832</v>
      </c>
      <c r="G5042" s="841" t="s">
        <v>26833</v>
      </c>
      <c r="H5042" s="842" t="s">
        <v>25082</v>
      </c>
      <c r="I5042" s="842" t="s">
        <v>25083</v>
      </c>
      <c r="J5042" s="107" t="s">
        <v>19093</v>
      </c>
      <c r="K5042" s="10">
        <v>1</v>
      </c>
      <c r="L5042" s="10">
        <v>12</v>
      </c>
      <c r="M5042" s="838">
        <v>98913.60000000002</v>
      </c>
      <c r="N5042" s="10">
        <v>1</v>
      </c>
      <c r="O5042" s="107">
        <v>6</v>
      </c>
      <c r="P5042" s="838">
        <v>49159.200000000004</v>
      </c>
      <c r="Q5042" s="10">
        <v>1</v>
      </c>
      <c r="R5042" s="107">
        <v>12</v>
      </c>
    </row>
    <row r="5043" spans="1:18" s="843" customFormat="1" ht="22.5" x14ac:dyDescent="0.25">
      <c r="A5043" s="107" t="s">
        <v>25077</v>
      </c>
      <c r="B5043" s="10" t="s">
        <v>25078</v>
      </c>
      <c r="C5043" s="269" t="s">
        <v>30118</v>
      </c>
      <c r="D5043" s="841" t="s">
        <v>26834</v>
      </c>
      <c r="E5043" s="837">
        <v>7800</v>
      </c>
      <c r="F5043" s="269" t="s">
        <v>26835</v>
      </c>
      <c r="G5043" s="841" t="s">
        <v>26836</v>
      </c>
      <c r="H5043" s="842" t="s">
        <v>25082</v>
      </c>
      <c r="I5043" s="842" t="s">
        <v>25083</v>
      </c>
      <c r="J5043" s="107" t="s">
        <v>19093</v>
      </c>
      <c r="K5043" s="10">
        <v>1</v>
      </c>
      <c r="L5043" s="10">
        <v>12</v>
      </c>
      <c r="M5043" s="838">
        <v>96813.60000000002</v>
      </c>
      <c r="N5043" s="10">
        <v>1</v>
      </c>
      <c r="O5043" s="107">
        <v>6</v>
      </c>
      <c r="P5043" s="838">
        <v>47959.200000000004</v>
      </c>
      <c r="Q5043" s="10">
        <v>1</v>
      </c>
      <c r="R5043" s="107">
        <v>12</v>
      </c>
    </row>
    <row r="5044" spans="1:18" s="843" customFormat="1" ht="22.5" x14ac:dyDescent="0.25">
      <c r="A5044" s="107" t="s">
        <v>25077</v>
      </c>
      <c r="B5044" s="10" t="s">
        <v>25078</v>
      </c>
      <c r="C5044" s="269" t="s">
        <v>30118</v>
      </c>
      <c r="D5044" s="841" t="s">
        <v>25087</v>
      </c>
      <c r="E5044" s="837">
        <v>8000</v>
      </c>
      <c r="F5044" s="269" t="s">
        <v>26837</v>
      </c>
      <c r="G5044" s="841" t="s">
        <v>26838</v>
      </c>
      <c r="H5044" s="842" t="s">
        <v>25082</v>
      </c>
      <c r="I5044" s="842" t="s">
        <v>25083</v>
      </c>
      <c r="J5044" s="107" t="s">
        <v>19093</v>
      </c>
      <c r="K5044" s="10">
        <v>1</v>
      </c>
      <c r="L5044" s="10">
        <v>12</v>
      </c>
      <c r="M5044" s="838">
        <v>98913.60000000002</v>
      </c>
      <c r="N5044" s="10">
        <v>1</v>
      </c>
      <c r="O5044" s="107">
        <v>6</v>
      </c>
      <c r="P5044" s="838">
        <v>49159.200000000004</v>
      </c>
      <c r="Q5044" s="10">
        <v>1</v>
      </c>
      <c r="R5044" s="107">
        <v>12</v>
      </c>
    </row>
    <row r="5045" spans="1:18" s="843" customFormat="1" ht="22.5" x14ac:dyDescent="0.25">
      <c r="A5045" s="107" t="s">
        <v>25077</v>
      </c>
      <c r="B5045" s="10" t="s">
        <v>25078</v>
      </c>
      <c r="C5045" s="269" t="s">
        <v>30118</v>
      </c>
      <c r="D5045" s="841" t="s">
        <v>25091</v>
      </c>
      <c r="E5045" s="837">
        <v>7000</v>
      </c>
      <c r="F5045" s="269" t="s">
        <v>26839</v>
      </c>
      <c r="G5045" s="841" t="s">
        <v>26840</v>
      </c>
      <c r="H5045" s="842" t="s">
        <v>25082</v>
      </c>
      <c r="I5045" s="842" t="s">
        <v>25083</v>
      </c>
      <c r="J5045" s="107" t="s">
        <v>19093</v>
      </c>
      <c r="K5045" s="10">
        <v>1</v>
      </c>
      <c r="L5045" s="10">
        <v>12</v>
      </c>
      <c r="M5045" s="838">
        <v>86913.60000000002</v>
      </c>
      <c r="N5045" s="10">
        <v>1</v>
      </c>
      <c r="O5045" s="107">
        <v>6</v>
      </c>
      <c r="P5045" s="838">
        <v>43159.200000000004</v>
      </c>
      <c r="Q5045" s="10">
        <v>1</v>
      </c>
      <c r="R5045" s="107">
        <v>12</v>
      </c>
    </row>
    <row r="5046" spans="1:18" s="843" customFormat="1" ht="22.5" x14ac:dyDescent="0.25">
      <c r="A5046" s="107" t="s">
        <v>25077</v>
      </c>
      <c r="B5046" s="10" t="s">
        <v>25078</v>
      </c>
      <c r="C5046" s="269" t="s">
        <v>30118</v>
      </c>
      <c r="D5046" s="841" t="s">
        <v>25088</v>
      </c>
      <c r="E5046" s="837">
        <v>8000</v>
      </c>
      <c r="F5046" s="269" t="s">
        <v>26841</v>
      </c>
      <c r="G5046" s="841" t="s">
        <v>26842</v>
      </c>
      <c r="H5046" s="842" t="s">
        <v>25082</v>
      </c>
      <c r="I5046" s="842" t="s">
        <v>25083</v>
      </c>
      <c r="J5046" s="107" t="s">
        <v>19093</v>
      </c>
      <c r="K5046" s="10">
        <v>1</v>
      </c>
      <c r="L5046" s="10">
        <v>12</v>
      </c>
      <c r="M5046" s="838">
        <v>98913.60000000002</v>
      </c>
      <c r="N5046" s="10">
        <v>1</v>
      </c>
      <c r="O5046" s="107">
        <v>6</v>
      </c>
      <c r="P5046" s="838">
        <v>49159.200000000004</v>
      </c>
      <c r="Q5046" s="10">
        <v>1</v>
      </c>
      <c r="R5046" s="107">
        <v>12</v>
      </c>
    </row>
    <row r="5047" spans="1:18" s="843" customFormat="1" ht="22.5" x14ac:dyDescent="0.25">
      <c r="A5047" s="107" t="s">
        <v>25077</v>
      </c>
      <c r="B5047" s="10" t="s">
        <v>25078</v>
      </c>
      <c r="C5047" s="269" t="s">
        <v>30118</v>
      </c>
      <c r="D5047" s="841" t="s">
        <v>26843</v>
      </c>
      <c r="E5047" s="837">
        <v>8000</v>
      </c>
      <c r="F5047" s="269" t="s">
        <v>26844</v>
      </c>
      <c r="G5047" s="841" t="s">
        <v>26845</v>
      </c>
      <c r="H5047" s="842" t="s">
        <v>25082</v>
      </c>
      <c r="I5047" s="842" t="s">
        <v>25083</v>
      </c>
      <c r="J5047" s="107" t="s">
        <v>19093</v>
      </c>
      <c r="K5047" s="10">
        <v>1</v>
      </c>
      <c r="L5047" s="10">
        <v>12</v>
      </c>
      <c r="M5047" s="838">
        <v>99213.60000000002</v>
      </c>
      <c r="N5047" s="10">
        <v>1</v>
      </c>
      <c r="O5047" s="107">
        <v>6</v>
      </c>
      <c r="P5047" s="838">
        <v>49159.200000000004</v>
      </c>
      <c r="Q5047" s="10">
        <v>1</v>
      </c>
      <c r="R5047" s="107">
        <v>12</v>
      </c>
    </row>
    <row r="5048" spans="1:18" s="843" customFormat="1" ht="22.5" x14ac:dyDescent="0.25">
      <c r="A5048" s="107" t="s">
        <v>25077</v>
      </c>
      <c r="B5048" s="10" t="s">
        <v>25078</v>
      </c>
      <c r="C5048" s="269" t="s">
        <v>30118</v>
      </c>
      <c r="D5048" s="841" t="s">
        <v>26846</v>
      </c>
      <c r="E5048" s="837">
        <v>5000</v>
      </c>
      <c r="F5048" s="269" t="s">
        <v>26847</v>
      </c>
      <c r="G5048" s="841" t="s">
        <v>26848</v>
      </c>
      <c r="H5048" s="842" t="s">
        <v>25082</v>
      </c>
      <c r="I5048" s="842" t="s">
        <v>25083</v>
      </c>
      <c r="J5048" s="107" t="s">
        <v>19093</v>
      </c>
      <c r="K5048" s="10">
        <v>1</v>
      </c>
      <c r="L5048" s="10">
        <v>12</v>
      </c>
      <c r="M5048" s="838">
        <v>62913.600000000013</v>
      </c>
      <c r="N5048" s="10">
        <v>1</v>
      </c>
      <c r="O5048" s="107">
        <v>6</v>
      </c>
      <c r="P5048" s="838">
        <v>31159.199999999997</v>
      </c>
      <c r="Q5048" s="10">
        <v>1</v>
      </c>
      <c r="R5048" s="107">
        <v>12</v>
      </c>
    </row>
    <row r="5049" spans="1:18" s="843" customFormat="1" ht="22.5" x14ac:dyDescent="0.25">
      <c r="A5049" s="107" t="s">
        <v>25077</v>
      </c>
      <c r="B5049" s="10" t="s">
        <v>25078</v>
      </c>
      <c r="C5049" s="269" t="s">
        <v>30118</v>
      </c>
      <c r="D5049" s="841" t="s">
        <v>26849</v>
      </c>
      <c r="E5049" s="837">
        <v>8500</v>
      </c>
      <c r="F5049" s="269" t="s">
        <v>26850</v>
      </c>
      <c r="G5049" s="841" t="s">
        <v>26851</v>
      </c>
      <c r="H5049" s="842" t="s">
        <v>25082</v>
      </c>
      <c r="I5049" s="842" t="s">
        <v>25083</v>
      </c>
      <c r="J5049" s="107" t="s">
        <v>19093</v>
      </c>
      <c r="K5049" s="10">
        <v>1</v>
      </c>
      <c r="L5049" s="10">
        <v>12</v>
      </c>
      <c r="M5049" s="838">
        <v>105213.60000000002</v>
      </c>
      <c r="N5049" s="10">
        <v>1</v>
      </c>
      <c r="O5049" s="107">
        <v>6</v>
      </c>
      <c r="P5049" s="838">
        <v>52159.199999999997</v>
      </c>
      <c r="Q5049" s="10">
        <v>1</v>
      </c>
      <c r="R5049" s="107">
        <v>12</v>
      </c>
    </row>
    <row r="5050" spans="1:18" s="843" customFormat="1" ht="22.5" x14ac:dyDescent="0.25">
      <c r="A5050" s="107" t="s">
        <v>25077</v>
      </c>
      <c r="B5050" s="10" t="s">
        <v>25078</v>
      </c>
      <c r="C5050" s="269" t="s">
        <v>30118</v>
      </c>
      <c r="D5050" s="841" t="s">
        <v>25088</v>
      </c>
      <c r="E5050" s="837">
        <v>8000</v>
      </c>
      <c r="F5050" s="269" t="s">
        <v>26852</v>
      </c>
      <c r="G5050" s="841" t="s">
        <v>26853</v>
      </c>
      <c r="H5050" s="842" t="s">
        <v>25082</v>
      </c>
      <c r="I5050" s="842" t="s">
        <v>25083</v>
      </c>
      <c r="J5050" s="107" t="s">
        <v>19093</v>
      </c>
      <c r="K5050" s="10">
        <v>1</v>
      </c>
      <c r="L5050" s="10">
        <v>11</v>
      </c>
      <c r="M5050" s="838">
        <v>88829.130000000019</v>
      </c>
      <c r="N5050" s="10">
        <v>1</v>
      </c>
      <c r="O5050" s="107">
        <v>6</v>
      </c>
      <c r="P5050" s="838">
        <v>49159.200000000004</v>
      </c>
      <c r="Q5050" s="10">
        <v>1</v>
      </c>
      <c r="R5050" s="107">
        <v>12</v>
      </c>
    </row>
    <row r="5051" spans="1:18" s="843" customFormat="1" ht="22.5" x14ac:dyDescent="0.25">
      <c r="A5051" s="107" t="s">
        <v>25077</v>
      </c>
      <c r="B5051" s="10" t="s">
        <v>25078</v>
      </c>
      <c r="C5051" s="269" t="s">
        <v>30118</v>
      </c>
      <c r="D5051" s="841" t="s">
        <v>25088</v>
      </c>
      <c r="E5051" s="837">
        <v>8000</v>
      </c>
      <c r="F5051" s="269" t="s">
        <v>26854</v>
      </c>
      <c r="G5051" s="841" t="s">
        <v>26855</v>
      </c>
      <c r="H5051" s="842" t="s">
        <v>25082</v>
      </c>
      <c r="I5051" s="842" t="s">
        <v>25083</v>
      </c>
      <c r="J5051" s="107" t="s">
        <v>19093</v>
      </c>
      <c r="K5051" s="10">
        <v>1</v>
      </c>
      <c r="L5051" s="10">
        <v>12</v>
      </c>
      <c r="M5051" s="838">
        <v>98913.60000000002</v>
      </c>
      <c r="N5051" s="10">
        <v>1</v>
      </c>
      <c r="O5051" s="107">
        <v>6</v>
      </c>
      <c r="P5051" s="838">
        <v>49159.200000000004</v>
      </c>
      <c r="Q5051" s="10">
        <v>1</v>
      </c>
      <c r="R5051" s="107">
        <v>12</v>
      </c>
    </row>
    <row r="5052" spans="1:18" s="843" customFormat="1" ht="22.5" x14ac:dyDescent="0.25">
      <c r="A5052" s="107" t="s">
        <v>25077</v>
      </c>
      <c r="B5052" s="10" t="s">
        <v>25078</v>
      </c>
      <c r="C5052" s="269" t="s">
        <v>30118</v>
      </c>
      <c r="D5052" s="841" t="s">
        <v>25166</v>
      </c>
      <c r="E5052" s="837">
        <v>5000</v>
      </c>
      <c r="F5052" s="269" t="s">
        <v>26856</v>
      </c>
      <c r="G5052" s="841" t="s">
        <v>26857</v>
      </c>
      <c r="H5052" s="842" t="s">
        <v>25082</v>
      </c>
      <c r="I5052" s="842" t="s">
        <v>25083</v>
      </c>
      <c r="J5052" s="107" t="s">
        <v>19093</v>
      </c>
      <c r="K5052" s="10">
        <v>1</v>
      </c>
      <c r="L5052" s="10">
        <v>12</v>
      </c>
      <c r="M5052" s="838">
        <v>62913.600000000013</v>
      </c>
      <c r="N5052" s="10">
        <v>1</v>
      </c>
      <c r="O5052" s="107">
        <v>6</v>
      </c>
      <c r="P5052" s="838">
        <v>31159.199999999997</v>
      </c>
      <c r="Q5052" s="10">
        <v>1</v>
      </c>
      <c r="R5052" s="107">
        <v>12</v>
      </c>
    </row>
    <row r="5053" spans="1:18" s="843" customFormat="1" ht="22.5" x14ac:dyDescent="0.25">
      <c r="A5053" s="107" t="s">
        <v>25077</v>
      </c>
      <c r="B5053" s="10" t="s">
        <v>25078</v>
      </c>
      <c r="C5053" s="269" t="s">
        <v>30118</v>
      </c>
      <c r="D5053" s="841" t="s">
        <v>26858</v>
      </c>
      <c r="E5053" s="837">
        <v>7800</v>
      </c>
      <c r="F5053" s="269" t="s">
        <v>26859</v>
      </c>
      <c r="G5053" s="841" t="s">
        <v>26860</v>
      </c>
      <c r="H5053" s="842" t="s">
        <v>25082</v>
      </c>
      <c r="I5053" s="842" t="s">
        <v>25083</v>
      </c>
      <c r="J5053" s="107" t="s">
        <v>19093</v>
      </c>
      <c r="K5053" s="10">
        <v>1</v>
      </c>
      <c r="L5053" s="10">
        <v>12</v>
      </c>
      <c r="M5053" s="838">
        <v>96813.60000000002</v>
      </c>
      <c r="N5053" s="10">
        <v>1</v>
      </c>
      <c r="O5053" s="107">
        <v>6</v>
      </c>
      <c r="P5053" s="838">
        <v>47959.200000000004</v>
      </c>
      <c r="Q5053" s="10">
        <v>1</v>
      </c>
      <c r="R5053" s="107">
        <v>12</v>
      </c>
    </row>
    <row r="5054" spans="1:18" s="843" customFormat="1" ht="22.5" x14ac:dyDescent="0.25">
      <c r="A5054" s="107" t="s">
        <v>25077</v>
      </c>
      <c r="B5054" s="10" t="s">
        <v>25078</v>
      </c>
      <c r="C5054" s="269" t="s">
        <v>30118</v>
      </c>
      <c r="D5054" s="841" t="s">
        <v>25091</v>
      </c>
      <c r="E5054" s="837">
        <v>7000</v>
      </c>
      <c r="F5054" s="269" t="s">
        <v>26861</v>
      </c>
      <c r="G5054" s="841" t="s">
        <v>26862</v>
      </c>
      <c r="H5054" s="842" t="s">
        <v>25082</v>
      </c>
      <c r="I5054" s="842" t="s">
        <v>25083</v>
      </c>
      <c r="J5054" s="107" t="s">
        <v>19093</v>
      </c>
      <c r="K5054" s="10">
        <v>2</v>
      </c>
      <c r="L5054" s="10">
        <v>1</v>
      </c>
      <c r="M5054" s="838">
        <v>7217.8</v>
      </c>
      <c r="N5054" s="10">
        <v>1</v>
      </c>
      <c r="O5054" s="107">
        <v>6</v>
      </c>
      <c r="P5054" s="838">
        <v>43159.200000000004</v>
      </c>
      <c r="Q5054" s="10">
        <v>1</v>
      </c>
      <c r="R5054" s="107">
        <v>12</v>
      </c>
    </row>
    <row r="5055" spans="1:18" s="843" customFormat="1" ht="22.5" x14ac:dyDescent="0.25">
      <c r="A5055" s="107" t="s">
        <v>25077</v>
      </c>
      <c r="B5055" s="10" t="s">
        <v>25078</v>
      </c>
      <c r="C5055" s="269" t="s">
        <v>30118</v>
      </c>
      <c r="D5055" s="841" t="s">
        <v>26341</v>
      </c>
      <c r="E5055" s="837">
        <v>5500</v>
      </c>
      <c r="F5055" s="269" t="s">
        <v>26863</v>
      </c>
      <c r="G5055" s="841" t="s">
        <v>26864</v>
      </c>
      <c r="H5055" s="842" t="s">
        <v>25082</v>
      </c>
      <c r="I5055" s="842" t="s">
        <v>25083</v>
      </c>
      <c r="J5055" s="107" t="s">
        <v>19093</v>
      </c>
      <c r="K5055" s="10">
        <v>1</v>
      </c>
      <c r="L5055" s="10">
        <v>12</v>
      </c>
      <c r="M5055" s="838">
        <v>68730.270000000019</v>
      </c>
      <c r="N5055" s="10">
        <v>1</v>
      </c>
      <c r="O5055" s="107">
        <v>6</v>
      </c>
      <c r="P5055" s="838">
        <v>34159.199999999997</v>
      </c>
      <c r="Q5055" s="10">
        <v>1</v>
      </c>
      <c r="R5055" s="107">
        <v>12</v>
      </c>
    </row>
    <row r="5056" spans="1:18" s="843" customFormat="1" ht="22.5" x14ac:dyDescent="0.25">
      <c r="A5056" s="107" t="s">
        <v>25077</v>
      </c>
      <c r="B5056" s="10" t="s">
        <v>25078</v>
      </c>
      <c r="C5056" s="269" t="s">
        <v>30118</v>
      </c>
      <c r="D5056" s="841" t="s">
        <v>25088</v>
      </c>
      <c r="E5056" s="837">
        <v>8000</v>
      </c>
      <c r="F5056" s="269" t="s">
        <v>26865</v>
      </c>
      <c r="G5056" s="841" t="s">
        <v>26866</v>
      </c>
      <c r="H5056" s="842" t="s">
        <v>25082</v>
      </c>
      <c r="I5056" s="842" t="s">
        <v>25083</v>
      </c>
      <c r="J5056" s="107" t="s">
        <v>19093</v>
      </c>
      <c r="K5056" s="10">
        <v>1</v>
      </c>
      <c r="L5056" s="10">
        <v>7</v>
      </c>
      <c r="M5056" s="838">
        <v>61024.600000000006</v>
      </c>
      <c r="N5056" s="10">
        <v>1</v>
      </c>
      <c r="O5056" s="107">
        <v>6</v>
      </c>
      <c r="P5056" s="838">
        <v>49159.200000000004</v>
      </c>
      <c r="Q5056" s="10">
        <v>1</v>
      </c>
      <c r="R5056" s="107">
        <v>12</v>
      </c>
    </row>
    <row r="5057" spans="1:18" s="843" customFormat="1" ht="22.5" x14ac:dyDescent="0.25">
      <c r="A5057" s="107" t="s">
        <v>25077</v>
      </c>
      <c r="B5057" s="10" t="s">
        <v>25078</v>
      </c>
      <c r="C5057" s="269" t="s">
        <v>30118</v>
      </c>
      <c r="D5057" s="841" t="s">
        <v>26867</v>
      </c>
      <c r="E5057" s="837">
        <v>3500</v>
      </c>
      <c r="F5057" s="269" t="s">
        <v>26868</v>
      </c>
      <c r="G5057" s="841" t="s">
        <v>26869</v>
      </c>
      <c r="H5057" s="842" t="s">
        <v>25082</v>
      </c>
      <c r="I5057" s="842" t="s">
        <v>25083</v>
      </c>
      <c r="J5057" s="107" t="s">
        <v>19093</v>
      </c>
      <c r="K5057" s="10">
        <v>1</v>
      </c>
      <c r="L5057" s="10">
        <v>12</v>
      </c>
      <c r="M5057" s="838">
        <v>44913.600000000006</v>
      </c>
      <c r="N5057" s="10">
        <v>1</v>
      </c>
      <c r="O5057" s="107">
        <v>6</v>
      </c>
      <c r="P5057" s="838">
        <v>22159.199999999997</v>
      </c>
      <c r="Q5057" s="10">
        <v>1</v>
      </c>
      <c r="R5057" s="107">
        <v>12</v>
      </c>
    </row>
    <row r="5058" spans="1:18" s="843" customFormat="1" ht="22.5" x14ac:dyDescent="0.25">
      <c r="A5058" s="107" t="s">
        <v>25077</v>
      </c>
      <c r="B5058" s="10" t="s">
        <v>25078</v>
      </c>
      <c r="C5058" s="269" t="s">
        <v>30118</v>
      </c>
      <c r="D5058" s="841" t="s">
        <v>25091</v>
      </c>
      <c r="E5058" s="837">
        <v>6500</v>
      </c>
      <c r="F5058" s="269" t="s">
        <v>26870</v>
      </c>
      <c r="G5058" s="841" t="s">
        <v>26871</v>
      </c>
      <c r="H5058" s="842" t="s">
        <v>25082</v>
      </c>
      <c r="I5058" s="842" t="s">
        <v>25083</v>
      </c>
      <c r="J5058" s="107" t="s">
        <v>19093</v>
      </c>
      <c r="K5058" s="10">
        <v>1</v>
      </c>
      <c r="L5058" s="10">
        <v>12</v>
      </c>
      <c r="M5058" s="838">
        <v>81239.460000000021</v>
      </c>
      <c r="N5058" s="10">
        <v>1</v>
      </c>
      <c r="O5058" s="107">
        <v>6</v>
      </c>
      <c r="P5058" s="838">
        <v>40159.200000000004</v>
      </c>
      <c r="Q5058" s="10">
        <v>1</v>
      </c>
      <c r="R5058" s="107">
        <v>12</v>
      </c>
    </row>
    <row r="5059" spans="1:18" s="843" customFormat="1" ht="22.5" x14ac:dyDescent="0.25">
      <c r="A5059" s="107" t="s">
        <v>25077</v>
      </c>
      <c r="B5059" s="10" t="s">
        <v>25078</v>
      </c>
      <c r="C5059" s="269" t="s">
        <v>30118</v>
      </c>
      <c r="D5059" s="841" t="s">
        <v>25088</v>
      </c>
      <c r="E5059" s="837">
        <v>8000</v>
      </c>
      <c r="F5059" s="269" t="s">
        <v>26872</v>
      </c>
      <c r="G5059" s="841" t="s">
        <v>26873</v>
      </c>
      <c r="H5059" s="842" t="s">
        <v>25082</v>
      </c>
      <c r="I5059" s="842" t="s">
        <v>25083</v>
      </c>
      <c r="J5059" s="107" t="s">
        <v>19093</v>
      </c>
      <c r="K5059" s="10">
        <v>1</v>
      </c>
      <c r="L5059" s="10">
        <v>12</v>
      </c>
      <c r="M5059" s="838">
        <v>98913.60000000002</v>
      </c>
      <c r="N5059" s="10">
        <v>1</v>
      </c>
      <c r="O5059" s="107">
        <v>6</v>
      </c>
      <c r="P5059" s="838">
        <v>49159.200000000004</v>
      </c>
      <c r="Q5059" s="10">
        <v>1</v>
      </c>
      <c r="R5059" s="107">
        <v>12</v>
      </c>
    </row>
    <row r="5060" spans="1:18" s="843" customFormat="1" ht="22.5" x14ac:dyDescent="0.25">
      <c r="A5060" s="107" t="s">
        <v>25077</v>
      </c>
      <c r="B5060" s="10" t="s">
        <v>25078</v>
      </c>
      <c r="C5060" s="269" t="s">
        <v>30118</v>
      </c>
      <c r="D5060" s="841" t="s">
        <v>25302</v>
      </c>
      <c r="E5060" s="837">
        <v>4500</v>
      </c>
      <c r="F5060" s="269" t="s">
        <v>26874</v>
      </c>
      <c r="G5060" s="841" t="s">
        <v>26875</v>
      </c>
      <c r="H5060" s="842" t="s">
        <v>25082</v>
      </c>
      <c r="I5060" s="842" t="s">
        <v>25083</v>
      </c>
      <c r="J5060" s="107" t="s">
        <v>19093</v>
      </c>
      <c r="K5060" s="10">
        <v>1</v>
      </c>
      <c r="L5060" s="10">
        <v>12</v>
      </c>
      <c r="M5060" s="838">
        <v>56913.600000000013</v>
      </c>
      <c r="N5060" s="10">
        <v>1</v>
      </c>
      <c r="O5060" s="107">
        <v>6</v>
      </c>
      <c r="P5060" s="838">
        <v>28159.199999999997</v>
      </c>
      <c r="Q5060" s="10">
        <v>1</v>
      </c>
      <c r="R5060" s="107">
        <v>12</v>
      </c>
    </row>
    <row r="5061" spans="1:18" s="843" customFormat="1" ht="22.5" x14ac:dyDescent="0.25">
      <c r="A5061" s="107" t="s">
        <v>25077</v>
      </c>
      <c r="B5061" s="10" t="s">
        <v>25078</v>
      </c>
      <c r="C5061" s="269" t="s">
        <v>30118</v>
      </c>
      <c r="D5061" s="841" t="s">
        <v>25088</v>
      </c>
      <c r="E5061" s="837">
        <v>8000</v>
      </c>
      <c r="F5061" s="269" t="s">
        <v>26876</v>
      </c>
      <c r="G5061" s="841" t="s">
        <v>26877</v>
      </c>
      <c r="H5061" s="842" t="s">
        <v>25082</v>
      </c>
      <c r="I5061" s="842" t="s">
        <v>25083</v>
      </c>
      <c r="J5061" s="107" t="s">
        <v>19093</v>
      </c>
      <c r="K5061" s="10">
        <v>2</v>
      </c>
      <c r="L5061" s="10">
        <v>1</v>
      </c>
      <c r="M5061" s="838">
        <v>3151.13</v>
      </c>
      <c r="N5061" s="10">
        <v>1</v>
      </c>
      <c r="O5061" s="107">
        <v>6</v>
      </c>
      <c r="P5061" s="838">
        <v>43159.200000000004</v>
      </c>
      <c r="Q5061" s="10">
        <v>1</v>
      </c>
      <c r="R5061" s="107">
        <v>12</v>
      </c>
    </row>
    <row r="5062" spans="1:18" s="843" customFormat="1" ht="22.5" x14ac:dyDescent="0.25">
      <c r="A5062" s="107" t="s">
        <v>25077</v>
      </c>
      <c r="B5062" s="10" t="s">
        <v>25078</v>
      </c>
      <c r="C5062" s="269" t="s">
        <v>30118</v>
      </c>
      <c r="D5062" s="841" t="s">
        <v>26878</v>
      </c>
      <c r="E5062" s="837">
        <v>7000</v>
      </c>
      <c r="F5062" s="269" t="s">
        <v>26876</v>
      </c>
      <c r="G5062" s="841" t="s">
        <v>26877</v>
      </c>
      <c r="H5062" s="842" t="s">
        <v>25082</v>
      </c>
      <c r="I5062" s="842" t="s">
        <v>25083</v>
      </c>
      <c r="J5062" s="107" t="s">
        <v>19093</v>
      </c>
      <c r="K5062" s="10">
        <v>2</v>
      </c>
      <c r="L5062" s="10">
        <v>2</v>
      </c>
      <c r="M5062" s="838">
        <v>14062.26</v>
      </c>
      <c r="N5062" s="10">
        <v>1</v>
      </c>
      <c r="O5062" s="107">
        <v>6</v>
      </c>
      <c r="P5062" s="838">
        <v>43159.200000000004</v>
      </c>
      <c r="Q5062" s="10">
        <v>1</v>
      </c>
      <c r="R5062" s="107">
        <v>12</v>
      </c>
    </row>
    <row r="5063" spans="1:18" s="843" customFormat="1" ht="22.5" x14ac:dyDescent="0.25">
      <c r="A5063" s="107" t="s">
        <v>25077</v>
      </c>
      <c r="B5063" s="10" t="s">
        <v>25078</v>
      </c>
      <c r="C5063" s="269" t="s">
        <v>30118</v>
      </c>
      <c r="D5063" s="841" t="s">
        <v>26352</v>
      </c>
      <c r="E5063" s="837">
        <v>3000</v>
      </c>
      <c r="F5063" s="269" t="s">
        <v>26879</v>
      </c>
      <c r="G5063" s="841" t="s">
        <v>26880</v>
      </c>
      <c r="H5063" s="842" t="s">
        <v>25082</v>
      </c>
      <c r="I5063" s="842" t="s">
        <v>25083</v>
      </c>
      <c r="J5063" s="107" t="s">
        <v>19093</v>
      </c>
      <c r="K5063" s="10">
        <v>1</v>
      </c>
      <c r="L5063" s="10">
        <v>12</v>
      </c>
      <c r="M5063" s="838">
        <v>38913.599999999999</v>
      </c>
      <c r="N5063" s="10">
        <v>1</v>
      </c>
      <c r="O5063" s="107">
        <v>6</v>
      </c>
      <c r="P5063" s="838">
        <v>19159.199999999997</v>
      </c>
      <c r="Q5063" s="10">
        <v>1</v>
      </c>
      <c r="R5063" s="107">
        <v>12</v>
      </c>
    </row>
    <row r="5064" spans="1:18" s="843" customFormat="1" ht="22.5" x14ac:dyDescent="0.25">
      <c r="A5064" s="107" t="s">
        <v>25077</v>
      </c>
      <c r="B5064" s="10" t="s">
        <v>25078</v>
      </c>
      <c r="C5064" s="269" t="s">
        <v>30118</v>
      </c>
      <c r="D5064" s="841" t="s">
        <v>25302</v>
      </c>
      <c r="E5064" s="837">
        <v>4500</v>
      </c>
      <c r="F5064" s="269" t="s">
        <v>26881</v>
      </c>
      <c r="G5064" s="841" t="s">
        <v>26882</v>
      </c>
      <c r="H5064" s="842" t="s">
        <v>25082</v>
      </c>
      <c r="I5064" s="842" t="s">
        <v>25083</v>
      </c>
      <c r="J5064" s="107" t="s">
        <v>19093</v>
      </c>
      <c r="K5064" s="10">
        <v>1</v>
      </c>
      <c r="L5064" s="10">
        <v>12</v>
      </c>
      <c r="M5064" s="838">
        <v>56913.600000000013</v>
      </c>
      <c r="N5064" s="10">
        <v>1</v>
      </c>
      <c r="O5064" s="107">
        <v>6</v>
      </c>
      <c r="P5064" s="838">
        <v>28159.199999999997</v>
      </c>
      <c r="Q5064" s="10">
        <v>1</v>
      </c>
      <c r="R5064" s="107">
        <v>12</v>
      </c>
    </row>
    <row r="5065" spans="1:18" s="843" customFormat="1" ht="22.5" x14ac:dyDescent="0.25">
      <c r="A5065" s="107" t="s">
        <v>25077</v>
      </c>
      <c r="B5065" s="10" t="s">
        <v>25078</v>
      </c>
      <c r="C5065" s="269" t="s">
        <v>30118</v>
      </c>
      <c r="D5065" s="841" t="s">
        <v>26883</v>
      </c>
      <c r="E5065" s="837">
        <v>6500</v>
      </c>
      <c r="F5065" s="269" t="s">
        <v>26884</v>
      </c>
      <c r="G5065" s="841" t="s">
        <v>26885</v>
      </c>
      <c r="H5065" s="842" t="s">
        <v>25082</v>
      </c>
      <c r="I5065" s="842" t="s">
        <v>25083</v>
      </c>
      <c r="J5065" s="107" t="s">
        <v>19093</v>
      </c>
      <c r="K5065" s="10">
        <v>1</v>
      </c>
      <c r="L5065" s="10">
        <v>12</v>
      </c>
      <c r="M5065" s="838">
        <v>80913.60000000002</v>
      </c>
      <c r="N5065" s="10">
        <v>1</v>
      </c>
      <c r="O5065" s="107">
        <v>6</v>
      </c>
      <c r="P5065" s="838">
        <v>40159.200000000004</v>
      </c>
      <c r="Q5065" s="10">
        <v>1</v>
      </c>
      <c r="R5065" s="107">
        <v>12</v>
      </c>
    </row>
    <row r="5066" spans="1:18" s="843" customFormat="1" ht="22.5" x14ac:dyDescent="0.25">
      <c r="A5066" s="107" t="s">
        <v>25077</v>
      </c>
      <c r="B5066" s="10" t="s">
        <v>25078</v>
      </c>
      <c r="C5066" s="269" t="s">
        <v>30118</v>
      </c>
      <c r="D5066" s="841" t="s">
        <v>25302</v>
      </c>
      <c r="E5066" s="837">
        <v>4500</v>
      </c>
      <c r="F5066" s="269" t="s">
        <v>26886</v>
      </c>
      <c r="G5066" s="841" t="s">
        <v>26887</v>
      </c>
      <c r="H5066" s="842" t="s">
        <v>25082</v>
      </c>
      <c r="I5066" s="842" t="s">
        <v>25083</v>
      </c>
      <c r="J5066" s="107" t="s">
        <v>19093</v>
      </c>
      <c r="K5066" s="10">
        <v>1</v>
      </c>
      <c r="L5066" s="10">
        <v>12</v>
      </c>
      <c r="M5066" s="838">
        <v>56913.600000000013</v>
      </c>
      <c r="N5066" s="10">
        <v>1</v>
      </c>
      <c r="O5066" s="107">
        <v>6</v>
      </c>
      <c r="P5066" s="838">
        <v>28159.199999999997</v>
      </c>
      <c r="Q5066" s="10">
        <v>1</v>
      </c>
      <c r="R5066" s="107">
        <v>12</v>
      </c>
    </row>
    <row r="5067" spans="1:18" s="843" customFormat="1" ht="22.5" x14ac:dyDescent="0.25">
      <c r="A5067" s="107" t="s">
        <v>25077</v>
      </c>
      <c r="B5067" s="10" t="s">
        <v>25078</v>
      </c>
      <c r="C5067" s="269" t="s">
        <v>30118</v>
      </c>
      <c r="D5067" s="841" t="s">
        <v>25088</v>
      </c>
      <c r="E5067" s="837">
        <v>8000</v>
      </c>
      <c r="F5067" s="269" t="s">
        <v>26888</v>
      </c>
      <c r="G5067" s="841" t="s">
        <v>26889</v>
      </c>
      <c r="H5067" s="842" t="s">
        <v>25082</v>
      </c>
      <c r="I5067" s="842" t="s">
        <v>25083</v>
      </c>
      <c r="J5067" s="107" t="s">
        <v>19093</v>
      </c>
      <c r="K5067" s="10">
        <v>1</v>
      </c>
      <c r="L5067" s="10">
        <v>12</v>
      </c>
      <c r="M5067" s="838">
        <v>98913.60000000002</v>
      </c>
      <c r="N5067" s="10">
        <v>1</v>
      </c>
      <c r="O5067" s="107">
        <v>6</v>
      </c>
      <c r="P5067" s="838">
        <v>49159.200000000004</v>
      </c>
      <c r="Q5067" s="10">
        <v>1</v>
      </c>
      <c r="R5067" s="107">
        <v>12</v>
      </c>
    </row>
    <row r="5068" spans="1:18" s="843" customFormat="1" ht="22.5" x14ac:dyDescent="0.25">
      <c r="A5068" s="107" t="s">
        <v>25077</v>
      </c>
      <c r="B5068" s="10" t="s">
        <v>25078</v>
      </c>
      <c r="C5068" s="269" t="s">
        <v>30118</v>
      </c>
      <c r="D5068" s="841" t="s">
        <v>25384</v>
      </c>
      <c r="E5068" s="837">
        <v>4500</v>
      </c>
      <c r="F5068" s="269" t="s">
        <v>26890</v>
      </c>
      <c r="G5068" s="841" t="s">
        <v>26891</v>
      </c>
      <c r="H5068" s="842" t="s">
        <v>25082</v>
      </c>
      <c r="I5068" s="842" t="s">
        <v>25083</v>
      </c>
      <c r="J5068" s="107" t="s">
        <v>19093</v>
      </c>
      <c r="K5068" s="10">
        <v>1</v>
      </c>
      <c r="L5068" s="10">
        <v>12</v>
      </c>
      <c r="M5068" s="838">
        <v>56913.600000000013</v>
      </c>
      <c r="N5068" s="10">
        <v>1</v>
      </c>
      <c r="O5068" s="107">
        <v>6</v>
      </c>
      <c r="P5068" s="838">
        <v>28159.199999999997</v>
      </c>
      <c r="Q5068" s="10">
        <v>1</v>
      </c>
      <c r="R5068" s="107">
        <v>12</v>
      </c>
    </row>
    <row r="5069" spans="1:18" s="843" customFormat="1" ht="22.5" x14ac:dyDescent="0.25">
      <c r="A5069" s="107" t="s">
        <v>25077</v>
      </c>
      <c r="B5069" s="10" t="s">
        <v>25078</v>
      </c>
      <c r="C5069" s="269" t="s">
        <v>30118</v>
      </c>
      <c r="D5069" s="841" t="s">
        <v>26892</v>
      </c>
      <c r="E5069" s="837">
        <v>4500</v>
      </c>
      <c r="F5069" s="269" t="s">
        <v>26893</v>
      </c>
      <c r="G5069" s="841" t="s">
        <v>26894</v>
      </c>
      <c r="H5069" s="842" t="s">
        <v>25082</v>
      </c>
      <c r="I5069" s="842" t="s">
        <v>25083</v>
      </c>
      <c r="J5069" s="107" t="s">
        <v>19093</v>
      </c>
      <c r="K5069" s="10">
        <v>1</v>
      </c>
      <c r="L5069" s="10">
        <v>12</v>
      </c>
      <c r="M5069" s="838">
        <v>56913.600000000013</v>
      </c>
      <c r="N5069" s="10">
        <v>1</v>
      </c>
      <c r="O5069" s="107">
        <v>6</v>
      </c>
      <c r="P5069" s="838">
        <v>28159.199999999997</v>
      </c>
      <c r="Q5069" s="10">
        <v>1</v>
      </c>
      <c r="R5069" s="107">
        <v>12</v>
      </c>
    </row>
    <row r="5070" spans="1:18" s="843" customFormat="1" ht="22.5" x14ac:dyDescent="0.25">
      <c r="A5070" s="107" t="s">
        <v>25077</v>
      </c>
      <c r="B5070" s="10" t="s">
        <v>25078</v>
      </c>
      <c r="C5070" s="269" t="s">
        <v>30118</v>
      </c>
      <c r="D5070" s="841" t="s">
        <v>26895</v>
      </c>
      <c r="E5070" s="837">
        <v>6500</v>
      </c>
      <c r="F5070" s="269" t="s">
        <v>26896</v>
      </c>
      <c r="G5070" s="841" t="s">
        <v>26897</v>
      </c>
      <c r="H5070" s="842" t="s">
        <v>25082</v>
      </c>
      <c r="I5070" s="842" t="s">
        <v>25083</v>
      </c>
      <c r="J5070" s="107" t="s">
        <v>19093</v>
      </c>
      <c r="K5070" s="10">
        <v>1</v>
      </c>
      <c r="L5070" s="10">
        <v>2</v>
      </c>
      <c r="M5070" s="838">
        <v>13095.6</v>
      </c>
      <c r="N5070" s="10">
        <v>1</v>
      </c>
      <c r="O5070" s="107">
        <v>6</v>
      </c>
      <c r="P5070" s="838">
        <v>39942.530000000006</v>
      </c>
      <c r="Q5070" s="10">
        <v>1</v>
      </c>
      <c r="R5070" s="107">
        <v>12</v>
      </c>
    </row>
    <row r="5071" spans="1:18" s="843" customFormat="1" ht="22.5" x14ac:dyDescent="0.25">
      <c r="A5071" s="107" t="s">
        <v>25077</v>
      </c>
      <c r="B5071" s="10" t="s">
        <v>25078</v>
      </c>
      <c r="C5071" s="269" t="s">
        <v>30118</v>
      </c>
      <c r="D5071" s="841" t="s">
        <v>26898</v>
      </c>
      <c r="E5071" s="837">
        <v>4500</v>
      </c>
      <c r="F5071" s="269" t="s">
        <v>26899</v>
      </c>
      <c r="G5071" s="841" t="s">
        <v>26900</v>
      </c>
      <c r="H5071" s="842" t="s">
        <v>25082</v>
      </c>
      <c r="I5071" s="842" t="s">
        <v>25083</v>
      </c>
      <c r="J5071" s="107" t="s">
        <v>19093</v>
      </c>
      <c r="K5071" s="10">
        <v>1</v>
      </c>
      <c r="L5071" s="10">
        <v>12</v>
      </c>
      <c r="M5071" s="838">
        <v>56913.600000000013</v>
      </c>
      <c r="N5071" s="10">
        <v>1</v>
      </c>
      <c r="O5071" s="107">
        <v>6</v>
      </c>
      <c r="P5071" s="838">
        <v>28159.199999999997</v>
      </c>
      <c r="Q5071" s="10">
        <v>1</v>
      </c>
      <c r="R5071" s="107">
        <v>12</v>
      </c>
    </row>
    <row r="5072" spans="1:18" s="843" customFormat="1" ht="22.5" x14ac:dyDescent="0.25">
      <c r="A5072" s="107" t="s">
        <v>25077</v>
      </c>
      <c r="B5072" s="10" t="s">
        <v>25078</v>
      </c>
      <c r="C5072" s="269" t="s">
        <v>30118</v>
      </c>
      <c r="D5072" s="841" t="s">
        <v>25520</v>
      </c>
      <c r="E5072" s="837">
        <v>1500</v>
      </c>
      <c r="F5072" s="269" t="s">
        <v>26901</v>
      </c>
      <c r="G5072" s="841" t="s">
        <v>26902</v>
      </c>
      <c r="H5072" s="842" t="s">
        <v>25082</v>
      </c>
      <c r="I5072" s="842" t="s">
        <v>25083</v>
      </c>
      <c r="J5072" s="107" t="s">
        <v>19093</v>
      </c>
      <c r="K5072" s="10">
        <v>1</v>
      </c>
      <c r="L5072" s="10">
        <v>12</v>
      </c>
      <c r="M5072" s="838">
        <v>20157</v>
      </c>
      <c r="N5072" s="10">
        <v>1</v>
      </c>
      <c r="O5072" s="107">
        <v>6</v>
      </c>
      <c r="P5072" s="838">
        <v>9810</v>
      </c>
      <c r="Q5072" s="10">
        <v>1</v>
      </c>
      <c r="R5072" s="107">
        <v>12</v>
      </c>
    </row>
    <row r="5073" spans="1:18" s="843" customFormat="1" ht="22.5" x14ac:dyDescent="0.25">
      <c r="A5073" s="107" t="s">
        <v>25077</v>
      </c>
      <c r="B5073" s="10" t="s">
        <v>25078</v>
      </c>
      <c r="C5073" s="269" t="s">
        <v>30118</v>
      </c>
      <c r="D5073" s="841" t="s">
        <v>25088</v>
      </c>
      <c r="E5073" s="837">
        <v>8000</v>
      </c>
      <c r="F5073" s="269" t="s">
        <v>26903</v>
      </c>
      <c r="G5073" s="841" t="s">
        <v>26904</v>
      </c>
      <c r="H5073" s="842" t="s">
        <v>25082</v>
      </c>
      <c r="I5073" s="842" t="s">
        <v>25083</v>
      </c>
      <c r="J5073" s="107" t="s">
        <v>19093</v>
      </c>
      <c r="K5073" s="10">
        <v>1</v>
      </c>
      <c r="L5073" s="10">
        <v>12</v>
      </c>
      <c r="M5073" s="838">
        <v>98913.60000000002</v>
      </c>
      <c r="N5073" s="10">
        <v>1</v>
      </c>
      <c r="O5073" s="107">
        <v>6</v>
      </c>
      <c r="P5073" s="838">
        <v>49159.200000000004</v>
      </c>
      <c r="Q5073" s="10">
        <v>1</v>
      </c>
      <c r="R5073" s="107">
        <v>12</v>
      </c>
    </row>
    <row r="5074" spans="1:18" s="843" customFormat="1" ht="22.5" x14ac:dyDescent="0.25">
      <c r="A5074" s="107" t="s">
        <v>25077</v>
      </c>
      <c r="B5074" s="10" t="s">
        <v>25078</v>
      </c>
      <c r="C5074" s="269" t="s">
        <v>30118</v>
      </c>
      <c r="D5074" s="841" t="s">
        <v>26341</v>
      </c>
      <c r="E5074" s="837">
        <v>5500</v>
      </c>
      <c r="F5074" s="269" t="s">
        <v>26905</v>
      </c>
      <c r="G5074" s="841" t="s">
        <v>26906</v>
      </c>
      <c r="H5074" s="842" t="s">
        <v>25082</v>
      </c>
      <c r="I5074" s="842" t="s">
        <v>25083</v>
      </c>
      <c r="J5074" s="107" t="s">
        <v>19093</v>
      </c>
      <c r="K5074" s="10">
        <v>1</v>
      </c>
      <c r="L5074" s="10">
        <v>12</v>
      </c>
      <c r="M5074" s="838">
        <v>68913.60000000002</v>
      </c>
      <c r="N5074" s="10">
        <v>1</v>
      </c>
      <c r="O5074" s="107">
        <v>6</v>
      </c>
      <c r="P5074" s="838">
        <v>34159.199999999997</v>
      </c>
      <c r="Q5074" s="10">
        <v>1</v>
      </c>
      <c r="R5074" s="107">
        <v>12</v>
      </c>
    </row>
    <row r="5075" spans="1:18" s="843" customFormat="1" ht="22.5" x14ac:dyDescent="0.25">
      <c r="A5075" s="107" t="s">
        <v>25077</v>
      </c>
      <c r="B5075" s="10" t="s">
        <v>25078</v>
      </c>
      <c r="C5075" s="269" t="s">
        <v>30118</v>
      </c>
      <c r="D5075" s="841" t="s">
        <v>26907</v>
      </c>
      <c r="E5075" s="837">
        <v>7800</v>
      </c>
      <c r="F5075" s="269" t="s">
        <v>26908</v>
      </c>
      <c r="G5075" s="841" t="s">
        <v>26909</v>
      </c>
      <c r="H5075" s="842" t="s">
        <v>25082</v>
      </c>
      <c r="I5075" s="842" t="s">
        <v>25083</v>
      </c>
      <c r="J5075" s="107" t="s">
        <v>19093</v>
      </c>
      <c r="K5075" s="10">
        <v>1</v>
      </c>
      <c r="L5075" s="10">
        <v>12</v>
      </c>
      <c r="M5075" s="838">
        <v>96813.60000000002</v>
      </c>
      <c r="N5075" s="10">
        <v>1</v>
      </c>
      <c r="O5075" s="107">
        <v>6</v>
      </c>
      <c r="P5075" s="838">
        <v>47959.200000000004</v>
      </c>
      <c r="Q5075" s="10">
        <v>1</v>
      </c>
      <c r="R5075" s="107">
        <v>12</v>
      </c>
    </row>
    <row r="5076" spans="1:18" s="843" customFormat="1" ht="22.5" x14ac:dyDescent="0.25">
      <c r="A5076" s="107" t="s">
        <v>25077</v>
      </c>
      <c r="B5076" s="10" t="s">
        <v>25078</v>
      </c>
      <c r="C5076" s="269" t="s">
        <v>30118</v>
      </c>
      <c r="D5076" s="841" t="s">
        <v>26910</v>
      </c>
      <c r="E5076" s="837">
        <v>7800</v>
      </c>
      <c r="F5076" s="269" t="s">
        <v>26911</v>
      </c>
      <c r="G5076" s="841" t="s">
        <v>26912</v>
      </c>
      <c r="H5076" s="842" t="s">
        <v>25082</v>
      </c>
      <c r="I5076" s="842" t="s">
        <v>25083</v>
      </c>
      <c r="J5076" s="107" t="s">
        <v>19093</v>
      </c>
      <c r="K5076" s="10">
        <v>1</v>
      </c>
      <c r="L5076" s="10">
        <v>12</v>
      </c>
      <c r="M5076" s="838">
        <v>96813.60000000002</v>
      </c>
      <c r="N5076" s="10">
        <v>1</v>
      </c>
      <c r="O5076" s="107">
        <v>6</v>
      </c>
      <c r="P5076" s="838">
        <v>47959.200000000004</v>
      </c>
      <c r="Q5076" s="10">
        <v>1</v>
      </c>
      <c r="R5076" s="107">
        <v>12</v>
      </c>
    </row>
    <row r="5077" spans="1:18" s="843" customFormat="1" ht="22.5" x14ac:dyDescent="0.25">
      <c r="A5077" s="107" t="s">
        <v>25077</v>
      </c>
      <c r="B5077" s="10" t="s">
        <v>25078</v>
      </c>
      <c r="C5077" s="269" t="s">
        <v>30118</v>
      </c>
      <c r="D5077" s="841" t="s">
        <v>26913</v>
      </c>
      <c r="E5077" s="837">
        <v>3000</v>
      </c>
      <c r="F5077" s="269" t="s">
        <v>26914</v>
      </c>
      <c r="G5077" s="841" t="s">
        <v>26915</v>
      </c>
      <c r="H5077" s="842" t="s">
        <v>25082</v>
      </c>
      <c r="I5077" s="842" t="s">
        <v>25083</v>
      </c>
      <c r="J5077" s="107" t="s">
        <v>19093</v>
      </c>
      <c r="K5077" s="10">
        <v>1</v>
      </c>
      <c r="L5077" s="10">
        <v>12</v>
      </c>
      <c r="M5077" s="838">
        <v>38913.599999999999</v>
      </c>
      <c r="N5077" s="10">
        <v>1</v>
      </c>
      <c r="O5077" s="107">
        <v>6</v>
      </c>
      <c r="P5077" s="838">
        <v>19159.199999999997</v>
      </c>
      <c r="Q5077" s="10">
        <v>1</v>
      </c>
      <c r="R5077" s="107">
        <v>12</v>
      </c>
    </row>
    <row r="5078" spans="1:18" s="843" customFormat="1" ht="22.5" x14ac:dyDescent="0.25">
      <c r="A5078" s="107" t="s">
        <v>25077</v>
      </c>
      <c r="B5078" s="10" t="s">
        <v>25078</v>
      </c>
      <c r="C5078" s="269" t="s">
        <v>30118</v>
      </c>
      <c r="D5078" s="841" t="s">
        <v>26916</v>
      </c>
      <c r="E5078" s="837">
        <v>5000</v>
      </c>
      <c r="F5078" s="269" t="s">
        <v>26917</v>
      </c>
      <c r="G5078" s="841" t="s">
        <v>26918</v>
      </c>
      <c r="H5078" s="842" t="s">
        <v>25082</v>
      </c>
      <c r="I5078" s="842" t="s">
        <v>25083</v>
      </c>
      <c r="J5078" s="107" t="s">
        <v>19093</v>
      </c>
      <c r="K5078" s="10">
        <v>1</v>
      </c>
      <c r="L5078" s="10">
        <v>12</v>
      </c>
      <c r="M5078" s="838">
        <v>62913.600000000013</v>
      </c>
      <c r="N5078" s="10">
        <v>1</v>
      </c>
      <c r="O5078" s="107">
        <v>6</v>
      </c>
      <c r="P5078" s="838">
        <v>31159.199999999997</v>
      </c>
      <c r="Q5078" s="10">
        <v>1</v>
      </c>
      <c r="R5078" s="107">
        <v>12</v>
      </c>
    </row>
    <row r="5079" spans="1:18" s="843" customFormat="1" ht="22.5" x14ac:dyDescent="0.25">
      <c r="A5079" s="107" t="s">
        <v>25077</v>
      </c>
      <c r="B5079" s="10" t="s">
        <v>25078</v>
      </c>
      <c r="C5079" s="269" t="s">
        <v>30118</v>
      </c>
      <c r="D5079" s="841" t="s">
        <v>25091</v>
      </c>
      <c r="E5079" s="837">
        <v>7000</v>
      </c>
      <c r="F5079" s="269" t="s">
        <v>26919</v>
      </c>
      <c r="G5079" s="841" t="s">
        <v>26920</v>
      </c>
      <c r="H5079" s="842" t="s">
        <v>25082</v>
      </c>
      <c r="I5079" s="842" t="s">
        <v>25083</v>
      </c>
      <c r="J5079" s="107" t="s">
        <v>19093</v>
      </c>
      <c r="K5079" s="10">
        <v>1</v>
      </c>
      <c r="L5079" s="10">
        <v>12</v>
      </c>
      <c r="M5079" s="838">
        <v>86913.60000000002</v>
      </c>
      <c r="N5079" s="10">
        <v>1</v>
      </c>
      <c r="O5079" s="107">
        <v>6</v>
      </c>
      <c r="P5079" s="838">
        <v>43159.200000000004</v>
      </c>
      <c r="Q5079" s="10">
        <v>1</v>
      </c>
      <c r="R5079" s="107">
        <v>12</v>
      </c>
    </row>
    <row r="5080" spans="1:18" s="843" customFormat="1" ht="22.5" x14ac:dyDescent="0.25">
      <c r="A5080" s="107" t="s">
        <v>25077</v>
      </c>
      <c r="B5080" s="10" t="s">
        <v>25078</v>
      </c>
      <c r="C5080" s="269" t="s">
        <v>30118</v>
      </c>
      <c r="D5080" s="841" t="s">
        <v>26916</v>
      </c>
      <c r="E5080" s="837">
        <v>5000</v>
      </c>
      <c r="F5080" s="269" t="s">
        <v>26921</v>
      </c>
      <c r="G5080" s="841" t="s">
        <v>26922</v>
      </c>
      <c r="H5080" s="842" t="s">
        <v>25082</v>
      </c>
      <c r="I5080" s="842" t="s">
        <v>25083</v>
      </c>
      <c r="J5080" s="107" t="s">
        <v>19093</v>
      </c>
      <c r="K5080" s="10">
        <v>1</v>
      </c>
      <c r="L5080" s="10">
        <v>12</v>
      </c>
      <c r="M5080" s="838">
        <v>62913.600000000013</v>
      </c>
      <c r="N5080" s="10">
        <v>1</v>
      </c>
      <c r="O5080" s="107">
        <v>6</v>
      </c>
      <c r="P5080" s="838">
        <v>31159.199999999997</v>
      </c>
      <c r="Q5080" s="10">
        <v>1</v>
      </c>
      <c r="R5080" s="107">
        <v>12</v>
      </c>
    </row>
    <row r="5081" spans="1:18" s="843" customFormat="1" ht="22.5" x14ac:dyDescent="0.25">
      <c r="A5081" s="107" t="s">
        <v>25077</v>
      </c>
      <c r="B5081" s="10" t="s">
        <v>25078</v>
      </c>
      <c r="C5081" s="269" t="s">
        <v>30118</v>
      </c>
      <c r="D5081" s="841" t="s">
        <v>25088</v>
      </c>
      <c r="E5081" s="837">
        <v>8000</v>
      </c>
      <c r="F5081" s="269" t="s">
        <v>26923</v>
      </c>
      <c r="G5081" s="841" t="s">
        <v>26924</v>
      </c>
      <c r="H5081" s="842" t="s">
        <v>25082</v>
      </c>
      <c r="I5081" s="842" t="s">
        <v>25083</v>
      </c>
      <c r="J5081" s="107" t="s">
        <v>19093</v>
      </c>
      <c r="K5081" s="10">
        <v>1</v>
      </c>
      <c r="L5081" s="10">
        <v>12</v>
      </c>
      <c r="M5081" s="838">
        <v>98913.60000000002</v>
      </c>
      <c r="N5081" s="10">
        <v>1</v>
      </c>
      <c r="O5081" s="107">
        <v>6</v>
      </c>
      <c r="P5081" s="838">
        <v>49159.200000000004</v>
      </c>
      <c r="Q5081" s="10">
        <v>1</v>
      </c>
      <c r="R5081" s="107">
        <v>12</v>
      </c>
    </row>
    <row r="5082" spans="1:18" s="843" customFormat="1" ht="22.5" x14ac:dyDescent="0.25">
      <c r="A5082" s="107" t="s">
        <v>25077</v>
      </c>
      <c r="B5082" s="10" t="s">
        <v>25078</v>
      </c>
      <c r="C5082" s="269" t="s">
        <v>30118</v>
      </c>
      <c r="D5082" s="841" t="s">
        <v>25302</v>
      </c>
      <c r="E5082" s="837">
        <v>4500</v>
      </c>
      <c r="F5082" s="269" t="s">
        <v>26925</v>
      </c>
      <c r="G5082" s="841" t="s">
        <v>26926</v>
      </c>
      <c r="H5082" s="842" t="s">
        <v>25082</v>
      </c>
      <c r="I5082" s="842" t="s">
        <v>25083</v>
      </c>
      <c r="J5082" s="107" t="s">
        <v>19093</v>
      </c>
      <c r="K5082" s="10">
        <v>1</v>
      </c>
      <c r="L5082" s="10">
        <v>12</v>
      </c>
      <c r="M5082" s="838">
        <v>56913.600000000013</v>
      </c>
      <c r="N5082" s="10">
        <v>1</v>
      </c>
      <c r="O5082" s="107">
        <v>6</v>
      </c>
      <c r="P5082" s="838">
        <v>28159.199999999997</v>
      </c>
      <c r="Q5082" s="10">
        <v>1</v>
      </c>
      <c r="R5082" s="107">
        <v>12</v>
      </c>
    </row>
    <row r="5083" spans="1:18" s="843" customFormat="1" ht="22.5" x14ac:dyDescent="0.25">
      <c r="A5083" s="107" t="s">
        <v>25077</v>
      </c>
      <c r="B5083" s="10" t="s">
        <v>25078</v>
      </c>
      <c r="C5083" s="269" t="s">
        <v>30118</v>
      </c>
      <c r="D5083" s="841" t="s">
        <v>26927</v>
      </c>
      <c r="E5083" s="837">
        <v>10000</v>
      </c>
      <c r="F5083" s="269" t="s">
        <v>26928</v>
      </c>
      <c r="G5083" s="841" t="s">
        <v>26929</v>
      </c>
      <c r="H5083" s="842" t="s">
        <v>25082</v>
      </c>
      <c r="I5083" s="842" t="s">
        <v>25083</v>
      </c>
      <c r="J5083" s="107" t="s">
        <v>19093</v>
      </c>
      <c r="K5083" s="10">
        <v>1</v>
      </c>
      <c r="L5083" s="10">
        <v>12</v>
      </c>
      <c r="M5083" s="838">
        <v>123213.60000000002</v>
      </c>
      <c r="N5083" s="10">
        <v>1</v>
      </c>
      <c r="O5083" s="107">
        <v>6</v>
      </c>
      <c r="P5083" s="838">
        <v>61159.199999999997</v>
      </c>
      <c r="Q5083" s="10">
        <v>1</v>
      </c>
      <c r="R5083" s="107">
        <v>12</v>
      </c>
    </row>
    <row r="5084" spans="1:18" s="843" customFormat="1" ht="22.5" x14ac:dyDescent="0.25">
      <c r="A5084" s="107" t="s">
        <v>25077</v>
      </c>
      <c r="B5084" s="10" t="s">
        <v>25078</v>
      </c>
      <c r="C5084" s="269" t="s">
        <v>30118</v>
      </c>
      <c r="D5084" s="841" t="s">
        <v>25520</v>
      </c>
      <c r="E5084" s="837">
        <v>1025</v>
      </c>
      <c r="F5084" s="269" t="s">
        <v>26930</v>
      </c>
      <c r="G5084" s="841" t="s">
        <v>26931</v>
      </c>
      <c r="H5084" s="842" t="s">
        <v>25082</v>
      </c>
      <c r="I5084" s="842" t="s">
        <v>25083</v>
      </c>
      <c r="J5084" s="107" t="s">
        <v>19093</v>
      </c>
      <c r="K5084" s="10">
        <v>1</v>
      </c>
      <c r="L5084" s="10">
        <v>12</v>
      </c>
      <c r="M5084" s="838">
        <v>12277.5</v>
      </c>
      <c r="N5084" s="10">
        <v>1</v>
      </c>
      <c r="O5084" s="107">
        <v>6</v>
      </c>
      <c r="P5084" s="838">
        <v>6540</v>
      </c>
      <c r="Q5084" s="10">
        <v>1</v>
      </c>
      <c r="R5084" s="107">
        <v>12</v>
      </c>
    </row>
    <row r="5085" spans="1:18" s="843" customFormat="1" ht="22.5" x14ac:dyDescent="0.25">
      <c r="A5085" s="107" t="s">
        <v>25077</v>
      </c>
      <c r="B5085" s="10" t="s">
        <v>25078</v>
      </c>
      <c r="C5085" s="269" t="s">
        <v>30118</v>
      </c>
      <c r="D5085" s="841" t="s">
        <v>26128</v>
      </c>
      <c r="E5085" s="837">
        <v>3000</v>
      </c>
      <c r="F5085" s="269" t="s">
        <v>26932</v>
      </c>
      <c r="G5085" s="841" t="s">
        <v>26933</v>
      </c>
      <c r="H5085" s="842" t="s">
        <v>25082</v>
      </c>
      <c r="I5085" s="842" t="s">
        <v>25083</v>
      </c>
      <c r="J5085" s="107" t="s">
        <v>19093</v>
      </c>
      <c r="K5085" s="10">
        <v>1</v>
      </c>
      <c r="L5085" s="10">
        <v>12</v>
      </c>
      <c r="M5085" s="838">
        <v>38913.599999999999</v>
      </c>
      <c r="N5085" s="10">
        <v>1</v>
      </c>
      <c r="O5085" s="107">
        <v>6</v>
      </c>
      <c r="P5085" s="838">
        <v>19159.199999999997</v>
      </c>
      <c r="Q5085" s="10">
        <v>1</v>
      </c>
      <c r="R5085" s="107">
        <v>12</v>
      </c>
    </row>
    <row r="5086" spans="1:18" s="843" customFormat="1" ht="22.5" x14ac:dyDescent="0.25">
      <c r="A5086" s="107" t="s">
        <v>25077</v>
      </c>
      <c r="B5086" s="10" t="s">
        <v>25078</v>
      </c>
      <c r="C5086" s="269" t="s">
        <v>30118</v>
      </c>
      <c r="D5086" s="841" t="s">
        <v>26934</v>
      </c>
      <c r="E5086" s="837">
        <v>1500</v>
      </c>
      <c r="F5086" s="269" t="s">
        <v>26935</v>
      </c>
      <c r="G5086" s="841" t="s">
        <v>26936</v>
      </c>
      <c r="H5086" s="842" t="s">
        <v>25082</v>
      </c>
      <c r="I5086" s="842" t="s">
        <v>25083</v>
      </c>
      <c r="J5086" s="107" t="s">
        <v>19093</v>
      </c>
      <c r="K5086" s="10">
        <v>1</v>
      </c>
      <c r="L5086" s="10">
        <v>12</v>
      </c>
      <c r="M5086" s="838">
        <v>20157</v>
      </c>
      <c r="N5086" s="10">
        <v>1</v>
      </c>
      <c r="O5086" s="107">
        <v>6</v>
      </c>
      <c r="P5086" s="838">
        <v>9810</v>
      </c>
      <c r="Q5086" s="10">
        <v>1</v>
      </c>
      <c r="R5086" s="107">
        <v>12</v>
      </c>
    </row>
    <row r="5087" spans="1:18" s="843" customFormat="1" ht="22.5" x14ac:dyDescent="0.25">
      <c r="A5087" s="107" t="s">
        <v>25077</v>
      </c>
      <c r="B5087" s="10" t="s">
        <v>25078</v>
      </c>
      <c r="C5087" s="269" t="s">
        <v>30118</v>
      </c>
      <c r="D5087" s="841" t="s">
        <v>26937</v>
      </c>
      <c r="E5087" s="837">
        <v>4500</v>
      </c>
      <c r="F5087" s="269" t="s">
        <v>26938</v>
      </c>
      <c r="G5087" s="841" t="s">
        <v>26939</v>
      </c>
      <c r="H5087" s="842" t="s">
        <v>25082</v>
      </c>
      <c r="I5087" s="842" t="s">
        <v>25083</v>
      </c>
      <c r="J5087" s="107" t="s">
        <v>19093</v>
      </c>
      <c r="K5087" s="10">
        <v>1</v>
      </c>
      <c r="L5087" s="10">
        <v>12</v>
      </c>
      <c r="M5087" s="838">
        <v>56913.600000000013</v>
      </c>
      <c r="N5087" s="10">
        <v>1</v>
      </c>
      <c r="O5087" s="107">
        <v>6</v>
      </c>
      <c r="P5087" s="838">
        <v>28159.199999999997</v>
      </c>
      <c r="Q5087" s="10">
        <v>1</v>
      </c>
      <c r="R5087" s="107">
        <v>12</v>
      </c>
    </row>
    <row r="5088" spans="1:18" s="843" customFormat="1" ht="22.5" x14ac:dyDescent="0.25">
      <c r="A5088" s="107" t="s">
        <v>25077</v>
      </c>
      <c r="B5088" s="10" t="s">
        <v>25078</v>
      </c>
      <c r="C5088" s="269" t="s">
        <v>30118</v>
      </c>
      <c r="D5088" s="841" t="s">
        <v>26940</v>
      </c>
      <c r="E5088" s="837">
        <v>3000</v>
      </c>
      <c r="F5088" s="269" t="s">
        <v>26941</v>
      </c>
      <c r="G5088" s="841" t="s">
        <v>26942</v>
      </c>
      <c r="H5088" s="842" t="s">
        <v>25082</v>
      </c>
      <c r="I5088" s="842" t="s">
        <v>25083</v>
      </c>
      <c r="J5088" s="107" t="s">
        <v>19093</v>
      </c>
      <c r="K5088" s="10">
        <v>1</v>
      </c>
      <c r="L5088" s="10">
        <v>12</v>
      </c>
      <c r="M5088" s="838">
        <v>38913.599999999999</v>
      </c>
      <c r="N5088" s="10">
        <v>1</v>
      </c>
      <c r="O5088" s="107">
        <v>6</v>
      </c>
      <c r="P5088" s="838">
        <v>19159.199999999997</v>
      </c>
      <c r="Q5088" s="10">
        <v>1</v>
      </c>
      <c r="R5088" s="107">
        <v>12</v>
      </c>
    </row>
    <row r="5089" spans="1:18" s="843" customFormat="1" ht="22.5" x14ac:dyDescent="0.25">
      <c r="A5089" s="107" t="s">
        <v>25077</v>
      </c>
      <c r="B5089" s="10" t="s">
        <v>25078</v>
      </c>
      <c r="C5089" s="269" t="s">
        <v>30118</v>
      </c>
      <c r="D5089" s="841" t="s">
        <v>25321</v>
      </c>
      <c r="E5089" s="837">
        <v>2000</v>
      </c>
      <c r="F5089" s="269" t="s">
        <v>26943</v>
      </c>
      <c r="G5089" s="841" t="s">
        <v>26944</v>
      </c>
      <c r="H5089" s="842" t="s">
        <v>25082</v>
      </c>
      <c r="I5089" s="842" t="s">
        <v>25083</v>
      </c>
      <c r="J5089" s="107" t="s">
        <v>19093</v>
      </c>
      <c r="K5089" s="10">
        <v>1</v>
      </c>
      <c r="L5089" s="10">
        <v>12</v>
      </c>
      <c r="M5089" s="838">
        <v>26697</v>
      </c>
      <c r="N5089" s="10">
        <v>1</v>
      </c>
      <c r="O5089" s="107">
        <v>6</v>
      </c>
      <c r="P5089" s="838">
        <v>13080</v>
      </c>
      <c r="Q5089" s="10">
        <v>1</v>
      </c>
      <c r="R5089" s="107">
        <v>12</v>
      </c>
    </row>
    <row r="5090" spans="1:18" s="843" customFormat="1" ht="22.5" x14ac:dyDescent="0.25">
      <c r="A5090" s="107" t="s">
        <v>25077</v>
      </c>
      <c r="B5090" s="10" t="s">
        <v>25078</v>
      </c>
      <c r="C5090" s="269" t="s">
        <v>30118</v>
      </c>
      <c r="D5090" s="841" t="s">
        <v>25321</v>
      </c>
      <c r="E5090" s="837">
        <v>2000</v>
      </c>
      <c r="F5090" s="269" t="s">
        <v>26945</v>
      </c>
      <c r="G5090" s="841" t="s">
        <v>26946</v>
      </c>
      <c r="H5090" s="842" t="s">
        <v>25082</v>
      </c>
      <c r="I5090" s="842" t="s">
        <v>25083</v>
      </c>
      <c r="J5090" s="107" t="s">
        <v>19093</v>
      </c>
      <c r="K5090" s="10">
        <v>1</v>
      </c>
      <c r="L5090" s="10">
        <v>12</v>
      </c>
      <c r="M5090" s="838">
        <v>26697</v>
      </c>
      <c r="N5090" s="10">
        <v>1</v>
      </c>
      <c r="O5090" s="107">
        <v>6</v>
      </c>
      <c r="P5090" s="838">
        <v>13080</v>
      </c>
      <c r="Q5090" s="10">
        <v>1</v>
      </c>
      <c r="R5090" s="107">
        <v>12</v>
      </c>
    </row>
    <row r="5091" spans="1:18" s="843" customFormat="1" ht="22.5" x14ac:dyDescent="0.25">
      <c r="A5091" s="107" t="s">
        <v>25077</v>
      </c>
      <c r="B5091" s="10" t="s">
        <v>25078</v>
      </c>
      <c r="C5091" s="269" t="s">
        <v>30118</v>
      </c>
      <c r="D5091" s="841" t="s">
        <v>26947</v>
      </c>
      <c r="E5091" s="837">
        <v>2500</v>
      </c>
      <c r="F5091" s="269" t="s">
        <v>26948</v>
      </c>
      <c r="G5091" s="841" t="s">
        <v>26949</v>
      </c>
      <c r="H5091" s="842" t="s">
        <v>25082</v>
      </c>
      <c r="I5091" s="842" t="s">
        <v>25083</v>
      </c>
      <c r="J5091" s="107" t="s">
        <v>19090</v>
      </c>
      <c r="K5091" s="10">
        <v>1</v>
      </c>
      <c r="L5091" s="10">
        <v>12</v>
      </c>
      <c r="M5091" s="838">
        <v>32913.599999999999</v>
      </c>
      <c r="N5091" s="10">
        <v>1</v>
      </c>
      <c r="O5091" s="107">
        <v>6</v>
      </c>
      <c r="P5091" s="838">
        <v>16156.5</v>
      </c>
      <c r="Q5091" s="10">
        <v>1</v>
      </c>
      <c r="R5091" s="107">
        <v>12</v>
      </c>
    </row>
    <row r="5092" spans="1:18" s="843" customFormat="1" ht="22.5" x14ac:dyDescent="0.25">
      <c r="A5092" s="107" t="s">
        <v>25077</v>
      </c>
      <c r="B5092" s="10" t="s">
        <v>25078</v>
      </c>
      <c r="C5092" s="269" t="s">
        <v>30118</v>
      </c>
      <c r="D5092" s="841" t="s">
        <v>26577</v>
      </c>
      <c r="E5092" s="837">
        <v>4500</v>
      </c>
      <c r="F5092" s="269" t="s">
        <v>26950</v>
      </c>
      <c r="G5092" s="841" t="s">
        <v>26951</v>
      </c>
      <c r="H5092" s="842" t="s">
        <v>25082</v>
      </c>
      <c r="I5092" s="842" t="s">
        <v>25083</v>
      </c>
      <c r="J5092" s="107" t="s">
        <v>19093</v>
      </c>
      <c r="K5092" s="10">
        <v>1</v>
      </c>
      <c r="L5092" s="10">
        <v>12</v>
      </c>
      <c r="M5092" s="838">
        <v>56913.600000000013</v>
      </c>
      <c r="N5092" s="10">
        <v>1</v>
      </c>
      <c r="O5092" s="107">
        <v>6</v>
      </c>
      <c r="P5092" s="838">
        <v>28159.199999999997</v>
      </c>
      <c r="Q5092" s="10">
        <v>1</v>
      </c>
      <c r="R5092" s="107">
        <v>12</v>
      </c>
    </row>
    <row r="5093" spans="1:18" s="843" customFormat="1" ht="22.5" x14ac:dyDescent="0.25">
      <c r="A5093" s="107" t="s">
        <v>25077</v>
      </c>
      <c r="B5093" s="10" t="s">
        <v>25078</v>
      </c>
      <c r="C5093" s="269" t="s">
        <v>30118</v>
      </c>
      <c r="D5093" s="841" t="s">
        <v>26952</v>
      </c>
      <c r="E5093" s="837">
        <v>3000</v>
      </c>
      <c r="F5093" s="269" t="s">
        <v>26953</v>
      </c>
      <c r="G5093" s="841" t="s">
        <v>26954</v>
      </c>
      <c r="H5093" s="842" t="s">
        <v>25082</v>
      </c>
      <c r="I5093" s="842" t="s">
        <v>25083</v>
      </c>
      <c r="J5093" s="107" t="s">
        <v>19093</v>
      </c>
      <c r="K5093" s="10">
        <v>1</v>
      </c>
      <c r="L5093" s="10">
        <v>12</v>
      </c>
      <c r="M5093" s="838">
        <v>39036.28</v>
      </c>
      <c r="N5093" s="10">
        <v>1</v>
      </c>
      <c r="O5093" s="107">
        <v>6</v>
      </c>
      <c r="P5093" s="838">
        <v>19159.199999999997</v>
      </c>
      <c r="Q5093" s="10">
        <v>1</v>
      </c>
      <c r="R5093" s="107">
        <v>12</v>
      </c>
    </row>
    <row r="5094" spans="1:18" s="843" customFormat="1" ht="22.5" x14ac:dyDescent="0.25">
      <c r="A5094" s="107" t="s">
        <v>25077</v>
      </c>
      <c r="B5094" s="10" t="s">
        <v>25078</v>
      </c>
      <c r="C5094" s="269" t="s">
        <v>30118</v>
      </c>
      <c r="D5094" s="841" t="s">
        <v>25473</v>
      </c>
      <c r="E5094" s="837">
        <v>3000</v>
      </c>
      <c r="F5094" s="269" t="s">
        <v>26955</v>
      </c>
      <c r="G5094" s="841" t="s">
        <v>26956</v>
      </c>
      <c r="H5094" s="842" t="s">
        <v>25082</v>
      </c>
      <c r="I5094" s="842" t="s">
        <v>25083</v>
      </c>
      <c r="J5094" s="107" t="s">
        <v>19090</v>
      </c>
      <c r="K5094" s="10">
        <v>1</v>
      </c>
      <c r="L5094" s="10">
        <v>12</v>
      </c>
      <c r="M5094" s="838">
        <v>38913.599999999999</v>
      </c>
      <c r="N5094" s="10">
        <v>1</v>
      </c>
      <c r="O5094" s="107">
        <v>6</v>
      </c>
      <c r="P5094" s="838">
        <v>19159.199999999997</v>
      </c>
      <c r="Q5094" s="10">
        <v>1</v>
      </c>
      <c r="R5094" s="107">
        <v>12</v>
      </c>
    </row>
    <row r="5095" spans="1:18" s="843" customFormat="1" ht="22.5" x14ac:dyDescent="0.25">
      <c r="A5095" s="107" t="s">
        <v>25077</v>
      </c>
      <c r="B5095" s="10" t="s">
        <v>25078</v>
      </c>
      <c r="C5095" s="269" t="s">
        <v>30118</v>
      </c>
      <c r="D5095" s="841" t="s">
        <v>25088</v>
      </c>
      <c r="E5095" s="837">
        <v>8000</v>
      </c>
      <c r="F5095" s="269" t="s">
        <v>26957</v>
      </c>
      <c r="G5095" s="841" t="s">
        <v>26958</v>
      </c>
      <c r="H5095" s="842" t="s">
        <v>25082</v>
      </c>
      <c r="I5095" s="842" t="s">
        <v>25083</v>
      </c>
      <c r="J5095" s="107" t="s">
        <v>19093</v>
      </c>
      <c r="K5095" s="10">
        <v>1</v>
      </c>
      <c r="L5095" s="10">
        <v>12</v>
      </c>
      <c r="M5095" s="838">
        <v>98913.60000000002</v>
      </c>
      <c r="N5095" s="10">
        <v>1</v>
      </c>
      <c r="O5095" s="107">
        <v>6</v>
      </c>
      <c r="P5095" s="838">
        <v>49159.200000000004</v>
      </c>
      <c r="Q5095" s="10">
        <v>1</v>
      </c>
      <c r="R5095" s="107">
        <v>12</v>
      </c>
    </row>
    <row r="5096" spans="1:18" s="843" customFormat="1" ht="22.5" x14ac:dyDescent="0.25">
      <c r="A5096" s="107" t="s">
        <v>25077</v>
      </c>
      <c r="B5096" s="10" t="s">
        <v>25078</v>
      </c>
      <c r="C5096" s="269" t="s">
        <v>30118</v>
      </c>
      <c r="D5096" s="841" t="s">
        <v>26916</v>
      </c>
      <c r="E5096" s="837">
        <v>5000</v>
      </c>
      <c r="F5096" s="269" t="s">
        <v>26959</v>
      </c>
      <c r="G5096" s="841" t="s">
        <v>26960</v>
      </c>
      <c r="H5096" s="842" t="s">
        <v>25082</v>
      </c>
      <c r="I5096" s="842" t="s">
        <v>25083</v>
      </c>
      <c r="J5096" s="107" t="s">
        <v>19093</v>
      </c>
      <c r="K5096" s="10">
        <v>1</v>
      </c>
      <c r="L5096" s="10">
        <v>12</v>
      </c>
      <c r="M5096" s="838">
        <v>62913.600000000013</v>
      </c>
      <c r="N5096" s="10">
        <v>1</v>
      </c>
      <c r="O5096" s="107">
        <v>6</v>
      </c>
      <c r="P5096" s="838">
        <v>31159.199999999997</v>
      </c>
      <c r="Q5096" s="10">
        <v>1</v>
      </c>
      <c r="R5096" s="107">
        <v>12</v>
      </c>
    </row>
    <row r="5097" spans="1:18" s="843" customFormat="1" ht="22.5" x14ac:dyDescent="0.25">
      <c r="A5097" s="107" t="s">
        <v>25077</v>
      </c>
      <c r="B5097" s="10" t="s">
        <v>25078</v>
      </c>
      <c r="C5097" s="269" t="s">
        <v>30118</v>
      </c>
      <c r="D5097" s="841" t="s">
        <v>25321</v>
      </c>
      <c r="E5097" s="837">
        <v>2800</v>
      </c>
      <c r="F5097" s="269" t="s">
        <v>26961</v>
      </c>
      <c r="G5097" s="841" t="s">
        <v>26962</v>
      </c>
      <c r="H5097" s="842" t="s">
        <v>25082</v>
      </c>
      <c r="I5097" s="842" t="s">
        <v>25083</v>
      </c>
      <c r="J5097" s="107" t="s">
        <v>19090</v>
      </c>
      <c r="K5097" s="10">
        <v>1</v>
      </c>
      <c r="L5097" s="10">
        <v>12</v>
      </c>
      <c r="M5097" s="838">
        <v>36513.599999999999</v>
      </c>
      <c r="N5097" s="10">
        <v>1</v>
      </c>
      <c r="O5097" s="107">
        <v>6</v>
      </c>
      <c r="P5097" s="838">
        <v>17959.199999999997</v>
      </c>
      <c r="Q5097" s="10">
        <v>1</v>
      </c>
      <c r="R5097" s="107">
        <v>12</v>
      </c>
    </row>
    <row r="5098" spans="1:18" s="843" customFormat="1" ht="22.5" x14ac:dyDescent="0.25">
      <c r="A5098" s="107" t="s">
        <v>25077</v>
      </c>
      <c r="B5098" s="10" t="s">
        <v>25078</v>
      </c>
      <c r="C5098" s="269" t="s">
        <v>30118</v>
      </c>
      <c r="D5098" s="841" t="s">
        <v>15678</v>
      </c>
      <c r="E5098" s="837">
        <v>2000</v>
      </c>
      <c r="F5098" s="269" t="s">
        <v>26963</v>
      </c>
      <c r="G5098" s="841" t="s">
        <v>26964</v>
      </c>
      <c r="H5098" s="842" t="s">
        <v>25082</v>
      </c>
      <c r="I5098" s="842" t="s">
        <v>25083</v>
      </c>
      <c r="J5098" s="107" t="s">
        <v>19093</v>
      </c>
      <c r="K5098" s="10">
        <v>1</v>
      </c>
      <c r="L5098" s="10">
        <v>12</v>
      </c>
      <c r="M5098" s="838">
        <v>26697</v>
      </c>
      <c r="N5098" s="10">
        <v>1</v>
      </c>
      <c r="O5098" s="107">
        <v>6</v>
      </c>
      <c r="P5098" s="838">
        <v>13080</v>
      </c>
      <c r="Q5098" s="10">
        <v>1</v>
      </c>
      <c r="R5098" s="107">
        <v>12</v>
      </c>
    </row>
    <row r="5099" spans="1:18" s="843" customFormat="1" ht="22.5" x14ac:dyDescent="0.25">
      <c r="A5099" s="107" t="s">
        <v>25077</v>
      </c>
      <c r="B5099" s="10" t="s">
        <v>25078</v>
      </c>
      <c r="C5099" s="269" t="s">
        <v>30118</v>
      </c>
      <c r="D5099" s="841" t="s">
        <v>26646</v>
      </c>
      <c r="E5099" s="837">
        <v>6000</v>
      </c>
      <c r="F5099" s="269" t="s">
        <v>26965</v>
      </c>
      <c r="G5099" s="841" t="s">
        <v>26966</v>
      </c>
      <c r="H5099" s="842" t="s">
        <v>25082</v>
      </c>
      <c r="I5099" s="842" t="s">
        <v>25083</v>
      </c>
      <c r="J5099" s="107" t="s">
        <v>19093</v>
      </c>
      <c r="K5099" s="10">
        <v>1</v>
      </c>
      <c r="L5099" s="10">
        <v>12</v>
      </c>
      <c r="M5099" s="838">
        <v>74913.60000000002</v>
      </c>
      <c r="N5099" s="10">
        <v>1</v>
      </c>
      <c r="O5099" s="107">
        <v>6</v>
      </c>
      <c r="P5099" s="838">
        <v>37159.199999999997</v>
      </c>
      <c r="Q5099" s="10">
        <v>1</v>
      </c>
      <c r="R5099" s="107">
        <v>12</v>
      </c>
    </row>
    <row r="5100" spans="1:18" s="843" customFormat="1" ht="22.5" x14ac:dyDescent="0.25">
      <c r="A5100" s="107" t="s">
        <v>25077</v>
      </c>
      <c r="B5100" s="10" t="s">
        <v>25078</v>
      </c>
      <c r="C5100" s="269" t="s">
        <v>30118</v>
      </c>
      <c r="D5100" s="841" t="s">
        <v>25302</v>
      </c>
      <c r="E5100" s="837">
        <v>3500</v>
      </c>
      <c r="F5100" s="269" t="s">
        <v>26967</v>
      </c>
      <c r="G5100" s="841" t="s">
        <v>26968</v>
      </c>
      <c r="H5100" s="842" t="s">
        <v>25082</v>
      </c>
      <c r="I5100" s="842" t="s">
        <v>25083</v>
      </c>
      <c r="J5100" s="107" t="s">
        <v>19093</v>
      </c>
      <c r="K5100" s="10">
        <v>1</v>
      </c>
      <c r="L5100" s="10">
        <v>12</v>
      </c>
      <c r="M5100" s="838">
        <v>44913.600000000006</v>
      </c>
      <c r="N5100" s="10">
        <v>1</v>
      </c>
      <c r="O5100" s="107">
        <v>6</v>
      </c>
      <c r="P5100" s="838">
        <v>22159.199999999997</v>
      </c>
      <c r="Q5100" s="10">
        <v>1</v>
      </c>
      <c r="R5100" s="107">
        <v>12</v>
      </c>
    </row>
    <row r="5101" spans="1:18" s="843" customFormat="1" ht="22.5" x14ac:dyDescent="0.25">
      <c r="A5101" s="107" t="s">
        <v>25077</v>
      </c>
      <c r="B5101" s="10" t="s">
        <v>25078</v>
      </c>
      <c r="C5101" s="269" t="s">
        <v>30118</v>
      </c>
      <c r="D5101" s="841" t="s">
        <v>25520</v>
      </c>
      <c r="E5101" s="837">
        <v>1500</v>
      </c>
      <c r="F5101" s="269" t="s">
        <v>26969</v>
      </c>
      <c r="G5101" s="841" t="s">
        <v>26970</v>
      </c>
      <c r="H5101" s="842" t="s">
        <v>25082</v>
      </c>
      <c r="I5101" s="842" t="s">
        <v>25083</v>
      </c>
      <c r="J5101" s="107" t="s">
        <v>19093</v>
      </c>
      <c r="K5101" s="10">
        <v>1</v>
      </c>
      <c r="L5101" s="10">
        <v>12</v>
      </c>
      <c r="M5101" s="838">
        <v>20157</v>
      </c>
      <c r="N5101" s="10">
        <v>1</v>
      </c>
      <c r="O5101" s="107">
        <v>6</v>
      </c>
      <c r="P5101" s="838">
        <v>9810</v>
      </c>
      <c r="Q5101" s="10">
        <v>1</v>
      </c>
      <c r="R5101" s="107">
        <v>12</v>
      </c>
    </row>
    <row r="5102" spans="1:18" s="843" customFormat="1" ht="22.5" x14ac:dyDescent="0.25">
      <c r="A5102" s="107" t="s">
        <v>25077</v>
      </c>
      <c r="B5102" s="10" t="s">
        <v>25078</v>
      </c>
      <c r="C5102" s="269" t="s">
        <v>30118</v>
      </c>
      <c r="D5102" s="841" t="s">
        <v>25302</v>
      </c>
      <c r="E5102" s="837">
        <v>3500</v>
      </c>
      <c r="F5102" s="269" t="s">
        <v>26971</v>
      </c>
      <c r="G5102" s="841" t="s">
        <v>26972</v>
      </c>
      <c r="H5102" s="842" t="s">
        <v>25082</v>
      </c>
      <c r="I5102" s="842" t="s">
        <v>25083</v>
      </c>
      <c r="J5102" s="107" t="s">
        <v>19093</v>
      </c>
      <c r="K5102" s="10">
        <v>1</v>
      </c>
      <c r="L5102" s="10">
        <v>12</v>
      </c>
      <c r="M5102" s="838">
        <v>44913.600000000006</v>
      </c>
      <c r="N5102" s="10">
        <v>1</v>
      </c>
      <c r="O5102" s="107">
        <v>6</v>
      </c>
      <c r="P5102" s="838">
        <v>22159.199999999997</v>
      </c>
      <c r="Q5102" s="10">
        <v>1</v>
      </c>
      <c r="R5102" s="107">
        <v>12</v>
      </c>
    </row>
    <row r="5103" spans="1:18" s="843" customFormat="1" ht="22.5" x14ac:dyDescent="0.25">
      <c r="A5103" s="107" t="s">
        <v>25077</v>
      </c>
      <c r="B5103" s="10" t="s">
        <v>25078</v>
      </c>
      <c r="C5103" s="269" t="s">
        <v>30118</v>
      </c>
      <c r="D5103" s="841" t="s">
        <v>26973</v>
      </c>
      <c r="E5103" s="837">
        <v>7800</v>
      </c>
      <c r="F5103" s="269" t="s">
        <v>26974</v>
      </c>
      <c r="G5103" s="841" t="s">
        <v>26975</v>
      </c>
      <c r="H5103" s="842" t="s">
        <v>25082</v>
      </c>
      <c r="I5103" s="842" t="s">
        <v>25083</v>
      </c>
      <c r="J5103" s="107" t="s">
        <v>19090</v>
      </c>
      <c r="K5103" s="10">
        <v>1</v>
      </c>
      <c r="L5103" s="10">
        <v>12</v>
      </c>
      <c r="M5103" s="838">
        <v>96813.60000000002</v>
      </c>
      <c r="N5103" s="10">
        <v>1</v>
      </c>
      <c r="O5103" s="107">
        <v>6</v>
      </c>
      <c r="P5103" s="838">
        <v>47959.200000000004</v>
      </c>
      <c r="Q5103" s="10">
        <v>1</v>
      </c>
      <c r="R5103" s="107">
        <v>12</v>
      </c>
    </row>
    <row r="5104" spans="1:18" s="843" customFormat="1" ht="22.5" x14ac:dyDescent="0.25">
      <c r="A5104" s="107" t="s">
        <v>25077</v>
      </c>
      <c r="B5104" s="10" t="s">
        <v>25078</v>
      </c>
      <c r="C5104" s="269" t="s">
        <v>30118</v>
      </c>
      <c r="D5104" s="841" t="s">
        <v>26976</v>
      </c>
      <c r="E5104" s="837">
        <v>5500</v>
      </c>
      <c r="F5104" s="269" t="s">
        <v>26977</v>
      </c>
      <c r="G5104" s="841" t="s">
        <v>26978</v>
      </c>
      <c r="H5104" s="842" t="s">
        <v>25082</v>
      </c>
      <c r="I5104" s="842" t="s">
        <v>25083</v>
      </c>
      <c r="J5104" s="107" t="s">
        <v>19093</v>
      </c>
      <c r="K5104" s="10">
        <v>1</v>
      </c>
      <c r="L5104" s="10">
        <v>12</v>
      </c>
      <c r="M5104" s="838">
        <v>68913.60000000002</v>
      </c>
      <c r="N5104" s="10">
        <v>1</v>
      </c>
      <c r="O5104" s="107">
        <v>6</v>
      </c>
      <c r="P5104" s="838">
        <v>34159.199999999997</v>
      </c>
      <c r="Q5104" s="10">
        <v>1</v>
      </c>
      <c r="R5104" s="107">
        <v>12</v>
      </c>
    </row>
    <row r="5105" spans="1:18" s="843" customFormat="1" ht="22.5" x14ac:dyDescent="0.25">
      <c r="A5105" s="107" t="s">
        <v>25077</v>
      </c>
      <c r="B5105" s="10" t="s">
        <v>25078</v>
      </c>
      <c r="C5105" s="269" t="s">
        <v>30118</v>
      </c>
      <c r="D5105" s="841" t="s">
        <v>26979</v>
      </c>
      <c r="E5105" s="837">
        <v>5500</v>
      </c>
      <c r="F5105" s="269" t="s">
        <v>26980</v>
      </c>
      <c r="G5105" s="841" t="s">
        <v>26981</v>
      </c>
      <c r="H5105" s="842" t="s">
        <v>25082</v>
      </c>
      <c r="I5105" s="842" t="s">
        <v>25083</v>
      </c>
      <c r="J5105" s="107" t="s">
        <v>19093</v>
      </c>
      <c r="K5105" s="10">
        <v>1</v>
      </c>
      <c r="L5105" s="10">
        <v>12</v>
      </c>
      <c r="M5105" s="838">
        <v>68913.60000000002</v>
      </c>
      <c r="N5105" s="10">
        <v>1</v>
      </c>
      <c r="O5105" s="107">
        <v>6</v>
      </c>
      <c r="P5105" s="838">
        <v>34159.199999999997</v>
      </c>
      <c r="Q5105" s="10">
        <v>1</v>
      </c>
      <c r="R5105" s="107">
        <v>12</v>
      </c>
    </row>
    <row r="5106" spans="1:18" s="843" customFormat="1" ht="22.5" x14ac:dyDescent="0.25">
      <c r="A5106" s="107" t="s">
        <v>25077</v>
      </c>
      <c r="B5106" s="10" t="s">
        <v>25078</v>
      </c>
      <c r="C5106" s="269" t="s">
        <v>30118</v>
      </c>
      <c r="D5106" s="841" t="s">
        <v>25302</v>
      </c>
      <c r="E5106" s="837">
        <v>4500</v>
      </c>
      <c r="F5106" s="269" t="s">
        <v>26982</v>
      </c>
      <c r="G5106" s="841" t="s">
        <v>26983</v>
      </c>
      <c r="H5106" s="842" t="s">
        <v>25082</v>
      </c>
      <c r="I5106" s="842" t="s">
        <v>25083</v>
      </c>
      <c r="J5106" s="107" t="s">
        <v>19093</v>
      </c>
      <c r="K5106" s="10">
        <v>1</v>
      </c>
      <c r="L5106" s="10">
        <v>12</v>
      </c>
      <c r="M5106" s="838">
        <v>56913.600000000013</v>
      </c>
      <c r="N5106" s="10">
        <v>1</v>
      </c>
      <c r="O5106" s="107">
        <v>6</v>
      </c>
      <c r="P5106" s="838">
        <v>28159.199999999997</v>
      </c>
      <c r="Q5106" s="10">
        <v>1</v>
      </c>
      <c r="R5106" s="107">
        <v>12</v>
      </c>
    </row>
    <row r="5107" spans="1:18" s="843" customFormat="1" ht="22.5" x14ac:dyDescent="0.25">
      <c r="A5107" s="107" t="s">
        <v>25077</v>
      </c>
      <c r="B5107" s="10" t="s">
        <v>25078</v>
      </c>
      <c r="C5107" s="269" t="s">
        <v>30118</v>
      </c>
      <c r="D5107" s="841" t="s">
        <v>26984</v>
      </c>
      <c r="E5107" s="837">
        <v>2000</v>
      </c>
      <c r="F5107" s="269" t="s">
        <v>26985</v>
      </c>
      <c r="G5107" s="841" t="s">
        <v>26986</v>
      </c>
      <c r="H5107" s="842" t="s">
        <v>25082</v>
      </c>
      <c r="I5107" s="842" t="s">
        <v>25083</v>
      </c>
      <c r="J5107" s="107" t="s">
        <v>19093</v>
      </c>
      <c r="K5107" s="10">
        <v>1</v>
      </c>
      <c r="L5107" s="10">
        <v>12</v>
      </c>
      <c r="M5107" s="838">
        <v>26697</v>
      </c>
      <c r="N5107" s="10">
        <v>1</v>
      </c>
      <c r="O5107" s="107">
        <v>6</v>
      </c>
      <c r="P5107" s="838">
        <v>13080</v>
      </c>
      <c r="Q5107" s="10">
        <v>1</v>
      </c>
      <c r="R5107" s="107">
        <v>12</v>
      </c>
    </row>
    <row r="5108" spans="1:18" s="843" customFormat="1" ht="22.5" x14ac:dyDescent="0.25">
      <c r="A5108" s="107" t="s">
        <v>25077</v>
      </c>
      <c r="B5108" s="10" t="s">
        <v>25078</v>
      </c>
      <c r="C5108" s="269" t="s">
        <v>30118</v>
      </c>
      <c r="D5108" s="841" t="s">
        <v>25426</v>
      </c>
      <c r="E5108" s="837">
        <v>1025</v>
      </c>
      <c r="F5108" s="269" t="s">
        <v>26987</v>
      </c>
      <c r="G5108" s="841" t="s">
        <v>26988</v>
      </c>
      <c r="H5108" s="842" t="s">
        <v>25082</v>
      </c>
      <c r="I5108" s="842" t="s">
        <v>25083</v>
      </c>
      <c r="J5108" s="107" t="s">
        <v>19093</v>
      </c>
      <c r="K5108" s="10">
        <v>1</v>
      </c>
      <c r="L5108" s="10">
        <v>12</v>
      </c>
      <c r="M5108" s="838">
        <v>13617</v>
      </c>
      <c r="N5108" s="10">
        <v>1</v>
      </c>
      <c r="O5108" s="107">
        <v>6</v>
      </c>
      <c r="P5108" s="838">
        <v>6540</v>
      </c>
      <c r="Q5108" s="10">
        <v>1</v>
      </c>
      <c r="R5108" s="107">
        <v>12</v>
      </c>
    </row>
    <row r="5109" spans="1:18" s="843" customFormat="1" ht="22.5" x14ac:dyDescent="0.25">
      <c r="A5109" s="107" t="s">
        <v>25077</v>
      </c>
      <c r="B5109" s="10" t="s">
        <v>25078</v>
      </c>
      <c r="C5109" s="269" t="s">
        <v>30118</v>
      </c>
      <c r="D5109" s="841" t="s">
        <v>26381</v>
      </c>
      <c r="E5109" s="837">
        <v>6000</v>
      </c>
      <c r="F5109" s="269" t="s">
        <v>26989</v>
      </c>
      <c r="G5109" s="841" t="s">
        <v>26990</v>
      </c>
      <c r="H5109" s="842" t="s">
        <v>25082</v>
      </c>
      <c r="I5109" s="842" t="s">
        <v>25083</v>
      </c>
      <c r="J5109" s="107" t="s">
        <v>19093</v>
      </c>
      <c r="K5109" s="10">
        <v>1</v>
      </c>
      <c r="L5109" s="10">
        <v>12</v>
      </c>
      <c r="M5109" s="838">
        <v>74913.60000000002</v>
      </c>
      <c r="N5109" s="10">
        <v>1</v>
      </c>
      <c r="O5109" s="107">
        <v>6</v>
      </c>
      <c r="P5109" s="838">
        <v>37159.199999999997</v>
      </c>
      <c r="Q5109" s="10">
        <v>1</v>
      </c>
      <c r="R5109" s="107">
        <v>12</v>
      </c>
    </row>
    <row r="5110" spans="1:18" s="843" customFormat="1" ht="22.5" x14ac:dyDescent="0.25">
      <c r="A5110" s="107" t="s">
        <v>25077</v>
      </c>
      <c r="B5110" s="10" t="s">
        <v>25078</v>
      </c>
      <c r="C5110" s="269" t="s">
        <v>30118</v>
      </c>
      <c r="D5110" s="841" t="s">
        <v>26991</v>
      </c>
      <c r="E5110" s="837">
        <v>8000</v>
      </c>
      <c r="F5110" s="269" t="s">
        <v>26992</v>
      </c>
      <c r="G5110" s="841" t="s">
        <v>26993</v>
      </c>
      <c r="H5110" s="842" t="s">
        <v>25082</v>
      </c>
      <c r="I5110" s="842" t="s">
        <v>25083</v>
      </c>
      <c r="J5110" s="107" t="s">
        <v>19090</v>
      </c>
      <c r="K5110" s="10">
        <v>1</v>
      </c>
      <c r="L5110" s="10">
        <v>12</v>
      </c>
      <c r="M5110" s="838">
        <v>99213.60000000002</v>
      </c>
      <c r="N5110" s="10">
        <v>1</v>
      </c>
      <c r="O5110" s="107">
        <v>6</v>
      </c>
      <c r="P5110" s="838">
        <v>49159.200000000004</v>
      </c>
      <c r="Q5110" s="10">
        <v>1</v>
      </c>
      <c r="R5110" s="107">
        <v>12</v>
      </c>
    </row>
    <row r="5111" spans="1:18" s="843" customFormat="1" ht="22.5" x14ac:dyDescent="0.25">
      <c r="A5111" s="107" t="s">
        <v>25077</v>
      </c>
      <c r="B5111" s="10" t="s">
        <v>25078</v>
      </c>
      <c r="C5111" s="269" t="s">
        <v>30118</v>
      </c>
      <c r="D5111" s="841" t="s">
        <v>25091</v>
      </c>
      <c r="E5111" s="837">
        <v>6500</v>
      </c>
      <c r="F5111" s="269" t="s">
        <v>26994</v>
      </c>
      <c r="G5111" s="841" t="s">
        <v>26995</v>
      </c>
      <c r="H5111" s="842" t="s">
        <v>25082</v>
      </c>
      <c r="I5111" s="842" t="s">
        <v>25083</v>
      </c>
      <c r="J5111" s="107" t="s">
        <v>19093</v>
      </c>
      <c r="K5111" s="10">
        <v>1</v>
      </c>
      <c r="L5111" s="10">
        <v>12</v>
      </c>
      <c r="M5111" s="838">
        <v>80913.60000000002</v>
      </c>
      <c r="N5111" s="10">
        <v>1</v>
      </c>
      <c r="O5111" s="107">
        <v>6</v>
      </c>
      <c r="P5111" s="838">
        <v>40159.200000000004</v>
      </c>
      <c r="Q5111" s="10">
        <v>1</v>
      </c>
      <c r="R5111" s="107">
        <v>12</v>
      </c>
    </row>
    <row r="5112" spans="1:18" s="843" customFormat="1" ht="22.5" x14ac:dyDescent="0.25">
      <c r="A5112" s="107" t="s">
        <v>25077</v>
      </c>
      <c r="B5112" s="10" t="s">
        <v>25078</v>
      </c>
      <c r="C5112" s="269" t="s">
        <v>30118</v>
      </c>
      <c r="D5112" s="841" t="s">
        <v>25166</v>
      </c>
      <c r="E5112" s="837">
        <v>5000</v>
      </c>
      <c r="F5112" s="269" t="s">
        <v>26996</v>
      </c>
      <c r="G5112" s="841" t="s">
        <v>26997</v>
      </c>
      <c r="H5112" s="842" t="s">
        <v>25082</v>
      </c>
      <c r="I5112" s="842" t="s">
        <v>25083</v>
      </c>
      <c r="J5112" s="107" t="s">
        <v>19093</v>
      </c>
      <c r="K5112" s="10">
        <v>1</v>
      </c>
      <c r="L5112" s="10">
        <v>12</v>
      </c>
      <c r="M5112" s="838">
        <v>62913.600000000013</v>
      </c>
      <c r="N5112" s="10">
        <v>1</v>
      </c>
      <c r="O5112" s="107">
        <v>6</v>
      </c>
      <c r="P5112" s="838">
        <v>31159.199999999997</v>
      </c>
      <c r="Q5112" s="10">
        <v>1</v>
      </c>
      <c r="R5112" s="107">
        <v>12</v>
      </c>
    </row>
    <row r="5113" spans="1:18" s="843" customFormat="1" ht="22.5" x14ac:dyDescent="0.25">
      <c r="A5113" s="107" t="s">
        <v>25077</v>
      </c>
      <c r="B5113" s="10" t="s">
        <v>25078</v>
      </c>
      <c r="C5113" s="269" t="s">
        <v>30118</v>
      </c>
      <c r="D5113" s="841" t="s">
        <v>25088</v>
      </c>
      <c r="E5113" s="837">
        <v>8000</v>
      </c>
      <c r="F5113" s="269" t="s">
        <v>26998</v>
      </c>
      <c r="G5113" s="841" t="s">
        <v>26999</v>
      </c>
      <c r="H5113" s="842" t="s">
        <v>25082</v>
      </c>
      <c r="I5113" s="842" t="s">
        <v>25083</v>
      </c>
      <c r="J5113" s="107" t="s">
        <v>19093</v>
      </c>
      <c r="K5113" s="10">
        <v>1</v>
      </c>
      <c r="L5113" s="10">
        <v>12</v>
      </c>
      <c r="M5113" s="838">
        <v>98913.60000000002</v>
      </c>
      <c r="N5113" s="10">
        <v>1</v>
      </c>
      <c r="O5113" s="107">
        <v>6</v>
      </c>
      <c r="P5113" s="838">
        <v>49159.200000000004</v>
      </c>
      <c r="Q5113" s="10">
        <v>1</v>
      </c>
      <c r="R5113" s="107">
        <v>12</v>
      </c>
    </row>
    <row r="5114" spans="1:18" s="843" customFormat="1" ht="22.5" x14ac:dyDescent="0.25">
      <c r="A5114" s="107" t="s">
        <v>25077</v>
      </c>
      <c r="B5114" s="10" t="s">
        <v>25078</v>
      </c>
      <c r="C5114" s="269" t="s">
        <v>30118</v>
      </c>
      <c r="D5114" s="841" t="s">
        <v>25166</v>
      </c>
      <c r="E5114" s="837">
        <v>5000</v>
      </c>
      <c r="F5114" s="269" t="s">
        <v>27000</v>
      </c>
      <c r="G5114" s="841" t="s">
        <v>27001</v>
      </c>
      <c r="H5114" s="842" t="s">
        <v>25082</v>
      </c>
      <c r="I5114" s="842" t="s">
        <v>25083</v>
      </c>
      <c r="J5114" s="107" t="s">
        <v>19093</v>
      </c>
      <c r="K5114" s="10">
        <v>1</v>
      </c>
      <c r="L5114" s="10">
        <v>12</v>
      </c>
      <c r="M5114" s="838">
        <v>62913.600000000013</v>
      </c>
      <c r="N5114" s="10">
        <v>1</v>
      </c>
      <c r="O5114" s="107">
        <v>6</v>
      </c>
      <c r="P5114" s="838">
        <v>31159.199999999997</v>
      </c>
      <c r="Q5114" s="10">
        <v>1</v>
      </c>
      <c r="R5114" s="107">
        <v>12</v>
      </c>
    </row>
    <row r="5115" spans="1:18" s="843" customFormat="1" ht="22.5" x14ac:dyDescent="0.25">
      <c r="A5115" s="107" t="s">
        <v>25077</v>
      </c>
      <c r="B5115" s="10" t="s">
        <v>25078</v>
      </c>
      <c r="C5115" s="269" t="s">
        <v>30118</v>
      </c>
      <c r="D5115" s="841" t="s">
        <v>25302</v>
      </c>
      <c r="E5115" s="837">
        <v>3500</v>
      </c>
      <c r="F5115" s="269" t="s">
        <v>27002</v>
      </c>
      <c r="G5115" s="841" t="s">
        <v>27003</v>
      </c>
      <c r="H5115" s="842" t="s">
        <v>25082</v>
      </c>
      <c r="I5115" s="842" t="s">
        <v>25083</v>
      </c>
      <c r="J5115" s="107" t="s">
        <v>19093</v>
      </c>
      <c r="K5115" s="10">
        <v>1</v>
      </c>
      <c r="L5115" s="10">
        <v>12</v>
      </c>
      <c r="M5115" s="838">
        <v>44979.450000000004</v>
      </c>
      <c r="N5115" s="10">
        <v>1</v>
      </c>
      <c r="O5115" s="107">
        <v>6</v>
      </c>
      <c r="P5115" s="838">
        <v>22159.199999999997</v>
      </c>
      <c r="Q5115" s="10">
        <v>1</v>
      </c>
      <c r="R5115" s="107">
        <v>12</v>
      </c>
    </row>
    <row r="5116" spans="1:18" s="843" customFormat="1" ht="22.5" x14ac:dyDescent="0.25">
      <c r="A5116" s="107" t="s">
        <v>25077</v>
      </c>
      <c r="B5116" s="10" t="s">
        <v>25078</v>
      </c>
      <c r="C5116" s="269" t="s">
        <v>30118</v>
      </c>
      <c r="D5116" s="841" t="s">
        <v>27004</v>
      </c>
      <c r="E5116" s="837">
        <v>7800</v>
      </c>
      <c r="F5116" s="269" t="s">
        <v>27005</v>
      </c>
      <c r="G5116" s="841" t="s">
        <v>27006</v>
      </c>
      <c r="H5116" s="842" t="s">
        <v>25082</v>
      </c>
      <c r="I5116" s="842" t="s">
        <v>25083</v>
      </c>
      <c r="J5116" s="107" t="s">
        <v>19093</v>
      </c>
      <c r="K5116" s="10">
        <v>1</v>
      </c>
      <c r="L5116" s="10">
        <v>12</v>
      </c>
      <c r="M5116" s="838">
        <v>96813.60000000002</v>
      </c>
      <c r="N5116" s="10">
        <v>1</v>
      </c>
      <c r="O5116" s="107">
        <v>6</v>
      </c>
      <c r="P5116" s="838">
        <v>47959.200000000004</v>
      </c>
      <c r="Q5116" s="10">
        <v>1</v>
      </c>
      <c r="R5116" s="107">
        <v>12</v>
      </c>
    </row>
    <row r="5117" spans="1:18" s="843" customFormat="1" ht="22.5" x14ac:dyDescent="0.25">
      <c r="A5117" s="107" t="s">
        <v>25077</v>
      </c>
      <c r="B5117" s="10" t="s">
        <v>25078</v>
      </c>
      <c r="C5117" s="269" t="s">
        <v>30118</v>
      </c>
      <c r="D5117" s="841" t="s">
        <v>26024</v>
      </c>
      <c r="E5117" s="837">
        <v>6000</v>
      </c>
      <c r="F5117" s="269" t="s">
        <v>27007</v>
      </c>
      <c r="G5117" s="841" t="s">
        <v>27008</v>
      </c>
      <c r="H5117" s="842" t="s">
        <v>25082</v>
      </c>
      <c r="I5117" s="842" t="s">
        <v>25083</v>
      </c>
      <c r="J5117" s="107" t="s">
        <v>19093</v>
      </c>
      <c r="K5117" s="10">
        <v>1</v>
      </c>
      <c r="L5117" s="10">
        <v>12</v>
      </c>
      <c r="M5117" s="838">
        <v>74913.60000000002</v>
      </c>
      <c r="N5117" s="10">
        <v>1</v>
      </c>
      <c r="O5117" s="107">
        <v>6</v>
      </c>
      <c r="P5117" s="838">
        <v>37159.199999999997</v>
      </c>
      <c r="Q5117" s="10">
        <v>1</v>
      </c>
      <c r="R5117" s="107">
        <v>12</v>
      </c>
    </row>
    <row r="5118" spans="1:18" s="843" customFormat="1" ht="22.5" x14ac:dyDescent="0.25">
      <c r="A5118" s="107" t="s">
        <v>25077</v>
      </c>
      <c r="B5118" s="10" t="s">
        <v>25078</v>
      </c>
      <c r="C5118" s="269" t="s">
        <v>30118</v>
      </c>
      <c r="D5118" s="841" t="s">
        <v>26892</v>
      </c>
      <c r="E5118" s="837">
        <v>4500</v>
      </c>
      <c r="F5118" s="269" t="s">
        <v>27009</v>
      </c>
      <c r="G5118" s="841" t="s">
        <v>27010</v>
      </c>
      <c r="H5118" s="842" t="s">
        <v>25082</v>
      </c>
      <c r="I5118" s="842" t="s">
        <v>25083</v>
      </c>
      <c r="J5118" s="107" t="s">
        <v>19093</v>
      </c>
      <c r="K5118" s="10">
        <v>1</v>
      </c>
      <c r="L5118" s="10">
        <v>12</v>
      </c>
      <c r="M5118" s="838">
        <v>56913.600000000013</v>
      </c>
      <c r="N5118" s="10">
        <v>1</v>
      </c>
      <c r="O5118" s="107">
        <v>6</v>
      </c>
      <c r="P5118" s="838">
        <v>28159.199999999997</v>
      </c>
      <c r="Q5118" s="10">
        <v>1</v>
      </c>
      <c r="R5118" s="107">
        <v>12</v>
      </c>
    </row>
    <row r="5119" spans="1:18" s="843" customFormat="1" ht="22.5" x14ac:dyDescent="0.25">
      <c r="A5119" s="107" t="s">
        <v>25077</v>
      </c>
      <c r="B5119" s="10" t="s">
        <v>25078</v>
      </c>
      <c r="C5119" s="269" t="s">
        <v>30118</v>
      </c>
      <c r="D5119" s="841" t="s">
        <v>26478</v>
      </c>
      <c r="E5119" s="837">
        <v>3000</v>
      </c>
      <c r="F5119" s="269" t="s">
        <v>27011</v>
      </c>
      <c r="G5119" s="841" t="s">
        <v>27012</v>
      </c>
      <c r="H5119" s="842" t="s">
        <v>25082</v>
      </c>
      <c r="I5119" s="842" t="s">
        <v>25083</v>
      </c>
      <c r="J5119" s="107" t="s">
        <v>19093</v>
      </c>
      <c r="K5119" s="10">
        <v>1</v>
      </c>
      <c r="L5119" s="10">
        <v>12</v>
      </c>
      <c r="M5119" s="838">
        <v>38913.599999999999</v>
      </c>
      <c r="N5119" s="10">
        <v>1</v>
      </c>
      <c r="O5119" s="107">
        <v>6</v>
      </c>
      <c r="P5119" s="838">
        <v>19159.199999999997</v>
      </c>
      <c r="Q5119" s="10">
        <v>1</v>
      </c>
      <c r="R5119" s="107">
        <v>12</v>
      </c>
    </row>
    <row r="5120" spans="1:18" s="843" customFormat="1" ht="22.5" x14ac:dyDescent="0.25">
      <c r="A5120" s="107" t="s">
        <v>25077</v>
      </c>
      <c r="B5120" s="10" t="s">
        <v>25078</v>
      </c>
      <c r="C5120" s="269" t="s">
        <v>30118</v>
      </c>
      <c r="D5120" s="841" t="s">
        <v>25302</v>
      </c>
      <c r="E5120" s="837">
        <v>4500</v>
      </c>
      <c r="F5120" s="269" t="s">
        <v>27013</v>
      </c>
      <c r="G5120" s="841" t="s">
        <v>27014</v>
      </c>
      <c r="H5120" s="842" t="s">
        <v>25082</v>
      </c>
      <c r="I5120" s="842" t="s">
        <v>25083</v>
      </c>
      <c r="J5120" s="107" t="s">
        <v>19093</v>
      </c>
      <c r="K5120" s="10">
        <v>1</v>
      </c>
      <c r="L5120" s="10">
        <v>12</v>
      </c>
      <c r="M5120" s="838">
        <v>56913.600000000013</v>
      </c>
      <c r="N5120" s="10">
        <v>1</v>
      </c>
      <c r="O5120" s="107">
        <v>6</v>
      </c>
      <c r="P5120" s="838">
        <v>28159.199999999997</v>
      </c>
      <c r="Q5120" s="10">
        <v>1</v>
      </c>
      <c r="R5120" s="107">
        <v>12</v>
      </c>
    </row>
    <row r="5121" spans="1:18" s="843" customFormat="1" ht="22.5" x14ac:dyDescent="0.25">
      <c r="A5121" s="107" t="s">
        <v>25077</v>
      </c>
      <c r="B5121" s="10" t="s">
        <v>25078</v>
      </c>
      <c r="C5121" s="269" t="s">
        <v>30118</v>
      </c>
      <c r="D5121" s="841" t="s">
        <v>27015</v>
      </c>
      <c r="E5121" s="837">
        <v>3000</v>
      </c>
      <c r="F5121" s="269" t="s">
        <v>27016</v>
      </c>
      <c r="G5121" s="841" t="s">
        <v>27017</v>
      </c>
      <c r="H5121" s="842" t="s">
        <v>25082</v>
      </c>
      <c r="I5121" s="842" t="s">
        <v>25083</v>
      </c>
      <c r="J5121" s="107" t="s">
        <v>19093</v>
      </c>
      <c r="K5121" s="10">
        <v>1</v>
      </c>
      <c r="L5121" s="10">
        <v>12</v>
      </c>
      <c r="M5121" s="838">
        <v>38913.599999999999</v>
      </c>
      <c r="N5121" s="10">
        <v>1</v>
      </c>
      <c r="O5121" s="107">
        <v>6</v>
      </c>
      <c r="P5121" s="838">
        <v>19159.199999999997</v>
      </c>
      <c r="Q5121" s="10">
        <v>1</v>
      </c>
      <c r="R5121" s="107">
        <v>12</v>
      </c>
    </row>
    <row r="5122" spans="1:18" s="843" customFormat="1" ht="22.5" x14ac:dyDescent="0.25">
      <c r="A5122" s="107" t="s">
        <v>25077</v>
      </c>
      <c r="B5122" s="10" t="s">
        <v>25078</v>
      </c>
      <c r="C5122" s="269" t="s">
        <v>30118</v>
      </c>
      <c r="D5122" s="841" t="s">
        <v>26341</v>
      </c>
      <c r="E5122" s="837">
        <v>5500</v>
      </c>
      <c r="F5122" s="269" t="s">
        <v>27018</v>
      </c>
      <c r="G5122" s="841" t="s">
        <v>27019</v>
      </c>
      <c r="H5122" s="842" t="s">
        <v>25082</v>
      </c>
      <c r="I5122" s="842" t="s">
        <v>25083</v>
      </c>
      <c r="J5122" s="107" t="s">
        <v>19093</v>
      </c>
      <c r="K5122" s="10">
        <v>1</v>
      </c>
      <c r="L5122" s="10">
        <v>12</v>
      </c>
      <c r="M5122" s="838">
        <v>68913.60000000002</v>
      </c>
      <c r="N5122" s="10">
        <v>1</v>
      </c>
      <c r="O5122" s="107">
        <v>6</v>
      </c>
      <c r="P5122" s="838">
        <v>34159.199999999997</v>
      </c>
      <c r="Q5122" s="10">
        <v>1</v>
      </c>
      <c r="R5122" s="107">
        <v>12</v>
      </c>
    </row>
    <row r="5123" spans="1:18" s="843" customFormat="1" ht="22.5" x14ac:dyDescent="0.25">
      <c r="A5123" s="107" t="s">
        <v>25077</v>
      </c>
      <c r="B5123" s="10" t="s">
        <v>25078</v>
      </c>
      <c r="C5123" s="269" t="s">
        <v>30118</v>
      </c>
      <c r="D5123" s="841" t="s">
        <v>26285</v>
      </c>
      <c r="E5123" s="837">
        <v>5500</v>
      </c>
      <c r="F5123" s="269" t="s">
        <v>27020</v>
      </c>
      <c r="G5123" s="841" t="s">
        <v>27021</v>
      </c>
      <c r="H5123" s="842" t="s">
        <v>25082</v>
      </c>
      <c r="I5123" s="842" t="s">
        <v>25083</v>
      </c>
      <c r="J5123" s="107" t="s">
        <v>19093</v>
      </c>
      <c r="K5123" s="10">
        <v>1</v>
      </c>
      <c r="L5123" s="10">
        <v>12</v>
      </c>
      <c r="M5123" s="838">
        <v>68913.60000000002</v>
      </c>
      <c r="N5123" s="10">
        <v>1</v>
      </c>
      <c r="O5123" s="107">
        <v>6</v>
      </c>
      <c r="P5123" s="838">
        <v>34159.199999999997</v>
      </c>
      <c r="Q5123" s="10">
        <v>1</v>
      </c>
      <c r="R5123" s="107">
        <v>12</v>
      </c>
    </row>
    <row r="5124" spans="1:18" s="843" customFormat="1" ht="22.5" x14ac:dyDescent="0.25">
      <c r="A5124" s="107" t="s">
        <v>25077</v>
      </c>
      <c r="B5124" s="10" t="s">
        <v>25078</v>
      </c>
      <c r="C5124" s="269" t="s">
        <v>30118</v>
      </c>
      <c r="D5124" s="841" t="s">
        <v>25302</v>
      </c>
      <c r="E5124" s="837">
        <v>4500</v>
      </c>
      <c r="F5124" s="269" t="s">
        <v>27022</v>
      </c>
      <c r="G5124" s="841" t="s">
        <v>27023</v>
      </c>
      <c r="H5124" s="842" t="s">
        <v>25082</v>
      </c>
      <c r="I5124" s="842" t="s">
        <v>25083</v>
      </c>
      <c r="J5124" s="107" t="s">
        <v>19093</v>
      </c>
      <c r="K5124" s="10">
        <v>1</v>
      </c>
      <c r="L5124" s="10">
        <v>12</v>
      </c>
      <c r="M5124" s="838">
        <v>56913.600000000013</v>
      </c>
      <c r="N5124" s="10">
        <v>1</v>
      </c>
      <c r="O5124" s="107">
        <v>6</v>
      </c>
      <c r="P5124" s="838">
        <v>28159.199999999997</v>
      </c>
      <c r="Q5124" s="10">
        <v>1</v>
      </c>
      <c r="R5124" s="107">
        <v>12</v>
      </c>
    </row>
    <row r="5125" spans="1:18" s="843" customFormat="1" ht="22.5" x14ac:dyDescent="0.25">
      <c r="A5125" s="107" t="s">
        <v>25077</v>
      </c>
      <c r="B5125" s="10" t="s">
        <v>25078</v>
      </c>
      <c r="C5125" s="269" t="s">
        <v>30118</v>
      </c>
      <c r="D5125" s="841" t="s">
        <v>25302</v>
      </c>
      <c r="E5125" s="837">
        <v>4500</v>
      </c>
      <c r="F5125" s="269" t="s">
        <v>27024</v>
      </c>
      <c r="G5125" s="841" t="s">
        <v>27025</v>
      </c>
      <c r="H5125" s="842" t="s">
        <v>25082</v>
      </c>
      <c r="I5125" s="842" t="s">
        <v>25083</v>
      </c>
      <c r="J5125" s="107" t="s">
        <v>19093</v>
      </c>
      <c r="K5125" s="10">
        <v>1</v>
      </c>
      <c r="L5125" s="10">
        <v>12</v>
      </c>
      <c r="M5125" s="838">
        <v>56913.600000000013</v>
      </c>
      <c r="N5125" s="10">
        <v>1</v>
      </c>
      <c r="O5125" s="107">
        <v>6</v>
      </c>
      <c r="P5125" s="838">
        <v>28159.199999999997</v>
      </c>
      <c r="Q5125" s="10">
        <v>1</v>
      </c>
      <c r="R5125" s="107">
        <v>12</v>
      </c>
    </row>
    <row r="5126" spans="1:18" s="843" customFormat="1" ht="22.5" x14ac:dyDescent="0.25">
      <c r="A5126" s="107" t="s">
        <v>25077</v>
      </c>
      <c r="B5126" s="10" t="s">
        <v>25078</v>
      </c>
      <c r="C5126" s="269" t="s">
        <v>30118</v>
      </c>
      <c r="D5126" s="841" t="s">
        <v>26087</v>
      </c>
      <c r="E5126" s="837">
        <v>6000</v>
      </c>
      <c r="F5126" s="269" t="s">
        <v>27026</v>
      </c>
      <c r="G5126" s="841" t="s">
        <v>27027</v>
      </c>
      <c r="H5126" s="842" t="s">
        <v>25082</v>
      </c>
      <c r="I5126" s="842" t="s">
        <v>25083</v>
      </c>
      <c r="J5126" s="107" t="s">
        <v>19093</v>
      </c>
      <c r="K5126" s="10">
        <v>1</v>
      </c>
      <c r="L5126" s="10">
        <v>12</v>
      </c>
      <c r="M5126" s="838">
        <v>74913.60000000002</v>
      </c>
      <c r="N5126" s="10">
        <v>1</v>
      </c>
      <c r="O5126" s="107">
        <v>6</v>
      </c>
      <c r="P5126" s="838">
        <v>37159.199999999997</v>
      </c>
      <c r="Q5126" s="10">
        <v>1</v>
      </c>
      <c r="R5126" s="107">
        <v>12</v>
      </c>
    </row>
    <row r="5127" spans="1:18" s="843" customFormat="1" ht="22.5" x14ac:dyDescent="0.25">
      <c r="A5127" s="107" t="s">
        <v>25077</v>
      </c>
      <c r="B5127" s="10" t="s">
        <v>25078</v>
      </c>
      <c r="C5127" s="269" t="s">
        <v>30118</v>
      </c>
      <c r="D5127" s="841" t="s">
        <v>25166</v>
      </c>
      <c r="E5127" s="837">
        <v>5000</v>
      </c>
      <c r="F5127" s="269" t="s">
        <v>27028</v>
      </c>
      <c r="G5127" s="841" t="s">
        <v>27029</v>
      </c>
      <c r="H5127" s="842" t="s">
        <v>25082</v>
      </c>
      <c r="I5127" s="842" t="s">
        <v>25083</v>
      </c>
      <c r="J5127" s="107" t="s">
        <v>19093</v>
      </c>
      <c r="K5127" s="10">
        <v>1</v>
      </c>
      <c r="L5127" s="10">
        <v>12</v>
      </c>
      <c r="M5127" s="838">
        <v>62913.600000000013</v>
      </c>
      <c r="N5127" s="10">
        <v>1</v>
      </c>
      <c r="O5127" s="107">
        <v>6</v>
      </c>
      <c r="P5127" s="838">
        <v>30992.53</v>
      </c>
      <c r="Q5127" s="10">
        <v>1</v>
      </c>
      <c r="R5127" s="107">
        <v>12</v>
      </c>
    </row>
    <row r="5128" spans="1:18" s="843" customFormat="1" ht="22.5" x14ac:dyDescent="0.25">
      <c r="A5128" s="107" t="s">
        <v>25077</v>
      </c>
      <c r="B5128" s="10" t="s">
        <v>25078</v>
      </c>
      <c r="C5128" s="269" t="s">
        <v>30118</v>
      </c>
      <c r="D5128" s="841" t="s">
        <v>25088</v>
      </c>
      <c r="E5128" s="837">
        <v>8000</v>
      </c>
      <c r="F5128" s="269" t="s">
        <v>27030</v>
      </c>
      <c r="G5128" s="841" t="s">
        <v>27031</v>
      </c>
      <c r="H5128" s="842" t="s">
        <v>25082</v>
      </c>
      <c r="I5128" s="842" t="s">
        <v>25083</v>
      </c>
      <c r="J5128" s="107" t="s">
        <v>19093</v>
      </c>
      <c r="K5128" s="10">
        <v>1</v>
      </c>
      <c r="L5128" s="10">
        <v>12</v>
      </c>
      <c r="M5128" s="838">
        <v>98913.60000000002</v>
      </c>
      <c r="N5128" s="10">
        <v>1</v>
      </c>
      <c r="O5128" s="107">
        <v>6</v>
      </c>
      <c r="P5128" s="838">
        <v>49159.200000000004</v>
      </c>
      <c r="Q5128" s="10">
        <v>1</v>
      </c>
      <c r="R5128" s="107">
        <v>12</v>
      </c>
    </row>
    <row r="5129" spans="1:18" s="843" customFormat="1" ht="22.5" x14ac:dyDescent="0.25">
      <c r="A5129" s="107" t="s">
        <v>25077</v>
      </c>
      <c r="B5129" s="10" t="s">
        <v>25078</v>
      </c>
      <c r="C5129" s="269" t="s">
        <v>30118</v>
      </c>
      <c r="D5129" s="841" t="s">
        <v>26341</v>
      </c>
      <c r="E5129" s="837">
        <v>5500</v>
      </c>
      <c r="F5129" s="269" t="s">
        <v>27032</v>
      </c>
      <c r="G5129" s="841" t="s">
        <v>27033</v>
      </c>
      <c r="H5129" s="842" t="s">
        <v>25082</v>
      </c>
      <c r="I5129" s="842" t="s">
        <v>25083</v>
      </c>
      <c r="J5129" s="107" t="s">
        <v>19093</v>
      </c>
      <c r="K5129" s="10">
        <v>1</v>
      </c>
      <c r="L5129" s="10">
        <v>12</v>
      </c>
      <c r="M5129" s="838">
        <v>68913.60000000002</v>
      </c>
      <c r="N5129" s="10">
        <v>1</v>
      </c>
      <c r="O5129" s="107">
        <v>6</v>
      </c>
      <c r="P5129" s="838">
        <v>34159.199999999997</v>
      </c>
      <c r="Q5129" s="10">
        <v>1</v>
      </c>
      <c r="R5129" s="107">
        <v>12</v>
      </c>
    </row>
    <row r="5130" spans="1:18" s="843" customFormat="1" ht="22.5" x14ac:dyDescent="0.25">
      <c r="A5130" s="107" t="s">
        <v>25077</v>
      </c>
      <c r="B5130" s="10" t="s">
        <v>25078</v>
      </c>
      <c r="C5130" s="269" t="s">
        <v>30118</v>
      </c>
      <c r="D5130" s="841" t="s">
        <v>26952</v>
      </c>
      <c r="E5130" s="837">
        <v>3000</v>
      </c>
      <c r="F5130" s="269" t="s">
        <v>27034</v>
      </c>
      <c r="G5130" s="841" t="s">
        <v>27035</v>
      </c>
      <c r="H5130" s="842" t="s">
        <v>25082</v>
      </c>
      <c r="I5130" s="842" t="s">
        <v>25083</v>
      </c>
      <c r="J5130" s="107" t="s">
        <v>19093</v>
      </c>
      <c r="K5130" s="10">
        <v>1</v>
      </c>
      <c r="L5130" s="10">
        <v>12</v>
      </c>
      <c r="M5130" s="838">
        <v>38913.599999999999</v>
      </c>
      <c r="N5130" s="10">
        <v>1</v>
      </c>
      <c r="O5130" s="107">
        <v>6</v>
      </c>
      <c r="P5130" s="838">
        <v>19159.199999999997</v>
      </c>
      <c r="Q5130" s="10">
        <v>1</v>
      </c>
      <c r="R5130" s="107">
        <v>12</v>
      </c>
    </row>
    <row r="5131" spans="1:18" s="843" customFormat="1" ht="22.5" x14ac:dyDescent="0.25">
      <c r="A5131" s="107" t="s">
        <v>25077</v>
      </c>
      <c r="B5131" s="10" t="s">
        <v>25078</v>
      </c>
      <c r="C5131" s="269" t="s">
        <v>30118</v>
      </c>
      <c r="D5131" s="841" t="s">
        <v>25181</v>
      </c>
      <c r="E5131" s="837">
        <v>3000</v>
      </c>
      <c r="F5131" s="269" t="s">
        <v>27036</v>
      </c>
      <c r="G5131" s="841" t="s">
        <v>27037</v>
      </c>
      <c r="H5131" s="842" t="s">
        <v>25082</v>
      </c>
      <c r="I5131" s="842" t="s">
        <v>25083</v>
      </c>
      <c r="J5131" s="107" t="s">
        <v>19090</v>
      </c>
      <c r="K5131" s="10">
        <v>1</v>
      </c>
      <c r="L5131" s="10">
        <v>12</v>
      </c>
      <c r="M5131" s="838">
        <v>38913.599999999999</v>
      </c>
      <c r="N5131" s="10">
        <v>1</v>
      </c>
      <c r="O5131" s="107">
        <v>6</v>
      </c>
      <c r="P5131" s="838">
        <v>19159.199999999997</v>
      </c>
      <c r="Q5131" s="10">
        <v>1</v>
      </c>
      <c r="R5131" s="107">
        <v>12</v>
      </c>
    </row>
    <row r="5132" spans="1:18" s="843" customFormat="1" ht="22.5" x14ac:dyDescent="0.25">
      <c r="A5132" s="107" t="s">
        <v>25077</v>
      </c>
      <c r="B5132" s="10" t="s">
        <v>25078</v>
      </c>
      <c r="C5132" s="269" t="s">
        <v>30118</v>
      </c>
      <c r="D5132" s="841" t="s">
        <v>27038</v>
      </c>
      <c r="E5132" s="837">
        <v>4500</v>
      </c>
      <c r="F5132" s="269" t="s">
        <v>27039</v>
      </c>
      <c r="G5132" s="841" t="s">
        <v>27040</v>
      </c>
      <c r="H5132" s="842" t="s">
        <v>25082</v>
      </c>
      <c r="I5132" s="842" t="s">
        <v>25083</v>
      </c>
      <c r="J5132" s="107" t="s">
        <v>19093</v>
      </c>
      <c r="K5132" s="10">
        <v>1</v>
      </c>
      <c r="L5132" s="10">
        <v>12</v>
      </c>
      <c r="M5132" s="838">
        <v>56913.600000000013</v>
      </c>
      <c r="N5132" s="10">
        <v>1</v>
      </c>
      <c r="O5132" s="107">
        <v>6</v>
      </c>
      <c r="P5132" s="838">
        <v>28159.199999999997</v>
      </c>
      <c r="Q5132" s="10">
        <v>1</v>
      </c>
      <c r="R5132" s="107">
        <v>12</v>
      </c>
    </row>
    <row r="5133" spans="1:18" s="843" customFormat="1" ht="22.5" x14ac:dyDescent="0.25">
      <c r="A5133" s="107" t="s">
        <v>25077</v>
      </c>
      <c r="B5133" s="10" t="s">
        <v>25078</v>
      </c>
      <c r="C5133" s="269" t="s">
        <v>30118</v>
      </c>
      <c r="D5133" s="841" t="s">
        <v>25302</v>
      </c>
      <c r="E5133" s="837">
        <v>3500</v>
      </c>
      <c r="F5133" s="269" t="s">
        <v>27041</v>
      </c>
      <c r="G5133" s="841" t="s">
        <v>27042</v>
      </c>
      <c r="H5133" s="842" t="s">
        <v>25082</v>
      </c>
      <c r="I5133" s="842" t="s">
        <v>25083</v>
      </c>
      <c r="J5133" s="107" t="s">
        <v>19093</v>
      </c>
      <c r="K5133" s="10">
        <v>1</v>
      </c>
      <c r="L5133" s="10">
        <v>12</v>
      </c>
      <c r="M5133" s="838">
        <v>44913.600000000006</v>
      </c>
      <c r="N5133" s="10">
        <v>1</v>
      </c>
      <c r="O5133" s="107">
        <v>6</v>
      </c>
      <c r="P5133" s="838">
        <v>22159.199999999997</v>
      </c>
      <c r="Q5133" s="10">
        <v>1</v>
      </c>
      <c r="R5133" s="107">
        <v>12</v>
      </c>
    </row>
    <row r="5134" spans="1:18" s="843" customFormat="1" ht="22.5" x14ac:dyDescent="0.25">
      <c r="A5134" s="107" t="s">
        <v>25077</v>
      </c>
      <c r="B5134" s="10" t="s">
        <v>25078</v>
      </c>
      <c r="C5134" s="269" t="s">
        <v>30118</v>
      </c>
      <c r="D5134" s="841" t="s">
        <v>27043</v>
      </c>
      <c r="E5134" s="837">
        <v>4500</v>
      </c>
      <c r="F5134" s="269" t="s">
        <v>27044</v>
      </c>
      <c r="G5134" s="841" t="s">
        <v>27045</v>
      </c>
      <c r="H5134" s="842" t="s">
        <v>25082</v>
      </c>
      <c r="I5134" s="842" t="s">
        <v>25083</v>
      </c>
      <c r="J5134" s="107" t="s">
        <v>19093</v>
      </c>
      <c r="K5134" s="10">
        <v>1</v>
      </c>
      <c r="L5134" s="10">
        <v>12</v>
      </c>
      <c r="M5134" s="838">
        <v>56913.600000000013</v>
      </c>
      <c r="N5134" s="10">
        <v>1</v>
      </c>
      <c r="O5134" s="107">
        <v>6</v>
      </c>
      <c r="P5134" s="838">
        <v>28159.199999999997</v>
      </c>
      <c r="Q5134" s="10">
        <v>1</v>
      </c>
      <c r="R5134" s="107">
        <v>12</v>
      </c>
    </row>
    <row r="5135" spans="1:18" s="843" customFormat="1" ht="22.5" x14ac:dyDescent="0.25">
      <c r="A5135" s="107" t="s">
        <v>25077</v>
      </c>
      <c r="B5135" s="10" t="s">
        <v>25078</v>
      </c>
      <c r="C5135" s="269" t="s">
        <v>30118</v>
      </c>
      <c r="D5135" s="841" t="s">
        <v>25166</v>
      </c>
      <c r="E5135" s="837">
        <v>5000</v>
      </c>
      <c r="F5135" s="269" t="s">
        <v>27046</v>
      </c>
      <c r="G5135" s="841" t="s">
        <v>27047</v>
      </c>
      <c r="H5135" s="842" t="s">
        <v>25082</v>
      </c>
      <c r="I5135" s="842" t="s">
        <v>25083</v>
      </c>
      <c r="J5135" s="107" t="s">
        <v>19093</v>
      </c>
      <c r="K5135" s="10">
        <v>1</v>
      </c>
      <c r="L5135" s="10">
        <v>12</v>
      </c>
      <c r="M5135" s="838">
        <v>62913.600000000013</v>
      </c>
      <c r="N5135" s="10">
        <v>1</v>
      </c>
      <c r="O5135" s="107">
        <v>6</v>
      </c>
      <c r="P5135" s="838">
        <v>31159.199999999997</v>
      </c>
      <c r="Q5135" s="10">
        <v>1</v>
      </c>
      <c r="R5135" s="107">
        <v>12</v>
      </c>
    </row>
    <row r="5136" spans="1:18" s="843" customFormat="1" ht="22.5" x14ac:dyDescent="0.25">
      <c r="A5136" s="107" t="s">
        <v>25077</v>
      </c>
      <c r="B5136" s="10" t="s">
        <v>25078</v>
      </c>
      <c r="C5136" s="269" t="s">
        <v>30118</v>
      </c>
      <c r="D5136" s="841" t="s">
        <v>25166</v>
      </c>
      <c r="E5136" s="837">
        <v>5000</v>
      </c>
      <c r="F5136" s="269" t="s">
        <v>27048</v>
      </c>
      <c r="G5136" s="841" t="s">
        <v>27049</v>
      </c>
      <c r="H5136" s="842" t="s">
        <v>25082</v>
      </c>
      <c r="I5136" s="842" t="s">
        <v>25083</v>
      </c>
      <c r="J5136" s="107" t="s">
        <v>19093</v>
      </c>
      <c r="K5136" s="10">
        <v>1</v>
      </c>
      <c r="L5136" s="10">
        <v>12</v>
      </c>
      <c r="M5136" s="838">
        <v>62913.600000000013</v>
      </c>
      <c r="N5136" s="10">
        <v>1</v>
      </c>
      <c r="O5136" s="107">
        <v>6</v>
      </c>
      <c r="P5136" s="838">
        <v>31159.199999999997</v>
      </c>
      <c r="Q5136" s="10">
        <v>1</v>
      </c>
      <c r="R5136" s="107">
        <v>12</v>
      </c>
    </row>
    <row r="5137" spans="1:18" s="843" customFormat="1" ht="22.5" x14ac:dyDescent="0.25">
      <c r="A5137" s="107" t="s">
        <v>25077</v>
      </c>
      <c r="B5137" s="10" t="s">
        <v>25078</v>
      </c>
      <c r="C5137" s="269" t="s">
        <v>30118</v>
      </c>
      <c r="D5137" s="841" t="s">
        <v>27050</v>
      </c>
      <c r="E5137" s="837">
        <v>6000</v>
      </c>
      <c r="F5137" s="269" t="s">
        <v>27051</v>
      </c>
      <c r="G5137" s="841" t="s">
        <v>27052</v>
      </c>
      <c r="H5137" s="842" t="s">
        <v>25082</v>
      </c>
      <c r="I5137" s="842" t="s">
        <v>25083</v>
      </c>
      <c r="J5137" s="107" t="s">
        <v>19093</v>
      </c>
      <c r="K5137" s="10">
        <v>1</v>
      </c>
      <c r="L5137" s="10">
        <v>12</v>
      </c>
      <c r="M5137" s="838">
        <v>74913.60000000002</v>
      </c>
      <c r="N5137" s="10">
        <v>1</v>
      </c>
      <c r="O5137" s="107">
        <v>6</v>
      </c>
      <c r="P5137" s="838">
        <v>37159.199999999997</v>
      </c>
      <c r="Q5137" s="10">
        <v>1</v>
      </c>
      <c r="R5137" s="107">
        <v>12</v>
      </c>
    </row>
    <row r="5138" spans="1:18" s="843" customFormat="1" ht="22.5" x14ac:dyDescent="0.25">
      <c r="A5138" s="107" t="s">
        <v>25077</v>
      </c>
      <c r="B5138" s="10" t="s">
        <v>25078</v>
      </c>
      <c r="C5138" s="269" t="s">
        <v>30118</v>
      </c>
      <c r="D5138" s="841" t="s">
        <v>27053</v>
      </c>
      <c r="E5138" s="837">
        <v>4500</v>
      </c>
      <c r="F5138" s="269" t="s">
        <v>27054</v>
      </c>
      <c r="G5138" s="841" t="s">
        <v>27055</v>
      </c>
      <c r="H5138" s="842" t="s">
        <v>25082</v>
      </c>
      <c r="I5138" s="842" t="s">
        <v>25083</v>
      </c>
      <c r="J5138" s="107" t="s">
        <v>19093</v>
      </c>
      <c r="K5138" s="10">
        <v>1</v>
      </c>
      <c r="L5138" s="10">
        <v>12</v>
      </c>
      <c r="M5138" s="838">
        <v>56913.600000000013</v>
      </c>
      <c r="N5138" s="10">
        <v>1</v>
      </c>
      <c r="O5138" s="107">
        <v>6</v>
      </c>
      <c r="P5138" s="838">
        <v>28159.199999999997</v>
      </c>
      <c r="Q5138" s="10">
        <v>1</v>
      </c>
      <c r="R5138" s="107">
        <v>12</v>
      </c>
    </row>
    <row r="5139" spans="1:18" s="843" customFormat="1" ht="22.5" x14ac:dyDescent="0.25">
      <c r="A5139" s="107" t="s">
        <v>25077</v>
      </c>
      <c r="B5139" s="10" t="s">
        <v>25078</v>
      </c>
      <c r="C5139" s="269" t="s">
        <v>30118</v>
      </c>
      <c r="D5139" s="841" t="s">
        <v>25302</v>
      </c>
      <c r="E5139" s="837">
        <v>4500</v>
      </c>
      <c r="F5139" s="269" t="s">
        <v>27056</v>
      </c>
      <c r="G5139" s="841" t="s">
        <v>27057</v>
      </c>
      <c r="H5139" s="842" t="s">
        <v>25082</v>
      </c>
      <c r="I5139" s="842" t="s">
        <v>25083</v>
      </c>
      <c r="J5139" s="107" t="s">
        <v>19093</v>
      </c>
      <c r="K5139" s="10">
        <v>1</v>
      </c>
      <c r="L5139" s="10">
        <v>12</v>
      </c>
      <c r="M5139" s="838">
        <v>56913.600000000013</v>
      </c>
      <c r="N5139" s="10">
        <v>1</v>
      </c>
      <c r="O5139" s="107">
        <v>6</v>
      </c>
      <c r="P5139" s="838">
        <v>28159.199999999997</v>
      </c>
      <c r="Q5139" s="10">
        <v>1</v>
      </c>
      <c r="R5139" s="107">
        <v>12</v>
      </c>
    </row>
    <row r="5140" spans="1:18" s="843" customFormat="1" ht="22.5" x14ac:dyDescent="0.25">
      <c r="A5140" s="107" t="s">
        <v>25077</v>
      </c>
      <c r="B5140" s="10" t="s">
        <v>25078</v>
      </c>
      <c r="C5140" s="269" t="s">
        <v>30118</v>
      </c>
      <c r="D5140" s="841" t="s">
        <v>25088</v>
      </c>
      <c r="E5140" s="837">
        <v>8000</v>
      </c>
      <c r="F5140" s="269" t="s">
        <v>27058</v>
      </c>
      <c r="G5140" s="841" t="s">
        <v>27059</v>
      </c>
      <c r="H5140" s="842" t="s">
        <v>25082</v>
      </c>
      <c r="I5140" s="842" t="s">
        <v>25390</v>
      </c>
      <c r="J5140" s="107" t="s">
        <v>19587</v>
      </c>
      <c r="K5140" s="10">
        <v>1</v>
      </c>
      <c r="L5140" s="10">
        <v>12</v>
      </c>
      <c r="M5140" s="838">
        <v>98913.60000000002</v>
      </c>
      <c r="N5140" s="10">
        <v>1</v>
      </c>
      <c r="O5140" s="107">
        <v>6</v>
      </c>
      <c r="P5140" s="838">
        <v>49159.200000000004</v>
      </c>
      <c r="Q5140" s="10">
        <v>1</v>
      </c>
      <c r="R5140" s="107">
        <v>12</v>
      </c>
    </row>
    <row r="5141" spans="1:18" s="843" customFormat="1" ht="22.5" x14ac:dyDescent="0.25">
      <c r="A5141" s="107" t="s">
        <v>25077</v>
      </c>
      <c r="B5141" s="10" t="s">
        <v>25078</v>
      </c>
      <c r="C5141" s="269" t="s">
        <v>30118</v>
      </c>
      <c r="D5141" s="841" t="s">
        <v>25234</v>
      </c>
      <c r="E5141" s="837">
        <v>3000</v>
      </c>
      <c r="F5141" s="269" t="s">
        <v>27060</v>
      </c>
      <c r="G5141" s="841" t="s">
        <v>27061</v>
      </c>
      <c r="H5141" s="842" t="s">
        <v>25082</v>
      </c>
      <c r="I5141" s="842" t="s">
        <v>25083</v>
      </c>
      <c r="J5141" s="107" t="s">
        <v>19090</v>
      </c>
      <c r="K5141" s="10">
        <v>1</v>
      </c>
      <c r="L5141" s="10">
        <v>12</v>
      </c>
      <c r="M5141" s="838">
        <v>38913.599999999999</v>
      </c>
      <c r="N5141" s="10">
        <v>1</v>
      </c>
      <c r="O5141" s="107">
        <v>6</v>
      </c>
      <c r="P5141" s="838">
        <v>19159.199999999997</v>
      </c>
      <c r="Q5141" s="10">
        <v>1</v>
      </c>
      <c r="R5141" s="107">
        <v>12</v>
      </c>
    </row>
    <row r="5142" spans="1:18" s="843" customFormat="1" ht="22.5" x14ac:dyDescent="0.25">
      <c r="A5142" s="107" t="s">
        <v>25077</v>
      </c>
      <c r="B5142" s="10" t="s">
        <v>25078</v>
      </c>
      <c r="C5142" s="269" t="s">
        <v>30118</v>
      </c>
      <c r="D5142" s="841" t="s">
        <v>25321</v>
      </c>
      <c r="E5142" s="837">
        <v>2800</v>
      </c>
      <c r="F5142" s="269" t="s">
        <v>27062</v>
      </c>
      <c r="G5142" s="841" t="s">
        <v>27063</v>
      </c>
      <c r="H5142" s="842" t="s">
        <v>25082</v>
      </c>
      <c r="I5142" s="842" t="s">
        <v>25083</v>
      </c>
      <c r="J5142" s="107" t="s">
        <v>19090</v>
      </c>
      <c r="K5142" s="10">
        <v>1</v>
      </c>
      <c r="L5142" s="10">
        <v>12</v>
      </c>
      <c r="M5142" s="838">
        <v>36513.599999999999</v>
      </c>
      <c r="N5142" s="10">
        <v>1</v>
      </c>
      <c r="O5142" s="107">
        <v>6</v>
      </c>
      <c r="P5142" s="838">
        <v>17959.199999999997</v>
      </c>
      <c r="Q5142" s="10">
        <v>1</v>
      </c>
      <c r="R5142" s="107">
        <v>12</v>
      </c>
    </row>
    <row r="5143" spans="1:18" s="843" customFormat="1" ht="22.5" x14ac:dyDescent="0.25">
      <c r="A5143" s="107" t="s">
        <v>25077</v>
      </c>
      <c r="B5143" s="10" t="s">
        <v>25078</v>
      </c>
      <c r="C5143" s="269" t="s">
        <v>30118</v>
      </c>
      <c r="D5143" s="841" t="s">
        <v>25166</v>
      </c>
      <c r="E5143" s="837">
        <v>5000</v>
      </c>
      <c r="F5143" s="269" t="s">
        <v>27064</v>
      </c>
      <c r="G5143" s="841" t="s">
        <v>27065</v>
      </c>
      <c r="H5143" s="842" t="s">
        <v>25082</v>
      </c>
      <c r="I5143" s="842" t="s">
        <v>25083</v>
      </c>
      <c r="J5143" s="107" t="s">
        <v>19093</v>
      </c>
      <c r="K5143" s="10">
        <v>1</v>
      </c>
      <c r="L5143" s="10">
        <v>12</v>
      </c>
      <c r="M5143" s="838">
        <v>62913.600000000013</v>
      </c>
      <c r="N5143" s="10">
        <v>1</v>
      </c>
      <c r="O5143" s="107">
        <v>6</v>
      </c>
      <c r="P5143" s="838">
        <v>31159.199999999997</v>
      </c>
      <c r="Q5143" s="10">
        <v>1</v>
      </c>
      <c r="R5143" s="107">
        <v>12</v>
      </c>
    </row>
    <row r="5144" spans="1:18" s="843" customFormat="1" ht="22.5" x14ac:dyDescent="0.25">
      <c r="A5144" s="107" t="s">
        <v>25077</v>
      </c>
      <c r="B5144" s="10" t="s">
        <v>25078</v>
      </c>
      <c r="C5144" s="269" t="s">
        <v>30118</v>
      </c>
      <c r="D5144" s="841" t="s">
        <v>26341</v>
      </c>
      <c r="E5144" s="837">
        <v>5500</v>
      </c>
      <c r="F5144" s="269" t="s">
        <v>27066</v>
      </c>
      <c r="G5144" s="841" t="s">
        <v>27067</v>
      </c>
      <c r="H5144" s="842" t="s">
        <v>25082</v>
      </c>
      <c r="I5144" s="842" t="s">
        <v>25083</v>
      </c>
      <c r="J5144" s="107" t="s">
        <v>19093</v>
      </c>
      <c r="K5144" s="10">
        <v>1</v>
      </c>
      <c r="L5144" s="10">
        <v>12</v>
      </c>
      <c r="M5144" s="838">
        <v>60582.040000000015</v>
      </c>
      <c r="N5144" s="10">
        <v>1</v>
      </c>
      <c r="O5144" s="107">
        <v>6</v>
      </c>
      <c r="P5144" s="838">
        <v>34159.199999999997</v>
      </c>
      <c r="Q5144" s="10">
        <v>1</v>
      </c>
      <c r="R5144" s="107">
        <v>12</v>
      </c>
    </row>
    <row r="5145" spans="1:18" s="843" customFormat="1" ht="22.5" x14ac:dyDescent="0.25">
      <c r="A5145" s="107" t="s">
        <v>25077</v>
      </c>
      <c r="B5145" s="10" t="s">
        <v>25078</v>
      </c>
      <c r="C5145" s="269" t="s">
        <v>30118</v>
      </c>
      <c r="D5145" s="841" t="s">
        <v>25302</v>
      </c>
      <c r="E5145" s="837">
        <v>3500</v>
      </c>
      <c r="F5145" s="269" t="s">
        <v>27068</v>
      </c>
      <c r="G5145" s="841" t="s">
        <v>27069</v>
      </c>
      <c r="H5145" s="842" t="s">
        <v>25082</v>
      </c>
      <c r="I5145" s="842" t="s">
        <v>25083</v>
      </c>
      <c r="J5145" s="107" t="s">
        <v>19093</v>
      </c>
      <c r="K5145" s="10">
        <v>1</v>
      </c>
      <c r="L5145" s="10">
        <v>12</v>
      </c>
      <c r="M5145" s="838">
        <v>44913.600000000006</v>
      </c>
      <c r="N5145" s="10">
        <v>1</v>
      </c>
      <c r="O5145" s="107">
        <v>6</v>
      </c>
      <c r="P5145" s="838">
        <v>22159.199999999997</v>
      </c>
      <c r="Q5145" s="10">
        <v>1</v>
      </c>
      <c r="R5145" s="107">
        <v>12</v>
      </c>
    </row>
    <row r="5146" spans="1:18" s="843" customFormat="1" ht="22.5" x14ac:dyDescent="0.25">
      <c r="A5146" s="107" t="s">
        <v>25077</v>
      </c>
      <c r="B5146" s="10" t="s">
        <v>25078</v>
      </c>
      <c r="C5146" s="269" t="s">
        <v>30118</v>
      </c>
      <c r="D5146" s="841" t="s">
        <v>25166</v>
      </c>
      <c r="E5146" s="837">
        <v>5000</v>
      </c>
      <c r="F5146" s="269" t="s">
        <v>27070</v>
      </c>
      <c r="G5146" s="841" t="s">
        <v>27071</v>
      </c>
      <c r="H5146" s="842" t="s">
        <v>25082</v>
      </c>
      <c r="I5146" s="842" t="s">
        <v>25083</v>
      </c>
      <c r="J5146" s="107" t="s">
        <v>19093</v>
      </c>
      <c r="K5146" s="10">
        <v>1</v>
      </c>
      <c r="L5146" s="10">
        <v>12</v>
      </c>
      <c r="M5146" s="838">
        <v>62913.600000000013</v>
      </c>
      <c r="N5146" s="10">
        <v>1</v>
      </c>
      <c r="O5146" s="107">
        <v>6</v>
      </c>
      <c r="P5146" s="838">
        <v>26494.199999999997</v>
      </c>
      <c r="Q5146" s="10">
        <v>1</v>
      </c>
      <c r="R5146" s="107">
        <v>12</v>
      </c>
    </row>
    <row r="5147" spans="1:18" s="843" customFormat="1" ht="22.5" x14ac:dyDescent="0.25">
      <c r="A5147" s="107" t="s">
        <v>25077</v>
      </c>
      <c r="B5147" s="10" t="s">
        <v>25078</v>
      </c>
      <c r="C5147" s="269" t="s">
        <v>30118</v>
      </c>
      <c r="D5147" s="841" t="s">
        <v>25384</v>
      </c>
      <c r="E5147" s="837">
        <v>4500</v>
      </c>
      <c r="F5147" s="269" t="s">
        <v>27072</v>
      </c>
      <c r="G5147" s="841" t="s">
        <v>27073</v>
      </c>
      <c r="H5147" s="842" t="s">
        <v>25082</v>
      </c>
      <c r="I5147" s="842" t="s">
        <v>25083</v>
      </c>
      <c r="J5147" s="107" t="s">
        <v>19093</v>
      </c>
      <c r="K5147" s="10">
        <v>1</v>
      </c>
      <c r="L5147" s="10">
        <v>12</v>
      </c>
      <c r="M5147" s="838">
        <v>56763.600000000013</v>
      </c>
      <c r="N5147" s="10">
        <v>1</v>
      </c>
      <c r="O5147" s="107">
        <v>6</v>
      </c>
      <c r="P5147" s="838">
        <v>28159.199999999997</v>
      </c>
      <c r="Q5147" s="10">
        <v>1</v>
      </c>
      <c r="R5147" s="107">
        <v>12</v>
      </c>
    </row>
    <row r="5148" spans="1:18" s="843" customFormat="1" ht="22.5" x14ac:dyDescent="0.25">
      <c r="A5148" s="107" t="s">
        <v>25077</v>
      </c>
      <c r="B5148" s="10" t="s">
        <v>25078</v>
      </c>
      <c r="C5148" s="269" t="s">
        <v>30118</v>
      </c>
      <c r="D5148" s="841" t="s">
        <v>25234</v>
      </c>
      <c r="E5148" s="837">
        <v>3000</v>
      </c>
      <c r="F5148" s="269" t="s">
        <v>27074</v>
      </c>
      <c r="G5148" s="841" t="s">
        <v>27075</v>
      </c>
      <c r="H5148" s="842" t="s">
        <v>25082</v>
      </c>
      <c r="I5148" s="842" t="s">
        <v>25083</v>
      </c>
      <c r="J5148" s="107" t="s">
        <v>19093</v>
      </c>
      <c r="K5148" s="10">
        <v>2</v>
      </c>
      <c r="L5148" s="10">
        <v>1</v>
      </c>
      <c r="M5148" s="838">
        <v>3217.8</v>
      </c>
      <c r="N5148" s="10">
        <v>1</v>
      </c>
      <c r="O5148" s="107">
        <v>6</v>
      </c>
      <c r="P5148" s="838">
        <v>19001.759999999998</v>
      </c>
      <c r="Q5148" s="10">
        <v>1</v>
      </c>
      <c r="R5148" s="107">
        <v>12</v>
      </c>
    </row>
    <row r="5149" spans="1:18" s="843" customFormat="1" ht="22.5" x14ac:dyDescent="0.25">
      <c r="A5149" s="107" t="s">
        <v>25077</v>
      </c>
      <c r="B5149" s="10" t="s">
        <v>25078</v>
      </c>
      <c r="C5149" s="269" t="s">
        <v>30118</v>
      </c>
      <c r="D5149" s="841" t="s">
        <v>27076</v>
      </c>
      <c r="E5149" s="837">
        <v>3500</v>
      </c>
      <c r="F5149" s="269" t="s">
        <v>27077</v>
      </c>
      <c r="G5149" s="841" t="s">
        <v>27078</v>
      </c>
      <c r="H5149" s="842" t="s">
        <v>25082</v>
      </c>
      <c r="I5149" s="842" t="s">
        <v>25083</v>
      </c>
      <c r="J5149" s="107" t="s">
        <v>19093</v>
      </c>
      <c r="K5149" s="10">
        <v>1</v>
      </c>
      <c r="L5149" s="10">
        <v>2</v>
      </c>
      <c r="M5149" s="838">
        <v>7295.6</v>
      </c>
      <c r="N5149" s="10">
        <v>1</v>
      </c>
      <c r="O5149" s="107">
        <v>6</v>
      </c>
      <c r="P5149" s="838">
        <v>22159.199999999997</v>
      </c>
      <c r="Q5149" s="10">
        <v>1</v>
      </c>
      <c r="R5149" s="107">
        <v>12</v>
      </c>
    </row>
    <row r="5150" spans="1:18" s="843" customFormat="1" ht="22.5" x14ac:dyDescent="0.25">
      <c r="A5150" s="107" t="s">
        <v>25077</v>
      </c>
      <c r="B5150" s="10" t="s">
        <v>25078</v>
      </c>
      <c r="C5150" s="269" t="s">
        <v>30118</v>
      </c>
      <c r="D5150" s="841" t="s">
        <v>25136</v>
      </c>
      <c r="E5150" s="837">
        <v>6500</v>
      </c>
      <c r="F5150" s="269" t="s">
        <v>27079</v>
      </c>
      <c r="G5150" s="841" t="s">
        <v>27080</v>
      </c>
      <c r="H5150" s="842" t="s">
        <v>25082</v>
      </c>
      <c r="I5150" s="842" t="s">
        <v>25083</v>
      </c>
      <c r="J5150" s="107" t="s">
        <v>19093</v>
      </c>
      <c r="K5150" s="10">
        <v>1</v>
      </c>
      <c r="L5150" s="10">
        <v>12</v>
      </c>
      <c r="M5150" s="838">
        <v>80913.60000000002</v>
      </c>
      <c r="N5150" s="10">
        <v>1</v>
      </c>
      <c r="O5150" s="107">
        <v>6</v>
      </c>
      <c r="P5150" s="838">
        <v>40159.200000000004</v>
      </c>
      <c r="Q5150" s="10">
        <v>1</v>
      </c>
      <c r="R5150" s="107">
        <v>12</v>
      </c>
    </row>
    <row r="5151" spans="1:18" s="843" customFormat="1" ht="22.5" x14ac:dyDescent="0.25">
      <c r="A5151" s="107" t="s">
        <v>25077</v>
      </c>
      <c r="B5151" s="10" t="s">
        <v>25078</v>
      </c>
      <c r="C5151" s="269" t="s">
        <v>30118</v>
      </c>
      <c r="D5151" s="841" t="s">
        <v>25314</v>
      </c>
      <c r="E5151" s="837">
        <v>8000</v>
      </c>
      <c r="F5151" s="269" t="s">
        <v>27081</v>
      </c>
      <c r="G5151" s="841" t="s">
        <v>27082</v>
      </c>
      <c r="H5151" s="842" t="s">
        <v>25082</v>
      </c>
      <c r="I5151" s="842" t="s">
        <v>25083</v>
      </c>
      <c r="J5151" s="107" t="s">
        <v>19093</v>
      </c>
      <c r="K5151" s="10">
        <v>1</v>
      </c>
      <c r="L5151" s="10">
        <v>12</v>
      </c>
      <c r="M5151" s="838">
        <v>99213.60000000002</v>
      </c>
      <c r="N5151" s="10">
        <v>1</v>
      </c>
      <c r="O5151" s="107">
        <v>6</v>
      </c>
      <c r="P5151" s="838">
        <v>49159.200000000004</v>
      </c>
      <c r="Q5151" s="10">
        <v>1</v>
      </c>
      <c r="R5151" s="107">
        <v>12</v>
      </c>
    </row>
    <row r="5152" spans="1:18" s="843" customFormat="1" ht="22.5" x14ac:dyDescent="0.25">
      <c r="A5152" s="107" t="s">
        <v>25077</v>
      </c>
      <c r="B5152" s="10" t="s">
        <v>25078</v>
      </c>
      <c r="C5152" s="269" t="s">
        <v>30118</v>
      </c>
      <c r="D5152" s="841" t="s">
        <v>26279</v>
      </c>
      <c r="E5152" s="837">
        <v>3500</v>
      </c>
      <c r="F5152" s="269" t="s">
        <v>27083</v>
      </c>
      <c r="G5152" s="841" t="s">
        <v>27084</v>
      </c>
      <c r="H5152" s="842" t="s">
        <v>25082</v>
      </c>
      <c r="I5152" s="842" t="s">
        <v>25083</v>
      </c>
      <c r="J5152" s="107" t="s">
        <v>19093</v>
      </c>
      <c r="K5152" s="10">
        <v>1</v>
      </c>
      <c r="L5152" s="10">
        <v>12</v>
      </c>
      <c r="M5152" s="838">
        <v>44913.600000000006</v>
      </c>
      <c r="N5152" s="10">
        <v>1</v>
      </c>
      <c r="O5152" s="107">
        <v>6</v>
      </c>
      <c r="P5152" s="838">
        <v>22159.199999999997</v>
      </c>
      <c r="Q5152" s="10">
        <v>1</v>
      </c>
      <c r="R5152" s="107">
        <v>12</v>
      </c>
    </row>
    <row r="5153" spans="1:18" s="843" customFormat="1" ht="22.5" x14ac:dyDescent="0.25">
      <c r="A5153" s="107" t="s">
        <v>25077</v>
      </c>
      <c r="B5153" s="10" t="s">
        <v>25078</v>
      </c>
      <c r="C5153" s="269" t="s">
        <v>30118</v>
      </c>
      <c r="D5153" s="841" t="s">
        <v>25302</v>
      </c>
      <c r="E5153" s="837">
        <v>6000</v>
      </c>
      <c r="F5153" s="269" t="s">
        <v>27085</v>
      </c>
      <c r="G5153" s="841" t="s">
        <v>27086</v>
      </c>
      <c r="H5153" s="842" t="s">
        <v>25082</v>
      </c>
      <c r="I5153" s="842" t="s">
        <v>25083</v>
      </c>
      <c r="J5153" s="107" t="s">
        <v>19093</v>
      </c>
      <c r="K5153" s="10">
        <v>1</v>
      </c>
      <c r="L5153" s="10">
        <v>12</v>
      </c>
      <c r="M5153" s="838">
        <v>62961.700000000012</v>
      </c>
      <c r="N5153" s="10">
        <v>1</v>
      </c>
      <c r="O5153" s="107">
        <v>6</v>
      </c>
      <c r="P5153" s="838">
        <v>11772.6</v>
      </c>
      <c r="Q5153" s="10">
        <v>1</v>
      </c>
      <c r="R5153" s="107">
        <v>12</v>
      </c>
    </row>
    <row r="5154" spans="1:18" s="843" customFormat="1" ht="22.5" x14ac:dyDescent="0.25">
      <c r="A5154" s="107" t="s">
        <v>25077</v>
      </c>
      <c r="B5154" s="10" t="s">
        <v>25078</v>
      </c>
      <c r="C5154" s="269" t="s">
        <v>30118</v>
      </c>
      <c r="D5154" s="841" t="s">
        <v>25088</v>
      </c>
      <c r="E5154" s="837">
        <v>8000</v>
      </c>
      <c r="F5154" s="269" t="s">
        <v>27087</v>
      </c>
      <c r="G5154" s="841" t="s">
        <v>27088</v>
      </c>
      <c r="H5154" s="842" t="s">
        <v>25082</v>
      </c>
      <c r="I5154" s="842" t="s">
        <v>25083</v>
      </c>
      <c r="J5154" s="107" t="s">
        <v>19093</v>
      </c>
      <c r="K5154" s="10">
        <v>1</v>
      </c>
      <c r="L5154" s="10">
        <v>9</v>
      </c>
      <c r="M5154" s="838">
        <v>72126.87000000001</v>
      </c>
      <c r="N5154" s="10">
        <v>1</v>
      </c>
      <c r="O5154" s="107">
        <v>6</v>
      </c>
      <c r="P5154" s="838">
        <v>49159.200000000004</v>
      </c>
      <c r="Q5154" s="10">
        <v>1</v>
      </c>
      <c r="R5154" s="107">
        <v>12</v>
      </c>
    </row>
    <row r="5155" spans="1:18" s="843" customFormat="1" ht="22.5" x14ac:dyDescent="0.25">
      <c r="A5155" s="107" t="s">
        <v>25077</v>
      </c>
      <c r="B5155" s="10" t="s">
        <v>25078</v>
      </c>
      <c r="C5155" s="269" t="s">
        <v>30118</v>
      </c>
      <c r="D5155" s="841" t="s">
        <v>27089</v>
      </c>
      <c r="E5155" s="837">
        <v>3500</v>
      </c>
      <c r="F5155" s="269" t="s">
        <v>27090</v>
      </c>
      <c r="G5155" s="841" t="s">
        <v>27091</v>
      </c>
      <c r="H5155" s="842" t="s">
        <v>25082</v>
      </c>
      <c r="I5155" s="842" t="s">
        <v>25083</v>
      </c>
      <c r="J5155" s="107" t="s">
        <v>19093</v>
      </c>
      <c r="K5155" s="10">
        <v>1</v>
      </c>
      <c r="L5155" s="10">
        <v>12</v>
      </c>
      <c r="M5155" s="838">
        <v>44913.600000000006</v>
      </c>
      <c r="N5155" s="10">
        <v>1</v>
      </c>
      <c r="O5155" s="107">
        <v>6</v>
      </c>
      <c r="P5155" s="838">
        <v>22159.199999999997</v>
      </c>
      <c r="Q5155" s="10">
        <v>1</v>
      </c>
      <c r="R5155" s="107">
        <v>12</v>
      </c>
    </row>
    <row r="5156" spans="1:18" s="843" customFormat="1" ht="22.5" x14ac:dyDescent="0.25">
      <c r="A5156" s="107" t="s">
        <v>25077</v>
      </c>
      <c r="B5156" s="10" t="s">
        <v>25078</v>
      </c>
      <c r="C5156" s="269" t="s">
        <v>30118</v>
      </c>
      <c r="D5156" s="841" t="s">
        <v>27015</v>
      </c>
      <c r="E5156" s="837">
        <v>3000</v>
      </c>
      <c r="F5156" s="269" t="s">
        <v>27092</v>
      </c>
      <c r="G5156" s="841" t="s">
        <v>27093</v>
      </c>
      <c r="H5156" s="842" t="s">
        <v>25082</v>
      </c>
      <c r="I5156" s="842" t="s">
        <v>25083</v>
      </c>
      <c r="J5156" s="107" t="s">
        <v>19093</v>
      </c>
      <c r="K5156" s="10">
        <v>1</v>
      </c>
      <c r="L5156" s="10">
        <v>12</v>
      </c>
      <c r="M5156" s="838">
        <v>38913.599999999999</v>
      </c>
      <c r="N5156" s="10">
        <v>1</v>
      </c>
      <c r="O5156" s="107">
        <v>6</v>
      </c>
      <c r="P5156" s="838">
        <v>19159.199999999997</v>
      </c>
      <c r="Q5156" s="10">
        <v>1</v>
      </c>
      <c r="R5156" s="107">
        <v>12</v>
      </c>
    </row>
    <row r="5157" spans="1:18" s="843" customFormat="1" ht="22.5" x14ac:dyDescent="0.25">
      <c r="A5157" s="107" t="s">
        <v>25077</v>
      </c>
      <c r="B5157" s="10" t="s">
        <v>25078</v>
      </c>
      <c r="C5157" s="269" t="s">
        <v>30118</v>
      </c>
      <c r="D5157" s="841" t="s">
        <v>25302</v>
      </c>
      <c r="E5157" s="837">
        <v>4500</v>
      </c>
      <c r="F5157" s="269" t="s">
        <v>27094</v>
      </c>
      <c r="G5157" s="841" t="s">
        <v>27095</v>
      </c>
      <c r="H5157" s="842" t="s">
        <v>25082</v>
      </c>
      <c r="I5157" s="842" t="s">
        <v>25083</v>
      </c>
      <c r="J5157" s="107" t="s">
        <v>19093</v>
      </c>
      <c r="K5157" s="10">
        <v>1</v>
      </c>
      <c r="L5157" s="10">
        <v>12</v>
      </c>
      <c r="M5157" s="838">
        <v>56913.600000000013</v>
      </c>
      <c r="N5157" s="10">
        <v>1</v>
      </c>
      <c r="O5157" s="107">
        <v>6</v>
      </c>
      <c r="P5157" s="838">
        <v>28159.199999999997</v>
      </c>
      <c r="Q5157" s="10">
        <v>1</v>
      </c>
      <c r="R5157" s="107">
        <v>12</v>
      </c>
    </row>
    <row r="5158" spans="1:18" s="843" customFormat="1" ht="22.5" x14ac:dyDescent="0.25">
      <c r="A5158" s="107" t="s">
        <v>25077</v>
      </c>
      <c r="B5158" s="10" t="s">
        <v>25078</v>
      </c>
      <c r="C5158" s="269" t="s">
        <v>30118</v>
      </c>
      <c r="D5158" s="841" t="s">
        <v>25302</v>
      </c>
      <c r="E5158" s="837">
        <v>3500</v>
      </c>
      <c r="F5158" s="269" t="s">
        <v>27096</v>
      </c>
      <c r="G5158" s="841" t="s">
        <v>27097</v>
      </c>
      <c r="H5158" s="842" t="s">
        <v>25082</v>
      </c>
      <c r="I5158" s="842" t="s">
        <v>25083</v>
      </c>
      <c r="J5158" s="107" t="s">
        <v>19093</v>
      </c>
      <c r="K5158" s="10">
        <v>1</v>
      </c>
      <c r="L5158" s="10">
        <v>12</v>
      </c>
      <c r="M5158" s="838">
        <v>44913.600000000006</v>
      </c>
      <c r="N5158" s="10">
        <v>1</v>
      </c>
      <c r="O5158" s="107">
        <v>6</v>
      </c>
      <c r="P5158" s="838">
        <v>22159.199999999997</v>
      </c>
      <c r="Q5158" s="10">
        <v>1</v>
      </c>
      <c r="R5158" s="107">
        <v>12</v>
      </c>
    </row>
    <row r="5159" spans="1:18" s="843" customFormat="1" ht="22.5" x14ac:dyDescent="0.25">
      <c r="A5159" s="107" t="s">
        <v>25077</v>
      </c>
      <c r="B5159" s="10" t="s">
        <v>25078</v>
      </c>
      <c r="C5159" s="269" t="s">
        <v>30118</v>
      </c>
      <c r="D5159" s="841" t="s">
        <v>27098</v>
      </c>
      <c r="E5159" s="837">
        <v>7000</v>
      </c>
      <c r="F5159" s="269" t="s">
        <v>27099</v>
      </c>
      <c r="G5159" s="841" t="s">
        <v>27100</v>
      </c>
      <c r="H5159" s="842" t="s">
        <v>25082</v>
      </c>
      <c r="I5159" s="842" t="s">
        <v>25083</v>
      </c>
      <c r="J5159" s="107" t="s">
        <v>19093</v>
      </c>
      <c r="K5159" s="10">
        <v>2</v>
      </c>
      <c r="L5159" s="10">
        <v>1</v>
      </c>
      <c r="M5159" s="838">
        <v>7217.8</v>
      </c>
      <c r="N5159" s="10">
        <v>1</v>
      </c>
      <c r="O5159" s="107">
        <v>6</v>
      </c>
      <c r="P5159" s="838">
        <v>42925.87</v>
      </c>
      <c r="Q5159" s="10">
        <v>1</v>
      </c>
      <c r="R5159" s="107">
        <v>12</v>
      </c>
    </row>
    <row r="5160" spans="1:18" s="843" customFormat="1" ht="22.5" x14ac:dyDescent="0.25">
      <c r="A5160" s="107" t="s">
        <v>25077</v>
      </c>
      <c r="B5160" s="10" t="s">
        <v>25078</v>
      </c>
      <c r="C5160" s="269" t="s">
        <v>30118</v>
      </c>
      <c r="D5160" s="841" t="s">
        <v>25384</v>
      </c>
      <c r="E5160" s="837">
        <v>4500</v>
      </c>
      <c r="F5160" s="269" t="s">
        <v>27101</v>
      </c>
      <c r="G5160" s="841" t="s">
        <v>27102</v>
      </c>
      <c r="H5160" s="842" t="s">
        <v>25082</v>
      </c>
      <c r="I5160" s="842" t="s">
        <v>25083</v>
      </c>
      <c r="J5160" s="107" t="s">
        <v>19093</v>
      </c>
      <c r="K5160" s="10">
        <v>1</v>
      </c>
      <c r="L5160" s="10">
        <v>12</v>
      </c>
      <c r="M5160" s="838">
        <v>56913.600000000013</v>
      </c>
      <c r="N5160" s="10">
        <v>1</v>
      </c>
      <c r="O5160" s="107">
        <v>6</v>
      </c>
      <c r="P5160" s="838">
        <v>28159.199999999997</v>
      </c>
      <c r="Q5160" s="10">
        <v>1</v>
      </c>
      <c r="R5160" s="107">
        <v>12</v>
      </c>
    </row>
    <row r="5161" spans="1:18" s="843" customFormat="1" ht="22.5" x14ac:dyDescent="0.25">
      <c r="A5161" s="107" t="s">
        <v>25077</v>
      </c>
      <c r="B5161" s="10" t="s">
        <v>25078</v>
      </c>
      <c r="C5161" s="269" t="s">
        <v>30118</v>
      </c>
      <c r="D5161" s="841" t="s">
        <v>25166</v>
      </c>
      <c r="E5161" s="837">
        <v>5000</v>
      </c>
      <c r="F5161" s="269" t="s">
        <v>27103</v>
      </c>
      <c r="G5161" s="841" t="s">
        <v>27104</v>
      </c>
      <c r="H5161" s="842" t="s">
        <v>25082</v>
      </c>
      <c r="I5161" s="842" t="s">
        <v>25083</v>
      </c>
      <c r="J5161" s="107" t="s">
        <v>19093</v>
      </c>
      <c r="K5161" s="10">
        <v>1</v>
      </c>
      <c r="L5161" s="10">
        <v>12</v>
      </c>
      <c r="M5161" s="838">
        <v>62913.600000000013</v>
      </c>
      <c r="N5161" s="10">
        <v>1</v>
      </c>
      <c r="O5161" s="107">
        <v>6</v>
      </c>
      <c r="P5161" s="838">
        <v>31159.199999999997</v>
      </c>
      <c r="Q5161" s="10">
        <v>1</v>
      </c>
      <c r="R5161" s="107">
        <v>12</v>
      </c>
    </row>
    <row r="5162" spans="1:18" s="843" customFormat="1" ht="22.5" x14ac:dyDescent="0.25">
      <c r="A5162" s="107" t="s">
        <v>25077</v>
      </c>
      <c r="B5162" s="10" t="s">
        <v>25078</v>
      </c>
      <c r="C5162" s="269" t="s">
        <v>30118</v>
      </c>
      <c r="D5162" s="841" t="s">
        <v>25302</v>
      </c>
      <c r="E5162" s="837">
        <v>3500</v>
      </c>
      <c r="F5162" s="269" t="s">
        <v>27105</v>
      </c>
      <c r="G5162" s="841" t="s">
        <v>27106</v>
      </c>
      <c r="H5162" s="842" t="s">
        <v>25082</v>
      </c>
      <c r="I5162" s="842" t="s">
        <v>25083</v>
      </c>
      <c r="J5162" s="107" t="s">
        <v>19093</v>
      </c>
      <c r="K5162" s="10">
        <v>1</v>
      </c>
      <c r="L5162" s="10">
        <v>12</v>
      </c>
      <c r="M5162" s="838">
        <v>44913.600000000006</v>
      </c>
      <c r="N5162" s="10">
        <v>1</v>
      </c>
      <c r="O5162" s="107">
        <v>6</v>
      </c>
      <c r="P5162" s="838">
        <v>22159.199999999997</v>
      </c>
      <c r="Q5162" s="10">
        <v>1</v>
      </c>
      <c r="R5162" s="107">
        <v>12</v>
      </c>
    </row>
    <row r="5163" spans="1:18" s="843" customFormat="1" ht="22.5" x14ac:dyDescent="0.25">
      <c r="A5163" s="107" t="s">
        <v>25077</v>
      </c>
      <c r="B5163" s="10" t="s">
        <v>25078</v>
      </c>
      <c r="C5163" s="269" t="s">
        <v>30118</v>
      </c>
      <c r="D5163" s="841" t="s">
        <v>26279</v>
      </c>
      <c r="E5163" s="837">
        <v>3500</v>
      </c>
      <c r="F5163" s="269" t="s">
        <v>27107</v>
      </c>
      <c r="G5163" s="841" t="s">
        <v>27108</v>
      </c>
      <c r="H5163" s="842" t="s">
        <v>25082</v>
      </c>
      <c r="I5163" s="842" t="s">
        <v>25083</v>
      </c>
      <c r="J5163" s="107" t="s">
        <v>19093</v>
      </c>
      <c r="K5163" s="10">
        <v>1</v>
      </c>
      <c r="L5163" s="10">
        <v>12</v>
      </c>
      <c r="M5163" s="838">
        <v>44913.600000000006</v>
      </c>
      <c r="N5163" s="10">
        <v>1</v>
      </c>
      <c r="O5163" s="107">
        <v>6</v>
      </c>
      <c r="P5163" s="838">
        <v>22159.199999999997</v>
      </c>
      <c r="Q5163" s="10">
        <v>1</v>
      </c>
      <c r="R5163" s="107">
        <v>12</v>
      </c>
    </row>
    <row r="5164" spans="1:18" s="843" customFormat="1" ht="22.5" x14ac:dyDescent="0.25">
      <c r="A5164" s="107" t="s">
        <v>25077</v>
      </c>
      <c r="B5164" s="10" t="s">
        <v>25078</v>
      </c>
      <c r="C5164" s="269" t="s">
        <v>30118</v>
      </c>
      <c r="D5164" s="841" t="s">
        <v>25384</v>
      </c>
      <c r="E5164" s="837">
        <v>4500</v>
      </c>
      <c r="F5164" s="269" t="s">
        <v>27109</v>
      </c>
      <c r="G5164" s="841" t="s">
        <v>27110</v>
      </c>
      <c r="H5164" s="842" t="s">
        <v>25082</v>
      </c>
      <c r="I5164" s="842" t="s">
        <v>25083</v>
      </c>
      <c r="J5164" s="107" t="s">
        <v>19093</v>
      </c>
      <c r="K5164" s="10">
        <v>1</v>
      </c>
      <c r="L5164" s="10">
        <v>12</v>
      </c>
      <c r="M5164" s="838">
        <v>56913.600000000013</v>
      </c>
      <c r="N5164" s="10">
        <v>1</v>
      </c>
      <c r="O5164" s="107">
        <v>6</v>
      </c>
      <c r="P5164" s="838">
        <v>28159.199999999997</v>
      </c>
      <c r="Q5164" s="10">
        <v>1</v>
      </c>
      <c r="R5164" s="107">
        <v>12</v>
      </c>
    </row>
    <row r="5165" spans="1:18" s="843" customFormat="1" ht="22.5" x14ac:dyDescent="0.25">
      <c r="A5165" s="107" t="s">
        <v>25077</v>
      </c>
      <c r="B5165" s="10" t="s">
        <v>25078</v>
      </c>
      <c r="C5165" s="269" t="s">
        <v>30118</v>
      </c>
      <c r="D5165" s="841" t="s">
        <v>26577</v>
      </c>
      <c r="E5165" s="837">
        <v>4500</v>
      </c>
      <c r="F5165" s="269" t="s">
        <v>27111</v>
      </c>
      <c r="G5165" s="841" t="s">
        <v>27112</v>
      </c>
      <c r="H5165" s="842" t="s">
        <v>25082</v>
      </c>
      <c r="I5165" s="842" t="s">
        <v>25083</v>
      </c>
      <c r="J5165" s="107" t="s">
        <v>19093</v>
      </c>
      <c r="K5165" s="10">
        <v>2</v>
      </c>
      <c r="L5165" s="10">
        <v>1</v>
      </c>
      <c r="M5165" s="838">
        <v>4717.8</v>
      </c>
      <c r="N5165" s="10">
        <v>1</v>
      </c>
      <c r="O5165" s="107">
        <v>6</v>
      </c>
      <c r="P5165" s="838">
        <v>28159.199999999997</v>
      </c>
      <c r="Q5165" s="10">
        <v>1</v>
      </c>
      <c r="R5165" s="107">
        <v>12</v>
      </c>
    </row>
    <row r="5166" spans="1:18" s="843" customFormat="1" ht="22.5" x14ac:dyDescent="0.25">
      <c r="A5166" s="107" t="s">
        <v>25077</v>
      </c>
      <c r="B5166" s="10" t="s">
        <v>25078</v>
      </c>
      <c r="C5166" s="269" t="s">
        <v>30118</v>
      </c>
      <c r="D5166" s="841" t="s">
        <v>25384</v>
      </c>
      <c r="E5166" s="837">
        <v>4500</v>
      </c>
      <c r="F5166" s="269" t="s">
        <v>27113</v>
      </c>
      <c r="G5166" s="841" t="s">
        <v>27114</v>
      </c>
      <c r="H5166" s="842" t="s">
        <v>25082</v>
      </c>
      <c r="I5166" s="842" t="s">
        <v>25083</v>
      </c>
      <c r="J5166" s="107" t="s">
        <v>19093</v>
      </c>
      <c r="K5166" s="10">
        <v>1</v>
      </c>
      <c r="L5166" s="10">
        <v>12</v>
      </c>
      <c r="M5166" s="838">
        <v>56913.600000000013</v>
      </c>
      <c r="N5166" s="10">
        <v>1</v>
      </c>
      <c r="O5166" s="107">
        <v>6</v>
      </c>
      <c r="P5166" s="838">
        <v>28159.199999999997</v>
      </c>
      <c r="Q5166" s="10">
        <v>1</v>
      </c>
      <c r="R5166" s="107">
        <v>12</v>
      </c>
    </row>
    <row r="5167" spans="1:18" s="843" customFormat="1" ht="22.5" x14ac:dyDescent="0.25">
      <c r="A5167" s="107" t="s">
        <v>25077</v>
      </c>
      <c r="B5167" s="10" t="s">
        <v>25078</v>
      </c>
      <c r="C5167" s="269" t="s">
        <v>30118</v>
      </c>
      <c r="D5167" s="841" t="s">
        <v>26279</v>
      </c>
      <c r="E5167" s="837">
        <v>3500</v>
      </c>
      <c r="F5167" s="269" t="s">
        <v>27115</v>
      </c>
      <c r="G5167" s="841" t="s">
        <v>27116</v>
      </c>
      <c r="H5167" s="842" t="s">
        <v>25082</v>
      </c>
      <c r="I5167" s="842" t="s">
        <v>25083</v>
      </c>
      <c r="J5167" s="107" t="s">
        <v>19093</v>
      </c>
      <c r="K5167" s="10">
        <v>1</v>
      </c>
      <c r="L5167" s="10">
        <v>12</v>
      </c>
      <c r="M5167" s="838">
        <v>44913.600000000006</v>
      </c>
      <c r="N5167" s="10">
        <v>1</v>
      </c>
      <c r="O5167" s="107">
        <v>6</v>
      </c>
      <c r="P5167" s="838">
        <v>22159.199999999997</v>
      </c>
      <c r="Q5167" s="10">
        <v>1</v>
      </c>
      <c r="R5167" s="107">
        <v>12</v>
      </c>
    </row>
    <row r="5168" spans="1:18" s="843" customFormat="1" ht="22.5" x14ac:dyDescent="0.25">
      <c r="A5168" s="107" t="s">
        <v>25077</v>
      </c>
      <c r="B5168" s="10" t="s">
        <v>25078</v>
      </c>
      <c r="C5168" s="269" t="s">
        <v>30118</v>
      </c>
      <c r="D5168" s="841" t="s">
        <v>25384</v>
      </c>
      <c r="E5168" s="837">
        <v>5500</v>
      </c>
      <c r="F5168" s="269" t="s">
        <v>27117</v>
      </c>
      <c r="G5168" s="841" t="s">
        <v>27118</v>
      </c>
      <c r="H5168" s="842" t="s">
        <v>25082</v>
      </c>
      <c r="I5168" s="842" t="s">
        <v>25083</v>
      </c>
      <c r="J5168" s="107" t="s">
        <v>19093</v>
      </c>
      <c r="K5168" s="10">
        <v>1</v>
      </c>
      <c r="L5168" s="10">
        <v>2</v>
      </c>
      <c r="M5168" s="838">
        <v>11162.26</v>
      </c>
      <c r="N5168" s="10">
        <v>1</v>
      </c>
      <c r="O5168" s="107">
        <v>6</v>
      </c>
      <c r="P5168" s="838">
        <v>34159.199999999997</v>
      </c>
      <c r="Q5168" s="10">
        <v>1</v>
      </c>
      <c r="R5168" s="107">
        <v>12</v>
      </c>
    </row>
    <row r="5169" spans="1:18" s="843" customFormat="1" ht="22.5" x14ac:dyDescent="0.25">
      <c r="A5169" s="107" t="s">
        <v>25077</v>
      </c>
      <c r="B5169" s="10" t="s">
        <v>25078</v>
      </c>
      <c r="C5169" s="269" t="s">
        <v>30118</v>
      </c>
      <c r="D5169" s="841" t="s">
        <v>26279</v>
      </c>
      <c r="E5169" s="837">
        <v>3500</v>
      </c>
      <c r="F5169" s="269" t="s">
        <v>27119</v>
      </c>
      <c r="G5169" s="841" t="s">
        <v>27120</v>
      </c>
      <c r="H5169" s="842" t="s">
        <v>25082</v>
      </c>
      <c r="I5169" s="842" t="s">
        <v>25083</v>
      </c>
      <c r="J5169" s="107" t="s">
        <v>19093</v>
      </c>
      <c r="K5169" s="10">
        <v>2</v>
      </c>
      <c r="L5169" s="10">
        <v>1</v>
      </c>
      <c r="M5169" s="838">
        <v>3717.8</v>
      </c>
      <c r="N5169" s="10">
        <v>1</v>
      </c>
      <c r="O5169" s="107">
        <v>6</v>
      </c>
      <c r="P5169" s="838">
        <v>21809.199999999997</v>
      </c>
      <c r="Q5169" s="10">
        <v>1</v>
      </c>
      <c r="R5169" s="107">
        <v>12</v>
      </c>
    </row>
    <row r="5170" spans="1:18" s="843" customFormat="1" ht="22.5" x14ac:dyDescent="0.25">
      <c r="A5170" s="107" t="s">
        <v>25077</v>
      </c>
      <c r="B5170" s="10" t="s">
        <v>25078</v>
      </c>
      <c r="C5170" s="269" t="s">
        <v>30118</v>
      </c>
      <c r="D5170" s="841" t="s">
        <v>26551</v>
      </c>
      <c r="E5170" s="837">
        <v>3000</v>
      </c>
      <c r="F5170" s="269" t="s">
        <v>27121</v>
      </c>
      <c r="G5170" s="841" t="s">
        <v>27122</v>
      </c>
      <c r="H5170" s="842" t="s">
        <v>25082</v>
      </c>
      <c r="I5170" s="842" t="s">
        <v>25083</v>
      </c>
      <c r="J5170" s="107" t="s">
        <v>19090</v>
      </c>
      <c r="K5170" s="10">
        <v>1</v>
      </c>
      <c r="L5170" s="10">
        <v>12</v>
      </c>
      <c r="M5170" s="838">
        <v>38913.599999999999</v>
      </c>
      <c r="N5170" s="10">
        <v>1</v>
      </c>
      <c r="O5170" s="107">
        <v>6</v>
      </c>
      <c r="P5170" s="838">
        <v>19159.199999999997</v>
      </c>
      <c r="Q5170" s="10">
        <v>1</v>
      </c>
      <c r="R5170" s="107">
        <v>12</v>
      </c>
    </row>
    <row r="5171" spans="1:18" s="843" customFormat="1" ht="22.5" x14ac:dyDescent="0.25">
      <c r="A5171" s="107" t="s">
        <v>25077</v>
      </c>
      <c r="B5171" s="10" t="s">
        <v>25078</v>
      </c>
      <c r="C5171" s="269" t="s">
        <v>30118</v>
      </c>
      <c r="D5171" s="841" t="s">
        <v>26279</v>
      </c>
      <c r="E5171" s="837">
        <v>3500</v>
      </c>
      <c r="F5171" s="269" t="s">
        <v>27123</v>
      </c>
      <c r="G5171" s="841" t="s">
        <v>27124</v>
      </c>
      <c r="H5171" s="842" t="s">
        <v>25082</v>
      </c>
      <c r="I5171" s="842" t="s">
        <v>25083</v>
      </c>
      <c r="J5171" s="107" t="s">
        <v>19093</v>
      </c>
      <c r="K5171" s="10">
        <v>1</v>
      </c>
      <c r="L5171" s="10">
        <v>12</v>
      </c>
      <c r="M5171" s="838">
        <v>44913.600000000006</v>
      </c>
      <c r="N5171" s="10">
        <v>1</v>
      </c>
      <c r="O5171" s="107">
        <v>6</v>
      </c>
      <c r="P5171" s="838">
        <v>22159.199999999997</v>
      </c>
      <c r="Q5171" s="10">
        <v>1</v>
      </c>
      <c r="R5171" s="107">
        <v>12</v>
      </c>
    </row>
    <row r="5172" spans="1:18" s="843" customFormat="1" ht="22.5" x14ac:dyDescent="0.25">
      <c r="A5172" s="107" t="s">
        <v>25077</v>
      </c>
      <c r="B5172" s="10" t="s">
        <v>25078</v>
      </c>
      <c r="C5172" s="269" t="s">
        <v>30118</v>
      </c>
      <c r="D5172" s="841" t="s">
        <v>25384</v>
      </c>
      <c r="E5172" s="837">
        <v>4500</v>
      </c>
      <c r="F5172" s="269" t="s">
        <v>27125</v>
      </c>
      <c r="G5172" s="841" t="s">
        <v>27126</v>
      </c>
      <c r="H5172" s="842" t="s">
        <v>25082</v>
      </c>
      <c r="I5172" s="842" t="s">
        <v>25083</v>
      </c>
      <c r="J5172" s="107" t="s">
        <v>19093</v>
      </c>
      <c r="K5172" s="10">
        <v>1</v>
      </c>
      <c r="L5172" s="10">
        <v>12</v>
      </c>
      <c r="M5172" s="838">
        <v>56913.600000000013</v>
      </c>
      <c r="N5172" s="10">
        <v>1</v>
      </c>
      <c r="O5172" s="107">
        <v>6</v>
      </c>
      <c r="P5172" s="838">
        <v>28159.199999999997</v>
      </c>
      <c r="Q5172" s="10">
        <v>1</v>
      </c>
      <c r="R5172" s="107">
        <v>12</v>
      </c>
    </row>
    <row r="5173" spans="1:18" s="843" customFormat="1" ht="22.5" x14ac:dyDescent="0.25">
      <c r="A5173" s="107" t="s">
        <v>25077</v>
      </c>
      <c r="B5173" s="10" t="s">
        <v>25078</v>
      </c>
      <c r="C5173" s="269" t="s">
        <v>30118</v>
      </c>
      <c r="D5173" s="841" t="s">
        <v>25088</v>
      </c>
      <c r="E5173" s="837">
        <v>8000</v>
      </c>
      <c r="F5173" s="269" t="s">
        <v>27127</v>
      </c>
      <c r="G5173" s="841" t="s">
        <v>27128</v>
      </c>
      <c r="H5173" s="842" t="s">
        <v>25082</v>
      </c>
      <c r="I5173" s="842" t="s">
        <v>25083</v>
      </c>
      <c r="J5173" s="107" t="s">
        <v>19093</v>
      </c>
      <c r="K5173" s="10">
        <v>1</v>
      </c>
      <c r="L5173" s="10">
        <v>12</v>
      </c>
      <c r="M5173" s="838">
        <v>98913.60000000002</v>
      </c>
      <c r="N5173" s="10">
        <v>1</v>
      </c>
      <c r="O5173" s="107">
        <v>6</v>
      </c>
      <c r="P5173" s="838">
        <v>49159.200000000004</v>
      </c>
      <c r="Q5173" s="10">
        <v>1</v>
      </c>
      <c r="R5173" s="107">
        <v>12</v>
      </c>
    </row>
    <row r="5174" spans="1:18" s="843" customFormat="1" ht="22.5" x14ac:dyDescent="0.25">
      <c r="A5174" s="107" t="s">
        <v>25077</v>
      </c>
      <c r="B5174" s="10" t="s">
        <v>25078</v>
      </c>
      <c r="C5174" s="269" t="s">
        <v>30118</v>
      </c>
      <c r="D5174" s="841" t="s">
        <v>27043</v>
      </c>
      <c r="E5174" s="837">
        <v>4500</v>
      </c>
      <c r="F5174" s="269" t="s">
        <v>27129</v>
      </c>
      <c r="G5174" s="841" t="s">
        <v>27130</v>
      </c>
      <c r="H5174" s="842" t="s">
        <v>25082</v>
      </c>
      <c r="I5174" s="842" t="s">
        <v>25083</v>
      </c>
      <c r="J5174" s="107" t="s">
        <v>19093</v>
      </c>
      <c r="K5174" s="10">
        <v>1</v>
      </c>
      <c r="L5174" s="10">
        <v>12</v>
      </c>
      <c r="M5174" s="838">
        <v>56174.30000000001</v>
      </c>
      <c r="N5174" s="10">
        <v>1</v>
      </c>
      <c r="O5174" s="107">
        <v>6</v>
      </c>
      <c r="P5174" s="838">
        <v>28159.199999999997</v>
      </c>
      <c r="Q5174" s="10">
        <v>1</v>
      </c>
      <c r="R5174" s="107">
        <v>12</v>
      </c>
    </row>
    <row r="5175" spans="1:18" s="843" customFormat="1" ht="22.5" x14ac:dyDescent="0.25">
      <c r="A5175" s="107" t="s">
        <v>25077</v>
      </c>
      <c r="B5175" s="10" t="s">
        <v>25078</v>
      </c>
      <c r="C5175" s="269" t="s">
        <v>30118</v>
      </c>
      <c r="D5175" s="841" t="s">
        <v>26916</v>
      </c>
      <c r="E5175" s="837">
        <v>5000</v>
      </c>
      <c r="F5175" s="269" t="s">
        <v>27131</v>
      </c>
      <c r="G5175" s="841" t="s">
        <v>27132</v>
      </c>
      <c r="H5175" s="842" t="s">
        <v>25082</v>
      </c>
      <c r="I5175" s="842" t="s">
        <v>25083</v>
      </c>
      <c r="J5175" s="107" t="s">
        <v>19093</v>
      </c>
      <c r="K5175" s="10">
        <v>1</v>
      </c>
      <c r="L5175" s="10">
        <v>12</v>
      </c>
      <c r="M5175" s="838">
        <v>62913.600000000013</v>
      </c>
      <c r="N5175" s="10">
        <v>1</v>
      </c>
      <c r="O5175" s="107">
        <v>6</v>
      </c>
      <c r="P5175" s="838">
        <v>31159.199999999997</v>
      </c>
      <c r="Q5175" s="10">
        <v>1</v>
      </c>
      <c r="R5175" s="107">
        <v>12</v>
      </c>
    </row>
    <row r="5176" spans="1:18" s="843" customFormat="1" ht="22.5" x14ac:dyDescent="0.25">
      <c r="A5176" s="107" t="s">
        <v>25077</v>
      </c>
      <c r="B5176" s="10" t="s">
        <v>19548</v>
      </c>
      <c r="C5176" s="269" t="s">
        <v>30118</v>
      </c>
      <c r="D5176" s="841" t="s">
        <v>25384</v>
      </c>
      <c r="E5176" s="837">
        <v>5500</v>
      </c>
      <c r="F5176" s="269" t="s">
        <v>27133</v>
      </c>
      <c r="G5176" s="841" t="s">
        <v>27134</v>
      </c>
      <c r="H5176" s="842" t="s">
        <v>25082</v>
      </c>
      <c r="I5176" s="842" t="s">
        <v>25083</v>
      </c>
      <c r="J5176" s="107" t="s">
        <v>19093</v>
      </c>
      <c r="K5176" s="10">
        <v>1</v>
      </c>
      <c r="L5176" s="10">
        <v>2</v>
      </c>
      <c r="M5176" s="838">
        <v>11162.26</v>
      </c>
      <c r="N5176" s="10">
        <v>1</v>
      </c>
      <c r="O5176" s="107">
        <v>6</v>
      </c>
      <c r="P5176" s="838">
        <v>34159.199999999997</v>
      </c>
      <c r="Q5176" s="10">
        <v>1</v>
      </c>
      <c r="R5176" s="107">
        <v>12</v>
      </c>
    </row>
    <row r="5177" spans="1:18" s="843" customFormat="1" ht="22.5" x14ac:dyDescent="0.25">
      <c r="A5177" s="107" t="s">
        <v>25077</v>
      </c>
      <c r="B5177" s="10" t="s">
        <v>19548</v>
      </c>
      <c r="C5177" s="269" t="s">
        <v>30118</v>
      </c>
      <c r="D5177" s="841" t="s">
        <v>27135</v>
      </c>
      <c r="E5177" s="837">
        <v>6000</v>
      </c>
      <c r="F5177" s="269" t="s">
        <v>27136</v>
      </c>
      <c r="G5177" s="841" t="s">
        <v>27137</v>
      </c>
      <c r="H5177" s="842" t="s">
        <v>25082</v>
      </c>
      <c r="I5177" s="842" t="s">
        <v>25083</v>
      </c>
      <c r="J5177" s="107" t="s">
        <v>19093</v>
      </c>
      <c r="K5177" s="10">
        <v>1</v>
      </c>
      <c r="L5177" s="10">
        <v>12</v>
      </c>
      <c r="M5177" s="838">
        <v>75213.60000000002</v>
      </c>
      <c r="N5177" s="10">
        <v>1</v>
      </c>
      <c r="O5177" s="107">
        <v>6</v>
      </c>
      <c r="P5177" s="838">
        <v>37159.199999999997</v>
      </c>
      <c r="Q5177" s="10">
        <v>1</v>
      </c>
      <c r="R5177" s="107">
        <v>12</v>
      </c>
    </row>
    <row r="5178" spans="1:18" s="843" customFormat="1" ht="22.5" x14ac:dyDescent="0.25">
      <c r="A5178" s="107" t="s">
        <v>25077</v>
      </c>
      <c r="B5178" s="10" t="s">
        <v>19548</v>
      </c>
      <c r="C5178" s="269" t="s">
        <v>30118</v>
      </c>
      <c r="D5178" s="841" t="s">
        <v>26381</v>
      </c>
      <c r="E5178" s="837">
        <v>6000</v>
      </c>
      <c r="F5178" s="269" t="s">
        <v>27138</v>
      </c>
      <c r="G5178" s="841" t="s">
        <v>27139</v>
      </c>
      <c r="H5178" s="842" t="s">
        <v>25082</v>
      </c>
      <c r="I5178" s="842" t="s">
        <v>25083</v>
      </c>
      <c r="J5178" s="107" t="s">
        <v>19093</v>
      </c>
      <c r="K5178" s="10">
        <v>1</v>
      </c>
      <c r="L5178" s="10">
        <v>12</v>
      </c>
      <c r="M5178" s="838">
        <v>75213.60000000002</v>
      </c>
      <c r="N5178" s="10">
        <v>1</v>
      </c>
      <c r="O5178" s="107">
        <v>6</v>
      </c>
      <c r="P5178" s="838">
        <v>37159.199999999997</v>
      </c>
      <c r="Q5178" s="10">
        <v>1</v>
      </c>
      <c r="R5178" s="107">
        <v>12</v>
      </c>
    </row>
    <row r="5179" spans="1:18" s="843" customFormat="1" ht="22.5" x14ac:dyDescent="0.25">
      <c r="A5179" s="107" t="s">
        <v>25077</v>
      </c>
      <c r="B5179" s="10" t="s">
        <v>19548</v>
      </c>
      <c r="C5179" s="269" t="s">
        <v>30118</v>
      </c>
      <c r="D5179" s="841" t="s">
        <v>27140</v>
      </c>
      <c r="E5179" s="837">
        <v>10000</v>
      </c>
      <c r="F5179" s="269" t="s">
        <v>27141</v>
      </c>
      <c r="G5179" s="841" t="s">
        <v>27142</v>
      </c>
      <c r="H5179" s="842" t="s">
        <v>25082</v>
      </c>
      <c r="I5179" s="842" t="s">
        <v>25083</v>
      </c>
      <c r="J5179" s="107" t="s">
        <v>19093</v>
      </c>
      <c r="K5179" s="10">
        <v>1</v>
      </c>
      <c r="L5179" s="10">
        <v>12</v>
      </c>
      <c r="M5179" s="838">
        <v>123213.60000000002</v>
      </c>
      <c r="N5179" s="10">
        <v>1</v>
      </c>
      <c r="O5179" s="107">
        <v>6</v>
      </c>
      <c r="P5179" s="838">
        <v>61159.199999999997</v>
      </c>
      <c r="Q5179" s="10">
        <v>1</v>
      </c>
      <c r="R5179" s="107">
        <v>12</v>
      </c>
    </row>
    <row r="5180" spans="1:18" s="843" customFormat="1" ht="22.5" x14ac:dyDescent="0.25">
      <c r="A5180" s="107" t="s">
        <v>25077</v>
      </c>
      <c r="B5180" s="10" t="s">
        <v>19548</v>
      </c>
      <c r="C5180" s="269" t="s">
        <v>30118</v>
      </c>
      <c r="D5180" s="841" t="s">
        <v>25091</v>
      </c>
      <c r="E5180" s="837">
        <v>7000</v>
      </c>
      <c r="F5180" s="269" t="s">
        <v>26816</v>
      </c>
      <c r="G5180" s="841" t="s">
        <v>26817</v>
      </c>
      <c r="H5180" s="842" t="s">
        <v>25082</v>
      </c>
      <c r="I5180" s="842" t="s">
        <v>25083</v>
      </c>
      <c r="J5180" s="107" t="s">
        <v>19093</v>
      </c>
      <c r="K5180" s="10">
        <v>2</v>
      </c>
      <c r="L5180" s="10">
        <v>11</v>
      </c>
      <c r="M5180" s="838">
        <v>79995.800000000017</v>
      </c>
      <c r="N5180" s="10">
        <v>1</v>
      </c>
      <c r="O5180" s="107">
        <v>6</v>
      </c>
      <c r="P5180" s="838">
        <v>43159.200000000004</v>
      </c>
      <c r="Q5180" s="10">
        <v>1</v>
      </c>
      <c r="R5180" s="107">
        <v>12</v>
      </c>
    </row>
    <row r="5181" spans="1:18" s="843" customFormat="1" ht="22.5" x14ac:dyDescent="0.25">
      <c r="A5181" s="107" t="s">
        <v>25077</v>
      </c>
      <c r="B5181" s="10" t="s">
        <v>19548</v>
      </c>
      <c r="C5181" s="269" t="s">
        <v>30118</v>
      </c>
      <c r="D5181" s="841" t="s">
        <v>25091</v>
      </c>
      <c r="E5181" s="837">
        <v>7000</v>
      </c>
      <c r="F5181" s="269" t="s">
        <v>26861</v>
      </c>
      <c r="G5181" s="841" t="s">
        <v>26862</v>
      </c>
      <c r="H5181" s="842" t="s">
        <v>25082</v>
      </c>
      <c r="I5181" s="842" t="s">
        <v>25083</v>
      </c>
      <c r="J5181" s="107" t="s">
        <v>19093</v>
      </c>
      <c r="K5181" s="10">
        <v>2</v>
      </c>
      <c r="L5181" s="10">
        <v>11</v>
      </c>
      <c r="M5181" s="838">
        <v>79995.800000000017</v>
      </c>
      <c r="N5181" s="10">
        <v>1</v>
      </c>
      <c r="O5181" s="107">
        <v>6</v>
      </c>
      <c r="P5181" s="838">
        <v>43159.200000000004</v>
      </c>
      <c r="Q5181" s="10">
        <v>1</v>
      </c>
      <c r="R5181" s="107">
        <v>12</v>
      </c>
    </row>
    <row r="5182" spans="1:18" s="843" customFormat="1" ht="22.5" x14ac:dyDescent="0.25">
      <c r="A5182" s="107" t="s">
        <v>25077</v>
      </c>
      <c r="B5182" s="10" t="s">
        <v>19548</v>
      </c>
      <c r="C5182" s="269" t="s">
        <v>30118</v>
      </c>
      <c r="D5182" s="841" t="s">
        <v>26381</v>
      </c>
      <c r="E5182" s="837">
        <v>6000</v>
      </c>
      <c r="F5182" s="269" t="s">
        <v>27143</v>
      </c>
      <c r="G5182" s="841" t="s">
        <v>27144</v>
      </c>
      <c r="H5182" s="842" t="s">
        <v>25082</v>
      </c>
      <c r="I5182" s="842" t="s">
        <v>25083</v>
      </c>
      <c r="J5182" s="107" t="s">
        <v>19093</v>
      </c>
      <c r="K5182" s="10">
        <v>1</v>
      </c>
      <c r="L5182" s="10">
        <v>12</v>
      </c>
      <c r="M5182" s="838">
        <v>75213.60000000002</v>
      </c>
      <c r="N5182" s="10">
        <v>1</v>
      </c>
      <c r="O5182" s="107">
        <v>6</v>
      </c>
      <c r="P5182" s="838">
        <v>37159.199999999997</v>
      </c>
      <c r="Q5182" s="10">
        <v>1</v>
      </c>
      <c r="R5182" s="107">
        <v>12</v>
      </c>
    </row>
    <row r="5183" spans="1:18" s="843" customFormat="1" ht="22.5" x14ac:dyDescent="0.25">
      <c r="A5183" s="107" t="s">
        <v>25077</v>
      </c>
      <c r="B5183" s="10" t="s">
        <v>19548</v>
      </c>
      <c r="C5183" s="269" t="s">
        <v>30118</v>
      </c>
      <c r="D5183" s="841" t="s">
        <v>27145</v>
      </c>
      <c r="E5183" s="837">
        <v>5000</v>
      </c>
      <c r="F5183" s="269" t="s">
        <v>27146</v>
      </c>
      <c r="G5183" s="841" t="s">
        <v>27147</v>
      </c>
      <c r="H5183" s="842" t="s">
        <v>25082</v>
      </c>
      <c r="I5183" s="842" t="s">
        <v>25083</v>
      </c>
      <c r="J5183" s="107" t="s">
        <v>19093</v>
      </c>
      <c r="K5183" s="10">
        <v>1</v>
      </c>
      <c r="L5183" s="10">
        <v>12</v>
      </c>
      <c r="M5183" s="838">
        <v>63213.600000000013</v>
      </c>
      <c r="N5183" s="10">
        <v>1</v>
      </c>
      <c r="O5183" s="107">
        <v>6</v>
      </c>
      <c r="P5183" s="838">
        <v>31159.199999999997</v>
      </c>
      <c r="Q5183" s="10">
        <v>1</v>
      </c>
      <c r="R5183" s="107">
        <v>12</v>
      </c>
    </row>
    <row r="5184" spans="1:18" s="843" customFormat="1" ht="22.5" x14ac:dyDescent="0.25">
      <c r="A5184" s="107" t="s">
        <v>25077</v>
      </c>
      <c r="B5184" s="10" t="s">
        <v>19548</v>
      </c>
      <c r="C5184" s="269" t="s">
        <v>30118</v>
      </c>
      <c r="D5184" s="841" t="s">
        <v>25166</v>
      </c>
      <c r="E5184" s="837">
        <v>5000</v>
      </c>
      <c r="F5184" s="269" t="s">
        <v>27148</v>
      </c>
      <c r="G5184" s="841" t="s">
        <v>27149</v>
      </c>
      <c r="H5184" s="842" t="s">
        <v>25082</v>
      </c>
      <c r="I5184" s="842" t="s">
        <v>25131</v>
      </c>
      <c r="J5184" s="107" t="s">
        <v>19093</v>
      </c>
      <c r="K5184" s="10">
        <v>1</v>
      </c>
      <c r="L5184" s="10">
        <v>12</v>
      </c>
      <c r="M5184" s="838">
        <v>63213.600000000013</v>
      </c>
      <c r="N5184" s="10">
        <v>1</v>
      </c>
      <c r="O5184" s="107">
        <v>6</v>
      </c>
      <c r="P5184" s="838">
        <v>31159.199999999997</v>
      </c>
      <c r="Q5184" s="10">
        <v>1</v>
      </c>
      <c r="R5184" s="107">
        <v>12</v>
      </c>
    </row>
    <row r="5185" spans="1:18" s="843" customFormat="1" ht="22.5" x14ac:dyDescent="0.25">
      <c r="A5185" s="107" t="s">
        <v>25077</v>
      </c>
      <c r="B5185" s="10" t="s">
        <v>19548</v>
      </c>
      <c r="C5185" s="269" t="s">
        <v>30118</v>
      </c>
      <c r="D5185" s="841" t="s">
        <v>26381</v>
      </c>
      <c r="E5185" s="837">
        <v>6000</v>
      </c>
      <c r="F5185" s="269" t="s">
        <v>27150</v>
      </c>
      <c r="G5185" s="841" t="s">
        <v>27151</v>
      </c>
      <c r="H5185" s="842" t="s">
        <v>25082</v>
      </c>
      <c r="I5185" s="842" t="s">
        <v>25083</v>
      </c>
      <c r="J5185" s="107" t="s">
        <v>19093</v>
      </c>
      <c r="K5185" s="10">
        <v>1</v>
      </c>
      <c r="L5185" s="10">
        <v>12</v>
      </c>
      <c r="M5185" s="838">
        <v>75213.60000000002</v>
      </c>
      <c r="N5185" s="10">
        <v>1</v>
      </c>
      <c r="O5185" s="107">
        <v>6</v>
      </c>
      <c r="P5185" s="838">
        <v>36959.199999999997</v>
      </c>
      <c r="Q5185" s="10">
        <v>1</v>
      </c>
      <c r="R5185" s="107">
        <v>12</v>
      </c>
    </row>
    <row r="5186" spans="1:18" s="843" customFormat="1" ht="22.5" x14ac:dyDescent="0.25">
      <c r="A5186" s="107" t="s">
        <v>25077</v>
      </c>
      <c r="B5186" s="10" t="s">
        <v>19548</v>
      </c>
      <c r="C5186" s="269" t="s">
        <v>30118</v>
      </c>
      <c r="D5186" s="841" t="s">
        <v>27050</v>
      </c>
      <c r="E5186" s="837">
        <v>6000</v>
      </c>
      <c r="F5186" s="269" t="s">
        <v>27152</v>
      </c>
      <c r="G5186" s="841" t="s">
        <v>27153</v>
      </c>
      <c r="H5186" s="842" t="s">
        <v>25082</v>
      </c>
      <c r="I5186" s="842" t="s">
        <v>25083</v>
      </c>
      <c r="J5186" s="107" t="s">
        <v>19093</v>
      </c>
      <c r="K5186" s="10">
        <v>1</v>
      </c>
      <c r="L5186" s="10">
        <v>12</v>
      </c>
      <c r="M5186" s="838">
        <v>75213.60000000002</v>
      </c>
      <c r="N5186" s="10">
        <v>1</v>
      </c>
      <c r="O5186" s="107">
        <v>6</v>
      </c>
      <c r="P5186" s="838">
        <v>37159.199999999997</v>
      </c>
      <c r="Q5186" s="10">
        <v>1</v>
      </c>
      <c r="R5186" s="107">
        <v>12</v>
      </c>
    </row>
    <row r="5187" spans="1:18" s="843" customFormat="1" ht="22.5" x14ac:dyDescent="0.25">
      <c r="A5187" s="107" t="s">
        <v>25077</v>
      </c>
      <c r="B5187" s="10" t="s">
        <v>19548</v>
      </c>
      <c r="C5187" s="269" t="s">
        <v>30118</v>
      </c>
      <c r="D5187" s="841" t="s">
        <v>15638</v>
      </c>
      <c r="E5187" s="837">
        <v>8000</v>
      </c>
      <c r="F5187" s="269" t="s">
        <v>27154</v>
      </c>
      <c r="G5187" s="841" t="s">
        <v>27155</v>
      </c>
      <c r="H5187" s="842" t="s">
        <v>25082</v>
      </c>
      <c r="I5187" s="842" t="s">
        <v>25083</v>
      </c>
      <c r="J5187" s="107" t="s">
        <v>19093</v>
      </c>
      <c r="K5187" s="10">
        <v>1</v>
      </c>
      <c r="L5187" s="10">
        <v>12</v>
      </c>
      <c r="M5187" s="838">
        <v>99213.60000000002</v>
      </c>
      <c r="N5187" s="10">
        <v>1</v>
      </c>
      <c r="O5187" s="107">
        <v>6</v>
      </c>
      <c r="P5187" s="838">
        <v>49159.200000000004</v>
      </c>
      <c r="Q5187" s="10">
        <v>1</v>
      </c>
      <c r="R5187" s="107">
        <v>12</v>
      </c>
    </row>
    <row r="5188" spans="1:18" s="843" customFormat="1" ht="22.5" x14ac:dyDescent="0.25">
      <c r="A5188" s="107" t="s">
        <v>25077</v>
      </c>
      <c r="B5188" s="10" t="s">
        <v>19548</v>
      </c>
      <c r="C5188" s="269" t="s">
        <v>30118</v>
      </c>
      <c r="D5188" s="841" t="s">
        <v>26079</v>
      </c>
      <c r="E5188" s="837">
        <v>5000</v>
      </c>
      <c r="F5188" s="269" t="s">
        <v>27156</v>
      </c>
      <c r="G5188" s="841" t="s">
        <v>27157</v>
      </c>
      <c r="H5188" s="842" t="s">
        <v>25082</v>
      </c>
      <c r="I5188" s="842" t="s">
        <v>25083</v>
      </c>
      <c r="J5188" s="107" t="s">
        <v>19093</v>
      </c>
      <c r="K5188" s="10">
        <v>1</v>
      </c>
      <c r="L5188" s="10">
        <v>12</v>
      </c>
      <c r="M5188" s="838">
        <v>63213.600000000013</v>
      </c>
      <c r="N5188" s="10">
        <v>1</v>
      </c>
      <c r="O5188" s="107">
        <v>6</v>
      </c>
      <c r="P5188" s="838">
        <v>31159.199999999997</v>
      </c>
      <c r="Q5188" s="10">
        <v>1</v>
      </c>
      <c r="R5188" s="107">
        <v>12</v>
      </c>
    </row>
    <row r="5189" spans="1:18" s="843" customFormat="1" ht="22.5" x14ac:dyDescent="0.25">
      <c r="A5189" s="107" t="s">
        <v>25077</v>
      </c>
      <c r="B5189" s="10" t="s">
        <v>19548</v>
      </c>
      <c r="C5189" s="269" t="s">
        <v>30118</v>
      </c>
      <c r="D5189" s="841" t="s">
        <v>27158</v>
      </c>
      <c r="E5189" s="837">
        <v>9000</v>
      </c>
      <c r="F5189" s="269" t="s">
        <v>27159</v>
      </c>
      <c r="G5189" s="841" t="s">
        <v>27160</v>
      </c>
      <c r="H5189" s="842" t="s">
        <v>25082</v>
      </c>
      <c r="I5189" s="842" t="s">
        <v>25083</v>
      </c>
      <c r="J5189" s="107" t="s">
        <v>19093</v>
      </c>
      <c r="K5189" s="10">
        <v>1</v>
      </c>
      <c r="L5189" s="10">
        <v>12</v>
      </c>
      <c r="M5189" s="838">
        <v>111213.60000000002</v>
      </c>
      <c r="N5189" s="10">
        <v>1</v>
      </c>
      <c r="O5189" s="107">
        <v>6</v>
      </c>
      <c r="P5189" s="838">
        <v>55159.199999999997</v>
      </c>
      <c r="Q5189" s="10">
        <v>1</v>
      </c>
      <c r="R5189" s="107">
        <v>12</v>
      </c>
    </row>
    <row r="5190" spans="1:18" s="843" customFormat="1" ht="22.5" x14ac:dyDescent="0.25">
      <c r="A5190" s="107" t="s">
        <v>25077</v>
      </c>
      <c r="B5190" s="10" t="s">
        <v>19548</v>
      </c>
      <c r="C5190" s="269" t="s">
        <v>30118</v>
      </c>
      <c r="D5190" s="841" t="s">
        <v>26577</v>
      </c>
      <c r="E5190" s="837">
        <v>5500</v>
      </c>
      <c r="F5190" s="269" t="s">
        <v>27161</v>
      </c>
      <c r="G5190" s="841" t="s">
        <v>27162</v>
      </c>
      <c r="H5190" s="842" t="s">
        <v>25082</v>
      </c>
      <c r="I5190" s="842" t="s">
        <v>25083</v>
      </c>
      <c r="J5190" s="107" t="s">
        <v>19093</v>
      </c>
      <c r="K5190" s="10">
        <v>1</v>
      </c>
      <c r="L5190" s="10">
        <v>2</v>
      </c>
      <c r="M5190" s="838">
        <v>11162.26</v>
      </c>
      <c r="N5190" s="10">
        <v>1</v>
      </c>
      <c r="O5190" s="107">
        <v>6</v>
      </c>
      <c r="P5190" s="838">
        <v>34159.199999999997</v>
      </c>
      <c r="Q5190" s="10">
        <v>1</v>
      </c>
      <c r="R5190" s="107">
        <v>12</v>
      </c>
    </row>
    <row r="5191" spans="1:18" s="843" customFormat="1" ht="22.5" x14ac:dyDescent="0.25">
      <c r="A5191" s="107" t="s">
        <v>25077</v>
      </c>
      <c r="B5191" s="10" t="s">
        <v>19548</v>
      </c>
      <c r="C5191" s="269" t="s">
        <v>30118</v>
      </c>
      <c r="D5191" s="841" t="s">
        <v>27163</v>
      </c>
      <c r="E5191" s="837">
        <v>6000</v>
      </c>
      <c r="F5191" s="269" t="s">
        <v>27164</v>
      </c>
      <c r="G5191" s="841" t="s">
        <v>27165</v>
      </c>
      <c r="H5191" s="842" t="s">
        <v>25082</v>
      </c>
      <c r="I5191" s="842" t="s">
        <v>25083</v>
      </c>
      <c r="J5191" s="107" t="s">
        <v>19093</v>
      </c>
      <c r="K5191" s="10">
        <v>1</v>
      </c>
      <c r="L5191" s="10">
        <v>12</v>
      </c>
      <c r="M5191" s="838">
        <v>75213.60000000002</v>
      </c>
      <c r="N5191" s="10">
        <v>1</v>
      </c>
      <c r="O5191" s="107">
        <v>6</v>
      </c>
      <c r="P5191" s="838">
        <v>37159.199999999997</v>
      </c>
      <c r="Q5191" s="10">
        <v>1</v>
      </c>
      <c r="R5191" s="107">
        <v>12</v>
      </c>
    </row>
    <row r="5192" spans="1:18" s="843" customFormat="1" ht="22.5" x14ac:dyDescent="0.25">
      <c r="A5192" s="107" t="s">
        <v>25077</v>
      </c>
      <c r="B5192" s="10" t="s">
        <v>19548</v>
      </c>
      <c r="C5192" s="269" t="s">
        <v>30118</v>
      </c>
      <c r="D5192" s="841" t="s">
        <v>25384</v>
      </c>
      <c r="E5192" s="837">
        <v>5500</v>
      </c>
      <c r="F5192" s="269" t="s">
        <v>27166</v>
      </c>
      <c r="G5192" s="841" t="s">
        <v>27167</v>
      </c>
      <c r="H5192" s="842" t="s">
        <v>25082</v>
      </c>
      <c r="I5192" s="842" t="s">
        <v>25083</v>
      </c>
      <c r="J5192" s="107" t="s">
        <v>19093</v>
      </c>
      <c r="K5192" s="10">
        <v>1</v>
      </c>
      <c r="L5192" s="10">
        <v>2</v>
      </c>
      <c r="M5192" s="838">
        <v>11162.26</v>
      </c>
      <c r="N5192" s="10">
        <v>1</v>
      </c>
      <c r="O5192" s="107">
        <v>6</v>
      </c>
      <c r="P5192" s="838">
        <v>34159.199999999997</v>
      </c>
      <c r="Q5192" s="10">
        <v>1</v>
      </c>
      <c r="R5192" s="107">
        <v>12</v>
      </c>
    </row>
    <row r="5193" spans="1:18" s="843" customFormat="1" ht="22.5" x14ac:dyDescent="0.25">
      <c r="A5193" s="107" t="s">
        <v>25077</v>
      </c>
      <c r="B5193" s="10" t="s">
        <v>19548</v>
      </c>
      <c r="C5193" s="269" t="s">
        <v>30118</v>
      </c>
      <c r="D5193" s="841" t="s">
        <v>25234</v>
      </c>
      <c r="E5193" s="837">
        <v>3000</v>
      </c>
      <c r="F5193" s="269" t="s">
        <v>27074</v>
      </c>
      <c r="G5193" s="841" t="s">
        <v>27075</v>
      </c>
      <c r="H5193" s="842" t="s">
        <v>25082</v>
      </c>
      <c r="I5193" s="842" t="s">
        <v>25083</v>
      </c>
      <c r="J5193" s="107" t="s">
        <v>19093</v>
      </c>
      <c r="K5193" s="10">
        <v>2</v>
      </c>
      <c r="L5193" s="10">
        <v>11</v>
      </c>
      <c r="M5193" s="838">
        <v>35995.799999999996</v>
      </c>
      <c r="N5193" s="10">
        <v>1</v>
      </c>
      <c r="O5193" s="107">
        <v>6</v>
      </c>
      <c r="P5193" s="838">
        <v>19001.759999999998</v>
      </c>
      <c r="Q5193" s="10">
        <v>1</v>
      </c>
      <c r="R5193" s="107">
        <v>12</v>
      </c>
    </row>
    <row r="5194" spans="1:18" s="843" customFormat="1" ht="22.5" x14ac:dyDescent="0.25">
      <c r="A5194" s="107" t="s">
        <v>25077</v>
      </c>
      <c r="B5194" s="10" t="s">
        <v>19548</v>
      </c>
      <c r="C5194" s="269" t="s">
        <v>30118</v>
      </c>
      <c r="D5194" s="841" t="s">
        <v>25384</v>
      </c>
      <c r="E5194" s="837">
        <v>5500</v>
      </c>
      <c r="F5194" s="269" t="s">
        <v>27168</v>
      </c>
      <c r="G5194" s="841" t="s">
        <v>27169</v>
      </c>
      <c r="H5194" s="842" t="s">
        <v>25082</v>
      </c>
      <c r="I5194" s="842" t="s">
        <v>25083</v>
      </c>
      <c r="J5194" s="107" t="s">
        <v>19093</v>
      </c>
      <c r="K5194" s="10">
        <v>1</v>
      </c>
      <c r="L5194" s="10">
        <v>2</v>
      </c>
      <c r="M5194" s="838">
        <v>11162.26</v>
      </c>
      <c r="N5194" s="10">
        <v>1</v>
      </c>
      <c r="O5194" s="107">
        <v>6</v>
      </c>
      <c r="P5194" s="838">
        <v>34159.199999999997</v>
      </c>
      <c r="Q5194" s="10">
        <v>1</v>
      </c>
      <c r="R5194" s="107">
        <v>12</v>
      </c>
    </row>
    <row r="5195" spans="1:18" s="843" customFormat="1" ht="22.5" x14ac:dyDescent="0.25">
      <c r="A5195" s="107" t="s">
        <v>25077</v>
      </c>
      <c r="B5195" s="10" t="s">
        <v>19548</v>
      </c>
      <c r="C5195" s="269" t="s">
        <v>30118</v>
      </c>
      <c r="D5195" s="841" t="s">
        <v>27098</v>
      </c>
      <c r="E5195" s="837">
        <v>7000</v>
      </c>
      <c r="F5195" s="269" t="s">
        <v>27099</v>
      </c>
      <c r="G5195" s="841" t="s">
        <v>27100</v>
      </c>
      <c r="H5195" s="842" t="s">
        <v>25082</v>
      </c>
      <c r="I5195" s="842" t="s">
        <v>25083</v>
      </c>
      <c r="J5195" s="107" t="s">
        <v>19093</v>
      </c>
      <c r="K5195" s="10">
        <v>2</v>
      </c>
      <c r="L5195" s="10">
        <v>11</v>
      </c>
      <c r="M5195" s="838">
        <v>79995.800000000017</v>
      </c>
      <c r="N5195" s="10">
        <v>1</v>
      </c>
      <c r="O5195" s="107">
        <v>6</v>
      </c>
      <c r="P5195" s="838">
        <v>42925.87</v>
      </c>
      <c r="Q5195" s="10">
        <v>1</v>
      </c>
      <c r="R5195" s="107">
        <v>12</v>
      </c>
    </row>
    <row r="5196" spans="1:18" s="843" customFormat="1" ht="22.5" x14ac:dyDescent="0.25">
      <c r="A5196" s="107" t="s">
        <v>25077</v>
      </c>
      <c r="B5196" s="10" t="s">
        <v>19548</v>
      </c>
      <c r="C5196" s="269" t="s">
        <v>30118</v>
      </c>
      <c r="D5196" s="841" t="s">
        <v>26577</v>
      </c>
      <c r="E5196" s="837">
        <v>4500</v>
      </c>
      <c r="F5196" s="269" t="s">
        <v>27111</v>
      </c>
      <c r="G5196" s="841" t="s">
        <v>27112</v>
      </c>
      <c r="H5196" s="842" t="s">
        <v>25082</v>
      </c>
      <c r="I5196" s="842" t="s">
        <v>25083</v>
      </c>
      <c r="J5196" s="107" t="s">
        <v>19093</v>
      </c>
      <c r="K5196" s="10">
        <v>2</v>
      </c>
      <c r="L5196" s="10">
        <v>11</v>
      </c>
      <c r="M5196" s="838">
        <v>52495.80000000001</v>
      </c>
      <c r="N5196" s="10">
        <v>1</v>
      </c>
      <c r="O5196" s="107">
        <v>6</v>
      </c>
      <c r="P5196" s="838">
        <v>28159.199999999997</v>
      </c>
      <c r="Q5196" s="10">
        <v>1</v>
      </c>
      <c r="R5196" s="107">
        <v>12</v>
      </c>
    </row>
    <row r="5197" spans="1:18" s="843" customFormat="1" ht="22.5" x14ac:dyDescent="0.25">
      <c r="A5197" s="107" t="s">
        <v>25077</v>
      </c>
      <c r="B5197" s="10" t="s">
        <v>19548</v>
      </c>
      <c r="C5197" s="269" t="s">
        <v>30118</v>
      </c>
      <c r="D5197" s="841" t="s">
        <v>26279</v>
      </c>
      <c r="E5197" s="837">
        <v>3500</v>
      </c>
      <c r="F5197" s="269" t="s">
        <v>27119</v>
      </c>
      <c r="G5197" s="841" t="s">
        <v>27120</v>
      </c>
      <c r="H5197" s="842" t="s">
        <v>25082</v>
      </c>
      <c r="I5197" s="842" t="s">
        <v>25083</v>
      </c>
      <c r="J5197" s="107" t="s">
        <v>19093</v>
      </c>
      <c r="K5197" s="10">
        <v>2</v>
      </c>
      <c r="L5197" s="10">
        <v>11</v>
      </c>
      <c r="M5197" s="838">
        <v>41379.129999999997</v>
      </c>
      <c r="N5197" s="10">
        <v>1</v>
      </c>
      <c r="O5197" s="107">
        <v>6</v>
      </c>
      <c r="P5197" s="838">
        <v>21809.199999999997</v>
      </c>
      <c r="Q5197" s="10">
        <v>1</v>
      </c>
      <c r="R5197" s="107">
        <v>12</v>
      </c>
    </row>
    <row r="5198" spans="1:18" s="843" customFormat="1" ht="22.5" x14ac:dyDescent="0.25">
      <c r="A5198" s="107" t="s">
        <v>25077</v>
      </c>
      <c r="B5198" s="10" t="s">
        <v>19548</v>
      </c>
      <c r="C5198" s="269" t="s">
        <v>30118</v>
      </c>
      <c r="D5198" s="841" t="s">
        <v>26521</v>
      </c>
      <c r="E5198" s="837">
        <v>8000</v>
      </c>
      <c r="F5198" s="269" t="s">
        <v>27170</v>
      </c>
      <c r="G5198" s="841" t="s">
        <v>27171</v>
      </c>
      <c r="H5198" s="842" t="s">
        <v>25082</v>
      </c>
      <c r="I5198" s="842" t="s">
        <v>25083</v>
      </c>
      <c r="J5198" s="107" t="s">
        <v>19093</v>
      </c>
      <c r="K5198" s="10">
        <v>1</v>
      </c>
      <c r="L5198" s="10">
        <v>2</v>
      </c>
      <c r="M5198" s="838">
        <v>15995.599999999999</v>
      </c>
      <c r="N5198" s="10">
        <v>1</v>
      </c>
      <c r="O5198" s="107">
        <v>6</v>
      </c>
      <c r="P5198" s="838">
        <v>49159.200000000004</v>
      </c>
      <c r="Q5198" s="10">
        <v>1</v>
      </c>
      <c r="R5198" s="107">
        <v>12</v>
      </c>
    </row>
    <row r="5199" spans="1:18" s="843" customFormat="1" ht="22.5" x14ac:dyDescent="0.25">
      <c r="A5199" s="107" t="s">
        <v>25077</v>
      </c>
      <c r="B5199" s="10" t="s">
        <v>19548</v>
      </c>
      <c r="C5199" s="269" t="s">
        <v>30118</v>
      </c>
      <c r="D5199" s="841" t="s">
        <v>26087</v>
      </c>
      <c r="E5199" s="837">
        <v>6000</v>
      </c>
      <c r="F5199" s="269" t="s">
        <v>27172</v>
      </c>
      <c r="G5199" s="841" t="s">
        <v>27173</v>
      </c>
      <c r="H5199" s="842" t="s">
        <v>25082</v>
      </c>
      <c r="I5199" s="842" t="s">
        <v>25083</v>
      </c>
      <c r="J5199" s="107" t="s">
        <v>19093</v>
      </c>
      <c r="K5199" s="10">
        <v>1</v>
      </c>
      <c r="L5199" s="10">
        <v>12</v>
      </c>
      <c r="M5199" s="838">
        <v>75213.60000000002</v>
      </c>
      <c r="N5199" s="10">
        <v>1</v>
      </c>
      <c r="O5199" s="107">
        <v>6</v>
      </c>
      <c r="P5199" s="838">
        <v>37159.199999999997</v>
      </c>
      <c r="Q5199" s="10">
        <v>1</v>
      </c>
      <c r="R5199" s="107">
        <v>12</v>
      </c>
    </row>
    <row r="5200" spans="1:18" s="843" customFormat="1" ht="22.5" x14ac:dyDescent="0.25">
      <c r="A5200" s="107" t="s">
        <v>25077</v>
      </c>
      <c r="B5200" s="10" t="s">
        <v>25078</v>
      </c>
      <c r="C5200" s="269" t="s">
        <v>30118</v>
      </c>
      <c r="D5200" s="841" t="s">
        <v>26087</v>
      </c>
      <c r="E5200" s="837">
        <v>6000</v>
      </c>
      <c r="F5200" s="269" t="s">
        <v>27174</v>
      </c>
      <c r="G5200" s="841" t="s">
        <v>27175</v>
      </c>
      <c r="H5200" s="842" t="s">
        <v>27176</v>
      </c>
      <c r="I5200" s="842" t="s">
        <v>25083</v>
      </c>
      <c r="J5200" s="107" t="s">
        <v>19093</v>
      </c>
      <c r="K5200" s="10">
        <v>1</v>
      </c>
      <c r="L5200" s="10">
        <v>12</v>
      </c>
      <c r="M5200" s="838">
        <v>74913.60000000002</v>
      </c>
      <c r="N5200" s="10">
        <v>1</v>
      </c>
      <c r="O5200" s="107">
        <v>6</v>
      </c>
      <c r="P5200" s="838">
        <v>37159.199999999997</v>
      </c>
      <c r="Q5200" s="10">
        <v>1</v>
      </c>
      <c r="R5200" s="107">
        <v>12</v>
      </c>
    </row>
    <row r="5201" spans="1:18" s="843" customFormat="1" ht="22.5" x14ac:dyDescent="0.25">
      <c r="A5201" s="107" t="s">
        <v>25077</v>
      </c>
      <c r="B5201" s="10" t="s">
        <v>25078</v>
      </c>
      <c r="C5201" s="269" t="s">
        <v>30118</v>
      </c>
      <c r="D5201" s="841" t="s">
        <v>26128</v>
      </c>
      <c r="E5201" s="837">
        <v>7000</v>
      </c>
      <c r="F5201" s="269" t="s">
        <v>27177</v>
      </c>
      <c r="G5201" s="841" t="s">
        <v>27178</v>
      </c>
      <c r="H5201" s="842" t="s">
        <v>27176</v>
      </c>
      <c r="I5201" s="842" t="s">
        <v>25083</v>
      </c>
      <c r="J5201" s="107" t="s">
        <v>19093</v>
      </c>
      <c r="K5201" s="10">
        <v>1</v>
      </c>
      <c r="L5201" s="10">
        <v>12</v>
      </c>
      <c r="M5201" s="838">
        <v>87213.60000000002</v>
      </c>
      <c r="N5201" s="10">
        <v>1</v>
      </c>
      <c r="O5201" s="107">
        <v>6</v>
      </c>
      <c r="P5201" s="838">
        <v>43159.200000000004</v>
      </c>
      <c r="Q5201" s="10">
        <v>1</v>
      </c>
      <c r="R5201" s="107">
        <v>12</v>
      </c>
    </row>
    <row r="5202" spans="1:18" s="843" customFormat="1" ht="22.5" x14ac:dyDescent="0.25">
      <c r="A5202" s="107" t="s">
        <v>25077</v>
      </c>
      <c r="B5202" s="10" t="s">
        <v>25078</v>
      </c>
      <c r="C5202" s="269" t="s">
        <v>30118</v>
      </c>
      <c r="D5202" s="841" t="s">
        <v>26154</v>
      </c>
      <c r="E5202" s="837">
        <v>6000</v>
      </c>
      <c r="F5202" s="269" t="s">
        <v>27179</v>
      </c>
      <c r="G5202" s="841" t="s">
        <v>27180</v>
      </c>
      <c r="H5202" s="842" t="s">
        <v>27176</v>
      </c>
      <c r="I5202" s="842" t="s">
        <v>25083</v>
      </c>
      <c r="J5202" s="107" t="s">
        <v>19093</v>
      </c>
      <c r="K5202" s="10">
        <v>1</v>
      </c>
      <c r="L5202" s="10">
        <v>12</v>
      </c>
      <c r="M5202" s="838">
        <v>74913.60000000002</v>
      </c>
      <c r="N5202" s="10">
        <v>1</v>
      </c>
      <c r="O5202" s="107">
        <v>6</v>
      </c>
      <c r="P5202" s="838">
        <v>27372.899999999998</v>
      </c>
      <c r="Q5202" s="10">
        <v>1</v>
      </c>
      <c r="R5202" s="107">
        <v>12</v>
      </c>
    </row>
    <row r="5203" spans="1:18" s="843" customFormat="1" ht="22.5" x14ac:dyDescent="0.25">
      <c r="A5203" s="107" t="s">
        <v>25077</v>
      </c>
      <c r="B5203" s="10" t="s">
        <v>25078</v>
      </c>
      <c r="C5203" s="269" t="s">
        <v>30118</v>
      </c>
      <c r="D5203" s="841" t="s">
        <v>26154</v>
      </c>
      <c r="E5203" s="837">
        <v>6000</v>
      </c>
      <c r="F5203" s="269" t="s">
        <v>27181</v>
      </c>
      <c r="G5203" s="841" t="s">
        <v>27182</v>
      </c>
      <c r="H5203" s="842" t="s">
        <v>15875</v>
      </c>
      <c r="I5203" s="842" t="s">
        <v>25083</v>
      </c>
      <c r="J5203" s="107" t="s">
        <v>19093</v>
      </c>
      <c r="K5203" s="10">
        <v>1</v>
      </c>
      <c r="L5203" s="10">
        <v>12</v>
      </c>
      <c r="M5203" s="838">
        <v>74913.60000000002</v>
      </c>
      <c r="N5203" s="10">
        <v>1</v>
      </c>
      <c r="O5203" s="107">
        <v>6</v>
      </c>
      <c r="P5203" s="838">
        <v>37159.199999999997</v>
      </c>
      <c r="Q5203" s="10">
        <v>1</v>
      </c>
      <c r="R5203" s="107">
        <v>12</v>
      </c>
    </row>
    <row r="5204" spans="1:18" s="843" customFormat="1" ht="22.5" x14ac:dyDescent="0.25">
      <c r="A5204" s="107" t="s">
        <v>25077</v>
      </c>
      <c r="B5204" s="10" t="s">
        <v>25078</v>
      </c>
      <c r="C5204" s="269" t="s">
        <v>30118</v>
      </c>
      <c r="D5204" s="841" t="s">
        <v>26087</v>
      </c>
      <c r="E5204" s="837">
        <v>6000</v>
      </c>
      <c r="F5204" s="269" t="s">
        <v>27183</v>
      </c>
      <c r="G5204" s="841" t="s">
        <v>27184</v>
      </c>
      <c r="H5204" s="842" t="s">
        <v>15875</v>
      </c>
      <c r="I5204" s="842" t="s">
        <v>25083</v>
      </c>
      <c r="J5204" s="107" t="s">
        <v>19093</v>
      </c>
      <c r="K5204" s="10">
        <v>1</v>
      </c>
      <c r="L5204" s="10">
        <v>12</v>
      </c>
      <c r="M5204" s="838">
        <v>74913.60000000002</v>
      </c>
      <c r="N5204" s="10">
        <v>1</v>
      </c>
      <c r="O5204" s="107">
        <v>6</v>
      </c>
      <c r="P5204" s="838">
        <v>37159.199999999997</v>
      </c>
      <c r="Q5204" s="10">
        <v>1</v>
      </c>
      <c r="R5204" s="107">
        <v>12</v>
      </c>
    </row>
    <row r="5205" spans="1:18" s="843" customFormat="1" ht="22.5" x14ac:dyDescent="0.25">
      <c r="A5205" s="107" t="s">
        <v>25077</v>
      </c>
      <c r="B5205" s="10" t="s">
        <v>25078</v>
      </c>
      <c r="C5205" s="269" t="s">
        <v>30118</v>
      </c>
      <c r="D5205" s="841" t="s">
        <v>27185</v>
      </c>
      <c r="E5205" s="837">
        <v>3000</v>
      </c>
      <c r="F5205" s="269" t="s">
        <v>27186</v>
      </c>
      <c r="G5205" s="841" t="s">
        <v>27187</v>
      </c>
      <c r="H5205" s="842" t="s">
        <v>15875</v>
      </c>
      <c r="I5205" s="842" t="s">
        <v>25390</v>
      </c>
      <c r="J5205" s="107" t="s">
        <v>19587</v>
      </c>
      <c r="K5205" s="10">
        <v>1</v>
      </c>
      <c r="L5205" s="10">
        <v>12</v>
      </c>
      <c r="M5205" s="838">
        <v>39213.599999999999</v>
      </c>
      <c r="N5205" s="10">
        <v>1</v>
      </c>
      <c r="O5205" s="107">
        <v>6</v>
      </c>
      <c r="P5205" s="838">
        <v>19159.199999999997</v>
      </c>
      <c r="Q5205" s="10">
        <v>1</v>
      </c>
      <c r="R5205" s="107">
        <v>12</v>
      </c>
    </row>
    <row r="5206" spans="1:18" s="843" customFormat="1" ht="22.5" x14ac:dyDescent="0.25">
      <c r="A5206" s="107" t="s">
        <v>25077</v>
      </c>
      <c r="B5206" s="10" t="s">
        <v>19548</v>
      </c>
      <c r="C5206" s="269" t="s">
        <v>30118</v>
      </c>
      <c r="D5206" s="841" t="s">
        <v>27188</v>
      </c>
      <c r="E5206" s="837">
        <v>3500</v>
      </c>
      <c r="F5206" s="269" t="s">
        <v>27189</v>
      </c>
      <c r="G5206" s="841" t="s">
        <v>27190</v>
      </c>
      <c r="H5206" s="842" t="s">
        <v>15875</v>
      </c>
      <c r="I5206" s="842" t="s">
        <v>25083</v>
      </c>
      <c r="J5206" s="107" t="s">
        <v>19090</v>
      </c>
      <c r="K5206" s="10">
        <v>1</v>
      </c>
      <c r="L5206" s="10">
        <v>12</v>
      </c>
      <c r="M5206" s="838">
        <v>45213.600000000006</v>
      </c>
      <c r="N5206" s="10">
        <v>1</v>
      </c>
      <c r="O5206" s="107">
        <v>6</v>
      </c>
      <c r="P5206" s="838">
        <v>22159.199999999997</v>
      </c>
      <c r="Q5206" s="10">
        <v>1</v>
      </c>
      <c r="R5206" s="107">
        <v>12</v>
      </c>
    </row>
    <row r="5207" spans="1:18" s="843" customFormat="1" ht="22.5" x14ac:dyDescent="0.25">
      <c r="A5207" s="107" t="s">
        <v>25077</v>
      </c>
      <c r="B5207" s="10" t="s">
        <v>25078</v>
      </c>
      <c r="C5207" s="269" t="s">
        <v>30118</v>
      </c>
      <c r="D5207" s="841" t="s">
        <v>15678</v>
      </c>
      <c r="E5207" s="837">
        <v>1300</v>
      </c>
      <c r="F5207" s="269" t="s">
        <v>27191</v>
      </c>
      <c r="G5207" s="841" t="s">
        <v>27192</v>
      </c>
      <c r="H5207" s="842" t="s">
        <v>19100</v>
      </c>
      <c r="I5207" s="842" t="s">
        <v>25131</v>
      </c>
      <c r="J5207" s="107" t="s">
        <v>19097</v>
      </c>
      <c r="K5207" s="10">
        <v>1</v>
      </c>
      <c r="L5207" s="10">
        <v>12</v>
      </c>
      <c r="M5207" s="838">
        <v>17541</v>
      </c>
      <c r="N5207" s="10">
        <v>1</v>
      </c>
      <c r="O5207" s="107">
        <v>6</v>
      </c>
      <c r="P5207" s="838">
        <v>8502</v>
      </c>
      <c r="Q5207" s="10">
        <v>1</v>
      </c>
      <c r="R5207" s="107">
        <v>12</v>
      </c>
    </row>
    <row r="5208" spans="1:18" s="843" customFormat="1" ht="22.5" x14ac:dyDescent="0.25">
      <c r="A5208" s="107" t="s">
        <v>25077</v>
      </c>
      <c r="B5208" s="10" t="s">
        <v>25078</v>
      </c>
      <c r="C5208" s="269" t="s">
        <v>30118</v>
      </c>
      <c r="D5208" s="841" t="s">
        <v>25426</v>
      </c>
      <c r="E5208" s="837">
        <v>2000</v>
      </c>
      <c r="F5208" s="269" t="s">
        <v>27193</v>
      </c>
      <c r="G5208" s="841" t="s">
        <v>27194</v>
      </c>
      <c r="H5208" s="842" t="s">
        <v>19100</v>
      </c>
      <c r="I5208" s="842" t="s">
        <v>25131</v>
      </c>
      <c r="J5208" s="107" t="s">
        <v>19093</v>
      </c>
      <c r="K5208" s="10">
        <v>1</v>
      </c>
      <c r="L5208" s="10">
        <v>12</v>
      </c>
      <c r="M5208" s="838">
        <v>26697</v>
      </c>
      <c r="N5208" s="10">
        <v>1</v>
      </c>
      <c r="O5208" s="107">
        <v>6</v>
      </c>
      <c r="P5208" s="838">
        <v>13080</v>
      </c>
      <c r="Q5208" s="10">
        <v>1</v>
      </c>
      <c r="R5208" s="107">
        <v>12</v>
      </c>
    </row>
    <row r="5209" spans="1:18" s="843" customFormat="1" ht="22.5" x14ac:dyDescent="0.25">
      <c r="A5209" s="107" t="s">
        <v>25077</v>
      </c>
      <c r="B5209" s="10" t="s">
        <v>25078</v>
      </c>
      <c r="C5209" s="269" t="s">
        <v>30118</v>
      </c>
      <c r="D5209" s="841" t="s">
        <v>25520</v>
      </c>
      <c r="E5209" s="837">
        <v>2000</v>
      </c>
      <c r="F5209" s="269" t="s">
        <v>27195</v>
      </c>
      <c r="G5209" s="841" t="s">
        <v>27196</v>
      </c>
      <c r="H5209" s="842" t="s">
        <v>19100</v>
      </c>
      <c r="I5209" s="842" t="s">
        <v>25131</v>
      </c>
      <c r="J5209" s="107" t="s">
        <v>19093</v>
      </c>
      <c r="K5209" s="10">
        <v>1</v>
      </c>
      <c r="L5209" s="10">
        <v>12</v>
      </c>
      <c r="M5209" s="838">
        <v>26697</v>
      </c>
      <c r="N5209" s="10">
        <v>1</v>
      </c>
      <c r="O5209" s="107">
        <v>6</v>
      </c>
      <c r="P5209" s="838">
        <v>13080</v>
      </c>
      <c r="Q5209" s="10">
        <v>1</v>
      </c>
      <c r="R5209" s="107">
        <v>12</v>
      </c>
    </row>
    <row r="5210" spans="1:18" s="843" customFormat="1" ht="22.5" x14ac:dyDescent="0.25">
      <c r="A5210" s="107" t="s">
        <v>25077</v>
      </c>
      <c r="B5210" s="10" t="s">
        <v>25078</v>
      </c>
      <c r="C5210" s="269" t="s">
        <v>30118</v>
      </c>
      <c r="D5210" s="841" t="s">
        <v>15678</v>
      </c>
      <c r="E5210" s="837">
        <v>2000</v>
      </c>
      <c r="F5210" s="269" t="s">
        <v>27197</v>
      </c>
      <c r="G5210" s="841" t="s">
        <v>27198</v>
      </c>
      <c r="H5210" s="842" t="s">
        <v>19100</v>
      </c>
      <c r="I5210" s="842" t="s">
        <v>25131</v>
      </c>
      <c r="J5210" s="107" t="s">
        <v>19093</v>
      </c>
      <c r="K5210" s="10">
        <v>1</v>
      </c>
      <c r="L5210" s="10">
        <v>12</v>
      </c>
      <c r="M5210" s="838">
        <v>26408.673200000001</v>
      </c>
      <c r="N5210" s="10">
        <v>1</v>
      </c>
      <c r="O5210" s="107">
        <v>6</v>
      </c>
      <c r="P5210" s="838">
        <v>13080</v>
      </c>
      <c r="Q5210" s="10">
        <v>1</v>
      </c>
      <c r="R5210" s="107">
        <v>12</v>
      </c>
    </row>
    <row r="5211" spans="1:18" s="843" customFormat="1" ht="22.5" x14ac:dyDescent="0.25">
      <c r="A5211" s="107" t="s">
        <v>25077</v>
      </c>
      <c r="B5211" s="10" t="s">
        <v>25078</v>
      </c>
      <c r="C5211" s="269" t="s">
        <v>30118</v>
      </c>
      <c r="D5211" s="841" t="s">
        <v>27199</v>
      </c>
      <c r="E5211" s="837">
        <v>3500</v>
      </c>
      <c r="F5211" s="269" t="s">
        <v>27200</v>
      </c>
      <c r="G5211" s="841" t="s">
        <v>27201</v>
      </c>
      <c r="H5211" s="842" t="s">
        <v>19100</v>
      </c>
      <c r="I5211" s="842" t="s">
        <v>25131</v>
      </c>
      <c r="J5211" s="107" t="s">
        <v>19093</v>
      </c>
      <c r="K5211" s="10">
        <v>1</v>
      </c>
      <c r="L5211" s="10">
        <v>12</v>
      </c>
      <c r="M5211" s="838">
        <v>45213.600000000006</v>
      </c>
      <c r="N5211" s="10">
        <v>1</v>
      </c>
      <c r="O5211" s="107">
        <v>6</v>
      </c>
      <c r="P5211" s="838">
        <v>22159.199999999997</v>
      </c>
      <c r="Q5211" s="10">
        <v>1</v>
      </c>
      <c r="R5211" s="107">
        <v>12</v>
      </c>
    </row>
    <row r="5212" spans="1:18" s="843" customFormat="1" ht="22.5" x14ac:dyDescent="0.25">
      <c r="A5212" s="107" t="s">
        <v>25077</v>
      </c>
      <c r="B5212" s="10" t="s">
        <v>25078</v>
      </c>
      <c r="C5212" s="269" t="s">
        <v>30118</v>
      </c>
      <c r="D5212" s="841" t="s">
        <v>15678</v>
      </c>
      <c r="E5212" s="837">
        <v>2500</v>
      </c>
      <c r="F5212" s="269" t="s">
        <v>27202</v>
      </c>
      <c r="G5212" s="841" t="s">
        <v>27203</v>
      </c>
      <c r="H5212" s="842" t="s">
        <v>27204</v>
      </c>
      <c r="I5212" s="842" t="s">
        <v>25131</v>
      </c>
      <c r="J5212" s="107" t="s">
        <v>19093</v>
      </c>
      <c r="K5212" s="10">
        <v>1</v>
      </c>
      <c r="L5212" s="10">
        <v>12</v>
      </c>
      <c r="M5212" s="838">
        <v>33213.599999999999</v>
      </c>
      <c r="N5212" s="10">
        <v>1</v>
      </c>
      <c r="O5212" s="107">
        <v>6</v>
      </c>
      <c r="P5212" s="838">
        <v>16156.5</v>
      </c>
      <c r="Q5212" s="10">
        <v>1</v>
      </c>
      <c r="R5212" s="107">
        <v>12</v>
      </c>
    </row>
    <row r="5213" spans="1:18" s="843" customFormat="1" ht="22.5" x14ac:dyDescent="0.25">
      <c r="A5213" s="107" t="s">
        <v>25077</v>
      </c>
      <c r="B5213" s="10" t="s">
        <v>25078</v>
      </c>
      <c r="C5213" s="269" t="s">
        <v>30118</v>
      </c>
      <c r="D5213" s="841" t="s">
        <v>27205</v>
      </c>
      <c r="E5213" s="837">
        <v>2700</v>
      </c>
      <c r="F5213" s="269" t="s">
        <v>27206</v>
      </c>
      <c r="G5213" s="841" t="s">
        <v>27207</v>
      </c>
      <c r="H5213" s="842" t="s">
        <v>27204</v>
      </c>
      <c r="I5213" s="842" t="s">
        <v>25131</v>
      </c>
      <c r="J5213" s="107" t="s">
        <v>19097</v>
      </c>
      <c r="K5213" s="10">
        <v>1</v>
      </c>
      <c r="L5213" s="10">
        <v>12</v>
      </c>
      <c r="M5213" s="838">
        <v>35613.599999999999</v>
      </c>
      <c r="N5213" s="10">
        <v>1</v>
      </c>
      <c r="O5213" s="107">
        <v>6</v>
      </c>
      <c r="P5213" s="838">
        <v>17359.199999999997</v>
      </c>
      <c r="Q5213" s="10">
        <v>1</v>
      </c>
      <c r="R5213" s="107">
        <v>12</v>
      </c>
    </row>
    <row r="5214" spans="1:18" s="843" customFormat="1" ht="33.75" x14ac:dyDescent="0.25">
      <c r="A5214" s="107" t="s">
        <v>25077</v>
      </c>
      <c r="B5214" s="10" t="s">
        <v>25078</v>
      </c>
      <c r="C5214" s="269" t="s">
        <v>30118</v>
      </c>
      <c r="D5214" s="841" t="s">
        <v>25261</v>
      </c>
      <c r="E5214" s="837">
        <v>4500</v>
      </c>
      <c r="F5214" s="269" t="s">
        <v>27208</v>
      </c>
      <c r="G5214" s="841" t="s">
        <v>27209</v>
      </c>
      <c r="H5214" s="842" t="s">
        <v>27210</v>
      </c>
      <c r="I5214" s="842" t="s">
        <v>25083</v>
      </c>
      <c r="J5214" s="107" t="s">
        <v>19093</v>
      </c>
      <c r="K5214" s="10">
        <v>1</v>
      </c>
      <c r="L5214" s="10">
        <v>12</v>
      </c>
      <c r="M5214" s="838">
        <v>56913.600000000013</v>
      </c>
      <c r="N5214" s="10">
        <v>1</v>
      </c>
      <c r="O5214" s="107">
        <v>6</v>
      </c>
      <c r="P5214" s="838">
        <v>28159.199999999997</v>
      </c>
      <c r="Q5214" s="10">
        <v>1</v>
      </c>
      <c r="R5214" s="107">
        <v>12</v>
      </c>
    </row>
    <row r="5215" spans="1:18" s="843" customFormat="1" ht="22.5" x14ac:dyDescent="0.25">
      <c r="A5215" s="107" t="s">
        <v>25077</v>
      </c>
      <c r="B5215" s="10" t="s">
        <v>25078</v>
      </c>
      <c r="C5215" s="269" t="s">
        <v>30118</v>
      </c>
      <c r="D5215" s="841" t="s">
        <v>26952</v>
      </c>
      <c r="E5215" s="837">
        <v>3000</v>
      </c>
      <c r="F5215" s="269" t="s">
        <v>27211</v>
      </c>
      <c r="G5215" s="841" t="s">
        <v>27212</v>
      </c>
      <c r="H5215" s="842" t="s">
        <v>27213</v>
      </c>
      <c r="I5215" s="842" t="s">
        <v>25083</v>
      </c>
      <c r="J5215" s="107" t="s">
        <v>19093</v>
      </c>
      <c r="K5215" s="10">
        <v>1</v>
      </c>
      <c r="L5215" s="10">
        <v>12</v>
      </c>
      <c r="M5215" s="838">
        <v>39164.43</v>
      </c>
      <c r="N5215" s="10">
        <v>1</v>
      </c>
      <c r="O5215" s="107">
        <v>6</v>
      </c>
      <c r="P5215" s="838">
        <v>19159.199999999997</v>
      </c>
      <c r="Q5215" s="10">
        <v>1</v>
      </c>
      <c r="R5215" s="107">
        <v>12</v>
      </c>
    </row>
    <row r="5216" spans="1:18" s="843" customFormat="1" ht="22.5" x14ac:dyDescent="0.25">
      <c r="A5216" s="107" t="s">
        <v>25077</v>
      </c>
      <c r="B5216" s="10" t="s">
        <v>25078</v>
      </c>
      <c r="C5216" s="269" t="s">
        <v>30118</v>
      </c>
      <c r="D5216" s="841" t="s">
        <v>25261</v>
      </c>
      <c r="E5216" s="837">
        <v>4500</v>
      </c>
      <c r="F5216" s="269" t="s">
        <v>27214</v>
      </c>
      <c r="G5216" s="841" t="s">
        <v>27215</v>
      </c>
      <c r="H5216" s="842" t="s">
        <v>27213</v>
      </c>
      <c r="I5216" s="842" t="s">
        <v>25083</v>
      </c>
      <c r="J5216" s="107" t="s">
        <v>19093</v>
      </c>
      <c r="K5216" s="10">
        <v>1</v>
      </c>
      <c r="L5216" s="10">
        <v>12</v>
      </c>
      <c r="M5216" s="838">
        <v>56913.600000000013</v>
      </c>
      <c r="N5216" s="10">
        <v>1</v>
      </c>
      <c r="O5216" s="107">
        <v>6</v>
      </c>
      <c r="P5216" s="838">
        <v>28159.199999999997</v>
      </c>
      <c r="Q5216" s="10">
        <v>1</v>
      </c>
      <c r="R5216" s="107">
        <v>12</v>
      </c>
    </row>
    <row r="5217" spans="1:18" s="843" customFormat="1" ht="22.5" x14ac:dyDescent="0.25">
      <c r="A5217" s="107" t="s">
        <v>25077</v>
      </c>
      <c r="B5217" s="10" t="s">
        <v>25078</v>
      </c>
      <c r="C5217" s="269" t="s">
        <v>30118</v>
      </c>
      <c r="D5217" s="841" t="s">
        <v>27216</v>
      </c>
      <c r="E5217" s="837">
        <v>3000</v>
      </c>
      <c r="F5217" s="269" t="s">
        <v>27217</v>
      </c>
      <c r="G5217" s="841" t="s">
        <v>27218</v>
      </c>
      <c r="H5217" s="842" t="s">
        <v>27213</v>
      </c>
      <c r="I5217" s="842" t="s">
        <v>25083</v>
      </c>
      <c r="J5217" s="107" t="s">
        <v>19093</v>
      </c>
      <c r="K5217" s="10">
        <v>1</v>
      </c>
      <c r="L5217" s="10">
        <v>12</v>
      </c>
      <c r="M5217" s="838">
        <v>38913.599999999999</v>
      </c>
      <c r="N5217" s="10">
        <v>1</v>
      </c>
      <c r="O5217" s="107">
        <v>6</v>
      </c>
      <c r="P5217" s="838">
        <v>19159.199999999997</v>
      </c>
      <c r="Q5217" s="10">
        <v>1</v>
      </c>
      <c r="R5217" s="107">
        <v>12</v>
      </c>
    </row>
    <row r="5218" spans="1:18" s="843" customFormat="1" ht="22.5" x14ac:dyDescent="0.25">
      <c r="A5218" s="107" t="s">
        <v>25077</v>
      </c>
      <c r="B5218" s="10" t="s">
        <v>25078</v>
      </c>
      <c r="C5218" s="269" t="s">
        <v>30118</v>
      </c>
      <c r="D5218" s="841" t="s">
        <v>15678</v>
      </c>
      <c r="E5218" s="837">
        <v>1300</v>
      </c>
      <c r="F5218" s="269" t="s">
        <v>27219</v>
      </c>
      <c r="G5218" s="841" t="s">
        <v>27220</v>
      </c>
      <c r="H5218" s="842" t="s">
        <v>27213</v>
      </c>
      <c r="I5218" s="842" t="s">
        <v>25083</v>
      </c>
      <c r="J5218" s="107" t="s">
        <v>19093</v>
      </c>
      <c r="K5218" s="10">
        <v>1</v>
      </c>
      <c r="L5218" s="10">
        <v>12</v>
      </c>
      <c r="M5218" s="838">
        <v>17541</v>
      </c>
      <c r="N5218" s="10">
        <v>1</v>
      </c>
      <c r="O5218" s="107">
        <v>6</v>
      </c>
      <c r="P5218" s="838">
        <v>8502</v>
      </c>
      <c r="Q5218" s="10">
        <v>1</v>
      </c>
      <c r="R5218" s="107">
        <v>12</v>
      </c>
    </row>
    <row r="5219" spans="1:18" s="843" customFormat="1" ht="22.5" x14ac:dyDescent="0.25">
      <c r="A5219" s="107" t="s">
        <v>25077</v>
      </c>
      <c r="B5219" s="10" t="s">
        <v>25078</v>
      </c>
      <c r="C5219" s="269" t="s">
        <v>30118</v>
      </c>
      <c r="D5219" s="841" t="s">
        <v>27221</v>
      </c>
      <c r="E5219" s="837">
        <v>3500</v>
      </c>
      <c r="F5219" s="269" t="s">
        <v>27222</v>
      </c>
      <c r="G5219" s="841" t="s">
        <v>27223</v>
      </c>
      <c r="H5219" s="842" t="s">
        <v>27224</v>
      </c>
      <c r="I5219" s="842" t="s">
        <v>25083</v>
      </c>
      <c r="J5219" s="107" t="s">
        <v>19093</v>
      </c>
      <c r="K5219" s="10">
        <v>1</v>
      </c>
      <c r="L5219" s="10">
        <v>12</v>
      </c>
      <c r="M5219" s="838">
        <v>44913.600000000006</v>
      </c>
      <c r="N5219" s="10">
        <v>1</v>
      </c>
      <c r="O5219" s="107">
        <v>6</v>
      </c>
      <c r="P5219" s="838">
        <v>22159.199999999997</v>
      </c>
      <c r="Q5219" s="10">
        <v>1</v>
      </c>
      <c r="R5219" s="107">
        <v>12</v>
      </c>
    </row>
    <row r="5220" spans="1:18" s="843" customFormat="1" ht="22.5" x14ac:dyDescent="0.25">
      <c r="A5220" s="107" t="s">
        <v>25077</v>
      </c>
      <c r="B5220" s="10" t="s">
        <v>25078</v>
      </c>
      <c r="C5220" s="269" t="s">
        <v>30118</v>
      </c>
      <c r="D5220" s="841" t="s">
        <v>26646</v>
      </c>
      <c r="E5220" s="837">
        <v>6000</v>
      </c>
      <c r="F5220" s="269" t="s">
        <v>27225</v>
      </c>
      <c r="G5220" s="841" t="s">
        <v>27226</v>
      </c>
      <c r="H5220" s="842" t="s">
        <v>27224</v>
      </c>
      <c r="I5220" s="842" t="s">
        <v>25083</v>
      </c>
      <c r="J5220" s="107" t="s">
        <v>19093</v>
      </c>
      <c r="K5220" s="10">
        <v>1</v>
      </c>
      <c r="L5220" s="10">
        <v>12</v>
      </c>
      <c r="M5220" s="838">
        <v>74913.60000000002</v>
      </c>
      <c r="N5220" s="10">
        <v>1</v>
      </c>
      <c r="O5220" s="107">
        <v>6</v>
      </c>
      <c r="P5220" s="838">
        <v>37159.199999999997</v>
      </c>
      <c r="Q5220" s="10">
        <v>1</v>
      </c>
      <c r="R5220" s="107">
        <v>12</v>
      </c>
    </row>
    <row r="5221" spans="1:18" s="843" customFormat="1" ht="33.75" x14ac:dyDescent="0.25">
      <c r="A5221" s="107" t="s">
        <v>25077</v>
      </c>
      <c r="B5221" s="10" t="s">
        <v>19548</v>
      </c>
      <c r="C5221" s="269" t="s">
        <v>30118</v>
      </c>
      <c r="D5221" s="841" t="s">
        <v>27227</v>
      </c>
      <c r="E5221" s="837">
        <v>2800</v>
      </c>
      <c r="F5221" s="269" t="s">
        <v>27228</v>
      </c>
      <c r="G5221" s="841" t="s">
        <v>27229</v>
      </c>
      <c r="H5221" s="842" t="s">
        <v>27224</v>
      </c>
      <c r="I5221" s="842" t="s">
        <v>25083</v>
      </c>
      <c r="J5221" s="107" t="s">
        <v>19090</v>
      </c>
      <c r="K5221" s="10">
        <v>1</v>
      </c>
      <c r="L5221" s="10">
        <v>12</v>
      </c>
      <c r="M5221" s="838">
        <v>36813.599999999999</v>
      </c>
      <c r="N5221" s="10">
        <v>1</v>
      </c>
      <c r="O5221" s="107">
        <v>6</v>
      </c>
      <c r="P5221" s="838">
        <v>17959.199999999997</v>
      </c>
      <c r="Q5221" s="10">
        <v>1</v>
      </c>
      <c r="R5221" s="107">
        <v>12</v>
      </c>
    </row>
    <row r="5222" spans="1:18" s="843" customFormat="1" ht="22.5" x14ac:dyDescent="0.25">
      <c r="A5222" s="107" t="s">
        <v>25077</v>
      </c>
      <c r="B5222" s="10" t="s">
        <v>19548</v>
      </c>
      <c r="C5222" s="269" t="s">
        <v>30118</v>
      </c>
      <c r="D5222" s="841" t="s">
        <v>15678</v>
      </c>
      <c r="E5222" s="837">
        <v>2000</v>
      </c>
      <c r="F5222" s="269" t="s">
        <v>27230</v>
      </c>
      <c r="G5222" s="841" t="s">
        <v>27231</v>
      </c>
      <c r="H5222" s="842" t="s">
        <v>27232</v>
      </c>
      <c r="I5222" s="842" t="s">
        <v>25390</v>
      </c>
      <c r="J5222" s="107" t="s">
        <v>19587</v>
      </c>
      <c r="K5222" s="10">
        <v>1</v>
      </c>
      <c r="L5222" s="10">
        <v>12</v>
      </c>
      <c r="M5222" s="838">
        <v>27024</v>
      </c>
      <c r="N5222" s="10">
        <v>1</v>
      </c>
      <c r="O5222" s="107">
        <v>6</v>
      </c>
      <c r="P5222" s="838">
        <v>13080</v>
      </c>
      <c r="Q5222" s="10">
        <v>1</v>
      </c>
      <c r="R5222" s="107">
        <v>12</v>
      </c>
    </row>
    <row r="5223" spans="1:18" s="843" customFormat="1" ht="22.5" x14ac:dyDescent="0.25">
      <c r="A5223" s="107" t="s">
        <v>25077</v>
      </c>
      <c r="B5223" s="10" t="s">
        <v>25078</v>
      </c>
      <c r="C5223" s="269" t="s">
        <v>30118</v>
      </c>
      <c r="D5223" s="841" t="s">
        <v>27233</v>
      </c>
      <c r="E5223" s="837">
        <v>7000</v>
      </c>
      <c r="F5223" s="269" t="s">
        <v>27234</v>
      </c>
      <c r="G5223" s="841" t="s">
        <v>27235</v>
      </c>
      <c r="H5223" s="842" t="s">
        <v>25311</v>
      </c>
      <c r="I5223" s="842" t="s">
        <v>25083</v>
      </c>
      <c r="J5223" s="107" t="s">
        <v>19093</v>
      </c>
      <c r="K5223" s="10">
        <v>1</v>
      </c>
      <c r="L5223" s="10">
        <v>12</v>
      </c>
      <c r="M5223" s="838">
        <v>86913.60000000002</v>
      </c>
      <c r="N5223" s="10">
        <v>1</v>
      </c>
      <c r="O5223" s="107">
        <v>6</v>
      </c>
      <c r="P5223" s="838">
        <v>43159.200000000004</v>
      </c>
      <c r="Q5223" s="10">
        <v>1</v>
      </c>
      <c r="R5223" s="107">
        <v>12</v>
      </c>
    </row>
    <row r="5224" spans="1:18" s="843" customFormat="1" ht="22.5" x14ac:dyDescent="0.25">
      <c r="A5224" s="107" t="s">
        <v>25077</v>
      </c>
      <c r="B5224" s="10" t="s">
        <v>25078</v>
      </c>
      <c r="C5224" s="269" t="s">
        <v>30118</v>
      </c>
      <c r="D5224" s="841" t="s">
        <v>25930</v>
      </c>
      <c r="E5224" s="837">
        <v>3000</v>
      </c>
      <c r="F5224" s="269" t="s">
        <v>27236</v>
      </c>
      <c r="G5224" s="841" t="s">
        <v>27237</v>
      </c>
      <c r="H5224" s="842" t="s">
        <v>25311</v>
      </c>
      <c r="I5224" s="842" t="s">
        <v>25083</v>
      </c>
      <c r="J5224" s="107" t="s">
        <v>19093</v>
      </c>
      <c r="K5224" s="10">
        <v>1</v>
      </c>
      <c r="L5224" s="10">
        <v>12</v>
      </c>
      <c r="M5224" s="838">
        <v>38913.599999999999</v>
      </c>
      <c r="N5224" s="10">
        <v>1</v>
      </c>
      <c r="O5224" s="107">
        <v>6</v>
      </c>
      <c r="P5224" s="838">
        <v>19159.199999999997</v>
      </c>
      <c r="Q5224" s="10">
        <v>1</v>
      </c>
      <c r="R5224" s="107">
        <v>12</v>
      </c>
    </row>
    <row r="5225" spans="1:18" s="843" customFormat="1" ht="22.5" x14ac:dyDescent="0.25">
      <c r="A5225" s="107" t="s">
        <v>25077</v>
      </c>
      <c r="B5225" s="10" t="s">
        <v>25078</v>
      </c>
      <c r="C5225" s="269" t="s">
        <v>30118</v>
      </c>
      <c r="D5225" s="841" t="s">
        <v>27238</v>
      </c>
      <c r="E5225" s="837">
        <v>8000</v>
      </c>
      <c r="F5225" s="269" t="s">
        <v>27239</v>
      </c>
      <c r="G5225" s="841" t="s">
        <v>27240</v>
      </c>
      <c r="H5225" s="842" t="s">
        <v>25311</v>
      </c>
      <c r="I5225" s="842" t="s">
        <v>25083</v>
      </c>
      <c r="J5225" s="107" t="s">
        <v>19093</v>
      </c>
      <c r="K5225" s="10">
        <v>1</v>
      </c>
      <c r="L5225" s="10">
        <v>12</v>
      </c>
      <c r="M5225" s="838">
        <v>98913.60000000002</v>
      </c>
      <c r="N5225" s="10">
        <v>1</v>
      </c>
      <c r="O5225" s="107">
        <v>6</v>
      </c>
      <c r="P5225" s="838">
        <v>49159.200000000004</v>
      </c>
      <c r="Q5225" s="10">
        <v>1</v>
      </c>
      <c r="R5225" s="107">
        <v>12</v>
      </c>
    </row>
    <row r="5226" spans="1:18" s="843" customFormat="1" ht="22.5" x14ac:dyDescent="0.25">
      <c r="A5226" s="107" t="s">
        <v>25077</v>
      </c>
      <c r="B5226" s="10" t="s">
        <v>25078</v>
      </c>
      <c r="C5226" s="269" t="s">
        <v>30118</v>
      </c>
      <c r="D5226" s="841" t="s">
        <v>27216</v>
      </c>
      <c r="E5226" s="837">
        <v>2000</v>
      </c>
      <c r="F5226" s="269" t="s">
        <v>27241</v>
      </c>
      <c r="G5226" s="841" t="s">
        <v>27242</v>
      </c>
      <c r="H5226" s="842" t="s">
        <v>25311</v>
      </c>
      <c r="I5226" s="842" t="s">
        <v>25083</v>
      </c>
      <c r="J5226" s="107" t="s">
        <v>19093</v>
      </c>
      <c r="K5226" s="10">
        <v>1</v>
      </c>
      <c r="L5226" s="10">
        <v>12</v>
      </c>
      <c r="M5226" s="838">
        <v>26697</v>
      </c>
      <c r="N5226" s="10">
        <v>1</v>
      </c>
      <c r="O5226" s="107">
        <v>6</v>
      </c>
      <c r="P5226" s="838">
        <v>13080</v>
      </c>
      <c r="Q5226" s="10">
        <v>1</v>
      </c>
      <c r="R5226" s="107">
        <v>12</v>
      </c>
    </row>
    <row r="5227" spans="1:18" s="843" customFormat="1" ht="22.5" x14ac:dyDescent="0.25">
      <c r="A5227" s="107" t="s">
        <v>25077</v>
      </c>
      <c r="B5227" s="10" t="s">
        <v>25078</v>
      </c>
      <c r="C5227" s="269" t="s">
        <v>30118</v>
      </c>
      <c r="D5227" s="841" t="s">
        <v>27243</v>
      </c>
      <c r="E5227" s="837">
        <v>6000</v>
      </c>
      <c r="F5227" s="269" t="s">
        <v>27244</v>
      </c>
      <c r="G5227" s="841" t="s">
        <v>27245</v>
      </c>
      <c r="H5227" s="842" t="s">
        <v>25311</v>
      </c>
      <c r="I5227" s="842" t="s">
        <v>25083</v>
      </c>
      <c r="J5227" s="107" t="s">
        <v>19093</v>
      </c>
      <c r="K5227" s="10">
        <v>1</v>
      </c>
      <c r="L5227" s="10">
        <v>12</v>
      </c>
      <c r="M5227" s="838">
        <v>75213.60000000002</v>
      </c>
      <c r="N5227" s="10">
        <v>1</v>
      </c>
      <c r="O5227" s="107">
        <v>6</v>
      </c>
      <c r="P5227" s="838">
        <v>37159.199999999997</v>
      </c>
      <c r="Q5227" s="10">
        <v>1</v>
      </c>
      <c r="R5227" s="107">
        <v>12</v>
      </c>
    </row>
    <row r="5228" spans="1:18" s="843" customFormat="1" ht="22.5" x14ac:dyDescent="0.25">
      <c r="A5228" s="107" t="s">
        <v>25077</v>
      </c>
      <c r="B5228" s="10" t="s">
        <v>25078</v>
      </c>
      <c r="C5228" s="269" t="s">
        <v>30118</v>
      </c>
      <c r="D5228" s="841" t="s">
        <v>25347</v>
      </c>
      <c r="E5228" s="837">
        <v>10500</v>
      </c>
      <c r="F5228" s="269" t="s">
        <v>27246</v>
      </c>
      <c r="G5228" s="841" t="s">
        <v>27247</v>
      </c>
      <c r="H5228" s="842" t="s">
        <v>25311</v>
      </c>
      <c r="I5228" s="842" t="s">
        <v>25083</v>
      </c>
      <c r="J5228" s="107" t="s">
        <v>19093</v>
      </c>
      <c r="K5228" s="10">
        <v>1</v>
      </c>
      <c r="L5228" s="10">
        <v>1</v>
      </c>
      <c r="M5228" s="838">
        <v>10717.8</v>
      </c>
      <c r="N5228" s="10" t="s">
        <v>354</v>
      </c>
      <c r="O5228" s="107" t="s">
        <v>354</v>
      </c>
      <c r="P5228" s="838">
        <v>0</v>
      </c>
      <c r="Q5228" s="10">
        <v>1</v>
      </c>
      <c r="R5228" s="107">
        <v>12</v>
      </c>
    </row>
    <row r="5229" spans="1:18" s="843" customFormat="1" ht="22.5" x14ac:dyDescent="0.25">
      <c r="A5229" s="107" t="s">
        <v>25077</v>
      </c>
      <c r="B5229" s="10" t="s">
        <v>25078</v>
      </c>
      <c r="C5229" s="269" t="s">
        <v>30118</v>
      </c>
      <c r="D5229" s="841" t="s">
        <v>27248</v>
      </c>
      <c r="E5229" s="837">
        <v>7800</v>
      </c>
      <c r="F5229" s="269" t="s">
        <v>27249</v>
      </c>
      <c r="G5229" s="841" t="s">
        <v>27250</v>
      </c>
      <c r="H5229" s="842" t="s">
        <v>25311</v>
      </c>
      <c r="I5229" s="842" t="s">
        <v>25083</v>
      </c>
      <c r="J5229" s="107" t="s">
        <v>19093</v>
      </c>
      <c r="K5229" s="10">
        <v>1</v>
      </c>
      <c r="L5229" s="10">
        <v>12</v>
      </c>
      <c r="M5229" s="838">
        <v>96813.60000000002</v>
      </c>
      <c r="N5229" s="10">
        <v>1</v>
      </c>
      <c r="O5229" s="107">
        <v>6</v>
      </c>
      <c r="P5229" s="838">
        <v>47959.200000000004</v>
      </c>
      <c r="Q5229" s="10">
        <v>1</v>
      </c>
      <c r="R5229" s="107">
        <v>12</v>
      </c>
    </row>
    <row r="5230" spans="1:18" s="843" customFormat="1" ht="22.5" x14ac:dyDescent="0.25">
      <c r="A5230" s="107" t="s">
        <v>25077</v>
      </c>
      <c r="B5230" s="10" t="s">
        <v>25078</v>
      </c>
      <c r="C5230" s="269" t="s">
        <v>30118</v>
      </c>
      <c r="D5230" s="841" t="s">
        <v>25930</v>
      </c>
      <c r="E5230" s="837">
        <v>3000</v>
      </c>
      <c r="F5230" s="269" t="s">
        <v>27251</v>
      </c>
      <c r="G5230" s="841" t="s">
        <v>27252</v>
      </c>
      <c r="H5230" s="842" t="s">
        <v>25311</v>
      </c>
      <c r="I5230" s="842" t="s">
        <v>25083</v>
      </c>
      <c r="J5230" s="107" t="s">
        <v>19090</v>
      </c>
      <c r="K5230" s="10">
        <v>1</v>
      </c>
      <c r="L5230" s="10">
        <v>12</v>
      </c>
      <c r="M5230" s="838">
        <v>38913.599999999999</v>
      </c>
      <c r="N5230" s="10">
        <v>1</v>
      </c>
      <c r="O5230" s="107">
        <v>6</v>
      </c>
      <c r="P5230" s="838">
        <v>19159.199999999997</v>
      </c>
      <c r="Q5230" s="10">
        <v>1</v>
      </c>
      <c r="R5230" s="107">
        <v>12</v>
      </c>
    </row>
    <row r="5231" spans="1:18" s="843" customFormat="1" ht="22.5" x14ac:dyDescent="0.25">
      <c r="A5231" s="107" t="s">
        <v>25077</v>
      </c>
      <c r="B5231" s="10" t="s">
        <v>25078</v>
      </c>
      <c r="C5231" s="269" t="s">
        <v>30118</v>
      </c>
      <c r="D5231" s="841" t="s">
        <v>27253</v>
      </c>
      <c r="E5231" s="837">
        <v>6500</v>
      </c>
      <c r="F5231" s="269" t="s">
        <v>27254</v>
      </c>
      <c r="G5231" s="841" t="s">
        <v>27255</v>
      </c>
      <c r="H5231" s="842" t="s">
        <v>25311</v>
      </c>
      <c r="I5231" s="842" t="s">
        <v>25083</v>
      </c>
      <c r="J5231" s="107" t="s">
        <v>19093</v>
      </c>
      <c r="K5231" s="10">
        <v>1</v>
      </c>
      <c r="L5231" s="10">
        <v>12</v>
      </c>
      <c r="M5231" s="838">
        <v>80913.60000000002</v>
      </c>
      <c r="N5231" s="10">
        <v>1</v>
      </c>
      <c r="O5231" s="107">
        <v>6</v>
      </c>
      <c r="P5231" s="838">
        <v>40159.200000000004</v>
      </c>
      <c r="Q5231" s="10">
        <v>1</v>
      </c>
      <c r="R5231" s="107">
        <v>12</v>
      </c>
    </row>
    <row r="5232" spans="1:18" s="843" customFormat="1" ht="22.5" x14ac:dyDescent="0.25">
      <c r="A5232" s="107" t="s">
        <v>25077</v>
      </c>
      <c r="B5232" s="10" t="s">
        <v>25078</v>
      </c>
      <c r="C5232" s="269" t="s">
        <v>30118</v>
      </c>
      <c r="D5232" s="841" t="s">
        <v>16200</v>
      </c>
      <c r="E5232" s="837">
        <v>4500</v>
      </c>
      <c r="F5232" s="269" t="s">
        <v>27256</v>
      </c>
      <c r="G5232" s="841" t="s">
        <v>27257</v>
      </c>
      <c r="H5232" s="842" t="s">
        <v>25311</v>
      </c>
      <c r="I5232" s="842" t="s">
        <v>25083</v>
      </c>
      <c r="J5232" s="107" t="s">
        <v>19093</v>
      </c>
      <c r="K5232" s="10">
        <v>1</v>
      </c>
      <c r="L5232" s="10">
        <v>12</v>
      </c>
      <c r="M5232" s="838">
        <v>56913.600000000013</v>
      </c>
      <c r="N5232" s="10">
        <v>1</v>
      </c>
      <c r="O5232" s="107">
        <v>6</v>
      </c>
      <c r="P5232" s="838">
        <v>28159.199999999997</v>
      </c>
      <c r="Q5232" s="10">
        <v>1</v>
      </c>
      <c r="R5232" s="107">
        <v>12</v>
      </c>
    </row>
    <row r="5233" spans="1:18" s="843" customFormat="1" ht="22.5" x14ac:dyDescent="0.25">
      <c r="A5233" s="107" t="s">
        <v>25077</v>
      </c>
      <c r="B5233" s="10" t="s">
        <v>25078</v>
      </c>
      <c r="C5233" s="269" t="s">
        <v>30118</v>
      </c>
      <c r="D5233" s="841" t="s">
        <v>27258</v>
      </c>
      <c r="E5233" s="837">
        <v>8500</v>
      </c>
      <c r="F5233" s="269" t="s">
        <v>27259</v>
      </c>
      <c r="G5233" s="841" t="s">
        <v>27260</v>
      </c>
      <c r="H5233" s="842" t="s">
        <v>25311</v>
      </c>
      <c r="I5233" s="842" t="s">
        <v>25083</v>
      </c>
      <c r="J5233" s="107" t="s">
        <v>19093</v>
      </c>
      <c r="K5233" s="10">
        <v>1</v>
      </c>
      <c r="L5233" s="10">
        <v>12</v>
      </c>
      <c r="M5233" s="838">
        <v>105213.60000000002</v>
      </c>
      <c r="N5233" s="10">
        <v>1</v>
      </c>
      <c r="O5233" s="107">
        <v>6</v>
      </c>
      <c r="P5233" s="838">
        <v>49089.03</v>
      </c>
      <c r="Q5233" s="10">
        <v>1</v>
      </c>
      <c r="R5233" s="107">
        <v>12</v>
      </c>
    </row>
    <row r="5234" spans="1:18" s="843" customFormat="1" ht="22.5" x14ac:dyDescent="0.25">
      <c r="A5234" s="107" t="s">
        <v>25077</v>
      </c>
      <c r="B5234" s="10" t="s">
        <v>25078</v>
      </c>
      <c r="C5234" s="269" t="s">
        <v>30118</v>
      </c>
      <c r="D5234" s="841" t="s">
        <v>27261</v>
      </c>
      <c r="E5234" s="837">
        <v>3500</v>
      </c>
      <c r="F5234" s="269" t="s">
        <v>27262</v>
      </c>
      <c r="G5234" s="841" t="s">
        <v>27263</v>
      </c>
      <c r="H5234" s="842" t="s">
        <v>25311</v>
      </c>
      <c r="I5234" s="842" t="s">
        <v>25083</v>
      </c>
      <c r="J5234" s="107" t="s">
        <v>19093</v>
      </c>
      <c r="K5234" s="10">
        <v>1</v>
      </c>
      <c r="L5234" s="10">
        <v>12</v>
      </c>
      <c r="M5234" s="838">
        <v>44913.600000000006</v>
      </c>
      <c r="N5234" s="10">
        <v>1</v>
      </c>
      <c r="O5234" s="107">
        <v>6</v>
      </c>
      <c r="P5234" s="838">
        <v>22159.199999999997</v>
      </c>
      <c r="Q5234" s="10">
        <v>1</v>
      </c>
      <c r="R5234" s="107">
        <v>12</v>
      </c>
    </row>
    <row r="5235" spans="1:18" s="843" customFormat="1" ht="22.5" x14ac:dyDescent="0.25">
      <c r="A5235" s="107" t="s">
        <v>25077</v>
      </c>
      <c r="B5235" s="10" t="s">
        <v>25078</v>
      </c>
      <c r="C5235" s="269" t="s">
        <v>30118</v>
      </c>
      <c r="D5235" s="841" t="s">
        <v>27261</v>
      </c>
      <c r="E5235" s="837">
        <v>5000</v>
      </c>
      <c r="F5235" s="269" t="s">
        <v>27264</v>
      </c>
      <c r="G5235" s="841" t="s">
        <v>27265</v>
      </c>
      <c r="H5235" s="842" t="s">
        <v>25311</v>
      </c>
      <c r="I5235" s="842" t="s">
        <v>25083</v>
      </c>
      <c r="J5235" s="107" t="s">
        <v>19093</v>
      </c>
      <c r="K5235" s="10">
        <v>1</v>
      </c>
      <c r="L5235" s="10">
        <v>12</v>
      </c>
      <c r="M5235" s="838">
        <v>62913.600000000013</v>
      </c>
      <c r="N5235" s="10">
        <v>1</v>
      </c>
      <c r="O5235" s="107">
        <v>6</v>
      </c>
      <c r="P5235" s="838">
        <v>31159.199999999997</v>
      </c>
      <c r="Q5235" s="10">
        <v>1</v>
      </c>
      <c r="R5235" s="107">
        <v>12</v>
      </c>
    </row>
    <row r="5236" spans="1:18" s="843" customFormat="1" ht="22.5" x14ac:dyDescent="0.25">
      <c r="A5236" s="107" t="s">
        <v>25077</v>
      </c>
      <c r="B5236" s="10" t="s">
        <v>25078</v>
      </c>
      <c r="C5236" s="269" t="s">
        <v>30118</v>
      </c>
      <c r="D5236" s="841" t="s">
        <v>27266</v>
      </c>
      <c r="E5236" s="837">
        <v>7000</v>
      </c>
      <c r="F5236" s="269" t="s">
        <v>27267</v>
      </c>
      <c r="G5236" s="841" t="s">
        <v>27268</v>
      </c>
      <c r="H5236" s="842" t="s">
        <v>25311</v>
      </c>
      <c r="I5236" s="842" t="s">
        <v>25083</v>
      </c>
      <c r="J5236" s="107" t="s">
        <v>19093</v>
      </c>
      <c r="K5236" s="10">
        <v>1</v>
      </c>
      <c r="L5236" s="10">
        <v>12</v>
      </c>
      <c r="M5236" s="838">
        <v>87213.60000000002</v>
      </c>
      <c r="N5236" s="10">
        <v>1</v>
      </c>
      <c r="O5236" s="107">
        <v>6</v>
      </c>
      <c r="P5236" s="838">
        <v>43159.200000000004</v>
      </c>
      <c r="Q5236" s="10">
        <v>1</v>
      </c>
      <c r="R5236" s="107">
        <v>12</v>
      </c>
    </row>
    <row r="5237" spans="1:18" s="843" customFormat="1" ht="22.5" x14ac:dyDescent="0.25">
      <c r="A5237" s="107" t="s">
        <v>25077</v>
      </c>
      <c r="B5237" s="10" t="s">
        <v>25078</v>
      </c>
      <c r="C5237" s="269" t="s">
        <v>30118</v>
      </c>
      <c r="D5237" s="841" t="s">
        <v>27269</v>
      </c>
      <c r="E5237" s="837">
        <v>5000</v>
      </c>
      <c r="F5237" s="269" t="s">
        <v>27270</v>
      </c>
      <c r="G5237" s="841" t="s">
        <v>27271</v>
      </c>
      <c r="H5237" s="842" t="s">
        <v>25311</v>
      </c>
      <c r="I5237" s="842" t="s">
        <v>25083</v>
      </c>
      <c r="J5237" s="107" t="s">
        <v>19093</v>
      </c>
      <c r="K5237" s="10">
        <v>1</v>
      </c>
      <c r="L5237" s="10">
        <v>12</v>
      </c>
      <c r="M5237" s="838">
        <v>62913.600000000013</v>
      </c>
      <c r="N5237" s="10">
        <v>1</v>
      </c>
      <c r="O5237" s="107">
        <v>6</v>
      </c>
      <c r="P5237" s="838">
        <v>31159.199999999997</v>
      </c>
      <c r="Q5237" s="10">
        <v>1</v>
      </c>
      <c r="R5237" s="107">
        <v>12</v>
      </c>
    </row>
    <row r="5238" spans="1:18" s="843" customFormat="1" ht="22.5" x14ac:dyDescent="0.25">
      <c r="A5238" s="107" t="s">
        <v>25077</v>
      </c>
      <c r="B5238" s="10" t="s">
        <v>25078</v>
      </c>
      <c r="C5238" s="269" t="s">
        <v>30118</v>
      </c>
      <c r="D5238" s="841" t="s">
        <v>27243</v>
      </c>
      <c r="E5238" s="837">
        <v>6000</v>
      </c>
      <c r="F5238" s="269" t="s">
        <v>27272</v>
      </c>
      <c r="G5238" s="841" t="s">
        <v>27273</v>
      </c>
      <c r="H5238" s="842" t="s">
        <v>25311</v>
      </c>
      <c r="I5238" s="842" t="s">
        <v>25083</v>
      </c>
      <c r="J5238" s="107" t="s">
        <v>19093</v>
      </c>
      <c r="K5238" s="10">
        <v>1</v>
      </c>
      <c r="L5238" s="10">
        <v>12</v>
      </c>
      <c r="M5238" s="838">
        <v>75213.60000000002</v>
      </c>
      <c r="N5238" s="10">
        <v>1</v>
      </c>
      <c r="O5238" s="107">
        <v>6</v>
      </c>
      <c r="P5238" s="838">
        <v>37159.199999999997</v>
      </c>
      <c r="Q5238" s="10">
        <v>1</v>
      </c>
      <c r="R5238" s="107">
        <v>12</v>
      </c>
    </row>
    <row r="5239" spans="1:18" s="843" customFormat="1" ht="22.5" x14ac:dyDescent="0.25">
      <c r="A5239" s="107" t="s">
        <v>25077</v>
      </c>
      <c r="B5239" s="10" t="s">
        <v>25078</v>
      </c>
      <c r="C5239" s="269" t="s">
        <v>30118</v>
      </c>
      <c r="D5239" s="841" t="s">
        <v>27274</v>
      </c>
      <c r="E5239" s="837">
        <v>8000</v>
      </c>
      <c r="F5239" s="269" t="s">
        <v>27275</v>
      </c>
      <c r="G5239" s="841" t="s">
        <v>27276</v>
      </c>
      <c r="H5239" s="842" t="s">
        <v>25311</v>
      </c>
      <c r="I5239" s="842" t="s">
        <v>25083</v>
      </c>
      <c r="J5239" s="107" t="s">
        <v>19093</v>
      </c>
      <c r="K5239" s="10">
        <v>1</v>
      </c>
      <c r="L5239" s="10">
        <v>12</v>
      </c>
      <c r="M5239" s="838">
        <v>98913.60000000002</v>
      </c>
      <c r="N5239" s="10">
        <v>1</v>
      </c>
      <c r="O5239" s="107">
        <v>6</v>
      </c>
      <c r="P5239" s="838">
        <v>49159.200000000004</v>
      </c>
      <c r="Q5239" s="10">
        <v>1</v>
      </c>
      <c r="R5239" s="107">
        <v>12</v>
      </c>
    </row>
    <row r="5240" spans="1:18" s="843" customFormat="1" ht="22.5" x14ac:dyDescent="0.25">
      <c r="A5240" s="107" t="s">
        <v>25077</v>
      </c>
      <c r="B5240" s="10" t="s">
        <v>25078</v>
      </c>
      <c r="C5240" s="269" t="s">
        <v>30118</v>
      </c>
      <c r="D5240" s="841" t="s">
        <v>15482</v>
      </c>
      <c r="E5240" s="837">
        <v>1025</v>
      </c>
      <c r="F5240" s="269" t="s">
        <v>27277</v>
      </c>
      <c r="G5240" s="841" t="s">
        <v>27278</v>
      </c>
      <c r="H5240" s="842" t="s">
        <v>25311</v>
      </c>
      <c r="I5240" s="842" t="s">
        <v>25083</v>
      </c>
      <c r="J5240" s="107" t="s">
        <v>19093</v>
      </c>
      <c r="K5240" s="10">
        <v>1</v>
      </c>
      <c r="L5240" s="10">
        <v>12</v>
      </c>
      <c r="M5240" s="838">
        <v>12701.400000000001</v>
      </c>
      <c r="N5240" s="10">
        <v>1</v>
      </c>
      <c r="O5240" s="107">
        <v>6</v>
      </c>
      <c r="P5240" s="838">
        <v>6082.2</v>
      </c>
      <c r="Q5240" s="10">
        <v>1</v>
      </c>
      <c r="R5240" s="107">
        <v>12</v>
      </c>
    </row>
    <row r="5241" spans="1:18" s="843" customFormat="1" ht="22.5" x14ac:dyDescent="0.25">
      <c r="A5241" s="107" t="s">
        <v>25077</v>
      </c>
      <c r="B5241" s="10" t="s">
        <v>25078</v>
      </c>
      <c r="C5241" s="269" t="s">
        <v>30118</v>
      </c>
      <c r="D5241" s="841" t="s">
        <v>27279</v>
      </c>
      <c r="E5241" s="837">
        <v>4500</v>
      </c>
      <c r="F5241" s="269" t="s">
        <v>27280</v>
      </c>
      <c r="G5241" s="841" t="s">
        <v>27281</v>
      </c>
      <c r="H5241" s="842" t="s">
        <v>25311</v>
      </c>
      <c r="I5241" s="842" t="s">
        <v>25083</v>
      </c>
      <c r="J5241" s="107" t="s">
        <v>19090</v>
      </c>
      <c r="K5241" s="10">
        <v>1</v>
      </c>
      <c r="L5241" s="10">
        <v>12</v>
      </c>
      <c r="M5241" s="838">
        <v>57213.600000000013</v>
      </c>
      <c r="N5241" s="10">
        <v>1</v>
      </c>
      <c r="O5241" s="107">
        <v>6</v>
      </c>
      <c r="P5241" s="838">
        <v>28159.199999999997</v>
      </c>
      <c r="Q5241" s="10">
        <v>1</v>
      </c>
      <c r="R5241" s="107">
        <v>12</v>
      </c>
    </row>
    <row r="5242" spans="1:18" s="843" customFormat="1" ht="22.5" x14ac:dyDescent="0.25">
      <c r="A5242" s="107" t="s">
        <v>25077</v>
      </c>
      <c r="B5242" s="10" t="s">
        <v>25078</v>
      </c>
      <c r="C5242" s="269" t="s">
        <v>30118</v>
      </c>
      <c r="D5242" s="841" t="s">
        <v>27233</v>
      </c>
      <c r="E5242" s="837">
        <v>7000</v>
      </c>
      <c r="F5242" s="269" t="s">
        <v>27282</v>
      </c>
      <c r="G5242" s="841" t="s">
        <v>27283</v>
      </c>
      <c r="H5242" s="842" t="s">
        <v>25311</v>
      </c>
      <c r="I5242" s="842" t="s">
        <v>25083</v>
      </c>
      <c r="J5242" s="107" t="s">
        <v>19093</v>
      </c>
      <c r="K5242" s="10">
        <v>1</v>
      </c>
      <c r="L5242" s="10">
        <v>12</v>
      </c>
      <c r="M5242" s="838">
        <v>86913.60000000002</v>
      </c>
      <c r="N5242" s="10">
        <v>1</v>
      </c>
      <c r="O5242" s="107">
        <v>6</v>
      </c>
      <c r="P5242" s="838">
        <v>43159.200000000004</v>
      </c>
      <c r="Q5242" s="10">
        <v>1</v>
      </c>
      <c r="R5242" s="107">
        <v>12</v>
      </c>
    </row>
    <row r="5243" spans="1:18" s="843" customFormat="1" ht="22.5" x14ac:dyDescent="0.25">
      <c r="A5243" s="107" t="s">
        <v>25077</v>
      </c>
      <c r="B5243" s="10" t="s">
        <v>25078</v>
      </c>
      <c r="C5243" s="269" t="s">
        <v>30118</v>
      </c>
      <c r="D5243" s="841" t="s">
        <v>27261</v>
      </c>
      <c r="E5243" s="837">
        <v>5000</v>
      </c>
      <c r="F5243" s="269" t="s">
        <v>27284</v>
      </c>
      <c r="G5243" s="841" t="s">
        <v>27285</v>
      </c>
      <c r="H5243" s="842" t="s">
        <v>25311</v>
      </c>
      <c r="I5243" s="842" t="s">
        <v>25083</v>
      </c>
      <c r="J5243" s="107" t="s">
        <v>19093</v>
      </c>
      <c r="K5243" s="10">
        <v>1</v>
      </c>
      <c r="L5243" s="10">
        <v>12</v>
      </c>
      <c r="M5243" s="838">
        <v>63115.650000000016</v>
      </c>
      <c r="N5243" s="10">
        <v>1</v>
      </c>
      <c r="O5243" s="107">
        <v>6</v>
      </c>
      <c r="P5243" s="838">
        <v>31159.199999999997</v>
      </c>
      <c r="Q5243" s="10">
        <v>1</v>
      </c>
      <c r="R5243" s="107">
        <v>12</v>
      </c>
    </row>
    <row r="5244" spans="1:18" s="843" customFormat="1" ht="22.5" x14ac:dyDescent="0.25">
      <c r="A5244" s="107" t="s">
        <v>25077</v>
      </c>
      <c r="B5244" s="10" t="s">
        <v>25078</v>
      </c>
      <c r="C5244" s="269" t="s">
        <v>30118</v>
      </c>
      <c r="D5244" s="841" t="s">
        <v>27286</v>
      </c>
      <c r="E5244" s="837">
        <v>1025</v>
      </c>
      <c r="F5244" s="269" t="s">
        <v>27287</v>
      </c>
      <c r="G5244" s="841" t="s">
        <v>27288</v>
      </c>
      <c r="H5244" s="842" t="s">
        <v>25311</v>
      </c>
      <c r="I5244" s="842" t="s">
        <v>25083</v>
      </c>
      <c r="J5244" s="107" t="s">
        <v>19093</v>
      </c>
      <c r="K5244" s="10">
        <v>1</v>
      </c>
      <c r="L5244" s="10">
        <v>12</v>
      </c>
      <c r="M5244" s="838">
        <v>12701.400000000001</v>
      </c>
      <c r="N5244" s="10">
        <v>1</v>
      </c>
      <c r="O5244" s="107">
        <v>6</v>
      </c>
      <c r="P5244" s="838">
        <v>6082.2</v>
      </c>
      <c r="Q5244" s="10">
        <v>1</v>
      </c>
      <c r="R5244" s="107">
        <v>12</v>
      </c>
    </row>
    <row r="5245" spans="1:18" s="843" customFormat="1" ht="22.5" x14ac:dyDescent="0.25">
      <c r="A5245" s="107" t="s">
        <v>25077</v>
      </c>
      <c r="B5245" s="10" t="s">
        <v>25078</v>
      </c>
      <c r="C5245" s="269" t="s">
        <v>30118</v>
      </c>
      <c r="D5245" s="841" t="s">
        <v>27289</v>
      </c>
      <c r="E5245" s="837">
        <v>4500</v>
      </c>
      <c r="F5245" s="269" t="s">
        <v>27290</v>
      </c>
      <c r="G5245" s="841" t="s">
        <v>27291</v>
      </c>
      <c r="H5245" s="842" t="s">
        <v>25311</v>
      </c>
      <c r="I5245" s="842" t="s">
        <v>25083</v>
      </c>
      <c r="J5245" s="107" t="s">
        <v>19090</v>
      </c>
      <c r="K5245" s="10">
        <v>1</v>
      </c>
      <c r="L5245" s="10">
        <v>12</v>
      </c>
      <c r="M5245" s="838">
        <v>57213.600000000013</v>
      </c>
      <c r="N5245" s="10">
        <v>1</v>
      </c>
      <c r="O5245" s="107">
        <v>6</v>
      </c>
      <c r="P5245" s="838">
        <v>28159.199999999997</v>
      </c>
      <c r="Q5245" s="10">
        <v>1</v>
      </c>
      <c r="R5245" s="107">
        <v>12</v>
      </c>
    </row>
    <row r="5246" spans="1:18" s="843" customFormat="1" ht="22.5" x14ac:dyDescent="0.25">
      <c r="A5246" s="107" t="s">
        <v>25077</v>
      </c>
      <c r="B5246" s="10" t="s">
        <v>25078</v>
      </c>
      <c r="C5246" s="269" t="s">
        <v>30118</v>
      </c>
      <c r="D5246" s="841" t="s">
        <v>27292</v>
      </c>
      <c r="E5246" s="837">
        <v>6000</v>
      </c>
      <c r="F5246" s="269" t="s">
        <v>27293</v>
      </c>
      <c r="G5246" s="841" t="s">
        <v>27294</v>
      </c>
      <c r="H5246" s="842" t="s">
        <v>25311</v>
      </c>
      <c r="I5246" s="842" t="s">
        <v>25083</v>
      </c>
      <c r="J5246" s="107" t="s">
        <v>19093</v>
      </c>
      <c r="K5246" s="10">
        <v>1</v>
      </c>
      <c r="L5246" s="10">
        <v>2</v>
      </c>
      <c r="M5246" s="838">
        <v>12128.93</v>
      </c>
      <c r="N5246" s="10">
        <v>1</v>
      </c>
      <c r="O5246" s="107">
        <v>6</v>
      </c>
      <c r="P5246" s="838">
        <v>36559.199999999997</v>
      </c>
      <c r="Q5246" s="10">
        <v>1</v>
      </c>
      <c r="R5246" s="107">
        <v>12</v>
      </c>
    </row>
    <row r="5247" spans="1:18" s="843" customFormat="1" ht="22.5" x14ac:dyDescent="0.25">
      <c r="A5247" s="107" t="s">
        <v>25077</v>
      </c>
      <c r="B5247" s="10" t="s">
        <v>19548</v>
      </c>
      <c r="C5247" s="269" t="s">
        <v>30118</v>
      </c>
      <c r="D5247" s="841" t="s">
        <v>27295</v>
      </c>
      <c r="E5247" s="837">
        <v>7800</v>
      </c>
      <c r="F5247" s="269" t="s">
        <v>27296</v>
      </c>
      <c r="G5247" s="841" t="s">
        <v>27297</v>
      </c>
      <c r="H5247" s="842" t="s">
        <v>25311</v>
      </c>
      <c r="I5247" s="842" t="s">
        <v>25083</v>
      </c>
      <c r="J5247" s="107" t="s">
        <v>19093</v>
      </c>
      <c r="K5247" s="10">
        <v>1</v>
      </c>
      <c r="L5247" s="10">
        <v>12</v>
      </c>
      <c r="M5247" s="838">
        <v>96813.60000000002</v>
      </c>
      <c r="N5247" s="10">
        <v>1</v>
      </c>
      <c r="O5247" s="107">
        <v>6</v>
      </c>
      <c r="P5247" s="838">
        <v>47959.200000000004</v>
      </c>
      <c r="Q5247" s="10">
        <v>1</v>
      </c>
      <c r="R5247" s="107">
        <v>12</v>
      </c>
    </row>
    <row r="5248" spans="1:18" s="843" customFormat="1" ht="22.5" x14ac:dyDescent="0.25">
      <c r="A5248" s="107" t="s">
        <v>25077</v>
      </c>
      <c r="B5248" s="10" t="s">
        <v>19548</v>
      </c>
      <c r="C5248" s="269" t="s">
        <v>30118</v>
      </c>
      <c r="D5248" s="841" t="s">
        <v>27298</v>
      </c>
      <c r="E5248" s="837">
        <v>6000</v>
      </c>
      <c r="F5248" s="269" t="s">
        <v>27299</v>
      </c>
      <c r="G5248" s="841" t="s">
        <v>27300</v>
      </c>
      <c r="H5248" s="842" t="s">
        <v>25311</v>
      </c>
      <c r="I5248" s="842" t="s">
        <v>25083</v>
      </c>
      <c r="J5248" s="107" t="s">
        <v>19090</v>
      </c>
      <c r="K5248" s="10">
        <v>1</v>
      </c>
      <c r="L5248" s="10">
        <v>12</v>
      </c>
      <c r="M5248" s="838">
        <v>73962.450000000012</v>
      </c>
      <c r="N5248" s="10">
        <v>1</v>
      </c>
      <c r="O5248" s="107">
        <v>6</v>
      </c>
      <c r="P5248" s="838">
        <v>37159.199999999997</v>
      </c>
      <c r="Q5248" s="10">
        <v>1</v>
      </c>
      <c r="R5248" s="107">
        <v>12</v>
      </c>
    </row>
    <row r="5249" spans="1:18" s="843" customFormat="1" ht="22.5" x14ac:dyDescent="0.25">
      <c r="A5249" s="107" t="s">
        <v>25077</v>
      </c>
      <c r="B5249" s="10" t="s">
        <v>19548</v>
      </c>
      <c r="C5249" s="269" t="s">
        <v>30118</v>
      </c>
      <c r="D5249" s="841" t="s">
        <v>26937</v>
      </c>
      <c r="E5249" s="837">
        <v>6000</v>
      </c>
      <c r="F5249" s="269" t="s">
        <v>27301</v>
      </c>
      <c r="G5249" s="841" t="s">
        <v>27302</v>
      </c>
      <c r="H5249" s="842" t="s">
        <v>25311</v>
      </c>
      <c r="I5249" s="842" t="s">
        <v>25083</v>
      </c>
      <c r="J5249" s="107" t="s">
        <v>19093</v>
      </c>
      <c r="K5249" s="10">
        <v>1</v>
      </c>
      <c r="L5249" s="10">
        <v>12</v>
      </c>
      <c r="M5249" s="838">
        <v>75213.60000000002</v>
      </c>
      <c r="N5249" s="10">
        <v>1</v>
      </c>
      <c r="O5249" s="107">
        <v>6</v>
      </c>
      <c r="P5249" s="838">
        <v>37159.199999999997</v>
      </c>
      <c r="Q5249" s="10">
        <v>1</v>
      </c>
      <c r="R5249" s="107">
        <v>12</v>
      </c>
    </row>
    <row r="5250" spans="1:18" s="843" customFormat="1" ht="22.5" x14ac:dyDescent="0.25">
      <c r="A5250" s="107" t="s">
        <v>25077</v>
      </c>
      <c r="B5250" s="10" t="s">
        <v>19548</v>
      </c>
      <c r="C5250" s="269" t="s">
        <v>30118</v>
      </c>
      <c r="D5250" s="841" t="s">
        <v>27303</v>
      </c>
      <c r="E5250" s="837">
        <v>2500</v>
      </c>
      <c r="F5250" s="269" t="s">
        <v>27304</v>
      </c>
      <c r="G5250" s="841" t="s">
        <v>27305</v>
      </c>
      <c r="H5250" s="842" t="s">
        <v>25311</v>
      </c>
      <c r="I5250" s="842" t="s">
        <v>25390</v>
      </c>
      <c r="J5250" s="107" t="s">
        <v>19587</v>
      </c>
      <c r="K5250" s="10">
        <v>1</v>
      </c>
      <c r="L5250" s="10">
        <v>12</v>
      </c>
      <c r="M5250" s="838">
        <v>33213.599999999999</v>
      </c>
      <c r="N5250" s="10">
        <v>1</v>
      </c>
      <c r="O5250" s="107">
        <v>6</v>
      </c>
      <c r="P5250" s="838">
        <v>16156.5</v>
      </c>
      <c r="Q5250" s="10">
        <v>1</v>
      </c>
      <c r="R5250" s="107">
        <v>12</v>
      </c>
    </row>
    <row r="5251" spans="1:18" s="843" customFormat="1" ht="22.5" x14ac:dyDescent="0.25">
      <c r="A5251" s="107" t="s">
        <v>25077</v>
      </c>
      <c r="B5251" s="10" t="s">
        <v>25078</v>
      </c>
      <c r="C5251" s="269" t="s">
        <v>30118</v>
      </c>
      <c r="D5251" s="841" t="s">
        <v>27306</v>
      </c>
      <c r="E5251" s="837">
        <v>3500</v>
      </c>
      <c r="F5251" s="269" t="s">
        <v>27307</v>
      </c>
      <c r="G5251" s="841" t="s">
        <v>27308</v>
      </c>
      <c r="H5251" s="842" t="s">
        <v>27309</v>
      </c>
      <c r="I5251" s="842" t="s">
        <v>25131</v>
      </c>
      <c r="J5251" s="107" t="s">
        <v>19093</v>
      </c>
      <c r="K5251" s="10">
        <v>1</v>
      </c>
      <c r="L5251" s="10">
        <v>12</v>
      </c>
      <c r="M5251" s="838">
        <v>45213.600000000006</v>
      </c>
      <c r="N5251" s="10">
        <v>1</v>
      </c>
      <c r="O5251" s="107">
        <v>6</v>
      </c>
      <c r="P5251" s="838">
        <v>22159.199999999997</v>
      </c>
      <c r="Q5251" s="10">
        <v>1</v>
      </c>
      <c r="R5251" s="107">
        <v>12</v>
      </c>
    </row>
    <row r="5252" spans="1:18" s="843" customFormat="1" ht="22.5" x14ac:dyDescent="0.25">
      <c r="A5252" s="107" t="s">
        <v>25077</v>
      </c>
      <c r="B5252" s="10" t="s">
        <v>25078</v>
      </c>
      <c r="C5252" s="269" t="s">
        <v>30118</v>
      </c>
      <c r="D5252" s="841" t="s">
        <v>27310</v>
      </c>
      <c r="E5252" s="837">
        <v>3500</v>
      </c>
      <c r="F5252" s="269" t="s">
        <v>27311</v>
      </c>
      <c r="G5252" s="841" t="s">
        <v>27312</v>
      </c>
      <c r="H5252" s="842" t="s">
        <v>27309</v>
      </c>
      <c r="I5252" s="842" t="s">
        <v>25131</v>
      </c>
      <c r="J5252" s="107" t="s">
        <v>19093</v>
      </c>
      <c r="K5252" s="10">
        <v>1</v>
      </c>
      <c r="L5252" s="10">
        <v>12</v>
      </c>
      <c r="M5252" s="838">
        <v>45213.600000000006</v>
      </c>
      <c r="N5252" s="10">
        <v>1</v>
      </c>
      <c r="O5252" s="107">
        <v>6</v>
      </c>
      <c r="P5252" s="838">
        <v>22159.199999999997</v>
      </c>
      <c r="Q5252" s="10">
        <v>1</v>
      </c>
      <c r="R5252" s="107">
        <v>12</v>
      </c>
    </row>
    <row r="5253" spans="1:18" s="843" customFormat="1" ht="22.5" x14ac:dyDescent="0.25">
      <c r="A5253" s="107" t="s">
        <v>25077</v>
      </c>
      <c r="B5253" s="10" t="s">
        <v>25078</v>
      </c>
      <c r="C5253" s="269" t="s">
        <v>30118</v>
      </c>
      <c r="D5253" s="841" t="s">
        <v>27313</v>
      </c>
      <c r="E5253" s="837">
        <v>2000</v>
      </c>
      <c r="F5253" s="269" t="s">
        <v>27314</v>
      </c>
      <c r="G5253" s="841" t="s">
        <v>27315</v>
      </c>
      <c r="H5253" s="842" t="s">
        <v>27309</v>
      </c>
      <c r="I5253" s="842" t="s">
        <v>25131</v>
      </c>
      <c r="J5253" s="107" t="s">
        <v>19093</v>
      </c>
      <c r="K5253" s="10">
        <v>1</v>
      </c>
      <c r="L5253" s="10">
        <v>12</v>
      </c>
      <c r="M5253" s="838">
        <v>27024</v>
      </c>
      <c r="N5253" s="10">
        <v>1</v>
      </c>
      <c r="O5253" s="107">
        <v>6</v>
      </c>
      <c r="P5253" s="838">
        <v>13080</v>
      </c>
      <c r="Q5253" s="10">
        <v>1</v>
      </c>
      <c r="R5253" s="107">
        <v>12</v>
      </c>
    </row>
    <row r="5254" spans="1:18" s="843" customFormat="1" ht="22.5" x14ac:dyDescent="0.25">
      <c r="A5254" s="107" t="s">
        <v>25077</v>
      </c>
      <c r="B5254" s="10" t="s">
        <v>25078</v>
      </c>
      <c r="C5254" s="269" t="s">
        <v>30118</v>
      </c>
      <c r="D5254" s="841" t="s">
        <v>27316</v>
      </c>
      <c r="E5254" s="837">
        <v>6000</v>
      </c>
      <c r="F5254" s="269" t="s">
        <v>27317</v>
      </c>
      <c r="G5254" s="841" t="s">
        <v>27318</v>
      </c>
      <c r="H5254" s="842" t="s">
        <v>15452</v>
      </c>
      <c r="I5254" s="842" t="s">
        <v>25083</v>
      </c>
      <c r="J5254" s="107" t="s">
        <v>19093</v>
      </c>
      <c r="K5254" s="10">
        <v>1</v>
      </c>
      <c r="L5254" s="10">
        <v>12</v>
      </c>
      <c r="M5254" s="838">
        <v>74913.60000000002</v>
      </c>
      <c r="N5254" s="10">
        <v>1</v>
      </c>
      <c r="O5254" s="107">
        <v>6</v>
      </c>
      <c r="P5254" s="838">
        <v>37159.199999999997</v>
      </c>
      <c r="Q5254" s="10">
        <v>1</v>
      </c>
      <c r="R5254" s="107">
        <v>12</v>
      </c>
    </row>
    <row r="5255" spans="1:18" s="843" customFormat="1" ht="22.5" x14ac:dyDescent="0.25">
      <c r="A5255" s="107" t="s">
        <v>25077</v>
      </c>
      <c r="B5255" s="10" t="s">
        <v>25078</v>
      </c>
      <c r="C5255" s="269" t="s">
        <v>30118</v>
      </c>
      <c r="D5255" s="841" t="s">
        <v>16191</v>
      </c>
      <c r="E5255" s="837">
        <v>1500</v>
      </c>
      <c r="F5255" s="269" t="s">
        <v>27319</v>
      </c>
      <c r="G5255" s="841" t="s">
        <v>27320</v>
      </c>
      <c r="H5255" s="842" t="s">
        <v>15452</v>
      </c>
      <c r="I5255" s="842" t="s">
        <v>25083</v>
      </c>
      <c r="J5255" s="107" t="s">
        <v>19093</v>
      </c>
      <c r="K5255" s="10">
        <v>1</v>
      </c>
      <c r="L5255" s="10">
        <v>12</v>
      </c>
      <c r="M5255" s="838">
        <v>20157</v>
      </c>
      <c r="N5255" s="10">
        <v>1</v>
      </c>
      <c r="O5255" s="107">
        <v>6</v>
      </c>
      <c r="P5255" s="838">
        <v>9810</v>
      </c>
      <c r="Q5255" s="10">
        <v>1</v>
      </c>
      <c r="R5255" s="107">
        <v>12</v>
      </c>
    </row>
    <row r="5256" spans="1:18" s="843" customFormat="1" ht="22.5" x14ac:dyDescent="0.25">
      <c r="A5256" s="107" t="s">
        <v>25077</v>
      </c>
      <c r="B5256" s="10" t="s">
        <v>25078</v>
      </c>
      <c r="C5256" s="269" t="s">
        <v>30118</v>
      </c>
      <c r="D5256" s="841" t="s">
        <v>25321</v>
      </c>
      <c r="E5256" s="837">
        <v>2000</v>
      </c>
      <c r="F5256" s="269" t="s">
        <v>27321</v>
      </c>
      <c r="G5256" s="841" t="s">
        <v>27322</v>
      </c>
      <c r="H5256" s="842" t="s">
        <v>15452</v>
      </c>
      <c r="I5256" s="842" t="s">
        <v>25390</v>
      </c>
      <c r="J5256" s="107" t="s">
        <v>19587</v>
      </c>
      <c r="K5256" s="10">
        <v>1</v>
      </c>
      <c r="L5256" s="10">
        <v>12</v>
      </c>
      <c r="M5256" s="838">
        <v>26697</v>
      </c>
      <c r="N5256" s="10">
        <v>1</v>
      </c>
      <c r="O5256" s="107">
        <v>6</v>
      </c>
      <c r="P5256" s="838">
        <v>13080</v>
      </c>
      <c r="Q5256" s="10">
        <v>1</v>
      </c>
      <c r="R5256" s="107">
        <v>12</v>
      </c>
    </row>
    <row r="5257" spans="1:18" s="843" customFormat="1" ht="22.5" x14ac:dyDescent="0.25">
      <c r="A5257" s="107" t="s">
        <v>25077</v>
      </c>
      <c r="B5257" s="10" t="s">
        <v>25078</v>
      </c>
      <c r="C5257" s="269" t="s">
        <v>30118</v>
      </c>
      <c r="D5257" s="841" t="s">
        <v>27323</v>
      </c>
      <c r="E5257" s="837">
        <v>6500</v>
      </c>
      <c r="F5257" s="269" t="s">
        <v>27324</v>
      </c>
      <c r="G5257" s="841" t="s">
        <v>27325</v>
      </c>
      <c r="H5257" s="842" t="s">
        <v>15452</v>
      </c>
      <c r="I5257" s="842" t="s">
        <v>25083</v>
      </c>
      <c r="J5257" s="107" t="s">
        <v>19093</v>
      </c>
      <c r="K5257" s="10">
        <v>1</v>
      </c>
      <c r="L5257" s="10">
        <v>12</v>
      </c>
      <c r="M5257" s="838">
        <v>80913.60000000002</v>
      </c>
      <c r="N5257" s="10">
        <v>1</v>
      </c>
      <c r="O5257" s="107">
        <v>6</v>
      </c>
      <c r="P5257" s="838">
        <v>40159.200000000004</v>
      </c>
      <c r="Q5257" s="10">
        <v>1</v>
      </c>
      <c r="R5257" s="107">
        <v>12</v>
      </c>
    </row>
    <row r="5258" spans="1:18" s="843" customFormat="1" ht="22.5" x14ac:dyDescent="0.25">
      <c r="A5258" s="107" t="s">
        <v>25077</v>
      </c>
      <c r="B5258" s="10" t="s">
        <v>25078</v>
      </c>
      <c r="C5258" s="269" t="s">
        <v>30118</v>
      </c>
      <c r="D5258" s="841" t="s">
        <v>27326</v>
      </c>
      <c r="E5258" s="837">
        <v>9000</v>
      </c>
      <c r="F5258" s="269" t="s">
        <v>27327</v>
      </c>
      <c r="G5258" s="841" t="s">
        <v>27328</v>
      </c>
      <c r="H5258" s="842" t="s">
        <v>15452</v>
      </c>
      <c r="I5258" s="842" t="s">
        <v>25083</v>
      </c>
      <c r="J5258" s="107" t="s">
        <v>19093</v>
      </c>
      <c r="K5258" s="10">
        <v>1</v>
      </c>
      <c r="L5258" s="10">
        <v>2</v>
      </c>
      <c r="M5258" s="838">
        <v>17928.93</v>
      </c>
      <c r="N5258" s="10">
        <v>1</v>
      </c>
      <c r="O5258" s="107">
        <v>6</v>
      </c>
      <c r="P5258" s="838">
        <v>55159.199999999997</v>
      </c>
      <c r="Q5258" s="10">
        <v>1</v>
      </c>
      <c r="R5258" s="107">
        <v>12</v>
      </c>
    </row>
    <row r="5259" spans="1:18" s="843" customFormat="1" ht="22.5" x14ac:dyDescent="0.25">
      <c r="A5259" s="107" t="s">
        <v>25077</v>
      </c>
      <c r="B5259" s="10" t="s">
        <v>25078</v>
      </c>
      <c r="C5259" s="269" t="s">
        <v>30118</v>
      </c>
      <c r="D5259" s="841" t="s">
        <v>15498</v>
      </c>
      <c r="E5259" s="837">
        <v>8500</v>
      </c>
      <c r="F5259" s="269" t="s">
        <v>27329</v>
      </c>
      <c r="G5259" s="841" t="s">
        <v>27330</v>
      </c>
      <c r="H5259" s="842" t="s">
        <v>15452</v>
      </c>
      <c r="I5259" s="842" t="s">
        <v>25083</v>
      </c>
      <c r="J5259" s="107" t="s">
        <v>19093</v>
      </c>
      <c r="K5259" s="10">
        <v>1</v>
      </c>
      <c r="L5259" s="10">
        <v>12</v>
      </c>
      <c r="M5259" s="838">
        <v>105213.60000000002</v>
      </c>
      <c r="N5259" s="10">
        <v>1</v>
      </c>
      <c r="O5259" s="107">
        <v>6</v>
      </c>
      <c r="P5259" s="838">
        <v>52159.199999999997</v>
      </c>
      <c r="Q5259" s="10">
        <v>1</v>
      </c>
      <c r="R5259" s="107">
        <v>12</v>
      </c>
    </row>
    <row r="5260" spans="1:18" s="843" customFormat="1" ht="22.5" x14ac:dyDescent="0.25">
      <c r="A5260" s="107" t="s">
        <v>25077</v>
      </c>
      <c r="B5260" s="10" t="s">
        <v>25078</v>
      </c>
      <c r="C5260" s="269" t="s">
        <v>30118</v>
      </c>
      <c r="D5260" s="841" t="s">
        <v>25121</v>
      </c>
      <c r="E5260" s="837">
        <v>15600</v>
      </c>
      <c r="F5260" s="269" t="s">
        <v>27331</v>
      </c>
      <c r="G5260" s="841" t="s">
        <v>27332</v>
      </c>
      <c r="H5260" s="842" t="s">
        <v>15452</v>
      </c>
      <c r="I5260" s="842" t="s">
        <v>25083</v>
      </c>
      <c r="J5260" s="107" t="s">
        <v>19093</v>
      </c>
      <c r="K5260" s="10">
        <v>1</v>
      </c>
      <c r="L5260" s="10">
        <v>12</v>
      </c>
      <c r="M5260" s="838">
        <v>190413.59999999998</v>
      </c>
      <c r="N5260" s="10">
        <v>1</v>
      </c>
      <c r="O5260" s="107">
        <v>6</v>
      </c>
      <c r="P5260" s="838">
        <v>94759.200000000012</v>
      </c>
      <c r="Q5260" s="10">
        <v>1</v>
      </c>
      <c r="R5260" s="107">
        <v>12</v>
      </c>
    </row>
    <row r="5261" spans="1:18" s="843" customFormat="1" ht="22.5" x14ac:dyDescent="0.25">
      <c r="A5261" s="107" t="s">
        <v>25077</v>
      </c>
      <c r="B5261" s="10" t="s">
        <v>25078</v>
      </c>
      <c r="C5261" s="269" t="s">
        <v>30118</v>
      </c>
      <c r="D5261" s="841" t="s">
        <v>27316</v>
      </c>
      <c r="E5261" s="837">
        <v>6000</v>
      </c>
      <c r="F5261" s="269" t="s">
        <v>27333</v>
      </c>
      <c r="G5261" s="841" t="s">
        <v>27334</v>
      </c>
      <c r="H5261" s="842" t="s">
        <v>15452</v>
      </c>
      <c r="I5261" s="842" t="s">
        <v>25083</v>
      </c>
      <c r="J5261" s="107" t="s">
        <v>19093</v>
      </c>
      <c r="K5261" s="10">
        <v>1</v>
      </c>
      <c r="L5261" s="10">
        <v>12</v>
      </c>
      <c r="M5261" s="838">
        <v>74913.60000000002</v>
      </c>
      <c r="N5261" s="10">
        <v>1</v>
      </c>
      <c r="O5261" s="107">
        <v>6</v>
      </c>
      <c r="P5261" s="838">
        <v>37159.199999999997</v>
      </c>
      <c r="Q5261" s="10">
        <v>1</v>
      </c>
      <c r="R5261" s="107">
        <v>12</v>
      </c>
    </row>
    <row r="5262" spans="1:18" s="843" customFormat="1" ht="22.5" x14ac:dyDescent="0.25">
      <c r="A5262" s="107" t="s">
        <v>25077</v>
      </c>
      <c r="B5262" s="10" t="s">
        <v>25078</v>
      </c>
      <c r="C5262" s="269" t="s">
        <v>30118</v>
      </c>
      <c r="D5262" s="841" t="s">
        <v>15450</v>
      </c>
      <c r="E5262" s="837">
        <v>7000</v>
      </c>
      <c r="F5262" s="269" t="s">
        <v>27335</v>
      </c>
      <c r="G5262" s="841" t="s">
        <v>27336</v>
      </c>
      <c r="H5262" s="842" t="s">
        <v>15452</v>
      </c>
      <c r="I5262" s="842" t="s">
        <v>25083</v>
      </c>
      <c r="J5262" s="107" t="s">
        <v>19093</v>
      </c>
      <c r="K5262" s="10">
        <v>1</v>
      </c>
      <c r="L5262" s="10">
        <v>12</v>
      </c>
      <c r="M5262" s="838">
        <v>87213.60000000002</v>
      </c>
      <c r="N5262" s="10">
        <v>1</v>
      </c>
      <c r="O5262" s="107">
        <v>6</v>
      </c>
      <c r="P5262" s="838">
        <v>43159.200000000004</v>
      </c>
      <c r="Q5262" s="10">
        <v>1</v>
      </c>
      <c r="R5262" s="107">
        <v>12</v>
      </c>
    </row>
    <row r="5263" spans="1:18" s="843" customFormat="1" ht="22.5" x14ac:dyDescent="0.25">
      <c r="A5263" s="107" t="s">
        <v>25077</v>
      </c>
      <c r="B5263" s="10" t="s">
        <v>25078</v>
      </c>
      <c r="C5263" s="269" t="s">
        <v>30118</v>
      </c>
      <c r="D5263" s="841" t="s">
        <v>27337</v>
      </c>
      <c r="E5263" s="837">
        <v>6000</v>
      </c>
      <c r="F5263" s="269" t="s">
        <v>27338</v>
      </c>
      <c r="G5263" s="841" t="s">
        <v>27339</v>
      </c>
      <c r="H5263" s="842" t="s">
        <v>15452</v>
      </c>
      <c r="I5263" s="842" t="s">
        <v>25083</v>
      </c>
      <c r="J5263" s="107" t="s">
        <v>19093</v>
      </c>
      <c r="K5263" s="10">
        <v>1</v>
      </c>
      <c r="L5263" s="10">
        <v>12</v>
      </c>
      <c r="M5263" s="838">
        <v>75213.60000000002</v>
      </c>
      <c r="N5263" s="10">
        <v>1</v>
      </c>
      <c r="O5263" s="107">
        <v>6</v>
      </c>
      <c r="P5263" s="838">
        <v>37159.199999999997</v>
      </c>
      <c r="Q5263" s="10">
        <v>1</v>
      </c>
      <c r="R5263" s="107">
        <v>12</v>
      </c>
    </row>
    <row r="5264" spans="1:18" s="843" customFormat="1" ht="22.5" x14ac:dyDescent="0.25">
      <c r="A5264" s="107" t="s">
        <v>25077</v>
      </c>
      <c r="B5264" s="10" t="s">
        <v>25078</v>
      </c>
      <c r="C5264" s="269" t="s">
        <v>30118</v>
      </c>
      <c r="D5264" s="841" t="s">
        <v>27340</v>
      </c>
      <c r="E5264" s="837">
        <v>7000</v>
      </c>
      <c r="F5264" s="269" t="s">
        <v>27341</v>
      </c>
      <c r="G5264" s="841" t="s">
        <v>27342</v>
      </c>
      <c r="H5264" s="842" t="s">
        <v>15452</v>
      </c>
      <c r="I5264" s="842" t="s">
        <v>25083</v>
      </c>
      <c r="J5264" s="107" t="s">
        <v>19093</v>
      </c>
      <c r="K5264" s="10">
        <v>1</v>
      </c>
      <c r="L5264" s="10">
        <v>12</v>
      </c>
      <c r="M5264" s="838">
        <v>87213.60000000002</v>
      </c>
      <c r="N5264" s="10">
        <v>1</v>
      </c>
      <c r="O5264" s="107">
        <v>6</v>
      </c>
      <c r="P5264" s="838">
        <v>43159.200000000004</v>
      </c>
      <c r="Q5264" s="10">
        <v>1</v>
      </c>
      <c r="R5264" s="107">
        <v>12</v>
      </c>
    </row>
    <row r="5265" spans="1:18" s="843" customFormat="1" ht="22.5" x14ac:dyDescent="0.25">
      <c r="A5265" s="107" t="s">
        <v>25077</v>
      </c>
      <c r="B5265" s="10" t="s">
        <v>25078</v>
      </c>
      <c r="C5265" s="269" t="s">
        <v>30118</v>
      </c>
      <c r="D5265" s="841" t="s">
        <v>27343</v>
      </c>
      <c r="E5265" s="837">
        <v>3000</v>
      </c>
      <c r="F5265" s="269" t="s">
        <v>27344</v>
      </c>
      <c r="G5265" s="841" t="s">
        <v>27345</v>
      </c>
      <c r="H5265" s="842" t="s">
        <v>15452</v>
      </c>
      <c r="I5265" s="842" t="s">
        <v>25083</v>
      </c>
      <c r="J5265" s="107" t="s">
        <v>19093</v>
      </c>
      <c r="K5265" s="10">
        <v>1</v>
      </c>
      <c r="L5265" s="10">
        <v>12</v>
      </c>
      <c r="M5265" s="838">
        <v>38913.599999999999</v>
      </c>
      <c r="N5265" s="10">
        <v>1</v>
      </c>
      <c r="O5265" s="107">
        <v>6</v>
      </c>
      <c r="P5265" s="838">
        <v>19159.199999999997</v>
      </c>
      <c r="Q5265" s="10">
        <v>1</v>
      </c>
      <c r="R5265" s="107">
        <v>12</v>
      </c>
    </row>
    <row r="5266" spans="1:18" s="843" customFormat="1" ht="22.5" x14ac:dyDescent="0.25">
      <c r="A5266" s="107" t="s">
        <v>25077</v>
      </c>
      <c r="B5266" s="10" t="s">
        <v>25078</v>
      </c>
      <c r="C5266" s="269" t="s">
        <v>30118</v>
      </c>
      <c r="D5266" s="841" t="s">
        <v>25520</v>
      </c>
      <c r="E5266" s="837">
        <v>1500</v>
      </c>
      <c r="F5266" s="269" t="s">
        <v>27346</v>
      </c>
      <c r="G5266" s="841" t="s">
        <v>27347</v>
      </c>
      <c r="H5266" s="842" t="s">
        <v>15452</v>
      </c>
      <c r="I5266" s="842" t="s">
        <v>25083</v>
      </c>
      <c r="J5266" s="107" t="s">
        <v>19093</v>
      </c>
      <c r="K5266" s="10">
        <v>1</v>
      </c>
      <c r="L5266" s="10">
        <v>12</v>
      </c>
      <c r="M5266" s="838">
        <v>20157</v>
      </c>
      <c r="N5266" s="10">
        <v>1</v>
      </c>
      <c r="O5266" s="107">
        <v>6</v>
      </c>
      <c r="P5266" s="838">
        <v>9810</v>
      </c>
      <c r="Q5266" s="10">
        <v>1</v>
      </c>
      <c r="R5266" s="107">
        <v>12</v>
      </c>
    </row>
    <row r="5267" spans="1:18" s="843" customFormat="1" ht="22.5" x14ac:dyDescent="0.25">
      <c r="A5267" s="107" t="s">
        <v>25077</v>
      </c>
      <c r="B5267" s="10" t="s">
        <v>25078</v>
      </c>
      <c r="C5267" s="269" t="s">
        <v>30118</v>
      </c>
      <c r="D5267" s="841" t="s">
        <v>27348</v>
      </c>
      <c r="E5267" s="837">
        <v>7000</v>
      </c>
      <c r="F5267" s="269" t="s">
        <v>27349</v>
      </c>
      <c r="G5267" s="841" t="s">
        <v>27350</v>
      </c>
      <c r="H5267" s="842" t="s">
        <v>15452</v>
      </c>
      <c r="I5267" s="842" t="s">
        <v>25083</v>
      </c>
      <c r="J5267" s="107" t="s">
        <v>19093</v>
      </c>
      <c r="K5267" s="10">
        <v>1</v>
      </c>
      <c r="L5267" s="10">
        <v>12</v>
      </c>
      <c r="M5267" s="838">
        <v>87213.60000000002</v>
      </c>
      <c r="N5267" s="10">
        <v>1</v>
      </c>
      <c r="O5267" s="107">
        <v>6</v>
      </c>
      <c r="P5267" s="838">
        <v>43159.200000000004</v>
      </c>
      <c r="Q5267" s="10">
        <v>1</v>
      </c>
      <c r="R5267" s="107">
        <v>12</v>
      </c>
    </row>
    <row r="5268" spans="1:18" s="843" customFormat="1" ht="22.5" x14ac:dyDescent="0.25">
      <c r="A5268" s="107" t="s">
        <v>25077</v>
      </c>
      <c r="B5268" s="10" t="s">
        <v>25078</v>
      </c>
      <c r="C5268" s="269" t="s">
        <v>30118</v>
      </c>
      <c r="D5268" s="841" t="s">
        <v>27316</v>
      </c>
      <c r="E5268" s="837">
        <v>6000</v>
      </c>
      <c r="F5268" s="269" t="s">
        <v>27351</v>
      </c>
      <c r="G5268" s="841" t="s">
        <v>27352</v>
      </c>
      <c r="H5268" s="842" t="s">
        <v>15452</v>
      </c>
      <c r="I5268" s="842" t="s">
        <v>25083</v>
      </c>
      <c r="J5268" s="107" t="s">
        <v>19093</v>
      </c>
      <c r="K5268" s="10">
        <v>1</v>
      </c>
      <c r="L5268" s="10">
        <v>12</v>
      </c>
      <c r="M5268" s="838">
        <v>74913.60000000002</v>
      </c>
      <c r="N5268" s="10">
        <v>1</v>
      </c>
      <c r="O5268" s="107">
        <v>6</v>
      </c>
      <c r="P5268" s="838">
        <v>37159.199999999997</v>
      </c>
      <c r="Q5268" s="10">
        <v>1</v>
      </c>
      <c r="R5268" s="107">
        <v>12</v>
      </c>
    </row>
    <row r="5269" spans="1:18" s="843" customFormat="1" ht="22.5" x14ac:dyDescent="0.25">
      <c r="A5269" s="107" t="s">
        <v>25077</v>
      </c>
      <c r="B5269" s="10" t="s">
        <v>25078</v>
      </c>
      <c r="C5269" s="269" t="s">
        <v>30118</v>
      </c>
      <c r="D5269" s="841" t="s">
        <v>15678</v>
      </c>
      <c r="E5269" s="837">
        <v>1300</v>
      </c>
      <c r="F5269" s="269" t="s">
        <v>27353</v>
      </c>
      <c r="G5269" s="841" t="s">
        <v>27354</v>
      </c>
      <c r="H5269" s="842" t="s">
        <v>15452</v>
      </c>
      <c r="I5269" s="842" t="s">
        <v>25083</v>
      </c>
      <c r="J5269" s="107" t="s">
        <v>19093</v>
      </c>
      <c r="K5269" s="10">
        <v>1</v>
      </c>
      <c r="L5269" s="10">
        <v>12</v>
      </c>
      <c r="M5269" s="838">
        <v>6705.0894999999991</v>
      </c>
      <c r="N5269" s="10">
        <v>1</v>
      </c>
      <c r="O5269" s="107">
        <v>6</v>
      </c>
      <c r="P5269" s="838">
        <v>907.07</v>
      </c>
      <c r="Q5269" s="10">
        <v>1</v>
      </c>
      <c r="R5269" s="107">
        <v>12</v>
      </c>
    </row>
    <row r="5270" spans="1:18" s="843" customFormat="1" ht="22.5" x14ac:dyDescent="0.25">
      <c r="A5270" s="107" t="s">
        <v>25077</v>
      </c>
      <c r="B5270" s="10" t="s">
        <v>25078</v>
      </c>
      <c r="C5270" s="269" t="s">
        <v>30118</v>
      </c>
      <c r="D5270" s="841" t="s">
        <v>27355</v>
      </c>
      <c r="E5270" s="837">
        <v>6000</v>
      </c>
      <c r="F5270" s="269" t="s">
        <v>27356</v>
      </c>
      <c r="G5270" s="841" t="s">
        <v>27357</v>
      </c>
      <c r="H5270" s="842" t="s">
        <v>15452</v>
      </c>
      <c r="I5270" s="842" t="s">
        <v>25083</v>
      </c>
      <c r="J5270" s="107" t="s">
        <v>19093</v>
      </c>
      <c r="K5270" s="10">
        <v>1</v>
      </c>
      <c r="L5270" s="10">
        <v>12</v>
      </c>
      <c r="M5270" s="838">
        <v>75259.430000000008</v>
      </c>
      <c r="N5270" s="10">
        <v>1</v>
      </c>
      <c r="O5270" s="107">
        <v>6</v>
      </c>
      <c r="P5270" s="838">
        <v>37159.199999999997</v>
      </c>
      <c r="Q5270" s="10">
        <v>1</v>
      </c>
      <c r="R5270" s="107">
        <v>12</v>
      </c>
    </row>
    <row r="5271" spans="1:18" s="843" customFormat="1" ht="22.5" x14ac:dyDescent="0.25">
      <c r="A5271" s="107" t="s">
        <v>25077</v>
      </c>
      <c r="B5271" s="10" t="s">
        <v>25078</v>
      </c>
      <c r="C5271" s="269" t="s">
        <v>30118</v>
      </c>
      <c r="D5271" s="841" t="s">
        <v>27316</v>
      </c>
      <c r="E5271" s="837">
        <v>6000</v>
      </c>
      <c r="F5271" s="269" t="s">
        <v>27358</v>
      </c>
      <c r="G5271" s="841" t="s">
        <v>27359</v>
      </c>
      <c r="H5271" s="842" t="s">
        <v>15452</v>
      </c>
      <c r="I5271" s="842" t="s">
        <v>25083</v>
      </c>
      <c r="J5271" s="107" t="s">
        <v>19093</v>
      </c>
      <c r="K5271" s="10">
        <v>1</v>
      </c>
      <c r="L5271" s="10">
        <v>12</v>
      </c>
      <c r="M5271" s="838">
        <v>73913.60000000002</v>
      </c>
      <c r="N5271" s="10">
        <v>1</v>
      </c>
      <c r="O5271" s="107">
        <v>6</v>
      </c>
      <c r="P5271" s="838">
        <v>37159.199999999997</v>
      </c>
      <c r="Q5271" s="10">
        <v>1</v>
      </c>
      <c r="R5271" s="107">
        <v>12</v>
      </c>
    </row>
    <row r="5272" spans="1:18" s="843" customFormat="1" ht="22.5" x14ac:dyDescent="0.25">
      <c r="A5272" s="107" t="s">
        <v>25077</v>
      </c>
      <c r="B5272" s="10" t="s">
        <v>25078</v>
      </c>
      <c r="C5272" s="269" t="s">
        <v>30118</v>
      </c>
      <c r="D5272" s="841" t="s">
        <v>27323</v>
      </c>
      <c r="E5272" s="837">
        <v>5000</v>
      </c>
      <c r="F5272" s="269" t="s">
        <v>27360</v>
      </c>
      <c r="G5272" s="841" t="s">
        <v>27361</v>
      </c>
      <c r="H5272" s="842" t="s">
        <v>15452</v>
      </c>
      <c r="I5272" s="842" t="s">
        <v>25083</v>
      </c>
      <c r="J5272" s="107" t="s">
        <v>19093</v>
      </c>
      <c r="K5272" s="10">
        <v>1</v>
      </c>
      <c r="L5272" s="10">
        <v>12</v>
      </c>
      <c r="M5272" s="838">
        <v>63048.300000000017</v>
      </c>
      <c r="N5272" s="10">
        <v>1</v>
      </c>
      <c r="O5272" s="107">
        <v>6</v>
      </c>
      <c r="P5272" s="838">
        <v>31159.199999999997</v>
      </c>
      <c r="Q5272" s="10">
        <v>1</v>
      </c>
      <c r="R5272" s="107">
        <v>12</v>
      </c>
    </row>
    <row r="5273" spans="1:18" s="843" customFormat="1" ht="22.5" x14ac:dyDescent="0.25">
      <c r="A5273" s="107" t="s">
        <v>25077</v>
      </c>
      <c r="B5273" s="10" t="s">
        <v>25078</v>
      </c>
      <c r="C5273" s="269" t="s">
        <v>30118</v>
      </c>
      <c r="D5273" s="841" t="s">
        <v>15900</v>
      </c>
      <c r="E5273" s="837">
        <v>6000</v>
      </c>
      <c r="F5273" s="269" t="s">
        <v>27362</v>
      </c>
      <c r="G5273" s="841" t="s">
        <v>27363</v>
      </c>
      <c r="H5273" s="842" t="s">
        <v>15452</v>
      </c>
      <c r="I5273" s="842" t="s">
        <v>25083</v>
      </c>
      <c r="J5273" s="107" t="s">
        <v>19093</v>
      </c>
      <c r="K5273" s="10">
        <v>2</v>
      </c>
      <c r="L5273" s="10">
        <v>1</v>
      </c>
      <c r="M5273" s="838">
        <v>6217.8</v>
      </c>
      <c r="N5273" s="10">
        <v>1</v>
      </c>
      <c r="O5273" s="107">
        <v>6</v>
      </c>
      <c r="P5273" s="838">
        <v>37159.199999999997</v>
      </c>
      <c r="Q5273" s="10">
        <v>1</v>
      </c>
      <c r="R5273" s="107">
        <v>12</v>
      </c>
    </row>
    <row r="5274" spans="1:18" s="843" customFormat="1" ht="22.5" x14ac:dyDescent="0.25">
      <c r="A5274" s="107" t="s">
        <v>25077</v>
      </c>
      <c r="B5274" s="10" t="s">
        <v>25078</v>
      </c>
      <c r="C5274" s="269" t="s">
        <v>30118</v>
      </c>
      <c r="D5274" s="841" t="s">
        <v>27364</v>
      </c>
      <c r="E5274" s="837">
        <v>6500</v>
      </c>
      <c r="F5274" s="269" t="s">
        <v>27365</v>
      </c>
      <c r="G5274" s="841" t="s">
        <v>27366</v>
      </c>
      <c r="H5274" s="842" t="s">
        <v>15452</v>
      </c>
      <c r="I5274" s="842" t="s">
        <v>25083</v>
      </c>
      <c r="J5274" s="107" t="s">
        <v>19093</v>
      </c>
      <c r="K5274" s="10">
        <v>1</v>
      </c>
      <c r="L5274" s="10">
        <v>2</v>
      </c>
      <c r="M5274" s="838">
        <v>13095.6</v>
      </c>
      <c r="N5274" s="10">
        <v>1</v>
      </c>
      <c r="O5274" s="107">
        <v>6</v>
      </c>
      <c r="P5274" s="838">
        <v>40159.200000000004</v>
      </c>
      <c r="Q5274" s="10">
        <v>1</v>
      </c>
      <c r="R5274" s="107">
        <v>12</v>
      </c>
    </row>
    <row r="5275" spans="1:18" s="843" customFormat="1" ht="22.5" x14ac:dyDescent="0.25">
      <c r="A5275" s="107" t="s">
        <v>25077</v>
      </c>
      <c r="B5275" s="10" t="s">
        <v>25078</v>
      </c>
      <c r="C5275" s="269" t="s">
        <v>30118</v>
      </c>
      <c r="D5275" s="841" t="s">
        <v>27323</v>
      </c>
      <c r="E5275" s="837">
        <v>5000</v>
      </c>
      <c r="F5275" s="269" t="s">
        <v>27367</v>
      </c>
      <c r="G5275" s="841" t="s">
        <v>27368</v>
      </c>
      <c r="H5275" s="842" t="s">
        <v>15452</v>
      </c>
      <c r="I5275" s="842" t="s">
        <v>25083</v>
      </c>
      <c r="J5275" s="107" t="s">
        <v>19093</v>
      </c>
      <c r="K5275" s="10">
        <v>1</v>
      </c>
      <c r="L5275" s="10">
        <v>12</v>
      </c>
      <c r="M5275" s="838">
        <v>62913.600000000013</v>
      </c>
      <c r="N5275" s="10">
        <v>1</v>
      </c>
      <c r="O5275" s="107">
        <v>6</v>
      </c>
      <c r="P5275" s="838">
        <v>31159.199999999997</v>
      </c>
      <c r="Q5275" s="10">
        <v>1</v>
      </c>
      <c r="R5275" s="107">
        <v>12</v>
      </c>
    </row>
    <row r="5276" spans="1:18" s="843" customFormat="1" ht="33.75" x14ac:dyDescent="0.25">
      <c r="A5276" s="107" t="s">
        <v>25077</v>
      </c>
      <c r="B5276" s="10" t="s">
        <v>25078</v>
      </c>
      <c r="C5276" s="269" t="s">
        <v>30118</v>
      </c>
      <c r="D5276" s="841" t="s">
        <v>27369</v>
      </c>
      <c r="E5276" s="837">
        <v>9500</v>
      </c>
      <c r="F5276" s="269" t="s">
        <v>27370</v>
      </c>
      <c r="G5276" s="841" t="s">
        <v>27371</v>
      </c>
      <c r="H5276" s="842" t="s">
        <v>15452</v>
      </c>
      <c r="I5276" s="842" t="s">
        <v>25083</v>
      </c>
      <c r="J5276" s="107" t="s">
        <v>19090</v>
      </c>
      <c r="K5276" s="10">
        <v>1</v>
      </c>
      <c r="L5276" s="10">
        <v>12</v>
      </c>
      <c r="M5276" s="838">
        <v>117213.60000000002</v>
      </c>
      <c r="N5276" s="10">
        <v>1</v>
      </c>
      <c r="O5276" s="107">
        <v>6</v>
      </c>
      <c r="P5276" s="838">
        <v>58159.199999999997</v>
      </c>
      <c r="Q5276" s="10">
        <v>1</v>
      </c>
      <c r="R5276" s="107">
        <v>12</v>
      </c>
    </row>
    <row r="5277" spans="1:18" s="843" customFormat="1" ht="22.5" x14ac:dyDescent="0.25">
      <c r="A5277" s="107" t="s">
        <v>25077</v>
      </c>
      <c r="B5277" s="10" t="s">
        <v>25078</v>
      </c>
      <c r="C5277" s="269" t="s">
        <v>30118</v>
      </c>
      <c r="D5277" s="841" t="s">
        <v>27372</v>
      </c>
      <c r="E5277" s="837">
        <v>5000</v>
      </c>
      <c r="F5277" s="269" t="s">
        <v>27373</v>
      </c>
      <c r="G5277" s="841" t="s">
        <v>27374</v>
      </c>
      <c r="H5277" s="842" t="s">
        <v>15452</v>
      </c>
      <c r="I5277" s="842" t="s">
        <v>25083</v>
      </c>
      <c r="J5277" s="107" t="s">
        <v>19093</v>
      </c>
      <c r="K5277" s="10">
        <v>1</v>
      </c>
      <c r="L5277" s="10">
        <v>12</v>
      </c>
      <c r="M5277" s="838">
        <v>62913.600000000013</v>
      </c>
      <c r="N5277" s="10">
        <v>1</v>
      </c>
      <c r="O5277" s="107">
        <v>6</v>
      </c>
      <c r="P5277" s="838">
        <v>31159.199999999997</v>
      </c>
      <c r="Q5277" s="10">
        <v>1</v>
      </c>
      <c r="R5277" s="107">
        <v>12</v>
      </c>
    </row>
    <row r="5278" spans="1:18" s="843" customFormat="1" ht="22.5" x14ac:dyDescent="0.25">
      <c r="A5278" s="107" t="s">
        <v>25077</v>
      </c>
      <c r="B5278" s="10" t="s">
        <v>25078</v>
      </c>
      <c r="C5278" s="269" t="s">
        <v>30118</v>
      </c>
      <c r="D5278" s="841" t="s">
        <v>15900</v>
      </c>
      <c r="E5278" s="837">
        <v>6000</v>
      </c>
      <c r="F5278" s="269" t="s">
        <v>27375</v>
      </c>
      <c r="G5278" s="841" t="s">
        <v>27376</v>
      </c>
      <c r="H5278" s="842" t="s">
        <v>15452</v>
      </c>
      <c r="I5278" s="842" t="s">
        <v>25083</v>
      </c>
      <c r="J5278" s="107" t="s">
        <v>19093</v>
      </c>
      <c r="K5278" s="10">
        <v>1</v>
      </c>
      <c r="L5278" s="10">
        <v>12</v>
      </c>
      <c r="M5278" s="838">
        <v>74913.60000000002</v>
      </c>
      <c r="N5278" s="10">
        <v>1</v>
      </c>
      <c r="O5278" s="107">
        <v>6</v>
      </c>
      <c r="P5278" s="838">
        <v>37159.199999999997</v>
      </c>
      <c r="Q5278" s="10">
        <v>1</v>
      </c>
      <c r="R5278" s="107">
        <v>12</v>
      </c>
    </row>
    <row r="5279" spans="1:18" s="843" customFormat="1" ht="22.5" x14ac:dyDescent="0.25">
      <c r="A5279" s="107" t="s">
        <v>25077</v>
      </c>
      <c r="B5279" s="10" t="s">
        <v>25078</v>
      </c>
      <c r="C5279" s="269" t="s">
        <v>30118</v>
      </c>
      <c r="D5279" s="841" t="s">
        <v>27340</v>
      </c>
      <c r="E5279" s="837">
        <v>7000</v>
      </c>
      <c r="F5279" s="269" t="s">
        <v>27377</v>
      </c>
      <c r="G5279" s="841" t="s">
        <v>27378</v>
      </c>
      <c r="H5279" s="842" t="s">
        <v>15452</v>
      </c>
      <c r="I5279" s="842" t="s">
        <v>25083</v>
      </c>
      <c r="J5279" s="107" t="s">
        <v>19093</v>
      </c>
      <c r="K5279" s="10">
        <v>1</v>
      </c>
      <c r="L5279" s="10">
        <v>12</v>
      </c>
      <c r="M5279" s="838">
        <v>87213.60000000002</v>
      </c>
      <c r="N5279" s="10">
        <v>1</v>
      </c>
      <c r="O5279" s="107">
        <v>6</v>
      </c>
      <c r="P5279" s="838">
        <v>43159.200000000004</v>
      </c>
      <c r="Q5279" s="10">
        <v>1</v>
      </c>
      <c r="R5279" s="107">
        <v>12</v>
      </c>
    </row>
    <row r="5280" spans="1:18" s="843" customFormat="1" ht="22.5" x14ac:dyDescent="0.25">
      <c r="A5280" s="107" t="s">
        <v>25077</v>
      </c>
      <c r="B5280" s="10" t="s">
        <v>25078</v>
      </c>
      <c r="C5280" s="269" t="s">
        <v>30118</v>
      </c>
      <c r="D5280" s="841" t="s">
        <v>27379</v>
      </c>
      <c r="E5280" s="837">
        <v>5000</v>
      </c>
      <c r="F5280" s="269" t="s">
        <v>27380</v>
      </c>
      <c r="G5280" s="841" t="s">
        <v>27381</v>
      </c>
      <c r="H5280" s="842" t="s">
        <v>15452</v>
      </c>
      <c r="I5280" s="842" t="s">
        <v>25083</v>
      </c>
      <c r="J5280" s="107" t="s">
        <v>19093</v>
      </c>
      <c r="K5280" s="10">
        <v>1</v>
      </c>
      <c r="L5280" s="10">
        <v>12</v>
      </c>
      <c r="M5280" s="838">
        <v>62913.600000000013</v>
      </c>
      <c r="N5280" s="10">
        <v>1</v>
      </c>
      <c r="O5280" s="107">
        <v>6</v>
      </c>
      <c r="P5280" s="838">
        <v>31159.199999999997</v>
      </c>
      <c r="Q5280" s="10">
        <v>1</v>
      </c>
      <c r="R5280" s="107">
        <v>12</v>
      </c>
    </row>
    <row r="5281" spans="1:18" s="843" customFormat="1" ht="22.5" x14ac:dyDescent="0.25">
      <c r="A5281" s="107" t="s">
        <v>25077</v>
      </c>
      <c r="B5281" s="10" t="s">
        <v>25078</v>
      </c>
      <c r="C5281" s="269" t="s">
        <v>30118</v>
      </c>
      <c r="D5281" s="841" t="s">
        <v>25121</v>
      </c>
      <c r="E5281" s="837">
        <v>15600</v>
      </c>
      <c r="F5281" s="269" t="s">
        <v>27382</v>
      </c>
      <c r="G5281" s="841" t="s">
        <v>27383</v>
      </c>
      <c r="H5281" s="842" t="s">
        <v>15452</v>
      </c>
      <c r="I5281" s="842" t="s">
        <v>25083</v>
      </c>
      <c r="J5281" s="107" t="s">
        <v>19093</v>
      </c>
      <c r="K5281" s="10">
        <v>1</v>
      </c>
      <c r="L5281" s="10">
        <v>12</v>
      </c>
      <c r="M5281" s="838">
        <v>190413.59999999998</v>
      </c>
      <c r="N5281" s="10">
        <v>1</v>
      </c>
      <c r="O5281" s="107">
        <v>6</v>
      </c>
      <c r="P5281" s="838">
        <v>94759.200000000012</v>
      </c>
      <c r="Q5281" s="10">
        <v>1</v>
      </c>
      <c r="R5281" s="107">
        <v>12</v>
      </c>
    </row>
    <row r="5282" spans="1:18" s="843" customFormat="1" ht="22.5" x14ac:dyDescent="0.25">
      <c r="A5282" s="107" t="s">
        <v>25077</v>
      </c>
      <c r="B5282" s="10" t="s">
        <v>25078</v>
      </c>
      <c r="C5282" s="269" t="s">
        <v>30118</v>
      </c>
      <c r="D5282" s="841" t="s">
        <v>27323</v>
      </c>
      <c r="E5282" s="837">
        <v>5000</v>
      </c>
      <c r="F5282" s="269" t="s">
        <v>27384</v>
      </c>
      <c r="G5282" s="841" t="s">
        <v>27385</v>
      </c>
      <c r="H5282" s="842" t="s">
        <v>15452</v>
      </c>
      <c r="I5282" s="842" t="s">
        <v>25083</v>
      </c>
      <c r="J5282" s="107" t="s">
        <v>19093</v>
      </c>
      <c r="K5282" s="10">
        <v>1</v>
      </c>
      <c r="L5282" s="10">
        <v>12</v>
      </c>
      <c r="M5282" s="838">
        <v>62913.600000000013</v>
      </c>
      <c r="N5282" s="10">
        <v>1</v>
      </c>
      <c r="O5282" s="107">
        <v>6</v>
      </c>
      <c r="P5282" s="838">
        <v>31159.199999999997</v>
      </c>
      <c r="Q5282" s="10">
        <v>1</v>
      </c>
      <c r="R5282" s="107">
        <v>12</v>
      </c>
    </row>
    <row r="5283" spans="1:18" s="843" customFormat="1" ht="22.5" x14ac:dyDescent="0.25">
      <c r="A5283" s="107" t="s">
        <v>25077</v>
      </c>
      <c r="B5283" s="10" t="s">
        <v>25078</v>
      </c>
      <c r="C5283" s="269" t="s">
        <v>30118</v>
      </c>
      <c r="D5283" s="841" t="s">
        <v>27386</v>
      </c>
      <c r="E5283" s="837">
        <v>7000</v>
      </c>
      <c r="F5283" s="269" t="s">
        <v>27387</v>
      </c>
      <c r="G5283" s="841" t="s">
        <v>27388</v>
      </c>
      <c r="H5283" s="842" t="s">
        <v>15452</v>
      </c>
      <c r="I5283" s="842" t="s">
        <v>25083</v>
      </c>
      <c r="J5283" s="107" t="s">
        <v>19093</v>
      </c>
      <c r="K5283" s="10">
        <v>1</v>
      </c>
      <c r="L5283" s="10">
        <v>12</v>
      </c>
      <c r="M5283" s="838">
        <v>87213.60000000002</v>
      </c>
      <c r="N5283" s="10">
        <v>1</v>
      </c>
      <c r="O5283" s="107">
        <v>6</v>
      </c>
      <c r="P5283" s="838">
        <v>43159.200000000004</v>
      </c>
      <c r="Q5283" s="10">
        <v>1</v>
      </c>
      <c r="R5283" s="107">
        <v>12</v>
      </c>
    </row>
    <row r="5284" spans="1:18" s="843" customFormat="1" ht="22.5" x14ac:dyDescent="0.25">
      <c r="A5284" s="107" t="s">
        <v>25077</v>
      </c>
      <c r="B5284" s="10" t="s">
        <v>25078</v>
      </c>
      <c r="C5284" s="269" t="s">
        <v>30118</v>
      </c>
      <c r="D5284" s="841" t="s">
        <v>27379</v>
      </c>
      <c r="E5284" s="837">
        <v>5000</v>
      </c>
      <c r="F5284" s="269" t="s">
        <v>27389</v>
      </c>
      <c r="G5284" s="841" t="s">
        <v>27390</v>
      </c>
      <c r="H5284" s="842" t="s">
        <v>15452</v>
      </c>
      <c r="I5284" s="842" t="s">
        <v>25083</v>
      </c>
      <c r="J5284" s="107" t="s">
        <v>19093</v>
      </c>
      <c r="K5284" s="10">
        <v>1</v>
      </c>
      <c r="L5284" s="10">
        <v>12</v>
      </c>
      <c r="M5284" s="838">
        <v>62913.600000000013</v>
      </c>
      <c r="N5284" s="10">
        <v>1</v>
      </c>
      <c r="O5284" s="107">
        <v>6</v>
      </c>
      <c r="P5284" s="838">
        <v>31159.199999999997</v>
      </c>
      <c r="Q5284" s="10">
        <v>1</v>
      </c>
      <c r="R5284" s="107">
        <v>12</v>
      </c>
    </row>
    <row r="5285" spans="1:18" s="843" customFormat="1" ht="22.5" x14ac:dyDescent="0.25">
      <c r="A5285" s="107" t="s">
        <v>25077</v>
      </c>
      <c r="B5285" s="10" t="s">
        <v>25078</v>
      </c>
      <c r="C5285" s="269" t="s">
        <v>30118</v>
      </c>
      <c r="D5285" s="841" t="s">
        <v>27379</v>
      </c>
      <c r="E5285" s="837">
        <v>5000</v>
      </c>
      <c r="F5285" s="269" t="s">
        <v>27391</v>
      </c>
      <c r="G5285" s="841" t="s">
        <v>27392</v>
      </c>
      <c r="H5285" s="842" t="s">
        <v>15452</v>
      </c>
      <c r="I5285" s="842" t="s">
        <v>25083</v>
      </c>
      <c r="J5285" s="107" t="s">
        <v>19093</v>
      </c>
      <c r="K5285" s="10">
        <v>1</v>
      </c>
      <c r="L5285" s="10">
        <v>12</v>
      </c>
      <c r="M5285" s="838">
        <v>62746.930000000008</v>
      </c>
      <c r="N5285" s="10">
        <v>1</v>
      </c>
      <c r="O5285" s="107">
        <v>6</v>
      </c>
      <c r="P5285" s="838">
        <v>31159.199999999997</v>
      </c>
      <c r="Q5285" s="10">
        <v>1</v>
      </c>
      <c r="R5285" s="107">
        <v>12</v>
      </c>
    </row>
    <row r="5286" spans="1:18" s="843" customFormat="1" ht="22.5" x14ac:dyDescent="0.25">
      <c r="A5286" s="107" t="s">
        <v>25077</v>
      </c>
      <c r="B5286" s="10" t="s">
        <v>25078</v>
      </c>
      <c r="C5286" s="269" t="s">
        <v>30118</v>
      </c>
      <c r="D5286" s="841" t="s">
        <v>27323</v>
      </c>
      <c r="E5286" s="837">
        <v>6500</v>
      </c>
      <c r="F5286" s="269" t="s">
        <v>27393</v>
      </c>
      <c r="G5286" s="841" t="s">
        <v>27394</v>
      </c>
      <c r="H5286" s="842" t="s">
        <v>15452</v>
      </c>
      <c r="I5286" s="842" t="s">
        <v>25083</v>
      </c>
      <c r="J5286" s="107" t="s">
        <v>19093</v>
      </c>
      <c r="K5286" s="10">
        <v>1</v>
      </c>
      <c r="L5286" s="10">
        <v>12</v>
      </c>
      <c r="M5286" s="838">
        <v>80913.60000000002</v>
      </c>
      <c r="N5286" s="10">
        <v>1</v>
      </c>
      <c r="O5286" s="107">
        <v>6</v>
      </c>
      <c r="P5286" s="838">
        <v>40159.200000000004</v>
      </c>
      <c r="Q5286" s="10">
        <v>1</v>
      </c>
      <c r="R5286" s="107">
        <v>12</v>
      </c>
    </row>
    <row r="5287" spans="1:18" s="843" customFormat="1" ht="22.5" x14ac:dyDescent="0.25">
      <c r="A5287" s="107" t="s">
        <v>25077</v>
      </c>
      <c r="B5287" s="10" t="s">
        <v>25078</v>
      </c>
      <c r="C5287" s="269" t="s">
        <v>30118</v>
      </c>
      <c r="D5287" s="841" t="s">
        <v>27340</v>
      </c>
      <c r="E5287" s="837">
        <v>7000</v>
      </c>
      <c r="F5287" s="269" t="s">
        <v>27395</v>
      </c>
      <c r="G5287" s="841" t="s">
        <v>27396</v>
      </c>
      <c r="H5287" s="842" t="s">
        <v>15452</v>
      </c>
      <c r="I5287" s="842" t="s">
        <v>25083</v>
      </c>
      <c r="J5287" s="107" t="s">
        <v>19093</v>
      </c>
      <c r="K5287" s="10">
        <v>1</v>
      </c>
      <c r="L5287" s="10">
        <v>12</v>
      </c>
      <c r="M5287" s="838">
        <v>87213.60000000002</v>
      </c>
      <c r="N5287" s="10">
        <v>1</v>
      </c>
      <c r="O5287" s="107">
        <v>6</v>
      </c>
      <c r="P5287" s="838">
        <v>43159.200000000004</v>
      </c>
      <c r="Q5287" s="10">
        <v>1</v>
      </c>
      <c r="R5287" s="107">
        <v>12</v>
      </c>
    </row>
    <row r="5288" spans="1:18" s="843" customFormat="1" ht="22.5" x14ac:dyDescent="0.25">
      <c r="A5288" s="107" t="s">
        <v>25077</v>
      </c>
      <c r="B5288" s="10" t="s">
        <v>25078</v>
      </c>
      <c r="C5288" s="269" t="s">
        <v>30118</v>
      </c>
      <c r="D5288" s="841" t="s">
        <v>27340</v>
      </c>
      <c r="E5288" s="837">
        <v>7000</v>
      </c>
      <c r="F5288" s="269" t="s">
        <v>27397</v>
      </c>
      <c r="G5288" s="841" t="s">
        <v>27398</v>
      </c>
      <c r="H5288" s="842" t="s">
        <v>15452</v>
      </c>
      <c r="I5288" s="842" t="s">
        <v>25083</v>
      </c>
      <c r="J5288" s="107" t="s">
        <v>19093</v>
      </c>
      <c r="K5288" s="10">
        <v>1</v>
      </c>
      <c r="L5288" s="10">
        <v>12</v>
      </c>
      <c r="M5288" s="838">
        <v>87213.60000000002</v>
      </c>
      <c r="N5288" s="10">
        <v>1</v>
      </c>
      <c r="O5288" s="107">
        <v>6</v>
      </c>
      <c r="P5288" s="838">
        <v>43159.200000000004</v>
      </c>
      <c r="Q5288" s="10">
        <v>1</v>
      </c>
      <c r="R5288" s="107">
        <v>12</v>
      </c>
    </row>
    <row r="5289" spans="1:18" s="843" customFormat="1" ht="22.5" x14ac:dyDescent="0.25">
      <c r="A5289" s="107" t="s">
        <v>25077</v>
      </c>
      <c r="B5289" s="10" t="s">
        <v>25078</v>
      </c>
      <c r="C5289" s="269" t="s">
        <v>30118</v>
      </c>
      <c r="D5289" s="841" t="s">
        <v>27399</v>
      </c>
      <c r="E5289" s="837">
        <v>6000</v>
      </c>
      <c r="F5289" s="269" t="s">
        <v>27400</v>
      </c>
      <c r="G5289" s="841" t="s">
        <v>27401</v>
      </c>
      <c r="H5289" s="842" t="s">
        <v>15452</v>
      </c>
      <c r="I5289" s="842" t="s">
        <v>25083</v>
      </c>
      <c r="J5289" s="107" t="s">
        <v>19093</v>
      </c>
      <c r="K5289" s="10">
        <v>1</v>
      </c>
      <c r="L5289" s="10">
        <v>2</v>
      </c>
      <c r="M5289" s="838">
        <v>12128.93</v>
      </c>
      <c r="N5289" s="10">
        <v>1</v>
      </c>
      <c r="O5289" s="107">
        <v>6</v>
      </c>
      <c r="P5289" s="838">
        <v>37159.199999999997</v>
      </c>
      <c r="Q5289" s="10">
        <v>1</v>
      </c>
      <c r="R5289" s="107">
        <v>12</v>
      </c>
    </row>
    <row r="5290" spans="1:18" s="843" customFormat="1" ht="22.5" x14ac:dyDescent="0.25">
      <c r="A5290" s="107" t="s">
        <v>25077</v>
      </c>
      <c r="B5290" s="10" t="s">
        <v>25078</v>
      </c>
      <c r="C5290" s="269" t="s">
        <v>30118</v>
      </c>
      <c r="D5290" s="841" t="s">
        <v>27316</v>
      </c>
      <c r="E5290" s="837">
        <v>6000</v>
      </c>
      <c r="F5290" s="269" t="s">
        <v>27402</v>
      </c>
      <c r="G5290" s="841" t="s">
        <v>27403</v>
      </c>
      <c r="H5290" s="842" t="s">
        <v>15452</v>
      </c>
      <c r="I5290" s="842" t="s">
        <v>25083</v>
      </c>
      <c r="J5290" s="107" t="s">
        <v>19093</v>
      </c>
      <c r="K5290" s="10">
        <v>1</v>
      </c>
      <c r="L5290" s="10">
        <v>12</v>
      </c>
      <c r="M5290" s="838">
        <v>74713.60000000002</v>
      </c>
      <c r="N5290" s="10">
        <v>1</v>
      </c>
      <c r="O5290" s="107">
        <v>6</v>
      </c>
      <c r="P5290" s="838">
        <v>35159.199999999997</v>
      </c>
      <c r="Q5290" s="10">
        <v>1</v>
      </c>
      <c r="R5290" s="107">
        <v>12</v>
      </c>
    </row>
    <row r="5291" spans="1:18" s="843" customFormat="1" ht="22.5" x14ac:dyDescent="0.25">
      <c r="A5291" s="107" t="s">
        <v>25077</v>
      </c>
      <c r="B5291" s="10" t="s">
        <v>25078</v>
      </c>
      <c r="C5291" s="269" t="s">
        <v>30118</v>
      </c>
      <c r="D5291" s="841" t="s">
        <v>27340</v>
      </c>
      <c r="E5291" s="837">
        <v>7000</v>
      </c>
      <c r="F5291" s="269" t="s">
        <v>27404</v>
      </c>
      <c r="G5291" s="841" t="s">
        <v>27405</v>
      </c>
      <c r="H5291" s="842" t="s">
        <v>15452</v>
      </c>
      <c r="I5291" s="842" t="s">
        <v>25083</v>
      </c>
      <c r="J5291" s="107" t="s">
        <v>19093</v>
      </c>
      <c r="K5291" s="10">
        <v>1</v>
      </c>
      <c r="L5291" s="10">
        <v>12</v>
      </c>
      <c r="M5291" s="838">
        <v>87213.60000000002</v>
      </c>
      <c r="N5291" s="10">
        <v>1</v>
      </c>
      <c r="O5291" s="107">
        <v>6</v>
      </c>
      <c r="P5291" s="838">
        <v>43159.200000000004</v>
      </c>
      <c r="Q5291" s="10">
        <v>1</v>
      </c>
      <c r="R5291" s="107">
        <v>12</v>
      </c>
    </row>
    <row r="5292" spans="1:18" s="843" customFormat="1" ht="22.5" x14ac:dyDescent="0.25">
      <c r="A5292" s="107" t="s">
        <v>25077</v>
      </c>
      <c r="B5292" s="10" t="s">
        <v>25078</v>
      </c>
      <c r="C5292" s="269" t="s">
        <v>30118</v>
      </c>
      <c r="D5292" s="841" t="s">
        <v>27406</v>
      </c>
      <c r="E5292" s="837">
        <v>5000</v>
      </c>
      <c r="F5292" s="269" t="s">
        <v>27407</v>
      </c>
      <c r="G5292" s="841" t="s">
        <v>27408</v>
      </c>
      <c r="H5292" s="842" t="s">
        <v>15452</v>
      </c>
      <c r="I5292" s="842" t="s">
        <v>25083</v>
      </c>
      <c r="J5292" s="107" t="s">
        <v>19093</v>
      </c>
      <c r="K5292" s="10">
        <v>1</v>
      </c>
      <c r="L5292" s="10">
        <v>12</v>
      </c>
      <c r="M5292" s="838">
        <v>62913.600000000013</v>
      </c>
      <c r="N5292" s="10">
        <v>1</v>
      </c>
      <c r="O5292" s="107">
        <v>6</v>
      </c>
      <c r="P5292" s="838">
        <v>30524.639999999996</v>
      </c>
      <c r="Q5292" s="10">
        <v>1</v>
      </c>
      <c r="R5292" s="107">
        <v>12</v>
      </c>
    </row>
    <row r="5293" spans="1:18" s="843" customFormat="1" ht="22.5" x14ac:dyDescent="0.25">
      <c r="A5293" s="107" t="s">
        <v>25077</v>
      </c>
      <c r="B5293" s="10" t="s">
        <v>25078</v>
      </c>
      <c r="C5293" s="269" t="s">
        <v>30118</v>
      </c>
      <c r="D5293" s="841" t="s">
        <v>15900</v>
      </c>
      <c r="E5293" s="837">
        <v>6000</v>
      </c>
      <c r="F5293" s="269" t="s">
        <v>27409</v>
      </c>
      <c r="G5293" s="841" t="s">
        <v>27410</v>
      </c>
      <c r="H5293" s="842" t="s">
        <v>15452</v>
      </c>
      <c r="I5293" s="842" t="s">
        <v>25083</v>
      </c>
      <c r="J5293" s="107" t="s">
        <v>19093</v>
      </c>
      <c r="K5293" s="10">
        <v>1</v>
      </c>
      <c r="L5293" s="10">
        <v>12</v>
      </c>
      <c r="M5293" s="838">
        <v>74913.60000000002</v>
      </c>
      <c r="N5293" s="10">
        <v>1</v>
      </c>
      <c r="O5293" s="107">
        <v>6</v>
      </c>
      <c r="P5293" s="838">
        <v>34959.199999999997</v>
      </c>
      <c r="Q5293" s="10">
        <v>1</v>
      </c>
      <c r="R5293" s="107">
        <v>12</v>
      </c>
    </row>
    <row r="5294" spans="1:18" s="843" customFormat="1" ht="22.5" x14ac:dyDescent="0.25">
      <c r="A5294" s="107" t="s">
        <v>25077</v>
      </c>
      <c r="B5294" s="10" t="s">
        <v>25078</v>
      </c>
      <c r="C5294" s="269" t="s">
        <v>30118</v>
      </c>
      <c r="D5294" s="841" t="s">
        <v>27323</v>
      </c>
      <c r="E5294" s="837">
        <v>5000</v>
      </c>
      <c r="F5294" s="269" t="s">
        <v>27411</v>
      </c>
      <c r="G5294" s="841" t="s">
        <v>27412</v>
      </c>
      <c r="H5294" s="842" t="s">
        <v>15452</v>
      </c>
      <c r="I5294" s="842" t="s">
        <v>25083</v>
      </c>
      <c r="J5294" s="107" t="s">
        <v>19093</v>
      </c>
      <c r="K5294" s="10">
        <v>1</v>
      </c>
      <c r="L5294" s="10">
        <v>12</v>
      </c>
      <c r="M5294" s="838">
        <v>62913.600000000013</v>
      </c>
      <c r="N5294" s="10">
        <v>1</v>
      </c>
      <c r="O5294" s="107">
        <v>6</v>
      </c>
      <c r="P5294" s="838">
        <v>17053.629699999998</v>
      </c>
      <c r="Q5294" s="10">
        <v>1</v>
      </c>
      <c r="R5294" s="107">
        <v>12</v>
      </c>
    </row>
    <row r="5295" spans="1:18" s="843" customFormat="1" ht="22.5" x14ac:dyDescent="0.25">
      <c r="A5295" s="107" t="s">
        <v>25077</v>
      </c>
      <c r="B5295" s="10" t="s">
        <v>25078</v>
      </c>
      <c r="C5295" s="269" t="s">
        <v>30118</v>
      </c>
      <c r="D5295" s="841" t="s">
        <v>25079</v>
      </c>
      <c r="E5295" s="837">
        <v>12000</v>
      </c>
      <c r="F5295" s="269" t="s">
        <v>27413</v>
      </c>
      <c r="G5295" s="841" t="s">
        <v>27414</v>
      </c>
      <c r="H5295" s="842" t="s">
        <v>15452</v>
      </c>
      <c r="I5295" s="842" t="s">
        <v>25083</v>
      </c>
      <c r="J5295" s="107" t="s">
        <v>19093</v>
      </c>
      <c r="K5295" s="10">
        <v>1</v>
      </c>
      <c r="L5295" s="10">
        <v>12</v>
      </c>
      <c r="M5295" s="838">
        <v>147213.6</v>
      </c>
      <c r="N5295" s="10">
        <v>1</v>
      </c>
      <c r="O5295" s="107">
        <v>6</v>
      </c>
      <c r="P5295" s="838">
        <v>73159.200000000012</v>
      </c>
      <c r="Q5295" s="10">
        <v>1</v>
      </c>
      <c r="R5295" s="107">
        <v>12</v>
      </c>
    </row>
    <row r="5296" spans="1:18" s="843" customFormat="1" ht="22.5" x14ac:dyDescent="0.25">
      <c r="A5296" s="107" t="s">
        <v>25077</v>
      </c>
      <c r="B5296" s="10" t="s">
        <v>25078</v>
      </c>
      <c r="C5296" s="269" t="s">
        <v>30118</v>
      </c>
      <c r="D5296" s="841" t="s">
        <v>27364</v>
      </c>
      <c r="E5296" s="837">
        <v>6500</v>
      </c>
      <c r="F5296" s="269" t="s">
        <v>27415</v>
      </c>
      <c r="G5296" s="841" t="s">
        <v>27416</v>
      </c>
      <c r="H5296" s="842" t="s">
        <v>15452</v>
      </c>
      <c r="I5296" s="842" t="s">
        <v>25083</v>
      </c>
      <c r="J5296" s="107" t="s">
        <v>19093</v>
      </c>
      <c r="K5296" s="10">
        <v>1</v>
      </c>
      <c r="L5296" s="10">
        <v>2</v>
      </c>
      <c r="M5296" s="838">
        <v>13095.6</v>
      </c>
      <c r="N5296" s="10">
        <v>1</v>
      </c>
      <c r="O5296" s="107">
        <v>6</v>
      </c>
      <c r="P5296" s="838">
        <v>40159.200000000004</v>
      </c>
      <c r="Q5296" s="10">
        <v>1</v>
      </c>
      <c r="R5296" s="107">
        <v>12</v>
      </c>
    </row>
    <row r="5297" spans="1:18" s="843" customFormat="1" ht="22.5" x14ac:dyDescent="0.25">
      <c r="A5297" s="107" t="s">
        <v>25077</v>
      </c>
      <c r="B5297" s="10" t="s">
        <v>25078</v>
      </c>
      <c r="C5297" s="269" t="s">
        <v>30118</v>
      </c>
      <c r="D5297" s="841" t="s">
        <v>27323</v>
      </c>
      <c r="E5297" s="837">
        <v>5000</v>
      </c>
      <c r="F5297" s="269" t="s">
        <v>27417</v>
      </c>
      <c r="G5297" s="841" t="s">
        <v>27418</v>
      </c>
      <c r="H5297" s="842" t="s">
        <v>15452</v>
      </c>
      <c r="I5297" s="842" t="s">
        <v>25083</v>
      </c>
      <c r="J5297" s="107" t="s">
        <v>19093</v>
      </c>
      <c r="K5297" s="10">
        <v>1</v>
      </c>
      <c r="L5297" s="10">
        <v>12</v>
      </c>
      <c r="M5297" s="838">
        <v>62913.600000000013</v>
      </c>
      <c r="N5297" s="10">
        <v>1</v>
      </c>
      <c r="O5297" s="107">
        <v>6</v>
      </c>
      <c r="P5297" s="838">
        <v>31159.199999999997</v>
      </c>
      <c r="Q5297" s="10">
        <v>1</v>
      </c>
      <c r="R5297" s="107">
        <v>12</v>
      </c>
    </row>
    <row r="5298" spans="1:18" s="843" customFormat="1" ht="22.5" x14ac:dyDescent="0.25">
      <c r="A5298" s="107" t="s">
        <v>25077</v>
      </c>
      <c r="B5298" s="10" t="s">
        <v>25078</v>
      </c>
      <c r="C5298" s="269" t="s">
        <v>30118</v>
      </c>
      <c r="D5298" s="841" t="s">
        <v>15900</v>
      </c>
      <c r="E5298" s="837">
        <v>6000</v>
      </c>
      <c r="F5298" s="269" t="s">
        <v>27419</v>
      </c>
      <c r="G5298" s="841" t="s">
        <v>27420</v>
      </c>
      <c r="H5298" s="842" t="s">
        <v>15452</v>
      </c>
      <c r="I5298" s="842" t="s">
        <v>25083</v>
      </c>
      <c r="J5298" s="107" t="s">
        <v>19093</v>
      </c>
      <c r="K5298" s="10">
        <v>1</v>
      </c>
      <c r="L5298" s="10">
        <v>12</v>
      </c>
      <c r="M5298" s="838">
        <v>75213.60000000002</v>
      </c>
      <c r="N5298" s="10">
        <v>1</v>
      </c>
      <c r="O5298" s="107">
        <v>6</v>
      </c>
      <c r="P5298" s="838">
        <v>37159.199999999997</v>
      </c>
      <c r="Q5298" s="10">
        <v>1</v>
      </c>
      <c r="R5298" s="107">
        <v>12</v>
      </c>
    </row>
    <row r="5299" spans="1:18" s="843" customFormat="1" ht="22.5" x14ac:dyDescent="0.25">
      <c r="A5299" s="107" t="s">
        <v>25077</v>
      </c>
      <c r="B5299" s="10" t="s">
        <v>25078</v>
      </c>
      <c r="C5299" s="269" t="s">
        <v>30118</v>
      </c>
      <c r="D5299" s="841" t="s">
        <v>15900</v>
      </c>
      <c r="E5299" s="837">
        <v>6000</v>
      </c>
      <c r="F5299" s="269" t="s">
        <v>27421</v>
      </c>
      <c r="G5299" s="841" t="s">
        <v>27422</v>
      </c>
      <c r="H5299" s="842" t="s">
        <v>15452</v>
      </c>
      <c r="I5299" s="842" t="s">
        <v>25083</v>
      </c>
      <c r="J5299" s="107" t="s">
        <v>19093</v>
      </c>
      <c r="K5299" s="10">
        <v>1</v>
      </c>
      <c r="L5299" s="10">
        <v>12</v>
      </c>
      <c r="M5299" s="838">
        <v>75213.60000000002</v>
      </c>
      <c r="N5299" s="10">
        <v>1</v>
      </c>
      <c r="O5299" s="107">
        <v>6</v>
      </c>
      <c r="P5299" s="838">
        <v>37159.199999999997</v>
      </c>
      <c r="Q5299" s="10">
        <v>1</v>
      </c>
      <c r="R5299" s="107">
        <v>12</v>
      </c>
    </row>
    <row r="5300" spans="1:18" s="843" customFormat="1" ht="22.5" x14ac:dyDescent="0.25">
      <c r="A5300" s="107" t="s">
        <v>25077</v>
      </c>
      <c r="B5300" s="10" t="s">
        <v>25078</v>
      </c>
      <c r="C5300" s="269" t="s">
        <v>30118</v>
      </c>
      <c r="D5300" s="841" t="s">
        <v>27423</v>
      </c>
      <c r="E5300" s="837">
        <v>8000</v>
      </c>
      <c r="F5300" s="269" t="s">
        <v>27424</v>
      </c>
      <c r="G5300" s="841" t="s">
        <v>27425</v>
      </c>
      <c r="H5300" s="842" t="s">
        <v>15452</v>
      </c>
      <c r="I5300" s="842" t="s">
        <v>25083</v>
      </c>
      <c r="J5300" s="107" t="s">
        <v>19093</v>
      </c>
      <c r="K5300" s="10">
        <v>1</v>
      </c>
      <c r="L5300" s="10">
        <v>2</v>
      </c>
      <c r="M5300" s="838">
        <v>15995.599999999999</v>
      </c>
      <c r="N5300" s="10">
        <v>1</v>
      </c>
      <c r="O5300" s="107">
        <v>6</v>
      </c>
      <c r="P5300" s="838">
        <v>49159.200000000004</v>
      </c>
      <c r="Q5300" s="10">
        <v>1</v>
      </c>
      <c r="R5300" s="107">
        <v>12</v>
      </c>
    </row>
    <row r="5301" spans="1:18" s="843" customFormat="1" ht="22.5" x14ac:dyDescent="0.25">
      <c r="A5301" s="107" t="s">
        <v>25077</v>
      </c>
      <c r="B5301" s="10" t="s">
        <v>25078</v>
      </c>
      <c r="C5301" s="269" t="s">
        <v>30118</v>
      </c>
      <c r="D5301" s="841" t="s">
        <v>27399</v>
      </c>
      <c r="E5301" s="837">
        <v>6000</v>
      </c>
      <c r="F5301" s="269" t="s">
        <v>27426</v>
      </c>
      <c r="G5301" s="841" t="s">
        <v>27427</v>
      </c>
      <c r="H5301" s="842" t="s">
        <v>15452</v>
      </c>
      <c r="I5301" s="842" t="s">
        <v>25083</v>
      </c>
      <c r="J5301" s="107" t="s">
        <v>19093</v>
      </c>
      <c r="K5301" s="10">
        <v>1</v>
      </c>
      <c r="L5301" s="10">
        <v>2</v>
      </c>
      <c r="M5301" s="838">
        <v>12128.93</v>
      </c>
      <c r="N5301" s="10">
        <v>1</v>
      </c>
      <c r="O5301" s="107">
        <v>6</v>
      </c>
      <c r="P5301" s="838">
        <v>37159.199999999997</v>
      </c>
      <c r="Q5301" s="10">
        <v>1</v>
      </c>
      <c r="R5301" s="107">
        <v>12</v>
      </c>
    </row>
    <row r="5302" spans="1:18" s="843" customFormat="1" ht="22.5" x14ac:dyDescent="0.25">
      <c r="A5302" s="107" t="s">
        <v>25077</v>
      </c>
      <c r="B5302" s="10" t="s">
        <v>25078</v>
      </c>
      <c r="C5302" s="269" t="s">
        <v>30118</v>
      </c>
      <c r="D5302" s="841" t="s">
        <v>27428</v>
      </c>
      <c r="E5302" s="837">
        <v>5500</v>
      </c>
      <c r="F5302" s="269" t="s">
        <v>27429</v>
      </c>
      <c r="G5302" s="841" t="s">
        <v>27430</v>
      </c>
      <c r="H5302" s="842" t="s">
        <v>15452</v>
      </c>
      <c r="I5302" s="842" t="s">
        <v>25083</v>
      </c>
      <c r="J5302" s="107" t="s">
        <v>19093</v>
      </c>
      <c r="K5302" s="10">
        <v>1</v>
      </c>
      <c r="L5302" s="10">
        <v>2</v>
      </c>
      <c r="M5302" s="838">
        <v>11162.26</v>
      </c>
      <c r="N5302" s="10">
        <v>1</v>
      </c>
      <c r="O5302" s="107">
        <v>6</v>
      </c>
      <c r="P5302" s="838">
        <v>34159.199999999997</v>
      </c>
      <c r="Q5302" s="10">
        <v>1</v>
      </c>
      <c r="R5302" s="107">
        <v>12</v>
      </c>
    </row>
    <row r="5303" spans="1:18" s="843" customFormat="1" ht="22.5" x14ac:dyDescent="0.25">
      <c r="A5303" s="107" t="s">
        <v>25077</v>
      </c>
      <c r="B5303" s="10" t="s">
        <v>25078</v>
      </c>
      <c r="C5303" s="269" t="s">
        <v>30118</v>
      </c>
      <c r="D5303" s="841" t="s">
        <v>25337</v>
      </c>
      <c r="E5303" s="837">
        <v>6500</v>
      </c>
      <c r="F5303" s="269" t="s">
        <v>27431</v>
      </c>
      <c r="G5303" s="841" t="s">
        <v>27432</v>
      </c>
      <c r="H5303" s="842" t="s">
        <v>15452</v>
      </c>
      <c r="I5303" s="842" t="s">
        <v>25083</v>
      </c>
      <c r="J5303" s="107" t="s">
        <v>19093</v>
      </c>
      <c r="K5303" s="10">
        <v>1</v>
      </c>
      <c r="L5303" s="10">
        <v>7</v>
      </c>
      <c r="M5303" s="838">
        <v>50284.600000000006</v>
      </c>
      <c r="N5303" s="10">
        <v>1</v>
      </c>
      <c r="O5303" s="107">
        <v>6</v>
      </c>
      <c r="P5303" s="838">
        <v>40159.200000000004</v>
      </c>
      <c r="Q5303" s="10">
        <v>1</v>
      </c>
      <c r="R5303" s="107">
        <v>12</v>
      </c>
    </row>
    <row r="5304" spans="1:18" s="843" customFormat="1" ht="22.5" x14ac:dyDescent="0.25">
      <c r="A5304" s="107" t="s">
        <v>25077</v>
      </c>
      <c r="B5304" s="10" t="s">
        <v>25078</v>
      </c>
      <c r="C5304" s="269" t="s">
        <v>30118</v>
      </c>
      <c r="D5304" s="841" t="s">
        <v>15900</v>
      </c>
      <c r="E5304" s="837">
        <v>6000</v>
      </c>
      <c r="F5304" s="269" t="s">
        <v>27433</v>
      </c>
      <c r="G5304" s="841" t="s">
        <v>27434</v>
      </c>
      <c r="H5304" s="842" t="s">
        <v>15452</v>
      </c>
      <c r="I5304" s="842" t="s">
        <v>25083</v>
      </c>
      <c r="J5304" s="107" t="s">
        <v>19093</v>
      </c>
      <c r="K5304" s="10">
        <v>1</v>
      </c>
      <c r="L5304" s="10">
        <v>12</v>
      </c>
      <c r="M5304" s="838">
        <v>75213.60000000002</v>
      </c>
      <c r="N5304" s="10">
        <v>1</v>
      </c>
      <c r="O5304" s="107">
        <v>6</v>
      </c>
      <c r="P5304" s="838">
        <v>37159.199999999997</v>
      </c>
      <c r="Q5304" s="10">
        <v>1</v>
      </c>
      <c r="R5304" s="107">
        <v>12</v>
      </c>
    </row>
    <row r="5305" spans="1:18" s="843" customFormat="1" ht="22.5" x14ac:dyDescent="0.25">
      <c r="A5305" s="107" t="s">
        <v>25077</v>
      </c>
      <c r="B5305" s="10" t="s">
        <v>25078</v>
      </c>
      <c r="C5305" s="269" t="s">
        <v>30118</v>
      </c>
      <c r="D5305" s="841" t="s">
        <v>27435</v>
      </c>
      <c r="E5305" s="837">
        <v>6500</v>
      </c>
      <c r="F5305" s="269" t="s">
        <v>27436</v>
      </c>
      <c r="G5305" s="841" t="s">
        <v>27437</v>
      </c>
      <c r="H5305" s="842" t="s">
        <v>15452</v>
      </c>
      <c r="I5305" s="842" t="s">
        <v>25083</v>
      </c>
      <c r="J5305" s="107" t="s">
        <v>19093</v>
      </c>
      <c r="K5305" s="10">
        <v>1</v>
      </c>
      <c r="L5305" s="10">
        <v>12</v>
      </c>
      <c r="M5305" s="838">
        <v>80913.60000000002</v>
      </c>
      <c r="N5305" s="10">
        <v>1</v>
      </c>
      <c r="O5305" s="107">
        <v>6</v>
      </c>
      <c r="P5305" s="838">
        <v>40159.200000000004</v>
      </c>
      <c r="Q5305" s="10">
        <v>1</v>
      </c>
      <c r="R5305" s="107">
        <v>12</v>
      </c>
    </row>
    <row r="5306" spans="1:18" s="843" customFormat="1" ht="22.5" x14ac:dyDescent="0.25">
      <c r="A5306" s="107" t="s">
        <v>25077</v>
      </c>
      <c r="B5306" s="10" t="s">
        <v>25078</v>
      </c>
      <c r="C5306" s="269" t="s">
        <v>30118</v>
      </c>
      <c r="D5306" s="841" t="s">
        <v>27323</v>
      </c>
      <c r="E5306" s="837">
        <v>6500</v>
      </c>
      <c r="F5306" s="269" t="s">
        <v>27438</v>
      </c>
      <c r="G5306" s="841" t="s">
        <v>27439</v>
      </c>
      <c r="H5306" s="842" t="s">
        <v>15452</v>
      </c>
      <c r="I5306" s="842" t="s">
        <v>25083</v>
      </c>
      <c r="J5306" s="107" t="s">
        <v>19093</v>
      </c>
      <c r="K5306" s="10">
        <v>1</v>
      </c>
      <c r="L5306" s="10">
        <v>12</v>
      </c>
      <c r="M5306" s="838">
        <v>80913.60000000002</v>
      </c>
      <c r="N5306" s="10">
        <v>1</v>
      </c>
      <c r="O5306" s="107">
        <v>6</v>
      </c>
      <c r="P5306" s="838">
        <v>39942.530000000006</v>
      </c>
      <c r="Q5306" s="10">
        <v>1</v>
      </c>
      <c r="R5306" s="107">
        <v>12</v>
      </c>
    </row>
    <row r="5307" spans="1:18" s="843" customFormat="1" ht="22.5" x14ac:dyDescent="0.25">
      <c r="A5307" s="107" t="s">
        <v>25077</v>
      </c>
      <c r="B5307" s="10" t="s">
        <v>25078</v>
      </c>
      <c r="C5307" s="269" t="s">
        <v>30118</v>
      </c>
      <c r="D5307" s="841" t="s">
        <v>27323</v>
      </c>
      <c r="E5307" s="837">
        <v>5000</v>
      </c>
      <c r="F5307" s="269" t="s">
        <v>27440</v>
      </c>
      <c r="G5307" s="841" t="s">
        <v>27441</v>
      </c>
      <c r="H5307" s="842" t="s">
        <v>15452</v>
      </c>
      <c r="I5307" s="842" t="s">
        <v>25083</v>
      </c>
      <c r="J5307" s="107" t="s">
        <v>19093</v>
      </c>
      <c r="K5307" s="10">
        <v>1</v>
      </c>
      <c r="L5307" s="10">
        <v>12</v>
      </c>
      <c r="M5307" s="838">
        <v>62913.600000000013</v>
      </c>
      <c r="N5307" s="10">
        <v>1</v>
      </c>
      <c r="O5307" s="107">
        <v>6</v>
      </c>
      <c r="P5307" s="838">
        <v>31159.199999999997</v>
      </c>
      <c r="Q5307" s="10">
        <v>1</v>
      </c>
      <c r="R5307" s="107">
        <v>12</v>
      </c>
    </row>
    <row r="5308" spans="1:18" s="843" customFormat="1" ht="22.5" x14ac:dyDescent="0.25">
      <c r="A5308" s="107" t="s">
        <v>25077</v>
      </c>
      <c r="B5308" s="10" t="s">
        <v>19548</v>
      </c>
      <c r="C5308" s="269" t="s">
        <v>30118</v>
      </c>
      <c r="D5308" s="841" t="s">
        <v>27323</v>
      </c>
      <c r="E5308" s="837">
        <v>5000</v>
      </c>
      <c r="F5308" s="269" t="s">
        <v>27442</v>
      </c>
      <c r="G5308" s="841" t="s">
        <v>27443</v>
      </c>
      <c r="H5308" s="842" t="s">
        <v>15452</v>
      </c>
      <c r="I5308" s="842" t="s">
        <v>25083</v>
      </c>
      <c r="J5308" s="107" t="s">
        <v>19093</v>
      </c>
      <c r="K5308" s="10">
        <v>1</v>
      </c>
      <c r="L5308" s="10">
        <v>12</v>
      </c>
      <c r="M5308" s="838">
        <v>63213.600000000013</v>
      </c>
      <c r="N5308" s="10">
        <v>1</v>
      </c>
      <c r="O5308" s="107">
        <v>6</v>
      </c>
      <c r="P5308" s="838">
        <v>31159.199999999997</v>
      </c>
      <c r="Q5308" s="10">
        <v>1</v>
      </c>
      <c r="R5308" s="107">
        <v>12</v>
      </c>
    </row>
    <row r="5309" spans="1:18" s="843" customFormat="1" ht="22.5" x14ac:dyDescent="0.25">
      <c r="A5309" s="107" t="s">
        <v>25077</v>
      </c>
      <c r="B5309" s="10" t="s">
        <v>19548</v>
      </c>
      <c r="C5309" s="269" t="s">
        <v>30118</v>
      </c>
      <c r="D5309" s="841" t="s">
        <v>27323</v>
      </c>
      <c r="E5309" s="837">
        <v>5000</v>
      </c>
      <c r="F5309" s="269" t="s">
        <v>27444</v>
      </c>
      <c r="G5309" s="841" t="s">
        <v>27445</v>
      </c>
      <c r="H5309" s="842" t="s">
        <v>15452</v>
      </c>
      <c r="I5309" s="842" t="s">
        <v>25083</v>
      </c>
      <c r="J5309" s="107" t="s">
        <v>19093</v>
      </c>
      <c r="K5309" s="10">
        <v>1</v>
      </c>
      <c r="L5309" s="10">
        <v>12</v>
      </c>
      <c r="M5309" s="838">
        <v>63213.600000000013</v>
      </c>
      <c r="N5309" s="10">
        <v>1</v>
      </c>
      <c r="O5309" s="107">
        <v>6</v>
      </c>
      <c r="P5309" s="838">
        <v>31159.199999999997</v>
      </c>
      <c r="Q5309" s="10">
        <v>1</v>
      </c>
      <c r="R5309" s="107">
        <v>12</v>
      </c>
    </row>
    <row r="5310" spans="1:18" s="843" customFormat="1" ht="22.5" x14ac:dyDescent="0.25">
      <c r="A5310" s="107" t="s">
        <v>25077</v>
      </c>
      <c r="B5310" s="10" t="s">
        <v>19548</v>
      </c>
      <c r="C5310" s="269" t="s">
        <v>30118</v>
      </c>
      <c r="D5310" s="841" t="s">
        <v>27446</v>
      </c>
      <c r="E5310" s="837">
        <v>7000</v>
      </c>
      <c r="F5310" s="269" t="s">
        <v>27447</v>
      </c>
      <c r="G5310" s="841" t="s">
        <v>27448</v>
      </c>
      <c r="H5310" s="842" t="s">
        <v>15452</v>
      </c>
      <c r="I5310" s="842" t="s">
        <v>25083</v>
      </c>
      <c r="J5310" s="107" t="s">
        <v>19093</v>
      </c>
      <c r="K5310" s="10">
        <v>1</v>
      </c>
      <c r="L5310" s="10">
        <v>12</v>
      </c>
      <c r="M5310" s="838">
        <v>87213.60000000002</v>
      </c>
      <c r="N5310" s="10">
        <v>1</v>
      </c>
      <c r="O5310" s="107">
        <v>6</v>
      </c>
      <c r="P5310" s="838">
        <v>43159.200000000004</v>
      </c>
      <c r="Q5310" s="10">
        <v>1</v>
      </c>
      <c r="R5310" s="107">
        <v>12</v>
      </c>
    </row>
    <row r="5311" spans="1:18" s="843" customFormat="1" ht="22.5" x14ac:dyDescent="0.25">
      <c r="A5311" s="107" t="s">
        <v>25077</v>
      </c>
      <c r="B5311" s="10" t="s">
        <v>19548</v>
      </c>
      <c r="C5311" s="269" t="s">
        <v>30118</v>
      </c>
      <c r="D5311" s="841" t="s">
        <v>27323</v>
      </c>
      <c r="E5311" s="837">
        <v>5000</v>
      </c>
      <c r="F5311" s="269" t="s">
        <v>27449</v>
      </c>
      <c r="G5311" s="841" t="s">
        <v>27450</v>
      </c>
      <c r="H5311" s="842" t="s">
        <v>15452</v>
      </c>
      <c r="I5311" s="842" t="s">
        <v>25083</v>
      </c>
      <c r="J5311" s="107" t="s">
        <v>19093</v>
      </c>
      <c r="K5311" s="10">
        <v>1</v>
      </c>
      <c r="L5311" s="10">
        <v>12</v>
      </c>
      <c r="M5311" s="838">
        <v>63213.600000000013</v>
      </c>
      <c r="N5311" s="10">
        <v>1</v>
      </c>
      <c r="O5311" s="107">
        <v>6</v>
      </c>
      <c r="P5311" s="838">
        <v>31159.199999999997</v>
      </c>
      <c r="Q5311" s="10">
        <v>1</v>
      </c>
      <c r="R5311" s="107">
        <v>12</v>
      </c>
    </row>
    <row r="5312" spans="1:18" s="843" customFormat="1" ht="22.5" x14ac:dyDescent="0.25">
      <c r="A5312" s="107" t="s">
        <v>25077</v>
      </c>
      <c r="B5312" s="10" t="s">
        <v>19548</v>
      </c>
      <c r="C5312" s="269" t="s">
        <v>30118</v>
      </c>
      <c r="D5312" s="841" t="s">
        <v>27451</v>
      </c>
      <c r="E5312" s="837">
        <v>9000</v>
      </c>
      <c r="F5312" s="269" t="s">
        <v>27452</v>
      </c>
      <c r="G5312" s="841" t="s">
        <v>27453</v>
      </c>
      <c r="H5312" s="842" t="s">
        <v>15452</v>
      </c>
      <c r="I5312" s="842" t="s">
        <v>25083</v>
      </c>
      <c r="J5312" s="107" t="s">
        <v>19090</v>
      </c>
      <c r="K5312" s="10">
        <v>1</v>
      </c>
      <c r="L5312" s="10">
        <v>12</v>
      </c>
      <c r="M5312" s="838">
        <v>111213.60000000002</v>
      </c>
      <c r="N5312" s="10">
        <v>1</v>
      </c>
      <c r="O5312" s="107">
        <v>6</v>
      </c>
      <c r="P5312" s="838">
        <v>55159.199999999997</v>
      </c>
      <c r="Q5312" s="10">
        <v>1</v>
      </c>
      <c r="R5312" s="107">
        <v>12</v>
      </c>
    </row>
    <row r="5313" spans="1:18" s="843" customFormat="1" ht="22.5" x14ac:dyDescent="0.25">
      <c r="A5313" s="107" t="s">
        <v>25077</v>
      </c>
      <c r="B5313" s="10" t="s">
        <v>19548</v>
      </c>
      <c r="C5313" s="269" t="s">
        <v>30118</v>
      </c>
      <c r="D5313" s="841" t="s">
        <v>16191</v>
      </c>
      <c r="E5313" s="837">
        <v>10000</v>
      </c>
      <c r="F5313" s="269" t="s">
        <v>27454</v>
      </c>
      <c r="G5313" s="841" t="s">
        <v>27455</v>
      </c>
      <c r="H5313" s="842" t="s">
        <v>15452</v>
      </c>
      <c r="I5313" s="842" t="s">
        <v>25083</v>
      </c>
      <c r="J5313" s="107" t="s">
        <v>19093</v>
      </c>
      <c r="K5313" s="10">
        <v>1</v>
      </c>
      <c r="L5313" s="10">
        <v>12</v>
      </c>
      <c r="M5313" s="838">
        <v>123213.60000000002</v>
      </c>
      <c r="N5313" s="10">
        <v>1</v>
      </c>
      <c r="O5313" s="107">
        <v>6</v>
      </c>
      <c r="P5313" s="838">
        <v>61159.199999999997</v>
      </c>
      <c r="Q5313" s="10">
        <v>1</v>
      </c>
      <c r="R5313" s="107">
        <v>12</v>
      </c>
    </row>
    <row r="5314" spans="1:18" s="843" customFormat="1" ht="22.5" x14ac:dyDescent="0.25">
      <c r="A5314" s="107" t="s">
        <v>25077</v>
      </c>
      <c r="B5314" s="10" t="s">
        <v>19548</v>
      </c>
      <c r="C5314" s="269" t="s">
        <v>30118</v>
      </c>
      <c r="D5314" s="841" t="s">
        <v>27456</v>
      </c>
      <c r="E5314" s="837">
        <v>8000</v>
      </c>
      <c r="F5314" s="269" t="s">
        <v>27457</v>
      </c>
      <c r="G5314" s="841" t="s">
        <v>27458</v>
      </c>
      <c r="H5314" s="842" t="s">
        <v>15452</v>
      </c>
      <c r="I5314" s="842" t="s">
        <v>25083</v>
      </c>
      <c r="J5314" s="107" t="s">
        <v>19093</v>
      </c>
      <c r="K5314" s="10">
        <v>1</v>
      </c>
      <c r="L5314" s="10">
        <v>12</v>
      </c>
      <c r="M5314" s="838">
        <v>99213.60000000002</v>
      </c>
      <c r="N5314" s="10">
        <v>1</v>
      </c>
      <c r="O5314" s="107">
        <v>6</v>
      </c>
      <c r="P5314" s="838">
        <v>49083.39</v>
      </c>
      <c r="Q5314" s="10">
        <v>1</v>
      </c>
      <c r="R5314" s="107">
        <v>12</v>
      </c>
    </row>
    <row r="5315" spans="1:18" s="843" customFormat="1" ht="22.5" x14ac:dyDescent="0.25">
      <c r="A5315" s="107" t="s">
        <v>25077</v>
      </c>
      <c r="B5315" s="10" t="s">
        <v>19548</v>
      </c>
      <c r="C5315" s="269" t="s">
        <v>30118</v>
      </c>
      <c r="D5315" s="841" t="s">
        <v>15450</v>
      </c>
      <c r="E5315" s="837">
        <v>8000</v>
      </c>
      <c r="F5315" s="269" t="s">
        <v>27459</v>
      </c>
      <c r="G5315" s="841" t="s">
        <v>27460</v>
      </c>
      <c r="H5315" s="842" t="s">
        <v>15452</v>
      </c>
      <c r="I5315" s="842" t="s">
        <v>25083</v>
      </c>
      <c r="J5315" s="107" t="s">
        <v>19093</v>
      </c>
      <c r="K5315" s="10">
        <v>1</v>
      </c>
      <c r="L5315" s="10">
        <v>12</v>
      </c>
      <c r="M5315" s="838">
        <v>99213.60000000002</v>
      </c>
      <c r="N5315" s="10">
        <v>1</v>
      </c>
      <c r="O5315" s="107">
        <v>6</v>
      </c>
      <c r="P5315" s="838">
        <v>49159.200000000004</v>
      </c>
      <c r="Q5315" s="10">
        <v>1</v>
      </c>
      <c r="R5315" s="107">
        <v>12</v>
      </c>
    </row>
    <row r="5316" spans="1:18" s="843" customFormat="1" ht="22.5" x14ac:dyDescent="0.25">
      <c r="A5316" s="107" t="s">
        <v>25077</v>
      </c>
      <c r="B5316" s="10" t="s">
        <v>19548</v>
      </c>
      <c r="C5316" s="269" t="s">
        <v>30118</v>
      </c>
      <c r="D5316" s="841" t="s">
        <v>27461</v>
      </c>
      <c r="E5316" s="837">
        <v>10000</v>
      </c>
      <c r="F5316" s="269" t="s">
        <v>27462</v>
      </c>
      <c r="G5316" s="841" t="s">
        <v>27463</v>
      </c>
      <c r="H5316" s="842" t="s">
        <v>15452</v>
      </c>
      <c r="I5316" s="842" t="s">
        <v>25083</v>
      </c>
      <c r="J5316" s="107" t="s">
        <v>19093</v>
      </c>
      <c r="K5316" s="10">
        <v>1</v>
      </c>
      <c r="L5316" s="10">
        <v>12</v>
      </c>
      <c r="M5316" s="838">
        <v>123213.60000000002</v>
      </c>
      <c r="N5316" s="10">
        <v>1</v>
      </c>
      <c r="O5316" s="107">
        <v>6</v>
      </c>
      <c r="P5316" s="838">
        <v>61159.199999999997</v>
      </c>
      <c r="Q5316" s="10">
        <v>1</v>
      </c>
      <c r="R5316" s="107">
        <v>12</v>
      </c>
    </row>
    <row r="5317" spans="1:18" s="843" customFormat="1" ht="22.5" x14ac:dyDescent="0.25">
      <c r="A5317" s="107" t="s">
        <v>25077</v>
      </c>
      <c r="B5317" s="10" t="s">
        <v>19548</v>
      </c>
      <c r="C5317" s="269" t="s">
        <v>30118</v>
      </c>
      <c r="D5317" s="841" t="s">
        <v>15900</v>
      </c>
      <c r="E5317" s="837">
        <v>6000</v>
      </c>
      <c r="F5317" s="269" t="s">
        <v>27362</v>
      </c>
      <c r="G5317" s="841" t="s">
        <v>27363</v>
      </c>
      <c r="H5317" s="842" t="s">
        <v>15452</v>
      </c>
      <c r="I5317" s="842" t="s">
        <v>25083</v>
      </c>
      <c r="J5317" s="107" t="s">
        <v>19093</v>
      </c>
      <c r="K5317" s="10">
        <v>2</v>
      </c>
      <c r="L5317" s="10">
        <v>11</v>
      </c>
      <c r="M5317" s="838">
        <v>68995.800000000017</v>
      </c>
      <c r="N5317" s="10">
        <v>1</v>
      </c>
      <c r="O5317" s="107">
        <v>6</v>
      </c>
      <c r="P5317" s="838">
        <v>37159.199999999997</v>
      </c>
      <c r="Q5317" s="10">
        <v>1</v>
      </c>
      <c r="R5317" s="107">
        <v>12</v>
      </c>
    </row>
    <row r="5318" spans="1:18" s="843" customFormat="1" ht="22.5" x14ac:dyDescent="0.25">
      <c r="A5318" s="107" t="s">
        <v>25077</v>
      </c>
      <c r="B5318" s="10" t="s">
        <v>19548</v>
      </c>
      <c r="C5318" s="269" t="s">
        <v>30118</v>
      </c>
      <c r="D5318" s="841" t="s">
        <v>27464</v>
      </c>
      <c r="E5318" s="837">
        <v>7500</v>
      </c>
      <c r="F5318" s="269" t="s">
        <v>27465</v>
      </c>
      <c r="G5318" s="841" t="s">
        <v>27466</v>
      </c>
      <c r="H5318" s="842" t="s">
        <v>15452</v>
      </c>
      <c r="I5318" s="842" t="s">
        <v>25083</v>
      </c>
      <c r="J5318" s="107" t="s">
        <v>19093</v>
      </c>
      <c r="K5318" s="10">
        <v>1</v>
      </c>
      <c r="L5318" s="10">
        <v>12</v>
      </c>
      <c r="M5318" s="838">
        <v>93213.60000000002</v>
      </c>
      <c r="N5318" s="10">
        <v>1</v>
      </c>
      <c r="O5318" s="107">
        <v>6</v>
      </c>
      <c r="P5318" s="838">
        <v>46159.200000000004</v>
      </c>
      <c r="Q5318" s="10">
        <v>1</v>
      </c>
      <c r="R5318" s="107">
        <v>12</v>
      </c>
    </row>
    <row r="5319" spans="1:18" s="843" customFormat="1" ht="22.5" x14ac:dyDescent="0.25">
      <c r="A5319" s="107" t="s">
        <v>25077</v>
      </c>
      <c r="B5319" s="10" t="s">
        <v>19548</v>
      </c>
      <c r="C5319" s="269" t="s">
        <v>30118</v>
      </c>
      <c r="D5319" s="841" t="s">
        <v>27467</v>
      </c>
      <c r="E5319" s="837">
        <v>10000</v>
      </c>
      <c r="F5319" s="269" t="s">
        <v>27468</v>
      </c>
      <c r="G5319" s="841" t="s">
        <v>27469</v>
      </c>
      <c r="H5319" s="842" t="s">
        <v>15452</v>
      </c>
      <c r="I5319" s="842" t="s">
        <v>25083</v>
      </c>
      <c r="J5319" s="107" t="s">
        <v>19093</v>
      </c>
      <c r="K5319" s="10">
        <v>1</v>
      </c>
      <c r="L5319" s="10">
        <v>12</v>
      </c>
      <c r="M5319" s="838">
        <v>123213.60000000002</v>
      </c>
      <c r="N5319" s="10">
        <v>1</v>
      </c>
      <c r="O5319" s="107">
        <v>6</v>
      </c>
      <c r="P5319" s="838">
        <v>61159.199999999997</v>
      </c>
      <c r="Q5319" s="10">
        <v>1</v>
      </c>
      <c r="R5319" s="107">
        <v>12</v>
      </c>
    </row>
    <row r="5320" spans="1:18" s="843" customFormat="1" ht="22.5" x14ac:dyDescent="0.25">
      <c r="A5320" s="107" t="s">
        <v>25077</v>
      </c>
      <c r="B5320" s="10" t="s">
        <v>19548</v>
      </c>
      <c r="C5320" s="269" t="s">
        <v>30118</v>
      </c>
      <c r="D5320" s="841" t="s">
        <v>16191</v>
      </c>
      <c r="E5320" s="837">
        <v>8000</v>
      </c>
      <c r="F5320" s="269" t="s">
        <v>27470</v>
      </c>
      <c r="G5320" s="841" t="s">
        <v>27471</v>
      </c>
      <c r="H5320" s="842" t="s">
        <v>15452</v>
      </c>
      <c r="I5320" s="842" t="s">
        <v>25083</v>
      </c>
      <c r="J5320" s="107" t="s">
        <v>19093</v>
      </c>
      <c r="K5320" s="10">
        <v>1</v>
      </c>
      <c r="L5320" s="10">
        <v>12</v>
      </c>
      <c r="M5320" s="838">
        <v>99213.60000000002</v>
      </c>
      <c r="N5320" s="10">
        <v>1</v>
      </c>
      <c r="O5320" s="107">
        <v>6</v>
      </c>
      <c r="P5320" s="838">
        <v>49159.200000000004</v>
      </c>
      <c r="Q5320" s="10">
        <v>1</v>
      </c>
      <c r="R5320" s="107">
        <v>12</v>
      </c>
    </row>
    <row r="5321" spans="1:18" s="843" customFormat="1" ht="22.5" x14ac:dyDescent="0.25">
      <c r="A5321" s="107" t="s">
        <v>25077</v>
      </c>
      <c r="B5321" s="10" t="s">
        <v>19548</v>
      </c>
      <c r="C5321" s="269" t="s">
        <v>30118</v>
      </c>
      <c r="D5321" s="841" t="s">
        <v>27340</v>
      </c>
      <c r="E5321" s="837">
        <v>7000</v>
      </c>
      <c r="F5321" s="269" t="s">
        <v>27472</v>
      </c>
      <c r="G5321" s="841" t="s">
        <v>27473</v>
      </c>
      <c r="H5321" s="842" t="s">
        <v>15452</v>
      </c>
      <c r="I5321" s="842" t="s">
        <v>25083</v>
      </c>
      <c r="J5321" s="107" t="s">
        <v>19093</v>
      </c>
      <c r="K5321" s="10">
        <v>1</v>
      </c>
      <c r="L5321" s="10">
        <v>12</v>
      </c>
      <c r="M5321" s="838">
        <v>87213.60000000002</v>
      </c>
      <c r="N5321" s="10">
        <v>1</v>
      </c>
      <c r="O5321" s="107">
        <v>6</v>
      </c>
      <c r="P5321" s="838">
        <v>43159.200000000004</v>
      </c>
      <c r="Q5321" s="10">
        <v>1</v>
      </c>
      <c r="R5321" s="107">
        <v>12</v>
      </c>
    </row>
    <row r="5322" spans="1:18" s="843" customFormat="1" ht="22.5" x14ac:dyDescent="0.25">
      <c r="A5322" s="107" t="s">
        <v>25077</v>
      </c>
      <c r="B5322" s="10" t="s">
        <v>19548</v>
      </c>
      <c r="C5322" s="269" t="s">
        <v>30118</v>
      </c>
      <c r="D5322" s="841" t="s">
        <v>27474</v>
      </c>
      <c r="E5322" s="837">
        <v>7500</v>
      </c>
      <c r="F5322" s="269" t="s">
        <v>27475</v>
      </c>
      <c r="G5322" s="841" t="s">
        <v>27476</v>
      </c>
      <c r="H5322" s="842" t="s">
        <v>15452</v>
      </c>
      <c r="I5322" s="842" t="s">
        <v>25083</v>
      </c>
      <c r="J5322" s="107" t="s">
        <v>19093</v>
      </c>
      <c r="K5322" s="10">
        <v>1</v>
      </c>
      <c r="L5322" s="10">
        <v>12</v>
      </c>
      <c r="M5322" s="838">
        <v>92423.85000000002</v>
      </c>
      <c r="N5322" s="10">
        <v>1</v>
      </c>
      <c r="O5322" s="107">
        <v>6</v>
      </c>
      <c r="P5322" s="838">
        <v>46159.200000000004</v>
      </c>
      <c r="Q5322" s="10">
        <v>1</v>
      </c>
      <c r="R5322" s="107">
        <v>12</v>
      </c>
    </row>
    <row r="5323" spans="1:18" s="843" customFormat="1" ht="22.5" x14ac:dyDescent="0.25">
      <c r="A5323" s="107" t="s">
        <v>25077</v>
      </c>
      <c r="B5323" s="10" t="s">
        <v>19548</v>
      </c>
      <c r="C5323" s="269" t="s">
        <v>30118</v>
      </c>
      <c r="D5323" s="841" t="s">
        <v>27474</v>
      </c>
      <c r="E5323" s="837">
        <v>7500</v>
      </c>
      <c r="F5323" s="269" t="s">
        <v>27477</v>
      </c>
      <c r="G5323" s="841" t="s">
        <v>27478</v>
      </c>
      <c r="H5323" s="842" t="s">
        <v>15452</v>
      </c>
      <c r="I5323" s="842" t="s">
        <v>25083</v>
      </c>
      <c r="J5323" s="107" t="s">
        <v>19093</v>
      </c>
      <c r="K5323" s="10">
        <v>1</v>
      </c>
      <c r="L5323" s="10">
        <v>12</v>
      </c>
      <c r="M5323" s="838">
        <v>93213.60000000002</v>
      </c>
      <c r="N5323" s="10">
        <v>1</v>
      </c>
      <c r="O5323" s="107">
        <v>6</v>
      </c>
      <c r="P5323" s="838">
        <v>46159.200000000004</v>
      </c>
      <c r="Q5323" s="10">
        <v>1</v>
      </c>
      <c r="R5323" s="107">
        <v>12</v>
      </c>
    </row>
    <row r="5324" spans="1:18" s="843" customFormat="1" ht="22.5" x14ac:dyDescent="0.25">
      <c r="A5324" s="107" t="s">
        <v>25077</v>
      </c>
      <c r="B5324" s="10" t="s">
        <v>19548</v>
      </c>
      <c r="C5324" s="269" t="s">
        <v>30118</v>
      </c>
      <c r="D5324" s="841" t="s">
        <v>27423</v>
      </c>
      <c r="E5324" s="837">
        <v>8000</v>
      </c>
      <c r="F5324" s="269" t="s">
        <v>27479</v>
      </c>
      <c r="G5324" s="841" t="s">
        <v>27480</v>
      </c>
      <c r="H5324" s="842" t="s">
        <v>15452</v>
      </c>
      <c r="I5324" s="842" t="s">
        <v>25083</v>
      </c>
      <c r="J5324" s="107" t="s">
        <v>19093</v>
      </c>
      <c r="K5324" s="10">
        <v>1</v>
      </c>
      <c r="L5324" s="10">
        <v>12</v>
      </c>
      <c r="M5324" s="838">
        <v>99213.60000000002</v>
      </c>
      <c r="N5324" s="10">
        <v>1</v>
      </c>
      <c r="O5324" s="107">
        <v>6</v>
      </c>
      <c r="P5324" s="838">
        <v>49159.200000000004</v>
      </c>
      <c r="Q5324" s="10">
        <v>1</v>
      </c>
      <c r="R5324" s="107">
        <v>12</v>
      </c>
    </row>
    <row r="5325" spans="1:18" s="843" customFormat="1" ht="22.5" x14ac:dyDescent="0.25">
      <c r="A5325" s="107" t="s">
        <v>25077</v>
      </c>
      <c r="B5325" s="10" t="s">
        <v>19548</v>
      </c>
      <c r="C5325" s="269" t="s">
        <v>30118</v>
      </c>
      <c r="D5325" s="841" t="s">
        <v>16191</v>
      </c>
      <c r="E5325" s="837">
        <v>7000</v>
      </c>
      <c r="F5325" s="269" t="s">
        <v>27481</v>
      </c>
      <c r="G5325" s="841" t="s">
        <v>27482</v>
      </c>
      <c r="H5325" s="842" t="s">
        <v>15452</v>
      </c>
      <c r="I5325" s="842" t="s">
        <v>25083</v>
      </c>
      <c r="J5325" s="107" t="s">
        <v>19093</v>
      </c>
      <c r="K5325" s="10">
        <v>1</v>
      </c>
      <c r="L5325" s="10">
        <v>12</v>
      </c>
      <c r="M5325" s="838">
        <v>87213.60000000002</v>
      </c>
      <c r="N5325" s="10">
        <v>1</v>
      </c>
      <c r="O5325" s="107">
        <v>6</v>
      </c>
      <c r="P5325" s="838">
        <v>43159.200000000004</v>
      </c>
      <c r="Q5325" s="10">
        <v>1</v>
      </c>
      <c r="R5325" s="107">
        <v>12</v>
      </c>
    </row>
    <row r="5326" spans="1:18" s="843" customFormat="1" ht="22.5" x14ac:dyDescent="0.25">
      <c r="A5326" s="107" t="s">
        <v>25077</v>
      </c>
      <c r="B5326" s="10" t="s">
        <v>19548</v>
      </c>
      <c r="C5326" s="269" t="s">
        <v>30118</v>
      </c>
      <c r="D5326" s="841" t="s">
        <v>27474</v>
      </c>
      <c r="E5326" s="837">
        <v>7500</v>
      </c>
      <c r="F5326" s="269" t="s">
        <v>27483</v>
      </c>
      <c r="G5326" s="841" t="s">
        <v>27484</v>
      </c>
      <c r="H5326" s="842" t="s">
        <v>15452</v>
      </c>
      <c r="I5326" s="842" t="s">
        <v>25083</v>
      </c>
      <c r="J5326" s="107" t="s">
        <v>19093</v>
      </c>
      <c r="K5326" s="10">
        <v>1</v>
      </c>
      <c r="L5326" s="10">
        <v>12</v>
      </c>
      <c r="M5326" s="838">
        <v>93213.60000000002</v>
      </c>
      <c r="N5326" s="10">
        <v>1</v>
      </c>
      <c r="O5326" s="107">
        <v>6</v>
      </c>
      <c r="P5326" s="838">
        <v>46159.200000000004</v>
      </c>
      <c r="Q5326" s="10">
        <v>1</v>
      </c>
      <c r="R5326" s="107">
        <v>12</v>
      </c>
    </row>
    <row r="5327" spans="1:18" s="843" customFormat="1" ht="22.5" x14ac:dyDescent="0.25">
      <c r="A5327" s="107" t="s">
        <v>25077</v>
      </c>
      <c r="B5327" s="10" t="s">
        <v>19548</v>
      </c>
      <c r="C5327" s="269" t="s">
        <v>30118</v>
      </c>
      <c r="D5327" s="841" t="s">
        <v>27423</v>
      </c>
      <c r="E5327" s="837">
        <v>8000</v>
      </c>
      <c r="F5327" s="269" t="s">
        <v>27485</v>
      </c>
      <c r="G5327" s="841" t="s">
        <v>27486</v>
      </c>
      <c r="H5327" s="842" t="s">
        <v>15452</v>
      </c>
      <c r="I5327" s="842" t="s">
        <v>25083</v>
      </c>
      <c r="J5327" s="107" t="s">
        <v>19093</v>
      </c>
      <c r="K5327" s="10">
        <v>1</v>
      </c>
      <c r="L5327" s="10">
        <v>12</v>
      </c>
      <c r="M5327" s="838">
        <v>99213.60000000002</v>
      </c>
      <c r="N5327" s="10">
        <v>1</v>
      </c>
      <c r="O5327" s="107">
        <v>6</v>
      </c>
      <c r="P5327" s="838">
        <v>49159.200000000004</v>
      </c>
      <c r="Q5327" s="10">
        <v>1</v>
      </c>
      <c r="R5327" s="107">
        <v>12</v>
      </c>
    </row>
    <row r="5328" spans="1:18" s="843" customFormat="1" ht="22.5" x14ac:dyDescent="0.25">
      <c r="A5328" s="107" t="s">
        <v>25077</v>
      </c>
      <c r="B5328" s="10" t="s">
        <v>19548</v>
      </c>
      <c r="C5328" s="269" t="s">
        <v>30118</v>
      </c>
      <c r="D5328" s="841" t="s">
        <v>27487</v>
      </c>
      <c r="E5328" s="837">
        <v>7000</v>
      </c>
      <c r="F5328" s="269" t="s">
        <v>27488</v>
      </c>
      <c r="G5328" s="841" t="s">
        <v>27489</v>
      </c>
      <c r="H5328" s="842" t="s">
        <v>15452</v>
      </c>
      <c r="I5328" s="842" t="s">
        <v>25083</v>
      </c>
      <c r="J5328" s="107" t="s">
        <v>19093</v>
      </c>
      <c r="K5328" s="10">
        <v>1</v>
      </c>
      <c r="L5328" s="10">
        <v>12</v>
      </c>
      <c r="M5328" s="838">
        <v>87213.60000000002</v>
      </c>
      <c r="N5328" s="10">
        <v>1</v>
      </c>
      <c r="O5328" s="107">
        <v>6</v>
      </c>
      <c r="P5328" s="838">
        <v>43159.200000000004</v>
      </c>
      <c r="Q5328" s="10">
        <v>1</v>
      </c>
      <c r="R5328" s="107">
        <v>12</v>
      </c>
    </row>
    <row r="5329" spans="1:18" s="843" customFormat="1" ht="22.5" x14ac:dyDescent="0.25">
      <c r="A5329" s="107" t="s">
        <v>25077</v>
      </c>
      <c r="B5329" s="10" t="s">
        <v>19548</v>
      </c>
      <c r="C5329" s="269" t="s">
        <v>30118</v>
      </c>
      <c r="D5329" s="841" t="s">
        <v>27490</v>
      </c>
      <c r="E5329" s="837">
        <v>8000</v>
      </c>
      <c r="F5329" s="269" t="s">
        <v>27491</v>
      </c>
      <c r="G5329" s="841" t="s">
        <v>27492</v>
      </c>
      <c r="H5329" s="842" t="s">
        <v>15452</v>
      </c>
      <c r="I5329" s="842" t="s">
        <v>25083</v>
      </c>
      <c r="J5329" s="107" t="s">
        <v>19093</v>
      </c>
      <c r="K5329" s="10">
        <v>1</v>
      </c>
      <c r="L5329" s="10">
        <v>12</v>
      </c>
      <c r="M5329" s="838">
        <v>99213.60000000002</v>
      </c>
      <c r="N5329" s="10">
        <v>2</v>
      </c>
      <c r="O5329" s="107">
        <v>6</v>
      </c>
      <c r="P5329" s="838">
        <v>32786.6</v>
      </c>
      <c r="Q5329" s="10">
        <v>1</v>
      </c>
      <c r="R5329" s="107">
        <v>12</v>
      </c>
    </row>
    <row r="5330" spans="1:18" s="843" customFormat="1" ht="22.5" x14ac:dyDescent="0.25">
      <c r="A5330" s="107" t="s">
        <v>25077</v>
      </c>
      <c r="B5330" s="10" t="s">
        <v>19548</v>
      </c>
      <c r="C5330" s="269" t="s">
        <v>30118</v>
      </c>
      <c r="D5330" s="841" t="s">
        <v>15900</v>
      </c>
      <c r="E5330" s="837">
        <v>5000</v>
      </c>
      <c r="F5330" s="269" t="s">
        <v>27493</v>
      </c>
      <c r="G5330" s="841" t="s">
        <v>27494</v>
      </c>
      <c r="H5330" s="842" t="s">
        <v>15452</v>
      </c>
      <c r="I5330" s="842" t="s">
        <v>25083</v>
      </c>
      <c r="J5330" s="107" t="s">
        <v>19093</v>
      </c>
      <c r="K5330" s="10">
        <v>1</v>
      </c>
      <c r="L5330" s="10">
        <v>12</v>
      </c>
      <c r="M5330" s="838">
        <v>59568.600000000013</v>
      </c>
      <c r="N5330" s="10">
        <v>1</v>
      </c>
      <c r="O5330" s="107">
        <v>6</v>
      </c>
      <c r="P5330" s="838">
        <v>31159.199999999997</v>
      </c>
      <c r="Q5330" s="10">
        <v>1</v>
      </c>
      <c r="R5330" s="107">
        <v>12</v>
      </c>
    </row>
    <row r="5331" spans="1:18" s="843" customFormat="1" ht="22.5" x14ac:dyDescent="0.25">
      <c r="A5331" s="107" t="s">
        <v>25077</v>
      </c>
      <c r="B5331" s="10" t="s">
        <v>19548</v>
      </c>
      <c r="C5331" s="269" t="s">
        <v>30118</v>
      </c>
      <c r="D5331" s="841" t="s">
        <v>25486</v>
      </c>
      <c r="E5331" s="837">
        <v>3000</v>
      </c>
      <c r="F5331" s="269" t="s">
        <v>27495</v>
      </c>
      <c r="G5331" s="841" t="s">
        <v>27496</v>
      </c>
      <c r="H5331" s="842" t="s">
        <v>15452</v>
      </c>
      <c r="I5331" s="842" t="s">
        <v>25083</v>
      </c>
      <c r="J5331" s="107" t="s">
        <v>19093</v>
      </c>
      <c r="K5331" s="10">
        <v>1</v>
      </c>
      <c r="L5331" s="10">
        <v>12</v>
      </c>
      <c r="M5331" s="838">
        <v>38871.599999999999</v>
      </c>
      <c r="N5331" s="10">
        <v>1</v>
      </c>
      <c r="O5331" s="107">
        <v>6</v>
      </c>
      <c r="P5331" s="838">
        <v>19159.199999999997</v>
      </c>
      <c r="Q5331" s="10">
        <v>1</v>
      </c>
      <c r="R5331" s="107">
        <v>12</v>
      </c>
    </row>
    <row r="5332" spans="1:18" s="843" customFormat="1" ht="22.5" x14ac:dyDescent="0.25">
      <c r="A5332" s="107" t="s">
        <v>25077</v>
      </c>
      <c r="B5332" s="10" t="s">
        <v>19548</v>
      </c>
      <c r="C5332" s="269" t="s">
        <v>30118</v>
      </c>
      <c r="D5332" s="841" t="s">
        <v>27497</v>
      </c>
      <c r="E5332" s="837">
        <v>3000</v>
      </c>
      <c r="F5332" s="269" t="s">
        <v>27498</v>
      </c>
      <c r="G5332" s="841" t="s">
        <v>27499</v>
      </c>
      <c r="H5332" s="842" t="s">
        <v>15452</v>
      </c>
      <c r="I5332" s="842" t="s">
        <v>25390</v>
      </c>
      <c r="J5332" s="107" t="s">
        <v>19587</v>
      </c>
      <c r="K5332" s="10">
        <v>1</v>
      </c>
      <c r="L5332" s="10">
        <v>12</v>
      </c>
      <c r="M5332" s="838">
        <v>39213.599999999999</v>
      </c>
      <c r="N5332" s="10">
        <v>1</v>
      </c>
      <c r="O5332" s="107">
        <v>6</v>
      </c>
      <c r="P5332" s="838">
        <v>19059.199999999997</v>
      </c>
      <c r="Q5332" s="10">
        <v>1</v>
      </c>
      <c r="R5332" s="107">
        <v>12</v>
      </c>
    </row>
    <row r="5333" spans="1:18" s="843" customFormat="1" ht="22.5" x14ac:dyDescent="0.25">
      <c r="A5333" s="107" t="s">
        <v>25077</v>
      </c>
      <c r="B5333" s="10" t="s">
        <v>19548</v>
      </c>
      <c r="C5333" s="269" t="s">
        <v>30118</v>
      </c>
      <c r="D5333" s="841" t="s">
        <v>15900</v>
      </c>
      <c r="E5333" s="837">
        <v>7000</v>
      </c>
      <c r="F5333" s="269" t="s">
        <v>27500</v>
      </c>
      <c r="G5333" s="841" t="s">
        <v>27501</v>
      </c>
      <c r="H5333" s="842" t="s">
        <v>15452</v>
      </c>
      <c r="I5333" s="842" t="s">
        <v>25083</v>
      </c>
      <c r="J5333" s="107" t="s">
        <v>19093</v>
      </c>
      <c r="K5333" s="10">
        <v>1</v>
      </c>
      <c r="L5333" s="10">
        <v>12</v>
      </c>
      <c r="M5333" s="838">
        <v>87213.60000000002</v>
      </c>
      <c r="N5333" s="10">
        <v>1</v>
      </c>
      <c r="O5333" s="107">
        <v>6</v>
      </c>
      <c r="P5333" s="838">
        <v>43159.200000000004</v>
      </c>
      <c r="Q5333" s="10">
        <v>1</v>
      </c>
      <c r="R5333" s="107">
        <v>12</v>
      </c>
    </row>
    <row r="5334" spans="1:18" s="843" customFormat="1" ht="22.5" x14ac:dyDescent="0.25">
      <c r="A5334" s="107" t="s">
        <v>25077</v>
      </c>
      <c r="B5334" s="10" t="s">
        <v>19548</v>
      </c>
      <c r="C5334" s="269" t="s">
        <v>30118</v>
      </c>
      <c r="D5334" s="841" t="s">
        <v>15900</v>
      </c>
      <c r="E5334" s="837">
        <v>5500</v>
      </c>
      <c r="F5334" s="269" t="s">
        <v>27502</v>
      </c>
      <c r="G5334" s="841" t="s">
        <v>27503</v>
      </c>
      <c r="H5334" s="842" t="s">
        <v>15452</v>
      </c>
      <c r="I5334" s="842" t="s">
        <v>25083</v>
      </c>
      <c r="J5334" s="107" t="s">
        <v>19093</v>
      </c>
      <c r="K5334" s="10">
        <v>1</v>
      </c>
      <c r="L5334" s="10">
        <v>12</v>
      </c>
      <c r="M5334" s="838">
        <v>69213.60000000002</v>
      </c>
      <c r="N5334" s="10">
        <v>1</v>
      </c>
      <c r="O5334" s="107">
        <v>6</v>
      </c>
      <c r="P5334" s="838">
        <v>34159.199999999997</v>
      </c>
      <c r="Q5334" s="10">
        <v>1</v>
      </c>
      <c r="R5334" s="107">
        <v>12</v>
      </c>
    </row>
    <row r="5335" spans="1:18" s="843" customFormat="1" ht="22.5" x14ac:dyDescent="0.25">
      <c r="A5335" s="107" t="s">
        <v>25077</v>
      </c>
      <c r="B5335" s="10" t="s">
        <v>25078</v>
      </c>
      <c r="C5335" s="269" t="s">
        <v>30118</v>
      </c>
      <c r="D5335" s="841" t="s">
        <v>19337</v>
      </c>
      <c r="E5335" s="837">
        <v>6500</v>
      </c>
      <c r="F5335" s="269" t="s">
        <v>27504</v>
      </c>
      <c r="G5335" s="841" t="s">
        <v>27505</v>
      </c>
      <c r="H5335" s="842" t="s">
        <v>15416</v>
      </c>
      <c r="I5335" s="842" t="s">
        <v>25083</v>
      </c>
      <c r="J5335" s="107" t="s">
        <v>19093</v>
      </c>
      <c r="K5335" s="10">
        <v>1</v>
      </c>
      <c r="L5335" s="10">
        <v>12</v>
      </c>
      <c r="M5335" s="838">
        <v>80696.930000000022</v>
      </c>
      <c r="N5335" s="10">
        <v>1</v>
      </c>
      <c r="O5335" s="107">
        <v>6</v>
      </c>
      <c r="P5335" s="838">
        <v>40159.200000000004</v>
      </c>
      <c r="Q5335" s="10">
        <v>1</v>
      </c>
      <c r="R5335" s="107">
        <v>12</v>
      </c>
    </row>
    <row r="5336" spans="1:18" s="843" customFormat="1" ht="22.5" x14ac:dyDescent="0.25">
      <c r="A5336" s="107" t="s">
        <v>25077</v>
      </c>
      <c r="B5336" s="10" t="s">
        <v>25078</v>
      </c>
      <c r="C5336" s="269" t="s">
        <v>30118</v>
      </c>
      <c r="D5336" s="841" t="s">
        <v>27506</v>
      </c>
      <c r="E5336" s="837">
        <v>6500</v>
      </c>
      <c r="F5336" s="269" t="s">
        <v>27507</v>
      </c>
      <c r="G5336" s="841" t="s">
        <v>27508</v>
      </c>
      <c r="H5336" s="842" t="s">
        <v>15416</v>
      </c>
      <c r="I5336" s="842" t="s">
        <v>25083</v>
      </c>
      <c r="J5336" s="107" t="s">
        <v>19093</v>
      </c>
      <c r="K5336" s="10">
        <v>1</v>
      </c>
      <c r="L5336" s="10">
        <v>12</v>
      </c>
      <c r="M5336" s="838">
        <v>75199.330000000016</v>
      </c>
      <c r="N5336" s="10">
        <v>1</v>
      </c>
      <c r="O5336" s="107">
        <v>6</v>
      </c>
      <c r="P5336" s="838">
        <v>36208.69</v>
      </c>
      <c r="Q5336" s="10">
        <v>1</v>
      </c>
      <c r="R5336" s="107">
        <v>12</v>
      </c>
    </row>
    <row r="5337" spans="1:18" s="843" customFormat="1" ht="22.5" x14ac:dyDescent="0.25">
      <c r="A5337" s="107" t="s">
        <v>25077</v>
      </c>
      <c r="B5337" s="10" t="s">
        <v>25078</v>
      </c>
      <c r="C5337" s="269" t="s">
        <v>30118</v>
      </c>
      <c r="D5337" s="841" t="s">
        <v>16200</v>
      </c>
      <c r="E5337" s="837">
        <v>4500</v>
      </c>
      <c r="F5337" s="269" t="s">
        <v>27509</v>
      </c>
      <c r="G5337" s="841" t="s">
        <v>27510</v>
      </c>
      <c r="H5337" s="842" t="s">
        <v>15416</v>
      </c>
      <c r="I5337" s="842" t="s">
        <v>25083</v>
      </c>
      <c r="J5337" s="107" t="s">
        <v>19093</v>
      </c>
      <c r="K5337" s="10">
        <v>1</v>
      </c>
      <c r="L5337" s="10">
        <v>12</v>
      </c>
      <c r="M5337" s="838">
        <v>56913.600000000013</v>
      </c>
      <c r="N5337" s="10">
        <v>1</v>
      </c>
      <c r="O5337" s="107">
        <v>6</v>
      </c>
      <c r="P5337" s="838">
        <v>28159.199999999997</v>
      </c>
      <c r="Q5337" s="10">
        <v>1</v>
      </c>
      <c r="R5337" s="107">
        <v>12</v>
      </c>
    </row>
    <row r="5338" spans="1:18" s="843" customFormat="1" ht="22.5" x14ac:dyDescent="0.25">
      <c r="A5338" s="107" t="s">
        <v>25077</v>
      </c>
      <c r="B5338" s="10" t="s">
        <v>25078</v>
      </c>
      <c r="C5338" s="269" t="s">
        <v>30118</v>
      </c>
      <c r="D5338" s="841" t="s">
        <v>16200</v>
      </c>
      <c r="E5338" s="837">
        <v>4500</v>
      </c>
      <c r="F5338" s="269" t="s">
        <v>27511</v>
      </c>
      <c r="G5338" s="841" t="s">
        <v>27512</v>
      </c>
      <c r="H5338" s="842" t="s">
        <v>15416</v>
      </c>
      <c r="I5338" s="842" t="s">
        <v>25083</v>
      </c>
      <c r="J5338" s="107" t="s">
        <v>19093</v>
      </c>
      <c r="K5338" s="10">
        <v>1</v>
      </c>
      <c r="L5338" s="10">
        <v>12</v>
      </c>
      <c r="M5338" s="838">
        <v>56913.600000000013</v>
      </c>
      <c r="N5338" s="10">
        <v>1</v>
      </c>
      <c r="O5338" s="107">
        <v>6</v>
      </c>
      <c r="P5338" s="838">
        <v>28159.199999999997</v>
      </c>
      <c r="Q5338" s="10">
        <v>1</v>
      </c>
      <c r="R5338" s="107">
        <v>12</v>
      </c>
    </row>
    <row r="5339" spans="1:18" s="843" customFormat="1" ht="22.5" x14ac:dyDescent="0.25">
      <c r="A5339" s="107" t="s">
        <v>25077</v>
      </c>
      <c r="B5339" s="10" t="s">
        <v>25078</v>
      </c>
      <c r="C5339" s="269" t="s">
        <v>30118</v>
      </c>
      <c r="D5339" s="841" t="s">
        <v>25930</v>
      </c>
      <c r="E5339" s="837">
        <v>6500</v>
      </c>
      <c r="F5339" s="269" t="s">
        <v>27513</v>
      </c>
      <c r="G5339" s="841" t="s">
        <v>27514</v>
      </c>
      <c r="H5339" s="842" t="s">
        <v>15416</v>
      </c>
      <c r="I5339" s="842" t="s">
        <v>25083</v>
      </c>
      <c r="J5339" s="107" t="s">
        <v>19090</v>
      </c>
      <c r="K5339" s="10">
        <v>1</v>
      </c>
      <c r="L5339" s="10">
        <v>12</v>
      </c>
      <c r="M5339" s="838">
        <v>81213.60000000002</v>
      </c>
      <c r="N5339" s="10">
        <v>1</v>
      </c>
      <c r="O5339" s="107">
        <v>6</v>
      </c>
      <c r="P5339" s="838">
        <v>40159.200000000004</v>
      </c>
      <c r="Q5339" s="10">
        <v>1</v>
      </c>
      <c r="R5339" s="107">
        <v>12</v>
      </c>
    </row>
    <row r="5340" spans="1:18" s="843" customFormat="1" ht="22.5" x14ac:dyDescent="0.25">
      <c r="A5340" s="107" t="s">
        <v>25077</v>
      </c>
      <c r="B5340" s="10" t="s">
        <v>25078</v>
      </c>
      <c r="C5340" s="269" t="s">
        <v>30118</v>
      </c>
      <c r="D5340" s="841" t="s">
        <v>25930</v>
      </c>
      <c r="E5340" s="837">
        <v>4500</v>
      </c>
      <c r="F5340" s="269" t="s">
        <v>27515</v>
      </c>
      <c r="G5340" s="841" t="s">
        <v>27516</v>
      </c>
      <c r="H5340" s="842" t="s">
        <v>15416</v>
      </c>
      <c r="I5340" s="842" t="s">
        <v>25083</v>
      </c>
      <c r="J5340" s="107" t="s">
        <v>19093</v>
      </c>
      <c r="K5340" s="10">
        <v>1</v>
      </c>
      <c r="L5340" s="10">
        <v>12</v>
      </c>
      <c r="M5340" s="838">
        <v>56913.600000000013</v>
      </c>
      <c r="N5340" s="10">
        <v>1</v>
      </c>
      <c r="O5340" s="107">
        <v>6</v>
      </c>
      <c r="P5340" s="838">
        <v>28159.199999999997</v>
      </c>
      <c r="Q5340" s="10">
        <v>1</v>
      </c>
      <c r="R5340" s="107">
        <v>12</v>
      </c>
    </row>
    <row r="5341" spans="1:18" s="843" customFormat="1" ht="22.5" x14ac:dyDescent="0.25">
      <c r="A5341" s="107" t="s">
        <v>25077</v>
      </c>
      <c r="B5341" s="10" t="s">
        <v>25078</v>
      </c>
      <c r="C5341" s="269" t="s">
        <v>30118</v>
      </c>
      <c r="D5341" s="841" t="s">
        <v>25930</v>
      </c>
      <c r="E5341" s="837">
        <v>3000</v>
      </c>
      <c r="F5341" s="269" t="s">
        <v>27517</v>
      </c>
      <c r="G5341" s="841" t="s">
        <v>27518</v>
      </c>
      <c r="H5341" s="842" t="s">
        <v>15416</v>
      </c>
      <c r="I5341" s="842" t="s">
        <v>25083</v>
      </c>
      <c r="J5341" s="107" t="s">
        <v>19093</v>
      </c>
      <c r="K5341" s="10">
        <v>1</v>
      </c>
      <c r="L5341" s="10">
        <v>12</v>
      </c>
      <c r="M5341" s="838">
        <v>38913.599999999999</v>
      </c>
      <c r="N5341" s="10">
        <v>1</v>
      </c>
      <c r="O5341" s="107">
        <v>6</v>
      </c>
      <c r="P5341" s="838">
        <v>19159.199999999997</v>
      </c>
      <c r="Q5341" s="10">
        <v>1</v>
      </c>
      <c r="R5341" s="107">
        <v>12</v>
      </c>
    </row>
    <row r="5342" spans="1:18" s="843" customFormat="1" ht="22.5" x14ac:dyDescent="0.25">
      <c r="A5342" s="107" t="s">
        <v>25077</v>
      </c>
      <c r="B5342" s="10" t="s">
        <v>25078</v>
      </c>
      <c r="C5342" s="269" t="s">
        <v>30118</v>
      </c>
      <c r="D5342" s="841" t="s">
        <v>27519</v>
      </c>
      <c r="E5342" s="837">
        <v>3000</v>
      </c>
      <c r="F5342" s="269" t="s">
        <v>27520</v>
      </c>
      <c r="G5342" s="841" t="s">
        <v>27521</v>
      </c>
      <c r="H5342" s="842" t="s">
        <v>15416</v>
      </c>
      <c r="I5342" s="842" t="s">
        <v>25083</v>
      </c>
      <c r="J5342" s="107" t="s">
        <v>19093</v>
      </c>
      <c r="K5342" s="10">
        <v>1</v>
      </c>
      <c r="L5342" s="10">
        <v>12</v>
      </c>
      <c r="M5342" s="838">
        <v>38913.599999999999</v>
      </c>
      <c r="N5342" s="10">
        <v>1</v>
      </c>
      <c r="O5342" s="107">
        <v>6</v>
      </c>
      <c r="P5342" s="838">
        <v>19159.199999999997</v>
      </c>
      <c r="Q5342" s="10">
        <v>1</v>
      </c>
      <c r="R5342" s="107">
        <v>12</v>
      </c>
    </row>
    <row r="5343" spans="1:18" s="843" customFormat="1" ht="22.5" x14ac:dyDescent="0.25">
      <c r="A5343" s="107" t="s">
        <v>25077</v>
      </c>
      <c r="B5343" s="10" t="s">
        <v>25078</v>
      </c>
      <c r="C5343" s="269" t="s">
        <v>30118</v>
      </c>
      <c r="D5343" s="841" t="s">
        <v>19747</v>
      </c>
      <c r="E5343" s="837">
        <v>5000</v>
      </c>
      <c r="F5343" s="269" t="s">
        <v>27522</v>
      </c>
      <c r="G5343" s="841" t="s">
        <v>27523</v>
      </c>
      <c r="H5343" s="842" t="s">
        <v>15416</v>
      </c>
      <c r="I5343" s="842" t="s">
        <v>25083</v>
      </c>
      <c r="J5343" s="107" t="s">
        <v>19093</v>
      </c>
      <c r="K5343" s="10">
        <v>1</v>
      </c>
      <c r="L5343" s="10">
        <v>12</v>
      </c>
      <c r="M5343" s="838">
        <v>62639.440000000017</v>
      </c>
      <c r="N5343" s="10">
        <v>1</v>
      </c>
      <c r="O5343" s="107">
        <v>6</v>
      </c>
      <c r="P5343" s="838">
        <v>31159.199999999997</v>
      </c>
      <c r="Q5343" s="10">
        <v>1</v>
      </c>
      <c r="R5343" s="107">
        <v>12</v>
      </c>
    </row>
    <row r="5344" spans="1:18" s="843" customFormat="1" ht="22.5" x14ac:dyDescent="0.25">
      <c r="A5344" s="107" t="s">
        <v>25077</v>
      </c>
      <c r="B5344" s="10" t="s">
        <v>25078</v>
      </c>
      <c r="C5344" s="269" t="s">
        <v>30118</v>
      </c>
      <c r="D5344" s="841" t="s">
        <v>25520</v>
      </c>
      <c r="E5344" s="837">
        <v>2000</v>
      </c>
      <c r="F5344" s="269" t="s">
        <v>27524</v>
      </c>
      <c r="G5344" s="841" t="s">
        <v>27525</v>
      </c>
      <c r="H5344" s="842" t="s">
        <v>15416</v>
      </c>
      <c r="I5344" s="842" t="s">
        <v>25131</v>
      </c>
      <c r="J5344" s="107" t="s">
        <v>19093</v>
      </c>
      <c r="K5344" s="10">
        <v>1</v>
      </c>
      <c r="L5344" s="10">
        <v>12</v>
      </c>
      <c r="M5344" s="838">
        <v>26697</v>
      </c>
      <c r="N5344" s="10">
        <v>1</v>
      </c>
      <c r="O5344" s="107">
        <v>6</v>
      </c>
      <c r="P5344" s="838">
        <v>13080</v>
      </c>
      <c r="Q5344" s="10">
        <v>1</v>
      </c>
      <c r="R5344" s="107">
        <v>12</v>
      </c>
    </row>
    <row r="5345" spans="1:18" s="843" customFormat="1" ht="22.5" x14ac:dyDescent="0.25">
      <c r="A5345" s="107" t="s">
        <v>25077</v>
      </c>
      <c r="B5345" s="10" t="s">
        <v>25078</v>
      </c>
      <c r="C5345" s="269" t="s">
        <v>30118</v>
      </c>
      <c r="D5345" s="841" t="s">
        <v>16200</v>
      </c>
      <c r="E5345" s="837">
        <v>4500</v>
      </c>
      <c r="F5345" s="269" t="s">
        <v>27526</v>
      </c>
      <c r="G5345" s="841" t="s">
        <v>27527</v>
      </c>
      <c r="H5345" s="842" t="s">
        <v>15416</v>
      </c>
      <c r="I5345" s="842" t="s">
        <v>25083</v>
      </c>
      <c r="J5345" s="107" t="s">
        <v>19093</v>
      </c>
      <c r="K5345" s="10">
        <v>1</v>
      </c>
      <c r="L5345" s="10">
        <v>12</v>
      </c>
      <c r="M5345" s="838">
        <v>56913.600000000013</v>
      </c>
      <c r="N5345" s="10">
        <v>1</v>
      </c>
      <c r="O5345" s="107">
        <v>6</v>
      </c>
      <c r="P5345" s="838">
        <v>28159.199999999997</v>
      </c>
      <c r="Q5345" s="10">
        <v>1</v>
      </c>
      <c r="R5345" s="107">
        <v>12</v>
      </c>
    </row>
    <row r="5346" spans="1:18" s="843" customFormat="1" ht="22.5" x14ac:dyDescent="0.25">
      <c r="A5346" s="107" t="s">
        <v>25077</v>
      </c>
      <c r="B5346" s="10" t="s">
        <v>25078</v>
      </c>
      <c r="C5346" s="269" t="s">
        <v>30118</v>
      </c>
      <c r="D5346" s="841" t="s">
        <v>27337</v>
      </c>
      <c r="E5346" s="837">
        <v>3500</v>
      </c>
      <c r="F5346" s="269" t="s">
        <v>27528</v>
      </c>
      <c r="G5346" s="841" t="s">
        <v>27529</v>
      </c>
      <c r="H5346" s="842" t="s">
        <v>15416</v>
      </c>
      <c r="I5346" s="842" t="s">
        <v>25083</v>
      </c>
      <c r="J5346" s="107" t="s">
        <v>19093</v>
      </c>
      <c r="K5346" s="10">
        <v>1</v>
      </c>
      <c r="L5346" s="10">
        <v>12</v>
      </c>
      <c r="M5346" s="838">
        <v>44913.600000000006</v>
      </c>
      <c r="N5346" s="10">
        <v>1</v>
      </c>
      <c r="O5346" s="107">
        <v>6</v>
      </c>
      <c r="P5346" s="838">
        <v>22159.199999999997</v>
      </c>
      <c r="Q5346" s="10">
        <v>1</v>
      </c>
      <c r="R5346" s="107">
        <v>12</v>
      </c>
    </row>
    <row r="5347" spans="1:18" s="843" customFormat="1" ht="22.5" x14ac:dyDescent="0.25">
      <c r="A5347" s="107" t="s">
        <v>25077</v>
      </c>
      <c r="B5347" s="10" t="s">
        <v>25078</v>
      </c>
      <c r="C5347" s="269" t="s">
        <v>30118</v>
      </c>
      <c r="D5347" s="841" t="s">
        <v>27530</v>
      </c>
      <c r="E5347" s="837">
        <v>5000</v>
      </c>
      <c r="F5347" s="269" t="s">
        <v>27531</v>
      </c>
      <c r="G5347" s="841" t="s">
        <v>27532</v>
      </c>
      <c r="H5347" s="842" t="s">
        <v>15416</v>
      </c>
      <c r="I5347" s="842" t="s">
        <v>25083</v>
      </c>
      <c r="J5347" s="107" t="s">
        <v>19093</v>
      </c>
      <c r="K5347" s="10">
        <v>1</v>
      </c>
      <c r="L5347" s="10">
        <v>12</v>
      </c>
      <c r="M5347" s="838">
        <v>62913.600000000013</v>
      </c>
      <c r="N5347" s="10">
        <v>1</v>
      </c>
      <c r="O5347" s="107">
        <v>6</v>
      </c>
      <c r="P5347" s="838">
        <v>31159.199999999997</v>
      </c>
      <c r="Q5347" s="10">
        <v>1</v>
      </c>
      <c r="R5347" s="107">
        <v>12</v>
      </c>
    </row>
    <row r="5348" spans="1:18" s="843" customFormat="1" ht="22.5" x14ac:dyDescent="0.25">
      <c r="A5348" s="107" t="s">
        <v>25077</v>
      </c>
      <c r="B5348" s="10" t="s">
        <v>25078</v>
      </c>
      <c r="C5348" s="269" t="s">
        <v>30118</v>
      </c>
      <c r="D5348" s="841" t="s">
        <v>27533</v>
      </c>
      <c r="E5348" s="837">
        <v>5000</v>
      </c>
      <c r="F5348" s="269" t="s">
        <v>27534</v>
      </c>
      <c r="G5348" s="841" t="s">
        <v>27535</v>
      </c>
      <c r="H5348" s="842" t="s">
        <v>15416</v>
      </c>
      <c r="I5348" s="842" t="s">
        <v>25083</v>
      </c>
      <c r="J5348" s="107" t="s">
        <v>19093</v>
      </c>
      <c r="K5348" s="10">
        <v>1</v>
      </c>
      <c r="L5348" s="10">
        <v>12</v>
      </c>
      <c r="M5348" s="838">
        <v>62913.600000000013</v>
      </c>
      <c r="N5348" s="10">
        <v>1</v>
      </c>
      <c r="O5348" s="107">
        <v>6</v>
      </c>
      <c r="P5348" s="838">
        <v>31159.199999999997</v>
      </c>
      <c r="Q5348" s="10">
        <v>1</v>
      </c>
      <c r="R5348" s="107">
        <v>12</v>
      </c>
    </row>
    <row r="5349" spans="1:18" s="843" customFormat="1" ht="22.5" x14ac:dyDescent="0.25">
      <c r="A5349" s="107" t="s">
        <v>25077</v>
      </c>
      <c r="B5349" s="10" t="s">
        <v>25078</v>
      </c>
      <c r="C5349" s="269" t="s">
        <v>30118</v>
      </c>
      <c r="D5349" s="841" t="s">
        <v>26937</v>
      </c>
      <c r="E5349" s="837">
        <v>8000</v>
      </c>
      <c r="F5349" s="269" t="s">
        <v>27536</v>
      </c>
      <c r="G5349" s="841" t="s">
        <v>27537</v>
      </c>
      <c r="H5349" s="842" t="s">
        <v>15416</v>
      </c>
      <c r="I5349" s="842" t="s">
        <v>25083</v>
      </c>
      <c r="J5349" s="107" t="s">
        <v>19093</v>
      </c>
      <c r="K5349" s="10">
        <v>1</v>
      </c>
      <c r="L5349" s="10">
        <v>12</v>
      </c>
      <c r="M5349" s="838">
        <v>98913.60000000002</v>
      </c>
      <c r="N5349" s="10">
        <v>1</v>
      </c>
      <c r="O5349" s="107">
        <v>6</v>
      </c>
      <c r="P5349" s="838">
        <v>49159.200000000004</v>
      </c>
      <c r="Q5349" s="10">
        <v>1</v>
      </c>
      <c r="R5349" s="107">
        <v>12</v>
      </c>
    </row>
    <row r="5350" spans="1:18" s="843" customFormat="1" ht="22.5" x14ac:dyDescent="0.25">
      <c r="A5350" s="107" t="s">
        <v>25077</v>
      </c>
      <c r="B5350" s="10" t="s">
        <v>25078</v>
      </c>
      <c r="C5350" s="269" t="s">
        <v>30118</v>
      </c>
      <c r="D5350" s="841" t="s">
        <v>19747</v>
      </c>
      <c r="E5350" s="837">
        <v>5000</v>
      </c>
      <c r="F5350" s="269" t="s">
        <v>27538</v>
      </c>
      <c r="G5350" s="841" t="s">
        <v>27539</v>
      </c>
      <c r="H5350" s="842" t="s">
        <v>15416</v>
      </c>
      <c r="I5350" s="842" t="s">
        <v>25083</v>
      </c>
      <c r="J5350" s="107" t="s">
        <v>19093</v>
      </c>
      <c r="K5350" s="10">
        <v>1</v>
      </c>
      <c r="L5350" s="10">
        <v>12</v>
      </c>
      <c r="M5350" s="838">
        <v>62913.600000000013</v>
      </c>
      <c r="N5350" s="10">
        <v>1</v>
      </c>
      <c r="O5350" s="107">
        <v>6</v>
      </c>
      <c r="P5350" s="838">
        <v>31159.199999999997</v>
      </c>
      <c r="Q5350" s="10">
        <v>1</v>
      </c>
      <c r="R5350" s="107">
        <v>12</v>
      </c>
    </row>
    <row r="5351" spans="1:18" s="843" customFormat="1" ht="22.5" x14ac:dyDescent="0.25">
      <c r="A5351" s="107" t="s">
        <v>25077</v>
      </c>
      <c r="B5351" s="10" t="s">
        <v>25078</v>
      </c>
      <c r="C5351" s="269" t="s">
        <v>30118</v>
      </c>
      <c r="D5351" s="841" t="s">
        <v>17032</v>
      </c>
      <c r="E5351" s="837">
        <v>5000</v>
      </c>
      <c r="F5351" s="269" t="s">
        <v>27540</v>
      </c>
      <c r="G5351" s="841" t="s">
        <v>27541</v>
      </c>
      <c r="H5351" s="842" t="s">
        <v>15416</v>
      </c>
      <c r="I5351" s="842" t="s">
        <v>25083</v>
      </c>
      <c r="J5351" s="107" t="s">
        <v>19093</v>
      </c>
      <c r="K5351" s="10">
        <v>1</v>
      </c>
      <c r="L5351" s="10">
        <v>12</v>
      </c>
      <c r="M5351" s="838">
        <v>51276.330000000009</v>
      </c>
      <c r="N5351" s="10">
        <v>1</v>
      </c>
      <c r="O5351" s="107">
        <v>6</v>
      </c>
      <c r="P5351" s="838">
        <v>31159.199999999997</v>
      </c>
      <c r="Q5351" s="10">
        <v>1</v>
      </c>
      <c r="R5351" s="107">
        <v>12</v>
      </c>
    </row>
    <row r="5352" spans="1:18" s="843" customFormat="1" ht="22.5" x14ac:dyDescent="0.25">
      <c r="A5352" s="107" t="s">
        <v>25077</v>
      </c>
      <c r="B5352" s="10" t="s">
        <v>25078</v>
      </c>
      <c r="C5352" s="269" t="s">
        <v>30118</v>
      </c>
      <c r="D5352" s="841" t="s">
        <v>27274</v>
      </c>
      <c r="E5352" s="837">
        <v>8000</v>
      </c>
      <c r="F5352" s="269" t="s">
        <v>27542</v>
      </c>
      <c r="G5352" s="841" t="s">
        <v>27543</v>
      </c>
      <c r="H5352" s="842" t="s">
        <v>15416</v>
      </c>
      <c r="I5352" s="842" t="s">
        <v>25083</v>
      </c>
      <c r="J5352" s="107" t="s">
        <v>19093</v>
      </c>
      <c r="K5352" s="10">
        <v>1</v>
      </c>
      <c r="L5352" s="10">
        <v>12</v>
      </c>
      <c r="M5352" s="838">
        <v>98913.60000000002</v>
      </c>
      <c r="N5352" s="10">
        <v>1</v>
      </c>
      <c r="O5352" s="107">
        <v>6</v>
      </c>
      <c r="P5352" s="838">
        <v>49159.200000000004</v>
      </c>
      <c r="Q5352" s="10">
        <v>1</v>
      </c>
      <c r="R5352" s="107">
        <v>12</v>
      </c>
    </row>
    <row r="5353" spans="1:18" s="843" customFormat="1" ht="22.5" x14ac:dyDescent="0.25">
      <c r="A5353" s="107" t="s">
        <v>25077</v>
      </c>
      <c r="B5353" s="10" t="s">
        <v>25078</v>
      </c>
      <c r="C5353" s="269" t="s">
        <v>30118</v>
      </c>
      <c r="D5353" s="841" t="s">
        <v>19339</v>
      </c>
      <c r="E5353" s="837">
        <v>5000</v>
      </c>
      <c r="F5353" s="269" t="s">
        <v>27544</v>
      </c>
      <c r="G5353" s="841" t="s">
        <v>27545</v>
      </c>
      <c r="H5353" s="842" t="s">
        <v>15416</v>
      </c>
      <c r="I5353" s="842" t="s">
        <v>25083</v>
      </c>
      <c r="J5353" s="107" t="s">
        <v>19093</v>
      </c>
      <c r="K5353" s="10">
        <v>1</v>
      </c>
      <c r="L5353" s="10">
        <v>12</v>
      </c>
      <c r="M5353" s="838">
        <v>62913.600000000013</v>
      </c>
      <c r="N5353" s="10">
        <v>1</v>
      </c>
      <c r="O5353" s="107">
        <v>6</v>
      </c>
      <c r="P5353" s="838">
        <v>31159.199999999997</v>
      </c>
      <c r="Q5353" s="10">
        <v>1</v>
      </c>
      <c r="R5353" s="107">
        <v>12</v>
      </c>
    </row>
    <row r="5354" spans="1:18" s="843" customFormat="1" ht="22.5" x14ac:dyDescent="0.25">
      <c r="A5354" s="107" t="s">
        <v>25077</v>
      </c>
      <c r="B5354" s="10" t="s">
        <v>25078</v>
      </c>
      <c r="C5354" s="269" t="s">
        <v>30118</v>
      </c>
      <c r="D5354" s="841" t="s">
        <v>25930</v>
      </c>
      <c r="E5354" s="837">
        <v>4500</v>
      </c>
      <c r="F5354" s="269" t="s">
        <v>27546</v>
      </c>
      <c r="G5354" s="841" t="s">
        <v>27547</v>
      </c>
      <c r="H5354" s="842" t="s">
        <v>15416</v>
      </c>
      <c r="I5354" s="842" t="s">
        <v>25083</v>
      </c>
      <c r="J5354" s="107" t="s">
        <v>19093</v>
      </c>
      <c r="K5354" s="10">
        <v>1</v>
      </c>
      <c r="L5354" s="10">
        <v>12</v>
      </c>
      <c r="M5354" s="838">
        <v>56913.600000000013</v>
      </c>
      <c r="N5354" s="10">
        <v>1</v>
      </c>
      <c r="O5354" s="107">
        <v>6</v>
      </c>
      <c r="P5354" s="838">
        <v>28159.199999999997</v>
      </c>
      <c r="Q5354" s="10">
        <v>1</v>
      </c>
      <c r="R5354" s="107">
        <v>12</v>
      </c>
    </row>
    <row r="5355" spans="1:18" s="843" customFormat="1" ht="22.5" x14ac:dyDescent="0.25">
      <c r="A5355" s="107" t="s">
        <v>25077</v>
      </c>
      <c r="B5355" s="10" t="s">
        <v>25078</v>
      </c>
      <c r="C5355" s="269" t="s">
        <v>30118</v>
      </c>
      <c r="D5355" s="841" t="s">
        <v>15678</v>
      </c>
      <c r="E5355" s="837">
        <v>3500</v>
      </c>
      <c r="F5355" s="269" t="s">
        <v>27548</v>
      </c>
      <c r="G5355" s="841" t="s">
        <v>27549</v>
      </c>
      <c r="H5355" s="842" t="s">
        <v>15416</v>
      </c>
      <c r="I5355" s="842" t="s">
        <v>25131</v>
      </c>
      <c r="J5355" s="107" t="s">
        <v>19097</v>
      </c>
      <c r="K5355" s="10">
        <v>1</v>
      </c>
      <c r="L5355" s="10">
        <v>12</v>
      </c>
      <c r="M5355" s="838">
        <v>44913.600000000006</v>
      </c>
      <c r="N5355" s="10">
        <v>1</v>
      </c>
      <c r="O5355" s="107">
        <v>6</v>
      </c>
      <c r="P5355" s="838">
        <v>22159.199999999997</v>
      </c>
      <c r="Q5355" s="10">
        <v>1</v>
      </c>
      <c r="R5355" s="107">
        <v>12</v>
      </c>
    </row>
    <row r="5356" spans="1:18" s="843" customFormat="1" ht="22.5" x14ac:dyDescent="0.25">
      <c r="A5356" s="107" t="s">
        <v>25077</v>
      </c>
      <c r="B5356" s="10" t="s">
        <v>25078</v>
      </c>
      <c r="C5356" s="269" t="s">
        <v>30118</v>
      </c>
      <c r="D5356" s="841" t="s">
        <v>27274</v>
      </c>
      <c r="E5356" s="837">
        <v>6000</v>
      </c>
      <c r="F5356" s="269" t="s">
        <v>27550</v>
      </c>
      <c r="G5356" s="841" t="s">
        <v>27551</v>
      </c>
      <c r="H5356" s="842" t="s">
        <v>15416</v>
      </c>
      <c r="I5356" s="842" t="s">
        <v>25083</v>
      </c>
      <c r="J5356" s="107" t="s">
        <v>19093</v>
      </c>
      <c r="K5356" s="10">
        <v>1</v>
      </c>
      <c r="L5356" s="10">
        <v>12</v>
      </c>
      <c r="M5356" s="838">
        <v>74913.60000000002</v>
      </c>
      <c r="N5356" s="10">
        <v>1</v>
      </c>
      <c r="O5356" s="107">
        <v>6</v>
      </c>
      <c r="P5356" s="838">
        <v>37159.199999999997</v>
      </c>
      <c r="Q5356" s="10">
        <v>1</v>
      </c>
      <c r="R5356" s="107">
        <v>12</v>
      </c>
    </row>
    <row r="5357" spans="1:18" s="843" customFormat="1" ht="22.5" x14ac:dyDescent="0.25">
      <c r="A5357" s="107" t="s">
        <v>25077</v>
      </c>
      <c r="B5357" s="10" t="s">
        <v>25078</v>
      </c>
      <c r="C5357" s="269" t="s">
        <v>30118</v>
      </c>
      <c r="D5357" s="841" t="s">
        <v>27552</v>
      </c>
      <c r="E5357" s="837">
        <v>4500</v>
      </c>
      <c r="F5357" s="269" t="s">
        <v>27553</v>
      </c>
      <c r="G5357" s="841" t="s">
        <v>27554</v>
      </c>
      <c r="H5357" s="842" t="s">
        <v>15416</v>
      </c>
      <c r="I5357" s="842" t="s">
        <v>25083</v>
      </c>
      <c r="J5357" s="107" t="s">
        <v>19093</v>
      </c>
      <c r="K5357" s="10">
        <v>1</v>
      </c>
      <c r="L5357" s="10">
        <v>12</v>
      </c>
      <c r="M5357" s="838">
        <v>56913.600000000013</v>
      </c>
      <c r="N5357" s="10">
        <v>1</v>
      </c>
      <c r="O5357" s="107">
        <v>6</v>
      </c>
      <c r="P5357" s="838">
        <v>28159.199999999997</v>
      </c>
      <c r="Q5357" s="10">
        <v>1</v>
      </c>
      <c r="R5357" s="107">
        <v>12</v>
      </c>
    </row>
    <row r="5358" spans="1:18" s="843" customFormat="1" ht="22.5" x14ac:dyDescent="0.25">
      <c r="A5358" s="107" t="s">
        <v>25077</v>
      </c>
      <c r="B5358" s="10" t="s">
        <v>25078</v>
      </c>
      <c r="C5358" s="269" t="s">
        <v>30118</v>
      </c>
      <c r="D5358" s="841" t="s">
        <v>17717</v>
      </c>
      <c r="E5358" s="837">
        <v>8500</v>
      </c>
      <c r="F5358" s="269" t="s">
        <v>27555</v>
      </c>
      <c r="G5358" s="841" t="s">
        <v>27556</v>
      </c>
      <c r="H5358" s="842" t="s">
        <v>15416</v>
      </c>
      <c r="I5358" s="842" t="s">
        <v>25083</v>
      </c>
      <c r="J5358" s="107" t="s">
        <v>19093</v>
      </c>
      <c r="K5358" s="10">
        <v>1</v>
      </c>
      <c r="L5358" s="10">
        <v>2</v>
      </c>
      <c r="M5358" s="838">
        <v>16962.259999999998</v>
      </c>
      <c r="N5358" s="10">
        <v>1</v>
      </c>
      <c r="O5358" s="107">
        <v>6</v>
      </c>
      <c r="P5358" s="838">
        <v>52159.199999999997</v>
      </c>
      <c r="Q5358" s="10">
        <v>1</v>
      </c>
      <c r="R5358" s="107">
        <v>12</v>
      </c>
    </row>
    <row r="5359" spans="1:18" s="843" customFormat="1" ht="22.5" x14ac:dyDescent="0.25">
      <c r="A5359" s="107" t="s">
        <v>25077</v>
      </c>
      <c r="B5359" s="10" t="s">
        <v>25078</v>
      </c>
      <c r="C5359" s="269" t="s">
        <v>30118</v>
      </c>
      <c r="D5359" s="841" t="s">
        <v>27337</v>
      </c>
      <c r="E5359" s="837">
        <v>3500</v>
      </c>
      <c r="F5359" s="269" t="s">
        <v>27557</v>
      </c>
      <c r="G5359" s="841" t="s">
        <v>27558</v>
      </c>
      <c r="H5359" s="842" t="s">
        <v>15416</v>
      </c>
      <c r="I5359" s="842" t="s">
        <v>25083</v>
      </c>
      <c r="J5359" s="107" t="s">
        <v>19093</v>
      </c>
      <c r="K5359" s="10">
        <v>1</v>
      </c>
      <c r="L5359" s="10">
        <v>12</v>
      </c>
      <c r="M5359" s="838">
        <v>44913.600000000006</v>
      </c>
      <c r="N5359" s="10">
        <v>1</v>
      </c>
      <c r="O5359" s="107">
        <v>6</v>
      </c>
      <c r="P5359" s="838">
        <v>22159.199999999997</v>
      </c>
      <c r="Q5359" s="10">
        <v>1</v>
      </c>
      <c r="R5359" s="107">
        <v>12</v>
      </c>
    </row>
    <row r="5360" spans="1:18" s="843" customFormat="1" ht="22.5" x14ac:dyDescent="0.25">
      <c r="A5360" s="107" t="s">
        <v>25077</v>
      </c>
      <c r="B5360" s="10" t="s">
        <v>25078</v>
      </c>
      <c r="C5360" s="269" t="s">
        <v>30118</v>
      </c>
      <c r="D5360" s="841" t="s">
        <v>19339</v>
      </c>
      <c r="E5360" s="837">
        <v>6500</v>
      </c>
      <c r="F5360" s="269" t="s">
        <v>27559</v>
      </c>
      <c r="G5360" s="841" t="s">
        <v>27560</v>
      </c>
      <c r="H5360" s="842" t="s">
        <v>15416</v>
      </c>
      <c r="I5360" s="842" t="s">
        <v>25083</v>
      </c>
      <c r="J5360" s="107" t="s">
        <v>19090</v>
      </c>
      <c r="K5360" s="10">
        <v>1</v>
      </c>
      <c r="L5360" s="10">
        <v>12</v>
      </c>
      <c r="M5360" s="838">
        <v>81213.60000000002</v>
      </c>
      <c r="N5360" s="10">
        <v>1</v>
      </c>
      <c r="O5360" s="107">
        <v>6</v>
      </c>
      <c r="P5360" s="838">
        <v>40159.200000000004</v>
      </c>
      <c r="Q5360" s="10">
        <v>1</v>
      </c>
      <c r="R5360" s="107">
        <v>12</v>
      </c>
    </row>
    <row r="5361" spans="1:18" s="843" customFormat="1" ht="22.5" x14ac:dyDescent="0.25">
      <c r="A5361" s="107" t="s">
        <v>25077</v>
      </c>
      <c r="B5361" s="10" t="s">
        <v>25078</v>
      </c>
      <c r="C5361" s="269" t="s">
        <v>30118</v>
      </c>
      <c r="D5361" s="841" t="s">
        <v>27561</v>
      </c>
      <c r="E5361" s="837">
        <v>7000</v>
      </c>
      <c r="F5361" s="269" t="s">
        <v>27562</v>
      </c>
      <c r="G5361" s="841" t="s">
        <v>27563</v>
      </c>
      <c r="H5361" s="842" t="s">
        <v>15416</v>
      </c>
      <c r="I5361" s="842" t="s">
        <v>25083</v>
      </c>
      <c r="J5361" s="107" t="s">
        <v>19093</v>
      </c>
      <c r="K5361" s="10">
        <v>1</v>
      </c>
      <c r="L5361" s="10">
        <v>2</v>
      </c>
      <c r="M5361" s="838">
        <v>13588.94</v>
      </c>
      <c r="N5361" s="10">
        <v>1</v>
      </c>
      <c r="O5361" s="107">
        <v>6</v>
      </c>
      <c r="P5361" s="838">
        <v>43159.200000000004</v>
      </c>
      <c r="Q5361" s="10">
        <v>1</v>
      </c>
      <c r="R5361" s="107">
        <v>12</v>
      </c>
    </row>
    <row r="5362" spans="1:18" s="843" customFormat="1" ht="22.5" x14ac:dyDescent="0.25">
      <c r="A5362" s="107" t="s">
        <v>25077</v>
      </c>
      <c r="B5362" s="10" t="s">
        <v>25078</v>
      </c>
      <c r="C5362" s="269" t="s">
        <v>30118</v>
      </c>
      <c r="D5362" s="841" t="s">
        <v>27564</v>
      </c>
      <c r="E5362" s="837">
        <v>3500</v>
      </c>
      <c r="F5362" s="269" t="s">
        <v>27565</v>
      </c>
      <c r="G5362" s="841" t="s">
        <v>27566</v>
      </c>
      <c r="H5362" s="842" t="s">
        <v>15416</v>
      </c>
      <c r="I5362" s="842" t="s">
        <v>25083</v>
      </c>
      <c r="J5362" s="107" t="s">
        <v>19093</v>
      </c>
      <c r="K5362" s="10">
        <v>1</v>
      </c>
      <c r="L5362" s="10">
        <v>12</v>
      </c>
      <c r="M5362" s="838">
        <v>44913.600000000006</v>
      </c>
      <c r="N5362" s="10">
        <v>1</v>
      </c>
      <c r="O5362" s="107">
        <v>6</v>
      </c>
      <c r="P5362" s="838">
        <v>22159.199999999997</v>
      </c>
      <c r="Q5362" s="10">
        <v>1</v>
      </c>
      <c r="R5362" s="107">
        <v>12</v>
      </c>
    </row>
    <row r="5363" spans="1:18" s="843" customFormat="1" ht="22.5" x14ac:dyDescent="0.25">
      <c r="A5363" s="107" t="s">
        <v>25077</v>
      </c>
      <c r="B5363" s="10" t="s">
        <v>25078</v>
      </c>
      <c r="C5363" s="269" t="s">
        <v>30118</v>
      </c>
      <c r="D5363" s="841" t="s">
        <v>19339</v>
      </c>
      <c r="E5363" s="837">
        <v>7500</v>
      </c>
      <c r="F5363" s="269" t="s">
        <v>27567</v>
      </c>
      <c r="G5363" s="841" t="s">
        <v>27568</v>
      </c>
      <c r="H5363" s="842" t="s">
        <v>15416</v>
      </c>
      <c r="I5363" s="842" t="s">
        <v>25083</v>
      </c>
      <c r="J5363" s="107" t="s">
        <v>19090</v>
      </c>
      <c r="K5363" s="10">
        <v>1</v>
      </c>
      <c r="L5363" s="10">
        <v>12</v>
      </c>
      <c r="M5363" s="838">
        <v>93213.60000000002</v>
      </c>
      <c r="N5363" s="10">
        <v>1</v>
      </c>
      <c r="O5363" s="107">
        <v>6</v>
      </c>
      <c r="P5363" s="838">
        <v>46159.200000000004</v>
      </c>
      <c r="Q5363" s="10">
        <v>1</v>
      </c>
      <c r="R5363" s="107">
        <v>12</v>
      </c>
    </row>
    <row r="5364" spans="1:18" s="843" customFormat="1" ht="22.5" x14ac:dyDescent="0.25">
      <c r="A5364" s="107" t="s">
        <v>25077</v>
      </c>
      <c r="B5364" s="10" t="s">
        <v>25078</v>
      </c>
      <c r="C5364" s="269" t="s">
        <v>30118</v>
      </c>
      <c r="D5364" s="841" t="s">
        <v>27337</v>
      </c>
      <c r="E5364" s="837">
        <v>3500</v>
      </c>
      <c r="F5364" s="269" t="s">
        <v>27569</v>
      </c>
      <c r="G5364" s="841" t="s">
        <v>27570</v>
      </c>
      <c r="H5364" s="842" t="s">
        <v>15416</v>
      </c>
      <c r="I5364" s="842" t="s">
        <v>25083</v>
      </c>
      <c r="J5364" s="107" t="s">
        <v>19093</v>
      </c>
      <c r="K5364" s="10">
        <v>1</v>
      </c>
      <c r="L5364" s="10">
        <v>12</v>
      </c>
      <c r="M5364" s="838">
        <v>44931.580000000009</v>
      </c>
      <c r="N5364" s="10">
        <v>1</v>
      </c>
      <c r="O5364" s="107">
        <v>6</v>
      </c>
      <c r="P5364" s="838">
        <v>22159.199999999997</v>
      </c>
      <c r="Q5364" s="10">
        <v>1</v>
      </c>
      <c r="R5364" s="107">
        <v>12</v>
      </c>
    </row>
    <row r="5365" spans="1:18" s="843" customFormat="1" ht="22.5" x14ac:dyDescent="0.25">
      <c r="A5365" s="107" t="s">
        <v>25077</v>
      </c>
      <c r="B5365" s="10" t="s">
        <v>25078</v>
      </c>
      <c r="C5365" s="269" t="s">
        <v>30118</v>
      </c>
      <c r="D5365" s="841" t="s">
        <v>27571</v>
      </c>
      <c r="E5365" s="837">
        <v>3000</v>
      </c>
      <c r="F5365" s="269" t="s">
        <v>27572</v>
      </c>
      <c r="G5365" s="841" t="s">
        <v>27573</v>
      </c>
      <c r="H5365" s="842" t="s">
        <v>15416</v>
      </c>
      <c r="I5365" s="842" t="s">
        <v>25083</v>
      </c>
      <c r="J5365" s="107" t="s">
        <v>19090</v>
      </c>
      <c r="K5365" s="10">
        <v>1</v>
      </c>
      <c r="L5365" s="10">
        <v>12</v>
      </c>
      <c r="M5365" s="838">
        <v>39213.599999999999</v>
      </c>
      <c r="N5365" s="10">
        <v>1</v>
      </c>
      <c r="O5365" s="107">
        <v>6</v>
      </c>
      <c r="P5365" s="838">
        <v>19159.199999999997</v>
      </c>
      <c r="Q5365" s="10">
        <v>1</v>
      </c>
      <c r="R5365" s="107">
        <v>12</v>
      </c>
    </row>
    <row r="5366" spans="1:18" s="843" customFormat="1" ht="22.5" x14ac:dyDescent="0.25">
      <c r="A5366" s="107" t="s">
        <v>25077</v>
      </c>
      <c r="B5366" s="10" t="s">
        <v>25078</v>
      </c>
      <c r="C5366" s="269" t="s">
        <v>30118</v>
      </c>
      <c r="D5366" s="841" t="s">
        <v>27574</v>
      </c>
      <c r="E5366" s="837">
        <v>3000</v>
      </c>
      <c r="F5366" s="269" t="s">
        <v>27575</v>
      </c>
      <c r="G5366" s="841" t="s">
        <v>27576</v>
      </c>
      <c r="H5366" s="842" t="s">
        <v>15416</v>
      </c>
      <c r="I5366" s="842" t="s">
        <v>25131</v>
      </c>
      <c r="J5366" s="107" t="s">
        <v>19097</v>
      </c>
      <c r="K5366" s="10">
        <v>1</v>
      </c>
      <c r="L5366" s="10">
        <v>12</v>
      </c>
      <c r="M5366" s="838">
        <v>39213.599999999999</v>
      </c>
      <c r="N5366" s="10">
        <v>1</v>
      </c>
      <c r="O5366" s="107">
        <v>6</v>
      </c>
      <c r="P5366" s="838">
        <v>19159.199999999997</v>
      </c>
      <c r="Q5366" s="10">
        <v>1</v>
      </c>
      <c r="R5366" s="107">
        <v>12</v>
      </c>
    </row>
    <row r="5367" spans="1:18" s="843" customFormat="1" ht="22.5" x14ac:dyDescent="0.25">
      <c r="A5367" s="107" t="s">
        <v>25077</v>
      </c>
      <c r="B5367" s="10" t="s">
        <v>25078</v>
      </c>
      <c r="C5367" s="269" t="s">
        <v>30118</v>
      </c>
      <c r="D5367" s="841" t="s">
        <v>15638</v>
      </c>
      <c r="E5367" s="837">
        <v>10000</v>
      </c>
      <c r="F5367" s="269" t="s">
        <v>27577</v>
      </c>
      <c r="G5367" s="841" t="s">
        <v>27578</v>
      </c>
      <c r="H5367" s="842" t="s">
        <v>15416</v>
      </c>
      <c r="I5367" s="842" t="s">
        <v>25083</v>
      </c>
      <c r="J5367" s="107" t="s">
        <v>19093</v>
      </c>
      <c r="K5367" s="10">
        <v>1</v>
      </c>
      <c r="L5367" s="10">
        <v>12</v>
      </c>
      <c r="M5367" s="838">
        <v>123213.60000000002</v>
      </c>
      <c r="N5367" s="10">
        <v>1</v>
      </c>
      <c r="O5367" s="107">
        <v>6</v>
      </c>
      <c r="P5367" s="838">
        <v>61159.199999999997</v>
      </c>
      <c r="Q5367" s="10">
        <v>1</v>
      </c>
      <c r="R5367" s="107">
        <v>12</v>
      </c>
    </row>
    <row r="5368" spans="1:18" s="843" customFormat="1" ht="22.5" x14ac:dyDescent="0.25">
      <c r="A5368" s="107" t="s">
        <v>25077</v>
      </c>
      <c r="B5368" s="10" t="s">
        <v>25078</v>
      </c>
      <c r="C5368" s="269" t="s">
        <v>30118</v>
      </c>
      <c r="D5368" s="841" t="s">
        <v>27579</v>
      </c>
      <c r="E5368" s="837">
        <v>3500</v>
      </c>
      <c r="F5368" s="269" t="s">
        <v>27580</v>
      </c>
      <c r="G5368" s="841" t="s">
        <v>27581</v>
      </c>
      <c r="H5368" s="842" t="s">
        <v>15416</v>
      </c>
      <c r="I5368" s="842" t="s">
        <v>25083</v>
      </c>
      <c r="J5368" s="107" t="s">
        <v>19093</v>
      </c>
      <c r="K5368" s="10">
        <v>1</v>
      </c>
      <c r="L5368" s="10">
        <v>12</v>
      </c>
      <c r="M5368" s="838">
        <v>44913.600000000006</v>
      </c>
      <c r="N5368" s="10">
        <v>1</v>
      </c>
      <c r="O5368" s="107">
        <v>6</v>
      </c>
      <c r="P5368" s="838">
        <v>22159.199999999997</v>
      </c>
      <c r="Q5368" s="10">
        <v>1</v>
      </c>
      <c r="R5368" s="107">
        <v>12</v>
      </c>
    </row>
    <row r="5369" spans="1:18" s="843" customFormat="1" ht="22.5" x14ac:dyDescent="0.25">
      <c r="A5369" s="107" t="s">
        <v>25077</v>
      </c>
      <c r="B5369" s="10" t="s">
        <v>25078</v>
      </c>
      <c r="C5369" s="269" t="s">
        <v>30118</v>
      </c>
      <c r="D5369" s="841" t="s">
        <v>26937</v>
      </c>
      <c r="E5369" s="837">
        <v>6000</v>
      </c>
      <c r="F5369" s="269" t="s">
        <v>27582</v>
      </c>
      <c r="G5369" s="841" t="s">
        <v>27583</v>
      </c>
      <c r="H5369" s="842" t="s">
        <v>15416</v>
      </c>
      <c r="I5369" s="842" t="s">
        <v>25083</v>
      </c>
      <c r="J5369" s="107" t="s">
        <v>19093</v>
      </c>
      <c r="K5369" s="10">
        <v>1</v>
      </c>
      <c r="L5369" s="10">
        <v>12</v>
      </c>
      <c r="M5369" s="838">
        <v>74913.60000000002</v>
      </c>
      <c r="N5369" s="10">
        <v>1</v>
      </c>
      <c r="O5369" s="107">
        <v>6</v>
      </c>
      <c r="P5369" s="838">
        <v>37159.199999999997</v>
      </c>
      <c r="Q5369" s="10">
        <v>1</v>
      </c>
      <c r="R5369" s="107">
        <v>12</v>
      </c>
    </row>
    <row r="5370" spans="1:18" s="843" customFormat="1" ht="22.5" x14ac:dyDescent="0.25">
      <c r="A5370" s="107" t="s">
        <v>25077</v>
      </c>
      <c r="B5370" s="10" t="s">
        <v>25078</v>
      </c>
      <c r="C5370" s="269" t="s">
        <v>30118</v>
      </c>
      <c r="D5370" s="841" t="s">
        <v>27337</v>
      </c>
      <c r="E5370" s="837">
        <v>3500</v>
      </c>
      <c r="F5370" s="269" t="s">
        <v>27584</v>
      </c>
      <c r="G5370" s="841" t="s">
        <v>27585</v>
      </c>
      <c r="H5370" s="842" t="s">
        <v>15416</v>
      </c>
      <c r="I5370" s="842" t="s">
        <v>25083</v>
      </c>
      <c r="J5370" s="107" t="s">
        <v>19093</v>
      </c>
      <c r="K5370" s="10">
        <v>1</v>
      </c>
      <c r="L5370" s="10">
        <v>12</v>
      </c>
      <c r="M5370" s="838">
        <v>44913.600000000006</v>
      </c>
      <c r="N5370" s="10">
        <v>1</v>
      </c>
      <c r="O5370" s="107">
        <v>6</v>
      </c>
      <c r="P5370" s="838">
        <v>22159.199999999997</v>
      </c>
      <c r="Q5370" s="10">
        <v>1</v>
      </c>
      <c r="R5370" s="107">
        <v>12</v>
      </c>
    </row>
    <row r="5371" spans="1:18" s="843" customFormat="1" ht="22.5" x14ac:dyDescent="0.25">
      <c r="A5371" s="107" t="s">
        <v>25077</v>
      </c>
      <c r="B5371" s="10" t="s">
        <v>25078</v>
      </c>
      <c r="C5371" s="269" t="s">
        <v>30118</v>
      </c>
      <c r="D5371" s="841" t="s">
        <v>25321</v>
      </c>
      <c r="E5371" s="837">
        <v>2800</v>
      </c>
      <c r="F5371" s="269" t="s">
        <v>27586</v>
      </c>
      <c r="G5371" s="841" t="s">
        <v>27587</v>
      </c>
      <c r="H5371" s="842" t="s">
        <v>15416</v>
      </c>
      <c r="I5371" s="842" t="s">
        <v>25131</v>
      </c>
      <c r="J5371" s="107" t="s">
        <v>19097</v>
      </c>
      <c r="K5371" s="10">
        <v>1</v>
      </c>
      <c r="L5371" s="10">
        <v>12</v>
      </c>
      <c r="M5371" s="838">
        <v>36513.599999999999</v>
      </c>
      <c r="N5371" s="10">
        <v>1</v>
      </c>
      <c r="O5371" s="107">
        <v>6</v>
      </c>
      <c r="P5371" s="838">
        <v>17772.539999999997</v>
      </c>
      <c r="Q5371" s="10">
        <v>1</v>
      </c>
      <c r="R5371" s="107">
        <v>12</v>
      </c>
    </row>
    <row r="5372" spans="1:18" s="843" customFormat="1" ht="22.5" x14ac:dyDescent="0.25">
      <c r="A5372" s="107" t="s">
        <v>25077</v>
      </c>
      <c r="B5372" s="10" t="s">
        <v>25078</v>
      </c>
      <c r="C5372" s="269" t="s">
        <v>30118</v>
      </c>
      <c r="D5372" s="841" t="s">
        <v>27564</v>
      </c>
      <c r="E5372" s="837">
        <v>3500</v>
      </c>
      <c r="F5372" s="269" t="s">
        <v>27588</v>
      </c>
      <c r="G5372" s="841" t="s">
        <v>27589</v>
      </c>
      <c r="H5372" s="842" t="s">
        <v>15416</v>
      </c>
      <c r="I5372" s="842" t="s">
        <v>25083</v>
      </c>
      <c r="J5372" s="107" t="s">
        <v>19093</v>
      </c>
      <c r="K5372" s="10">
        <v>1</v>
      </c>
      <c r="L5372" s="10">
        <v>12</v>
      </c>
      <c r="M5372" s="838">
        <v>44913.600000000006</v>
      </c>
      <c r="N5372" s="10">
        <v>1</v>
      </c>
      <c r="O5372" s="107">
        <v>6</v>
      </c>
      <c r="P5372" s="838">
        <v>22159.199999999997</v>
      </c>
      <c r="Q5372" s="10">
        <v>1</v>
      </c>
      <c r="R5372" s="107">
        <v>12</v>
      </c>
    </row>
    <row r="5373" spans="1:18" s="843" customFormat="1" ht="22.5" x14ac:dyDescent="0.25">
      <c r="A5373" s="107" t="s">
        <v>25077</v>
      </c>
      <c r="B5373" s="10" t="s">
        <v>25078</v>
      </c>
      <c r="C5373" s="269" t="s">
        <v>30118</v>
      </c>
      <c r="D5373" s="841" t="s">
        <v>25930</v>
      </c>
      <c r="E5373" s="837">
        <v>2000</v>
      </c>
      <c r="F5373" s="269" t="s">
        <v>27590</v>
      </c>
      <c r="G5373" s="841" t="s">
        <v>27591</v>
      </c>
      <c r="H5373" s="842" t="s">
        <v>15416</v>
      </c>
      <c r="I5373" s="842" t="s">
        <v>25083</v>
      </c>
      <c r="J5373" s="107" t="s">
        <v>19090</v>
      </c>
      <c r="K5373" s="10">
        <v>1</v>
      </c>
      <c r="L5373" s="10">
        <v>12</v>
      </c>
      <c r="M5373" s="838">
        <v>26697</v>
      </c>
      <c r="N5373" s="10">
        <v>1</v>
      </c>
      <c r="O5373" s="107">
        <v>6</v>
      </c>
      <c r="P5373" s="838">
        <v>13080</v>
      </c>
      <c r="Q5373" s="10">
        <v>1</v>
      </c>
      <c r="R5373" s="107">
        <v>12</v>
      </c>
    </row>
    <row r="5374" spans="1:18" s="843" customFormat="1" ht="22.5" x14ac:dyDescent="0.25">
      <c r="A5374" s="107" t="s">
        <v>25077</v>
      </c>
      <c r="B5374" s="10" t="s">
        <v>25078</v>
      </c>
      <c r="C5374" s="269" t="s">
        <v>30118</v>
      </c>
      <c r="D5374" s="841" t="s">
        <v>27337</v>
      </c>
      <c r="E5374" s="837">
        <v>3500</v>
      </c>
      <c r="F5374" s="269" t="s">
        <v>27592</v>
      </c>
      <c r="G5374" s="841" t="s">
        <v>27593</v>
      </c>
      <c r="H5374" s="842" t="s">
        <v>15416</v>
      </c>
      <c r="I5374" s="842" t="s">
        <v>25083</v>
      </c>
      <c r="J5374" s="107" t="s">
        <v>19093</v>
      </c>
      <c r="K5374" s="10">
        <v>1</v>
      </c>
      <c r="L5374" s="10">
        <v>12</v>
      </c>
      <c r="M5374" s="838">
        <v>44913.600000000006</v>
      </c>
      <c r="N5374" s="10">
        <v>1</v>
      </c>
      <c r="O5374" s="107">
        <v>6</v>
      </c>
      <c r="P5374" s="838">
        <v>22159.199999999997</v>
      </c>
      <c r="Q5374" s="10">
        <v>1</v>
      </c>
      <c r="R5374" s="107">
        <v>12</v>
      </c>
    </row>
    <row r="5375" spans="1:18" s="843" customFormat="1" ht="22.5" x14ac:dyDescent="0.25">
      <c r="A5375" s="107" t="s">
        <v>25077</v>
      </c>
      <c r="B5375" s="10" t="s">
        <v>25078</v>
      </c>
      <c r="C5375" s="269" t="s">
        <v>30118</v>
      </c>
      <c r="D5375" s="841" t="s">
        <v>25930</v>
      </c>
      <c r="E5375" s="837">
        <v>3000</v>
      </c>
      <c r="F5375" s="269" t="s">
        <v>27594</v>
      </c>
      <c r="G5375" s="841" t="s">
        <v>27595</v>
      </c>
      <c r="H5375" s="842" t="s">
        <v>15416</v>
      </c>
      <c r="I5375" s="842" t="s">
        <v>25083</v>
      </c>
      <c r="J5375" s="107" t="s">
        <v>19093</v>
      </c>
      <c r="K5375" s="10">
        <v>1</v>
      </c>
      <c r="L5375" s="10">
        <v>12</v>
      </c>
      <c r="M5375" s="838">
        <v>38913.599999999999</v>
      </c>
      <c r="N5375" s="10">
        <v>1</v>
      </c>
      <c r="O5375" s="107">
        <v>6</v>
      </c>
      <c r="P5375" s="838">
        <v>19159.199999999997</v>
      </c>
      <c r="Q5375" s="10">
        <v>1</v>
      </c>
      <c r="R5375" s="107">
        <v>12</v>
      </c>
    </row>
    <row r="5376" spans="1:18" s="843" customFormat="1" ht="22.5" x14ac:dyDescent="0.25">
      <c r="A5376" s="107" t="s">
        <v>25077</v>
      </c>
      <c r="B5376" s="10" t="s">
        <v>25078</v>
      </c>
      <c r="C5376" s="269" t="s">
        <v>30118</v>
      </c>
      <c r="D5376" s="841" t="s">
        <v>27596</v>
      </c>
      <c r="E5376" s="837">
        <v>3500</v>
      </c>
      <c r="F5376" s="269" t="s">
        <v>27597</v>
      </c>
      <c r="G5376" s="841" t="s">
        <v>27598</v>
      </c>
      <c r="H5376" s="842" t="s">
        <v>15416</v>
      </c>
      <c r="I5376" s="842" t="s">
        <v>25131</v>
      </c>
      <c r="J5376" s="107" t="s">
        <v>19093</v>
      </c>
      <c r="K5376" s="10">
        <v>1</v>
      </c>
      <c r="L5376" s="10">
        <v>12</v>
      </c>
      <c r="M5376" s="838">
        <v>45213.600000000006</v>
      </c>
      <c r="N5376" s="10">
        <v>1</v>
      </c>
      <c r="O5376" s="107">
        <v>6</v>
      </c>
      <c r="P5376" s="838">
        <v>22159.199999999997</v>
      </c>
      <c r="Q5376" s="10">
        <v>1</v>
      </c>
      <c r="R5376" s="107">
        <v>12</v>
      </c>
    </row>
    <row r="5377" spans="1:18" s="843" customFormat="1" ht="22.5" x14ac:dyDescent="0.25">
      <c r="A5377" s="107" t="s">
        <v>25077</v>
      </c>
      <c r="B5377" s="10" t="s">
        <v>25078</v>
      </c>
      <c r="C5377" s="269" t="s">
        <v>30118</v>
      </c>
      <c r="D5377" s="841" t="s">
        <v>25930</v>
      </c>
      <c r="E5377" s="837">
        <v>3000</v>
      </c>
      <c r="F5377" s="269" t="s">
        <v>27599</v>
      </c>
      <c r="G5377" s="841" t="s">
        <v>27600</v>
      </c>
      <c r="H5377" s="842" t="s">
        <v>15416</v>
      </c>
      <c r="I5377" s="842" t="s">
        <v>25083</v>
      </c>
      <c r="J5377" s="107" t="s">
        <v>19093</v>
      </c>
      <c r="K5377" s="10">
        <v>1</v>
      </c>
      <c r="L5377" s="10">
        <v>12</v>
      </c>
      <c r="M5377" s="838">
        <v>38913.599999999999</v>
      </c>
      <c r="N5377" s="10">
        <v>1</v>
      </c>
      <c r="O5377" s="107">
        <v>6</v>
      </c>
      <c r="P5377" s="838">
        <v>19159.199999999997</v>
      </c>
      <c r="Q5377" s="10">
        <v>1</v>
      </c>
      <c r="R5377" s="107">
        <v>12</v>
      </c>
    </row>
    <row r="5378" spans="1:18" s="843" customFormat="1" ht="22.5" x14ac:dyDescent="0.25">
      <c r="A5378" s="107" t="s">
        <v>25077</v>
      </c>
      <c r="B5378" s="10" t="s">
        <v>25078</v>
      </c>
      <c r="C5378" s="269" t="s">
        <v>30118</v>
      </c>
      <c r="D5378" s="841" t="s">
        <v>26059</v>
      </c>
      <c r="E5378" s="837">
        <v>3000</v>
      </c>
      <c r="F5378" s="269" t="s">
        <v>27601</v>
      </c>
      <c r="G5378" s="841" t="s">
        <v>27602</v>
      </c>
      <c r="H5378" s="842" t="s">
        <v>15416</v>
      </c>
      <c r="I5378" s="842" t="s">
        <v>25083</v>
      </c>
      <c r="J5378" s="107" t="s">
        <v>19093</v>
      </c>
      <c r="K5378" s="10">
        <v>1</v>
      </c>
      <c r="L5378" s="10">
        <v>12</v>
      </c>
      <c r="M5378" s="838">
        <v>38913.599999999999</v>
      </c>
      <c r="N5378" s="10">
        <v>1</v>
      </c>
      <c r="O5378" s="107">
        <v>6</v>
      </c>
      <c r="P5378" s="838">
        <v>19159.199999999997</v>
      </c>
      <c r="Q5378" s="10">
        <v>1</v>
      </c>
      <c r="R5378" s="107">
        <v>12</v>
      </c>
    </row>
    <row r="5379" spans="1:18" s="843" customFormat="1" ht="22.5" x14ac:dyDescent="0.25">
      <c r="A5379" s="107" t="s">
        <v>25077</v>
      </c>
      <c r="B5379" s="10" t="s">
        <v>25078</v>
      </c>
      <c r="C5379" s="269" t="s">
        <v>30118</v>
      </c>
      <c r="D5379" s="841" t="s">
        <v>26381</v>
      </c>
      <c r="E5379" s="837">
        <v>6000</v>
      </c>
      <c r="F5379" s="269" t="s">
        <v>27603</v>
      </c>
      <c r="G5379" s="841" t="s">
        <v>27604</v>
      </c>
      <c r="H5379" s="842" t="s">
        <v>15416</v>
      </c>
      <c r="I5379" s="842" t="s">
        <v>25083</v>
      </c>
      <c r="J5379" s="107" t="s">
        <v>19093</v>
      </c>
      <c r="K5379" s="10">
        <v>1</v>
      </c>
      <c r="L5379" s="10">
        <v>12</v>
      </c>
      <c r="M5379" s="838">
        <v>74913.60000000002</v>
      </c>
      <c r="N5379" s="10">
        <v>1</v>
      </c>
      <c r="O5379" s="107">
        <v>6</v>
      </c>
      <c r="P5379" s="838">
        <v>37159.199999999997</v>
      </c>
      <c r="Q5379" s="10">
        <v>1</v>
      </c>
      <c r="R5379" s="107">
        <v>12</v>
      </c>
    </row>
    <row r="5380" spans="1:18" s="843" customFormat="1" ht="22.5" x14ac:dyDescent="0.25">
      <c r="A5380" s="107" t="s">
        <v>25077</v>
      </c>
      <c r="B5380" s="10" t="s">
        <v>25078</v>
      </c>
      <c r="C5380" s="269" t="s">
        <v>30118</v>
      </c>
      <c r="D5380" s="841" t="s">
        <v>27605</v>
      </c>
      <c r="E5380" s="837">
        <v>3000</v>
      </c>
      <c r="F5380" s="269" t="s">
        <v>27606</v>
      </c>
      <c r="G5380" s="841" t="s">
        <v>27607</v>
      </c>
      <c r="H5380" s="842" t="s">
        <v>15416</v>
      </c>
      <c r="I5380" s="842" t="s">
        <v>25083</v>
      </c>
      <c r="J5380" s="107" t="s">
        <v>19093</v>
      </c>
      <c r="K5380" s="10">
        <v>1</v>
      </c>
      <c r="L5380" s="10">
        <v>12</v>
      </c>
      <c r="M5380" s="838">
        <v>38913.599999999999</v>
      </c>
      <c r="N5380" s="10">
        <v>1</v>
      </c>
      <c r="O5380" s="107">
        <v>6</v>
      </c>
      <c r="P5380" s="838">
        <v>19159.199999999997</v>
      </c>
      <c r="Q5380" s="10">
        <v>1</v>
      </c>
      <c r="R5380" s="107">
        <v>12</v>
      </c>
    </row>
    <row r="5381" spans="1:18" s="843" customFormat="1" ht="22.5" x14ac:dyDescent="0.25">
      <c r="A5381" s="107" t="s">
        <v>25077</v>
      </c>
      <c r="B5381" s="10" t="s">
        <v>25078</v>
      </c>
      <c r="C5381" s="269" t="s">
        <v>30118</v>
      </c>
      <c r="D5381" s="841" t="s">
        <v>26059</v>
      </c>
      <c r="E5381" s="837">
        <v>3000</v>
      </c>
      <c r="F5381" s="269" t="s">
        <v>27608</v>
      </c>
      <c r="G5381" s="841" t="s">
        <v>27609</v>
      </c>
      <c r="H5381" s="842" t="s">
        <v>15416</v>
      </c>
      <c r="I5381" s="842" t="s">
        <v>25083</v>
      </c>
      <c r="J5381" s="107" t="s">
        <v>19093</v>
      </c>
      <c r="K5381" s="10">
        <v>1</v>
      </c>
      <c r="L5381" s="10">
        <v>12</v>
      </c>
      <c r="M5381" s="838">
        <v>38913.599999999999</v>
      </c>
      <c r="N5381" s="10">
        <v>1</v>
      </c>
      <c r="O5381" s="107">
        <v>6</v>
      </c>
      <c r="P5381" s="838">
        <v>19159.199999999997</v>
      </c>
      <c r="Q5381" s="10">
        <v>1</v>
      </c>
      <c r="R5381" s="107">
        <v>12</v>
      </c>
    </row>
    <row r="5382" spans="1:18" s="843" customFormat="1" ht="22.5" x14ac:dyDescent="0.25">
      <c r="A5382" s="107" t="s">
        <v>25077</v>
      </c>
      <c r="B5382" s="10" t="s">
        <v>25078</v>
      </c>
      <c r="C5382" s="269" t="s">
        <v>30118</v>
      </c>
      <c r="D5382" s="841" t="s">
        <v>27610</v>
      </c>
      <c r="E5382" s="837">
        <v>3500</v>
      </c>
      <c r="F5382" s="269" t="s">
        <v>27611</v>
      </c>
      <c r="G5382" s="841" t="s">
        <v>27612</v>
      </c>
      <c r="H5382" s="842" t="s">
        <v>15416</v>
      </c>
      <c r="I5382" s="842" t="s">
        <v>25390</v>
      </c>
      <c r="J5382" s="107" t="s">
        <v>19587</v>
      </c>
      <c r="K5382" s="10">
        <v>1</v>
      </c>
      <c r="L5382" s="10">
        <v>12</v>
      </c>
      <c r="M5382" s="838">
        <v>45213.600000000006</v>
      </c>
      <c r="N5382" s="10">
        <v>1</v>
      </c>
      <c r="O5382" s="107">
        <v>6</v>
      </c>
      <c r="P5382" s="838">
        <v>22159.199999999997</v>
      </c>
      <c r="Q5382" s="10">
        <v>1</v>
      </c>
      <c r="R5382" s="107">
        <v>12</v>
      </c>
    </row>
    <row r="5383" spans="1:18" s="843" customFormat="1" ht="22.5" x14ac:dyDescent="0.25">
      <c r="A5383" s="107" t="s">
        <v>25077</v>
      </c>
      <c r="B5383" s="10" t="s">
        <v>25078</v>
      </c>
      <c r="C5383" s="269" t="s">
        <v>30118</v>
      </c>
      <c r="D5383" s="841" t="s">
        <v>27613</v>
      </c>
      <c r="E5383" s="837">
        <v>5000</v>
      </c>
      <c r="F5383" s="269" t="s">
        <v>27614</v>
      </c>
      <c r="G5383" s="841" t="s">
        <v>27615</v>
      </c>
      <c r="H5383" s="842" t="s">
        <v>15416</v>
      </c>
      <c r="I5383" s="842" t="s">
        <v>25083</v>
      </c>
      <c r="J5383" s="107" t="s">
        <v>19093</v>
      </c>
      <c r="K5383" s="10">
        <v>1</v>
      </c>
      <c r="L5383" s="10">
        <v>12</v>
      </c>
      <c r="M5383" s="838">
        <v>63213.600000000013</v>
      </c>
      <c r="N5383" s="10">
        <v>1</v>
      </c>
      <c r="O5383" s="107">
        <v>6</v>
      </c>
      <c r="P5383" s="838">
        <v>31159.199999999997</v>
      </c>
      <c r="Q5383" s="10">
        <v>1</v>
      </c>
      <c r="R5383" s="107">
        <v>12</v>
      </c>
    </row>
    <row r="5384" spans="1:18" s="843" customFormat="1" ht="22.5" x14ac:dyDescent="0.25">
      <c r="A5384" s="107" t="s">
        <v>25077</v>
      </c>
      <c r="B5384" s="10" t="s">
        <v>25078</v>
      </c>
      <c r="C5384" s="269" t="s">
        <v>30118</v>
      </c>
      <c r="D5384" s="841" t="s">
        <v>25930</v>
      </c>
      <c r="E5384" s="837">
        <v>2600</v>
      </c>
      <c r="F5384" s="269" t="s">
        <v>27616</v>
      </c>
      <c r="G5384" s="841" t="s">
        <v>27617</v>
      </c>
      <c r="H5384" s="842" t="s">
        <v>15416</v>
      </c>
      <c r="I5384" s="842" t="s">
        <v>25083</v>
      </c>
      <c r="J5384" s="107" t="s">
        <v>19093</v>
      </c>
      <c r="K5384" s="10">
        <v>1</v>
      </c>
      <c r="L5384" s="10">
        <v>12</v>
      </c>
      <c r="M5384" s="838">
        <v>20281.63</v>
      </c>
      <c r="N5384" s="10">
        <v>1</v>
      </c>
      <c r="O5384" s="107">
        <v>6</v>
      </c>
      <c r="P5384" s="838">
        <v>16759.199999999997</v>
      </c>
      <c r="Q5384" s="10">
        <v>1</v>
      </c>
      <c r="R5384" s="107">
        <v>12</v>
      </c>
    </row>
    <row r="5385" spans="1:18" s="843" customFormat="1" ht="22.5" x14ac:dyDescent="0.25">
      <c r="A5385" s="107" t="s">
        <v>25077</v>
      </c>
      <c r="B5385" s="10" t="s">
        <v>25078</v>
      </c>
      <c r="C5385" s="269" t="s">
        <v>30118</v>
      </c>
      <c r="D5385" s="841" t="s">
        <v>19339</v>
      </c>
      <c r="E5385" s="837">
        <v>5000</v>
      </c>
      <c r="F5385" s="269" t="s">
        <v>27618</v>
      </c>
      <c r="G5385" s="841" t="s">
        <v>27619</v>
      </c>
      <c r="H5385" s="842" t="s">
        <v>15416</v>
      </c>
      <c r="I5385" s="842" t="s">
        <v>25083</v>
      </c>
      <c r="J5385" s="107" t="s">
        <v>19093</v>
      </c>
      <c r="K5385" s="10">
        <v>1</v>
      </c>
      <c r="L5385" s="10">
        <v>12</v>
      </c>
      <c r="M5385" s="838">
        <v>62913.600000000013</v>
      </c>
      <c r="N5385" s="10">
        <v>1</v>
      </c>
      <c r="O5385" s="107">
        <v>6</v>
      </c>
      <c r="P5385" s="838">
        <v>31159.199999999997</v>
      </c>
      <c r="Q5385" s="10">
        <v>1</v>
      </c>
      <c r="R5385" s="107">
        <v>12</v>
      </c>
    </row>
    <row r="5386" spans="1:18" s="843" customFormat="1" ht="22.5" x14ac:dyDescent="0.25">
      <c r="A5386" s="107" t="s">
        <v>25077</v>
      </c>
      <c r="B5386" s="10" t="s">
        <v>25078</v>
      </c>
      <c r="C5386" s="269" t="s">
        <v>30118</v>
      </c>
      <c r="D5386" s="841" t="s">
        <v>15482</v>
      </c>
      <c r="E5386" s="837">
        <v>1500</v>
      </c>
      <c r="F5386" s="269" t="s">
        <v>27620</v>
      </c>
      <c r="G5386" s="841" t="s">
        <v>27621</v>
      </c>
      <c r="H5386" s="842" t="s">
        <v>15416</v>
      </c>
      <c r="I5386" s="842" t="s">
        <v>25083</v>
      </c>
      <c r="J5386" s="107" t="s">
        <v>19093</v>
      </c>
      <c r="K5386" s="10">
        <v>1</v>
      </c>
      <c r="L5386" s="10">
        <v>12</v>
      </c>
      <c r="M5386" s="838">
        <v>20157</v>
      </c>
      <c r="N5386" s="10">
        <v>1</v>
      </c>
      <c r="O5386" s="107">
        <v>6</v>
      </c>
      <c r="P5386" s="838">
        <v>9810</v>
      </c>
      <c r="Q5386" s="10">
        <v>1</v>
      </c>
      <c r="R5386" s="107">
        <v>12</v>
      </c>
    </row>
    <row r="5387" spans="1:18" s="843" customFormat="1" ht="22.5" x14ac:dyDescent="0.25">
      <c r="A5387" s="107" t="s">
        <v>25077</v>
      </c>
      <c r="B5387" s="10" t="s">
        <v>25078</v>
      </c>
      <c r="C5387" s="269" t="s">
        <v>30118</v>
      </c>
      <c r="D5387" s="841" t="s">
        <v>19337</v>
      </c>
      <c r="E5387" s="837">
        <v>5000</v>
      </c>
      <c r="F5387" s="269" t="s">
        <v>27622</v>
      </c>
      <c r="G5387" s="841" t="s">
        <v>27623</v>
      </c>
      <c r="H5387" s="842" t="s">
        <v>15416</v>
      </c>
      <c r="I5387" s="842" t="s">
        <v>25083</v>
      </c>
      <c r="J5387" s="107" t="s">
        <v>19093</v>
      </c>
      <c r="K5387" s="10">
        <v>1</v>
      </c>
      <c r="L5387" s="10">
        <v>12</v>
      </c>
      <c r="M5387" s="838">
        <v>62913.600000000013</v>
      </c>
      <c r="N5387" s="10">
        <v>1</v>
      </c>
      <c r="O5387" s="107">
        <v>6</v>
      </c>
      <c r="P5387" s="838">
        <v>31159.199999999997</v>
      </c>
      <c r="Q5387" s="10">
        <v>1</v>
      </c>
      <c r="R5387" s="107">
        <v>12</v>
      </c>
    </row>
    <row r="5388" spans="1:18" s="843" customFormat="1" ht="22.5" x14ac:dyDescent="0.25">
      <c r="A5388" s="107" t="s">
        <v>25077</v>
      </c>
      <c r="B5388" s="10" t="s">
        <v>25078</v>
      </c>
      <c r="C5388" s="269" t="s">
        <v>30118</v>
      </c>
      <c r="D5388" s="841" t="s">
        <v>25520</v>
      </c>
      <c r="E5388" s="837">
        <v>1025</v>
      </c>
      <c r="F5388" s="269" t="s">
        <v>27624</v>
      </c>
      <c r="G5388" s="841" t="s">
        <v>27625</v>
      </c>
      <c r="H5388" s="842" t="s">
        <v>15416</v>
      </c>
      <c r="I5388" s="842" t="s">
        <v>25083</v>
      </c>
      <c r="J5388" s="107" t="s">
        <v>19093</v>
      </c>
      <c r="K5388" s="10">
        <v>1</v>
      </c>
      <c r="L5388" s="10">
        <v>12</v>
      </c>
      <c r="M5388" s="838">
        <v>12701.400000000001</v>
      </c>
      <c r="N5388" s="10">
        <v>1</v>
      </c>
      <c r="O5388" s="107">
        <v>6</v>
      </c>
      <c r="P5388" s="838">
        <v>6082.2</v>
      </c>
      <c r="Q5388" s="10">
        <v>1</v>
      </c>
      <c r="R5388" s="107">
        <v>12</v>
      </c>
    </row>
    <row r="5389" spans="1:18" s="843" customFormat="1" ht="22.5" x14ac:dyDescent="0.25">
      <c r="A5389" s="107" t="s">
        <v>25077</v>
      </c>
      <c r="B5389" s="10" t="s">
        <v>25078</v>
      </c>
      <c r="C5389" s="269" t="s">
        <v>30118</v>
      </c>
      <c r="D5389" s="841" t="s">
        <v>15678</v>
      </c>
      <c r="E5389" s="837">
        <v>2000</v>
      </c>
      <c r="F5389" s="269" t="s">
        <v>27626</v>
      </c>
      <c r="G5389" s="841" t="s">
        <v>27627</v>
      </c>
      <c r="H5389" s="842" t="s">
        <v>15416</v>
      </c>
      <c r="I5389" s="842" t="s">
        <v>25083</v>
      </c>
      <c r="J5389" s="107" t="s">
        <v>19093</v>
      </c>
      <c r="K5389" s="10">
        <v>1</v>
      </c>
      <c r="L5389" s="10">
        <v>12</v>
      </c>
      <c r="M5389" s="838">
        <v>24848.665199999999</v>
      </c>
      <c r="N5389" s="10">
        <v>1</v>
      </c>
      <c r="O5389" s="107">
        <v>6</v>
      </c>
      <c r="P5389" s="838">
        <v>12135.3297</v>
      </c>
      <c r="Q5389" s="10">
        <v>1</v>
      </c>
      <c r="R5389" s="107">
        <v>12</v>
      </c>
    </row>
    <row r="5390" spans="1:18" s="843" customFormat="1" ht="22.5" x14ac:dyDescent="0.25">
      <c r="A5390" s="107" t="s">
        <v>25077</v>
      </c>
      <c r="B5390" s="10" t="s">
        <v>25078</v>
      </c>
      <c r="C5390" s="269" t="s">
        <v>30118</v>
      </c>
      <c r="D5390" s="841" t="s">
        <v>26937</v>
      </c>
      <c r="E5390" s="837">
        <v>6000</v>
      </c>
      <c r="F5390" s="269" t="s">
        <v>27628</v>
      </c>
      <c r="G5390" s="841" t="s">
        <v>27629</v>
      </c>
      <c r="H5390" s="842" t="s">
        <v>15416</v>
      </c>
      <c r="I5390" s="842" t="s">
        <v>25083</v>
      </c>
      <c r="J5390" s="107" t="s">
        <v>19093</v>
      </c>
      <c r="K5390" s="10">
        <v>1</v>
      </c>
      <c r="L5390" s="10">
        <v>12</v>
      </c>
      <c r="M5390" s="838">
        <v>74913.60000000002</v>
      </c>
      <c r="N5390" s="10">
        <v>1</v>
      </c>
      <c r="O5390" s="107">
        <v>6</v>
      </c>
      <c r="P5390" s="838">
        <v>36372</v>
      </c>
      <c r="Q5390" s="10">
        <v>1</v>
      </c>
      <c r="R5390" s="107">
        <v>12</v>
      </c>
    </row>
    <row r="5391" spans="1:18" s="843" customFormat="1" ht="22.5" x14ac:dyDescent="0.25">
      <c r="A5391" s="107" t="s">
        <v>25077</v>
      </c>
      <c r="B5391" s="10" t="s">
        <v>25078</v>
      </c>
      <c r="C5391" s="269" t="s">
        <v>30118</v>
      </c>
      <c r="D5391" s="841" t="s">
        <v>15774</v>
      </c>
      <c r="E5391" s="837">
        <v>3000</v>
      </c>
      <c r="F5391" s="269" t="s">
        <v>27630</v>
      </c>
      <c r="G5391" s="841" t="s">
        <v>27631</v>
      </c>
      <c r="H5391" s="842" t="s">
        <v>15416</v>
      </c>
      <c r="I5391" s="842" t="s">
        <v>25083</v>
      </c>
      <c r="J5391" s="107" t="s">
        <v>19090</v>
      </c>
      <c r="K5391" s="10">
        <v>1</v>
      </c>
      <c r="L5391" s="10">
        <v>12</v>
      </c>
      <c r="M5391" s="838">
        <v>38913.599999999999</v>
      </c>
      <c r="N5391" s="10">
        <v>1</v>
      </c>
      <c r="O5391" s="107">
        <v>6</v>
      </c>
      <c r="P5391" s="838">
        <v>19159.199999999997</v>
      </c>
      <c r="Q5391" s="10">
        <v>1</v>
      </c>
      <c r="R5391" s="107">
        <v>12</v>
      </c>
    </row>
    <row r="5392" spans="1:18" s="843" customFormat="1" ht="22.5" x14ac:dyDescent="0.25">
      <c r="A5392" s="107" t="s">
        <v>25077</v>
      </c>
      <c r="B5392" s="10" t="s">
        <v>25078</v>
      </c>
      <c r="C5392" s="269" t="s">
        <v>30118</v>
      </c>
      <c r="D5392" s="841" t="s">
        <v>15644</v>
      </c>
      <c r="E5392" s="837">
        <v>1025</v>
      </c>
      <c r="F5392" s="269" t="s">
        <v>27632</v>
      </c>
      <c r="G5392" s="841" t="s">
        <v>27633</v>
      </c>
      <c r="H5392" s="842" t="s">
        <v>15416</v>
      </c>
      <c r="I5392" s="842" t="s">
        <v>25131</v>
      </c>
      <c r="J5392" s="107" t="s">
        <v>19097</v>
      </c>
      <c r="K5392" s="10">
        <v>1</v>
      </c>
      <c r="L5392" s="10">
        <v>12</v>
      </c>
      <c r="M5392" s="838">
        <v>12701.400000000001</v>
      </c>
      <c r="N5392" s="10">
        <v>1</v>
      </c>
      <c r="O5392" s="107">
        <v>6</v>
      </c>
      <c r="P5392" s="838">
        <v>6082.2</v>
      </c>
      <c r="Q5392" s="10">
        <v>1</v>
      </c>
      <c r="R5392" s="107">
        <v>12</v>
      </c>
    </row>
    <row r="5393" spans="1:18" s="843" customFormat="1" ht="22.5" x14ac:dyDescent="0.25">
      <c r="A5393" s="107" t="s">
        <v>25077</v>
      </c>
      <c r="B5393" s="10" t="s">
        <v>25078</v>
      </c>
      <c r="C5393" s="269" t="s">
        <v>30118</v>
      </c>
      <c r="D5393" s="841" t="s">
        <v>27337</v>
      </c>
      <c r="E5393" s="837">
        <v>3500</v>
      </c>
      <c r="F5393" s="269" t="s">
        <v>27634</v>
      </c>
      <c r="G5393" s="841" t="s">
        <v>27635</v>
      </c>
      <c r="H5393" s="842" t="s">
        <v>15416</v>
      </c>
      <c r="I5393" s="842" t="s">
        <v>25083</v>
      </c>
      <c r="J5393" s="107" t="s">
        <v>19093</v>
      </c>
      <c r="K5393" s="10">
        <v>1</v>
      </c>
      <c r="L5393" s="10">
        <v>12</v>
      </c>
      <c r="M5393" s="838">
        <v>45219.540000000008</v>
      </c>
      <c r="N5393" s="10">
        <v>1</v>
      </c>
      <c r="O5393" s="107">
        <v>6</v>
      </c>
      <c r="P5393" s="838">
        <v>22159.199999999997</v>
      </c>
      <c r="Q5393" s="10">
        <v>1</v>
      </c>
      <c r="R5393" s="107">
        <v>12</v>
      </c>
    </row>
    <row r="5394" spans="1:18" s="843" customFormat="1" ht="22.5" x14ac:dyDescent="0.25">
      <c r="A5394" s="107" t="s">
        <v>25077</v>
      </c>
      <c r="B5394" s="10" t="s">
        <v>25078</v>
      </c>
      <c r="C5394" s="269" t="s">
        <v>30118</v>
      </c>
      <c r="D5394" s="841" t="s">
        <v>27519</v>
      </c>
      <c r="E5394" s="837">
        <v>3000</v>
      </c>
      <c r="F5394" s="269" t="s">
        <v>27636</v>
      </c>
      <c r="G5394" s="841" t="s">
        <v>27637</v>
      </c>
      <c r="H5394" s="842" t="s">
        <v>15416</v>
      </c>
      <c r="I5394" s="842" t="s">
        <v>25131</v>
      </c>
      <c r="J5394" s="107" t="s">
        <v>19097</v>
      </c>
      <c r="K5394" s="10">
        <v>1</v>
      </c>
      <c r="L5394" s="10">
        <v>12</v>
      </c>
      <c r="M5394" s="838">
        <v>39160.269999999997</v>
      </c>
      <c r="N5394" s="10">
        <v>1</v>
      </c>
      <c r="O5394" s="107">
        <v>6</v>
      </c>
      <c r="P5394" s="838">
        <v>19159.199999999997</v>
      </c>
      <c r="Q5394" s="10">
        <v>1</v>
      </c>
      <c r="R5394" s="107">
        <v>12</v>
      </c>
    </row>
    <row r="5395" spans="1:18" s="843" customFormat="1" ht="22.5" x14ac:dyDescent="0.25">
      <c r="A5395" s="107" t="s">
        <v>25077</v>
      </c>
      <c r="B5395" s="10" t="s">
        <v>25078</v>
      </c>
      <c r="C5395" s="269" t="s">
        <v>30118</v>
      </c>
      <c r="D5395" s="841" t="s">
        <v>25930</v>
      </c>
      <c r="E5395" s="837">
        <v>3000</v>
      </c>
      <c r="F5395" s="269" t="s">
        <v>27638</v>
      </c>
      <c r="G5395" s="841" t="s">
        <v>27639</v>
      </c>
      <c r="H5395" s="842" t="s">
        <v>15416</v>
      </c>
      <c r="I5395" s="842" t="s">
        <v>25083</v>
      </c>
      <c r="J5395" s="107" t="s">
        <v>19093</v>
      </c>
      <c r="K5395" s="10">
        <v>1</v>
      </c>
      <c r="L5395" s="10">
        <v>12</v>
      </c>
      <c r="M5395" s="838">
        <v>38943.39</v>
      </c>
      <c r="N5395" s="10">
        <v>1</v>
      </c>
      <c r="O5395" s="107">
        <v>6</v>
      </c>
      <c r="P5395" s="838">
        <v>19159.199999999997</v>
      </c>
      <c r="Q5395" s="10">
        <v>1</v>
      </c>
      <c r="R5395" s="107">
        <v>12</v>
      </c>
    </row>
    <row r="5396" spans="1:18" s="843" customFormat="1" ht="22.5" x14ac:dyDescent="0.25">
      <c r="A5396" s="107" t="s">
        <v>25077</v>
      </c>
      <c r="B5396" s="10" t="s">
        <v>25078</v>
      </c>
      <c r="C5396" s="269" t="s">
        <v>30118</v>
      </c>
      <c r="D5396" s="841" t="s">
        <v>27640</v>
      </c>
      <c r="E5396" s="837">
        <v>3500</v>
      </c>
      <c r="F5396" s="269" t="s">
        <v>27641</v>
      </c>
      <c r="G5396" s="841" t="s">
        <v>27642</v>
      </c>
      <c r="H5396" s="842" t="s">
        <v>15416</v>
      </c>
      <c r="I5396" s="842" t="s">
        <v>25083</v>
      </c>
      <c r="J5396" s="107" t="s">
        <v>19093</v>
      </c>
      <c r="K5396" s="10">
        <v>1</v>
      </c>
      <c r="L5396" s="10">
        <v>12</v>
      </c>
      <c r="M5396" s="838">
        <v>45006.430000000008</v>
      </c>
      <c r="N5396" s="10">
        <v>1</v>
      </c>
      <c r="O5396" s="107">
        <v>6</v>
      </c>
      <c r="P5396" s="838">
        <v>22159.199999999997</v>
      </c>
      <c r="Q5396" s="10">
        <v>1</v>
      </c>
      <c r="R5396" s="107">
        <v>12</v>
      </c>
    </row>
    <row r="5397" spans="1:18" s="843" customFormat="1" ht="22.5" x14ac:dyDescent="0.25">
      <c r="A5397" s="107" t="s">
        <v>25077</v>
      </c>
      <c r="B5397" s="10" t="s">
        <v>25078</v>
      </c>
      <c r="C5397" s="269" t="s">
        <v>30118</v>
      </c>
      <c r="D5397" s="841" t="s">
        <v>27643</v>
      </c>
      <c r="E5397" s="837">
        <v>6500</v>
      </c>
      <c r="F5397" s="269" t="s">
        <v>27644</v>
      </c>
      <c r="G5397" s="841" t="s">
        <v>27645</v>
      </c>
      <c r="H5397" s="842" t="s">
        <v>15416</v>
      </c>
      <c r="I5397" s="842" t="s">
        <v>25083</v>
      </c>
      <c r="J5397" s="107" t="s">
        <v>19093</v>
      </c>
      <c r="K5397" s="10">
        <v>1</v>
      </c>
      <c r="L5397" s="10">
        <v>12</v>
      </c>
      <c r="M5397" s="838">
        <v>80479.550000000017</v>
      </c>
      <c r="N5397" s="10">
        <v>1</v>
      </c>
      <c r="O5397" s="107">
        <v>6</v>
      </c>
      <c r="P5397" s="838">
        <v>40159.200000000004</v>
      </c>
      <c r="Q5397" s="10">
        <v>1</v>
      </c>
      <c r="R5397" s="107">
        <v>12</v>
      </c>
    </row>
    <row r="5398" spans="1:18" s="843" customFormat="1" ht="22.5" x14ac:dyDescent="0.25">
      <c r="A5398" s="107" t="s">
        <v>25077</v>
      </c>
      <c r="B5398" s="10" t="s">
        <v>25078</v>
      </c>
      <c r="C5398" s="269" t="s">
        <v>30118</v>
      </c>
      <c r="D5398" s="841" t="s">
        <v>27274</v>
      </c>
      <c r="E5398" s="837">
        <v>6000</v>
      </c>
      <c r="F5398" s="269" t="s">
        <v>27646</v>
      </c>
      <c r="G5398" s="841" t="s">
        <v>27647</v>
      </c>
      <c r="H5398" s="842" t="s">
        <v>15416</v>
      </c>
      <c r="I5398" s="842" t="s">
        <v>25083</v>
      </c>
      <c r="J5398" s="107" t="s">
        <v>19093</v>
      </c>
      <c r="K5398" s="10">
        <v>1</v>
      </c>
      <c r="L5398" s="10">
        <v>12</v>
      </c>
      <c r="M5398" s="838">
        <v>74913.60000000002</v>
      </c>
      <c r="N5398" s="10">
        <v>1</v>
      </c>
      <c r="O5398" s="107">
        <v>6</v>
      </c>
      <c r="P5398" s="838">
        <v>37159.199999999997</v>
      </c>
      <c r="Q5398" s="10">
        <v>1</v>
      </c>
      <c r="R5398" s="107">
        <v>12</v>
      </c>
    </row>
    <row r="5399" spans="1:18" s="843" customFormat="1" ht="22.5" x14ac:dyDescent="0.25">
      <c r="A5399" s="107" t="s">
        <v>25077</v>
      </c>
      <c r="B5399" s="10" t="s">
        <v>25078</v>
      </c>
      <c r="C5399" s="269" t="s">
        <v>30118</v>
      </c>
      <c r="D5399" s="841" t="s">
        <v>27274</v>
      </c>
      <c r="E5399" s="837">
        <v>4500</v>
      </c>
      <c r="F5399" s="269" t="s">
        <v>27648</v>
      </c>
      <c r="G5399" s="841" t="s">
        <v>27649</v>
      </c>
      <c r="H5399" s="842" t="s">
        <v>15416</v>
      </c>
      <c r="I5399" s="842" t="s">
        <v>25083</v>
      </c>
      <c r="J5399" s="107" t="s">
        <v>19093</v>
      </c>
      <c r="K5399" s="10">
        <v>1</v>
      </c>
      <c r="L5399" s="10">
        <v>12</v>
      </c>
      <c r="M5399" s="838">
        <v>56913.600000000013</v>
      </c>
      <c r="N5399" s="10">
        <v>1</v>
      </c>
      <c r="O5399" s="107">
        <v>6</v>
      </c>
      <c r="P5399" s="838">
        <v>28159.199999999997</v>
      </c>
      <c r="Q5399" s="10">
        <v>1</v>
      </c>
      <c r="R5399" s="107">
        <v>12</v>
      </c>
    </row>
    <row r="5400" spans="1:18" s="843" customFormat="1" ht="22.5" x14ac:dyDescent="0.25">
      <c r="A5400" s="107" t="s">
        <v>25077</v>
      </c>
      <c r="B5400" s="10" t="s">
        <v>25078</v>
      </c>
      <c r="C5400" s="269" t="s">
        <v>30118</v>
      </c>
      <c r="D5400" s="841" t="s">
        <v>16075</v>
      </c>
      <c r="E5400" s="837">
        <v>2400</v>
      </c>
      <c r="F5400" s="269" t="s">
        <v>27650</v>
      </c>
      <c r="G5400" s="841" t="s">
        <v>27651</v>
      </c>
      <c r="H5400" s="842" t="s">
        <v>15416</v>
      </c>
      <c r="I5400" s="842" t="s">
        <v>25083</v>
      </c>
      <c r="J5400" s="107" t="s">
        <v>19093</v>
      </c>
      <c r="K5400" s="10">
        <v>1</v>
      </c>
      <c r="L5400" s="10">
        <v>12</v>
      </c>
      <c r="M5400" s="838">
        <v>31693.8</v>
      </c>
      <c r="N5400" s="10">
        <v>1</v>
      </c>
      <c r="O5400" s="107">
        <v>6</v>
      </c>
      <c r="P5400" s="838">
        <v>15547.5</v>
      </c>
      <c r="Q5400" s="10">
        <v>1</v>
      </c>
      <c r="R5400" s="107">
        <v>12</v>
      </c>
    </row>
    <row r="5401" spans="1:18" s="843" customFormat="1" ht="22.5" x14ac:dyDescent="0.25">
      <c r="A5401" s="107" t="s">
        <v>25077</v>
      </c>
      <c r="B5401" s="10" t="s">
        <v>25078</v>
      </c>
      <c r="C5401" s="269" t="s">
        <v>30118</v>
      </c>
      <c r="D5401" s="841" t="s">
        <v>25930</v>
      </c>
      <c r="E5401" s="837">
        <v>3500</v>
      </c>
      <c r="F5401" s="269" t="s">
        <v>27652</v>
      </c>
      <c r="G5401" s="841" t="s">
        <v>27653</v>
      </c>
      <c r="H5401" s="842" t="s">
        <v>15416</v>
      </c>
      <c r="I5401" s="842" t="s">
        <v>25083</v>
      </c>
      <c r="J5401" s="107" t="s">
        <v>19093</v>
      </c>
      <c r="K5401" s="10">
        <v>1</v>
      </c>
      <c r="L5401" s="10">
        <v>12</v>
      </c>
      <c r="M5401" s="838">
        <v>44913.600000000006</v>
      </c>
      <c r="N5401" s="10">
        <v>1</v>
      </c>
      <c r="O5401" s="107">
        <v>6</v>
      </c>
      <c r="P5401" s="838">
        <v>22159.199999999997</v>
      </c>
      <c r="Q5401" s="10">
        <v>1</v>
      </c>
      <c r="R5401" s="107">
        <v>12</v>
      </c>
    </row>
    <row r="5402" spans="1:18" s="843" customFormat="1" ht="22.5" x14ac:dyDescent="0.25">
      <c r="A5402" s="107" t="s">
        <v>25077</v>
      </c>
      <c r="B5402" s="10" t="s">
        <v>25078</v>
      </c>
      <c r="C5402" s="269" t="s">
        <v>30118</v>
      </c>
      <c r="D5402" s="841" t="s">
        <v>25930</v>
      </c>
      <c r="E5402" s="837">
        <v>6500</v>
      </c>
      <c r="F5402" s="269" t="s">
        <v>27654</v>
      </c>
      <c r="G5402" s="841" t="s">
        <v>27655</v>
      </c>
      <c r="H5402" s="842" t="s">
        <v>15416</v>
      </c>
      <c r="I5402" s="842" t="s">
        <v>25083</v>
      </c>
      <c r="J5402" s="107" t="s">
        <v>19093</v>
      </c>
      <c r="K5402" s="10">
        <v>1</v>
      </c>
      <c r="L5402" s="10">
        <v>12</v>
      </c>
      <c r="M5402" s="838">
        <v>81213.60000000002</v>
      </c>
      <c r="N5402" s="10">
        <v>1</v>
      </c>
      <c r="O5402" s="107">
        <v>6</v>
      </c>
      <c r="P5402" s="838">
        <v>40159.200000000004</v>
      </c>
      <c r="Q5402" s="10">
        <v>1</v>
      </c>
      <c r="R5402" s="107">
        <v>12</v>
      </c>
    </row>
    <row r="5403" spans="1:18" s="843" customFormat="1" ht="22.5" x14ac:dyDescent="0.25">
      <c r="A5403" s="107" t="s">
        <v>25077</v>
      </c>
      <c r="B5403" s="10" t="s">
        <v>25078</v>
      </c>
      <c r="C5403" s="269" t="s">
        <v>30118</v>
      </c>
      <c r="D5403" s="841" t="s">
        <v>25930</v>
      </c>
      <c r="E5403" s="837">
        <v>3000</v>
      </c>
      <c r="F5403" s="269" t="s">
        <v>27656</v>
      </c>
      <c r="G5403" s="841" t="s">
        <v>27657</v>
      </c>
      <c r="H5403" s="842" t="s">
        <v>15416</v>
      </c>
      <c r="I5403" s="842" t="s">
        <v>25083</v>
      </c>
      <c r="J5403" s="107" t="s">
        <v>19093</v>
      </c>
      <c r="K5403" s="10">
        <v>1</v>
      </c>
      <c r="L5403" s="10">
        <v>12</v>
      </c>
      <c r="M5403" s="838">
        <v>38913.599999999999</v>
      </c>
      <c r="N5403" s="10">
        <v>1</v>
      </c>
      <c r="O5403" s="107">
        <v>6</v>
      </c>
      <c r="P5403" s="838">
        <v>19159.199999999997</v>
      </c>
      <c r="Q5403" s="10">
        <v>1</v>
      </c>
      <c r="R5403" s="107">
        <v>12</v>
      </c>
    </row>
    <row r="5404" spans="1:18" s="843" customFormat="1" ht="22.5" x14ac:dyDescent="0.25">
      <c r="A5404" s="107" t="s">
        <v>25077</v>
      </c>
      <c r="B5404" s="10" t="s">
        <v>25078</v>
      </c>
      <c r="C5404" s="269" t="s">
        <v>30118</v>
      </c>
      <c r="D5404" s="841" t="s">
        <v>27238</v>
      </c>
      <c r="E5404" s="837">
        <v>8000</v>
      </c>
      <c r="F5404" s="269" t="s">
        <v>27658</v>
      </c>
      <c r="G5404" s="841" t="s">
        <v>27659</v>
      </c>
      <c r="H5404" s="842" t="s">
        <v>15416</v>
      </c>
      <c r="I5404" s="842" t="s">
        <v>25083</v>
      </c>
      <c r="J5404" s="107" t="s">
        <v>19093</v>
      </c>
      <c r="K5404" s="10">
        <v>1</v>
      </c>
      <c r="L5404" s="10">
        <v>12</v>
      </c>
      <c r="M5404" s="838">
        <v>98913.60000000002</v>
      </c>
      <c r="N5404" s="10">
        <v>1</v>
      </c>
      <c r="O5404" s="107">
        <v>6</v>
      </c>
      <c r="P5404" s="838">
        <v>49159.200000000004</v>
      </c>
      <c r="Q5404" s="10">
        <v>1</v>
      </c>
      <c r="R5404" s="107">
        <v>12</v>
      </c>
    </row>
    <row r="5405" spans="1:18" s="843" customFormat="1" ht="22.5" x14ac:dyDescent="0.25">
      <c r="A5405" s="107" t="s">
        <v>25077</v>
      </c>
      <c r="B5405" s="10" t="s">
        <v>25078</v>
      </c>
      <c r="C5405" s="269" t="s">
        <v>30118</v>
      </c>
      <c r="D5405" s="841" t="s">
        <v>25930</v>
      </c>
      <c r="E5405" s="837">
        <v>4500</v>
      </c>
      <c r="F5405" s="269" t="s">
        <v>27660</v>
      </c>
      <c r="G5405" s="841" t="s">
        <v>27661</v>
      </c>
      <c r="H5405" s="842" t="s">
        <v>15416</v>
      </c>
      <c r="I5405" s="842" t="s">
        <v>25083</v>
      </c>
      <c r="J5405" s="107" t="s">
        <v>19093</v>
      </c>
      <c r="K5405" s="10">
        <v>1</v>
      </c>
      <c r="L5405" s="10">
        <v>12</v>
      </c>
      <c r="M5405" s="838">
        <v>56913.600000000013</v>
      </c>
      <c r="N5405" s="10">
        <v>1</v>
      </c>
      <c r="O5405" s="107">
        <v>6</v>
      </c>
      <c r="P5405" s="838">
        <v>28159.199999999997</v>
      </c>
      <c r="Q5405" s="10">
        <v>1</v>
      </c>
      <c r="R5405" s="107">
        <v>12</v>
      </c>
    </row>
    <row r="5406" spans="1:18" s="843" customFormat="1" ht="22.5" x14ac:dyDescent="0.25">
      <c r="A5406" s="107" t="s">
        <v>25077</v>
      </c>
      <c r="B5406" s="10" t="s">
        <v>25078</v>
      </c>
      <c r="C5406" s="269" t="s">
        <v>30118</v>
      </c>
      <c r="D5406" s="841" t="s">
        <v>27662</v>
      </c>
      <c r="E5406" s="837">
        <v>2000</v>
      </c>
      <c r="F5406" s="269" t="s">
        <v>27663</v>
      </c>
      <c r="G5406" s="841" t="s">
        <v>27664</v>
      </c>
      <c r="H5406" s="842" t="s">
        <v>15416</v>
      </c>
      <c r="I5406" s="842" t="s">
        <v>25083</v>
      </c>
      <c r="J5406" s="107" t="s">
        <v>19093</v>
      </c>
      <c r="K5406" s="10">
        <v>1</v>
      </c>
      <c r="L5406" s="10">
        <v>12</v>
      </c>
      <c r="M5406" s="838">
        <v>26697</v>
      </c>
      <c r="N5406" s="10">
        <v>1</v>
      </c>
      <c r="O5406" s="107">
        <v>6</v>
      </c>
      <c r="P5406" s="838">
        <v>13080</v>
      </c>
      <c r="Q5406" s="10">
        <v>1</v>
      </c>
      <c r="R5406" s="107">
        <v>12</v>
      </c>
    </row>
    <row r="5407" spans="1:18" s="843" customFormat="1" ht="22.5" x14ac:dyDescent="0.25">
      <c r="A5407" s="107" t="s">
        <v>25077</v>
      </c>
      <c r="B5407" s="10" t="s">
        <v>25078</v>
      </c>
      <c r="C5407" s="269" t="s">
        <v>30118</v>
      </c>
      <c r="D5407" s="841" t="s">
        <v>27337</v>
      </c>
      <c r="E5407" s="837">
        <v>3500</v>
      </c>
      <c r="F5407" s="269" t="s">
        <v>27665</v>
      </c>
      <c r="G5407" s="841" t="s">
        <v>27666</v>
      </c>
      <c r="H5407" s="842" t="s">
        <v>15416</v>
      </c>
      <c r="I5407" s="842" t="s">
        <v>25083</v>
      </c>
      <c r="J5407" s="107" t="s">
        <v>19093</v>
      </c>
      <c r="K5407" s="10">
        <v>1</v>
      </c>
      <c r="L5407" s="10">
        <v>12</v>
      </c>
      <c r="M5407" s="838">
        <v>44913.600000000006</v>
      </c>
      <c r="N5407" s="10">
        <v>1</v>
      </c>
      <c r="O5407" s="107">
        <v>6</v>
      </c>
      <c r="P5407" s="838">
        <v>22159.199999999997</v>
      </c>
      <c r="Q5407" s="10">
        <v>1</v>
      </c>
      <c r="R5407" s="107">
        <v>12</v>
      </c>
    </row>
    <row r="5408" spans="1:18" s="843" customFormat="1" ht="22.5" x14ac:dyDescent="0.25">
      <c r="A5408" s="107" t="s">
        <v>25077</v>
      </c>
      <c r="B5408" s="10" t="s">
        <v>25078</v>
      </c>
      <c r="C5408" s="269" t="s">
        <v>30118</v>
      </c>
      <c r="D5408" s="841" t="s">
        <v>25930</v>
      </c>
      <c r="E5408" s="837">
        <v>3000</v>
      </c>
      <c r="F5408" s="269" t="s">
        <v>27667</v>
      </c>
      <c r="G5408" s="841" t="s">
        <v>27668</v>
      </c>
      <c r="H5408" s="842" t="s">
        <v>15416</v>
      </c>
      <c r="I5408" s="842" t="s">
        <v>25083</v>
      </c>
      <c r="J5408" s="107" t="s">
        <v>19093</v>
      </c>
      <c r="K5408" s="10">
        <v>1</v>
      </c>
      <c r="L5408" s="10">
        <v>12</v>
      </c>
      <c r="M5408" s="838">
        <v>37150.285000000003</v>
      </c>
      <c r="N5408" s="10">
        <v>1</v>
      </c>
      <c r="O5408" s="107">
        <v>6</v>
      </c>
      <c r="P5408" s="838">
        <v>19159.199999999997</v>
      </c>
      <c r="Q5408" s="10">
        <v>1</v>
      </c>
      <c r="R5408" s="107">
        <v>12</v>
      </c>
    </row>
    <row r="5409" spans="1:18" s="843" customFormat="1" ht="22.5" x14ac:dyDescent="0.25">
      <c r="A5409" s="107" t="s">
        <v>25077</v>
      </c>
      <c r="B5409" s="10" t="s">
        <v>25078</v>
      </c>
      <c r="C5409" s="269" t="s">
        <v>30118</v>
      </c>
      <c r="D5409" s="841" t="s">
        <v>27669</v>
      </c>
      <c r="E5409" s="837">
        <v>5000</v>
      </c>
      <c r="F5409" s="269" t="s">
        <v>27670</v>
      </c>
      <c r="G5409" s="841" t="s">
        <v>27671</v>
      </c>
      <c r="H5409" s="842" t="s">
        <v>15416</v>
      </c>
      <c r="I5409" s="842" t="s">
        <v>25083</v>
      </c>
      <c r="J5409" s="107" t="s">
        <v>19093</v>
      </c>
      <c r="K5409" s="10">
        <v>1</v>
      </c>
      <c r="L5409" s="10">
        <v>12</v>
      </c>
      <c r="M5409" s="838">
        <v>62913.600000000013</v>
      </c>
      <c r="N5409" s="10">
        <v>1</v>
      </c>
      <c r="O5409" s="107">
        <v>6</v>
      </c>
      <c r="P5409" s="838">
        <v>31159.199999999997</v>
      </c>
      <c r="Q5409" s="10">
        <v>1</v>
      </c>
      <c r="R5409" s="107">
        <v>12</v>
      </c>
    </row>
    <row r="5410" spans="1:18" s="843" customFormat="1" ht="22.5" x14ac:dyDescent="0.25">
      <c r="A5410" s="107" t="s">
        <v>25077</v>
      </c>
      <c r="B5410" s="10" t="s">
        <v>25078</v>
      </c>
      <c r="C5410" s="269" t="s">
        <v>30118</v>
      </c>
      <c r="D5410" s="841" t="s">
        <v>27274</v>
      </c>
      <c r="E5410" s="837">
        <v>6500</v>
      </c>
      <c r="F5410" s="269" t="s">
        <v>27672</v>
      </c>
      <c r="G5410" s="841" t="s">
        <v>27673</v>
      </c>
      <c r="H5410" s="842" t="s">
        <v>15416</v>
      </c>
      <c r="I5410" s="842" t="s">
        <v>25083</v>
      </c>
      <c r="J5410" s="107" t="s">
        <v>19093</v>
      </c>
      <c r="K5410" s="10">
        <v>1</v>
      </c>
      <c r="L5410" s="10">
        <v>12</v>
      </c>
      <c r="M5410" s="838">
        <v>80913.60000000002</v>
      </c>
      <c r="N5410" s="10">
        <v>1</v>
      </c>
      <c r="O5410" s="107">
        <v>6</v>
      </c>
      <c r="P5410" s="838">
        <v>40159.200000000004</v>
      </c>
      <c r="Q5410" s="10">
        <v>1</v>
      </c>
      <c r="R5410" s="107">
        <v>12</v>
      </c>
    </row>
    <row r="5411" spans="1:18" s="843" customFormat="1" ht="22.5" x14ac:dyDescent="0.25">
      <c r="A5411" s="107" t="s">
        <v>25077</v>
      </c>
      <c r="B5411" s="10" t="s">
        <v>25078</v>
      </c>
      <c r="C5411" s="269" t="s">
        <v>30118</v>
      </c>
      <c r="D5411" s="841" t="s">
        <v>15644</v>
      </c>
      <c r="E5411" s="837">
        <v>1400</v>
      </c>
      <c r="F5411" s="269" t="s">
        <v>27674</v>
      </c>
      <c r="G5411" s="841" t="s">
        <v>27675</v>
      </c>
      <c r="H5411" s="842" t="s">
        <v>15416</v>
      </c>
      <c r="I5411" s="842" t="s">
        <v>25083</v>
      </c>
      <c r="J5411" s="107" t="s">
        <v>19093</v>
      </c>
      <c r="K5411" s="10">
        <v>1</v>
      </c>
      <c r="L5411" s="10">
        <v>12</v>
      </c>
      <c r="M5411" s="838">
        <v>18340.329700000002</v>
      </c>
      <c r="N5411" s="10">
        <v>1</v>
      </c>
      <c r="O5411" s="107">
        <v>6</v>
      </c>
      <c r="P5411" s="838">
        <v>8952.5406000000003</v>
      </c>
      <c r="Q5411" s="10">
        <v>1</v>
      </c>
      <c r="R5411" s="107">
        <v>12</v>
      </c>
    </row>
    <row r="5412" spans="1:18" s="843" customFormat="1" ht="22.5" x14ac:dyDescent="0.25">
      <c r="A5412" s="107" t="s">
        <v>25077</v>
      </c>
      <c r="B5412" s="10" t="s">
        <v>25078</v>
      </c>
      <c r="C5412" s="269" t="s">
        <v>30118</v>
      </c>
      <c r="D5412" s="841" t="s">
        <v>15774</v>
      </c>
      <c r="E5412" s="837">
        <v>3000</v>
      </c>
      <c r="F5412" s="269" t="s">
        <v>27676</v>
      </c>
      <c r="G5412" s="841" t="s">
        <v>27677</v>
      </c>
      <c r="H5412" s="842" t="s">
        <v>15416</v>
      </c>
      <c r="I5412" s="842" t="s">
        <v>25083</v>
      </c>
      <c r="J5412" s="107" t="s">
        <v>19093</v>
      </c>
      <c r="K5412" s="10">
        <v>1</v>
      </c>
      <c r="L5412" s="10">
        <v>12</v>
      </c>
      <c r="M5412" s="838">
        <v>38913.599999999999</v>
      </c>
      <c r="N5412" s="10">
        <v>1</v>
      </c>
      <c r="O5412" s="107">
        <v>6</v>
      </c>
      <c r="P5412" s="838">
        <v>19159.199999999997</v>
      </c>
      <c r="Q5412" s="10">
        <v>1</v>
      </c>
      <c r="R5412" s="107">
        <v>12</v>
      </c>
    </row>
    <row r="5413" spans="1:18" s="843" customFormat="1" ht="22.5" x14ac:dyDescent="0.25">
      <c r="A5413" s="107" t="s">
        <v>25077</v>
      </c>
      <c r="B5413" s="10" t="s">
        <v>25078</v>
      </c>
      <c r="C5413" s="269" t="s">
        <v>30118</v>
      </c>
      <c r="D5413" s="841" t="s">
        <v>15774</v>
      </c>
      <c r="E5413" s="837">
        <v>3000</v>
      </c>
      <c r="F5413" s="269" t="s">
        <v>27678</v>
      </c>
      <c r="G5413" s="841" t="s">
        <v>27679</v>
      </c>
      <c r="H5413" s="842" t="s">
        <v>15416</v>
      </c>
      <c r="I5413" s="842" t="s">
        <v>25083</v>
      </c>
      <c r="J5413" s="107" t="s">
        <v>19093</v>
      </c>
      <c r="K5413" s="10">
        <v>1</v>
      </c>
      <c r="L5413" s="10">
        <v>12</v>
      </c>
      <c r="M5413" s="838">
        <v>38913.599999999999</v>
      </c>
      <c r="N5413" s="10">
        <v>1</v>
      </c>
      <c r="O5413" s="107">
        <v>6</v>
      </c>
      <c r="P5413" s="838">
        <v>19159.199999999997</v>
      </c>
      <c r="Q5413" s="10">
        <v>1</v>
      </c>
      <c r="R5413" s="107">
        <v>12</v>
      </c>
    </row>
    <row r="5414" spans="1:18" s="843" customFormat="1" ht="22.5" x14ac:dyDescent="0.25">
      <c r="A5414" s="107" t="s">
        <v>25077</v>
      </c>
      <c r="B5414" s="10" t="s">
        <v>25078</v>
      </c>
      <c r="C5414" s="269" t="s">
        <v>30118</v>
      </c>
      <c r="D5414" s="841" t="s">
        <v>19747</v>
      </c>
      <c r="E5414" s="837">
        <v>5000</v>
      </c>
      <c r="F5414" s="269" t="s">
        <v>27680</v>
      </c>
      <c r="G5414" s="841" t="s">
        <v>27681</v>
      </c>
      <c r="H5414" s="842" t="s">
        <v>15416</v>
      </c>
      <c r="I5414" s="842" t="s">
        <v>25083</v>
      </c>
      <c r="J5414" s="107" t="s">
        <v>19093</v>
      </c>
      <c r="K5414" s="10">
        <v>1</v>
      </c>
      <c r="L5414" s="10">
        <v>12</v>
      </c>
      <c r="M5414" s="838">
        <v>62913.600000000013</v>
      </c>
      <c r="N5414" s="10">
        <v>1</v>
      </c>
      <c r="O5414" s="107">
        <v>6</v>
      </c>
      <c r="P5414" s="838">
        <v>31159.199999999997</v>
      </c>
      <c r="Q5414" s="10">
        <v>1</v>
      </c>
      <c r="R5414" s="107">
        <v>12</v>
      </c>
    </row>
    <row r="5415" spans="1:18" s="843" customFormat="1" ht="22.5" x14ac:dyDescent="0.25">
      <c r="A5415" s="107" t="s">
        <v>25077</v>
      </c>
      <c r="B5415" s="10" t="s">
        <v>25078</v>
      </c>
      <c r="C5415" s="269" t="s">
        <v>30118</v>
      </c>
      <c r="D5415" s="841" t="s">
        <v>25321</v>
      </c>
      <c r="E5415" s="837">
        <v>2000</v>
      </c>
      <c r="F5415" s="269" t="s">
        <v>27682</v>
      </c>
      <c r="G5415" s="841" t="s">
        <v>27683</v>
      </c>
      <c r="H5415" s="842" t="s">
        <v>15416</v>
      </c>
      <c r="I5415" s="842" t="s">
        <v>25083</v>
      </c>
      <c r="J5415" s="107" t="s">
        <v>19093</v>
      </c>
      <c r="K5415" s="10">
        <v>1</v>
      </c>
      <c r="L5415" s="10">
        <v>12</v>
      </c>
      <c r="M5415" s="838">
        <v>26697</v>
      </c>
      <c r="N5415" s="10">
        <v>1</v>
      </c>
      <c r="O5415" s="107">
        <v>6</v>
      </c>
      <c r="P5415" s="838">
        <v>13080</v>
      </c>
      <c r="Q5415" s="10">
        <v>1</v>
      </c>
      <c r="R5415" s="107">
        <v>12</v>
      </c>
    </row>
    <row r="5416" spans="1:18" s="843" customFormat="1" ht="22.5" x14ac:dyDescent="0.25">
      <c r="A5416" s="107" t="s">
        <v>25077</v>
      </c>
      <c r="B5416" s="10" t="s">
        <v>25078</v>
      </c>
      <c r="C5416" s="269" t="s">
        <v>30118</v>
      </c>
      <c r="D5416" s="841" t="s">
        <v>27684</v>
      </c>
      <c r="E5416" s="837">
        <v>3000</v>
      </c>
      <c r="F5416" s="269" t="s">
        <v>27685</v>
      </c>
      <c r="G5416" s="841" t="s">
        <v>27686</v>
      </c>
      <c r="H5416" s="842" t="s">
        <v>15416</v>
      </c>
      <c r="I5416" s="842" t="s">
        <v>25083</v>
      </c>
      <c r="J5416" s="107" t="s">
        <v>19090</v>
      </c>
      <c r="K5416" s="10">
        <v>1</v>
      </c>
      <c r="L5416" s="10">
        <v>12</v>
      </c>
      <c r="M5416" s="838">
        <v>38913.599999999999</v>
      </c>
      <c r="N5416" s="10">
        <v>1</v>
      </c>
      <c r="O5416" s="107">
        <v>6</v>
      </c>
      <c r="P5416" s="838">
        <v>19159.199999999997</v>
      </c>
      <c r="Q5416" s="10">
        <v>1</v>
      </c>
      <c r="R5416" s="107">
        <v>12</v>
      </c>
    </row>
    <row r="5417" spans="1:18" s="843" customFormat="1" ht="22.5" x14ac:dyDescent="0.25">
      <c r="A5417" s="107" t="s">
        <v>25077</v>
      </c>
      <c r="B5417" s="10" t="s">
        <v>25078</v>
      </c>
      <c r="C5417" s="269" t="s">
        <v>30118</v>
      </c>
      <c r="D5417" s="841" t="s">
        <v>27687</v>
      </c>
      <c r="E5417" s="837">
        <v>3500</v>
      </c>
      <c r="F5417" s="269" t="s">
        <v>27688</v>
      </c>
      <c r="G5417" s="841" t="s">
        <v>27689</v>
      </c>
      <c r="H5417" s="842" t="s">
        <v>15416</v>
      </c>
      <c r="I5417" s="842" t="s">
        <v>25083</v>
      </c>
      <c r="J5417" s="107" t="s">
        <v>19093</v>
      </c>
      <c r="K5417" s="10">
        <v>1</v>
      </c>
      <c r="L5417" s="10">
        <v>12</v>
      </c>
      <c r="M5417" s="838">
        <v>44913.600000000006</v>
      </c>
      <c r="N5417" s="10">
        <v>1</v>
      </c>
      <c r="O5417" s="107">
        <v>6</v>
      </c>
      <c r="P5417" s="838">
        <v>22159.199999999997</v>
      </c>
      <c r="Q5417" s="10">
        <v>1</v>
      </c>
      <c r="R5417" s="107">
        <v>12</v>
      </c>
    </row>
    <row r="5418" spans="1:18" s="843" customFormat="1" ht="22.5" x14ac:dyDescent="0.25">
      <c r="A5418" s="107" t="s">
        <v>25077</v>
      </c>
      <c r="B5418" s="10" t="s">
        <v>25078</v>
      </c>
      <c r="C5418" s="269" t="s">
        <v>30118</v>
      </c>
      <c r="D5418" s="841" t="s">
        <v>27690</v>
      </c>
      <c r="E5418" s="837">
        <v>4500</v>
      </c>
      <c r="F5418" s="269" t="s">
        <v>27691</v>
      </c>
      <c r="G5418" s="841" t="s">
        <v>27692</v>
      </c>
      <c r="H5418" s="842" t="s">
        <v>15416</v>
      </c>
      <c r="I5418" s="842" t="s">
        <v>25083</v>
      </c>
      <c r="J5418" s="107" t="s">
        <v>19093</v>
      </c>
      <c r="K5418" s="10">
        <v>1</v>
      </c>
      <c r="L5418" s="10">
        <v>2</v>
      </c>
      <c r="M5418" s="838">
        <v>9228.93</v>
      </c>
      <c r="N5418" s="10">
        <v>1</v>
      </c>
      <c r="O5418" s="107">
        <v>6</v>
      </c>
      <c r="P5418" s="838">
        <v>28159.199999999997</v>
      </c>
      <c r="Q5418" s="10">
        <v>1</v>
      </c>
      <c r="R5418" s="107">
        <v>12</v>
      </c>
    </row>
    <row r="5419" spans="1:18" s="843" customFormat="1" ht="22.5" x14ac:dyDescent="0.25">
      <c r="A5419" s="107" t="s">
        <v>25077</v>
      </c>
      <c r="B5419" s="10" t="s">
        <v>25078</v>
      </c>
      <c r="C5419" s="269" t="s">
        <v>30118</v>
      </c>
      <c r="D5419" s="841" t="s">
        <v>27519</v>
      </c>
      <c r="E5419" s="837">
        <v>3000</v>
      </c>
      <c r="F5419" s="269" t="s">
        <v>27693</v>
      </c>
      <c r="G5419" s="841" t="s">
        <v>27694</v>
      </c>
      <c r="H5419" s="842" t="s">
        <v>15416</v>
      </c>
      <c r="I5419" s="842" t="s">
        <v>25131</v>
      </c>
      <c r="J5419" s="107" t="s">
        <v>19097</v>
      </c>
      <c r="K5419" s="10">
        <v>1</v>
      </c>
      <c r="L5419" s="10">
        <v>12</v>
      </c>
      <c r="M5419" s="838">
        <v>39108.18</v>
      </c>
      <c r="N5419" s="10">
        <v>1</v>
      </c>
      <c r="O5419" s="107">
        <v>6</v>
      </c>
      <c r="P5419" s="838">
        <v>19159.199999999997</v>
      </c>
      <c r="Q5419" s="10">
        <v>1</v>
      </c>
      <c r="R5419" s="107">
        <v>12</v>
      </c>
    </row>
    <row r="5420" spans="1:18" s="843" customFormat="1" ht="22.5" x14ac:dyDescent="0.25">
      <c r="A5420" s="107" t="s">
        <v>25077</v>
      </c>
      <c r="B5420" s="10" t="s">
        <v>25078</v>
      </c>
      <c r="C5420" s="269" t="s">
        <v>30118</v>
      </c>
      <c r="D5420" s="841" t="s">
        <v>27253</v>
      </c>
      <c r="E5420" s="837">
        <v>5000</v>
      </c>
      <c r="F5420" s="269" t="s">
        <v>27695</v>
      </c>
      <c r="G5420" s="841" t="s">
        <v>27696</v>
      </c>
      <c r="H5420" s="842" t="s">
        <v>15416</v>
      </c>
      <c r="I5420" s="842" t="s">
        <v>25083</v>
      </c>
      <c r="J5420" s="107" t="s">
        <v>19093</v>
      </c>
      <c r="K5420" s="10">
        <v>1</v>
      </c>
      <c r="L5420" s="10">
        <v>12</v>
      </c>
      <c r="M5420" s="838">
        <v>62913.600000000013</v>
      </c>
      <c r="N5420" s="10">
        <v>1</v>
      </c>
      <c r="O5420" s="107">
        <v>6</v>
      </c>
      <c r="P5420" s="838">
        <v>31159.199999999997</v>
      </c>
      <c r="Q5420" s="10">
        <v>1</v>
      </c>
      <c r="R5420" s="107">
        <v>12</v>
      </c>
    </row>
    <row r="5421" spans="1:18" s="843" customFormat="1" ht="22.5" x14ac:dyDescent="0.25">
      <c r="A5421" s="107" t="s">
        <v>25077</v>
      </c>
      <c r="B5421" s="10" t="s">
        <v>25078</v>
      </c>
      <c r="C5421" s="269" t="s">
        <v>30118</v>
      </c>
      <c r="D5421" s="841" t="s">
        <v>27697</v>
      </c>
      <c r="E5421" s="837">
        <v>8000</v>
      </c>
      <c r="F5421" s="269" t="s">
        <v>27698</v>
      </c>
      <c r="G5421" s="841" t="s">
        <v>27699</v>
      </c>
      <c r="H5421" s="842" t="s">
        <v>15416</v>
      </c>
      <c r="I5421" s="842" t="s">
        <v>25083</v>
      </c>
      <c r="J5421" s="107" t="s">
        <v>19093</v>
      </c>
      <c r="K5421" s="10">
        <v>1</v>
      </c>
      <c r="L5421" s="10">
        <v>12</v>
      </c>
      <c r="M5421" s="838">
        <v>99213.60000000002</v>
      </c>
      <c r="N5421" s="10">
        <v>1</v>
      </c>
      <c r="O5421" s="107">
        <v>6</v>
      </c>
      <c r="P5421" s="838">
        <v>49159.200000000004</v>
      </c>
      <c r="Q5421" s="10">
        <v>1</v>
      </c>
      <c r="R5421" s="107">
        <v>12</v>
      </c>
    </row>
    <row r="5422" spans="1:18" s="843" customFormat="1" ht="22.5" x14ac:dyDescent="0.25">
      <c r="A5422" s="107" t="s">
        <v>25077</v>
      </c>
      <c r="B5422" s="10" t="s">
        <v>25078</v>
      </c>
      <c r="C5422" s="269" t="s">
        <v>30118</v>
      </c>
      <c r="D5422" s="841" t="s">
        <v>27700</v>
      </c>
      <c r="E5422" s="837">
        <v>3000</v>
      </c>
      <c r="F5422" s="269" t="s">
        <v>27701</v>
      </c>
      <c r="G5422" s="841" t="s">
        <v>27702</v>
      </c>
      <c r="H5422" s="842" t="s">
        <v>15416</v>
      </c>
      <c r="I5422" s="842" t="s">
        <v>25083</v>
      </c>
      <c r="J5422" s="107" t="s">
        <v>19093</v>
      </c>
      <c r="K5422" s="10">
        <v>1</v>
      </c>
      <c r="L5422" s="10">
        <v>12</v>
      </c>
      <c r="M5422" s="838">
        <v>36362.429999999993</v>
      </c>
      <c r="N5422" s="10">
        <v>1</v>
      </c>
      <c r="O5422" s="107">
        <v>6</v>
      </c>
      <c r="P5422" s="838">
        <v>13688.61</v>
      </c>
      <c r="Q5422" s="10">
        <v>1</v>
      </c>
      <c r="R5422" s="107">
        <v>12</v>
      </c>
    </row>
    <row r="5423" spans="1:18" s="843" customFormat="1" ht="22.5" x14ac:dyDescent="0.25">
      <c r="A5423" s="107" t="s">
        <v>25077</v>
      </c>
      <c r="B5423" s="10" t="s">
        <v>25078</v>
      </c>
      <c r="C5423" s="269" t="s">
        <v>30118</v>
      </c>
      <c r="D5423" s="841" t="s">
        <v>15482</v>
      </c>
      <c r="E5423" s="837">
        <v>2000</v>
      </c>
      <c r="F5423" s="269" t="s">
        <v>27703</v>
      </c>
      <c r="G5423" s="841" t="s">
        <v>27704</v>
      </c>
      <c r="H5423" s="842" t="s">
        <v>15416</v>
      </c>
      <c r="I5423" s="842" t="s">
        <v>25131</v>
      </c>
      <c r="J5423" s="107" t="s">
        <v>19097</v>
      </c>
      <c r="K5423" s="10">
        <v>1</v>
      </c>
      <c r="L5423" s="10">
        <v>12</v>
      </c>
      <c r="M5423" s="838">
        <v>26697</v>
      </c>
      <c r="N5423" s="10">
        <v>1</v>
      </c>
      <c r="O5423" s="107">
        <v>6</v>
      </c>
      <c r="P5423" s="838">
        <v>13080</v>
      </c>
      <c r="Q5423" s="10">
        <v>1</v>
      </c>
      <c r="R5423" s="107">
        <v>12</v>
      </c>
    </row>
    <row r="5424" spans="1:18" s="843" customFormat="1" ht="22.5" x14ac:dyDescent="0.25">
      <c r="A5424" s="107" t="s">
        <v>25077</v>
      </c>
      <c r="B5424" s="10" t="s">
        <v>25078</v>
      </c>
      <c r="C5424" s="269" t="s">
        <v>30118</v>
      </c>
      <c r="D5424" s="841" t="s">
        <v>27705</v>
      </c>
      <c r="E5424" s="837">
        <v>3000</v>
      </c>
      <c r="F5424" s="269" t="s">
        <v>27706</v>
      </c>
      <c r="G5424" s="841" t="s">
        <v>27707</v>
      </c>
      <c r="H5424" s="842" t="s">
        <v>15416</v>
      </c>
      <c r="I5424" s="842" t="s">
        <v>25131</v>
      </c>
      <c r="J5424" s="107" t="s">
        <v>19093</v>
      </c>
      <c r="K5424" s="10">
        <v>1</v>
      </c>
      <c r="L5424" s="10">
        <v>12</v>
      </c>
      <c r="M5424" s="838">
        <v>38913.599999999999</v>
      </c>
      <c r="N5424" s="10">
        <v>1</v>
      </c>
      <c r="O5424" s="107">
        <v>6</v>
      </c>
      <c r="P5424" s="838">
        <v>19159.199999999997</v>
      </c>
      <c r="Q5424" s="10">
        <v>1</v>
      </c>
      <c r="R5424" s="107">
        <v>12</v>
      </c>
    </row>
    <row r="5425" spans="1:18" s="843" customFormat="1" ht="22.5" x14ac:dyDescent="0.25">
      <c r="A5425" s="107" t="s">
        <v>25077</v>
      </c>
      <c r="B5425" s="10" t="s">
        <v>25078</v>
      </c>
      <c r="C5425" s="269" t="s">
        <v>30118</v>
      </c>
      <c r="D5425" s="841" t="s">
        <v>16620</v>
      </c>
      <c r="E5425" s="837">
        <v>7500</v>
      </c>
      <c r="F5425" s="269" t="s">
        <v>27708</v>
      </c>
      <c r="G5425" s="841" t="s">
        <v>27709</v>
      </c>
      <c r="H5425" s="842" t="s">
        <v>15416</v>
      </c>
      <c r="I5425" s="842" t="s">
        <v>25083</v>
      </c>
      <c r="J5425" s="107" t="s">
        <v>19093</v>
      </c>
      <c r="K5425" s="10">
        <v>1</v>
      </c>
      <c r="L5425" s="10">
        <v>2</v>
      </c>
      <c r="M5425" s="838">
        <v>15028.93</v>
      </c>
      <c r="N5425" s="10">
        <v>1</v>
      </c>
      <c r="O5425" s="107">
        <v>6</v>
      </c>
      <c r="P5425" s="838">
        <v>46159.200000000004</v>
      </c>
      <c r="Q5425" s="10">
        <v>1</v>
      </c>
      <c r="R5425" s="107">
        <v>12</v>
      </c>
    </row>
    <row r="5426" spans="1:18" s="843" customFormat="1" ht="22.5" x14ac:dyDescent="0.25">
      <c r="A5426" s="107" t="s">
        <v>25077</v>
      </c>
      <c r="B5426" s="10" t="s">
        <v>25078</v>
      </c>
      <c r="C5426" s="269" t="s">
        <v>30118</v>
      </c>
      <c r="D5426" s="841" t="s">
        <v>25930</v>
      </c>
      <c r="E5426" s="837">
        <v>4500</v>
      </c>
      <c r="F5426" s="269" t="s">
        <v>27710</v>
      </c>
      <c r="G5426" s="841" t="s">
        <v>27711</v>
      </c>
      <c r="H5426" s="842" t="s">
        <v>15416</v>
      </c>
      <c r="I5426" s="842" t="s">
        <v>25083</v>
      </c>
      <c r="J5426" s="107" t="s">
        <v>19093</v>
      </c>
      <c r="K5426" s="10">
        <v>1</v>
      </c>
      <c r="L5426" s="10">
        <v>12</v>
      </c>
      <c r="M5426" s="838">
        <v>56913.600000000013</v>
      </c>
      <c r="N5426" s="10">
        <v>1</v>
      </c>
      <c r="O5426" s="107">
        <v>6</v>
      </c>
      <c r="P5426" s="838">
        <v>28159.199999999997</v>
      </c>
      <c r="Q5426" s="10">
        <v>1</v>
      </c>
      <c r="R5426" s="107">
        <v>12</v>
      </c>
    </row>
    <row r="5427" spans="1:18" s="843" customFormat="1" ht="22.5" x14ac:dyDescent="0.25">
      <c r="A5427" s="107" t="s">
        <v>25077</v>
      </c>
      <c r="B5427" s="10" t="s">
        <v>25078</v>
      </c>
      <c r="C5427" s="269" t="s">
        <v>30118</v>
      </c>
      <c r="D5427" s="841" t="s">
        <v>27552</v>
      </c>
      <c r="E5427" s="837">
        <v>4500</v>
      </c>
      <c r="F5427" s="269" t="s">
        <v>27712</v>
      </c>
      <c r="G5427" s="841" t="s">
        <v>27713</v>
      </c>
      <c r="H5427" s="842" t="s">
        <v>15416</v>
      </c>
      <c r="I5427" s="842" t="s">
        <v>25083</v>
      </c>
      <c r="J5427" s="107" t="s">
        <v>19093</v>
      </c>
      <c r="K5427" s="10">
        <v>1</v>
      </c>
      <c r="L5427" s="10">
        <v>12</v>
      </c>
      <c r="M5427" s="838">
        <v>56560.320000000007</v>
      </c>
      <c r="N5427" s="10">
        <v>1</v>
      </c>
      <c r="O5427" s="107">
        <v>6</v>
      </c>
      <c r="P5427" s="838">
        <v>28159.199999999997</v>
      </c>
      <c r="Q5427" s="10">
        <v>1</v>
      </c>
      <c r="R5427" s="107">
        <v>12</v>
      </c>
    </row>
    <row r="5428" spans="1:18" s="843" customFormat="1" ht="22.5" x14ac:dyDescent="0.25">
      <c r="A5428" s="107" t="s">
        <v>25077</v>
      </c>
      <c r="B5428" s="10" t="s">
        <v>25078</v>
      </c>
      <c r="C5428" s="269" t="s">
        <v>30118</v>
      </c>
      <c r="D5428" s="841" t="s">
        <v>15482</v>
      </c>
      <c r="E5428" s="837">
        <v>2000</v>
      </c>
      <c r="F5428" s="269" t="s">
        <v>27714</v>
      </c>
      <c r="G5428" s="841" t="s">
        <v>27715</v>
      </c>
      <c r="H5428" s="842" t="s">
        <v>15416</v>
      </c>
      <c r="I5428" s="842" t="s">
        <v>25083</v>
      </c>
      <c r="J5428" s="107" t="s">
        <v>19093</v>
      </c>
      <c r="K5428" s="10">
        <v>1</v>
      </c>
      <c r="L5428" s="10">
        <v>12</v>
      </c>
      <c r="M5428" s="838">
        <v>26697</v>
      </c>
      <c r="N5428" s="10">
        <v>1</v>
      </c>
      <c r="O5428" s="107">
        <v>6</v>
      </c>
      <c r="P5428" s="838">
        <v>13080</v>
      </c>
      <c r="Q5428" s="10">
        <v>1</v>
      </c>
      <c r="R5428" s="107">
        <v>12</v>
      </c>
    </row>
    <row r="5429" spans="1:18" s="843" customFormat="1" ht="22.5" x14ac:dyDescent="0.25">
      <c r="A5429" s="107" t="s">
        <v>25077</v>
      </c>
      <c r="B5429" s="10" t="s">
        <v>25078</v>
      </c>
      <c r="C5429" s="269" t="s">
        <v>30118</v>
      </c>
      <c r="D5429" s="841" t="s">
        <v>27643</v>
      </c>
      <c r="E5429" s="837">
        <v>6500</v>
      </c>
      <c r="F5429" s="269" t="s">
        <v>27716</v>
      </c>
      <c r="G5429" s="841" t="s">
        <v>27717</v>
      </c>
      <c r="H5429" s="842" t="s">
        <v>15416</v>
      </c>
      <c r="I5429" s="842" t="s">
        <v>25083</v>
      </c>
      <c r="J5429" s="107" t="s">
        <v>19093</v>
      </c>
      <c r="K5429" s="10">
        <v>1</v>
      </c>
      <c r="L5429" s="10">
        <v>12</v>
      </c>
      <c r="M5429" s="838">
        <v>80913.60000000002</v>
      </c>
      <c r="N5429" s="10">
        <v>1</v>
      </c>
      <c r="O5429" s="107">
        <v>6</v>
      </c>
      <c r="P5429" s="838">
        <v>40159.200000000004</v>
      </c>
      <c r="Q5429" s="10">
        <v>1</v>
      </c>
      <c r="R5429" s="107">
        <v>12</v>
      </c>
    </row>
    <row r="5430" spans="1:18" s="843" customFormat="1" ht="22.5" x14ac:dyDescent="0.25">
      <c r="A5430" s="107" t="s">
        <v>25077</v>
      </c>
      <c r="B5430" s="10" t="s">
        <v>25078</v>
      </c>
      <c r="C5430" s="269" t="s">
        <v>30118</v>
      </c>
      <c r="D5430" s="841" t="s">
        <v>16200</v>
      </c>
      <c r="E5430" s="837">
        <v>4500</v>
      </c>
      <c r="F5430" s="269" t="s">
        <v>27718</v>
      </c>
      <c r="G5430" s="841" t="s">
        <v>27719</v>
      </c>
      <c r="H5430" s="842" t="s">
        <v>15416</v>
      </c>
      <c r="I5430" s="842" t="s">
        <v>25083</v>
      </c>
      <c r="J5430" s="107" t="s">
        <v>19093</v>
      </c>
      <c r="K5430" s="10">
        <v>1</v>
      </c>
      <c r="L5430" s="10">
        <v>12</v>
      </c>
      <c r="M5430" s="838">
        <v>56913.600000000013</v>
      </c>
      <c r="N5430" s="10">
        <v>1</v>
      </c>
      <c r="O5430" s="107">
        <v>6</v>
      </c>
      <c r="P5430" s="838">
        <v>28159.199999999997</v>
      </c>
      <c r="Q5430" s="10">
        <v>1</v>
      </c>
      <c r="R5430" s="107">
        <v>12</v>
      </c>
    </row>
    <row r="5431" spans="1:18" s="843" customFormat="1" ht="22.5" x14ac:dyDescent="0.25">
      <c r="A5431" s="107" t="s">
        <v>25077</v>
      </c>
      <c r="B5431" s="10" t="s">
        <v>25078</v>
      </c>
      <c r="C5431" s="269" t="s">
        <v>30118</v>
      </c>
      <c r="D5431" s="841" t="s">
        <v>27253</v>
      </c>
      <c r="E5431" s="837">
        <v>6500</v>
      </c>
      <c r="F5431" s="269" t="s">
        <v>27720</v>
      </c>
      <c r="G5431" s="841" t="s">
        <v>27721</v>
      </c>
      <c r="H5431" s="842" t="s">
        <v>15416</v>
      </c>
      <c r="I5431" s="842" t="s">
        <v>25083</v>
      </c>
      <c r="J5431" s="107" t="s">
        <v>19093</v>
      </c>
      <c r="K5431" s="10">
        <v>1</v>
      </c>
      <c r="L5431" s="10">
        <v>12</v>
      </c>
      <c r="M5431" s="838">
        <v>80913.60000000002</v>
      </c>
      <c r="N5431" s="10">
        <v>1</v>
      </c>
      <c r="O5431" s="107">
        <v>6</v>
      </c>
      <c r="P5431" s="838">
        <v>40159.200000000004</v>
      </c>
      <c r="Q5431" s="10">
        <v>1</v>
      </c>
      <c r="R5431" s="107">
        <v>12</v>
      </c>
    </row>
    <row r="5432" spans="1:18" s="843" customFormat="1" ht="22.5" x14ac:dyDescent="0.25">
      <c r="A5432" s="107" t="s">
        <v>25077</v>
      </c>
      <c r="B5432" s="10" t="s">
        <v>25078</v>
      </c>
      <c r="C5432" s="269" t="s">
        <v>30118</v>
      </c>
      <c r="D5432" s="841" t="s">
        <v>15644</v>
      </c>
      <c r="E5432" s="837">
        <v>2100</v>
      </c>
      <c r="F5432" s="269" t="s">
        <v>27722</v>
      </c>
      <c r="G5432" s="841" t="s">
        <v>27723</v>
      </c>
      <c r="H5432" s="842" t="s">
        <v>15416</v>
      </c>
      <c r="I5432" s="842" t="s">
        <v>25131</v>
      </c>
      <c r="J5432" s="107" t="s">
        <v>19093</v>
      </c>
      <c r="K5432" s="10">
        <v>1</v>
      </c>
      <c r="L5432" s="10">
        <v>12</v>
      </c>
      <c r="M5432" s="838">
        <v>27795</v>
      </c>
      <c r="N5432" s="10">
        <v>1</v>
      </c>
      <c r="O5432" s="107">
        <v>6</v>
      </c>
      <c r="P5432" s="838">
        <v>13720.5</v>
      </c>
      <c r="Q5432" s="10">
        <v>1</v>
      </c>
      <c r="R5432" s="107">
        <v>12</v>
      </c>
    </row>
    <row r="5433" spans="1:18" s="843" customFormat="1" ht="22.5" x14ac:dyDescent="0.25">
      <c r="A5433" s="107" t="s">
        <v>25077</v>
      </c>
      <c r="B5433" s="10" t="s">
        <v>25078</v>
      </c>
      <c r="C5433" s="269" t="s">
        <v>30118</v>
      </c>
      <c r="D5433" s="841" t="s">
        <v>17032</v>
      </c>
      <c r="E5433" s="837">
        <v>5000</v>
      </c>
      <c r="F5433" s="269" t="s">
        <v>27724</v>
      </c>
      <c r="G5433" s="841" t="s">
        <v>27725</v>
      </c>
      <c r="H5433" s="842" t="s">
        <v>15416</v>
      </c>
      <c r="I5433" s="842" t="s">
        <v>25083</v>
      </c>
      <c r="J5433" s="107" t="s">
        <v>19093</v>
      </c>
      <c r="K5433" s="10">
        <v>1</v>
      </c>
      <c r="L5433" s="10">
        <v>12</v>
      </c>
      <c r="M5433" s="838">
        <v>62913.600000000013</v>
      </c>
      <c r="N5433" s="10">
        <v>1</v>
      </c>
      <c r="O5433" s="107">
        <v>6</v>
      </c>
      <c r="P5433" s="838">
        <v>31159.199999999997</v>
      </c>
      <c r="Q5433" s="10">
        <v>1</v>
      </c>
      <c r="R5433" s="107">
        <v>12</v>
      </c>
    </row>
    <row r="5434" spans="1:18" s="843" customFormat="1" ht="22.5" x14ac:dyDescent="0.25">
      <c r="A5434" s="107" t="s">
        <v>25077</v>
      </c>
      <c r="B5434" s="10" t="s">
        <v>25078</v>
      </c>
      <c r="C5434" s="269" t="s">
        <v>30118</v>
      </c>
      <c r="D5434" s="841" t="s">
        <v>25930</v>
      </c>
      <c r="E5434" s="837">
        <v>3000</v>
      </c>
      <c r="F5434" s="269" t="s">
        <v>27726</v>
      </c>
      <c r="G5434" s="841" t="s">
        <v>27727</v>
      </c>
      <c r="H5434" s="842" t="s">
        <v>15416</v>
      </c>
      <c r="I5434" s="842" t="s">
        <v>25083</v>
      </c>
      <c r="J5434" s="107" t="s">
        <v>19093</v>
      </c>
      <c r="K5434" s="10">
        <v>1</v>
      </c>
      <c r="L5434" s="10">
        <v>12</v>
      </c>
      <c r="M5434" s="838">
        <v>38913.599999999999</v>
      </c>
      <c r="N5434" s="10">
        <v>1</v>
      </c>
      <c r="O5434" s="107">
        <v>6</v>
      </c>
      <c r="P5434" s="838">
        <v>19159.199999999997</v>
      </c>
      <c r="Q5434" s="10">
        <v>1</v>
      </c>
      <c r="R5434" s="107">
        <v>12</v>
      </c>
    </row>
    <row r="5435" spans="1:18" s="843" customFormat="1" ht="22.5" x14ac:dyDescent="0.25">
      <c r="A5435" s="107" t="s">
        <v>25077</v>
      </c>
      <c r="B5435" s="10" t="s">
        <v>25078</v>
      </c>
      <c r="C5435" s="269" t="s">
        <v>30118</v>
      </c>
      <c r="D5435" s="841" t="s">
        <v>27337</v>
      </c>
      <c r="E5435" s="837">
        <v>3500</v>
      </c>
      <c r="F5435" s="269" t="s">
        <v>27728</v>
      </c>
      <c r="G5435" s="841" t="s">
        <v>27729</v>
      </c>
      <c r="H5435" s="842" t="s">
        <v>15416</v>
      </c>
      <c r="I5435" s="842" t="s">
        <v>25083</v>
      </c>
      <c r="J5435" s="107" t="s">
        <v>19093</v>
      </c>
      <c r="K5435" s="10">
        <v>1</v>
      </c>
      <c r="L5435" s="10">
        <v>12</v>
      </c>
      <c r="M5435" s="838">
        <v>44913.600000000006</v>
      </c>
      <c r="N5435" s="10">
        <v>1</v>
      </c>
      <c r="O5435" s="107">
        <v>6</v>
      </c>
      <c r="P5435" s="838">
        <v>22159.199999999997</v>
      </c>
      <c r="Q5435" s="10">
        <v>1</v>
      </c>
      <c r="R5435" s="107">
        <v>12</v>
      </c>
    </row>
    <row r="5436" spans="1:18" s="843" customFormat="1" ht="22.5" x14ac:dyDescent="0.25">
      <c r="A5436" s="107" t="s">
        <v>25077</v>
      </c>
      <c r="B5436" s="10" t="s">
        <v>25078</v>
      </c>
      <c r="C5436" s="269" t="s">
        <v>30118</v>
      </c>
      <c r="D5436" s="841" t="s">
        <v>15644</v>
      </c>
      <c r="E5436" s="837">
        <v>2100</v>
      </c>
      <c r="F5436" s="269" t="s">
        <v>27730</v>
      </c>
      <c r="G5436" s="841" t="s">
        <v>27731</v>
      </c>
      <c r="H5436" s="842" t="s">
        <v>15416</v>
      </c>
      <c r="I5436" s="842" t="s">
        <v>25083</v>
      </c>
      <c r="J5436" s="107" t="s">
        <v>19090</v>
      </c>
      <c r="K5436" s="10">
        <v>1</v>
      </c>
      <c r="L5436" s="10">
        <v>12</v>
      </c>
      <c r="M5436" s="838">
        <v>27795</v>
      </c>
      <c r="N5436" s="10">
        <v>1</v>
      </c>
      <c r="O5436" s="107">
        <v>6</v>
      </c>
      <c r="P5436" s="838">
        <v>13720.5</v>
      </c>
      <c r="Q5436" s="10">
        <v>1</v>
      </c>
      <c r="R5436" s="107">
        <v>12</v>
      </c>
    </row>
    <row r="5437" spans="1:18" s="843" customFormat="1" ht="22.5" x14ac:dyDescent="0.25">
      <c r="A5437" s="107" t="s">
        <v>25077</v>
      </c>
      <c r="B5437" s="10" t="s">
        <v>25078</v>
      </c>
      <c r="C5437" s="269" t="s">
        <v>30118</v>
      </c>
      <c r="D5437" s="841" t="s">
        <v>27337</v>
      </c>
      <c r="E5437" s="837">
        <v>3500</v>
      </c>
      <c r="F5437" s="269" t="s">
        <v>27732</v>
      </c>
      <c r="G5437" s="841" t="s">
        <v>27733</v>
      </c>
      <c r="H5437" s="842" t="s">
        <v>15416</v>
      </c>
      <c r="I5437" s="842" t="s">
        <v>25083</v>
      </c>
      <c r="J5437" s="107" t="s">
        <v>19093</v>
      </c>
      <c r="K5437" s="10">
        <v>1</v>
      </c>
      <c r="L5437" s="10">
        <v>12</v>
      </c>
      <c r="M5437" s="838">
        <v>44913.600000000006</v>
      </c>
      <c r="N5437" s="10">
        <v>1</v>
      </c>
      <c r="O5437" s="107">
        <v>6</v>
      </c>
      <c r="P5437" s="838">
        <v>22159.199999999997</v>
      </c>
      <c r="Q5437" s="10">
        <v>1</v>
      </c>
      <c r="R5437" s="107">
        <v>12</v>
      </c>
    </row>
    <row r="5438" spans="1:18" s="843" customFormat="1" ht="22.5" x14ac:dyDescent="0.25">
      <c r="A5438" s="107" t="s">
        <v>25077</v>
      </c>
      <c r="B5438" s="10" t="s">
        <v>25078</v>
      </c>
      <c r="C5438" s="269" t="s">
        <v>30118</v>
      </c>
      <c r="D5438" s="841" t="s">
        <v>17032</v>
      </c>
      <c r="E5438" s="837">
        <v>5000</v>
      </c>
      <c r="F5438" s="269" t="s">
        <v>27734</v>
      </c>
      <c r="G5438" s="841" t="s">
        <v>27735</v>
      </c>
      <c r="H5438" s="842" t="s">
        <v>15416</v>
      </c>
      <c r="I5438" s="842" t="s">
        <v>25083</v>
      </c>
      <c r="J5438" s="107" t="s">
        <v>19093</v>
      </c>
      <c r="K5438" s="10">
        <v>1</v>
      </c>
      <c r="L5438" s="10">
        <v>12</v>
      </c>
      <c r="M5438" s="838">
        <v>62913.600000000013</v>
      </c>
      <c r="N5438" s="10">
        <v>1</v>
      </c>
      <c r="O5438" s="107">
        <v>6</v>
      </c>
      <c r="P5438" s="838">
        <v>31159.199999999997</v>
      </c>
      <c r="Q5438" s="10">
        <v>1</v>
      </c>
      <c r="R5438" s="107">
        <v>12</v>
      </c>
    </row>
    <row r="5439" spans="1:18" s="843" customFormat="1" ht="22.5" x14ac:dyDescent="0.25">
      <c r="A5439" s="107" t="s">
        <v>25077</v>
      </c>
      <c r="B5439" s="10" t="s">
        <v>25078</v>
      </c>
      <c r="C5439" s="269" t="s">
        <v>30118</v>
      </c>
      <c r="D5439" s="841" t="s">
        <v>27337</v>
      </c>
      <c r="E5439" s="837">
        <v>3500</v>
      </c>
      <c r="F5439" s="269" t="s">
        <v>27736</v>
      </c>
      <c r="G5439" s="841" t="s">
        <v>27737</v>
      </c>
      <c r="H5439" s="842" t="s">
        <v>15416</v>
      </c>
      <c r="I5439" s="842" t="s">
        <v>25083</v>
      </c>
      <c r="J5439" s="107" t="s">
        <v>19093</v>
      </c>
      <c r="K5439" s="10">
        <v>1</v>
      </c>
      <c r="L5439" s="10">
        <v>12</v>
      </c>
      <c r="M5439" s="838">
        <v>44913.600000000006</v>
      </c>
      <c r="N5439" s="10">
        <v>1</v>
      </c>
      <c r="O5439" s="107">
        <v>6</v>
      </c>
      <c r="P5439" s="838">
        <v>15803.929699999999</v>
      </c>
      <c r="Q5439" s="10">
        <v>1</v>
      </c>
      <c r="R5439" s="107">
        <v>12</v>
      </c>
    </row>
    <row r="5440" spans="1:18" s="843" customFormat="1" ht="22.5" x14ac:dyDescent="0.25">
      <c r="A5440" s="107" t="s">
        <v>25077</v>
      </c>
      <c r="B5440" s="10" t="s">
        <v>25078</v>
      </c>
      <c r="C5440" s="269" t="s">
        <v>30118</v>
      </c>
      <c r="D5440" s="841" t="s">
        <v>27738</v>
      </c>
      <c r="E5440" s="837">
        <v>6000</v>
      </c>
      <c r="F5440" s="269" t="s">
        <v>27739</v>
      </c>
      <c r="G5440" s="841" t="s">
        <v>27740</v>
      </c>
      <c r="H5440" s="842" t="s">
        <v>15416</v>
      </c>
      <c r="I5440" s="842" t="s">
        <v>25083</v>
      </c>
      <c r="J5440" s="107" t="s">
        <v>19093</v>
      </c>
      <c r="K5440" s="10">
        <v>1</v>
      </c>
      <c r="L5440" s="10">
        <v>1</v>
      </c>
      <c r="M5440" s="838">
        <v>6217.8</v>
      </c>
      <c r="N5440" s="10">
        <v>1</v>
      </c>
      <c r="O5440" s="107">
        <v>6</v>
      </c>
      <c r="P5440" s="838">
        <v>37159.199999999997</v>
      </c>
      <c r="Q5440" s="10">
        <v>1</v>
      </c>
      <c r="R5440" s="107">
        <v>12</v>
      </c>
    </row>
    <row r="5441" spans="1:18" s="843" customFormat="1" ht="22.5" x14ac:dyDescent="0.25">
      <c r="A5441" s="107" t="s">
        <v>25077</v>
      </c>
      <c r="B5441" s="10" t="s">
        <v>25078</v>
      </c>
      <c r="C5441" s="269" t="s">
        <v>30118</v>
      </c>
      <c r="D5441" s="841" t="s">
        <v>19747</v>
      </c>
      <c r="E5441" s="837">
        <v>5000</v>
      </c>
      <c r="F5441" s="269" t="s">
        <v>27741</v>
      </c>
      <c r="G5441" s="841" t="s">
        <v>27742</v>
      </c>
      <c r="H5441" s="842" t="s">
        <v>15416</v>
      </c>
      <c r="I5441" s="842" t="s">
        <v>25083</v>
      </c>
      <c r="J5441" s="107" t="s">
        <v>19093</v>
      </c>
      <c r="K5441" s="10">
        <v>1</v>
      </c>
      <c r="L5441" s="10">
        <v>12</v>
      </c>
      <c r="M5441" s="838">
        <v>62913.600000000013</v>
      </c>
      <c r="N5441" s="10">
        <v>1</v>
      </c>
      <c r="O5441" s="107">
        <v>6</v>
      </c>
      <c r="P5441" s="838">
        <v>31159.199999999997</v>
      </c>
      <c r="Q5441" s="10">
        <v>1</v>
      </c>
      <c r="R5441" s="107">
        <v>12</v>
      </c>
    </row>
    <row r="5442" spans="1:18" s="843" customFormat="1" ht="22.5" x14ac:dyDescent="0.25">
      <c r="A5442" s="107" t="s">
        <v>25077</v>
      </c>
      <c r="B5442" s="10" t="s">
        <v>25078</v>
      </c>
      <c r="C5442" s="269" t="s">
        <v>30118</v>
      </c>
      <c r="D5442" s="841" t="s">
        <v>27743</v>
      </c>
      <c r="E5442" s="837">
        <v>4500</v>
      </c>
      <c r="F5442" s="269" t="s">
        <v>27744</v>
      </c>
      <c r="G5442" s="841" t="s">
        <v>27745</v>
      </c>
      <c r="H5442" s="842" t="s">
        <v>15416</v>
      </c>
      <c r="I5442" s="842" t="s">
        <v>25083</v>
      </c>
      <c r="J5442" s="107" t="s">
        <v>19093</v>
      </c>
      <c r="K5442" s="10">
        <v>2</v>
      </c>
      <c r="L5442" s="10">
        <v>1</v>
      </c>
      <c r="M5442" s="838">
        <v>4717.8</v>
      </c>
      <c r="N5442" s="10">
        <v>1</v>
      </c>
      <c r="O5442" s="107">
        <v>6</v>
      </c>
      <c r="P5442" s="838">
        <v>28159.199999999997</v>
      </c>
      <c r="Q5442" s="10">
        <v>1</v>
      </c>
      <c r="R5442" s="107">
        <v>12</v>
      </c>
    </row>
    <row r="5443" spans="1:18" s="843" customFormat="1" ht="22.5" x14ac:dyDescent="0.25">
      <c r="A5443" s="107" t="s">
        <v>25077</v>
      </c>
      <c r="B5443" s="10" t="s">
        <v>25078</v>
      </c>
      <c r="C5443" s="269" t="s">
        <v>30118</v>
      </c>
      <c r="D5443" s="841" t="s">
        <v>27337</v>
      </c>
      <c r="E5443" s="837">
        <v>3500</v>
      </c>
      <c r="F5443" s="269" t="s">
        <v>27746</v>
      </c>
      <c r="G5443" s="841" t="s">
        <v>27747</v>
      </c>
      <c r="H5443" s="842" t="s">
        <v>15416</v>
      </c>
      <c r="I5443" s="842" t="s">
        <v>25083</v>
      </c>
      <c r="J5443" s="107" t="s">
        <v>19093</v>
      </c>
      <c r="K5443" s="10">
        <v>1</v>
      </c>
      <c r="L5443" s="10">
        <v>12</v>
      </c>
      <c r="M5443" s="838">
        <v>44913.600000000006</v>
      </c>
      <c r="N5443" s="10">
        <v>1</v>
      </c>
      <c r="O5443" s="107">
        <v>6</v>
      </c>
      <c r="P5443" s="838">
        <v>22159.199999999997</v>
      </c>
      <c r="Q5443" s="10">
        <v>1</v>
      </c>
      <c r="R5443" s="107">
        <v>12</v>
      </c>
    </row>
    <row r="5444" spans="1:18" s="843" customFormat="1" ht="22.5" x14ac:dyDescent="0.25">
      <c r="A5444" s="107" t="s">
        <v>25077</v>
      </c>
      <c r="B5444" s="10" t="s">
        <v>25078</v>
      </c>
      <c r="C5444" s="269" t="s">
        <v>30118</v>
      </c>
      <c r="D5444" s="841" t="s">
        <v>27337</v>
      </c>
      <c r="E5444" s="837">
        <v>3500</v>
      </c>
      <c r="F5444" s="269" t="s">
        <v>27748</v>
      </c>
      <c r="G5444" s="841" t="s">
        <v>27749</v>
      </c>
      <c r="H5444" s="842" t="s">
        <v>15416</v>
      </c>
      <c r="I5444" s="842" t="s">
        <v>25083</v>
      </c>
      <c r="J5444" s="107" t="s">
        <v>19093</v>
      </c>
      <c r="K5444" s="10">
        <v>1</v>
      </c>
      <c r="L5444" s="10">
        <v>12</v>
      </c>
      <c r="M5444" s="838">
        <v>44913.600000000006</v>
      </c>
      <c r="N5444" s="10">
        <v>1</v>
      </c>
      <c r="O5444" s="107">
        <v>6</v>
      </c>
      <c r="P5444" s="838">
        <v>22159.199999999997</v>
      </c>
      <c r="Q5444" s="10">
        <v>1</v>
      </c>
      <c r="R5444" s="107">
        <v>12</v>
      </c>
    </row>
    <row r="5445" spans="1:18" s="843" customFormat="1" ht="22.5" x14ac:dyDescent="0.25">
      <c r="A5445" s="107" t="s">
        <v>25077</v>
      </c>
      <c r="B5445" s="10" t="s">
        <v>25078</v>
      </c>
      <c r="C5445" s="269" t="s">
        <v>30118</v>
      </c>
      <c r="D5445" s="841" t="s">
        <v>27750</v>
      </c>
      <c r="E5445" s="837">
        <v>6500</v>
      </c>
      <c r="F5445" s="269" t="s">
        <v>27751</v>
      </c>
      <c r="G5445" s="841" t="s">
        <v>27752</v>
      </c>
      <c r="H5445" s="842" t="s">
        <v>15416</v>
      </c>
      <c r="I5445" s="842" t="s">
        <v>25083</v>
      </c>
      <c r="J5445" s="107" t="s">
        <v>19090</v>
      </c>
      <c r="K5445" s="10">
        <v>1</v>
      </c>
      <c r="L5445" s="10">
        <v>12</v>
      </c>
      <c r="M5445" s="838">
        <v>77723.000000000015</v>
      </c>
      <c r="N5445" s="10">
        <v>1</v>
      </c>
      <c r="O5445" s="107">
        <v>6</v>
      </c>
      <c r="P5445" s="838">
        <v>40159.200000000004</v>
      </c>
      <c r="Q5445" s="10">
        <v>1</v>
      </c>
      <c r="R5445" s="107">
        <v>12</v>
      </c>
    </row>
    <row r="5446" spans="1:18" s="843" customFormat="1" ht="22.5" x14ac:dyDescent="0.25">
      <c r="A5446" s="107" t="s">
        <v>25077</v>
      </c>
      <c r="B5446" s="10" t="s">
        <v>25078</v>
      </c>
      <c r="C5446" s="269" t="s">
        <v>30118</v>
      </c>
      <c r="D5446" s="841" t="s">
        <v>27753</v>
      </c>
      <c r="E5446" s="837">
        <v>3000</v>
      </c>
      <c r="F5446" s="269" t="s">
        <v>27754</v>
      </c>
      <c r="G5446" s="841" t="s">
        <v>27755</v>
      </c>
      <c r="H5446" s="842" t="s">
        <v>15416</v>
      </c>
      <c r="I5446" s="842" t="s">
        <v>25131</v>
      </c>
      <c r="J5446" s="107" t="s">
        <v>19093</v>
      </c>
      <c r="K5446" s="10">
        <v>1</v>
      </c>
      <c r="L5446" s="10">
        <v>12</v>
      </c>
      <c r="M5446" s="838">
        <v>38913.599999999999</v>
      </c>
      <c r="N5446" s="10">
        <v>1</v>
      </c>
      <c r="O5446" s="107">
        <v>6</v>
      </c>
      <c r="P5446" s="838">
        <v>19159.199999999997</v>
      </c>
      <c r="Q5446" s="10">
        <v>1</v>
      </c>
      <c r="R5446" s="107">
        <v>12</v>
      </c>
    </row>
    <row r="5447" spans="1:18" s="843" customFormat="1" ht="22.5" x14ac:dyDescent="0.25">
      <c r="A5447" s="107" t="s">
        <v>25077</v>
      </c>
      <c r="B5447" s="10" t="s">
        <v>25078</v>
      </c>
      <c r="C5447" s="269" t="s">
        <v>30118</v>
      </c>
      <c r="D5447" s="841" t="s">
        <v>27337</v>
      </c>
      <c r="E5447" s="837">
        <v>3500</v>
      </c>
      <c r="F5447" s="269" t="s">
        <v>27756</v>
      </c>
      <c r="G5447" s="841" t="s">
        <v>27757</v>
      </c>
      <c r="H5447" s="842" t="s">
        <v>15416</v>
      </c>
      <c r="I5447" s="842" t="s">
        <v>25083</v>
      </c>
      <c r="J5447" s="107" t="s">
        <v>19093</v>
      </c>
      <c r="K5447" s="10">
        <v>1</v>
      </c>
      <c r="L5447" s="10">
        <v>12</v>
      </c>
      <c r="M5447" s="838">
        <v>44913.600000000006</v>
      </c>
      <c r="N5447" s="10">
        <v>1</v>
      </c>
      <c r="O5447" s="107">
        <v>6</v>
      </c>
      <c r="P5447" s="838">
        <v>22159.199999999997</v>
      </c>
      <c r="Q5447" s="10">
        <v>1</v>
      </c>
      <c r="R5447" s="107">
        <v>12</v>
      </c>
    </row>
    <row r="5448" spans="1:18" s="843" customFormat="1" ht="22.5" x14ac:dyDescent="0.25">
      <c r="A5448" s="107" t="s">
        <v>25077</v>
      </c>
      <c r="B5448" s="10" t="s">
        <v>25078</v>
      </c>
      <c r="C5448" s="269" t="s">
        <v>30118</v>
      </c>
      <c r="D5448" s="841" t="s">
        <v>16075</v>
      </c>
      <c r="E5448" s="837">
        <v>2000</v>
      </c>
      <c r="F5448" s="269" t="s">
        <v>27758</v>
      </c>
      <c r="G5448" s="841" t="s">
        <v>27759</v>
      </c>
      <c r="H5448" s="842" t="s">
        <v>15416</v>
      </c>
      <c r="I5448" s="842" t="s">
        <v>25131</v>
      </c>
      <c r="J5448" s="107" t="s">
        <v>19097</v>
      </c>
      <c r="K5448" s="10">
        <v>1</v>
      </c>
      <c r="L5448" s="10">
        <v>12</v>
      </c>
      <c r="M5448" s="838">
        <v>26697</v>
      </c>
      <c r="N5448" s="10">
        <v>1</v>
      </c>
      <c r="O5448" s="107">
        <v>6</v>
      </c>
      <c r="P5448" s="838">
        <v>13080</v>
      </c>
      <c r="Q5448" s="10">
        <v>1</v>
      </c>
      <c r="R5448" s="107">
        <v>12</v>
      </c>
    </row>
    <row r="5449" spans="1:18" s="843" customFormat="1" ht="22.5" x14ac:dyDescent="0.25">
      <c r="A5449" s="107" t="s">
        <v>25077</v>
      </c>
      <c r="B5449" s="10" t="s">
        <v>25078</v>
      </c>
      <c r="C5449" s="269" t="s">
        <v>30118</v>
      </c>
      <c r="D5449" s="841" t="s">
        <v>15644</v>
      </c>
      <c r="E5449" s="837">
        <v>2500</v>
      </c>
      <c r="F5449" s="269" t="s">
        <v>27760</v>
      </c>
      <c r="G5449" s="841" t="s">
        <v>27761</v>
      </c>
      <c r="H5449" s="842" t="s">
        <v>15416</v>
      </c>
      <c r="I5449" s="842" t="s">
        <v>25131</v>
      </c>
      <c r="J5449" s="107" t="s">
        <v>19093</v>
      </c>
      <c r="K5449" s="10">
        <v>1</v>
      </c>
      <c r="L5449" s="10">
        <v>12</v>
      </c>
      <c r="M5449" s="838">
        <v>32913.599999999999</v>
      </c>
      <c r="N5449" s="10">
        <v>1</v>
      </c>
      <c r="O5449" s="107">
        <v>6</v>
      </c>
      <c r="P5449" s="838">
        <v>16156.5</v>
      </c>
      <c r="Q5449" s="10">
        <v>1</v>
      </c>
      <c r="R5449" s="107">
        <v>12</v>
      </c>
    </row>
    <row r="5450" spans="1:18" s="843" customFormat="1" ht="22.5" x14ac:dyDescent="0.25">
      <c r="A5450" s="107" t="s">
        <v>25077</v>
      </c>
      <c r="B5450" s="10" t="s">
        <v>25078</v>
      </c>
      <c r="C5450" s="269" t="s">
        <v>30118</v>
      </c>
      <c r="D5450" s="841" t="s">
        <v>15774</v>
      </c>
      <c r="E5450" s="837">
        <v>3000</v>
      </c>
      <c r="F5450" s="269" t="s">
        <v>27762</v>
      </c>
      <c r="G5450" s="841" t="s">
        <v>27763</v>
      </c>
      <c r="H5450" s="842" t="s">
        <v>15416</v>
      </c>
      <c r="I5450" s="842" t="s">
        <v>25131</v>
      </c>
      <c r="J5450" s="107" t="s">
        <v>19093</v>
      </c>
      <c r="K5450" s="10">
        <v>1</v>
      </c>
      <c r="L5450" s="10">
        <v>12</v>
      </c>
      <c r="M5450" s="838">
        <v>38913.599999999999</v>
      </c>
      <c r="N5450" s="10">
        <v>1</v>
      </c>
      <c r="O5450" s="107">
        <v>6</v>
      </c>
      <c r="P5450" s="838">
        <v>19159.199999999997</v>
      </c>
      <c r="Q5450" s="10">
        <v>1</v>
      </c>
      <c r="R5450" s="107">
        <v>12</v>
      </c>
    </row>
    <row r="5451" spans="1:18" s="843" customFormat="1" ht="22.5" x14ac:dyDescent="0.25">
      <c r="A5451" s="107" t="s">
        <v>25077</v>
      </c>
      <c r="B5451" s="10" t="s">
        <v>25078</v>
      </c>
      <c r="C5451" s="269" t="s">
        <v>30118</v>
      </c>
      <c r="D5451" s="841" t="s">
        <v>16200</v>
      </c>
      <c r="E5451" s="837">
        <v>4500</v>
      </c>
      <c r="F5451" s="269" t="s">
        <v>27764</v>
      </c>
      <c r="G5451" s="841" t="s">
        <v>27765</v>
      </c>
      <c r="H5451" s="842" t="s">
        <v>15416</v>
      </c>
      <c r="I5451" s="842" t="s">
        <v>25083</v>
      </c>
      <c r="J5451" s="107" t="s">
        <v>19093</v>
      </c>
      <c r="K5451" s="10">
        <v>1</v>
      </c>
      <c r="L5451" s="10">
        <v>12</v>
      </c>
      <c r="M5451" s="838">
        <v>56913.600000000013</v>
      </c>
      <c r="N5451" s="10">
        <v>1</v>
      </c>
      <c r="O5451" s="107">
        <v>6</v>
      </c>
      <c r="P5451" s="838">
        <v>28159.199999999997</v>
      </c>
      <c r="Q5451" s="10">
        <v>1</v>
      </c>
      <c r="R5451" s="107">
        <v>12</v>
      </c>
    </row>
    <row r="5452" spans="1:18" s="843" customFormat="1" ht="22.5" x14ac:dyDescent="0.25">
      <c r="A5452" s="107" t="s">
        <v>25077</v>
      </c>
      <c r="B5452" s="10" t="s">
        <v>19548</v>
      </c>
      <c r="C5452" s="269" t="s">
        <v>30118</v>
      </c>
      <c r="D5452" s="841" t="s">
        <v>27766</v>
      </c>
      <c r="E5452" s="837">
        <v>8500</v>
      </c>
      <c r="F5452" s="269" t="s">
        <v>27767</v>
      </c>
      <c r="G5452" s="841" t="s">
        <v>27768</v>
      </c>
      <c r="H5452" s="842" t="s">
        <v>15416</v>
      </c>
      <c r="I5452" s="842" t="s">
        <v>25083</v>
      </c>
      <c r="J5452" s="107" t="s">
        <v>19093</v>
      </c>
      <c r="K5452" s="10">
        <v>2</v>
      </c>
      <c r="L5452" s="10">
        <v>5</v>
      </c>
      <c r="M5452" s="838">
        <v>43589</v>
      </c>
      <c r="N5452" s="10">
        <v>1</v>
      </c>
      <c r="O5452" s="107">
        <v>6</v>
      </c>
      <c r="P5452" s="838">
        <v>64159.199999999997</v>
      </c>
      <c r="Q5452" s="10">
        <v>1</v>
      </c>
      <c r="R5452" s="107">
        <v>12</v>
      </c>
    </row>
    <row r="5453" spans="1:18" s="843" customFormat="1" ht="22.5" x14ac:dyDescent="0.25">
      <c r="A5453" s="107" t="s">
        <v>25077</v>
      </c>
      <c r="B5453" s="10" t="s">
        <v>19548</v>
      </c>
      <c r="C5453" s="269" t="s">
        <v>30118</v>
      </c>
      <c r="D5453" s="841" t="s">
        <v>25347</v>
      </c>
      <c r="E5453" s="837">
        <v>10500</v>
      </c>
      <c r="F5453" s="269" t="s">
        <v>27767</v>
      </c>
      <c r="G5453" s="841" t="s">
        <v>27768</v>
      </c>
      <c r="H5453" s="842" t="s">
        <v>15416</v>
      </c>
      <c r="I5453" s="842" t="s">
        <v>25083</v>
      </c>
      <c r="J5453" s="107" t="s">
        <v>19093</v>
      </c>
      <c r="K5453" s="10">
        <v>2</v>
      </c>
      <c r="L5453" s="10">
        <v>7</v>
      </c>
      <c r="M5453" s="838">
        <v>75624.600000000006</v>
      </c>
      <c r="N5453" s="10">
        <v>1</v>
      </c>
      <c r="O5453" s="107">
        <v>6</v>
      </c>
      <c r="P5453" s="838">
        <v>64159.199999999997</v>
      </c>
      <c r="Q5453" s="10">
        <v>1</v>
      </c>
      <c r="R5453" s="107">
        <v>12</v>
      </c>
    </row>
    <row r="5454" spans="1:18" s="843" customFormat="1" ht="22.5" x14ac:dyDescent="0.25">
      <c r="A5454" s="107" t="s">
        <v>25077</v>
      </c>
      <c r="B5454" s="10" t="s">
        <v>19548</v>
      </c>
      <c r="C5454" s="269" t="s">
        <v>30118</v>
      </c>
      <c r="D5454" s="841" t="s">
        <v>27769</v>
      </c>
      <c r="E5454" s="837">
        <v>7000</v>
      </c>
      <c r="F5454" s="269" t="s">
        <v>27770</v>
      </c>
      <c r="G5454" s="841" t="s">
        <v>27771</v>
      </c>
      <c r="H5454" s="842" t="s">
        <v>15416</v>
      </c>
      <c r="I5454" s="842" t="s">
        <v>25083</v>
      </c>
      <c r="J5454" s="107" t="s">
        <v>19093</v>
      </c>
      <c r="K5454" s="10">
        <v>1</v>
      </c>
      <c r="L5454" s="10">
        <v>12</v>
      </c>
      <c r="M5454" s="838">
        <v>87213.60000000002</v>
      </c>
      <c r="N5454" s="10">
        <v>1</v>
      </c>
      <c r="O5454" s="107">
        <v>6</v>
      </c>
      <c r="P5454" s="838">
        <v>43159.200000000004</v>
      </c>
      <c r="Q5454" s="10">
        <v>1</v>
      </c>
      <c r="R5454" s="107">
        <v>12</v>
      </c>
    </row>
    <row r="5455" spans="1:18" s="843" customFormat="1" ht="22.5" x14ac:dyDescent="0.25">
      <c r="A5455" s="107" t="s">
        <v>25077</v>
      </c>
      <c r="B5455" s="10" t="s">
        <v>19548</v>
      </c>
      <c r="C5455" s="269" t="s">
        <v>30118</v>
      </c>
      <c r="D5455" s="841" t="s">
        <v>27772</v>
      </c>
      <c r="E5455" s="837">
        <v>3500</v>
      </c>
      <c r="F5455" s="269" t="s">
        <v>27773</v>
      </c>
      <c r="G5455" s="841" t="s">
        <v>27774</v>
      </c>
      <c r="H5455" s="842" t="s">
        <v>15416</v>
      </c>
      <c r="I5455" s="842" t="s">
        <v>25083</v>
      </c>
      <c r="J5455" s="107" t="s">
        <v>19090</v>
      </c>
      <c r="K5455" s="10">
        <v>1</v>
      </c>
      <c r="L5455" s="10">
        <v>12</v>
      </c>
      <c r="M5455" s="838">
        <v>45213.600000000006</v>
      </c>
      <c r="N5455" s="10">
        <v>1</v>
      </c>
      <c r="O5455" s="107">
        <v>6</v>
      </c>
      <c r="P5455" s="838">
        <v>22159.199999999997</v>
      </c>
      <c r="Q5455" s="10">
        <v>1</v>
      </c>
      <c r="R5455" s="107">
        <v>12</v>
      </c>
    </row>
    <row r="5456" spans="1:18" s="843" customFormat="1" ht="22.5" x14ac:dyDescent="0.25">
      <c r="A5456" s="107" t="s">
        <v>25077</v>
      </c>
      <c r="B5456" s="10" t="s">
        <v>19548</v>
      </c>
      <c r="C5456" s="269" t="s">
        <v>30118</v>
      </c>
      <c r="D5456" s="841" t="s">
        <v>27775</v>
      </c>
      <c r="E5456" s="837">
        <v>3500</v>
      </c>
      <c r="F5456" s="269" t="s">
        <v>27776</v>
      </c>
      <c r="G5456" s="841" t="s">
        <v>27777</v>
      </c>
      <c r="H5456" s="842" t="s">
        <v>15416</v>
      </c>
      <c r="I5456" s="842" t="s">
        <v>25131</v>
      </c>
      <c r="J5456" s="107" t="s">
        <v>19093</v>
      </c>
      <c r="K5456" s="10">
        <v>1</v>
      </c>
      <c r="L5456" s="10">
        <v>12</v>
      </c>
      <c r="M5456" s="838">
        <v>45213.600000000006</v>
      </c>
      <c r="N5456" s="10">
        <v>1</v>
      </c>
      <c r="O5456" s="107">
        <v>6</v>
      </c>
      <c r="P5456" s="838">
        <v>22162.6</v>
      </c>
      <c r="Q5456" s="10">
        <v>1</v>
      </c>
      <c r="R5456" s="107">
        <v>12</v>
      </c>
    </row>
    <row r="5457" spans="1:18" s="843" customFormat="1" ht="22.5" x14ac:dyDescent="0.25">
      <c r="A5457" s="107" t="s">
        <v>25077</v>
      </c>
      <c r="B5457" s="10" t="s">
        <v>19548</v>
      </c>
      <c r="C5457" s="269" t="s">
        <v>30118</v>
      </c>
      <c r="D5457" s="841" t="s">
        <v>27778</v>
      </c>
      <c r="E5457" s="837">
        <v>6000</v>
      </c>
      <c r="F5457" s="269" t="s">
        <v>27779</v>
      </c>
      <c r="G5457" s="841" t="s">
        <v>27780</v>
      </c>
      <c r="H5457" s="842" t="s">
        <v>15416</v>
      </c>
      <c r="I5457" s="842" t="s">
        <v>25083</v>
      </c>
      <c r="J5457" s="107" t="s">
        <v>19090</v>
      </c>
      <c r="K5457" s="10">
        <v>1</v>
      </c>
      <c r="L5457" s="10">
        <v>12</v>
      </c>
      <c r="M5457" s="838">
        <v>75213.60000000002</v>
      </c>
      <c r="N5457" s="10">
        <v>1</v>
      </c>
      <c r="O5457" s="107">
        <v>6</v>
      </c>
      <c r="P5457" s="838">
        <v>37159.199999999997</v>
      </c>
      <c r="Q5457" s="10">
        <v>1</v>
      </c>
      <c r="R5457" s="107">
        <v>12</v>
      </c>
    </row>
    <row r="5458" spans="1:18" s="843" customFormat="1" ht="22.5" x14ac:dyDescent="0.25">
      <c r="A5458" s="107" t="s">
        <v>25077</v>
      </c>
      <c r="B5458" s="10" t="s">
        <v>19548</v>
      </c>
      <c r="C5458" s="269" t="s">
        <v>30118</v>
      </c>
      <c r="D5458" s="841" t="s">
        <v>27781</v>
      </c>
      <c r="E5458" s="837">
        <v>6000</v>
      </c>
      <c r="F5458" s="269" t="s">
        <v>27782</v>
      </c>
      <c r="G5458" s="841" t="s">
        <v>27783</v>
      </c>
      <c r="H5458" s="842" t="s">
        <v>15416</v>
      </c>
      <c r="I5458" s="842" t="s">
        <v>25083</v>
      </c>
      <c r="J5458" s="107" t="s">
        <v>19093</v>
      </c>
      <c r="K5458" s="10">
        <v>1</v>
      </c>
      <c r="L5458" s="10">
        <v>12</v>
      </c>
      <c r="M5458" s="838">
        <v>75016.050000000017</v>
      </c>
      <c r="N5458" s="10">
        <v>1</v>
      </c>
      <c r="O5458" s="107">
        <v>6</v>
      </c>
      <c r="P5458" s="838">
        <v>37159.199999999997</v>
      </c>
      <c r="Q5458" s="10">
        <v>1</v>
      </c>
      <c r="R5458" s="107">
        <v>12</v>
      </c>
    </row>
    <row r="5459" spans="1:18" s="843" customFormat="1" ht="22.5" x14ac:dyDescent="0.25">
      <c r="A5459" s="107" t="s">
        <v>25077</v>
      </c>
      <c r="B5459" s="10" t="s">
        <v>19548</v>
      </c>
      <c r="C5459" s="269" t="s">
        <v>30118</v>
      </c>
      <c r="D5459" s="841" t="s">
        <v>27784</v>
      </c>
      <c r="E5459" s="837">
        <v>7000</v>
      </c>
      <c r="F5459" s="269" t="s">
        <v>27785</v>
      </c>
      <c r="G5459" s="841" t="s">
        <v>27786</v>
      </c>
      <c r="H5459" s="842" t="s">
        <v>15416</v>
      </c>
      <c r="I5459" s="842" t="s">
        <v>25083</v>
      </c>
      <c r="J5459" s="107" t="s">
        <v>19093</v>
      </c>
      <c r="K5459" s="10">
        <v>1</v>
      </c>
      <c r="L5459" s="10">
        <v>12</v>
      </c>
      <c r="M5459" s="838">
        <v>87213.60000000002</v>
      </c>
      <c r="N5459" s="10">
        <v>1</v>
      </c>
      <c r="O5459" s="107">
        <v>6</v>
      </c>
      <c r="P5459" s="838">
        <v>43159.200000000004</v>
      </c>
      <c r="Q5459" s="10">
        <v>1</v>
      </c>
      <c r="R5459" s="107">
        <v>12</v>
      </c>
    </row>
    <row r="5460" spans="1:18" s="843" customFormat="1" ht="22.5" x14ac:dyDescent="0.25">
      <c r="A5460" s="107" t="s">
        <v>25077</v>
      </c>
      <c r="B5460" s="10" t="s">
        <v>19548</v>
      </c>
      <c r="C5460" s="269" t="s">
        <v>30118</v>
      </c>
      <c r="D5460" s="841" t="s">
        <v>27787</v>
      </c>
      <c r="E5460" s="837">
        <v>3500</v>
      </c>
      <c r="F5460" s="269" t="s">
        <v>27788</v>
      </c>
      <c r="G5460" s="841" t="s">
        <v>27789</v>
      </c>
      <c r="H5460" s="842" t="s">
        <v>15416</v>
      </c>
      <c r="I5460" s="842" t="s">
        <v>25131</v>
      </c>
      <c r="J5460" s="107" t="s">
        <v>19097</v>
      </c>
      <c r="K5460" s="10">
        <v>1</v>
      </c>
      <c r="L5460" s="10">
        <v>12</v>
      </c>
      <c r="M5460" s="838">
        <v>45213.600000000006</v>
      </c>
      <c r="N5460" s="10">
        <v>1</v>
      </c>
      <c r="O5460" s="107">
        <v>6</v>
      </c>
      <c r="P5460" s="838">
        <v>22159.199999999997</v>
      </c>
      <c r="Q5460" s="10">
        <v>1</v>
      </c>
      <c r="R5460" s="107">
        <v>12</v>
      </c>
    </row>
    <row r="5461" spans="1:18" s="843" customFormat="1" ht="22.5" x14ac:dyDescent="0.25">
      <c r="A5461" s="107" t="s">
        <v>25077</v>
      </c>
      <c r="B5461" s="10" t="s">
        <v>19548</v>
      </c>
      <c r="C5461" s="269" t="s">
        <v>30118</v>
      </c>
      <c r="D5461" s="841" t="s">
        <v>25347</v>
      </c>
      <c r="E5461" s="837">
        <v>10500</v>
      </c>
      <c r="F5461" s="269" t="s">
        <v>27790</v>
      </c>
      <c r="G5461" s="841" t="s">
        <v>27791</v>
      </c>
      <c r="H5461" s="842" t="s">
        <v>15416</v>
      </c>
      <c r="I5461" s="842" t="s">
        <v>25083</v>
      </c>
      <c r="J5461" s="107" t="s">
        <v>19093</v>
      </c>
      <c r="K5461" s="10">
        <v>1</v>
      </c>
      <c r="L5461" s="10">
        <v>12</v>
      </c>
      <c r="M5461" s="838">
        <v>129213.60000000002</v>
      </c>
      <c r="N5461" s="10">
        <v>1</v>
      </c>
      <c r="O5461" s="107">
        <v>6</v>
      </c>
      <c r="P5461" s="838">
        <v>64159.199999999997</v>
      </c>
      <c r="Q5461" s="10">
        <v>1</v>
      </c>
      <c r="R5461" s="107">
        <v>12</v>
      </c>
    </row>
    <row r="5462" spans="1:18" s="843" customFormat="1" ht="22.5" x14ac:dyDescent="0.25">
      <c r="A5462" s="107" t="s">
        <v>25077</v>
      </c>
      <c r="B5462" s="10" t="s">
        <v>19548</v>
      </c>
      <c r="C5462" s="269" t="s">
        <v>30118</v>
      </c>
      <c r="D5462" s="841" t="s">
        <v>27792</v>
      </c>
      <c r="E5462" s="837">
        <v>7000</v>
      </c>
      <c r="F5462" s="269" t="s">
        <v>27793</v>
      </c>
      <c r="G5462" s="841" t="s">
        <v>27794</v>
      </c>
      <c r="H5462" s="842" t="s">
        <v>15416</v>
      </c>
      <c r="I5462" s="842" t="s">
        <v>25083</v>
      </c>
      <c r="J5462" s="107" t="s">
        <v>19093</v>
      </c>
      <c r="K5462" s="10">
        <v>1</v>
      </c>
      <c r="L5462" s="10">
        <v>12</v>
      </c>
      <c r="M5462" s="838">
        <v>87213.60000000002</v>
      </c>
      <c r="N5462" s="10">
        <v>1</v>
      </c>
      <c r="O5462" s="107">
        <v>6</v>
      </c>
      <c r="P5462" s="838">
        <v>43159.200000000004</v>
      </c>
      <c r="Q5462" s="10">
        <v>1</v>
      </c>
      <c r="R5462" s="107">
        <v>12</v>
      </c>
    </row>
    <row r="5463" spans="1:18" s="843" customFormat="1" ht="22.5" x14ac:dyDescent="0.25">
      <c r="A5463" s="107" t="s">
        <v>25077</v>
      </c>
      <c r="B5463" s="10" t="s">
        <v>19548</v>
      </c>
      <c r="C5463" s="269" t="s">
        <v>30118</v>
      </c>
      <c r="D5463" s="841" t="s">
        <v>27795</v>
      </c>
      <c r="E5463" s="837">
        <v>2500</v>
      </c>
      <c r="F5463" s="269" t="s">
        <v>27796</v>
      </c>
      <c r="G5463" s="841" t="s">
        <v>27797</v>
      </c>
      <c r="H5463" s="842" t="s">
        <v>15416</v>
      </c>
      <c r="I5463" s="842" t="s">
        <v>25260</v>
      </c>
      <c r="J5463" s="107" t="s">
        <v>19587</v>
      </c>
      <c r="K5463" s="10">
        <v>1</v>
      </c>
      <c r="L5463" s="10">
        <v>12</v>
      </c>
      <c r="M5463" s="838">
        <v>33213.599999999999</v>
      </c>
      <c r="N5463" s="10">
        <v>1</v>
      </c>
      <c r="O5463" s="107">
        <v>6</v>
      </c>
      <c r="P5463" s="838">
        <v>16156.5</v>
      </c>
      <c r="Q5463" s="10">
        <v>1</v>
      </c>
      <c r="R5463" s="107">
        <v>12</v>
      </c>
    </row>
    <row r="5464" spans="1:18" s="843" customFormat="1" ht="22.5" x14ac:dyDescent="0.25">
      <c r="A5464" s="107" t="s">
        <v>25077</v>
      </c>
      <c r="B5464" s="10" t="s">
        <v>19548</v>
      </c>
      <c r="C5464" s="269" t="s">
        <v>30118</v>
      </c>
      <c r="D5464" s="841" t="s">
        <v>15456</v>
      </c>
      <c r="E5464" s="837">
        <v>14500</v>
      </c>
      <c r="F5464" s="269" t="s">
        <v>27798</v>
      </c>
      <c r="G5464" s="841" t="s">
        <v>27799</v>
      </c>
      <c r="H5464" s="842" t="s">
        <v>15416</v>
      </c>
      <c r="I5464" s="842" t="s">
        <v>25083</v>
      </c>
      <c r="J5464" s="107" t="s">
        <v>19093</v>
      </c>
      <c r="K5464" s="10">
        <v>1</v>
      </c>
      <c r="L5464" s="10">
        <v>12</v>
      </c>
      <c r="M5464" s="838">
        <v>177213.59999999998</v>
      </c>
      <c r="N5464" s="10">
        <v>1</v>
      </c>
      <c r="O5464" s="107">
        <v>6</v>
      </c>
      <c r="P5464" s="838">
        <v>88159.200000000012</v>
      </c>
      <c r="Q5464" s="10">
        <v>1</v>
      </c>
      <c r="R5464" s="107">
        <v>12</v>
      </c>
    </row>
    <row r="5465" spans="1:18" s="843" customFormat="1" ht="22.5" x14ac:dyDescent="0.25">
      <c r="A5465" s="107" t="s">
        <v>25077</v>
      </c>
      <c r="B5465" s="10" t="s">
        <v>19548</v>
      </c>
      <c r="C5465" s="269" t="s">
        <v>30118</v>
      </c>
      <c r="D5465" s="841" t="s">
        <v>27800</v>
      </c>
      <c r="E5465" s="837">
        <v>8000</v>
      </c>
      <c r="F5465" s="269" t="s">
        <v>27801</v>
      </c>
      <c r="G5465" s="841" t="s">
        <v>27802</v>
      </c>
      <c r="H5465" s="842" t="s">
        <v>15416</v>
      </c>
      <c r="I5465" s="842" t="s">
        <v>25083</v>
      </c>
      <c r="J5465" s="107" t="s">
        <v>19093</v>
      </c>
      <c r="K5465" s="10">
        <v>1</v>
      </c>
      <c r="L5465" s="10">
        <v>2</v>
      </c>
      <c r="M5465" s="838">
        <v>15995.599999999999</v>
      </c>
      <c r="N5465" s="10">
        <v>1</v>
      </c>
      <c r="O5465" s="107">
        <v>6</v>
      </c>
      <c r="P5465" s="838">
        <v>49159.200000000004</v>
      </c>
      <c r="Q5465" s="10">
        <v>1</v>
      </c>
      <c r="R5465" s="107">
        <v>12</v>
      </c>
    </row>
    <row r="5466" spans="1:18" s="843" customFormat="1" ht="22.5" x14ac:dyDescent="0.25">
      <c r="A5466" s="107" t="s">
        <v>25077</v>
      </c>
      <c r="B5466" s="10" t="s">
        <v>19548</v>
      </c>
      <c r="C5466" s="269" t="s">
        <v>30118</v>
      </c>
      <c r="D5466" s="841" t="s">
        <v>25930</v>
      </c>
      <c r="E5466" s="837">
        <v>4500</v>
      </c>
      <c r="F5466" s="269" t="s">
        <v>27803</v>
      </c>
      <c r="G5466" s="841" t="s">
        <v>27804</v>
      </c>
      <c r="H5466" s="842" t="s">
        <v>15416</v>
      </c>
      <c r="I5466" s="842" t="s">
        <v>25083</v>
      </c>
      <c r="J5466" s="107" t="s">
        <v>19093</v>
      </c>
      <c r="K5466" s="10">
        <v>1</v>
      </c>
      <c r="L5466" s="10">
        <v>12</v>
      </c>
      <c r="M5466" s="838">
        <v>57213.600000000013</v>
      </c>
      <c r="N5466" s="10">
        <v>1</v>
      </c>
      <c r="O5466" s="107">
        <v>6</v>
      </c>
      <c r="P5466" s="838">
        <v>23616.87</v>
      </c>
      <c r="Q5466" s="10">
        <v>1</v>
      </c>
      <c r="R5466" s="107">
        <v>12</v>
      </c>
    </row>
    <row r="5467" spans="1:18" s="843" customFormat="1" ht="22.5" x14ac:dyDescent="0.25">
      <c r="A5467" s="107" t="s">
        <v>25077</v>
      </c>
      <c r="B5467" s="10" t="s">
        <v>19548</v>
      </c>
      <c r="C5467" s="269" t="s">
        <v>30118</v>
      </c>
      <c r="D5467" s="841" t="s">
        <v>27805</v>
      </c>
      <c r="E5467" s="837">
        <v>3500</v>
      </c>
      <c r="F5467" s="269" t="s">
        <v>27806</v>
      </c>
      <c r="G5467" s="841" t="s">
        <v>27807</v>
      </c>
      <c r="H5467" s="842" t="s">
        <v>15416</v>
      </c>
      <c r="I5467" s="842" t="s">
        <v>25131</v>
      </c>
      <c r="J5467" s="107" t="s">
        <v>19090</v>
      </c>
      <c r="K5467" s="10">
        <v>1</v>
      </c>
      <c r="L5467" s="10">
        <v>12</v>
      </c>
      <c r="M5467" s="838">
        <v>45213.600000000006</v>
      </c>
      <c r="N5467" s="10">
        <v>1</v>
      </c>
      <c r="O5467" s="107">
        <v>6</v>
      </c>
      <c r="P5467" s="838">
        <v>22159.199999999997</v>
      </c>
      <c r="Q5467" s="10">
        <v>1</v>
      </c>
      <c r="R5467" s="107">
        <v>12</v>
      </c>
    </row>
    <row r="5468" spans="1:18" s="843" customFormat="1" ht="22.5" x14ac:dyDescent="0.25">
      <c r="A5468" s="107" t="s">
        <v>25077</v>
      </c>
      <c r="B5468" s="10" t="s">
        <v>19548</v>
      </c>
      <c r="C5468" s="269" t="s">
        <v>30118</v>
      </c>
      <c r="D5468" s="841" t="s">
        <v>17717</v>
      </c>
      <c r="E5468" s="837">
        <v>9000</v>
      </c>
      <c r="F5468" s="269" t="s">
        <v>27808</v>
      </c>
      <c r="G5468" s="841" t="s">
        <v>27809</v>
      </c>
      <c r="H5468" s="842" t="s">
        <v>15416</v>
      </c>
      <c r="I5468" s="842" t="s">
        <v>25083</v>
      </c>
      <c r="J5468" s="107" t="s">
        <v>19093</v>
      </c>
      <c r="K5468" s="10">
        <v>1</v>
      </c>
      <c r="L5468" s="10">
        <v>12</v>
      </c>
      <c r="M5468" s="838">
        <v>111213.60000000002</v>
      </c>
      <c r="N5468" s="10">
        <v>1</v>
      </c>
      <c r="O5468" s="107">
        <v>6</v>
      </c>
      <c r="P5468" s="838">
        <v>55159.199999999997</v>
      </c>
      <c r="Q5468" s="10">
        <v>1</v>
      </c>
      <c r="R5468" s="107">
        <v>12</v>
      </c>
    </row>
    <row r="5469" spans="1:18" s="843" customFormat="1" ht="22.5" x14ac:dyDescent="0.25">
      <c r="A5469" s="107" t="s">
        <v>25077</v>
      </c>
      <c r="B5469" s="10" t="s">
        <v>19548</v>
      </c>
      <c r="C5469" s="269" t="s">
        <v>30118</v>
      </c>
      <c r="D5469" s="841" t="s">
        <v>15482</v>
      </c>
      <c r="E5469" s="837">
        <v>3000</v>
      </c>
      <c r="F5469" s="269" t="s">
        <v>27810</v>
      </c>
      <c r="G5469" s="841" t="s">
        <v>27811</v>
      </c>
      <c r="H5469" s="842" t="s">
        <v>15416</v>
      </c>
      <c r="I5469" s="842" t="s">
        <v>25131</v>
      </c>
      <c r="J5469" s="107" t="s">
        <v>19093</v>
      </c>
      <c r="K5469" s="10">
        <v>1</v>
      </c>
      <c r="L5469" s="10">
        <v>12</v>
      </c>
      <c r="M5469" s="838">
        <v>39213.599999999999</v>
      </c>
      <c r="N5469" s="10">
        <v>1</v>
      </c>
      <c r="O5469" s="107">
        <v>6</v>
      </c>
      <c r="P5469" s="838">
        <v>19159.199999999997</v>
      </c>
      <c r="Q5469" s="10">
        <v>1</v>
      </c>
      <c r="R5469" s="107">
        <v>12</v>
      </c>
    </row>
    <row r="5470" spans="1:18" s="843" customFormat="1" ht="22.5" x14ac:dyDescent="0.25">
      <c r="A5470" s="107" t="s">
        <v>25077</v>
      </c>
      <c r="B5470" s="10" t="s">
        <v>19548</v>
      </c>
      <c r="C5470" s="269" t="s">
        <v>30118</v>
      </c>
      <c r="D5470" s="841" t="s">
        <v>27743</v>
      </c>
      <c r="E5470" s="837">
        <v>4500</v>
      </c>
      <c r="F5470" s="269" t="s">
        <v>27744</v>
      </c>
      <c r="G5470" s="841" t="s">
        <v>27745</v>
      </c>
      <c r="H5470" s="842" t="s">
        <v>15416</v>
      </c>
      <c r="I5470" s="842" t="s">
        <v>25083</v>
      </c>
      <c r="J5470" s="107" t="s">
        <v>19093</v>
      </c>
      <c r="K5470" s="10">
        <v>2</v>
      </c>
      <c r="L5470" s="10">
        <v>11</v>
      </c>
      <c r="M5470" s="838">
        <v>52495.80000000001</v>
      </c>
      <c r="N5470" s="10">
        <v>1</v>
      </c>
      <c r="O5470" s="107">
        <v>6</v>
      </c>
      <c r="P5470" s="838">
        <v>28159.199999999997</v>
      </c>
      <c r="Q5470" s="10">
        <v>1</v>
      </c>
      <c r="R5470" s="107">
        <v>12</v>
      </c>
    </row>
    <row r="5471" spans="1:18" s="843" customFormat="1" ht="22.5" x14ac:dyDescent="0.25">
      <c r="A5471" s="107" t="s">
        <v>25077</v>
      </c>
      <c r="B5471" s="10" t="s">
        <v>19548</v>
      </c>
      <c r="C5471" s="269" t="s">
        <v>30118</v>
      </c>
      <c r="D5471" s="841" t="s">
        <v>15482</v>
      </c>
      <c r="E5471" s="837">
        <v>3000</v>
      </c>
      <c r="F5471" s="269" t="s">
        <v>27812</v>
      </c>
      <c r="G5471" s="841" t="s">
        <v>27813</v>
      </c>
      <c r="H5471" s="842" t="s">
        <v>15416</v>
      </c>
      <c r="I5471" s="842" t="s">
        <v>25131</v>
      </c>
      <c r="J5471" s="107" t="s">
        <v>19093</v>
      </c>
      <c r="K5471" s="10">
        <v>1</v>
      </c>
      <c r="L5471" s="10">
        <v>12</v>
      </c>
      <c r="M5471" s="838">
        <v>39213.599999999999</v>
      </c>
      <c r="N5471" s="10">
        <v>1</v>
      </c>
      <c r="O5471" s="107">
        <v>6</v>
      </c>
      <c r="P5471" s="838">
        <v>19159.199999999997</v>
      </c>
      <c r="Q5471" s="10">
        <v>1</v>
      </c>
      <c r="R5471" s="107">
        <v>12</v>
      </c>
    </row>
    <row r="5472" spans="1:18" s="843" customFormat="1" ht="22.5" x14ac:dyDescent="0.25">
      <c r="A5472" s="107" t="s">
        <v>25077</v>
      </c>
      <c r="B5472" s="10" t="s">
        <v>19548</v>
      </c>
      <c r="C5472" s="269" t="s">
        <v>30118</v>
      </c>
      <c r="D5472" s="841" t="s">
        <v>15634</v>
      </c>
      <c r="E5472" s="837">
        <v>2500</v>
      </c>
      <c r="F5472" s="269" t="s">
        <v>27814</v>
      </c>
      <c r="G5472" s="841" t="s">
        <v>27815</v>
      </c>
      <c r="H5472" s="842" t="s">
        <v>15416</v>
      </c>
      <c r="I5472" s="842" t="s">
        <v>25260</v>
      </c>
      <c r="J5472" s="107" t="s">
        <v>19587</v>
      </c>
      <c r="K5472" s="10">
        <v>1</v>
      </c>
      <c r="L5472" s="10">
        <v>12</v>
      </c>
      <c r="M5472" s="838">
        <v>33213.599999999999</v>
      </c>
      <c r="N5472" s="10">
        <v>1</v>
      </c>
      <c r="O5472" s="107">
        <v>6</v>
      </c>
      <c r="P5472" s="838">
        <v>16156.5</v>
      </c>
      <c r="Q5472" s="10">
        <v>1</v>
      </c>
      <c r="R5472" s="107">
        <v>12</v>
      </c>
    </row>
    <row r="5473" spans="1:18" s="843" customFormat="1" ht="22.5" x14ac:dyDescent="0.25">
      <c r="A5473" s="107" t="s">
        <v>25077</v>
      </c>
      <c r="B5473" s="10" t="s">
        <v>25078</v>
      </c>
      <c r="C5473" s="269" t="s">
        <v>30118</v>
      </c>
      <c r="D5473" s="841" t="s">
        <v>25261</v>
      </c>
      <c r="E5473" s="837">
        <v>4500</v>
      </c>
      <c r="F5473" s="269" t="s">
        <v>27816</v>
      </c>
      <c r="G5473" s="841" t="s">
        <v>27817</v>
      </c>
      <c r="H5473" s="842" t="s">
        <v>27818</v>
      </c>
      <c r="I5473" s="842" t="s">
        <v>25083</v>
      </c>
      <c r="J5473" s="107" t="s">
        <v>19093</v>
      </c>
      <c r="K5473" s="10">
        <v>1</v>
      </c>
      <c r="L5473" s="10">
        <v>12</v>
      </c>
      <c r="M5473" s="838">
        <v>56913.600000000013</v>
      </c>
      <c r="N5473" s="10">
        <v>1</v>
      </c>
      <c r="O5473" s="107">
        <v>6</v>
      </c>
      <c r="P5473" s="838">
        <v>28159.199999999997</v>
      </c>
      <c r="Q5473" s="10">
        <v>1</v>
      </c>
      <c r="R5473" s="107">
        <v>12</v>
      </c>
    </row>
    <row r="5474" spans="1:18" s="843" customFormat="1" ht="22.5" x14ac:dyDescent="0.25">
      <c r="A5474" s="107" t="s">
        <v>25077</v>
      </c>
      <c r="B5474" s="10" t="s">
        <v>25078</v>
      </c>
      <c r="C5474" s="269" t="s">
        <v>30118</v>
      </c>
      <c r="D5474" s="841" t="s">
        <v>27819</v>
      </c>
      <c r="E5474" s="837">
        <v>7000</v>
      </c>
      <c r="F5474" s="269" t="s">
        <v>27820</v>
      </c>
      <c r="G5474" s="841" t="s">
        <v>27821</v>
      </c>
      <c r="H5474" s="842" t="s">
        <v>27818</v>
      </c>
      <c r="I5474" s="842" t="s">
        <v>25083</v>
      </c>
      <c r="J5474" s="107" t="s">
        <v>19093</v>
      </c>
      <c r="K5474" s="10">
        <v>1</v>
      </c>
      <c r="L5474" s="10">
        <v>12</v>
      </c>
      <c r="M5474" s="838">
        <v>86913.60000000002</v>
      </c>
      <c r="N5474" s="10">
        <v>1</v>
      </c>
      <c r="O5474" s="107">
        <v>6</v>
      </c>
      <c r="P5474" s="838">
        <v>43159.200000000004</v>
      </c>
      <c r="Q5474" s="10">
        <v>1</v>
      </c>
      <c r="R5474" s="107">
        <v>12</v>
      </c>
    </row>
    <row r="5475" spans="1:18" s="843" customFormat="1" ht="22.5" x14ac:dyDescent="0.25">
      <c r="A5475" s="107" t="s">
        <v>25077</v>
      </c>
      <c r="B5475" s="10" t="s">
        <v>25078</v>
      </c>
      <c r="C5475" s="269" t="s">
        <v>30118</v>
      </c>
      <c r="D5475" s="841" t="s">
        <v>25261</v>
      </c>
      <c r="E5475" s="837">
        <v>4500</v>
      </c>
      <c r="F5475" s="269" t="s">
        <v>27822</v>
      </c>
      <c r="G5475" s="841" t="s">
        <v>27823</v>
      </c>
      <c r="H5475" s="842" t="s">
        <v>27818</v>
      </c>
      <c r="I5475" s="842" t="s">
        <v>25083</v>
      </c>
      <c r="J5475" s="107" t="s">
        <v>19093</v>
      </c>
      <c r="K5475" s="10">
        <v>1</v>
      </c>
      <c r="L5475" s="10">
        <v>12</v>
      </c>
      <c r="M5475" s="838">
        <v>56913.600000000013</v>
      </c>
      <c r="N5475" s="10">
        <v>1</v>
      </c>
      <c r="O5475" s="107">
        <v>6</v>
      </c>
      <c r="P5475" s="838">
        <v>28159.199999999997</v>
      </c>
      <c r="Q5475" s="10">
        <v>1</v>
      </c>
      <c r="R5475" s="107">
        <v>12</v>
      </c>
    </row>
    <row r="5476" spans="1:18" s="843" customFormat="1" ht="22.5" x14ac:dyDescent="0.25">
      <c r="A5476" s="107" t="s">
        <v>25077</v>
      </c>
      <c r="B5476" s="10" t="s">
        <v>25078</v>
      </c>
      <c r="C5476" s="269" t="s">
        <v>30118</v>
      </c>
      <c r="D5476" s="841" t="s">
        <v>27824</v>
      </c>
      <c r="E5476" s="837">
        <v>1500</v>
      </c>
      <c r="F5476" s="269" t="s">
        <v>27825</v>
      </c>
      <c r="G5476" s="841" t="s">
        <v>27826</v>
      </c>
      <c r="H5476" s="842" t="s">
        <v>15509</v>
      </c>
      <c r="I5476" s="842" t="s">
        <v>25131</v>
      </c>
      <c r="J5476" s="107" t="s">
        <v>19097</v>
      </c>
      <c r="K5476" s="10">
        <v>1</v>
      </c>
      <c r="L5476" s="10">
        <v>12</v>
      </c>
      <c r="M5476" s="838">
        <v>20157</v>
      </c>
      <c r="N5476" s="10">
        <v>1</v>
      </c>
      <c r="O5476" s="107">
        <v>6</v>
      </c>
      <c r="P5476" s="838">
        <v>9810</v>
      </c>
      <c r="Q5476" s="10">
        <v>1</v>
      </c>
      <c r="R5476" s="107">
        <v>12</v>
      </c>
    </row>
    <row r="5477" spans="1:18" s="843" customFormat="1" ht="22.5" x14ac:dyDescent="0.25">
      <c r="A5477" s="107" t="s">
        <v>25077</v>
      </c>
      <c r="B5477" s="10" t="s">
        <v>25078</v>
      </c>
      <c r="C5477" s="269" t="s">
        <v>30118</v>
      </c>
      <c r="D5477" s="841" t="s">
        <v>25486</v>
      </c>
      <c r="E5477" s="837">
        <v>3000</v>
      </c>
      <c r="F5477" s="269" t="s">
        <v>27827</v>
      </c>
      <c r="G5477" s="841" t="s">
        <v>27828</v>
      </c>
      <c r="H5477" s="842" t="s">
        <v>15509</v>
      </c>
      <c r="I5477" s="842" t="s">
        <v>25131</v>
      </c>
      <c r="J5477" s="107" t="s">
        <v>19093</v>
      </c>
      <c r="K5477" s="10">
        <v>1</v>
      </c>
      <c r="L5477" s="10">
        <v>12</v>
      </c>
      <c r="M5477" s="838">
        <v>38913.599999999999</v>
      </c>
      <c r="N5477" s="10">
        <v>1</v>
      </c>
      <c r="O5477" s="107">
        <v>6</v>
      </c>
      <c r="P5477" s="838">
        <v>19159.199999999997</v>
      </c>
      <c r="Q5477" s="10">
        <v>1</v>
      </c>
      <c r="R5477" s="107">
        <v>12</v>
      </c>
    </row>
    <row r="5478" spans="1:18" s="843" customFormat="1" ht="22.5" x14ac:dyDescent="0.25">
      <c r="A5478" s="107" t="s">
        <v>25077</v>
      </c>
      <c r="B5478" s="10" t="s">
        <v>25078</v>
      </c>
      <c r="C5478" s="269" t="s">
        <v>30118</v>
      </c>
      <c r="D5478" s="841" t="s">
        <v>27829</v>
      </c>
      <c r="E5478" s="837">
        <v>2000</v>
      </c>
      <c r="F5478" s="269" t="s">
        <v>27830</v>
      </c>
      <c r="G5478" s="841" t="s">
        <v>27831</v>
      </c>
      <c r="H5478" s="842" t="s">
        <v>15509</v>
      </c>
      <c r="I5478" s="842" t="s">
        <v>25260</v>
      </c>
      <c r="J5478" s="107" t="s">
        <v>19587</v>
      </c>
      <c r="K5478" s="10">
        <v>1</v>
      </c>
      <c r="L5478" s="10">
        <v>12</v>
      </c>
      <c r="M5478" s="838">
        <v>27024</v>
      </c>
      <c r="N5478" s="10">
        <v>1</v>
      </c>
      <c r="O5478" s="107">
        <v>6</v>
      </c>
      <c r="P5478" s="838">
        <v>13080</v>
      </c>
      <c r="Q5478" s="10">
        <v>1</v>
      </c>
      <c r="R5478" s="107">
        <v>12</v>
      </c>
    </row>
    <row r="5479" spans="1:18" s="843" customFormat="1" ht="22.5" x14ac:dyDescent="0.25">
      <c r="A5479" s="107" t="s">
        <v>25077</v>
      </c>
      <c r="B5479" s="10" t="s">
        <v>25078</v>
      </c>
      <c r="C5479" s="269" t="s">
        <v>30118</v>
      </c>
      <c r="D5479" s="841" t="s">
        <v>25321</v>
      </c>
      <c r="E5479" s="837">
        <v>2800</v>
      </c>
      <c r="F5479" s="269" t="s">
        <v>27832</v>
      </c>
      <c r="G5479" s="841" t="s">
        <v>27833</v>
      </c>
      <c r="H5479" s="842" t="s">
        <v>15509</v>
      </c>
      <c r="I5479" s="842" t="s">
        <v>25131</v>
      </c>
      <c r="J5479" s="107" t="s">
        <v>19093</v>
      </c>
      <c r="K5479" s="10">
        <v>1</v>
      </c>
      <c r="L5479" s="10">
        <v>12</v>
      </c>
      <c r="M5479" s="838">
        <v>36513.599999999999</v>
      </c>
      <c r="N5479" s="10">
        <v>1</v>
      </c>
      <c r="O5479" s="107">
        <v>6</v>
      </c>
      <c r="P5479" s="838">
        <v>17959.199999999997</v>
      </c>
      <c r="Q5479" s="10">
        <v>1</v>
      </c>
      <c r="R5479" s="107">
        <v>12</v>
      </c>
    </row>
    <row r="5480" spans="1:18" s="843" customFormat="1" ht="22.5" x14ac:dyDescent="0.25">
      <c r="A5480" s="107" t="s">
        <v>25077</v>
      </c>
      <c r="B5480" s="10" t="s">
        <v>25078</v>
      </c>
      <c r="C5480" s="269" t="s">
        <v>30118</v>
      </c>
      <c r="D5480" s="841" t="s">
        <v>26059</v>
      </c>
      <c r="E5480" s="837">
        <v>3000</v>
      </c>
      <c r="F5480" s="269" t="s">
        <v>27834</v>
      </c>
      <c r="G5480" s="841" t="s">
        <v>27835</v>
      </c>
      <c r="H5480" s="842" t="s">
        <v>15509</v>
      </c>
      <c r="I5480" s="842" t="s">
        <v>25131</v>
      </c>
      <c r="J5480" s="107" t="s">
        <v>19097</v>
      </c>
      <c r="K5480" s="10">
        <v>1</v>
      </c>
      <c r="L5480" s="10">
        <v>12</v>
      </c>
      <c r="M5480" s="838">
        <v>38913.599999999999</v>
      </c>
      <c r="N5480" s="10">
        <v>1</v>
      </c>
      <c r="O5480" s="107">
        <v>6</v>
      </c>
      <c r="P5480" s="838">
        <v>19159.199999999997</v>
      </c>
      <c r="Q5480" s="10">
        <v>1</v>
      </c>
      <c r="R5480" s="107">
        <v>12</v>
      </c>
    </row>
    <row r="5481" spans="1:18" s="843" customFormat="1" ht="22.5" x14ac:dyDescent="0.25">
      <c r="A5481" s="107" t="s">
        <v>25077</v>
      </c>
      <c r="B5481" s="10" t="s">
        <v>25078</v>
      </c>
      <c r="C5481" s="269" t="s">
        <v>30118</v>
      </c>
      <c r="D5481" s="841" t="s">
        <v>26984</v>
      </c>
      <c r="E5481" s="837">
        <v>2000</v>
      </c>
      <c r="F5481" s="269" t="s">
        <v>27836</v>
      </c>
      <c r="G5481" s="841" t="s">
        <v>27837</v>
      </c>
      <c r="H5481" s="842" t="s">
        <v>15509</v>
      </c>
      <c r="I5481" s="842" t="s">
        <v>25131</v>
      </c>
      <c r="J5481" s="107" t="s">
        <v>19097</v>
      </c>
      <c r="K5481" s="10">
        <v>1</v>
      </c>
      <c r="L5481" s="10">
        <v>12</v>
      </c>
      <c r="M5481" s="838">
        <v>26697</v>
      </c>
      <c r="N5481" s="10">
        <v>1</v>
      </c>
      <c r="O5481" s="107">
        <v>6</v>
      </c>
      <c r="P5481" s="838">
        <v>13080</v>
      </c>
      <c r="Q5481" s="10">
        <v>1</v>
      </c>
      <c r="R5481" s="107">
        <v>12</v>
      </c>
    </row>
    <row r="5482" spans="1:18" s="843" customFormat="1" ht="22.5" x14ac:dyDescent="0.25">
      <c r="A5482" s="107" t="s">
        <v>25077</v>
      </c>
      <c r="B5482" s="10" t="s">
        <v>25078</v>
      </c>
      <c r="C5482" s="269" t="s">
        <v>30118</v>
      </c>
      <c r="D5482" s="841" t="s">
        <v>27838</v>
      </c>
      <c r="E5482" s="837">
        <v>2000</v>
      </c>
      <c r="F5482" s="269" t="s">
        <v>27839</v>
      </c>
      <c r="G5482" s="841" t="s">
        <v>27840</v>
      </c>
      <c r="H5482" s="842" t="s">
        <v>15509</v>
      </c>
      <c r="I5482" s="842" t="s">
        <v>25131</v>
      </c>
      <c r="J5482" s="107" t="s">
        <v>19097</v>
      </c>
      <c r="K5482" s="10">
        <v>1</v>
      </c>
      <c r="L5482" s="10">
        <v>12</v>
      </c>
      <c r="M5482" s="838">
        <v>26697</v>
      </c>
      <c r="N5482" s="10">
        <v>1</v>
      </c>
      <c r="O5482" s="107">
        <v>6</v>
      </c>
      <c r="P5482" s="838">
        <v>13080</v>
      </c>
      <c r="Q5482" s="10">
        <v>1</v>
      </c>
      <c r="R5482" s="107">
        <v>12</v>
      </c>
    </row>
    <row r="5483" spans="1:18" s="843" customFormat="1" ht="22.5" x14ac:dyDescent="0.25">
      <c r="A5483" s="107" t="s">
        <v>25077</v>
      </c>
      <c r="B5483" s="10" t="s">
        <v>25078</v>
      </c>
      <c r="C5483" s="269" t="s">
        <v>30118</v>
      </c>
      <c r="D5483" s="841" t="s">
        <v>15774</v>
      </c>
      <c r="E5483" s="837">
        <v>2100</v>
      </c>
      <c r="F5483" s="269" t="s">
        <v>27841</v>
      </c>
      <c r="G5483" s="841" t="s">
        <v>27842</v>
      </c>
      <c r="H5483" s="842" t="s">
        <v>15509</v>
      </c>
      <c r="I5483" s="842" t="s">
        <v>25131</v>
      </c>
      <c r="J5483" s="107" t="s">
        <v>19097</v>
      </c>
      <c r="K5483" s="10">
        <v>1</v>
      </c>
      <c r="L5483" s="10">
        <v>12</v>
      </c>
      <c r="M5483" s="838">
        <v>27795</v>
      </c>
      <c r="N5483" s="10">
        <v>1</v>
      </c>
      <c r="O5483" s="107">
        <v>6</v>
      </c>
      <c r="P5483" s="838">
        <v>13720.5</v>
      </c>
      <c r="Q5483" s="10">
        <v>1</v>
      </c>
      <c r="R5483" s="107">
        <v>12</v>
      </c>
    </row>
    <row r="5484" spans="1:18" s="843" customFormat="1" ht="22.5" x14ac:dyDescent="0.25">
      <c r="A5484" s="107" t="s">
        <v>25077</v>
      </c>
      <c r="B5484" s="10" t="s">
        <v>25078</v>
      </c>
      <c r="C5484" s="269" t="s">
        <v>30118</v>
      </c>
      <c r="D5484" s="841" t="s">
        <v>25426</v>
      </c>
      <c r="E5484" s="837">
        <v>2000</v>
      </c>
      <c r="F5484" s="269" t="s">
        <v>27843</v>
      </c>
      <c r="G5484" s="841" t="s">
        <v>27844</v>
      </c>
      <c r="H5484" s="842" t="s">
        <v>15509</v>
      </c>
      <c r="I5484" s="842" t="s">
        <v>25131</v>
      </c>
      <c r="J5484" s="107" t="s">
        <v>19097</v>
      </c>
      <c r="K5484" s="10">
        <v>1</v>
      </c>
      <c r="L5484" s="10">
        <v>12</v>
      </c>
      <c r="M5484" s="838">
        <v>26697</v>
      </c>
      <c r="N5484" s="10">
        <v>1</v>
      </c>
      <c r="O5484" s="107">
        <v>6</v>
      </c>
      <c r="P5484" s="838">
        <v>13080</v>
      </c>
      <c r="Q5484" s="10">
        <v>1</v>
      </c>
      <c r="R5484" s="107">
        <v>12</v>
      </c>
    </row>
    <row r="5485" spans="1:18" s="843" customFormat="1" ht="22.5" x14ac:dyDescent="0.25">
      <c r="A5485" s="107" t="s">
        <v>25077</v>
      </c>
      <c r="B5485" s="10" t="s">
        <v>25078</v>
      </c>
      <c r="C5485" s="269" t="s">
        <v>30118</v>
      </c>
      <c r="D5485" s="841" t="s">
        <v>17425</v>
      </c>
      <c r="E5485" s="837">
        <v>2000</v>
      </c>
      <c r="F5485" s="269" t="s">
        <v>27845</v>
      </c>
      <c r="G5485" s="841" t="s">
        <v>27846</v>
      </c>
      <c r="H5485" s="842" t="s">
        <v>15509</v>
      </c>
      <c r="I5485" s="842" t="s">
        <v>25131</v>
      </c>
      <c r="J5485" s="107" t="s">
        <v>19097</v>
      </c>
      <c r="K5485" s="10">
        <v>1</v>
      </c>
      <c r="L5485" s="10">
        <v>12</v>
      </c>
      <c r="M5485" s="838">
        <v>26697</v>
      </c>
      <c r="N5485" s="10">
        <v>1</v>
      </c>
      <c r="O5485" s="107">
        <v>6</v>
      </c>
      <c r="P5485" s="838">
        <v>13080</v>
      </c>
      <c r="Q5485" s="10">
        <v>1</v>
      </c>
      <c r="R5485" s="107">
        <v>12</v>
      </c>
    </row>
    <row r="5486" spans="1:18" s="843" customFormat="1" ht="22.5" x14ac:dyDescent="0.25">
      <c r="A5486" s="107" t="s">
        <v>25077</v>
      </c>
      <c r="B5486" s="10" t="s">
        <v>25078</v>
      </c>
      <c r="C5486" s="269" t="s">
        <v>30118</v>
      </c>
      <c r="D5486" s="841" t="s">
        <v>27847</v>
      </c>
      <c r="E5486" s="837">
        <v>3000</v>
      </c>
      <c r="F5486" s="269" t="s">
        <v>27848</v>
      </c>
      <c r="G5486" s="841" t="s">
        <v>27849</v>
      </c>
      <c r="H5486" s="842" t="s">
        <v>15509</v>
      </c>
      <c r="I5486" s="842" t="s">
        <v>25131</v>
      </c>
      <c r="J5486" s="107" t="s">
        <v>19587</v>
      </c>
      <c r="K5486" s="10">
        <v>1</v>
      </c>
      <c r="L5486" s="10">
        <v>2</v>
      </c>
      <c r="M5486" s="838">
        <v>6328.93</v>
      </c>
      <c r="N5486" s="10">
        <v>1</v>
      </c>
      <c r="O5486" s="107">
        <v>6</v>
      </c>
      <c r="P5486" s="838">
        <v>19159.199999999997</v>
      </c>
      <c r="Q5486" s="10">
        <v>1</v>
      </c>
      <c r="R5486" s="107">
        <v>12</v>
      </c>
    </row>
    <row r="5487" spans="1:18" s="843" customFormat="1" ht="22.5" x14ac:dyDescent="0.25">
      <c r="A5487" s="107" t="s">
        <v>25077</v>
      </c>
      <c r="B5487" s="10" t="s">
        <v>25078</v>
      </c>
      <c r="C5487" s="269" t="s">
        <v>30118</v>
      </c>
      <c r="D5487" s="841" t="s">
        <v>25520</v>
      </c>
      <c r="E5487" s="837">
        <v>1025</v>
      </c>
      <c r="F5487" s="269" t="s">
        <v>27850</v>
      </c>
      <c r="G5487" s="841" t="s">
        <v>27851</v>
      </c>
      <c r="H5487" s="842" t="s">
        <v>15509</v>
      </c>
      <c r="I5487" s="842" t="s">
        <v>25131</v>
      </c>
      <c r="J5487" s="107" t="s">
        <v>19097</v>
      </c>
      <c r="K5487" s="10">
        <v>1</v>
      </c>
      <c r="L5487" s="10">
        <v>12</v>
      </c>
      <c r="M5487" s="838">
        <v>12701.400000000001</v>
      </c>
      <c r="N5487" s="10">
        <v>1</v>
      </c>
      <c r="O5487" s="107">
        <v>6</v>
      </c>
      <c r="P5487" s="838">
        <v>6051.2</v>
      </c>
      <c r="Q5487" s="10">
        <v>1</v>
      </c>
      <c r="R5487" s="107">
        <v>12</v>
      </c>
    </row>
    <row r="5488" spans="1:18" s="843" customFormat="1" ht="22.5" x14ac:dyDescent="0.25">
      <c r="A5488" s="107" t="s">
        <v>25077</v>
      </c>
      <c r="B5488" s="10" t="s">
        <v>25078</v>
      </c>
      <c r="C5488" s="269" t="s">
        <v>30118</v>
      </c>
      <c r="D5488" s="841" t="s">
        <v>25520</v>
      </c>
      <c r="E5488" s="837">
        <v>1025</v>
      </c>
      <c r="F5488" s="269" t="s">
        <v>27852</v>
      </c>
      <c r="G5488" s="841" t="s">
        <v>27853</v>
      </c>
      <c r="H5488" s="842" t="s">
        <v>15509</v>
      </c>
      <c r="I5488" s="842" t="s">
        <v>25131</v>
      </c>
      <c r="J5488" s="107" t="s">
        <v>19097</v>
      </c>
      <c r="K5488" s="10">
        <v>1</v>
      </c>
      <c r="L5488" s="10">
        <v>12</v>
      </c>
      <c r="M5488" s="838">
        <v>12701.400000000001</v>
      </c>
      <c r="N5488" s="10">
        <v>1</v>
      </c>
      <c r="O5488" s="107">
        <v>6</v>
      </c>
      <c r="P5488" s="838">
        <v>6082.2</v>
      </c>
      <c r="Q5488" s="10">
        <v>1</v>
      </c>
      <c r="R5488" s="107">
        <v>12</v>
      </c>
    </row>
    <row r="5489" spans="1:18" s="843" customFormat="1" ht="22.5" x14ac:dyDescent="0.25">
      <c r="A5489" s="107" t="s">
        <v>25077</v>
      </c>
      <c r="B5489" s="10" t="s">
        <v>25078</v>
      </c>
      <c r="C5489" s="269" t="s">
        <v>30118</v>
      </c>
      <c r="D5489" s="841" t="s">
        <v>15644</v>
      </c>
      <c r="E5489" s="837">
        <v>2500</v>
      </c>
      <c r="F5489" s="269" t="s">
        <v>27854</v>
      </c>
      <c r="G5489" s="841" t="s">
        <v>27855</v>
      </c>
      <c r="H5489" s="842" t="s">
        <v>15509</v>
      </c>
      <c r="I5489" s="842" t="s">
        <v>25131</v>
      </c>
      <c r="J5489" s="107" t="s">
        <v>19093</v>
      </c>
      <c r="K5489" s="10">
        <v>1</v>
      </c>
      <c r="L5489" s="10">
        <v>12</v>
      </c>
      <c r="M5489" s="838">
        <v>32913.599999999999</v>
      </c>
      <c r="N5489" s="10">
        <v>1</v>
      </c>
      <c r="O5489" s="107">
        <v>6</v>
      </c>
      <c r="P5489" s="838">
        <v>16156.5</v>
      </c>
      <c r="Q5489" s="10">
        <v>1</v>
      </c>
      <c r="R5489" s="107">
        <v>12</v>
      </c>
    </row>
    <row r="5490" spans="1:18" s="843" customFormat="1" ht="22.5" x14ac:dyDescent="0.25">
      <c r="A5490" s="107" t="s">
        <v>25077</v>
      </c>
      <c r="B5490" s="10" t="s">
        <v>25078</v>
      </c>
      <c r="C5490" s="269" t="s">
        <v>30118</v>
      </c>
      <c r="D5490" s="841" t="s">
        <v>15644</v>
      </c>
      <c r="E5490" s="837">
        <v>1025</v>
      </c>
      <c r="F5490" s="269" t="s">
        <v>27856</v>
      </c>
      <c r="G5490" s="841" t="s">
        <v>27857</v>
      </c>
      <c r="H5490" s="842" t="s">
        <v>15509</v>
      </c>
      <c r="I5490" s="842" t="s">
        <v>25131</v>
      </c>
      <c r="J5490" s="107" t="s">
        <v>19097</v>
      </c>
      <c r="K5490" s="10">
        <v>1</v>
      </c>
      <c r="L5490" s="10">
        <v>12</v>
      </c>
      <c r="M5490" s="838">
        <v>12701.400000000001</v>
      </c>
      <c r="N5490" s="10">
        <v>1</v>
      </c>
      <c r="O5490" s="107">
        <v>6</v>
      </c>
      <c r="P5490" s="838">
        <v>6082.2</v>
      </c>
      <c r="Q5490" s="10">
        <v>1</v>
      </c>
      <c r="R5490" s="107">
        <v>12</v>
      </c>
    </row>
    <row r="5491" spans="1:18" s="843" customFormat="1" ht="22.5" x14ac:dyDescent="0.25">
      <c r="A5491" s="107" t="s">
        <v>25077</v>
      </c>
      <c r="B5491" s="10" t="s">
        <v>25078</v>
      </c>
      <c r="C5491" s="269" t="s">
        <v>30118</v>
      </c>
      <c r="D5491" s="841" t="s">
        <v>25486</v>
      </c>
      <c r="E5491" s="837">
        <v>3000</v>
      </c>
      <c r="F5491" s="269" t="s">
        <v>27858</v>
      </c>
      <c r="G5491" s="841" t="s">
        <v>27859</v>
      </c>
      <c r="H5491" s="842" t="s">
        <v>15509</v>
      </c>
      <c r="I5491" s="842" t="s">
        <v>25131</v>
      </c>
      <c r="J5491" s="107" t="s">
        <v>19097</v>
      </c>
      <c r="K5491" s="10">
        <v>1</v>
      </c>
      <c r="L5491" s="10">
        <v>12</v>
      </c>
      <c r="M5491" s="838">
        <v>38913.599999999999</v>
      </c>
      <c r="N5491" s="10">
        <v>1</v>
      </c>
      <c r="O5491" s="107">
        <v>6</v>
      </c>
      <c r="P5491" s="838">
        <v>19159.199999999997</v>
      </c>
      <c r="Q5491" s="10">
        <v>1</v>
      </c>
      <c r="R5491" s="107">
        <v>12</v>
      </c>
    </row>
    <row r="5492" spans="1:18" s="843" customFormat="1" ht="22.5" x14ac:dyDescent="0.25">
      <c r="A5492" s="107" t="s">
        <v>25077</v>
      </c>
      <c r="B5492" s="10" t="s">
        <v>25078</v>
      </c>
      <c r="C5492" s="269" t="s">
        <v>30118</v>
      </c>
      <c r="D5492" s="841" t="s">
        <v>15644</v>
      </c>
      <c r="E5492" s="837">
        <v>2500</v>
      </c>
      <c r="F5492" s="269" t="s">
        <v>27860</v>
      </c>
      <c r="G5492" s="841" t="s">
        <v>27861</v>
      </c>
      <c r="H5492" s="842" t="s">
        <v>15509</v>
      </c>
      <c r="I5492" s="842" t="s">
        <v>25131</v>
      </c>
      <c r="J5492" s="107" t="s">
        <v>19093</v>
      </c>
      <c r="K5492" s="10">
        <v>1</v>
      </c>
      <c r="L5492" s="10">
        <v>12</v>
      </c>
      <c r="M5492" s="838">
        <v>32913.599999999999</v>
      </c>
      <c r="N5492" s="10">
        <v>1</v>
      </c>
      <c r="O5492" s="107">
        <v>6</v>
      </c>
      <c r="P5492" s="838">
        <v>16156.5</v>
      </c>
      <c r="Q5492" s="10">
        <v>1</v>
      </c>
      <c r="R5492" s="107">
        <v>12</v>
      </c>
    </row>
    <row r="5493" spans="1:18" s="843" customFormat="1" ht="22.5" x14ac:dyDescent="0.25">
      <c r="A5493" s="107" t="s">
        <v>25077</v>
      </c>
      <c r="B5493" s="10" t="s">
        <v>25078</v>
      </c>
      <c r="C5493" s="269" t="s">
        <v>30118</v>
      </c>
      <c r="D5493" s="841" t="s">
        <v>15644</v>
      </c>
      <c r="E5493" s="837">
        <v>2100</v>
      </c>
      <c r="F5493" s="269" t="s">
        <v>27862</v>
      </c>
      <c r="G5493" s="841" t="s">
        <v>27863</v>
      </c>
      <c r="H5493" s="842" t="s">
        <v>15509</v>
      </c>
      <c r="I5493" s="842" t="s">
        <v>25131</v>
      </c>
      <c r="J5493" s="107" t="s">
        <v>19097</v>
      </c>
      <c r="K5493" s="10">
        <v>1</v>
      </c>
      <c r="L5493" s="10">
        <v>12</v>
      </c>
      <c r="M5493" s="838">
        <v>27795</v>
      </c>
      <c r="N5493" s="10">
        <v>1</v>
      </c>
      <c r="O5493" s="107">
        <v>6</v>
      </c>
      <c r="P5493" s="838">
        <v>13720.5</v>
      </c>
      <c r="Q5493" s="10">
        <v>1</v>
      </c>
      <c r="R5493" s="107">
        <v>12</v>
      </c>
    </row>
    <row r="5494" spans="1:18" s="843" customFormat="1" ht="22.5" x14ac:dyDescent="0.25">
      <c r="A5494" s="107" t="s">
        <v>25077</v>
      </c>
      <c r="B5494" s="10" t="s">
        <v>25078</v>
      </c>
      <c r="C5494" s="269" t="s">
        <v>30118</v>
      </c>
      <c r="D5494" s="841" t="s">
        <v>15644</v>
      </c>
      <c r="E5494" s="837">
        <v>2500</v>
      </c>
      <c r="F5494" s="269" t="s">
        <v>27864</v>
      </c>
      <c r="G5494" s="841" t="s">
        <v>27865</v>
      </c>
      <c r="H5494" s="842" t="s">
        <v>15509</v>
      </c>
      <c r="I5494" s="842" t="s">
        <v>25131</v>
      </c>
      <c r="J5494" s="107" t="s">
        <v>19093</v>
      </c>
      <c r="K5494" s="10">
        <v>1</v>
      </c>
      <c r="L5494" s="10">
        <v>12</v>
      </c>
      <c r="M5494" s="838">
        <v>32913.599999999999</v>
      </c>
      <c r="N5494" s="10">
        <v>1</v>
      </c>
      <c r="O5494" s="107">
        <v>6</v>
      </c>
      <c r="P5494" s="838">
        <v>16156.5</v>
      </c>
      <c r="Q5494" s="10">
        <v>1</v>
      </c>
      <c r="R5494" s="107">
        <v>12</v>
      </c>
    </row>
    <row r="5495" spans="1:18" s="843" customFormat="1" ht="22.5" x14ac:dyDescent="0.25">
      <c r="A5495" s="107" t="s">
        <v>25077</v>
      </c>
      <c r="B5495" s="10" t="s">
        <v>25078</v>
      </c>
      <c r="C5495" s="269" t="s">
        <v>30118</v>
      </c>
      <c r="D5495" s="841" t="s">
        <v>25257</v>
      </c>
      <c r="E5495" s="837">
        <v>2800</v>
      </c>
      <c r="F5495" s="269" t="s">
        <v>27866</v>
      </c>
      <c r="G5495" s="841" t="s">
        <v>27867</v>
      </c>
      <c r="H5495" s="842" t="s">
        <v>15509</v>
      </c>
      <c r="I5495" s="842" t="s">
        <v>25083</v>
      </c>
      <c r="J5495" s="107" t="s">
        <v>19090</v>
      </c>
      <c r="K5495" s="10">
        <v>1</v>
      </c>
      <c r="L5495" s="10">
        <v>12</v>
      </c>
      <c r="M5495" s="838">
        <v>36626.93</v>
      </c>
      <c r="N5495" s="10">
        <v>1</v>
      </c>
      <c r="O5495" s="107">
        <v>6</v>
      </c>
      <c r="P5495" s="838">
        <v>17959.199999999997</v>
      </c>
      <c r="Q5495" s="10">
        <v>1</v>
      </c>
      <c r="R5495" s="107">
        <v>12</v>
      </c>
    </row>
    <row r="5496" spans="1:18" s="843" customFormat="1" ht="22.5" x14ac:dyDescent="0.25">
      <c r="A5496" s="107" t="s">
        <v>25077</v>
      </c>
      <c r="B5496" s="10" t="s">
        <v>25078</v>
      </c>
      <c r="C5496" s="269" t="s">
        <v>30118</v>
      </c>
      <c r="D5496" s="841" t="s">
        <v>25520</v>
      </c>
      <c r="E5496" s="837">
        <v>2000</v>
      </c>
      <c r="F5496" s="269" t="s">
        <v>27868</v>
      </c>
      <c r="G5496" s="841" t="s">
        <v>27869</v>
      </c>
      <c r="H5496" s="842" t="s">
        <v>15509</v>
      </c>
      <c r="I5496" s="842" t="s">
        <v>25131</v>
      </c>
      <c r="J5496" s="107" t="s">
        <v>19587</v>
      </c>
      <c r="K5496" s="10">
        <v>1</v>
      </c>
      <c r="L5496" s="10">
        <v>12</v>
      </c>
      <c r="M5496" s="838">
        <v>26697</v>
      </c>
      <c r="N5496" s="10">
        <v>1</v>
      </c>
      <c r="O5496" s="107">
        <v>6</v>
      </c>
      <c r="P5496" s="838">
        <v>13080</v>
      </c>
      <c r="Q5496" s="10">
        <v>1</v>
      </c>
      <c r="R5496" s="107">
        <v>12</v>
      </c>
    </row>
    <row r="5497" spans="1:18" s="843" customFormat="1" ht="22.5" x14ac:dyDescent="0.25">
      <c r="A5497" s="107" t="s">
        <v>25077</v>
      </c>
      <c r="B5497" s="10" t="s">
        <v>25078</v>
      </c>
      <c r="C5497" s="269" t="s">
        <v>30118</v>
      </c>
      <c r="D5497" s="841" t="s">
        <v>15482</v>
      </c>
      <c r="E5497" s="837">
        <v>3000</v>
      </c>
      <c r="F5497" s="269" t="s">
        <v>27870</v>
      </c>
      <c r="G5497" s="841" t="s">
        <v>27871</v>
      </c>
      <c r="H5497" s="842" t="s">
        <v>15509</v>
      </c>
      <c r="I5497" s="842" t="s">
        <v>25131</v>
      </c>
      <c r="J5497" s="107" t="s">
        <v>19093</v>
      </c>
      <c r="K5497" s="10">
        <v>1</v>
      </c>
      <c r="L5497" s="10">
        <v>12</v>
      </c>
      <c r="M5497" s="838">
        <v>39213.599999999999</v>
      </c>
      <c r="N5497" s="10">
        <v>1</v>
      </c>
      <c r="O5497" s="107">
        <v>6</v>
      </c>
      <c r="P5497" s="838">
        <v>19159.199999999997</v>
      </c>
      <c r="Q5497" s="10">
        <v>1</v>
      </c>
      <c r="R5497" s="107">
        <v>12</v>
      </c>
    </row>
    <row r="5498" spans="1:18" s="843" customFormat="1" ht="22.5" x14ac:dyDescent="0.25">
      <c r="A5498" s="107" t="s">
        <v>25077</v>
      </c>
      <c r="B5498" s="10" t="s">
        <v>25078</v>
      </c>
      <c r="C5498" s="269" t="s">
        <v>30118</v>
      </c>
      <c r="D5498" s="841" t="s">
        <v>25520</v>
      </c>
      <c r="E5498" s="837">
        <v>1500</v>
      </c>
      <c r="F5498" s="269" t="s">
        <v>27872</v>
      </c>
      <c r="G5498" s="841" t="s">
        <v>27873</v>
      </c>
      <c r="H5498" s="842" t="s">
        <v>15509</v>
      </c>
      <c r="I5498" s="842" t="s">
        <v>25131</v>
      </c>
      <c r="J5498" s="107" t="s">
        <v>19097</v>
      </c>
      <c r="K5498" s="10">
        <v>1</v>
      </c>
      <c r="L5498" s="10">
        <v>12</v>
      </c>
      <c r="M5498" s="838">
        <v>20157</v>
      </c>
      <c r="N5498" s="10">
        <v>1</v>
      </c>
      <c r="O5498" s="107">
        <v>6</v>
      </c>
      <c r="P5498" s="838">
        <v>9810</v>
      </c>
      <c r="Q5498" s="10">
        <v>1</v>
      </c>
      <c r="R5498" s="107">
        <v>12</v>
      </c>
    </row>
    <row r="5499" spans="1:18" s="843" customFormat="1" ht="22.5" x14ac:dyDescent="0.25">
      <c r="A5499" s="107" t="s">
        <v>25077</v>
      </c>
      <c r="B5499" s="10" t="s">
        <v>25078</v>
      </c>
      <c r="C5499" s="269" t="s">
        <v>30118</v>
      </c>
      <c r="D5499" s="841" t="s">
        <v>15644</v>
      </c>
      <c r="E5499" s="837">
        <v>2500</v>
      </c>
      <c r="F5499" s="269" t="s">
        <v>27874</v>
      </c>
      <c r="G5499" s="841" t="s">
        <v>27875</v>
      </c>
      <c r="H5499" s="842" t="s">
        <v>15509</v>
      </c>
      <c r="I5499" s="842" t="s">
        <v>25131</v>
      </c>
      <c r="J5499" s="107" t="s">
        <v>19093</v>
      </c>
      <c r="K5499" s="10">
        <v>1</v>
      </c>
      <c r="L5499" s="10">
        <v>12</v>
      </c>
      <c r="M5499" s="838">
        <v>32913.599999999999</v>
      </c>
      <c r="N5499" s="10">
        <v>1</v>
      </c>
      <c r="O5499" s="107">
        <v>6</v>
      </c>
      <c r="P5499" s="838">
        <v>16156.5</v>
      </c>
      <c r="Q5499" s="10">
        <v>1</v>
      </c>
      <c r="R5499" s="107">
        <v>12</v>
      </c>
    </row>
    <row r="5500" spans="1:18" s="843" customFormat="1" ht="22.5" x14ac:dyDescent="0.25">
      <c r="A5500" s="107" t="s">
        <v>25077</v>
      </c>
      <c r="B5500" s="10" t="s">
        <v>25078</v>
      </c>
      <c r="C5500" s="269" t="s">
        <v>30118</v>
      </c>
      <c r="D5500" s="841" t="s">
        <v>25426</v>
      </c>
      <c r="E5500" s="837">
        <v>2000</v>
      </c>
      <c r="F5500" s="269" t="s">
        <v>27876</v>
      </c>
      <c r="G5500" s="841" t="s">
        <v>27877</v>
      </c>
      <c r="H5500" s="842" t="s">
        <v>15509</v>
      </c>
      <c r="I5500" s="842" t="s">
        <v>25131</v>
      </c>
      <c r="J5500" s="107" t="s">
        <v>19090</v>
      </c>
      <c r="K5500" s="10">
        <v>1</v>
      </c>
      <c r="L5500" s="10">
        <v>12</v>
      </c>
      <c r="M5500" s="838">
        <v>26821.848599999998</v>
      </c>
      <c r="N5500" s="10">
        <v>1</v>
      </c>
      <c r="O5500" s="107">
        <v>6</v>
      </c>
      <c r="P5500" s="838">
        <v>13080</v>
      </c>
      <c r="Q5500" s="10">
        <v>1</v>
      </c>
      <c r="R5500" s="107">
        <v>12</v>
      </c>
    </row>
    <row r="5501" spans="1:18" s="843" customFormat="1" ht="22.5" x14ac:dyDescent="0.25">
      <c r="A5501" s="107" t="s">
        <v>25077</v>
      </c>
      <c r="B5501" s="10" t="s">
        <v>25078</v>
      </c>
      <c r="C5501" s="269" t="s">
        <v>30118</v>
      </c>
      <c r="D5501" s="841" t="s">
        <v>27878</v>
      </c>
      <c r="E5501" s="837">
        <v>2200</v>
      </c>
      <c r="F5501" s="269" t="s">
        <v>27879</v>
      </c>
      <c r="G5501" s="841" t="s">
        <v>27880</v>
      </c>
      <c r="H5501" s="842" t="s">
        <v>15509</v>
      </c>
      <c r="I5501" s="842" t="s">
        <v>25131</v>
      </c>
      <c r="J5501" s="107" t="s">
        <v>19097</v>
      </c>
      <c r="K5501" s="10">
        <v>1</v>
      </c>
      <c r="L5501" s="10">
        <v>12</v>
      </c>
      <c r="M5501" s="838">
        <v>29415.599999999999</v>
      </c>
      <c r="N5501" s="10">
        <v>1</v>
      </c>
      <c r="O5501" s="107">
        <v>6</v>
      </c>
      <c r="P5501" s="838">
        <v>14256.170000000002</v>
      </c>
      <c r="Q5501" s="10">
        <v>1</v>
      </c>
      <c r="R5501" s="107">
        <v>12</v>
      </c>
    </row>
    <row r="5502" spans="1:18" s="843" customFormat="1" ht="22.5" x14ac:dyDescent="0.25">
      <c r="A5502" s="107" t="s">
        <v>25077</v>
      </c>
      <c r="B5502" s="10" t="s">
        <v>25078</v>
      </c>
      <c r="C5502" s="269" t="s">
        <v>30118</v>
      </c>
      <c r="D5502" s="841" t="s">
        <v>25486</v>
      </c>
      <c r="E5502" s="837">
        <v>3000</v>
      </c>
      <c r="F5502" s="269" t="s">
        <v>27881</v>
      </c>
      <c r="G5502" s="841" t="s">
        <v>27882</v>
      </c>
      <c r="H5502" s="842" t="s">
        <v>15509</v>
      </c>
      <c r="I5502" s="842" t="s">
        <v>25131</v>
      </c>
      <c r="J5502" s="107" t="s">
        <v>19093</v>
      </c>
      <c r="K5502" s="10">
        <v>1</v>
      </c>
      <c r="L5502" s="10">
        <v>12</v>
      </c>
      <c r="M5502" s="838">
        <v>30261.870999999999</v>
      </c>
      <c r="N5502" s="10">
        <v>1</v>
      </c>
      <c r="O5502" s="107">
        <v>6</v>
      </c>
      <c r="P5502" s="838">
        <v>19159.199999999997</v>
      </c>
      <c r="Q5502" s="10">
        <v>1</v>
      </c>
      <c r="R5502" s="107">
        <v>12</v>
      </c>
    </row>
    <row r="5503" spans="1:18" s="843" customFormat="1" ht="22.5" x14ac:dyDescent="0.25">
      <c r="A5503" s="107" t="s">
        <v>25077</v>
      </c>
      <c r="B5503" s="10" t="s">
        <v>25078</v>
      </c>
      <c r="C5503" s="269" t="s">
        <v>30118</v>
      </c>
      <c r="D5503" s="841" t="s">
        <v>17254</v>
      </c>
      <c r="E5503" s="837">
        <v>3500</v>
      </c>
      <c r="F5503" s="269" t="s">
        <v>27883</v>
      </c>
      <c r="G5503" s="841" t="s">
        <v>27884</v>
      </c>
      <c r="H5503" s="842" t="s">
        <v>15509</v>
      </c>
      <c r="I5503" s="842" t="s">
        <v>25131</v>
      </c>
      <c r="J5503" s="107" t="s">
        <v>19097</v>
      </c>
      <c r="K5503" s="10">
        <v>1</v>
      </c>
      <c r="L5503" s="10">
        <v>12</v>
      </c>
      <c r="M5503" s="838">
        <v>45213.600000000006</v>
      </c>
      <c r="N5503" s="10">
        <v>1</v>
      </c>
      <c r="O5503" s="107">
        <v>6</v>
      </c>
      <c r="P5503" s="838">
        <v>22159.199999999997</v>
      </c>
      <c r="Q5503" s="10">
        <v>1</v>
      </c>
      <c r="R5503" s="107">
        <v>12</v>
      </c>
    </row>
    <row r="5504" spans="1:18" s="843" customFormat="1" ht="22.5" x14ac:dyDescent="0.25">
      <c r="A5504" s="107" t="s">
        <v>25077</v>
      </c>
      <c r="B5504" s="10" t="s">
        <v>25078</v>
      </c>
      <c r="C5504" s="269" t="s">
        <v>30118</v>
      </c>
      <c r="D5504" s="841" t="s">
        <v>15644</v>
      </c>
      <c r="E5504" s="837">
        <v>2500</v>
      </c>
      <c r="F5504" s="269" t="s">
        <v>27885</v>
      </c>
      <c r="G5504" s="841" t="s">
        <v>27886</v>
      </c>
      <c r="H5504" s="842" t="s">
        <v>15509</v>
      </c>
      <c r="I5504" s="842" t="s">
        <v>25131</v>
      </c>
      <c r="J5504" s="107" t="s">
        <v>19093</v>
      </c>
      <c r="K5504" s="10">
        <v>1</v>
      </c>
      <c r="L5504" s="10">
        <v>12</v>
      </c>
      <c r="M5504" s="838">
        <v>32913.599999999999</v>
      </c>
      <c r="N5504" s="10">
        <v>1</v>
      </c>
      <c r="O5504" s="107">
        <v>6</v>
      </c>
      <c r="P5504" s="838">
        <v>16156.5</v>
      </c>
      <c r="Q5504" s="10">
        <v>1</v>
      </c>
      <c r="R5504" s="107">
        <v>12</v>
      </c>
    </row>
    <row r="5505" spans="1:18" s="843" customFormat="1" ht="22.5" x14ac:dyDescent="0.25">
      <c r="A5505" s="107" t="s">
        <v>25077</v>
      </c>
      <c r="B5505" s="10" t="s">
        <v>25078</v>
      </c>
      <c r="C5505" s="269" t="s">
        <v>30118</v>
      </c>
      <c r="D5505" s="841" t="s">
        <v>15644</v>
      </c>
      <c r="E5505" s="837">
        <v>2500</v>
      </c>
      <c r="F5505" s="269" t="s">
        <v>27887</v>
      </c>
      <c r="G5505" s="841" t="s">
        <v>27888</v>
      </c>
      <c r="H5505" s="842" t="s">
        <v>15509</v>
      </c>
      <c r="I5505" s="842" t="s">
        <v>25083</v>
      </c>
      <c r="J5505" s="107" t="s">
        <v>19093</v>
      </c>
      <c r="K5505" s="10">
        <v>1</v>
      </c>
      <c r="L5505" s="10">
        <v>12</v>
      </c>
      <c r="M5505" s="838">
        <v>32913.599999999999</v>
      </c>
      <c r="N5505" s="10">
        <v>1</v>
      </c>
      <c r="O5505" s="107">
        <v>6</v>
      </c>
      <c r="P5505" s="838">
        <v>16156.5</v>
      </c>
      <c r="Q5505" s="10">
        <v>1</v>
      </c>
      <c r="R5505" s="107">
        <v>12</v>
      </c>
    </row>
    <row r="5506" spans="1:18" s="843" customFormat="1" ht="22.5" x14ac:dyDescent="0.25">
      <c r="A5506" s="107" t="s">
        <v>25077</v>
      </c>
      <c r="B5506" s="10" t="s">
        <v>25078</v>
      </c>
      <c r="C5506" s="269" t="s">
        <v>30118</v>
      </c>
      <c r="D5506" s="841" t="s">
        <v>27889</v>
      </c>
      <c r="E5506" s="837">
        <v>3500</v>
      </c>
      <c r="F5506" s="269" t="s">
        <v>27890</v>
      </c>
      <c r="G5506" s="841" t="s">
        <v>27891</v>
      </c>
      <c r="H5506" s="842" t="s">
        <v>15509</v>
      </c>
      <c r="I5506" s="842" t="s">
        <v>25131</v>
      </c>
      <c r="J5506" s="107" t="s">
        <v>19097</v>
      </c>
      <c r="K5506" s="10">
        <v>1</v>
      </c>
      <c r="L5506" s="10">
        <v>12</v>
      </c>
      <c r="M5506" s="838">
        <v>45213.600000000006</v>
      </c>
      <c r="N5506" s="10">
        <v>1</v>
      </c>
      <c r="O5506" s="107">
        <v>6</v>
      </c>
      <c r="P5506" s="838">
        <v>22162.85</v>
      </c>
      <c r="Q5506" s="10">
        <v>1</v>
      </c>
      <c r="R5506" s="107">
        <v>12</v>
      </c>
    </row>
    <row r="5507" spans="1:18" s="843" customFormat="1" ht="22.5" x14ac:dyDescent="0.25">
      <c r="A5507" s="107" t="s">
        <v>25077</v>
      </c>
      <c r="B5507" s="10" t="s">
        <v>25078</v>
      </c>
      <c r="C5507" s="269" t="s">
        <v>30118</v>
      </c>
      <c r="D5507" s="841" t="s">
        <v>15644</v>
      </c>
      <c r="E5507" s="837">
        <v>2100</v>
      </c>
      <c r="F5507" s="269" t="s">
        <v>27892</v>
      </c>
      <c r="G5507" s="841" t="s">
        <v>27893</v>
      </c>
      <c r="H5507" s="842" t="s">
        <v>15509</v>
      </c>
      <c r="I5507" s="842" t="s">
        <v>25131</v>
      </c>
      <c r="J5507" s="107" t="s">
        <v>19587</v>
      </c>
      <c r="K5507" s="10">
        <v>1</v>
      </c>
      <c r="L5507" s="10">
        <v>12</v>
      </c>
      <c r="M5507" s="838">
        <v>27795</v>
      </c>
      <c r="N5507" s="10">
        <v>1</v>
      </c>
      <c r="O5507" s="107">
        <v>6</v>
      </c>
      <c r="P5507" s="838">
        <v>13646.899999999998</v>
      </c>
      <c r="Q5507" s="10">
        <v>1</v>
      </c>
      <c r="R5507" s="107">
        <v>12</v>
      </c>
    </row>
    <row r="5508" spans="1:18" s="843" customFormat="1" ht="22.5" x14ac:dyDescent="0.25">
      <c r="A5508" s="107" t="s">
        <v>25077</v>
      </c>
      <c r="B5508" s="10" t="s">
        <v>25078</v>
      </c>
      <c r="C5508" s="269" t="s">
        <v>30118</v>
      </c>
      <c r="D5508" s="841" t="s">
        <v>27894</v>
      </c>
      <c r="E5508" s="837">
        <v>2500</v>
      </c>
      <c r="F5508" s="269" t="s">
        <v>27895</v>
      </c>
      <c r="G5508" s="841" t="s">
        <v>27896</v>
      </c>
      <c r="H5508" s="842" t="s">
        <v>15509</v>
      </c>
      <c r="I5508" s="842" t="s">
        <v>25131</v>
      </c>
      <c r="J5508" s="107" t="s">
        <v>19097</v>
      </c>
      <c r="K5508" s="10">
        <v>1</v>
      </c>
      <c r="L5508" s="10">
        <v>12</v>
      </c>
      <c r="M5508" s="838">
        <v>33213.599999999999</v>
      </c>
      <c r="N5508" s="10">
        <v>1</v>
      </c>
      <c r="O5508" s="107">
        <v>6</v>
      </c>
      <c r="P5508" s="838">
        <v>16156.5</v>
      </c>
      <c r="Q5508" s="10">
        <v>1</v>
      </c>
      <c r="R5508" s="107">
        <v>12</v>
      </c>
    </row>
    <row r="5509" spans="1:18" s="843" customFormat="1" ht="22.5" x14ac:dyDescent="0.25">
      <c r="A5509" s="107" t="s">
        <v>25077</v>
      </c>
      <c r="B5509" s="10" t="s">
        <v>25078</v>
      </c>
      <c r="C5509" s="269" t="s">
        <v>30118</v>
      </c>
      <c r="D5509" s="841" t="s">
        <v>15644</v>
      </c>
      <c r="E5509" s="837">
        <v>2100</v>
      </c>
      <c r="F5509" s="269" t="s">
        <v>27897</v>
      </c>
      <c r="G5509" s="841" t="s">
        <v>27898</v>
      </c>
      <c r="H5509" s="842" t="s">
        <v>15509</v>
      </c>
      <c r="I5509" s="842" t="s">
        <v>25131</v>
      </c>
      <c r="J5509" s="107" t="s">
        <v>19093</v>
      </c>
      <c r="K5509" s="10">
        <v>1</v>
      </c>
      <c r="L5509" s="10">
        <v>12</v>
      </c>
      <c r="M5509" s="838">
        <v>27795</v>
      </c>
      <c r="N5509" s="10">
        <v>1</v>
      </c>
      <c r="O5509" s="107">
        <v>6</v>
      </c>
      <c r="P5509" s="838">
        <v>13720.5</v>
      </c>
      <c r="Q5509" s="10">
        <v>1</v>
      </c>
      <c r="R5509" s="107">
        <v>12</v>
      </c>
    </row>
    <row r="5510" spans="1:18" s="843" customFormat="1" ht="22.5" x14ac:dyDescent="0.25">
      <c r="A5510" s="107" t="s">
        <v>25077</v>
      </c>
      <c r="B5510" s="10" t="s">
        <v>25078</v>
      </c>
      <c r="C5510" s="269" t="s">
        <v>30118</v>
      </c>
      <c r="D5510" s="841" t="s">
        <v>15644</v>
      </c>
      <c r="E5510" s="837">
        <v>2100</v>
      </c>
      <c r="F5510" s="269" t="s">
        <v>27899</v>
      </c>
      <c r="G5510" s="841" t="s">
        <v>27900</v>
      </c>
      <c r="H5510" s="842" t="s">
        <v>15509</v>
      </c>
      <c r="I5510" s="842" t="s">
        <v>25131</v>
      </c>
      <c r="J5510" s="107" t="s">
        <v>19093</v>
      </c>
      <c r="K5510" s="10">
        <v>1</v>
      </c>
      <c r="L5510" s="10">
        <v>12</v>
      </c>
      <c r="M5510" s="838">
        <v>27838.240299999998</v>
      </c>
      <c r="N5510" s="10">
        <v>1</v>
      </c>
      <c r="O5510" s="107">
        <v>6</v>
      </c>
      <c r="P5510" s="838">
        <v>13720.5</v>
      </c>
      <c r="Q5510" s="10">
        <v>1</v>
      </c>
      <c r="R5510" s="107">
        <v>12</v>
      </c>
    </row>
    <row r="5511" spans="1:18" s="843" customFormat="1" ht="22.5" x14ac:dyDescent="0.25">
      <c r="A5511" s="107" t="s">
        <v>25077</v>
      </c>
      <c r="B5511" s="10" t="s">
        <v>25078</v>
      </c>
      <c r="C5511" s="269" t="s">
        <v>30118</v>
      </c>
      <c r="D5511" s="841" t="s">
        <v>15644</v>
      </c>
      <c r="E5511" s="837">
        <v>1400</v>
      </c>
      <c r="F5511" s="269" t="s">
        <v>27901</v>
      </c>
      <c r="G5511" s="841" t="s">
        <v>27902</v>
      </c>
      <c r="H5511" s="842" t="s">
        <v>15509</v>
      </c>
      <c r="I5511" s="842" t="s">
        <v>25131</v>
      </c>
      <c r="J5511" s="107" t="s">
        <v>19097</v>
      </c>
      <c r="K5511" s="10">
        <v>1</v>
      </c>
      <c r="L5511" s="10">
        <v>12</v>
      </c>
      <c r="M5511" s="838">
        <v>18849</v>
      </c>
      <c r="N5511" s="10">
        <v>1</v>
      </c>
      <c r="O5511" s="107">
        <v>6</v>
      </c>
      <c r="P5511" s="838">
        <v>9156</v>
      </c>
      <c r="Q5511" s="10">
        <v>1</v>
      </c>
      <c r="R5511" s="107">
        <v>12</v>
      </c>
    </row>
    <row r="5512" spans="1:18" s="843" customFormat="1" ht="22.5" x14ac:dyDescent="0.25">
      <c r="A5512" s="107" t="s">
        <v>25077</v>
      </c>
      <c r="B5512" s="10" t="s">
        <v>25078</v>
      </c>
      <c r="C5512" s="269" t="s">
        <v>30118</v>
      </c>
      <c r="D5512" s="841" t="s">
        <v>15644</v>
      </c>
      <c r="E5512" s="837">
        <v>2100</v>
      </c>
      <c r="F5512" s="269" t="s">
        <v>27903</v>
      </c>
      <c r="G5512" s="841" t="s">
        <v>27904</v>
      </c>
      <c r="H5512" s="842" t="s">
        <v>15509</v>
      </c>
      <c r="I5512" s="842" t="s">
        <v>25131</v>
      </c>
      <c r="J5512" s="107" t="s">
        <v>19093</v>
      </c>
      <c r="K5512" s="10">
        <v>1</v>
      </c>
      <c r="L5512" s="10">
        <v>12</v>
      </c>
      <c r="M5512" s="838">
        <v>27795</v>
      </c>
      <c r="N5512" s="10">
        <v>1</v>
      </c>
      <c r="O5512" s="107">
        <v>6</v>
      </c>
      <c r="P5512" s="838">
        <v>13720.5</v>
      </c>
      <c r="Q5512" s="10">
        <v>1</v>
      </c>
      <c r="R5512" s="107">
        <v>12</v>
      </c>
    </row>
    <row r="5513" spans="1:18" s="843" customFormat="1" ht="22.5" x14ac:dyDescent="0.25">
      <c r="A5513" s="107" t="s">
        <v>25077</v>
      </c>
      <c r="B5513" s="10" t="s">
        <v>25078</v>
      </c>
      <c r="C5513" s="269" t="s">
        <v>30118</v>
      </c>
      <c r="D5513" s="841" t="s">
        <v>15644</v>
      </c>
      <c r="E5513" s="837">
        <v>2500</v>
      </c>
      <c r="F5513" s="269" t="s">
        <v>27905</v>
      </c>
      <c r="G5513" s="841" t="s">
        <v>27906</v>
      </c>
      <c r="H5513" s="842" t="s">
        <v>15509</v>
      </c>
      <c r="I5513" s="842" t="s">
        <v>25131</v>
      </c>
      <c r="J5513" s="107" t="s">
        <v>19093</v>
      </c>
      <c r="K5513" s="10">
        <v>1</v>
      </c>
      <c r="L5513" s="10">
        <v>12</v>
      </c>
      <c r="M5513" s="838">
        <v>32913.599999999999</v>
      </c>
      <c r="N5513" s="10">
        <v>1</v>
      </c>
      <c r="O5513" s="107">
        <v>6</v>
      </c>
      <c r="P5513" s="838">
        <v>16156.5</v>
      </c>
      <c r="Q5513" s="10">
        <v>1</v>
      </c>
      <c r="R5513" s="107">
        <v>12</v>
      </c>
    </row>
    <row r="5514" spans="1:18" s="843" customFormat="1" ht="22.5" x14ac:dyDescent="0.25">
      <c r="A5514" s="107" t="s">
        <v>25077</v>
      </c>
      <c r="B5514" s="10" t="s">
        <v>25078</v>
      </c>
      <c r="C5514" s="269" t="s">
        <v>30118</v>
      </c>
      <c r="D5514" s="841" t="s">
        <v>15644</v>
      </c>
      <c r="E5514" s="837">
        <v>2500</v>
      </c>
      <c r="F5514" s="269" t="s">
        <v>27907</v>
      </c>
      <c r="G5514" s="841" t="s">
        <v>27908</v>
      </c>
      <c r="H5514" s="842" t="s">
        <v>15509</v>
      </c>
      <c r="I5514" s="842" t="s">
        <v>25131</v>
      </c>
      <c r="J5514" s="107" t="s">
        <v>19093</v>
      </c>
      <c r="K5514" s="10">
        <v>1</v>
      </c>
      <c r="L5514" s="10">
        <v>12</v>
      </c>
      <c r="M5514" s="838">
        <v>32913.599999999999</v>
      </c>
      <c r="N5514" s="10">
        <v>1</v>
      </c>
      <c r="O5514" s="107">
        <v>6</v>
      </c>
      <c r="P5514" s="838">
        <v>16156.5</v>
      </c>
      <c r="Q5514" s="10">
        <v>1</v>
      </c>
      <c r="R5514" s="107">
        <v>12</v>
      </c>
    </row>
    <row r="5515" spans="1:18" s="843" customFormat="1" ht="22.5" x14ac:dyDescent="0.25">
      <c r="A5515" s="107" t="s">
        <v>25077</v>
      </c>
      <c r="B5515" s="10" t="s">
        <v>25078</v>
      </c>
      <c r="C5515" s="269" t="s">
        <v>30118</v>
      </c>
      <c r="D5515" s="841" t="s">
        <v>15644</v>
      </c>
      <c r="E5515" s="837">
        <v>1400</v>
      </c>
      <c r="F5515" s="269" t="s">
        <v>27909</v>
      </c>
      <c r="G5515" s="841" t="s">
        <v>27910</v>
      </c>
      <c r="H5515" s="842" t="s">
        <v>15509</v>
      </c>
      <c r="I5515" s="842" t="s">
        <v>25131</v>
      </c>
      <c r="J5515" s="107" t="s">
        <v>19097</v>
      </c>
      <c r="K5515" s="10">
        <v>1</v>
      </c>
      <c r="L5515" s="10">
        <v>12</v>
      </c>
      <c r="M5515" s="838">
        <v>14327.7</v>
      </c>
      <c r="N5515" s="10">
        <v>1</v>
      </c>
      <c r="O5515" s="107">
        <v>6</v>
      </c>
      <c r="P5515" s="838">
        <v>7782.6</v>
      </c>
      <c r="Q5515" s="10">
        <v>1</v>
      </c>
      <c r="R5515" s="107">
        <v>12</v>
      </c>
    </row>
    <row r="5516" spans="1:18" s="843" customFormat="1" ht="22.5" x14ac:dyDescent="0.25">
      <c r="A5516" s="107" t="s">
        <v>25077</v>
      </c>
      <c r="B5516" s="10" t="s">
        <v>19548</v>
      </c>
      <c r="C5516" s="269" t="s">
        <v>30118</v>
      </c>
      <c r="D5516" s="841" t="s">
        <v>25426</v>
      </c>
      <c r="E5516" s="837">
        <v>2000</v>
      </c>
      <c r="F5516" s="269" t="s">
        <v>27911</v>
      </c>
      <c r="G5516" s="841" t="s">
        <v>27912</v>
      </c>
      <c r="H5516" s="842" t="s">
        <v>15509</v>
      </c>
      <c r="I5516" s="842" t="s">
        <v>25131</v>
      </c>
      <c r="J5516" s="107" t="s">
        <v>19093</v>
      </c>
      <c r="K5516" s="10">
        <v>1</v>
      </c>
      <c r="L5516" s="10">
        <v>12</v>
      </c>
      <c r="M5516" s="838">
        <v>25798.611100000002</v>
      </c>
      <c r="N5516" s="10">
        <v>1</v>
      </c>
      <c r="O5516" s="107">
        <v>6</v>
      </c>
      <c r="P5516" s="838">
        <v>13080</v>
      </c>
      <c r="Q5516" s="10">
        <v>1</v>
      </c>
      <c r="R5516" s="107">
        <v>12</v>
      </c>
    </row>
    <row r="5517" spans="1:18" s="843" customFormat="1" ht="22.5" x14ac:dyDescent="0.25">
      <c r="A5517" s="107" t="s">
        <v>25077</v>
      </c>
      <c r="B5517" s="10" t="s">
        <v>19548</v>
      </c>
      <c r="C5517" s="269" t="s">
        <v>30118</v>
      </c>
      <c r="D5517" s="841" t="s">
        <v>25486</v>
      </c>
      <c r="E5517" s="837">
        <v>3000</v>
      </c>
      <c r="F5517" s="269" t="s">
        <v>27913</v>
      </c>
      <c r="G5517" s="841" t="s">
        <v>27914</v>
      </c>
      <c r="H5517" s="842" t="s">
        <v>15509</v>
      </c>
      <c r="I5517" s="842" t="s">
        <v>25260</v>
      </c>
      <c r="J5517" s="107" t="s">
        <v>19587</v>
      </c>
      <c r="K5517" s="10">
        <v>1</v>
      </c>
      <c r="L5517" s="10">
        <v>12</v>
      </c>
      <c r="M5517" s="838">
        <v>39113.599999999999</v>
      </c>
      <c r="N5517" s="10">
        <v>1</v>
      </c>
      <c r="O5517" s="107">
        <v>6</v>
      </c>
      <c r="P5517" s="838">
        <v>19159.199999999997</v>
      </c>
      <c r="Q5517" s="10">
        <v>1</v>
      </c>
      <c r="R5517" s="107">
        <v>12</v>
      </c>
    </row>
    <row r="5518" spans="1:18" s="843" customFormat="1" ht="22.5" x14ac:dyDescent="0.25">
      <c r="A5518" s="107" t="s">
        <v>25077</v>
      </c>
      <c r="B5518" s="10" t="s">
        <v>19548</v>
      </c>
      <c r="C5518" s="269" t="s">
        <v>30118</v>
      </c>
      <c r="D5518" s="841" t="s">
        <v>27915</v>
      </c>
      <c r="E5518" s="837">
        <v>6000</v>
      </c>
      <c r="F5518" s="269" t="s">
        <v>27916</v>
      </c>
      <c r="G5518" s="841" t="s">
        <v>27917</v>
      </c>
      <c r="H5518" s="842" t="s">
        <v>16233</v>
      </c>
      <c r="I5518" s="842" t="s">
        <v>25083</v>
      </c>
      <c r="J5518" s="107" t="s">
        <v>19093</v>
      </c>
      <c r="K5518" s="10">
        <v>1</v>
      </c>
      <c r="L5518" s="10">
        <v>12</v>
      </c>
      <c r="M5518" s="838">
        <v>75213.60000000002</v>
      </c>
      <c r="N5518" s="10">
        <v>1</v>
      </c>
      <c r="O5518" s="107">
        <v>6</v>
      </c>
      <c r="P5518" s="838">
        <v>37165.449999999997</v>
      </c>
      <c r="Q5518" s="10">
        <v>1</v>
      </c>
      <c r="R5518" s="107">
        <v>12</v>
      </c>
    </row>
    <row r="5519" spans="1:18" s="843" customFormat="1" ht="22.5" x14ac:dyDescent="0.25">
      <c r="A5519" s="107" t="s">
        <v>25077</v>
      </c>
      <c r="B5519" s="10" t="s">
        <v>25078</v>
      </c>
      <c r="C5519" s="269" t="s">
        <v>30118</v>
      </c>
      <c r="D5519" s="841" t="s">
        <v>27918</v>
      </c>
      <c r="E5519" s="837">
        <v>5000</v>
      </c>
      <c r="F5519" s="269" t="s">
        <v>27919</v>
      </c>
      <c r="G5519" s="841" t="s">
        <v>27920</v>
      </c>
      <c r="H5519" s="842" t="s">
        <v>27921</v>
      </c>
      <c r="I5519" s="842" t="s">
        <v>25083</v>
      </c>
      <c r="J5519" s="107" t="s">
        <v>19090</v>
      </c>
      <c r="K5519" s="10">
        <v>1</v>
      </c>
      <c r="L5519" s="10">
        <v>12</v>
      </c>
      <c r="M5519" s="838">
        <v>63213.600000000013</v>
      </c>
      <c r="N5519" s="10">
        <v>1</v>
      </c>
      <c r="O5519" s="107">
        <v>6</v>
      </c>
      <c r="P5519" s="838">
        <v>31159.199999999997</v>
      </c>
      <c r="Q5519" s="10">
        <v>1</v>
      </c>
      <c r="R5519" s="107">
        <v>12</v>
      </c>
    </row>
    <row r="5520" spans="1:18" s="843" customFormat="1" ht="22.5" x14ac:dyDescent="0.25">
      <c r="A5520" s="107" t="s">
        <v>25077</v>
      </c>
      <c r="B5520" s="10" t="s">
        <v>25078</v>
      </c>
      <c r="C5520" s="269" t="s">
        <v>30118</v>
      </c>
      <c r="D5520" s="841" t="s">
        <v>25391</v>
      </c>
      <c r="E5520" s="837">
        <v>5000</v>
      </c>
      <c r="F5520" s="269" t="s">
        <v>27922</v>
      </c>
      <c r="G5520" s="841" t="s">
        <v>27923</v>
      </c>
      <c r="H5520" s="842" t="s">
        <v>16539</v>
      </c>
      <c r="I5520" s="842" t="s">
        <v>25083</v>
      </c>
      <c r="J5520" s="107" t="s">
        <v>19093</v>
      </c>
      <c r="K5520" s="10">
        <v>1</v>
      </c>
      <c r="L5520" s="10">
        <v>12</v>
      </c>
      <c r="M5520" s="838">
        <v>57695.80000000001</v>
      </c>
      <c r="N5520" s="10">
        <v>1</v>
      </c>
      <c r="O5520" s="107">
        <v>6</v>
      </c>
      <c r="P5520" s="838">
        <v>31159.199999999997</v>
      </c>
      <c r="Q5520" s="10">
        <v>1</v>
      </c>
      <c r="R5520" s="107">
        <v>12</v>
      </c>
    </row>
    <row r="5521" spans="1:18" s="843" customFormat="1" ht="22.5" x14ac:dyDescent="0.25">
      <c r="A5521" s="107" t="s">
        <v>25077</v>
      </c>
      <c r="B5521" s="10" t="s">
        <v>25078</v>
      </c>
      <c r="C5521" s="269" t="s">
        <v>30118</v>
      </c>
      <c r="D5521" s="841" t="s">
        <v>26188</v>
      </c>
      <c r="E5521" s="837">
        <v>3500</v>
      </c>
      <c r="F5521" s="269" t="s">
        <v>27924</v>
      </c>
      <c r="G5521" s="841" t="s">
        <v>27925</v>
      </c>
      <c r="H5521" s="842" t="s">
        <v>16539</v>
      </c>
      <c r="I5521" s="842" t="s">
        <v>25083</v>
      </c>
      <c r="J5521" s="107" t="s">
        <v>19093</v>
      </c>
      <c r="K5521" s="10">
        <v>1</v>
      </c>
      <c r="L5521" s="10">
        <v>12</v>
      </c>
      <c r="M5521" s="838">
        <v>44913.600000000006</v>
      </c>
      <c r="N5521" s="10">
        <v>1</v>
      </c>
      <c r="O5521" s="107">
        <v>6</v>
      </c>
      <c r="P5521" s="838">
        <v>22159.199999999997</v>
      </c>
      <c r="Q5521" s="10">
        <v>1</v>
      </c>
      <c r="R5521" s="107">
        <v>12</v>
      </c>
    </row>
    <row r="5522" spans="1:18" s="843" customFormat="1" ht="22.5" x14ac:dyDescent="0.25">
      <c r="A5522" s="107" t="s">
        <v>25077</v>
      </c>
      <c r="B5522" s="10" t="s">
        <v>25078</v>
      </c>
      <c r="C5522" s="269" t="s">
        <v>30118</v>
      </c>
      <c r="D5522" s="841" t="s">
        <v>27926</v>
      </c>
      <c r="E5522" s="837">
        <v>4500</v>
      </c>
      <c r="F5522" s="269" t="s">
        <v>27927</v>
      </c>
      <c r="G5522" s="841" t="s">
        <v>27928</v>
      </c>
      <c r="H5522" s="842" t="s">
        <v>16539</v>
      </c>
      <c r="I5522" s="842" t="s">
        <v>25083</v>
      </c>
      <c r="J5522" s="107" t="s">
        <v>19093</v>
      </c>
      <c r="K5522" s="10">
        <v>1</v>
      </c>
      <c r="L5522" s="10">
        <v>12</v>
      </c>
      <c r="M5522" s="838">
        <v>56913.600000000013</v>
      </c>
      <c r="N5522" s="10">
        <v>1</v>
      </c>
      <c r="O5522" s="107">
        <v>6</v>
      </c>
      <c r="P5522" s="838">
        <v>28159.199999999997</v>
      </c>
      <c r="Q5522" s="10">
        <v>1</v>
      </c>
      <c r="R5522" s="107">
        <v>12</v>
      </c>
    </row>
    <row r="5523" spans="1:18" s="843" customFormat="1" ht="22.5" x14ac:dyDescent="0.25">
      <c r="A5523" s="107" t="s">
        <v>25077</v>
      </c>
      <c r="B5523" s="10" t="s">
        <v>25078</v>
      </c>
      <c r="C5523" s="269" t="s">
        <v>30118</v>
      </c>
      <c r="D5523" s="841" t="s">
        <v>27221</v>
      </c>
      <c r="E5523" s="837">
        <v>3500</v>
      </c>
      <c r="F5523" s="269" t="s">
        <v>27929</v>
      </c>
      <c r="G5523" s="841" t="s">
        <v>27930</v>
      </c>
      <c r="H5523" s="842" t="s">
        <v>16539</v>
      </c>
      <c r="I5523" s="842" t="s">
        <v>25083</v>
      </c>
      <c r="J5523" s="107" t="s">
        <v>19093</v>
      </c>
      <c r="K5523" s="10">
        <v>1</v>
      </c>
      <c r="L5523" s="10">
        <v>12</v>
      </c>
      <c r="M5523" s="838">
        <v>44913.600000000006</v>
      </c>
      <c r="N5523" s="10">
        <v>1</v>
      </c>
      <c r="O5523" s="107">
        <v>6</v>
      </c>
      <c r="P5523" s="838">
        <v>22159.199999999997</v>
      </c>
      <c r="Q5523" s="10">
        <v>1</v>
      </c>
      <c r="R5523" s="107">
        <v>12</v>
      </c>
    </row>
    <row r="5524" spans="1:18" s="843" customFormat="1" ht="22.5" x14ac:dyDescent="0.25">
      <c r="A5524" s="107" t="s">
        <v>25077</v>
      </c>
      <c r="B5524" s="10" t="s">
        <v>25078</v>
      </c>
      <c r="C5524" s="269" t="s">
        <v>30118</v>
      </c>
      <c r="D5524" s="841" t="s">
        <v>25169</v>
      </c>
      <c r="E5524" s="837">
        <v>4500</v>
      </c>
      <c r="F5524" s="269" t="s">
        <v>27931</v>
      </c>
      <c r="G5524" s="841" t="s">
        <v>27932</v>
      </c>
      <c r="H5524" s="842" t="s">
        <v>16539</v>
      </c>
      <c r="I5524" s="842" t="s">
        <v>25083</v>
      </c>
      <c r="J5524" s="107" t="s">
        <v>19093</v>
      </c>
      <c r="K5524" s="10">
        <v>2</v>
      </c>
      <c r="L5524" s="10">
        <v>1</v>
      </c>
      <c r="M5524" s="838">
        <v>4717.8</v>
      </c>
      <c r="N5524" s="10">
        <v>1</v>
      </c>
      <c r="O5524" s="107">
        <v>6</v>
      </c>
      <c r="P5524" s="838">
        <v>28159.199999999997</v>
      </c>
      <c r="Q5524" s="10">
        <v>1</v>
      </c>
      <c r="R5524" s="107">
        <v>12</v>
      </c>
    </row>
    <row r="5525" spans="1:18" s="843" customFormat="1" ht="22.5" x14ac:dyDescent="0.25">
      <c r="A5525" s="107" t="s">
        <v>25077</v>
      </c>
      <c r="B5525" s="10" t="s">
        <v>25078</v>
      </c>
      <c r="C5525" s="269" t="s">
        <v>30118</v>
      </c>
      <c r="D5525" s="841" t="s">
        <v>25169</v>
      </c>
      <c r="E5525" s="837">
        <v>4500</v>
      </c>
      <c r="F5525" s="269" t="s">
        <v>27933</v>
      </c>
      <c r="G5525" s="841" t="s">
        <v>27934</v>
      </c>
      <c r="H5525" s="842" t="s">
        <v>16539</v>
      </c>
      <c r="I5525" s="842" t="s">
        <v>25083</v>
      </c>
      <c r="J5525" s="107" t="s">
        <v>19093</v>
      </c>
      <c r="K5525" s="10">
        <v>2</v>
      </c>
      <c r="L5525" s="10">
        <v>1</v>
      </c>
      <c r="M5525" s="838">
        <v>4717.8</v>
      </c>
      <c r="N5525" s="10">
        <v>1</v>
      </c>
      <c r="O5525" s="107">
        <v>6</v>
      </c>
      <c r="P5525" s="838">
        <v>27409.199999999997</v>
      </c>
      <c r="Q5525" s="10">
        <v>1</v>
      </c>
      <c r="R5525" s="107">
        <v>12</v>
      </c>
    </row>
    <row r="5526" spans="1:18" s="843" customFormat="1" ht="22.5" x14ac:dyDescent="0.25">
      <c r="A5526" s="107" t="s">
        <v>25077</v>
      </c>
      <c r="B5526" s="10" t="s">
        <v>25078</v>
      </c>
      <c r="C5526" s="269" t="s">
        <v>30118</v>
      </c>
      <c r="D5526" s="841" t="s">
        <v>25261</v>
      </c>
      <c r="E5526" s="837">
        <v>4500</v>
      </c>
      <c r="F5526" s="269" t="s">
        <v>27935</v>
      </c>
      <c r="G5526" s="841" t="s">
        <v>27936</v>
      </c>
      <c r="H5526" s="842" t="s">
        <v>16539</v>
      </c>
      <c r="I5526" s="842" t="s">
        <v>25083</v>
      </c>
      <c r="J5526" s="107" t="s">
        <v>19093</v>
      </c>
      <c r="K5526" s="10">
        <v>1</v>
      </c>
      <c r="L5526" s="10">
        <v>12</v>
      </c>
      <c r="M5526" s="838">
        <v>56913.600000000013</v>
      </c>
      <c r="N5526" s="10">
        <v>1</v>
      </c>
      <c r="O5526" s="107">
        <v>6</v>
      </c>
      <c r="P5526" s="838">
        <v>28159.199999999997</v>
      </c>
      <c r="Q5526" s="10">
        <v>1</v>
      </c>
      <c r="R5526" s="107">
        <v>12</v>
      </c>
    </row>
    <row r="5527" spans="1:18" s="843" customFormat="1" ht="22.5" x14ac:dyDescent="0.25">
      <c r="A5527" s="107" t="s">
        <v>25077</v>
      </c>
      <c r="B5527" s="10" t="s">
        <v>25078</v>
      </c>
      <c r="C5527" s="269" t="s">
        <v>30118</v>
      </c>
      <c r="D5527" s="841" t="s">
        <v>25391</v>
      </c>
      <c r="E5527" s="837">
        <v>5000</v>
      </c>
      <c r="F5527" s="269" t="s">
        <v>27937</v>
      </c>
      <c r="G5527" s="841" t="s">
        <v>27938</v>
      </c>
      <c r="H5527" s="842" t="s">
        <v>16539</v>
      </c>
      <c r="I5527" s="842" t="s">
        <v>25083</v>
      </c>
      <c r="J5527" s="107" t="s">
        <v>19093</v>
      </c>
      <c r="K5527" s="10">
        <v>1</v>
      </c>
      <c r="L5527" s="10">
        <v>12</v>
      </c>
      <c r="M5527" s="838">
        <v>62935.470000000016</v>
      </c>
      <c r="N5527" s="10">
        <v>1</v>
      </c>
      <c r="O5527" s="107">
        <v>6</v>
      </c>
      <c r="P5527" s="838">
        <v>31159.199999999997</v>
      </c>
      <c r="Q5527" s="10">
        <v>1</v>
      </c>
      <c r="R5527" s="107">
        <v>12</v>
      </c>
    </row>
    <row r="5528" spans="1:18" s="843" customFormat="1" ht="22.5" x14ac:dyDescent="0.25">
      <c r="A5528" s="107" t="s">
        <v>25077</v>
      </c>
      <c r="B5528" s="10" t="s">
        <v>25078</v>
      </c>
      <c r="C5528" s="269" t="s">
        <v>30118</v>
      </c>
      <c r="D5528" s="841" t="s">
        <v>25391</v>
      </c>
      <c r="E5528" s="837">
        <v>5000</v>
      </c>
      <c r="F5528" s="269" t="s">
        <v>27939</v>
      </c>
      <c r="G5528" s="841" t="s">
        <v>27940</v>
      </c>
      <c r="H5528" s="842" t="s">
        <v>16539</v>
      </c>
      <c r="I5528" s="842" t="s">
        <v>25083</v>
      </c>
      <c r="J5528" s="107" t="s">
        <v>19093</v>
      </c>
      <c r="K5528" s="10">
        <v>1</v>
      </c>
      <c r="L5528" s="10">
        <v>12</v>
      </c>
      <c r="M5528" s="838">
        <v>62913.600000000013</v>
      </c>
      <c r="N5528" s="10">
        <v>1</v>
      </c>
      <c r="O5528" s="107">
        <v>6</v>
      </c>
      <c r="P5528" s="838">
        <v>31159.199999999997</v>
      </c>
      <c r="Q5528" s="10">
        <v>1</v>
      </c>
      <c r="R5528" s="107">
        <v>12</v>
      </c>
    </row>
    <row r="5529" spans="1:18" s="843" customFormat="1" ht="22.5" x14ac:dyDescent="0.25">
      <c r="A5529" s="107" t="s">
        <v>25077</v>
      </c>
      <c r="B5529" s="10" t="s">
        <v>25078</v>
      </c>
      <c r="C5529" s="269" t="s">
        <v>30118</v>
      </c>
      <c r="D5529" s="841" t="s">
        <v>26188</v>
      </c>
      <c r="E5529" s="837">
        <v>3500</v>
      </c>
      <c r="F5529" s="269" t="s">
        <v>27941</v>
      </c>
      <c r="G5529" s="841" t="s">
        <v>27942</v>
      </c>
      <c r="H5529" s="842" t="s">
        <v>16539</v>
      </c>
      <c r="I5529" s="842" t="s">
        <v>25083</v>
      </c>
      <c r="J5529" s="107" t="s">
        <v>19093</v>
      </c>
      <c r="K5529" s="10">
        <v>1</v>
      </c>
      <c r="L5529" s="10">
        <v>12</v>
      </c>
      <c r="M5529" s="838">
        <v>44913.600000000006</v>
      </c>
      <c r="N5529" s="10">
        <v>1</v>
      </c>
      <c r="O5529" s="107">
        <v>6</v>
      </c>
      <c r="P5529" s="838">
        <v>22159.199999999997</v>
      </c>
      <c r="Q5529" s="10">
        <v>1</v>
      </c>
      <c r="R5529" s="107">
        <v>12</v>
      </c>
    </row>
    <row r="5530" spans="1:18" s="843" customFormat="1" ht="22.5" x14ac:dyDescent="0.25">
      <c r="A5530" s="107" t="s">
        <v>25077</v>
      </c>
      <c r="B5530" s="10" t="s">
        <v>25078</v>
      </c>
      <c r="C5530" s="269" t="s">
        <v>30118</v>
      </c>
      <c r="D5530" s="841" t="s">
        <v>26646</v>
      </c>
      <c r="E5530" s="837">
        <v>6000</v>
      </c>
      <c r="F5530" s="269" t="s">
        <v>27943</v>
      </c>
      <c r="G5530" s="841" t="s">
        <v>27944</v>
      </c>
      <c r="H5530" s="842" t="s">
        <v>16539</v>
      </c>
      <c r="I5530" s="842" t="s">
        <v>25083</v>
      </c>
      <c r="J5530" s="107" t="s">
        <v>19093</v>
      </c>
      <c r="K5530" s="10">
        <v>1</v>
      </c>
      <c r="L5530" s="10">
        <v>12</v>
      </c>
      <c r="M5530" s="838">
        <v>74913.60000000002</v>
      </c>
      <c r="N5530" s="10">
        <v>1</v>
      </c>
      <c r="O5530" s="107">
        <v>6</v>
      </c>
      <c r="P5530" s="838">
        <v>37159.199999999997</v>
      </c>
      <c r="Q5530" s="10">
        <v>1</v>
      </c>
      <c r="R5530" s="107">
        <v>12</v>
      </c>
    </row>
    <row r="5531" spans="1:18" s="843" customFormat="1" ht="22.5" x14ac:dyDescent="0.25">
      <c r="A5531" s="107" t="s">
        <v>25077</v>
      </c>
      <c r="B5531" s="10" t="s">
        <v>25078</v>
      </c>
      <c r="C5531" s="269" t="s">
        <v>30118</v>
      </c>
      <c r="D5531" s="841" t="s">
        <v>26188</v>
      </c>
      <c r="E5531" s="837">
        <v>3500</v>
      </c>
      <c r="F5531" s="269" t="s">
        <v>27945</v>
      </c>
      <c r="G5531" s="841" t="s">
        <v>27946</v>
      </c>
      <c r="H5531" s="842" t="s">
        <v>16539</v>
      </c>
      <c r="I5531" s="842" t="s">
        <v>25083</v>
      </c>
      <c r="J5531" s="107" t="s">
        <v>19097</v>
      </c>
      <c r="K5531" s="10">
        <v>1</v>
      </c>
      <c r="L5531" s="10">
        <v>12</v>
      </c>
      <c r="M5531" s="838">
        <v>36617.443500000001</v>
      </c>
      <c r="N5531" s="10">
        <v>1</v>
      </c>
      <c r="O5531" s="107">
        <v>6</v>
      </c>
      <c r="P5531" s="838">
        <v>22159.199999999997</v>
      </c>
      <c r="Q5531" s="10">
        <v>1</v>
      </c>
      <c r="R5531" s="107">
        <v>12</v>
      </c>
    </row>
    <row r="5532" spans="1:18" s="843" customFormat="1" ht="22.5" x14ac:dyDescent="0.25">
      <c r="A5532" s="107" t="s">
        <v>25077</v>
      </c>
      <c r="B5532" s="10" t="s">
        <v>25078</v>
      </c>
      <c r="C5532" s="269" t="s">
        <v>30118</v>
      </c>
      <c r="D5532" s="841" t="s">
        <v>25261</v>
      </c>
      <c r="E5532" s="837">
        <v>4500</v>
      </c>
      <c r="F5532" s="269" t="s">
        <v>27947</v>
      </c>
      <c r="G5532" s="841" t="s">
        <v>27948</v>
      </c>
      <c r="H5532" s="842" t="s">
        <v>16539</v>
      </c>
      <c r="I5532" s="842" t="s">
        <v>25083</v>
      </c>
      <c r="J5532" s="107" t="s">
        <v>19093</v>
      </c>
      <c r="K5532" s="10">
        <v>1</v>
      </c>
      <c r="L5532" s="10">
        <v>12</v>
      </c>
      <c r="M5532" s="838">
        <v>56913.600000000013</v>
      </c>
      <c r="N5532" s="10">
        <v>1</v>
      </c>
      <c r="O5532" s="107">
        <v>6</v>
      </c>
      <c r="P5532" s="838">
        <v>28159.199999999997</v>
      </c>
      <c r="Q5532" s="10">
        <v>1</v>
      </c>
      <c r="R5532" s="107">
        <v>12</v>
      </c>
    </row>
    <row r="5533" spans="1:18" s="843" customFormat="1" ht="22.5" x14ac:dyDescent="0.25">
      <c r="A5533" s="107" t="s">
        <v>25077</v>
      </c>
      <c r="B5533" s="10" t="s">
        <v>25078</v>
      </c>
      <c r="C5533" s="269" t="s">
        <v>30118</v>
      </c>
      <c r="D5533" s="841" t="s">
        <v>25169</v>
      </c>
      <c r="E5533" s="837">
        <v>4500</v>
      </c>
      <c r="F5533" s="269" t="s">
        <v>27949</v>
      </c>
      <c r="G5533" s="841" t="s">
        <v>27950</v>
      </c>
      <c r="H5533" s="842" t="s">
        <v>16539</v>
      </c>
      <c r="I5533" s="842" t="s">
        <v>25083</v>
      </c>
      <c r="J5533" s="107" t="s">
        <v>19093</v>
      </c>
      <c r="K5533" s="10">
        <v>2</v>
      </c>
      <c r="L5533" s="10">
        <v>1</v>
      </c>
      <c r="M5533" s="838">
        <v>3007.8</v>
      </c>
      <c r="N5533" s="10">
        <v>1</v>
      </c>
      <c r="O5533" s="107">
        <v>6</v>
      </c>
      <c r="P5533" s="838">
        <v>28159.199999999997</v>
      </c>
      <c r="Q5533" s="10">
        <v>1</v>
      </c>
      <c r="R5533" s="107">
        <v>12</v>
      </c>
    </row>
    <row r="5534" spans="1:18" s="843" customFormat="1" ht="22.5" x14ac:dyDescent="0.25">
      <c r="A5534" s="107" t="s">
        <v>25077</v>
      </c>
      <c r="B5534" s="10" t="s">
        <v>25078</v>
      </c>
      <c r="C5534" s="269" t="s">
        <v>30118</v>
      </c>
      <c r="D5534" s="841" t="s">
        <v>25261</v>
      </c>
      <c r="E5534" s="837">
        <v>4500</v>
      </c>
      <c r="F5534" s="269" t="s">
        <v>27951</v>
      </c>
      <c r="G5534" s="841" t="s">
        <v>27952</v>
      </c>
      <c r="H5534" s="842" t="s">
        <v>16539</v>
      </c>
      <c r="I5534" s="842" t="s">
        <v>25083</v>
      </c>
      <c r="J5534" s="107" t="s">
        <v>19093</v>
      </c>
      <c r="K5534" s="10">
        <v>1</v>
      </c>
      <c r="L5534" s="10">
        <v>12</v>
      </c>
      <c r="M5534" s="838">
        <v>52292.27900000001</v>
      </c>
      <c r="N5534" s="10">
        <v>1</v>
      </c>
      <c r="O5534" s="107">
        <v>6</v>
      </c>
      <c r="P5534" s="838">
        <v>25287.392299999996</v>
      </c>
      <c r="Q5534" s="10">
        <v>1</v>
      </c>
      <c r="R5534" s="107">
        <v>12</v>
      </c>
    </row>
    <row r="5535" spans="1:18" s="843" customFormat="1" ht="22.5" x14ac:dyDescent="0.25">
      <c r="A5535" s="107" t="s">
        <v>25077</v>
      </c>
      <c r="B5535" s="10" t="s">
        <v>25078</v>
      </c>
      <c r="C5535" s="269" t="s">
        <v>30118</v>
      </c>
      <c r="D5535" s="841" t="s">
        <v>26188</v>
      </c>
      <c r="E5535" s="837">
        <v>3500</v>
      </c>
      <c r="F5535" s="269" t="s">
        <v>27953</v>
      </c>
      <c r="G5535" s="841" t="s">
        <v>27954</v>
      </c>
      <c r="H5535" s="842" t="s">
        <v>16539</v>
      </c>
      <c r="I5535" s="842" t="s">
        <v>25083</v>
      </c>
      <c r="J5535" s="107" t="s">
        <v>19093</v>
      </c>
      <c r="K5535" s="10">
        <v>1</v>
      </c>
      <c r="L5535" s="10">
        <v>12</v>
      </c>
      <c r="M5535" s="838">
        <v>44796.93</v>
      </c>
      <c r="N5535" s="10">
        <v>1</v>
      </c>
      <c r="O5535" s="107">
        <v>6</v>
      </c>
      <c r="P5535" s="838">
        <v>22159.199999999997</v>
      </c>
      <c r="Q5535" s="10">
        <v>1</v>
      </c>
      <c r="R5535" s="107">
        <v>12</v>
      </c>
    </row>
    <row r="5536" spans="1:18" s="843" customFormat="1" ht="22.5" x14ac:dyDescent="0.25">
      <c r="A5536" s="107" t="s">
        <v>25077</v>
      </c>
      <c r="B5536" s="10" t="s">
        <v>25078</v>
      </c>
      <c r="C5536" s="269" t="s">
        <v>30118</v>
      </c>
      <c r="D5536" s="841" t="s">
        <v>26646</v>
      </c>
      <c r="E5536" s="837">
        <v>8000</v>
      </c>
      <c r="F5536" s="269" t="s">
        <v>27955</v>
      </c>
      <c r="G5536" s="841" t="s">
        <v>27956</v>
      </c>
      <c r="H5536" s="842" t="s">
        <v>16539</v>
      </c>
      <c r="I5536" s="842" t="s">
        <v>25083</v>
      </c>
      <c r="J5536" s="107" t="s">
        <v>19093</v>
      </c>
      <c r="K5536" s="10">
        <v>1</v>
      </c>
      <c r="L5536" s="10">
        <v>12</v>
      </c>
      <c r="M5536" s="838">
        <v>98913.60000000002</v>
      </c>
      <c r="N5536" s="10">
        <v>1</v>
      </c>
      <c r="O5536" s="107">
        <v>6</v>
      </c>
      <c r="P5536" s="838">
        <v>49159.200000000004</v>
      </c>
      <c r="Q5536" s="10">
        <v>1</v>
      </c>
      <c r="R5536" s="107">
        <v>12</v>
      </c>
    </row>
    <row r="5537" spans="1:18" s="843" customFormat="1" ht="22.5" x14ac:dyDescent="0.25">
      <c r="A5537" s="107" t="s">
        <v>25077</v>
      </c>
      <c r="B5537" s="10" t="s">
        <v>25078</v>
      </c>
      <c r="C5537" s="269" t="s">
        <v>30118</v>
      </c>
      <c r="D5537" s="841" t="s">
        <v>27819</v>
      </c>
      <c r="E5537" s="837">
        <v>7000</v>
      </c>
      <c r="F5537" s="269" t="s">
        <v>27957</v>
      </c>
      <c r="G5537" s="841" t="s">
        <v>27958</v>
      </c>
      <c r="H5537" s="842" t="s">
        <v>16539</v>
      </c>
      <c r="I5537" s="842" t="s">
        <v>25083</v>
      </c>
      <c r="J5537" s="107" t="s">
        <v>19093</v>
      </c>
      <c r="K5537" s="10">
        <v>1</v>
      </c>
      <c r="L5537" s="10">
        <v>12</v>
      </c>
      <c r="M5537" s="838">
        <v>86913.60000000002</v>
      </c>
      <c r="N5537" s="10">
        <v>1</v>
      </c>
      <c r="O5537" s="107">
        <v>6</v>
      </c>
      <c r="P5537" s="838">
        <v>43159.200000000004</v>
      </c>
      <c r="Q5537" s="10">
        <v>1</v>
      </c>
      <c r="R5537" s="107">
        <v>12</v>
      </c>
    </row>
    <row r="5538" spans="1:18" s="843" customFormat="1" ht="22.5" x14ac:dyDescent="0.25">
      <c r="A5538" s="107" t="s">
        <v>25077</v>
      </c>
      <c r="B5538" s="10" t="s">
        <v>25078</v>
      </c>
      <c r="C5538" s="269" t="s">
        <v>30118</v>
      </c>
      <c r="D5538" s="841" t="s">
        <v>25391</v>
      </c>
      <c r="E5538" s="837">
        <v>5000</v>
      </c>
      <c r="F5538" s="269" t="s">
        <v>27959</v>
      </c>
      <c r="G5538" s="841" t="s">
        <v>27960</v>
      </c>
      <c r="H5538" s="842" t="s">
        <v>16539</v>
      </c>
      <c r="I5538" s="842" t="s">
        <v>25083</v>
      </c>
      <c r="J5538" s="107" t="s">
        <v>19093</v>
      </c>
      <c r="K5538" s="10">
        <v>1</v>
      </c>
      <c r="L5538" s="10">
        <v>12</v>
      </c>
      <c r="M5538" s="838">
        <v>62913.600000000013</v>
      </c>
      <c r="N5538" s="10">
        <v>1</v>
      </c>
      <c r="O5538" s="107">
        <v>6</v>
      </c>
      <c r="P5538" s="838">
        <v>31159.199999999997</v>
      </c>
      <c r="Q5538" s="10">
        <v>1</v>
      </c>
      <c r="R5538" s="107">
        <v>12</v>
      </c>
    </row>
    <row r="5539" spans="1:18" s="843" customFormat="1" ht="22.5" x14ac:dyDescent="0.25">
      <c r="A5539" s="107" t="s">
        <v>25077</v>
      </c>
      <c r="B5539" s="10" t="s">
        <v>25078</v>
      </c>
      <c r="C5539" s="269" t="s">
        <v>30118</v>
      </c>
      <c r="D5539" s="841" t="s">
        <v>25391</v>
      </c>
      <c r="E5539" s="837">
        <v>5000</v>
      </c>
      <c r="F5539" s="269" t="s">
        <v>27961</v>
      </c>
      <c r="G5539" s="841" t="s">
        <v>27962</v>
      </c>
      <c r="H5539" s="842" t="s">
        <v>16539</v>
      </c>
      <c r="I5539" s="842" t="s">
        <v>25083</v>
      </c>
      <c r="J5539" s="107" t="s">
        <v>19093</v>
      </c>
      <c r="K5539" s="10">
        <v>1</v>
      </c>
      <c r="L5539" s="10">
        <v>12</v>
      </c>
      <c r="M5539" s="838">
        <v>62913.600000000013</v>
      </c>
      <c r="N5539" s="10">
        <v>1</v>
      </c>
      <c r="O5539" s="107">
        <v>6</v>
      </c>
      <c r="P5539" s="838">
        <v>31159.199999999997</v>
      </c>
      <c r="Q5539" s="10">
        <v>1</v>
      </c>
      <c r="R5539" s="107">
        <v>12</v>
      </c>
    </row>
    <row r="5540" spans="1:18" s="843" customFormat="1" ht="22.5" x14ac:dyDescent="0.25">
      <c r="A5540" s="107" t="s">
        <v>25077</v>
      </c>
      <c r="B5540" s="10" t="s">
        <v>25078</v>
      </c>
      <c r="C5540" s="269" t="s">
        <v>30118</v>
      </c>
      <c r="D5540" s="841" t="s">
        <v>25391</v>
      </c>
      <c r="E5540" s="837">
        <v>4000</v>
      </c>
      <c r="F5540" s="269" t="s">
        <v>27963</v>
      </c>
      <c r="G5540" s="841" t="s">
        <v>27964</v>
      </c>
      <c r="H5540" s="842" t="s">
        <v>16539</v>
      </c>
      <c r="I5540" s="842" t="s">
        <v>25083</v>
      </c>
      <c r="J5540" s="107" t="s">
        <v>19093</v>
      </c>
      <c r="K5540" s="10">
        <v>1</v>
      </c>
      <c r="L5540" s="10">
        <v>12</v>
      </c>
      <c r="M5540" s="838">
        <v>51033.070000000014</v>
      </c>
      <c r="N5540" s="10">
        <v>1</v>
      </c>
      <c r="O5540" s="107">
        <v>6</v>
      </c>
      <c r="P5540" s="838">
        <v>25159.199999999997</v>
      </c>
      <c r="Q5540" s="10">
        <v>1</v>
      </c>
      <c r="R5540" s="107">
        <v>12</v>
      </c>
    </row>
    <row r="5541" spans="1:18" s="843" customFormat="1" ht="22.5" x14ac:dyDescent="0.25">
      <c r="A5541" s="107" t="s">
        <v>25077</v>
      </c>
      <c r="B5541" s="10" t="s">
        <v>25078</v>
      </c>
      <c r="C5541" s="269" t="s">
        <v>30118</v>
      </c>
      <c r="D5541" s="841" t="s">
        <v>27216</v>
      </c>
      <c r="E5541" s="837">
        <v>3000</v>
      </c>
      <c r="F5541" s="269" t="s">
        <v>27965</v>
      </c>
      <c r="G5541" s="841" t="s">
        <v>27966</v>
      </c>
      <c r="H5541" s="842" t="s">
        <v>16539</v>
      </c>
      <c r="I5541" s="842" t="s">
        <v>25083</v>
      </c>
      <c r="J5541" s="107" t="s">
        <v>19093</v>
      </c>
      <c r="K5541" s="10">
        <v>1</v>
      </c>
      <c r="L5541" s="10">
        <v>12</v>
      </c>
      <c r="M5541" s="838">
        <v>38913.599999999999</v>
      </c>
      <c r="N5541" s="10">
        <v>1</v>
      </c>
      <c r="O5541" s="107">
        <v>6</v>
      </c>
      <c r="P5541" s="838">
        <v>19159.199999999997</v>
      </c>
      <c r="Q5541" s="10">
        <v>1</v>
      </c>
      <c r="R5541" s="107">
        <v>12</v>
      </c>
    </row>
    <row r="5542" spans="1:18" s="843" customFormat="1" ht="22.5" x14ac:dyDescent="0.25">
      <c r="A5542" s="107" t="s">
        <v>25077</v>
      </c>
      <c r="B5542" s="10" t="s">
        <v>25078</v>
      </c>
      <c r="C5542" s="269" t="s">
        <v>30118</v>
      </c>
      <c r="D5542" s="841" t="s">
        <v>26188</v>
      </c>
      <c r="E5542" s="837">
        <v>3500</v>
      </c>
      <c r="F5542" s="269" t="s">
        <v>27967</v>
      </c>
      <c r="G5542" s="841" t="s">
        <v>27968</v>
      </c>
      <c r="H5542" s="842" t="s">
        <v>16539</v>
      </c>
      <c r="I5542" s="842" t="s">
        <v>25083</v>
      </c>
      <c r="J5542" s="107" t="s">
        <v>19093</v>
      </c>
      <c r="K5542" s="10">
        <v>1</v>
      </c>
      <c r="L5542" s="10">
        <v>12</v>
      </c>
      <c r="M5542" s="838">
        <v>44913.600000000006</v>
      </c>
      <c r="N5542" s="10">
        <v>1</v>
      </c>
      <c r="O5542" s="107">
        <v>6</v>
      </c>
      <c r="P5542" s="838">
        <v>22159.199999999997</v>
      </c>
      <c r="Q5542" s="10">
        <v>1</v>
      </c>
      <c r="R5542" s="107">
        <v>12</v>
      </c>
    </row>
    <row r="5543" spans="1:18" s="843" customFormat="1" ht="22.5" x14ac:dyDescent="0.25">
      <c r="A5543" s="107" t="s">
        <v>25077</v>
      </c>
      <c r="B5543" s="10" t="s">
        <v>25078</v>
      </c>
      <c r="C5543" s="269" t="s">
        <v>30118</v>
      </c>
      <c r="D5543" s="841" t="s">
        <v>25261</v>
      </c>
      <c r="E5543" s="837">
        <v>4500</v>
      </c>
      <c r="F5543" s="269" t="s">
        <v>27969</v>
      </c>
      <c r="G5543" s="841" t="s">
        <v>27970</v>
      </c>
      <c r="H5543" s="842" t="s">
        <v>16539</v>
      </c>
      <c r="I5543" s="842" t="s">
        <v>25083</v>
      </c>
      <c r="J5543" s="107" t="s">
        <v>19093</v>
      </c>
      <c r="K5543" s="10">
        <v>2</v>
      </c>
      <c r="L5543" s="10">
        <v>1</v>
      </c>
      <c r="M5543" s="838">
        <v>4717.8</v>
      </c>
      <c r="N5543" s="10">
        <v>1</v>
      </c>
      <c r="O5543" s="107">
        <v>6</v>
      </c>
      <c r="P5543" s="838">
        <v>28159.199999999997</v>
      </c>
      <c r="Q5543" s="10">
        <v>1</v>
      </c>
      <c r="R5543" s="107">
        <v>12</v>
      </c>
    </row>
    <row r="5544" spans="1:18" s="843" customFormat="1" ht="22.5" x14ac:dyDescent="0.25">
      <c r="A5544" s="107" t="s">
        <v>25077</v>
      </c>
      <c r="B5544" s="10" t="s">
        <v>25078</v>
      </c>
      <c r="C5544" s="269" t="s">
        <v>30118</v>
      </c>
      <c r="D5544" s="841" t="s">
        <v>25261</v>
      </c>
      <c r="E5544" s="837">
        <v>4500</v>
      </c>
      <c r="F5544" s="269" t="s">
        <v>27971</v>
      </c>
      <c r="G5544" s="841" t="s">
        <v>27972</v>
      </c>
      <c r="H5544" s="842" t="s">
        <v>16539</v>
      </c>
      <c r="I5544" s="842" t="s">
        <v>25083</v>
      </c>
      <c r="J5544" s="107" t="s">
        <v>19093</v>
      </c>
      <c r="K5544" s="10">
        <v>1</v>
      </c>
      <c r="L5544" s="10">
        <v>12</v>
      </c>
      <c r="M5544" s="838">
        <v>56913.600000000013</v>
      </c>
      <c r="N5544" s="10">
        <v>1</v>
      </c>
      <c r="O5544" s="107">
        <v>6</v>
      </c>
      <c r="P5544" s="838">
        <v>28159.199999999997</v>
      </c>
      <c r="Q5544" s="10">
        <v>1</v>
      </c>
      <c r="R5544" s="107">
        <v>12</v>
      </c>
    </row>
    <row r="5545" spans="1:18" s="843" customFormat="1" ht="22.5" x14ac:dyDescent="0.25">
      <c r="A5545" s="107" t="s">
        <v>25077</v>
      </c>
      <c r="B5545" s="10" t="s">
        <v>25078</v>
      </c>
      <c r="C5545" s="269" t="s">
        <v>30118</v>
      </c>
      <c r="D5545" s="841" t="s">
        <v>25261</v>
      </c>
      <c r="E5545" s="837">
        <v>4500</v>
      </c>
      <c r="F5545" s="269" t="s">
        <v>27973</v>
      </c>
      <c r="G5545" s="841" t="s">
        <v>27974</v>
      </c>
      <c r="H5545" s="842" t="s">
        <v>16539</v>
      </c>
      <c r="I5545" s="842" t="s">
        <v>25083</v>
      </c>
      <c r="J5545" s="107" t="s">
        <v>19093</v>
      </c>
      <c r="K5545" s="10">
        <v>1</v>
      </c>
      <c r="L5545" s="10">
        <v>12</v>
      </c>
      <c r="M5545" s="838">
        <v>50261.193400000011</v>
      </c>
      <c r="N5545" s="10">
        <v>1</v>
      </c>
      <c r="O5545" s="107">
        <v>6</v>
      </c>
      <c r="P5545" s="838">
        <v>28159.199999999997</v>
      </c>
      <c r="Q5545" s="10">
        <v>1</v>
      </c>
      <c r="R5545" s="107">
        <v>12</v>
      </c>
    </row>
    <row r="5546" spans="1:18" s="843" customFormat="1" ht="22.5" x14ac:dyDescent="0.25">
      <c r="A5546" s="107" t="s">
        <v>25077</v>
      </c>
      <c r="B5546" s="10" t="s">
        <v>25078</v>
      </c>
      <c r="C5546" s="269" t="s">
        <v>30118</v>
      </c>
      <c r="D5546" s="841" t="s">
        <v>27975</v>
      </c>
      <c r="E5546" s="837">
        <v>6000</v>
      </c>
      <c r="F5546" s="269" t="s">
        <v>27976</v>
      </c>
      <c r="G5546" s="841" t="s">
        <v>27977</v>
      </c>
      <c r="H5546" s="842" t="s">
        <v>16539</v>
      </c>
      <c r="I5546" s="842" t="s">
        <v>25083</v>
      </c>
      <c r="J5546" s="107" t="s">
        <v>19093</v>
      </c>
      <c r="K5546" s="10">
        <v>1</v>
      </c>
      <c r="L5546" s="10">
        <v>12</v>
      </c>
      <c r="M5546" s="838">
        <v>75213.60000000002</v>
      </c>
      <c r="N5546" s="10">
        <v>1</v>
      </c>
      <c r="O5546" s="107">
        <v>6</v>
      </c>
      <c r="P5546" s="838">
        <v>37159.199999999997</v>
      </c>
      <c r="Q5546" s="10">
        <v>1</v>
      </c>
      <c r="R5546" s="107">
        <v>12</v>
      </c>
    </row>
    <row r="5547" spans="1:18" s="843" customFormat="1" ht="22.5" x14ac:dyDescent="0.25">
      <c r="A5547" s="107" t="s">
        <v>25077</v>
      </c>
      <c r="B5547" s="10" t="s">
        <v>19548</v>
      </c>
      <c r="C5547" s="269" t="s">
        <v>30118</v>
      </c>
      <c r="D5547" s="841" t="s">
        <v>25169</v>
      </c>
      <c r="E5547" s="837">
        <v>4500</v>
      </c>
      <c r="F5547" s="269" t="s">
        <v>27931</v>
      </c>
      <c r="G5547" s="841" t="s">
        <v>27932</v>
      </c>
      <c r="H5547" s="842" t="s">
        <v>16539</v>
      </c>
      <c r="I5547" s="842" t="s">
        <v>25083</v>
      </c>
      <c r="J5547" s="107" t="s">
        <v>19093</v>
      </c>
      <c r="K5547" s="10">
        <v>2</v>
      </c>
      <c r="L5547" s="10">
        <v>11</v>
      </c>
      <c r="M5547" s="838">
        <v>38576.1</v>
      </c>
      <c r="N5547" s="10">
        <v>1</v>
      </c>
      <c r="O5547" s="107">
        <v>6</v>
      </c>
      <c r="P5547" s="838">
        <v>28159.199999999997</v>
      </c>
      <c r="Q5547" s="10">
        <v>1</v>
      </c>
      <c r="R5547" s="107">
        <v>12</v>
      </c>
    </row>
    <row r="5548" spans="1:18" s="843" customFormat="1" ht="22.5" x14ac:dyDescent="0.25">
      <c r="A5548" s="107" t="s">
        <v>25077</v>
      </c>
      <c r="B5548" s="10" t="s">
        <v>19548</v>
      </c>
      <c r="C5548" s="269" t="s">
        <v>30118</v>
      </c>
      <c r="D5548" s="841" t="s">
        <v>25391</v>
      </c>
      <c r="E5548" s="837">
        <v>5000</v>
      </c>
      <c r="F5548" s="269" t="s">
        <v>27978</v>
      </c>
      <c r="G5548" s="841" t="s">
        <v>27979</v>
      </c>
      <c r="H5548" s="842" t="s">
        <v>16539</v>
      </c>
      <c r="I5548" s="842" t="s">
        <v>25083</v>
      </c>
      <c r="J5548" s="107" t="s">
        <v>19093</v>
      </c>
      <c r="K5548" s="10">
        <v>1</v>
      </c>
      <c r="L5548" s="10">
        <v>12</v>
      </c>
      <c r="M5548" s="838">
        <v>63213.600000000013</v>
      </c>
      <c r="N5548" s="10">
        <v>1</v>
      </c>
      <c r="O5548" s="107">
        <v>6</v>
      </c>
      <c r="P5548" s="838">
        <v>31159.199999999997</v>
      </c>
      <c r="Q5548" s="10">
        <v>1</v>
      </c>
      <c r="R5548" s="107">
        <v>12</v>
      </c>
    </row>
    <row r="5549" spans="1:18" s="843" customFormat="1" ht="22.5" x14ac:dyDescent="0.25">
      <c r="A5549" s="107" t="s">
        <v>25077</v>
      </c>
      <c r="B5549" s="10" t="s">
        <v>19548</v>
      </c>
      <c r="C5549" s="269" t="s">
        <v>30118</v>
      </c>
      <c r="D5549" s="841" t="s">
        <v>25169</v>
      </c>
      <c r="E5549" s="837">
        <v>4500</v>
      </c>
      <c r="F5549" s="269" t="s">
        <v>27933</v>
      </c>
      <c r="G5549" s="841" t="s">
        <v>27934</v>
      </c>
      <c r="H5549" s="842" t="s">
        <v>16539</v>
      </c>
      <c r="I5549" s="842" t="s">
        <v>25083</v>
      </c>
      <c r="J5549" s="107" t="s">
        <v>19093</v>
      </c>
      <c r="K5549" s="10">
        <v>2</v>
      </c>
      <c r="L5549" s="10">
        <v>11</v>
      </c>
      <c r="M5549" s="838">
        <v>52495.80000000001</v>
      </c>
      <c r="N5549" s="10">
        <v>1</v>
      </c>
      <c r="O5549" s="107">
        <v>6</v>
      </c>
      <c r="P5549" s="838">
        <v>27409.199999999997</v>
      </c>
      <c r="Q5549" s="10">
        <v>1</v>
      </c>
      <c r="R5549" s="107">
        <v>12</v>
      </c>
    </row>
    <row r="5550" spans="1:18" s="843" customFormat="1" ht="22.5" x14ac:dyDescent="0.25">
      <c r="A5550" s="107" t="s">
        <v>25077</v>
      </c>
      <c r="B5550" s="10" t="s">
        <v>19548</v>
      </c>
      <c r="C5550" s="269" t="s">
        <v>30118</v>
      </c>
      <c r="D5550" s="841" t="s">
        <v>25169</v>
      </c>
      <c r="E5550" s="837">
        <v>4500</v>
      </c>
      <c r="F5550" s="269" t="s">
        <v>27949</v>
      </c>
      <c r="G5550" s="841" t="s">
        <v>27950</v>
      </c>
      <c r="H5550" s="842" t="s">
        <v>16539</v>
      </c>
      <c r="I5550" s="842" t="s">
        <v>25083</v>
      </c>
      <c r="J5550" s="107" t="s">
        <v>19093</v>
      </c>
      <c r="K5550" s="10">
        <v>2</v>
      </c>
      <c r="L5550" s="10">
        <v>11</v>
      </c>
      <c r="M5550" s="838">
        <v>52157.80000000001</v>
      </c>
      <c r="N5550" s="10">
        <v>1</v>
      </c>
      <c r="O5550" s="107">
        <v>6</v>
      </c>
      <c r="P5550" s="838">
        <v>28159.199999999997</v>
      </c>
      <c r="Q5550" s="10">
        <v>1</v>
      </c>
      <c r="R5550" s="107">
        <v>12</v>
      </c>
    </row>
    <row r="5551" spans="1:18" s="843" customFormat="1" ht="22.5" x14ac:dyDescent="0.25">
      <c r="A5551" s="107" t="s">
        <v>25077</v>
      </c>
      <c r="B5551" s="10" t="s">
        <v>19548</v>
      </c>
      <c r="C5551" s="269" t="s">
        <v>30118</v>
      </c>
      <c r="D5551" s="841" t="s">
        <v>25261</v>
      </c>
      <c r="E5551" s="837">
        <v>4500</v>
      </c>
      <c r="F5551" s="269" t="s">
        <v>27969</v>
      </c>
      <c r="G5551" s="841" t="s">
        <v>27970</v>
      </c>
      <c r="H5551" s="842" t="s">
        <v>16539</v>
      </c>
      <c r="I5551" s="842" t="s">
        <v>25083</v>
      </c>
      <c r="J5551" s="107" t="s">
        <v>19093</v>
      </c>
      <c r="K5551" s="10">
        <v>2</v>
      </c>
      <c r="L5551" s="10">
        <v>11</v>
      </c>
      <c r="M5551" s="838">
        <v>52495.80000000001</v>
      </c>
      <c r="N5551" s="10">
        <v>1</v>
      </c>
      <c r="O5551" s="107">
        <v>6</v>
      </c>
      <c r="P5551" s="838">
        <v>28159.199999999997</v>
      </c>
      <c r="Q5551" s="10">
        <v>1</v>
      </c>
      <c r="R5551" s="107">
        <v>12</v>
      </c>
    </row>
    <row r="5552" spans="1:18" s="843" customFormat="1" ht="22.5" x14ac:dyDescent="0.25">
      <c r="A5552" s="107" t="s">
        <v>25077</v>
      </c>
      <c r="B5552" s="10" t="s">
        <v>25078</v>
      </c>
      <c r="C5552" s="269" t="s">
        <v>30118</v>
      </c>
      <c r="D5552" s="841" t="s">
        <v>25079</v>
      </c>
      <c r="E5552" s="837">
        <v>10000</v>
      </c>
      <c r="F5552" s="269" t="s">
        <v>27980</v>
      </c>
      <c r="G5552" s="841" t="s">
        <v>27981</v>
      </c>
      <c r="H5552" s="842" t="s">
        <v>27982</v>
      </c>
      <c r="I5552" s="842" t="s">
        <v>25083</v>
      </c>
      <c r="J5552" s="107" t="s">
        <v>19093</v>
      </c>
      <c r="K5552" s="10">
        <v>1</v>
      </c>
      <c r="L5552" s="10">
        <v>12</v>
      </c>
      <c r="M5552" s="838">
        <v>122913.60000000002</v>
      </c>
      <c r="N5552" s="10">
        <v>1</v>
      </c>
      <c r="O5552" s="107">
        <v>6</v>
      </c>
      <c r="P5552" s="838">
        <v>61159.199999999997</v>
      </c>
      <c r="Q5552" s="10">
        <v>1</v>
      </c>
      <c r="R5552" s="107">
        <v>12</v>
      </c>
    </row>
    <row r="5553" spans="1:18" s="843" customFormat="1" ht="22.5" x14ac:dyDescent="0.25">
      <c r="A5553" s="107" t="s">
        <v>25077</v>
      </c>
      <c r="B5553" s="10" t="s">
        <v>25078</v>
      </c>
      <c r="C5553" s="269" t="s">
        <v>30118</v>
      </c>
      <c r="D5553" s="841" t="s">
        <v>25334</v>
      </c>
      <c r="E5553" s="837">
        <v>4500</v>
      </c>
      <c r="F5553" s="269" t="s">
        <v>27983</v>
      </c>
      <c r="G5553" s="841" t="s">
        <v>27984</v>
      </c>
      <c r="H5553" s="842" t="s">
        <v>27982</v>
      </c>
      <c r="I5553" s="842" t="s">
        <v>25083</v>
      </c>
      <c r="J5553" s="107" t="s">
        <v>19093</v>
      </c>
      <c r="K5553" s="10">
        <v>1</v>
      </c>
      <c r="L5553" s="10">
        <v>12</v>
      </c>
      <c r="M5553" s="838">
        <v>56913.600000000013</v>
      </c>
      <c r="N5553" s="10">
        <v>1</v>
      </c>
      <c r="O5553" s="107">
        <v>6</v>
      </c>
      <c r="P5553" s="838">
        <v>28159.199999999997</v>
      </c>
      <c r="Q5553" s="10">
        <v>1</v>
      </c>
      <c r="R5553" s="107">
        <v>12</v>
      </c>
    </row>
    <row r="5554" spans="1:18" s="843" customFormat="1" ht="22.5" x14ac:dyDescent="0.25">
      <c r="A5554" s="107" t="s">
        <v>25077</v>
      </c>
      <c r="B5554" s="10" t="s">
        <v>25078</v>
      </c>
      <c r="C5554" s="269" t="s">
        <v>30118</v>
      </c>
      <c r="D5554" s="841" t="s">
        <v>26279</v>
      </c>
      <c r="E5554" s="837">
        <v>3500</v>
      </c>
      <c r="F5554" s="269" t="s">
        <v>27985</v>
      </c>
      <c r="G5554" s="841" t="s">
        <v>27986</v>
      </c>
      <c r="H5554" s="842" t="s">
        <v>22816</v>
      </c>
      <c r="I5554" s="842" t="s">
        <v>25083</v>
      </c>
      <c r="J5554" s="107" t="s">
        <v>19090</v>
      </c>
      <c r="K5554" s="10">
        <v>1</v>
      </c>
      <c r="L5554" s="10">
        <v>12</v>
      </c>
      <c r="M5554" s="838">
        <v>44917.250000000007</v>
      </c>
      <c r="N5554" s="10">
        <v>1</v>
      </c>
      <c r="O5554" s="107">
        <v>6</v>
      </c>
      <c r="P5554" s="838">
        <v>22159.199999999997</v>
      </c>
      <c r="Q5554" s="10">
        <v>1</v>
      </c>
      <c r="R5554" s="107">
        <v>12</v>
      </c>
    </row>
    <row r="5555" spans="1:18" s="843" customFormat="1" ht="22.5" x14ac:dyDescent="0.25">
      <c r="A5555" s="107" t="s">
        <v>25077</v>
      </c>
      <c r="B5555" s="10" t="s">
        <v>25078</v>
      </c>
      <c r="C5555" s="269" t="s">
        <v>30118</v>
      </c>
      <c r="D5555" s="841" t="s">
        <v>25321</v>
      </c>
      <c r="E5555" s="837">
        <v>2800</v>
      </c>
      <c r="F5555" s="269" t="s">
        <v>27987</v>
      </c>
      <c r="G5555" s="841" t="s">
        <v>27988</v>
      </c>
      <c r="H5555" s="842" t="s">
        <v>22816</v>
      </c>
      <c r="I5555" s="842" t="s">
        <v>25083</v>
      </c>
      <c r="J5555" s="107" t="s">
        <v>19090</v>
      </c>
      <c r="K5555" s="10">
        <v>1</v>
      </c>
      <c r="L5555" s="10">
        <v>12</v>
      </c>
      <c r="M5555" s="838">
        <v>36420.269999999997</v>
      </c>
      <c r="N5555" s="10">
        <v>1</v>
      </c>
      <c r="O5555" s="107">
        <v>6</v>
      </c>
      <c r="P5555" s="838">
        <v>17959.199999999997</v>
      </c>
      <c r="Q5555" s="10">
        <v>1</v>
      </c>
      <c r="R5555" s="107">
        <v>12</v>
      </c>
    </row>
    <row r="5556" spans="1:18" s="843" customFormat="1" ht="22.5" x14ac:dyDescent="0.25">
      <c r="A5556" s="107" t="s">
        <v>25077</v>
      </c>
      <c r="B5556" s="10" t="s">
        <v>25078</v>
      </c>
      <c r="C5556" s="269" t="s">
        <v>30118</v>
      </c>
      <c r="D5556" s="841" t="s">
        <v>26279</v>
      </c>
      <c r="E5556" s="837">
        <v>3500</v>
      </c>
      <c r="F5556" s="269" t="s">
        <v>27989</v>
      </c>
      <c r="G5556" s="841" t="s">
        <v>27990</v>
      </c>
      <c r="H5556" s="842" t="s">
        <v>22816</v>
      </c>
      <c r="I5556" s="842" t="s">
        <v>25083</v>
      </c>
      <c r="J5556" s="107" t="s">
        <v>19090</v>
      </c>
      <c r="K5556" s="10">
        <v>1</v>
      </c>
      <c r="L5556" s="10">
        <v>12</v>
      </c>
      <c r="M5556" s="838">
        <v>44913.600000000006</v>
      </c>
      <c r="N5556" s="10">
        <v>1</v>
      </c>
      <c r="O5556" s="107">
        <v>6</v>
      </c>
      <c r="P5556" s="838">
        <v>22159.199999999997</v>
      </c>
      <c r="Q5556" s="10">
        <v>1</v>
      </c>
      <c r="R5556" s="107">
        <v>12</v>
      </c>
    </row>
    <row r="5557" spans="1:18" s="843" customFormat="1" ht="22.5" x14ac:dyDescent="0.25">
      <c r="A5557" s="107" t="s">
        <v>25077</v>
      </c>
      <c r="B5557" s="10" t="s">
        <v>25078</v>
      </c>
      <c r="C5557" s="269" t="s">
        <v>30118</v>
      </c>
      <c r="D5557" s="841" t="s">
        <v>16903</v>
      </c>
      <c r="E5557" s="837">
        <v>1200</v>
      </c>
      <c r="F5557" s="269" t="s">
        <v>27991</v>
      </c>
      <c r="G5557" s="841" t="s">
        <v>27992</v>
      </c>
      <c r="H5557" s="842" t="s">
        <v>27993</v>
      </c>
      <c r="I5557" s="842" t="s">
        <v>25131</v>
      </c>
      <c r="J5557" s="107" t="s">
        <v>19587</v>
      </c>
      <c r="K5557" s="10">
        <v>1</v>
      </c>
      <c r="L5557" s="10">
        <v>12</v>
      </c>
      <c r="M5557" s="838">
        <v>15848.7</v>
      </c>
      <c r="N5557" s="10">
        <v>1</v>
      </c>
      <c r="O5557" s="107">
        <v>6</v>
      </c>
      <c r="P5557" s="838">
        <v>7848</v>
      </c>
      <c r="Q5557" s="10">
        <v>1</v>
      </c>
      <c r="R5557" s="107">
        <v>12</v>
      </c>
    </row>
    <row r="5558" spans="1:18" s="843" customFormat="1" ht="22.5" x14ac:dyDescent="0.25">
      <c r="A5558" s="107" t="s">
        <v>25077</v>
      </c>
      <c r="B5558" s="10" t="s">
        <v>25078</v>
      </c>
      <c r="C5558" s="269" t="s">
        <v>30118</v>
      </c>
      <c r="D5558" s="841" t="s">
        <v>27994</v>
      </c>
      <c r="E5558" s="837">
        <v>3000</v>
      </c>
      <c r="F5558" s="269" t="s">
        <v>27995</v>
      </c>
      <c r="G5558" s="841" t="s">
        <v>27996</v>
      </c>
      <c r="H5558" s="842" t="s">
        <v>15544</v>
      </c>
      <c r="I5558" s="842" t="s">
        <v>25083</v>
      </c>
      <c r="J5558" s="107" t="s">
        <v>19093</v>
      </c>
      <c r="K5558" s="10">
        <v>1</v>
      </c>
      <c r="L5558" s="10">
        <v>12</v>
      </c>
      <c r="M5558" s="838">
        <v>27638.126899999999</v>
      </c>
      <c r="N5558" s="10">
        <v>1</v>
      </c>
      <c r="O5558" s="107">
        <v>6</v>
      </c>
      <c r="P5558" s="838">
        <v>10943.264200000001</v>
      </c>
      <c r="Q5558" s="10">
        <v>1</v>
      </c>
      <c r="R5558" s="107">
        <v>12</v>
      </c>
    </row>
    <row r="5559" spans="1:18" s="843" customFormat="1" ht="22.5" x14ac:dyDescent="0.25">
      <c r="A5559" s="107" t="s">
        <v>25077</v>
      </c>
      <c r="B5559" s="10" t="s">
        <v>25078</v>
      </c>
      <c r="C5559" s="269" t="s">
        <v>30118</v>
      </c>
      <c r="D5559" s="841" t="s">
        <v>25645</v>
      </c>
      <c r="E5559" s="837">
        <v>8000</v>
      </c>
      <c r="F5559" s="269" t="s">
        <v>27997</v>
      </c>
      <c r="G5559" s="841" t="s">
        <v>27998</v>
      </c>
      <c r="H5559" s="842" t="s">
        <v>15544</v>
      </c>
      <c r="I5559" s="842" t="s">
        <v>25083</v>
      </c>
      <c r="J5559" s="107" t="s">
        <v>19093</v>
      </c>
      <c r="K5559" s="10">
        <v>1</v>
      </c>
      <c r="L5559" s="10">
        <v>12</v>
      </c>
      <c r="M5559" s="838">
        <v>99213.60000000002</v>
      </c>
      <c r="N5559" s="10">
        <v>1</v>
      </c>
      <c r="O5559" s="107">
        <v>6</v>
      </c>
      <c r="P5559" s="838">
        <v>49159.200000000004</v>
      </c>
      <c r="Q5559" s="10">
        <v>1</v>
      </c>
      <c r="R5559" s="107">
        <v>12</v>
      </c>
    </row>
    <row r="5560" spans="1:18" s="843" customFormat="1" ht="22.5" x14ac:dyDescent="0.25">
      <c r="A5560" s="107" t="s">
        <v>25077</v>
      </c>
      <c r="B5560" s="10" t="s">
        <v>25078</v>
      </c>
      <c r="C5560" s="269" t="s">
        <v>30118</v>
      </c>
      <c r="D5560" s="841" t="s">
        <v>26009</v>
      </c>
      <c r="E5560" s="837">
        <v>5500</v>
      </c>
      <c r="F5560" s="269" t="s">
        <v>27999</v>
      </c>
      <c r="G5560" s="841" t="s">
        <v>28000</v>
      </c>
      <c r="H5560" s="842" t="s">
        <v>15544</v>
      </c>
      <c r="I5560" s="842" t="s">
        <v>25083</v>
      </c>
      <c r="J5560" s="107" t="s">
        <v>19093</v>
      </c>
      <c r="K5560" s="10">
        <v>1</v>
      </c>
      <c r="L5560" s="10">
        <v>12</v>
      </c>
      <c r="M5560" s="838">
        <v>68913.60000000002</v>
      </c>
      <c r="N5560" s="10">
        <v>1</v>
      </c>
      <c r="O5560" s="107">
        <v>6</v>
      </c>
      <c r="P5560" s="838">
        <v>34159.199999999997</v>
      </c>
      <c r="Q5560" s="10">
        <v>1</v>
      </c>
      <c r="R5560" s="107">
        <v>12</v>
      </c>
    </row>
    <row r="5561" spans="1:18" s="843" customFormat="1" ht="22.5" x14ac:dyDescent="0.25">
      <c r="A5561" s="107" t="s">
        <v>25077</v>
      </c>
      <c r="B5561" s="10" t="s">
        <v>25078</v>
      </c>
      <c r="C5561" s="269" t="s">
        <v>30118</v>
      </c>
      <c r="D5561" s="841" t="s">
        <v>28001</v>
      </c>
      <c r="E5561" s="837">
        <v>6000</v>
      </c>
      <c r="F5561" s="269" t="s">
        <v>28002</v>
      </c>
      <c r="G5561" s="841" t="s">
        <v>28003</v>
      </c>
      <c r="H5561" s="842" t="s">
        <v>15544</v>
      </c>
      <c r="I5561" s="842" t="s">
        <v>25083</v>
      </c>
      <c r="J5561" s="107" t="s">
        <v>19093</v>
      </c>
      <c r="K5561" s="10">
        <v>1</v>
      </c>
      <c r="L5561" s="10">
        <v>12</v>
      </c>
      <c r="M5561" s="838">
        <v>75213.60000000002</v>
      </c>
      <c r="N5561" s="10">
        <v>1</v>
      </c>
      <c r="O5561" s="107">
        <v>6</v>
      </c>
      <c r="P5561" s="838">
        <v>37159.199999999997</v>
      </c>
      <c r="Q5561" s="10">
        <v>1</v>
      </c>
      <c r="R5561" s="107">
        <v>12</v>
      </c>
    </row>
    <row r="5562" spans="1:18" s="843" customFormat="1" ht="22.5" x14ac:dyDescent="0.25">
      <c r="A5562" s="107" t="s">
        <v>25077</v>
      </c>
      <c r="B5562" s="10" t="s">
        <v>25078</v>
      </c>
      <c r="C5562" s="269" t="s">
        <v>30118</v>
      </c>
      <c r="D5562" s="841" t="s">
        <v>25206</v>
      </c>
      <c r="E5562" s="837">
        <v>3000</v>
      </c>
      <c r="F5562" s="269" t="s">
        <v>28004</v>
      </c>
      <c r="G5562" s="841" t="s">
        <v>28005</v>
      </c>
      <c r="H5562" s="842" t="s">
        <v>15544</v>
      </c>
      <c r="I5562" s="842" t="s">
        <v>25083</v>
      </c>
      <c r="J5562" s="107" t="s">
        <v>19093</v>
      </c>
      <c r="K5562" s="10">
        <v>1</v>
      </c>
      <c r="L5562" s="10">
        <v>12</v>
      </c>
      <c r="M5562" s="838">
        <v>38938.6</v>
      </c>
      <c r="N5562" s="10">
        <v>1</v>
      </c>
      <c r="O5562" s="107">
        <v>6</v>
      </c>
      <c r="P5562" s="838">
        <v>19159.199999999997</v>
      </c>
      <c r="Q5562" s="10">
        <v>1</v>
      </c>
      <c r="R5562" s="107">
        <v>12</v>
      </c>
    </row>
    <row r="5563" spans="1:18" s="843" customFormat="1" ht="22.5" x14ac:dyDescent="0.25">
      <c r="A5563" s="107" t="s">
        <v>25077</v>
      </c>
      <c r="B5563" s="10" t="s">
        <v>25078</v>
      </c>
      <c r="C5563" s="269" t="s">
        <v>30118</v>
      </c>
      <c r="D5563" s="841" t="s">
        <v>25979</v>
      </c>
      <c r="E5563" s="837">
        <v>5500</v>
      </c>
      <c r="F5563" s="269" t="s">
        <v>28006</v>
      </c>
      <c r="G5563" s="841" t="s">
        <v>28007</v>
      </c>
      <c r="H5563" s="842" t="s">
        <v>15544</v>
      </c>
      <c r="I5563" s="842" t="s">
        <v>25083</v>
      </c>
      <c r="J5563" s="107" t="s">
        <v>19093</v>
      </c>
      <c r="K5563" s="10">
        <v>1</v>
      </c>
      <c r="L5563" s="10">
        <v>12</v>
      </c>
      <c r="M5563" s="838">
        <v>68943.780000000013</v>
      </c>
      <c r="N5563" s="10">
        <v>1</v>
      </c>
      <c r="O5563" s="107">
        <v>6</v>
      </c>
      <c r="P5563" s="838">
        <v>34159.199999999997</v>
      </c>
      <c r="Q5563" s="10">
        <v>1</v>
      </c>
      <c r="R5563" s="107">
        <v>12</v>
      </c>
    </row>
    <row r="5564" spans="1:18" s="843" customFormat="1" ht="22.5" x14ac:dyDescent="0.25">
      <c r="A5564" s="107" t="s">
        <v>25077</v>
      </c>
      <c r="B5564" s="10" t="s">
        <v>25078</v>
      </c>
      <c r="C5564" s="269" t="s">
        <v>30118</v>
      </c>
      <c r="D5564" s="841" t="s">
        <v>25206</v>
      </c>
      <c r="E5564" s="837">
        <v>3000</v>
      </c>
      <c r="F5564" s="269" t="s">
        <v>28008</v>
      </c>
      <c r="G5564" s="841" t="s">
        <v>28009</v>
      </c>
      <c r="H5564" s="842" t="s">
        <v>15544</v>
      </c>
      <c r="I5564" s="842" t="s">
        <v>25083</v>
      </c>
      <c r="J5564" s="107" t="s">
        <v>19093</v>
      </c>
      <c r="K5564" s="10">
        <v>1</v>
      </c>
      <c r="L5564" s="10">
        <v>12</v>
      </c>
      <c r="M5564" s="838">
        <v>38913.599999999999</v>
      </c>
      <c r="N5564" s="10">
        <v>1</v>
      </c>
      <c r="O5564" s="107">
        <v>6</v>
      </c>
      <c r="P5564" s="838">
        <v>19059.199999999997</v>
      </c>
      <c r="Q5564" s="10">
        <v>1</v>
      </c>
      <c r="R5564" s="107">
        <v>12</v>
      </c>
    </row>
    <row r="5565" spans="1:18" s="843" customFormat="1" ht="22.5" x14ac:dyDescent="0.25">
      <c r="A5565" s="107" t="s">
        <v>25077</v>
      </c>
      <c r="B5565" s="10" t="s">
        <v>25078</v>
      </c>
      <c r="C5565" s="269" t="s">
        <v>30118</v>
      </c>
      <c r="D5565" s="841" t="s">
        <v>26024</v>
      </c>
      <c r="E5565" s="837">
        <v>5000</v>
      </c>
      <c r="F5565" s="269" t="s">
        <v>28010</v>
      </c>
      <c r="G5565" s="841" t="s">
        <v>28011</v>
      </c>
      <c r="H5565" s="842" t="s">
        <v>15544</v>
      </c>
      <c r="I5565" s="842" t="s">
        <v>25083</v>
      </c>
      <c r="J5565" s="107" t="s">
        <v>19093</v>
      </c>
      <c r="K5565" s="10">
        <v>1</v>
      </c>
      <c r="L5565" s="10">
        <v>12</v>
      </c>
      <c r="M5565" s="838">
        <v>62913.600000000013</v>
      </c>
      <c r="N5565" s="10">
        <v>1</v>
      </c>
      <c r="O5565" s="107">
        <v>6</v>
      </c>
      <c r="P5565" s="838">
        <v>31159.199999999997</v>
      </c>
      <c r="Q5565" s="10">
        <v>1</v>
      </c>
      <c r="R5565" s="107">
        <v>12</v>
      </c>
    </row>
    <row r="5566" spans="1:18" s="843" customFormat="1" ht="22.5" x14ac:dyDescent="0.25">
      <c r="A5566" s="107" t="s">
        <v>25077</v>
      </c>
      <c r="B5566" s="10" t="s">
        <v>25078</v>
      </c>
      <c r="C5566" s="269" t="s">
        <v>30118</v>
      </c>
      <c r="D5566" s="841" t="s">
        <v>25334</v>
      </c>
      <c r="E5566" s="837">
        <v>4500</v>
      </c>
      <c r="F5566" s="269" t="s">
        <v>28012</v>
      </c>
      <c r="G5566" s="841" t="s">
        <v>28013</v>
      </c>
      <c r="H5566" s="842" t="s">
        <v>15544</v>
      </c>
      <c r="I5566" s="842" t="s">
        <v>25083</v>
      </c>
      <c r="J5566" s="107" t="s">
        <v>19093</v>
      </c>
      <c r="K5566" s="10">
        <v>1</v>
      </c>
      <c r="L5566" s="10">
        <v>12</v>
      </c>
      <c r="M5566" s="838">
        <v>56913.600000000013</v>
      </c>
      <c r="N5566" s="10">
        <v>1</v>
      </c>
      <c r="O5566" s="107">
        <v>6</v>
      </c>
      <c r="P5566" s="838">
        <v>28159.199999999997</v>
      </c>
      <c r="Q5566" s="10">
        <v>1</v>
      </c>
      <c r="R5566" s="107">
        <v>12</v>
      </c>
    </row>
    <row r="5567" spans="1:18" s="843" customFormat="1" ht="22.5" x14ac:dyDescent="0.25">
      <c r="A5567" s="107" t="s">
        <v>25077</v>
      </c>
      <c r="B5567" s="10" t="s">
        <v>25078</v>
      </c>
      <c r="C5567" s="269" t="s">
        <v>30118</v>
      </c>
      <c r="D5567" s="841" t="s">
        <v>25334</v>
      </c>
      <c r="E5567" s="837">
        <v>4500</v>
      </c>
      <c r="F5567" s="269" t="s">
        <v>28014</v>
      </c>
      <c r="G5567" s="841" t="s">
        <v>28015</v>
      </c>
      <c r="H5567" s="842" t="s">
        <v>15544</v>
      </c>
      <c r="I5567" s="842" t="s">
        <v>25083</v>
      </c>
      <c r="J5567" s="107" t="s">
        <v>19093</v>
      </c>
      <c r="K5567" s="10">
        <v>1</v>
      </c>
      <c r="L5567" s="10">
        <v>12</v>
      </c>
      <c r="M5567" s="838">
        <v>56913.600000000013</v>
      </c>
      <c r="N5567" s="10">
        <v>1</v>
      </c>
      <c r="O5567" s="107">
        <v>6</v>
      </c>
      <c r="P5567" s="838">
        <v>28159.199999999997</v>
      </c>
      <c r="Q5567" s="10">
        <v>1</v>
      </c>
      <c r="R5567" s="107">
        <v>12</v>
      </c>
    </row>
    <row r="5568" spans="1:18" s="843" customFormat="1" ht="22.5" x14ac:dyDescent="0.25">
      <c r="A5568" s="107" t="s">
        <v>25077</v>
      </c>
      <c r="B5568" s="10" t="s">
        <v>25078</v>
      </c>
      <c r="C5568" s="269" t="s">
        <v>30118</v>
      </c>
      <c r="D5568" s="841" t="s">
        <v>27994</v>
      </c>
      <c r="E5568" s="837">
        <v>3000</v>
      </c>
      <c r="F5568" s="269" t="s">
        <v>28016</v>
      </c>
      <c r="G5568" s="841" t="s">
        <v>28017</v>
      </c>
      <c r="H5568" s="842" t="s">
        <v>15544</v>
      </c>
      <c r="I5568" s="842" t="s">
        <v>25083</v>
      </c>
      <c r="J5568" s="107" t="s">
        <v>19093</v>
      </c>
      <c r="K5568" s="10">
        <v>1</v>
      </c>
      <c r="L5568" s="10">
        <v>12</v>
      </c>
      <c r="M5568" s="838">
        <v>38913.599999999999</v>
      </c>
      <c r="N5568" s="10">
        <v>1</v>
      </c>
      <c r="O5568" s="107">
        <v>6</v>
      </c>
      <c r="P5568" s="838">
        <v>19159.199999999997</v>
      </c>
      <c r="Q5568" s="10">
        <v>1</v>
      </c>
      <c r="R5568" s="107">
        <v>12</v>
      </c>
    </row>
    <row r="5569" spans="1:18" s="843" customFormat="1" ht="22.5" x14ac:dyDescent="0.25">
      <c r="A5569" s="107" t="s">
        <v>25077</v>
      </c>
      <c r="B5569" s="10" t="s">
        <v>25078</v>
      </c>
      <c r="C5569" s="269" t="s">
        <v>30118</v>
      </c>
      <c r="D5569" s="841" t="s">
        <v>25321</v>
      </c>
      <c r="E5569" s="837">
        <v>2000</v>
      </c>
      <c r="F5569" s="269" t="s">
        <v>28018</v>
      </c>
      <c r="G5569" s="841" t="s">
        <v>28019</v>
      </c>
      <c r="H5569" s="842" t="s">
        <v>15544</v>
      </c>
      <c r="I5569" s="842" t="s">
        <v>25083</v>
      </c>
      <c r="J5569" s="107" t="s">
        <v>19093</v>
      </c>
      <c r="K5569" s="10">
        <v>1</v>
      </c>
      <c r="L5569" s="10">
        <v>12</v>
      </c>
      <c r="M5569" s="838">
        <v>26738.005799999999</v>
      </c>
      <c r="N5569" s="10">
        <v>1</v>
      </c>
      <c r="O5569" s="107">
        <v>6</v>
      </c>
      <c r="P5569" s="838">
        <v>13080</v>
      </c>
      <c r="Q5569" s="10">
        <v>1</v>
      </c>
      <c r="R5569" s="107">
        <v>12</v>
      </c>
    </row>
    <row r="5570" spans="1:18" s="843" customFormat="1" ht="22.5" x14ac:dyDescent="0.25">
      <c r="A5570" s="107" t="s">
        <v>25077</v>
      </c>
      <c r="B5570" s="10" t="s">
        <v>25078</v>
      </c>
      <c r="C5570" s="269" t="s">
        <v>30118</v>
      </c>
      <c r="D5570" s="841" t="s">
        <v>28020</v>
      </c>
      <c r="E5570" s="837">
        <v>5000</v>
      </c>
      <c r="F5570" s="269" t="s">
        <v>28021</v>
      </c>
      <c r="G5570" s="841" t="s">
        <v>28022</v>
      </c>
      <c r="H5570" s="842" t="s">
        <v>15544</v>
      </c>
      <c r="I5570" s="842" t="s">
        <v>25083</v>
      </c>
      <c r="J5570" s="107" t="s">
        <v>19093</v>
      </c>
      <c r="K5570" s="10">
        <v>1</v>
      </c>
      <c r="L5570" s="10">
        <v>12</v>
      </c>
      <c r="M5570" s="838">
        <v>62913.600000000013</v>
      </c>
      <c r="N5570" s="10">
        <v>1</v>
      </c>
      <c r="O5570" s="107">
        <v>6</v>
      </c>
      <c r="P5570" s="838">
        <v>31159.199999999997</v>
      </c>
      <c r="Q5570" s="10">
        <v>1</v>
      </c>
      <c r="R5570" s="107">
        <v>12</v>
      </c>
    </row>
    <row r="5571" spans="1:18" s="843" customFormat="1" ht="22.5" x14ac:dyDescent="0.25">
      <c r="A5571" s="107" t="s">
        <v>25077</v>
      </c>
      <c r="B5571" s="10" t="s">
        <v>25078</v>
      </c>
      <c r="C5571" s="269" t="s">
        <v>30118</v>
      </c>
      <c r="D5571" s="841" t="s">
        <v>28023</v>
      </c>
      <c r="E5571" s="837">
        <v>5500</v>
      </c>
      <c r="F5571" s="269" t="s">
        <v>28024</v>
      </c>
      <c r="G5571" s="841" t="s">
        <v>28025</v>
      </c>
      <c r="H5571" s="842" t="s">
        <v>15544</v>
      </c>
      <c r="I5571" s="842" t="s">
        <v>25083</v>
      </c>
      <c r="J5571" s="107" t="s">
        <v>19093</v>
      </c>
      <c r="K5571" s="10">
        <v>1</v>
      </c>
      <c r="L5571" s="10">
        <v>12</v>
      </c>
      <c r="M5571" s="838">
        <v>68913.60000000002</v>
      </c>
      <c r="N5571" s="10">
        <v>1</v>
      </c>
      <c r="O5571" s="107">
        <v>6</v>
      </c>
      <c r="P5571" s="838">
        <v>34159.199999999997</v>
      </c>
      <c r="Q5571" s="10">
        <v>1</v>
      </c>
      <c r="R5571" s="107">
        <v>12</v>
      </c>
    </row>
    <row r="5572" spans="1:18" s="843" customFormat="1" ht="22.5" x14ac:dyDescent="0.25">
      <c r="A5572" s="107" t="s">
        <v>25077</v>
      </c>
      <c r="B5572" s="10" t="s">
        <v>25078</v>
      </c>
      <c r="C5572" s="269" t="s">
        <v>30118</v>
      </c>
      <c r="D5572" s="841" t="s">
        <v>26294</v>
      </c>
      <c r="E5572" s="837">
        <v>8000</v>
      </c>
      <c r="F5572" s="269" t="s">
        <v>28026</v>
      </c>
      <c r="G5572" s="841" t="s">
        <v>28027</v>
      </c>
      <c r="H5572" s="842" t="s">
        <v>15544</v>
      </c>
      <c r="I5572" s="842" t="s">
        <v>25083</v>
      </c>
      <c r="J5572" s="107" t="s">
        <v>19093</v>
      </c>
      <c r="K5572" s="10">
        <v>1</v>
      </c>
      <c r="L5572" s="10">
        <v>12</v>
      </c>
      <c r="M5572" s="838">
        <v>99213.60000000002</v>
      </c>
      <c r="N5572" s="10">
        <v>1</v>
      </c>
      <c r="O5572" s="107">
        <v>6</v>
      </c>
      <c r="P5572" s="838">
        <v>49159.200000000004</v>
      </c>
      <c r="Q5572" s="10">
        <v>1</v>
      </c>
      <c r="R5572" s="107">
        <v>12</v>
      </c>
    </row>
    <row r="5573" spans="1:18" s="843" customFormat="1" ht="22.5" x14ac:dyDescent="0.25">
      <c r="A5573" s="107" t="s">
        <v>25077</v>
      </c>
      <c r="B5573" s="10" t="s">
        <v>25078</v>
      </c>
      <c r="C5573" s="269" t="s">
        <v>30118</v>
      </c>
      <c r="D5573" s="841" t="s">
        <v>26357</v>
      </c>
      <c r="E5573" s="837">
        <v>3000</v>
      </c>
      <c r="F5573" s="269" t="s">
        <v>28028</v>
      </c>
      <c r="G5573" s="841" t="s">
        <v>28029</v>
      </c>
      <c r="H5573" s="842" t="s">
        <v>15544</v>
      </c>
      <c r="I5573" s="842" t="s">
        <v>25083</v>
      </c>
      <c r="J5573" s="107" t="s">
        <v>19093</v>
      </c>
      <c r="K5573" s="10">
        <v>1</v>
      </c>
      <c r="L5573" s="10">
        <v>12</v>
      </c>
      <c r="M5573" s="838">
        <v>38913.599999999999</v>
      </c>
      <c r="N5573" s="10">
        <v>1</v>
      </c>
      <c r="O5573" s="107">
        <v>6</v>
      </c>
      <c r="P5573" s="838">
        <v>19159.199999999997</v>
      </c>
      <c r="Q5573" s="10">
        <v>1</v>
      </c>
      <c r="R5573" s="107">
        <v>12</v>
      </c>
    </row>
    <row r="5574" spans="1:18" s="843" customFormat="1" ht="22.5" x14ac:dyDescent="0.25">
      <c r="A5574" s="107" t="s">
        <v>25077</v>
      </c>
      <c r="B5574" s="10" t="s">
        <v>25078</v>
      </c>
      <c r="C5574" s="269" t="s">
        <v>30118</v>
      </c>
      <c r="D5574" s="841" t="s">
        <v>28030</v>
      </c>
      <c r="E5574" s="837">
        <v>3500</v>
      </c>
      <c r="F5574" s="269" t="s">
        <v>28031</v>
      </c>
      <c r="G5574" s="841" t="s">
        <v>28032</v>
      </c>
      <c r="H5574" s="842" t="s">
        <v>15544</v>
      </c>
      <c r="I5574" s="842" t="s">
        <v>25083</v>
      </c>
      <c r="J5574" s="107" t="s">
        <v>19093</v>
      </c>
      <c r="K5574" s="10">
        <v>2</v>
      </c>
      <c r="L5574" s="10">
        <v>1</v>
      </c>
      <c r="M5574" s="838">
        <v>3717.8</v>
      </c>
      <c r="N5574" s="10">
        <v>1</v>
      </c>
      <c r="O5574" s="107">
        <v>6</v>
      </c>
      <c r="P5574" s="838">
        <v>22159.199999999997</v>
      </c>
      <c r="Q5574" s="10">
        <v>1</v>
      </c>
      <c r="R5574" s="107">
        <v>12</v>
      </c>
    </row>
    <row r="5575" spans="1:18" s="843" customFormat="1" ht="22.5" x14ac:dyDescent="0.25">
      <c r="A5575" s="107" t="s">
        <v>25077</v>
      </c>
      <c r="B5575" s="10" t="s">
        <v>25078</v>
      </c>
      <c r="C5575" s="269" t="s">
        <v>30118</v>
      </c>
      <c r="D5575" s="841" t="s">
        <v>26009</v>
      </c>
      <c r="E5575" s="837">
        <v>5500</v>
      </c>
      <c r="F5575" s="269" t="s">
        <v>28033</v>
      </c>
      <c r="G5575" s="841" t="s">
        <v>28034</v>
      </c>
      <c r="H5575" s="842" t="s">
        <v>15544</v>
      </c>
      <c r="I5575" s="842" t="s">
        <v>25083</v>
      </c>
      <c r="J5575" s="107" t="s">
        <v>19093</v>
      </c>
      <c r="K5575" s="10">
        <v>1</v>
      </c>
      <c r="L5575" s="10">
        <v>12</v>
      </c>
      <c r="M5575" s="838">
        <v>69390.340000000011</v>
      </c>
      <c r="N5575" s="10">
        <v>1</v>
      </c>
      <c r="O5575" s="107">
        <v>6</v>
      </c>
      <c r="P5575" s="838">
        <v>34159.199999999997</v>
      </c>
      <c r="Q5575" s="10">
        <v>1</v>
      </c>
      <c r="R5575" s="107">
        <v>12</v>
      </c>
    </row>
    <row r="5576" spans="1:18" s="843" customFormat="1" ht="22.5" x14ac:dyDescent="0.25">
      <c r="A5576" s="107" t="s">
        <v>25077</v>
      </c>
      <c r="B5576" s="10" t="s">
        <v>25078</v>
      </c>
      <c r="C5576" s="269" t="s">
        <v>30118</v>
      </c>
      <c r="D5576" s="841" t="s">
        <v>25998</v>
      </c>
      <c r="E5576" s="837">
        <v>6000</v>
      </c>
      <c r="F5576" s="269" t="s">
        <v>28035</v>
      </c>
      <c r="G5576" s="841" t="s">
        <v>28036</v>
      </c>
      <c r="H5576" s="842" t="s">
        <v>15544</v>
      </c>
      <c r="I5576" s="842" t="s">
        <v>25083</v>
      </c>
      <c r="J5576" s="107" t="s">
        <v>19090</v>
      </c>
      <c r="K5576" s="10">
        <v>1</v>
      </c>
      <c r="L5576" s="10">
        <v>12</v>
      </c>
      <c r="M5576" s="838">
        <v>75213.60000000002</v>
      </c>
      <c r="N5576" s="10">
        <v>1</v>
      </c>
      <c r="O5576" s="107">
        <v>6</v>
      </c>
      <c r="P5576" s="838">
        <v>37159.199999999997</v>
      </c>
      <c r="Q5576" s="10">
        <v>1</v>
      </c>
      <c r="R5576" s="107">
        <v>12</v>
      </c>
    </row>
    <row r="5577" spans="1:18" s="843" customFormat="1" ht="22.5" x14ac:dyDescent="0.25">
      <c r="A5577" s="107" t="s">
        <v>25077</v>
      </c>
      <c r="B5577" s="10" t="s">
        <v>25078</v>
      </c>
      <c r="C5577" s="269" t="s">
        <v>30118</v>
      </c>
      <c r="D5577" s="841" t="s">
        <v>25953</v>
      </c>
      <c r="E5577" s="837">
        <v>8000</v>
      </c>
      <c r="F5577" s="269" t="s">
        <v>28037</v>
      </c>
      <c r="G5577" s="841" t="s">
        <v>28038</v>
      </c>
      <c r="H5577" s="842" t="s">
        <v>15544</v>
      </c>
      <c r="I5577" s="842" t="s">
        <v>25083</v>
      </c>
      <c r="J5577" s="107" t="s">
        <v>19093</v>
      </c>
      <c r="K5577" s="10">
        <v>1</v>
      </c>
      <c r="L5577" s="10">
        <v>12</v>
      </c>
      <c r="M5577" s="838">
        <v>99213.60000000002</v>
      </c>
      <c r="N5577" s="10">
        <v>1</v>
      </c>
      <c r="O5577" s="107">
        <v>6</v>
      </c>
      <c r="P5577" s="838">
        <v>49159.200000000004</v>
      </c>
      <c r="Q5577" s="10">
        <v>1</v>
      </c>
      <c r="R5577" s="107">
        <v>12</v>
      </c>
    </row>
    <row r="5578" spans="1:18" s="843" customFormat="1" ht="22.5" x14ac:dyDescent="0.25">
      <c r="A5578" s="107" t="s">
        <v>25077</v>
      </c>
      <c r="B5578" s="10" t="s">
        <v>25078</v>
      </c>
      <c r="C5578" s="269" t="s">
        <v>30118</v>
      </c>
      <c r="D5578" s="841" t="s">
        <v>25979</v>
      </c>
      <c r="E5578" s="837">
        <v>5500</v>
      </c>
      <c r="F5578" s="269" t="s">
        <v>28039</v>
      </c>
      <c r="G5578" s="841" t="s">
        <v>28040</v>
      </c>
      <c r="H5578" s="842" t="s">
        <v>15544</v>
      </c>
      <c r="I5578" s="842" t="s">
        <v>25083</v>
      </c>
      <c r="J5578" s="107" t="s">
        <v>19093</v>
      </c>
      <c r="K5578" s="10">
        <v>1</v>
      </c>
      <c r="L5578" s="10">
        <v>12</v>
      </c>
      <c r="M5578" s="838">
        <v>68913.60000000002</v>
      </c>
      <c r="N5578" s="10">
        <v>1</v>
      </c>
      <c r="O5578" s="107">
        <v>6</v>
      </c>
      <c r="P5578" s="838">
        <v>34159.199999999997</v>
      </c>
      <c r="Q5578" s="10">
        <v>1</v>
      </c>
      <c r="R5578" s="107">
        <v>12</v>
      </c>
    </row>
    <row r="5579" spans="1:18" s="843" customFormat="1" ht="22.5" x14ac:dyDescent="0.25">
      <c r="A5579" s="107" t="s">
        <v>25077</v>
      </c>
      <c r="B5579" s="10" t="s">
        <v>25078</v>
      </c>
      <c r="C5579" s="269" t="s">
        <v>30118</v>
      </c>
      <c r="D5579" s="841" t="s">
        <v>28041</v>
      </c>
      <c r="E5579" s="837">
        <v>6000</v>
      </c>
      <c r="F5579" s="269" t="s">
        <v>28042</v>
      </c>
      <c r="G5579" s="841" t="s">
        <v>28043</v>
      </c>
      <c r="H5579" s="842" t="s">
        <v>15544</v>
      </c>
      <c r="I5579" s="842" t="s">
        <v>25083</v>
      </c>
      <c r="J5579" s="107" t="s">
        <v>19093</v>
      </c>
      <c r="K5579" s="10">
        <v>1</v>
      </c>
      <c r="L5579" s="10">
        <v>12</v>
      </c>
      <c r="M5579" s="838">
        <v>75213.60000000002</v>
      </c>
      <c r="N5579" s="10">
        <v>1</v>
      </c>
      <c r="O5579" s="107">
        <v>6</v>
      </c>
      <c r="P5579" s="838">
        <v>37159.199999999997</v>
      </c>
      <c r="Q5579" s="10">
        <v>1</v>
      </c>
      <c r="R5579" s="107">
        <v>12</v>
      </c>
    </row>
    <row r="5580" spans="1:18" s="843" customFormat="1" ht="22.5" x14ac:dyDescent="0.25">
      <c r="A5580" s="107" t="s">
        <v>25077</v>
      </c>
      <c r="B5580" s="10" t="s">
        <v>25078</v>
      </c>
      <c r="C5580" s="269" t="s">
        <v>30118</v>
      </c>
      <c r="D5580" s="841" t="s">
        <v>26024</v>
      </c>
      <c r="E5580" s="837">
        <v>6000</v>
      </c>
      <c r="F5580" s="269" t="s">
        <v>28044</v>
      </c>
      <c r="G5580" s="841" t="s">
        <v>28045</v>
      </c>
      <c r="H5580" s="842" t="s">
        <v>15544</v>
      </c>
      <c r="I5580" s="842" t="s">
        <v>25083</v>
      </c>
      <c r="J5580" s="107" t="s">
        <v>19093</v>
      </c>
      <c r="K5580" s="10">
        <v>1</v>
      </c>
      <c r="L5580" s="10">
        <v>12</v>
      </c>
      <c r="M5580" s="838">
        <v>74913.60000000002</v>
      </c>
      <c r="N5580" s="10">
        <v>1</v>
      </c>
      <c r="O5580" s="107">
        <v>6</v>
      </c>
      <c r="P5580" s="838">
        <v>37159.199999999997</v>
      </c>
      <c r="Q5580" s="10">
        <v>1</v>
      </c>
      <c r="R5580" s="107">
        <v>12</v>
      </c>
    </row>
    <row r="5581" spans="1:18" s="843" customFormat="1" ht="22.5" x14ac:dyDescent="0.25">
      <c r="A5581" s="107" t="s">
        <v>25077</v>
      </c>
      <c r="B5581" s="10" t="s">
        <v>25078</v>
      </c>
      <c r="C5581" s="269" t="s">
        <v>30118</v>
      </c>
      <c r="D5581" s="841" t="s">
        <v>25334</v>
      </c>
      <c r="E5581" s="837">
        <v>4500</v>
      </c>
      <c r="F5581" s="269" t="s">
        <v>28046</v>
      </c>
      <c r="G5581" s="841" t="s">
        <v>28047</v>
      </c>
      <c r="H5581" s="842" t="s">
        <v>15544</v>
      </c>
      <c r="I5581" s="842" t="s">
        <v>25083</v>
      </c>
      <c r="J5581" s="107" t="s">
        <v>19093</v>
      </c>
      <c r="K5581" s="10">
        <v>1</v>
      </c>
      <c r="L5581" s="10">
        <v>12</v>
      </c>
      <c r="M5581" s="838">
        <v>56255.100000000013</v>
      </c>
      <c r="N5581" s="10">
        <v>1</v>
      </c>
      <c r="O5581" s="107">
        <v>6</v>
      </c>
      <c r="P5581" s="838">
        <v>28159.199999999997</v>
      </c>
      <c r="Q5581" s="10">
        <v>1</v>
      </c>
      <c r="R5581" s="107">
        <v>12</v>
      </c>
    </row>
    <row r="5582" spans="1:18" s="843" customFormat="1" ht="22.5" x14ac:dyDescent="0.25">
      <c r="A5582" s="107" t="s">
        <v>25077</v>
      </c>
      <c r="B5582" s="10" t="s">
        <v>25078</v>
      </c>
      <c r="C5582" s="269" t="s">
        <v>30118</v>
      </c>
      <c r="D5582" s="841" t="s">
        <v>25979</v>
      </c>
      <c r="E5582" s="837">
        <v>5500</v>
      </c>
      <c r="F5582" s="269" t="s">
        <v>28048</v>
      </c>
      <c r="G5582" s="841" t="s">
        <v>28049</v>
      </c>
      <c r="H5582" s="842" t="s">
        <v>15544</v>
      </c>
      <c r="I5582" s="842" t="s">
        <v>25083</v>
      </c>
      <c r="J5582" s="107" t="s">
        <v>19093</v>
      </c>
      <c r="K5582" s="10">
        <v>1</v>
      </c>
      <c r="L5582" s="10">
        <v>12</v>
      </c>
      <c r="M5582" s="838">
        <v>65925.030000000013</v>
      </c>
      <c r="N5582" s="10">
        <v>1</v>
      </c>
      <c r="O5582" s="107">
        <v>6</v>
      </c>
      <c r="P5582" s="838">
        <v>34159.199999999997</v>
      </c>
      <c r="Q5582" s="10">
        <v>1</v>
      </c>
      <c r="R5582" s="107">
        <v>12</v>
      </c>
    </row>
    <row r="5583" spans="1:18" s="843" customFormat="1" ht="22.5" x14ac:dyDescent="0.25">
      <c r="A5583" s="107" t="s">
        <v>25077</v>
      </c>
      <c r="B5583" s="10" t="s">
        <v>25078</v>
      </c>
      <c r="C5583" s="269" t="s">
        <v>30118</v>
      </c>
      <c r="D5583" s="841" t="s">
        <v>26039</v>
      </c>
      <c r="E5583" s="837">
        <v>4500</v>
      </c>
      <c r="F5583" s="269" t="s">
        <v>28050</v>
      </c>
      <c r="G5583" s="841" t="s">
        <v>28051</v>
      </c>
      <c r="H5583" s="842" t="s">
        <v>15544</v>
      </c>
      <c r="I5583" s="842" t="s">
        <v>25083</v>
      </c>
      <c r="J5583" s="107" t="s">
        <v>19093</v>
      </c>
      <c r="K5583" s="10">
        <v>1</v>
      </c>
      <c r="L5583" s="10">
        <v>12</v>
      </c>
      <c r="M5583" s="838">
        <v>57182.660000000018</v>
      </c>
      <c r="N5583" s="10">
        <v>1</v>
      </c>
      <c r="O5583" s="107">
        <v>6</v>
      </c>
      <c r="P5583" s="838">
        <v>28009.199999999997</v>
      </c>
      <c r="Q5583" s="10">
        <v>1</v>
      </c>
      <c r="R5583" s="107">
        <v>12</v>
      </c>
    </row>
    <row r="5584" spans="1:18" s="843" customFormat="1" ht="22.5" x14ac:dyDescent="0.25">
      <c r="A5584" s="107" t="s">
        <v>25077</v>
      </c>
      <c r="B5584" s="10" t="s">
        <v>25078</v>
      </c>
      <c r="C5584" s="269" t="s">
        <v>30118</v>
      </c>
      <c r="D5584" s="841" t="s">
        <v>25979</v>
      </c>
      <c r="E5584" s="837">
        <v>5500</v>
      </c>
      <c r="F5584" s="269" t="s">
        <v>28052</v>
      </c>
      <c r="G5584" s="841" t="s">
        <v>28053</v>
      </c>
      <c r="H5584" s="842" t="s">
        <v>15544</v>
      </c>
      <c r="I5584" s="842" t="s">
        <v>25083</v>
      </c>
      <c r="J5584" s="107" t="s">
        <v>19093</v>
      </c>
      <c r="K5584" s="10">
        <v>1</v>
      </c>
      <c r="L5584" s="10">
        <v>12</v>
      </c>
      <c r="M5584" s="838">
        <v>68913.60000000002</v>
      </c>
      <c r="N5584" s="10">
        <v>1</v>
      </c>
      <c r="O5584" s="107">
        <v>6</v>
      </c>
      <c r="P5584" s="838">
        <v>34159.199999999997</v>
      </c>
      <c r="Q5584" s="10">
        <v>1</v>
      </c>
      <c r="R5584" s="107">
        <v>12</v>
      </c>
    </row>
    <row r="5585" spans="1:18" s="843" customFormat="1" ht="22.5" x14ac:dyDescent="0.25">
      <c r="A5585" s="107" t="s">
        <v>25077</v>
      </c>
      <c r="B5585" s="10" t="s">
        <v>19548</v>
      </c>
      <c r="C5585" s="269" t="s">
        <v>30118</v>
      </c>
      <c r="D5585" s="841" t="s">
        <v>28030</v>
      </c>
      <c r="E5585" s="837">
        <v>3500</v>
      </c>
      <c r="F5585" s="269" t="s">
        <v>28031</v>
      </c>
      <c r="G5585" s="841" t="s">
        <v>28032</v>
      </c>
      <c r="H5585" s="842" t="s">
        <v>15544</v>
      </c>
      <c r="I5585" s="842" t="s">
        <v>25083</v>
      </c>
      <c r="J5585" s="107" t="s">
        <v>19093</v>
      </c>
      <c r="K5585" s="10">
        <v>2</v>
      </c>
      <c r="L5585" s="10">
        <v>11</v>
      </c>
      <c r="M5585" s="838">
        <v>41495.800000000003</v>
      </c>
      <c r="N5585" s="10">
        <v>1</v>
      </c>
      <c r="O5585" s="107">
        <v>6</v>
      </c>
      <c r="P5585" s="838">
        <v>22159.199999999997</v>
      </c>
      <c r="Q5585" s="10">
        <v>1</v>
      </c>
      <c r="R5585" s="107">
        <v>12</v>
      </c>
    </row>
    <row r="5586" spans="1:18" s="843" customFormat="1" ht="22.5" x14ac:dyDescent="0.25">
      <c r="A5586" s="107" t="s">
        <v>25077</v>
      </c>
      <c r="B5586" s="10" t="s">
        <v>19548</v>
      </c>
      <c r="C5586" s="269" t="s">
        <v>30118</v>
      </c>
      <c r="D5586" s="841" t="s">
        <v>28054</v>
      </c>
      <c r="E5586" s="837">
        <v>6500</v>
      </c>
      <c r="F5586" s="269" t="s">
        <v>28055</v>
      </c>
      <c r="G5586" s="841" t="s">
        <v>28056</v>
      </c>
      <c r="H5586" s="842" t="s">
        <v>15544</v>
      </c>
      <c r="I5586" s="842" t="s">
        <v>25083</v>
      </c>
      <c r="J5586" s="107" t="s">
        <v>19093</v>
      </c>
      <c r="K5586" s="10">
        <v>1</v>
      </c>
      <c r="L5586" s="10">
        <v>2</v>
      </c>
      <c r="M5586" s="838">
        <v>13095.6</v>
      </c>
      <c r="N5586" s="10">
        <v>1</v>
      </c>
      <c r="O5586" s="107">
        <v>6</v>
      </c>
      <c r="P5586" s="838">
        <v>40159.200000000004</v>
      </c>
      <c r="Q5586" s="10">
        <v>1</v>
      </c>
      <c r="R5586" s="107">
        <v>12</v>
      </c>
    </row>
    <row r="5587" spans="1:18" s="843" customFormat="1" ht="22.5" x14ac:dyDescent="0.25">
      <c r="A5587" s="107" t="s">
        <v>25077</v>
      </c>
      <c r="B5587" s="10" t="s">
        <v>25078</v>
      </c>
      <c r="C5587" s="269" t="s">
        <v>30118</v>
      </c>
      <c r="D5587" s="841" t="s">
        <v>28057</v>
      </c>
      <c r="E5587" s="837">
        <v>7000</v>
      </c>
      <c r="F5587" s="269" t="s">
        <v>28058</v>
      </c>
      <c r="G5587" s="841" t="s">
        <v>28059</v>
      </c>
      <c r="H5587" s="842" t="s">
        <v>28060</v>
      </c>
      <c r="I5587" s="842" t="s">
        <v>25083</v>
      </c>
      <c r="J5587" s="107" t="s">
        <v>19093</v>
      </c>
      <c r="K5587" s="10">
        <v>1</v>
      </c>
      <c r="L5587" s="10">
        <v>12</v>
      </c>
      <c r="M5587" s="838">
        <v>87213.60000000002</v>
      </c>
      <c r="N5587" s="10">
        <v>1</v>
      </c>
      <c r="O5587" s="107">
        <v>6</v>
      </c>
      <c r="P5587" s="838">
        <v>43159.200000000004</v>
      </c>
      <c r="Q5587" s="10">
        <v>1</v>
      </c>
      <c r="R5587" s="107">
        <v>12</v>
      </c>
    </row>
    <row r="5588" spans="1:18" s="843" customFormat="1" ht="22.5" x14ac:dyDescent="0.25">
      <c r="A5588" s="107" t="s">
        <v>25077</v>
      </c>
      <c r="B5588" s="10" t="s">
        <v>25078</v>
      </c>
      <c r="C5588" s="269" t="s">
        <v>30118</v>
      </c>
      <c r="D5588" s="841" t="s">
        <v>28061</v>
      </c>
      <c r="E5588" s="837">
        <v>7000</v>
      </c>
      <c r="F5588" s="269" t="s">
        <v>28062</v>
      </c>
      <c r="G5588" s="841" t="s">
        <v>28063</v>
      </c>
      <c r="H5588" s="842" t="s">
        <v>15889</v>
      </c>
      <c r="I5588" s="842" t="s">
        <v>25083</v>
      </c>
      <c r="J5588" s="107" t="s">
        <v>19093</v>
      </c>
      <c r="K5588" s="10">
        <v>1</v>
      </c>
      <c r="L5588" s="10">
        <v>12</v>
      </c>
      <c r="M5588" s="838">
        <v>86913.60000000002</v>
      </c>
      <c r="N5588" s="10">
        <v>1</v>
      </c>
      <c r="O5588" s="107">
        <v>6</v>
      </c>
      <c r="P5588" s="838">
        <v>43159.200000000004</v>
      </c>
      <c r="Q5588" s="10">
        <v>1</v>
      </c>
      <c r="R5588" s="107">
        <v>12</v>
      </c>
    </row>
    <row r="5589" spans="1:18" s="843" customFormat="1" ht="22.5" x14ac:dyDescent="0.25">
      <c r="A5589" s="107" t="s">
        <v>25077</v>
      </c>
      <c r="B5589" s="10" t="s">
        <v>25078</v>
      </c>
      <c r="C5589" s="269" t="s">
        <v>30118</v>
      </c>
      <c r="D5589" s="841" t="s">
        <v>25520</v>
      </c>
      <c r="E5589" s="837">
        <v>2000</v>
      </c>
      <c r="F5589" s="269" t="s">
        <v>28064</v>
      </c>
      <c r="G5589" s="841" t="s">
        <v>28065</v>
      </c>
      <c r="H5589" s="842" t="s">
        <v>28066</v>
      </c>
      <c r="I5589" s="842" t="s">
        <v>25131</v>
      </c>
      <c r="J5589" s="107" t="s">
        <v>19097</v>
      </c>
      <c r="K5589" s="10">
        <v>1</v>
      </c>
      <c r="L5589" s="10">
        <v>12</v>
      </c>
      <c r="M5589" s="838">
        <v>26697</v>
      </c>
      <c r="N5589" s="10">
        <v>1</v>
      </c>
      <c r="O5589" s="107">
        <v>6</v>
      </c>
      <c r="P5589" s="838">
        <v>13080</v>
      </c>
      <c r="Q5589" s="10">
        <v>1</v>
      </c>
      <c r="R5589" s="107">
        <v>12</v>
      </c>
    </row>
    <row r="5590" spans="1:18" s="843" customFormat="1" ht="22.5" x14ac:dyDescent="0.25">
      <c r="A5590" s="107" t="s">
        <v>25077</v>
      </c>
      <c r="B5590" s="10" t="s">
        <v>25078</v>
      </c>
      <c r="C5590" s="269" t="s">
        <v>30118</v>
      </c>
      <c r="D5590" s="841" t="s">
        <v>25234</v>
      </c>
      <c r="E5590" s="837">
        <v>3000</v>
      </c>
      <c r="F5590" s="269" t="s">
        <v>28067</v>
      </c>
      <c r="G5590" s="841" t="s">
        <v>28068</v>
      </c>
      <c r="H5590" s="842" t="s">
        <v>28066</v>
      </c>
      <c r="I5590" s="842" t="s">
        <v>25131</v>
      </c>
      <c r="J5590" s="107" t="s">
        <v>19093</v>
      </c>
      <c r="K5590" s="10">
        <v>2</v>
      </c>
      <c r="L5590" s="10">
        <v>1</v>
      </c>
      <c r="M5590" s="838">
        <v>3217.8</v>
      </c>
      <c r="N5590" s="10">
        <v>1</v>
      </c>
      <c r="O5590" s="107">
        <v>6</v>
      </c>
      <c r="P5590" s="838">
        <v>19159.199999999997</v>
      </c>
      <c r="Q5590" s="10">
        <v>1</v>
      </c>
      <c r="R5590" s="107">
        <v>12</v>
      </c>
    </row>
    <row r="5591" spans="1:18" s="843" customFormat="1" ht="22.5" x14ac:dyDescent="0.25">
      <c r="A5591" s="107" t="s">
        <v>25077</v>
      </c>
      <c r="B5591" s="10" t="s">
        <v>25078</v>
      </c>
      <c r="C5591" s="269" t="s">
        <v>30118</v>
      </c>
      <c r="D5591" s="841" t="s">
        <v>25520</v>
      </c>
      <c r="E5591" s="837">
        <v>2000</v>
      </c>
      <c r="F5591" s="269" t="s">
        <v>28069</v>
      </c>
      <c r="G5591" s="841" t="s">
        <v>28070</v>
      </c>
      <c r="H5591" s="842" t="s">
        <v>28066</v>
      </c>
      <c r="I5591" s="842" t="s">
        <v>25131</v>
      </c>
      <c r="J5591" s="107" t="s">
        <v>19093</v>
      </c>
      <c r="K5591" s="10">
        <v>1</v>
      </c>
      <c r="L5591" s="10">
        <v>12</v>
      </c>
      <c r="M5591" s="838">
        <v>26697</v>
      </c>
      <c r="N5591" s="10">
        <v>1</v>
      </c>
      <c r="O5591" s="107">
        <v>6</v>
      </c>
      <c r="P5591" s="838">
        <v>13080</v>
      </c>
      <c r="Q5591" s="10">
        <v>1</v>
      </c>
      <c r="R5591" s="107">
        <v>12</v>
      </c>
    </row>
    <row r="5592" spans="1:18" s="843" customFormat="1" ht="22.5" x14ac:dyDescent="0.25">
      <c r="A5592" s="107" t="s">
        <v>25077</v>
      </c>
      <c r="B5592" s="10" t="s">
        <v>25078</v>
      </c>
      <c r="C5592" s="269" t="s">
        <v>30118</v>
      </c>
      <c r="D5592" s="841" t="s">
        <v>25520</v>
      </c>
      <c r="E5592" s="837">
        <v>2000</v>
      </c>
      <c r="F5592" s="269" t="s">
        <v>28071</v>
      </c>
      <c r="G5592" s="841" t="s">
        <v>28072</v>
      </c>
      <c r="H5592" s="842" t="s">
        <v>28066</v>
      </c>
      <c r="I5592" s="842" t="s">
        <v>25131</v>
      </c>
      <c r="J5592" s="107" t="s">
        <v>19093</v>
      </c>
      <c r="K5592" s="10">
        <v>1</v>
      </c>
      <c r="L5592" s="10">
        <v>12</v>
      </c>
      <c r="M5592" s="838">
        <v>26697</v>
      </c>
      <c r="N5592" s="10">
        <v>1</v>
      </c>
      <c r="O5592" s="107">
        <v>6</v>
      </c>
      <c r="P5592" s="838">
        <v>13080</v>
      </c>
      <c r="Q5592" s="10">
        <v>1</v>
      </c>
      <c r="R5592" s="107">
        <v>12</v>
      </c>
    </row>
    <row r="5593" spans="1:18" s="843" customFormat="1" ht="22.5" x14ac:dyDescent="0.25">
      <c r="A5593" s="107" t="s">
        <v>25077</v>
      </c>
      <c r="B5593" s="10" t="s">
        <v>25078</v>
      </c>
      <c r="C5593" s="269" t="s">
        <v>30118</v>
      </c>
      <c r="D5593" s="841" t="s">
        <v>25520</v>
      </c>
      <c r="E5593" s="837">
        <v>2000</v>
      </c>
      <c r="F5593" s="269" t="s">
        <v>28073</v>
      </c>
      <c r="G5593" s="841" t="s">
        <v>28074</v>
      </c>
      <c r="H5593" s="842" t="s">
        <v>28066</v>
      </c>
      <c r="I5593" s="842" t="s">
        <v>25131</v>
      </c>
      <c r="J5593" s="107" t="s">
        <v>19093</v>
      </c>
      <c r="K5593" s="10">
        <v>1</v>
      </c>
      <c r="L5593" s="10">
        <v>12</v>
      </c>
      <c r="M5593" s="838">
        <v>26896.753400000001</v>
      </c>
      <c r="N5593" s="10">
        <v>1</v>
      </c>
      <c r="O5593" s="107">
        <v>6</v>
      </c>
      <c r="P5593" s="838">
        <v>13080</v>
      </c>
      <c r="Q5593" s="10">
        <v>1</v>
      </c>
      <c r="R5593" s="107">
        <v>12</v>
      </c>
    </row>
    <row r="5594" spans="1:18" s="843" customFormat="1" ht="22.5" x14ac:dyDescent="0.25">
      <c r="A5594" s="107" t="s">
        <v>25077</v>
      </c>
      <c r="B5594" s="10" t="s">
        <v>25078</v>
      </c>
      <c r="C5594" s="269" t="s">
        <v>30118</v>
      </c>
      <c r="D5594" s="841" t="s">
        <v>25321</v>
      </c>
      <c r="E5594" s="837">
        <v>2000</v>
      </c>
      <c r="F5594" s="269" t="s">
        <v>28075</v>
      </c>
      <c r="G5594" s="841" t="s">
        <v>28076</v>
      </c>
      <c r="H5594" s="842" t="s">
        <v>28066</v>
      </c>
      <c r="I5594" s="842" t="s">
        <v>25131</v>
      </c>
      <c r="J5594" s="107" t="s">
        <v>19093</v>
      </c>
      <c r="K5594" s="10">
        <v>1</v>
      </c>
      <c r="L5594" s="10">
        <v>12</v>
      </c>
      <c r="M5594" s="838">
        <v>26697</v>
      </c>
      <c r="N5594" s="10">
        <v>1</v>
      </c>
      <c r="O5594" s="107">
        <v>6</v>
      </c>
      <c r="P5594" s="838">
        <v>13080</v>
      </c>
      <c r="Q5594" s="10">
        <v>1</v>
      </c>
      <c r="R5594" s="107">
        <v>12</v>
      </c>
    </row>
    <row r="5595" spans="1:18" s="843" customFormat="1" ht="22.5" x14ac:dyDescent="0.25">
      <c r="A5595" s="107" t="s">
        <v>25077</v>
      </c>
      <c r="B5595" s="10" t="s">
        <v>25078</v>
      </c>
      <c r="C5595" s="269" t="s">
        <v>30118</v>
      </c>
      <c r="D5595" s="841" t="s">
        <v>25520</v>
      </c>
      <c r="E5595" s="837">
        <v>2000</v>
      </c>
      <c r="F5595" s="269" t="s">
        <v>28077</v>
      </c>
      <c r="G5595" s="841" t="s">
        <v>28078</v>
      </c>
      <c r="H5595" s="842" t="s">
        <v>28066</v>
      </c>
      <c r="I5595" s="842" t="s">
        <v>25131</v>
      </c>
      <c r="J5595" s="107" t="s">
        <v>19097</v>
      </c>
      <c r="K5595" s="10">
        <v>1</v>
      </c>
      <c r="L5595" s="10">
        <v>12</v>
      </c>
      <c r="M5595" s="838">
        <v>26697</v>
      </c>
      <c r="N5595" s="10">
        <v>1</v>
      </c>
      <c r="O5595" s="107">
        <v>6</v>
      </c>
      <c r="P5595" s="838">
        <v>13080</v>
      </c>
      <c r="Q5595" s="10">
        <v>1</v>
      </c>
      <c r="R5595" s="107">
        <v>12</v>
      </c>
    </row>
    <row r="5596" spans="1:18" s="843" customFormat="1" ht="22.5" x14ac:dyDescent="0.25">
      <c r="A5596" s="107" t="s">
        <v>25077</v>
      </c>
      <c r="B5596" s="10" t="s">
        <v>25078</v>
      </c>
      <c r="C5596" s="269" t="s">
        <v>30118</v>
      </c>
      <c r="D5596" s="841" t="s">
        <v>25234</v>
      </c>
      <c r="E5596" s="837">
        <v>3000</v>
      </c>
      <c r="F5596" s="269" t="s">
        <v>28079</v>
      </c>
      <c r="G5596" s="841" t="s">
        <v>28080</v>
      </c>
      <c r="H5596" s="842" t="s">
        <v>28066</v>
      </c>
      <c r="I5596" s="842" t="s">
        <v>25131</v>
      </c>
      <c r="J5596" s="107" t="s">
        <v>19093</v>
      </c>
      <c r="K5596" s="10">
        <v>1</v>
      </c>
      <c r="L5596" s="10">
        <v>12</v>
      </c>
      <c r="M5596" s="838">
        <v>38913.599999999999</v>
      </c>
      <c r="N5596" s="10">
        <v>1</v>
      </c>
      <c r="O5596" s="107">
        <v>6</v>
      </c>
      <c r="P5596" s="838">
        <v>18381.699999999997</v>
      </c>
      <c r="Q5596" s="10">
        <v>1</v>
      </c>
      <c r="R5596" s="107">
        <v>12</v>
      </c>
    </row>
    <row r="5597" spans="1:18" s="843" customFormat="1" ht="22.5" x14ac:dyDescent="0.25">
      <c r="A5597" s="107" t="s">
        <v>25077</v>
      </c>
      <c r="B5597" s="10" t="s">
        <v>25078</v>
      </c>
      <c r="C5597" s="269" t="s">
        <v>30118</v>
      </c>
      <c r="D5597" s="841" t="s">
        <v>25321</v>
      </c>
      <c r="E5597" s="837">
        <v>2000</v>
      </c>
      <c r="F5597" s="269" t="s">
        <v>28081</v>
      </c>
      <c r="G5597" s="841" t="s">
        <v>28082</v>
      </c>
      <c r="H5597" s="842" t="s">
        <v>28066</v>
      </c>
      <c r="I5597" s="842" t="s">
        <v>25131</v>
      </c>
      <c r="J5597" s="107" t="s">
        <v>19097</v>
      </c>
      <c r="K5597" s="10">
        <v>1</v>
      </c>
      <c r="L5597" s="10">
        <v>12</v>
      </c>
      <c r="M5597" s="838">
        <v>26697</v>
      </c>
      <c r="N5597" s="10">
        <v>1</v>
      </c>
      <c r="O5597" s="107">
        <v>6</v>
      </c>
      <c r="P5597" s="838">
        <v>13080</v>
      </c>
      <c r="Q5597" s="10">
        <v>1</v>
      </c>
      <c r="R5597" s="107">
        <v>12</v>
      </c>
    </row>
    <row r="5598" spans="1:18" s="843" customFormat="1" ht="22.5" x14ac:dyDescent="0.25">
      <c r="A5598" s="107" t="s">
        <v>25077</v>
      </c>
      <c r="B5598" s="10" t="s">
        <v>25078</v>
      </c>
      <c r="C5598" s="269" t="s">
        <v>30118</v>
      </c>
      <c r="D5598" s="841" t="s">
        <v>25520</v>
      </c>
      <c r="E5598" s="837">
        <v>1500</v>
      </c>
      <c r="F5598" s="269" t="s">
        <v>28083</v>
      </c>
      <c r="G5598" s="841" t="s">
        <v>28084</v>
      </c>
      <c r="H5598" s="842" t="s">
        <v>28066</v>
      </c>
      <c r="I5598" s="842" t="s">
        <v>25131</v>
      </c>
      <c r="J5598" s="107" t="s">
        <v>19097</v>
      </c>
      <c r="K5598" s="10">
        <v>1</v>
      </c>
      <c r="L5598" s="10">
        <v>12</v>
      </c>
      <c r="M5598" s="838">
        <v>20157</v>
      </c>
      <c r="N5598" s="10">
        <v>1</v>
      </c>
      <c r="O5598" s="107">
        <v>6</v>
      </c>
      <c r="P5598" s="838">
        <v>9810</v>
      </c>
      <c r="Q5598" s="10">
        <v>1</v>
      </c>
      <c r="R5598" s="107">
        <v>12</v>
      </c>
    </row>
    <row r="5599" spans="1:18" s="843" customFormat="1" ht="22.5" x14ac:dyDescent="0.25">
      <c r="A5599" s="107" t="s">
        <v>25077</v>
      </c>
      <c r="B5599" s="10" t="s">
        <v>25078</v>
      </c>
      <c r="C5599" s="269" t="s">
        <v>30118</v>
      </c>
      <c r="D5599" s="841" t="s">
        <v>25520</v>
      </c>
      <c r="E5599" s="837">
        <v>1500</v>
      </c>
      <c r="F5599" s="269" t="s">
        <v>28085</v>
      </c>
      <c r="G5599" s="841" t="s">
        <v>28086</v>
      </c>
      <c r="H5599" s="842" t="s">
        <v>28066</v>
      </c>
      <c r="I5599" s="842" t="s">
        <v>25131</v>
      </c>
      <c r="J5599" s="107" t="s">
        <v>19097</v>
      </c>
      <c r="K5599" s="10">
        <v>1</v>
      </c>
      <c r="L5599" s="10">
        <v>12</v>
      </c>
      <c r="M5599" s="838">
        <v>20157</v>
      </c>
      <c r="N5599" s="10">
        <v>1</v>
      </c>
      <c r="O5599" s="107">
        <v>6</v>
      </c>
      <c r="P5599" s="838">
        <v>9810</v>
      </c>
      <c r="Q5599" s="10">
        <v>1</v>
      </c>
      <c r="R5599" s="107">
        <v>12</v>
      </c>
    </row>
    <row r="5600" spans="1:18" s="843" customFormat="1" ht="22.5" x14ac:dyDescent="0.25">
      <c r="A5600" s="107" t="s">
        <v>25077</v>
      </c>
      <c r="B5600" s="10" t="s">
        <v>25078</v>
      </c>
      <c r="C5600" s="269" t="s">
        <v>30118</v>
      </c>
      <c r="D5600" s="841" t="s">
        <v>25520</v>
      </c>
      <c r="E5600" s="837">
        <v>2000</v>
      </c>
      <c r="F5600" s="269" t="s">
        <v>28087</v>
      </c>
      <c r="G5600" s="841" t="s">
        <v>28088</v>
      </c>
      <c r="H5600" s="842" t="s">
        <v>28066</v>
      </c>
      <c r="I5600" s="842" t="s">
        <v>25131</v>
      </c>
      <c r="J5600" s="107" t="s">
        <v>19097</v>
      </c>
      <c r="K5600" s="10">
        <v>1</v>
      </c>
      <c r="L5600" s="10">
        <v>12</v>
      </c>
      <c r="M5600" s="838">
        <v>26697</v>
      </c>
      <c r="N5600" s="10">
        <v>1</v>
      </c>
      <c r="O5600" s="107">
        <v>6</v>
      </c>
      <c r="P5600" s="838">
        <v>13080</v>
      </c>
      <c r="Q5600" s="10">
        <v>1</v>
      </c>
      <c r="R5600" s="107">
        <v>12</v>
      </c>
    </row>
    <row r="5601" spans="1:18" s="843" customFormat="1" ht="22.5" x14ac:dyDescent="0.25">
      <c r="A5601" s="107" t="s">
        <v>25077</v>
      </c>
      <c r="B5601" s="10" t="s">
        <v>25078</v>
      </c>
      <c r="C5601" s="269" t="s">
        <v>30118</v>
      </c>
      <c r="D5601" s="841" t="s">
        <v>28089</v>
      </c>
      <c r="E5601" s="837">
        <v>1500</v>
      </c>
      <c r="F5601" s="269" t="s">
        <v>28090</v>
      </c>
      <c r="G5601" s="841" t="s">
        <v>28091</v>
      </c>
      <c r="H5601" s="842" t="s">
        <v>28066</v>
      </c>
      <c r="I5601" s="842" t="s">
        <v>25131</v>
      </c>
      <c r="J5601" s="107" t="s">
        <v>19097</v>
      </c>
      <c r="K5601" s="10">
        <v>1</v>
      </c>
      <c r="L5601" s="10">
        <v>12</v>
      </c>
      <c r="M5601" s="838">
        <v>20157</v>
      </c>
      <c r="N5601" s="10">
        <v>1</v>
      </c>
      <c r="O5601" s="107">
        <v>6</v>
      </c>
      <c r="P5601" s="838">
        <v>9810</v>
      </c>
      <c r="Q5601" s="10">
        <v>1</v>
      </c>
      <c r="R5601" s="107">
        <v>12</v>
      </c>
    </row>
    <row r="5602" spans="1:18" s="843" customFormat="1" ht="22.5" x14ac:dyDescent="0.25">
      <c r="A5602" s="107" t="s">
        <v>25077</v>
      </c>
      <c r="B5602" s="10" t="s">
        <v>25078</v>
      </c>
      <c r="C5602" s="269" t="s">
        <v>30118</v>
      </c>
      <c r="D5602" s="841" t="s">
        <v>15678</v>
      </c>
      <c r="E5602" s="837">
        <v>2000</v>
      </c>
      <c r="F5602" s="269" t="s">
        <v>28092</v>
      </c>
      <c r="G5602" s="841" t="s">
        <v>28093</v>
      </c>
      <c r="H5602" s="842" t="s">
        <v>28066</v>
      </c>
      <c r="I5602" s="842" t="s">
        <v>25131</v>
      </c>
      <c r="J5602" s="107" t="s">
        <v>19093</v>
      </c>
      <c r="K5602" s="10">
        <v>1</v>
      </c>
      <c r="L5602" s="10">
        <v>12</v>
      </c>
      <c r="M5602" s="838">
        <v>26697</v>
      </c>
      <c r="N5602" s="10">
        <v>1</v>
      </c>
      <c r="O5602" s="107">
        <v>6</v>
      </c>
      <c r="P5602" s="838">
        <v>13080</v>
      </c>
      <c r="Q5602" s="10">
        <v>1</v>
      </c>
      <c r="R5602" s="107">
        <v>12</v>
      </c>
    </row>
    <row r="5603" spans="1:18" s="843" customFormat="1" ht="22.5" x14ac:dyDescent="0.25">
      <c r="A5603" s="107" t="s">
        <v>25077</v>
      </c>
      <c r="B5603" s="10" t="s">
        <v>25078</v>
      </c>
      <c r="C5603" s="269" t="s">
        <v>30118</v>
      </c>
      <c r="D5603" s="841" t="s">
        <v>25520</v>
      </c>
      <c r="E5603" s="837">
        <v>2000</v>
      </c>
      <c r="F5603" s="269" t="s">
        <v>28094</v>
      </c>
      <c r="G5603" s="841" t="s">
        <v>28095</v>
      </c>
      <c r="H5603" s="842" t="s">
        <v>28066</v>
      </c>
      <c r="I5603" s="842" t="s">
        <v>25083</v>
      </c>
      <c r="J5603" s="107" t="s">
        <v>19093</v>
      </c>
      <c r="K5603" s="10">
        <v>1</v>
      </c>
      <c r="L5603" s="10">
        <v>12</v>
      </c>
      <c r="M5603" s="838">
        <v>26697</v>
      </c>
      <c r="N5603" s="10">
        <v>1</v>
      </c>
      <c r="O5603" s="107">
        <v>6</v>
      </c>
      <c r="P5603" s="838">
        <v>13007.3297</v>
      </c>
      <c r="Q5603" s="10">
        <v>1</v>
      </c>
      <c r="R5603" s="107">
        <v>12</v>
      </c>
    </row>
    <row r="5604" spans="1:18" s="843" customFormat="1" ht="22.5" x14ac:dyDescent="0.25">
      <c r="A5604" s="107" t="s">
        <v>25077</v>
      </c>
      <c r="B5604" s="10" t="s">
        <v>25078</v>
      </c>
      <c r="C5604" s="269" t="s">
        <v>30118</v>
      </c>
      <c r="D5604" s="841" t="s">
        <v>25520</v>
      </c>
      <c r="E5604" s="837">
        <v>2000</v>
      </c>
      <c r="F5604" s="269" t="s">
        <v>28096</v>
      </c>
      <c r="G5604" s="841" t="s">
        <v>28097</v>
      </c>
      <c r="H5604" s="842" t="s">
        <v>28066</v>
      </c>
      <c r="I5604" s="842" t="s">
        <v>25131</v>
      </c>
      <c r="J5604" s="107" t="s">
        <v>19093</v>
      </c>
      <c r="K5604" s="10">
        <v>1</v>
      </c>
      <c r="L5604" s="10">
        <v>12</v>
      </c>
      <c r="M5604" s="838">
        <v>26697</v>
      </c>
      <c r="N5604" s="10">
        <v>1</v>
      </c>
      <c r="O5604" s="107">
        <v>6</v>
      </c>
      <c r="P5604" s="838">
        <v>13080</v>
      </c>
      <c r="Q5604" s="10">
        <v>1</v>
      </c>
      <c r="R5604" s="107">
        <v>12</v>
      </c>
    </row>
    <row r="5605" spans="1:18" s="843" customFormat="1" ht="22.5" x14ac:dyDescent="0.25">
      <c r="A5605" s="107" t="s">
        <v>25077</v>
      </c>
      <c r="B5605" s="10" t="s">
        <v>25078</v>
      </c>
      <c r="C5605" s="269" t="s">
        <v>30118</v>
      </c>
      <c r="D5605" s="841" t="s">
        <v>25520</v>
      </c>
      <c r="E5605" s="837">
        <v>2000</v>
      </c>
      <c r="F5605" s="269" t="s">
        <v>28098</v>
      </c>
      <c r="G5605" s="841" t="s">
        <v>28099</v>
      </c>
      <c r="H5605" s="842" t="s">
        <v>28066</v>
      </c>
      <c r="I5605" s="842" t="s">
        <v>25131</v>
      </c>
      <c r="J5605" s="107" t="s">
        <v>19587</v>
      </c>
      <c r="K5605" s="10">
        <v>1</v>
      </c>
      <c r="L5605" s="10">
        <v>12</v>
      </c>
      <c r="M5605" s="838">
        <v>26697</v>
      </c>
      <c r="N5605" s="10">
        <v>1</v>
      </c>
      <c r="O5605" s="107">
        <v>6</v>
      </c>
      <c r="P5605" s="838">
        <v>13080</v>
      </c>
      <c r="Q5605" s="10">
        <v>1</v>
      </c>
      <c r="R5605" s="107">
        <v>12</v>
      </c>
    </row>
    <row r="5606" spans="1:18" s="843" customFormat="1" ht="22.5" x14ac:dyDescent="0.25">
      <c r="A5606" s="107" t="s">
        <v>25077</v>
      </c>
      <c r="B5606" s="10" t="s">
        <v>25078</v>
      </c>
      <c r="C5606" s="269" t="s">
        <v>30118</v>
      </c>
      <c r="D5606" s="841" t="s">
        <v>25520</v>
      </c>
      <c r="E5606" s="837">
        <v>2000</v>
      </c>
      <c r="F5606" s="269" t="s">
        <v>28100</v>
      </c>
      <c r="G5606" s="841" t="s">
        <v>28101</v>
      </c>
      <c r="H5606" s="842" t="s">
        <v>28066</v>
      </c>
      <c r="I5606" s="842" t="s">
        <v>25131</v>
      </c>
      <c r="J5606" s="107" t="s">
        <v>19587</v>
      </c>
      <c r="K5606" s="10">
        <v>1</v>
      </c>
      <c r="L5606" s="10">
        <v>12</v>
      </c>
      <c r="M5606" s="838">
        <v>25679.659399999997</v>
      </c>
      <c r="N5606" s="10">
        <v>1</v>
      </c>
      <c r="O5606" s="107">
        <v>6</v>
      </c>
      <c r="P5606" s="838">
        <v>13080</v>
      </c>
      <c r="Q5606" s="10">
        <v>1</v>
      </c>
      <c r="R5606" s="107">
        <v>12</v>
      </c>
    </row>
    <row r="5607" spans="1:18" s="843" customFormat="1" ht="22.5" x14ac:dyDescent="0.25">
      <c r="A5607" s="107" t="s">
        <v>25077</v>
      </c>
      <c r="B5607" s="10" t="s">
        <v>25078</v>
      </c>
      <c r="C5607" s="269" t="s">
        <v>30118</v>
      </c>
      <c r="D5607" s="841" t="s">
        <v>25234</v>
      </c>
      <c r="E5607" s="837">
        <v>3000</v>
      </c>
      <c r="F5607" s="269" t="s">
        <v>28102</v>
      </c>
      <c r="G5607" s="841" t="s">
        <v>28103</v>
      </c>
      <c r="H5607" s="842" t="s">
        <v>28066</v>
      </c>
      <c r="I5607" s="842" t="s">
        <v>25131</v>
      </c>
      <c r="J5607" s="107" t="s">
        <v>19093</v>
      </c>
      <c r="K5607" s="10">
        <v>1</v>
      </c>
      <c r="L5607" s="10">
        <v>12</v>
      </c>
      <c r="M5607" s="838">
        <v>38913.599999999999</v>
      </c>
      <c r="N5607" s="10">
        <v>1</v>
      </c>
      <c r="O5607" s="107">
        <v>6</v>
      </c>
      <c r="P5607" s="838">
        <v>19159.199999999997</v>
      </c>
      <c r="Q5607" s="10">
        <v>1</v>
      </c>
      <c r="R5607" s="107">
        <v>12</v>
      </c>
    </row>
    <row r="5608" spans="1:18" s="843" customFormat="1" ht="22.5" x14ac:dyDescent="0.25">
      <c r="A5608" s="107" t="s">
        <v>25077</v>
      </c>
      <c r="B5608" s="10" t="s">
        <v>25078</v>
      </c>
      <c r="C5608" s="269" t="s">
        <v>30118</v>
      </c>
      <c r="D5608" s="841" t="s">
        <v>25321</v>
      </c>
      <c r="E5608" s="837">
        <v>2000</v>
      </c>
      <c r="F5608" s="269" t="s">
        <v>28104</v>
      </c>
      <c r="G5608" s="841" t="s">
        <v>28105</v>
      </c>
      <c r="H5608" s="842" t="s">
        <v>28066</v>
      </c>
      <c r="I5608" s="842" t="s">
        <v>25131</v>
      </c>
      <c r="J5608" s="107" t="s">
        <v>19093</v>
      </c>
      <c r="K5608" s="10">
        <v>1</v>
      </c>
      <c r="L5608" s="10">
        <v>12</v>
      </c>
      <c r="M5608" s="838">
        <v>26697</v>
      </c>
      <c r="N5608" s="10">
        <v>1</v>
      </c>
      <c r="O5608" s="107">
        <v>6</v>
      </c>
      <c r="P5608" s="838">
        <v>13080</v>
      </c>
      <c r="Q5608" s="10">
        <v>1</v>
      </c>
      <c r="R5608" s="107">
        <v>12</v>
      </c>
    </row>
    <row r="5609" spans="1:18" s="843" customFormat="1" ht="22.5" x14ac:dyDescent="0.25">
      <c r="A5609" s="107" t="s">
        <v>25077</v>
      </c>
      <c r="B5609" s="10" t="s">
        <v>25078</v>
      </c>
      <c r="C5609" s="269" t="s">
        <v>30118</v>
      </c>
      <c r="D5609" s="841" t="s">
        <v>28106</v>
      </c>
      <c r="E5609" s="837">
        <v>2000</v>
      </c>
      <c r="F5609" s="269" t="s">
        <v>28107</v>
      </c>
      <c r="G5609" s="841" t="s">
        <v>28108</v>
      </c>
      <c r="H5609" s="842" t="s">
        <v>28066</v>
      </c>
      <c r="I5609" s="842" t="s">
        <v>25131</v>
      </c>
      <c r="J5609" s="107" t="s">
        <v>19093</v>
      </c>
      <c r="K5609" s="10">
        <v>1</v>
      </c>
      <c r="L5609" s="10">
        <v>12</v>
      </c>
      <c r="M5609" s="838">
        <v>26697</v>
      </c>
      <c r="N5609" s="10">
        <v>1</v>
      </c>
      <c r="O5609" s="107">
        <v>6</v>
      </c>
      <c r="P5609" s="838">
        <v>8543.699700000001</v>
      </c>
      <c r="Q5609" s="10">
        <v>1</v>
      </c>
      <c r="R5609" s="107">
        <v>12</v>
      </c>
    </row>
    <row r="5610" spans="1:18" s="843" customFormat="1" ht="22.5" x14ac:dyDescent="0.25">
      <c r="A5610" s="107" t="s">
        <v>25077</v>
      </c>
      <c r="B5610" s="10" t="s">
        <v>25078</v>
      </c>
      <c r="C5610" s="269" t="s">
        <v>30118</v>
      </c>
      <c r="D5610" s="841" t="s">
        <v>28109</v>
      </c>
      <c r="E5610" s="837">
        <v>2000</v>
      </c>
      <c r="F5610" s="269" t="s">
        <v>28110</v>
      </c>
      <c r="G5610" s="841" t="s">
        <v>28111</v>
      </c>
      <c r="H5610" s="842" t="s">
        <v>28066</v>
      </c>
      <c r="I5610" s="842" t="s">
        <v>25131</v>
      </c>
      <c r="J5610" s="107" t="s">
        <v>19097</v>
      </c>
      <c r="K5610" s="10">
        <v>1</v>
      </c>
      <c r="L5610" s="10">
        <v>12</v>
      </c>
      <c r="M5610" s="838">
        <v>26697</v>
      </c>
      <c r="N5610" s="10">
        <v>1</v>
      </c>
      <c r="O5610" s="107">
        <v>6</v>
      </c>
      <c r="P5610" s="838">
        <v>13080</v>
      </c>
      <c r="Q5610" s="10">
        <v>1</v>
      </c>
      <c r="R5610" s="107">
        <v>12</v>
      </c>
    </row>
    <row r="5611" spans="1:18" s="843" customFormat="1" ht="22.5" x14ac:dyDescent="0.25">
      <c r="A5611" s="107" t="s">
        <v>25077</v>
      </c>
      <c r="B5611" s="10" t="s">
        <v>25078</v>
      </c>
      <c r="C5611" s="269" t="s">
        <v>30118</v>
      </c>
      <c r="D5611" s="841" t="s">
        <v>25520</v>
      </c>
      <c r="E5611" s="837">
        <v>2000</v>
      </c>
      <c r="F5611" s="269" t="s">
        <v>28112</v>
      </c>
      <c r="G5611" s="841" t="s">
        <v>28113</v>
      </c>
      <c r="H5611" s="842" t="s">
        <v>28066</v>
      </c>
      <c r="I5611" s="842" t="s">
        <v>25131</v>
      </c>
      <c r="J5611" s="107" t="s">
        <v>19097</v>
      </c>
      <c r="K5611" s="10">
        <v>1</v>
      </c>
      <c r="L5611" s="10">
        <v>12</v>
      </c>
      <c r="M5611" s="838">
        <v>26697</v>
      </c>
      <c r="N5611" s="10">
        <v>1</v>
      </c>
      <c r="O5611" s="107">
        <v>6</v>
      </c>
      <c r="P5611" s="838">
        <v>13080</v>
      </c>
      <c r="Q5611" s="10">
        <v>1</v>
      </c>
      <c r="R5611" s="107">
        <v>12</v>
      </c>
    </row>
    <row r="5612" spans="1:18" s="843" customFormat="1" ht="22.5" x14ac:dyDescent="0.25">
      <c r="A5612" s="107" t="s">
        <v>25077</v>
      </c>
      <c r="B5612" s="10" t="s">
        <v>25078</v>
      </c>
      <c r="C5612" s="269" t="s">
        <v>30118</v>
      </c>
      <c r="D5612" s="841" t="s">
        <v>25520</v>
      </c>
      <c r="E5612" s="837">
        <v>2000</v>
      </c>
      <c r="F5612" s="269" t="s">
        <v>28114</v>
      </c>
      <c r="G5612" s="841" t="s">
        <v>28115</v>
      </c>
      <c r="H5612" s="842" t="s">
        <v>28066</v>
      </c>
      <c r="I5612" s="842" t="s">
        <v>25131</v>
      </c>
      <c r="J5612" s="107" t="s">
        <v>19097</v>
      </c>
      <c r="K5612" s="10">
        <v>1</v>
      </c>
      <c r="L5612" s="10">
        <v>12</v>
      </c>
      <c r="M5612" s="838">
        <v>15058.695</v>
      </c>
      <c r="N5612" s="10">
        <v>1</v>
      </c>
      <c r="O5612" s="107">
        <v>6</v>
      </c>
      <c r="P5612" s="838">
        <v>13080</v>
      </c>
      <c r="Q5612" s="10">
        <v>1</v>
      </c>
      <c r="R5612" s="107">
        <v>12</v>
      </c>
    </row>
    <row r="5613" spans="1:18" s="843" customFormat="1" ht="22.5" x14ac:dyDescent="0.25">
      <c r="A5613" s="107" t="s">
        <v>25077</v>
      </c>
      <c r="B5613" s="10" t="s">
        <v>25078</v>
      </c>
      <c r="C5613" s="269" t="s">
        <v>30118</v>
      </c>
      <c r="D5613" s="841" t="s">
        <v>25520</v>
      </c>
      <c r="E5613" s="837">
        <v>1500</v>
      </c>
      <c r="F5613" s="269" t="s">
        <v>28116</v>
      </c>
      <c r="G5613" s="841" t="s">
        <v>28117</v>
      </c>
      <c r="H5613" s="842" t="s">
        <v>28066</v>
      </c>
      <c r="I5613" s="842" t="s">
        <v>25131</v>
      </c>
      <c r="J5613" s="107" t="s">
        <v>19097</v>
      </c>
      <c r="K5613" s="10">
        <v>1</v>
      </c>
      <c r="L5613" s="10">
        <v>12</v>
      </c>
      <c r="M5613" s="838">
        <v>20157</v>
      </c>
      <c r="N5613" s="10">
        <v>1</v>
      </c>
      <c r="O5613" s="107">
        <v>6</v>
      </c>
      <c r="P5613" s="838">
        <v>9810</v>
      </c>
      <c r="Q5613" s="10">
        <v>1</v>
      </c>
      <c r="R5613" s="107">
        <v>12</v>
      </c>
    </row>
    <row r="5614" spans="1:18" s="843" customFormat="1" ht="22.5" x14ac:dyDescent="0.25">
      <c r="A5614" s="107" t="s">
        <v>25077</v>
      </c>
      <c r="B5614" s="10" t="s">
        <v>25078</v>
      </c>
      <c r="C5614" s="269" t="s">
        <v>30118</v>
      </c>
      <c r="D5614" s="841" t="s">
        <v>15644</v>
      </c>
      <c r="E5614" s="837">
        <v>2100</v>
      </c>
      <c r="F5614" s="269" t="s">
        <v>28118</v>
      </c>
      <c r="G5614" s="841" t="s">
        <v>28119</v>
      </c>
      <c r="H5614" s="842" t="s">
        <v>28066</v>
      </c>
      <c r="I5614" s="842" t="s">
        <v>25131</v>
      </c>
      <c r="J5614" s="107" t="s">
        <v>19097</v>
      </c>
      <c r="K5614" s="10">
        <v>1</v>
      </c>
      <c r="L5614" s="10">
        <v>12</v>
      </c>
      <c r="M5614" s="838">
        <v>27795</v>
      </c>
      <c r="N5614" s="10">
        <v>1</v>
      </c>
      <c r="O5614" s="107">
        <v>6</v>
      </c>
      <c r="P5614" s="838">
        <v>13720.5</v>
      </c>
      <c r="Q5614" s="10">
        <v>1</v>
      </c>
      <c r="R5614" s="107">
        <v>12</v>
      </c>
    </row>
    <row r="5615" spans="1:18" s="843" customFormat="1" ht="22.5" x14ac:dyDescent="0.25">
      <c r="A5615" s="107" t="s">
        <v>25077</v>
      </c>
      <c r="B5615" s="10" t="s">
        <v>25078</v>
      </c>
      <c r="C5615" s="269" t="s">
        <v>30118</v>
      </c>
      <c r="D5615" s="841" t="s">
        <v>25520</v>
      </c>
      <c r="E5615" s="837">
        <v>2000</v>
      </c>
      <c r="F5615" s="269" t="s">
        <v>28120</v>
      </c>
      <c r="G5615" s="841" t="s">
        <v>28121</v>
      </c>
      <c r="H5615" s="842" t="s">
        <v>28066</v>
      </c>
      <c r="I5615" s="842" t="s">
        <v>25131</v>
      </c>
      <c r="J5615" s="107" t="s">
        <v>19093</v>
      </c>
      <c r="K5615" s="10">
        <v>1</v>
      </c>
      <c r="L5615" s="10">
        <v>12</v>
      </c>
      <c r="M5615" s="838">
        <v>26697</v>
      </c>
      <c r="N5615" s="10">
        <v>1</v>
      </c>
      <c r="O5615" s="107">
        <v>6</v>
      </c>
      <c r="P5615" s="838">
        <v>13080</v>
      </c>
      <c r="Q5615" s="10">
        <v>1</v>
      </c>
      <c r="R5615" s="107">
        <v>12</v>
      </c>
    </row>
    <row r="5616" spans="1:18" s="843" customFormat="1" ht="22.5" x14ac:dyDescent="0.25">
      <c r="A5616" s="107" t="s">
        <v>25077</v>
      </c>
      <c r="B5616" s="10" t="s">
        <v>25078</v>
      </c>
      <c r="C5616" s="269" t="s">
        <v>30118</v>
      </c>
      <c r="D5616" s="841" t="s">
        <v>25520</v>
      </c>
      <c r="E5616" s="837">
        <v>2000</v>
      </c>
      <c r="F5616" s="269" t="s">
        <v>28122</v>
      </c>
      <c r="G5616" s="841" t="s">
        <v>28123</v>
      </c>
      <c r="H5616" s="842" t="s">
        <v>28066</v>
      </c>
      <c r="I5616" s="842" t="s">
        <v>25131</v>
      </c>
      <c r="J5616" s="107" t="s">
        <v>19587</v>
      </c>
      <c r="K5616" s="10">
        <v>1</v>
      </c>
      <c r="L5616" s="10">
        <v>12</v>
      </c>
      <c r="M5616" s="838">
        <v>26697</v>
      </c>
      <c r="N5616" s="10">
        <v>1</v>
      </c>
      <c r="O5616" s="107">
        <v>6</v>
      </c>
      <c r="P5616" s="838">
        <v>13080</v>
      </c>
      <c r="Q5616" s="10">
        <v>1</v>
      </c>
      <c r="R5616" s="107">
        <v>12</v>
      </c>
    </row>
    <row r="5617" spans="1:18" s="843" customFormat="1" ht="22.5" x14ac:dyDescent="0.25">
      <c r="A5617" s="107" t="s">
        <v>25077</v>
      </c>
      <c r="B5617" s="10" t="s">
        <v>25078</v>
      </c>
      <c r="C5617" s="269" t="s">
        <v>30118</v>
      </c>
      <c r="D5617" s="841" t="s">
        <v>25520</v>
      </c>
      <c r="E5617" s="837">
        <v>2000</v>
      </c>
      <c r="F5617" s="269" t="s">
        <v>28124</v>
      </c>
      <c r="G5617" s="841" t="s">
        <v>28125</v>
      </c>
      <c r="H5617" s="842" t="s">
        <v>28066</v>
      </c>
      <c r="I5617" s="842" t="s">
        <v>25131</v>
      </c>
      <c r="J5617" s="107" t="s">
        <v>19093</v>
      </c>
      <c r="K5617" s="10">
        <v>1</v>
      </c>
      <c r="L5617" s="10">
        <v>12</v>
      </c>
      <c r="M5617" s="838">
        <v>26697</v>
      </c>
      <c r="N5617" s="10">
        <v>1</v>
      </c>
      <c r="O5617" s="107">
        <v>6</v>
      </c>
      <c r="P5617" s="838">
        <v>13080</v>
      </c>
      <c r="Q5617" s="10">
        <v>1</v>
      </c>
      <c r="R5617" s="107">
        <v>12</v>
      </c>
    </row>
    <row r="5618" spans="1:18" s="843" customFormat="1" ht="22.5" x14ac:dyDescent="0.25">
      <c r="A5618" s="107" t="s">
        <v>25077</v>
      </c>
      <c r="B5618" s="10" t="s">
        <v>25078</v>
      </c>
      <c r="C5618" s="269" t="s">
        <v>30118</v>
      </c>
      <c r="D5618" s="841" t="s">
        <v>25520</v>
      </c>
      <c r="E5618" s="837">
        <v>2000</v>
      </c>
      <c r="F5618" s="269" t="s">
        <v>28126</v>
      </c>
      <c r="G5618" s="841" t="s">
        <v>28127</v>
      </c>
      <c r="H5618" s="842" t="s">
        <v>28066</v>
      </c>
      <c r="I5618" s="842" t="s">
        <v>25131</v>
      </c>
      <c r="J5618" s="107" t="s">
        <v>19093</v>
      </c>
      <c r="K5618" s="10">
        <v>1</v>
      </c>
      <c r="L5618" s="10">
        <v>12</v>
      </c>
      <c r="M5618" s="838">
        <v>26710.014600000002</v>
      </c>
      <c r="N5618" s="10">
        <v>1</v>
      </c>
      <c r="O5618" s="107">
        <v>6</v>
      </c>
      <c r="P5618" s="838">
        <v>13080</v>
      </c>
      <c r="Q5618" s="10">
        <v>1</v>
      </c>
      <c r="R5618" s="107">
        <v>12</v>
      </c>
    </row>
    <row r="5619" spans="1:18" s="843" customFormat="1" ht="22.5" x14ac:dyDescent="0.25">
      <c r="A5619" s="107" t="s">
        <v>25077</v>
      </c>
      <c r="B5619" s="10" t="s">
        <v>25078</v>
      </c>
      <c r="C5619" s="269" t="s">
        <v>30118</v>
      </c>
      <c r="D5619" s="841" t="s">
        <v>25520</v>
      </c>
      <c r="E5619" s="837">
        <v>2000</v>
      </c>
      <c r="F5619" s="269" t="s">
        <v>28128</v>
      </c>
      <c r="G5619" s="841" t="s">
        <v>28129</v>
      </c>
      <c r="H5619" s="842" t="s">
        <v>28066</v>
      </c>
      <c r="I5619" s="842" t="s">
        <v>25131</v>
      </c>
      <c r="J5619" s="107" t="s">
        <v>19587</v>
      </c>
      <c r="K5619" s="10">
        <v>1</v>
      </c>
      <c r="L5619" s="10">
        <v>12</v>
      </c>
      <c r="M5619" s="838">
        <v>26697</v>
      </c>
      <c r="N5619" s="10">
        <v>1</v>
      </c>
      <c r="O5619" s="107">
        <v>6</v>
      </c>
      <c r="P5619" s="838">
        <v>13080</v>
      </c>
      <c r="Q5619" s="10">
        <v>1</v>
      </c>
      <c r="R5619" s="107">
        <v>12</v>
      </c>
    </row>
    <row r="5620" spans="1:18" s="843" customFormat="1" ht="22.5" x14ac:dyDescent="0.25">
      <c r="A5620" s="107" t="s">
        <v>25077</v>
      </c>
      <c r="B5620" s="10" t="s">
        <v>25078</v>
      </c>
      <c r="C5620" s="269" t="s">
        <v>30118</v>
      </c>
      <c r="D5620" s="841" t="s">
        <v>15810</v>
      </c>
      <c r="E5620" s="837">
        <v>1200</v>
      </c>
      <c r="F5620" s="269" t="s">
        <v>28130</v>
      </c>
      <c r="G5620" s="841" t="s">
        <v>28131</v>
      </c>
      <c r="H5620" s="842" t="s">
        <v>28066</v>
      </c>
      <c r="I5620" s="842" t="s">
        <v>25131</v>
      </c>
      <c r="J5620" s="107" t="s">
        <v>19097</v>
      </c>
      <c r="K5620" s="10">
        <v>1</v>
      </c>
      <c r="L5620" s="10">
        <v>12</v>
      </c>
      <c r="M5620" s="838">
        <v>16233</v>
      </c>
      <c r="N5620" s="10">
        <v>1</v>
      </c>
      <c r="O5620" s="107">
        <v>6</v>
      </c>
      <c r="P5620" s="838">
        <v>7848</v>
      </c>
      <c r="Q5620" s="10">
        <v>1</v>
      </c>
      <c r="R5620" s="107">
        <v>12</v>
      </c>
    </row>
    <row r="5621" spans="1:18" s="843" customFormat="1" ht="22.5" x14ac:dyDescent="0.25">
      <c r="A5621" s="107" t="s">
        <v>25077</v>
      </c>
      <c r="B5621" s="10" t="s">
        <v>25078</v>
      </c>
      <c r="C5621" s="269" t="s">
        <v>30118</v>
      </c>
      <c r="D5621" s="841" t="s">
        <v>28132</v>
      </c>
      <c r="E5621" s="837">
        <v>2000</v>
      </c>
      <c r="F5621" s="269" t="s">
        <v>28133</v>
      </c>
      <c r="G5621" s="841" t="s">
        <v>28134</v>
      </c>
      <c r="H5621" s="842" t="s">
        <v>28066</v>
      </c>
      <c r="I5621" s="842" t="s">
        <v>25131</v>
      </c>
      <c r="J5621" s="107" t="s">
        <v>19093</v>
      </c>
      <c r="K5621" s="10">
        <v>1</v>
      </c>
      <c r="L5621" s="10">
        <v>12</v>
      </c>
      <c r="M5621" s="838">
        <v>26697</v>
      </c>
      <c r="N5621" s="10">
        <v>1</v>
      </c>
      <c r="O5621" s="107">
        <v>6</v>
      </c>
      <c r="P5621" s="838">
        <v>13080</v>
      </c>
      <c r="Q5621" s="10">
        <v>1</v>
      </c>
      <c r="R5621" s="107">
        <v>12</v>
      </c>
    </row>
    <row r="5622" spans="1:18" s="843" customFormat="1" ht="22.5" x14ac:dyDescent="0.25">
      <c r="A5622" s="107" t="s">
        <v>25077</v>
      </c>
      <c r="B5622" s="10" t="s">
        <v>25078</v>
      </c>
      <c r="C5622" s="269" t="s">
        <v>30118</v>
      </c>
      <c r="D5622" s="841" t="s">
        <v>25520</v>
      </c>
      <c r="E5622" s="837">
        <v>2000</v>
      </c>
      <c r="F5622" s="269" t="s">
        <v>28135</v>
      </c>
      <c r="G5622" s="841" t="s">
        <v>28136</v>
      </c>
      <c r="H5622" s="842" t="s">
        <v>28066</v>
      </c>
      <c r="I5622" s="842" t="s">
        <v>25131</v>
      </c>
      <c r="J5622" s="107" t="s">
        <v>19093</v>
      </c>
      <c r="K5622" s="10">
        <v>1</v>
      </c>
      <c r="L5622" s="10">
        <v>12</v>
      </c>
      <c r="M5622" s="838">
        <v>26697</v>
      </c>
      <c r="N5622" s="10">
        <v>1</v>
      </c>
      <c r="O5622" s="107">
        <v>6</v>
      </c>
      <c r="P5622" s="838">
        <v>13080</v>
      </c>
      <c r="Q5622" s="10">
        <v>1</v>
      </c>
      <c r="R5622" s="107">
        <v>12</v>
      </c>
    </row>
    <row r="5623" spans="1:18" s="843" customFormat="1" ht="22.5" x14ac:dyDescent="0.25">
      <c r="A5623" s="107" t="s">
        <v>25077</v>
      </c>
      <c r="B5623" s="10" t="s">
        <v>25078</v>
      </c>
      <c r="C5623" s="269" t="s">
        <v>30118</v>
      </c>
      <c r="D5623" s="841" t="s">
        <v>25234</v>
      </c>
      <c r="E5623" s="837">
        <v>3000</v>
      </c>
      <c r="F5623" s="269" t="s">
        <v>28137</v>
      </c>
      <c r="G5623" s="841" t="s">
        <v>28138</v>
      </c>
      <c r="H5623" s="842" t="s">
        <v>28066</v>
      </c>
      <c r="I5623" s="842" t="s">
        <v>25131</v>
      </c>
      <c r="J5623" s="107" t="s">
        <v>19097</v>
      </c>
      <c r="K5623" s="10">
        <v>1</v>
      </c>
      <c r="L5623" s="10">
        <v>12</v>
      </c>
      <c r="M5623" s="838">
        <v>38930.269999999997</v>
      </c>
      <c r="N5623" s="10">
        <v>1</v>
      </c>
      <c r="O5623" s="107">
        <v>6</v>
      </c>
      <c r="P5623" s="838">
        <v>19159.199999999997</v>
      </c>
      <c r="Q5623" s="10">
        <v>1</v>
      </c>
      <c r="R5623" s="107">
        <v>12</v>
      </c>
    </row>
    <row r="5624" spans="1:18" s="843" customFormat="1" ht="22.5" x14ac:dyDescent="0.25">
      <c r="A5624" s="107" t="s">
        <v>25077</v>
      </c>
      <c r="B5624" s="10" t="s">
        <v>25078</v>
      </c>
      <c r="C5624" s="269" t="s">
        <v>30118</v>
      </c>
      <c r="D5624" s="841" t="s">
        <v>25520</v>
      </c>
      <c r="E5624" s="837">
        <v>2500</v>
      </c>
      <c r="F5624" s="269" t="s">
        <v>28139</v>
      </c>
      <c r="G5624" s="841" t="s">
        <v>28140</v>
      </c>
      <c r="H5624" s="842" t="s">
        <v>28066</v>
      </c>
      <c r="I5624" s="842" t="s">
        <v>25131</v>
      </c>
      <c r="J5624" s="107" t="s">
        <v>19093</v>
      </c>
      <c r="K5624" s="10">
        <v>1</v>
      </c>
      <c r="L5624" s="10">
        <v>12</v>
      </c>
      <c r="M5624" s="838">
        <v>33120.78</v>
      </c>
      <c r="N5624" s="10">
        <v>1</v>
      </c>
      <c r="O5624" s="107">
        <v>6</v>
      </c>
      <c r="P5624" s="838">
        <v>16156.5</v>
      </c>
      <c r="Q5624" s="10">
        <v>1</v>
      </c>
      <c r="R5624" s="107">
        <v>12</v>
      </c>
    </row>
    <row r="5625" spans="1:18" s="843" customFormat="1" ht="22.5" x14ac:dyDescent="0.25">
      <c r="A5625" s="107" t="s">
        <v>25077</v>
      </c>
      <c r="B5625" s="10" t="s">
        <v>19548</v>
      </c>
      <c r="C5625" s="269" t="s">
        <v>30118</v>
      </c>
      <c r="D5625" s="841" t="s">
        <v>25234</v>
      </c>
      <c r="E5625" s="837">
        <v>3000</v>
      </c>
      <c r="F5625" s="269" t="s">
        <v>28067</v>
      </c>
      <c r="G5625" s="841" t="s">
        <v>28068</v>
      </c>
      <c r="H5625" s="842" t="s">
        <v>28066</v>
      </c>
      <c r="I5625" s="842" t="s">
        <v>25131</v>
      </c>
      <c r="J5625" s="107" t="s">
        <v>19093</v>
      </c>
      <c r="K5625" s="10">
        <v>2</v>
      </c>
      <c r="L5625" s="10">
        <v>11</v>
      </c>
      <c r="M5625" s="838">
        <v>35995.799999999996</v>
      </c>
      <c r="N5625" s="10">
        <v>1</v>
      </c>
      <c r="O5625" s="107">
        <v>6</v>
      </c>
      <c r="P5625" s="838">
        <v>19159.199999999997</v>
      </c>
      <c r="Q5625" s="10">
        <v>1</v>
      </c>
      <c r="R5625" s="107">
        <v>12</v>
      </c>
    </row>
    <row r="5626" spans="1:18" s="843" customFormat="1" ht="22.5" x14ac:dyDescent="0.25">
      <c r="A5626" s="107" t="s">
        <v>25077</v>
      </c>
      <c r="B5626" s="10" t="s">
        <v>25078</v>
      </c>
      <c r="C5626" s="269" t="s">
        <v>30118</v>
      </c>
      <c r="D5626" s="841" t="s">
        <v>16075</v>
      </c>
      <c r="E5626" s="837">
        <v>2000</v>
      </c>
      <c r="F5626" s="269" t="s">
        <v>28141</v>
      </c>
      <c r="G5626" s="841" t="s">
        <v>28142</v>
      </c>
      <c r="H5626" s="842" t="s">
        <v>28143</v>
      </c>
      <c r="I5626" s="842" t="s">
        <v>25083</v>
      </c>
      <c r="J5626" s="107" t="s">
        <v>19097</v>
      </c>
      <c r="K5626" s="10">
        <v>1</v>
      </c>
      <c r="L5626" s="10">
        <v>12</v>
      </c>
      <c r="M5626" s="838">
        <v>27024</v>
      </c>
      <c r="N5626" s="10">
        <v>1</v>
      </c>
      <c r="O5626" s="107">
        <v>6</v>
      </c>
      <c r="P5626" s="838">
        <v>13080</v>
      </c>
      <c r="Q5626" s="10">
        <v>1</v>
      </c>
      <c r="R5626" s="107">
        <v>12</v>
      </c>
    </row>
    <row r="5627" spans="1:18" s="843" customFormat="1" ht="22.5" x14ac:dyDescent="0.25">
      <c r="A5627" s="107" t="s">
        <v>25077</v>
      </c>
      <c r="B5627" s="10" t="s">
        <v>25078</v>
      </c>
      <c r="C5627" s="269" t="s">
        <v>30118</v>
      </c>
      <c r="D5627" s="841" t="s">
        <v>27743</v>
      </c>
      <c r="E5627" s="837">
        <v>4500</v>
      </c>
      <c r="F5627" s="269" t="s">
        <v>28144</v>
      </c>
      <c r="G5627" s="841" t="s">
        <v>28145</v>
      </c>
      <c r="H5627" s="842" t="s">
        <v>25320</v>
      </c>
      <c r="I5627" s="842" t="s">
        <v>25131</v>
      </c>
      <c r="J5627" s="107" t="s">
        <v>19093</v>
      </c>
      <c r="K5627" s="10">
        <v>1</v>
      </c>
      <c r="L5627" s="10">
        <v>12</v>
      </c>
      <c r="M5627" s="838">
        <v>57213.600000000013</v>
      </c>
      <c r="N5627" s="10">
        <v>1</v>
      </c>
      <c r="O5627" s="107">
        <v>6</v>
      </c>
      <c r="P5627" s="838">
        <v>28159.199999999997</v>
      </c>
      <c r="Q5627" s="10">
        <v>1</v>
      </c>
      <c r="R5627" s="107">
        <v>12</v>
      </c>
    </row>
    <row r="5628" spans="1:18" s="843" customFormat="1" ht="22.5" x14ac:dyDescent="0.25">
      <c r="A5628" s="107" t="s">
        <v>25077</v>
      </c>
      <c r="B5628" s="10" t="s">
        <v>25078</v>
      </c>
      <c r="C5628" s="269" t="s">
        <v>30118</v>
      </c>
      <c r="D5628" s="841" t="s">
        <v>28146</v>
      </c>
      <c r="E5628" s="837">
        <v>6000</v>
      </c>
      <c r="F5628" s="269" t="s">
        <v>28147</v>
      </c>
      <c r="G5628" s="841" t="s">
        <v>28148</v>
      </c>
      <c r="H5628" s="842" t="s">
        <v>25320</v>
      </c>
      <c r="I5628" s="842" t="s">
        <v>25083</v>
      </c>
      <c r="J5628" s="107" t="s">
        <v>19093</v>
      </c>
      <c r="K5628" s="10">
        <v>1</v>
      </c>
      <c r="L5628" s="10">
        <v>12</v>
      </c>
      <c r="M5628" s="838">
        <v>75213.60000000002</v>
      </c>
      <c r="N5628" s="10">
        <v>1</v>
      </c>
      <c r="O5628" s="107">
        <v>6</v>
      </c>
      <c r="P5628" s="838">
        <v>37159.199999999997</v>
      </c>
      <c r="Q5628" s="10">
        <v>1</v>
      </c>
      <c r="R5628" s="107">
        <v>12</v>
      </c>
    </row>
    <row r="5629" spans="1:18" s="843" customFormat="1" ht="22.5" x14ac:dyDescent="0.25">
      <c r="A5629" s="107" t="s">
        <v>25077</v>
      </c>
      <c r="B5629" s="10" t="s">
        <v>19548</v>
      </c>
      <c r="C5629" s="269" t="s">
        <v>30118</v>
      </c>
      <c r="D5629" s="841" t="s">
        <v>28149</v>
      </c>
      <c r="E5629" s="837">
        <v>3500</v>
      </c>
      <c r="F5629" s="269" t="s">
        <v>28150</v>
      </c>
      <c r="G5629" s="841" t="s">
        <v>28151</v>
      </c>
      <c r="H5629" s="842" t="s">
        <v>25320</v>
      </c>
      <c r="I5629" s="842" t="s">
        <v>25390</v>
      </c>
      <c r="J5629" s="107" t="s">
        <v>19587</v>
      </c>
      <c r="K5629" s="10">
        <v>1</v>
      </c>
      <c r="L5629" s="10">
        <v>12</v>
      </c>
      <c r="M5629" s="838">
        <v>45213.600000000006</v>
      </c>
      <c r="N5629" s="10">
        <v>1</v>
      </c>
      <c r="O5629" s="107">
        <v>6</v>
      </c>
      <c r="P5629" s="838">
        <v>22159.199999999997</v>
      </c>
      <c r="Q5629" s="10">
        <v>1</v>
      </c>
      <c r="R5629" s="107">
        <v>12</v>
      </c>
    </row>
    <row r="5630" spans="1:18" s="843" customFormat="1" ht="22.5" x14ac:dyDescent="0.25">
      <c r="A5630" s="107" t="s">
        <v>25077</v>
      </c>
      <c r="B5630" s="10" t="s">
        <v>25078</v>
      </c>
      <c r="C5630" s="269" t="s">
        <v>30118</v>
      </c>
      <c r="D5630" s="841" t="s">
        <v>28152</v>
      </c>
      <c r="E5630" s="837">
        <v>2500</v>
      </c>
      <c r="F5630" s="269" t="s">
        <v>28153</v>
      </c>
      <c r="G5630" s="841" t="s">
        <v>28154</v>
      </c>
      <c r="H5630" s="842" t="s">
        <v>28155</v>
      </c>
      <c r="I5630" s="842" t="s">
        <v>25131</v>
      </c>
      <c r="J5630" s="107" t="s">
        <v>19093</v>
      </c>
      <c r="K5630" s="10">
        <v>1</v>
      </c>
      <c r="L5630" s="10">
        <v>12</v>
      </c>
      <c r="M5630" s="838">
        <v>33213.599999999999</v>
      </c>
      <c r="N5630" s="10">
        <v>1</v>
      </c>
      <c r="O5630" s="107">
        <v>6</v>
      </c>
      <c r="P5630" s="838">
        <v>16156.5</v>
      </c>
      <c r="Q5630" s="10">
        <v>1</v>
      </c>
      <c r="R5630" s="107">
        <v>12</v>
      </c>
    </row>
    <row r="5631" spans="1:18" s="843" customFormat="1" ht="22.5" x14ac:dyDescent="0.25">
      <c r="A5631" s="107" t="s">
        <v>25077</v>
      </c>
      <c r="B5631" s="10" t="s">
        <v>25078</v>
      </c>
      <c r="C5631" s="269" t="s">
        <v>30118</v>
      </c>
      <c r="D5631" s="841" t="s">
        <v>25930</v>
      </c>
      <c r="E5631" s="837">
        <v>3000</v>
      </c>
      <c r="F5631" s="269" t="s">
        <v>28156</v>
      </c>
      <c r="G5631" s="841" t="s">
        <v>28157</v>
      </c>
      <c r="H5631" s="842" t="s">
        <v>15488</v>
      </c>
      <c r="I5631" s="842" t="s">
        <v>25083</v>
      </c>
      <c r="J5631" s="107" t="s">
        <v>19093</v>
      </c>
      <c r="K5631" s="10">
        <v>1</v>
      </c>
      <c r="L5631" s="10">
        <v>12</v>
      </c>
      <c r="M5631" s="838">
        <v>38913.599999999999</v>
      </c>
      <c r="N5631" s="10">
        <v>1</v>
      </c>
      <c r="O5631" s="107">
        <v>6</v>
      </c>
      <c r="P5631" s="838">
        <v>19159.199999999997</v>
      </c>
      <c r="Q5631" s="10">
        <v>1</v>
      </c>
      <c r="R5631" s="107">
        <v>12</v>
      </c>
    </row>
    <row r="5632" spans="1:18" s="843" customFormat="1" ht="22.5" x14ac:dyDescent="0.25">
      <c r="A5632" s="107" t="s">
        <v>25077</v>
      </c>
      <c r="B5632" s="10" t="s">
        <v>25078</v>
      </c>
      <c r="C5632" s="269" t="s">
        <v>30118</v>
      </c>
      <c r="D5632" s="841" t="s">
        <v>16903</v>
      </c>
      <c r="E5632" s="837">
        <v>1200</v>
      </c>
      <c r="F5632" s="269" t="s">
        <v>28158</v>
      </c>
      <c r="G5632" s="841" t="s">
        <v>28159</v>
      </c>
      <c r="H5632" s="842" t="s">
        <v>15488</v>
      </c>
      <c r="I5632" s="842" t="s">
        <v>25131</v>
      </c>
      <c r="J5632" s="107" t="s">
        <v>19097</v>
      </c>
      <c r="K5632" s="10">
        <v>1</v>
      </c>
      <c r="L5632" s="10">
        <v>12</v>
      </c>
      <c r="M5632" s="838">
        <v>16233</v>
      </c>
      <c r="N5632" s="10">
        <v>1</v>
      </c>
      <c r="O5632" s="107">
        <v>6</v>
      </c>
      <c r="P5632" s="838">
        <v>7848</v>
      </c>
      <c r="Q5632" s="10">
        <v>1</v>
      </c>
      <c r="R5632" s="107">
        <v>12</v>
      </c>
    </row>
    <row r="5633" spans="1:18" s="843" customFormat="1" ht="22.5" x14ac:dyDescent="0.25">
      <c r="A5633" s="107" t="s">
        <v>25077</v>
      </c>
      <c r="B5633" s="10" t="s">
        <v>25078</v>
      </c>
      <c r="C5633" s="269" t="s">
        <v>30118</v>
      </c>
      <c r="D5633" s="841" t="s">
        <v>28160</v>
      </c>
      <c r="E5633" s="837">
        <v>4000</v>
      </c>
      <c r="F5633" s="269" t="s">
        <v>28161</v>
      </c>
      <c r="G5633" s="841" t="s">
        <v>28162</v>
      </c>
      <c r="H5633" s="842" t="s">
        <v>15488</v>
      </c>
      <c r="I5633" s="842" t="s">
        <v>25390</v>
      </c>
      <c r="J5633" s="107" t="s">
        <v>19587</v>
      </c>
      <c r="K5633" s="10">
        <v>1</v>
      </c>
      <c r="L5633" s="10">
        <v>2</v>
      </c>
      <c r="M5633" s="838">
        <v>8262.26</v>
      </c>
      <c r="N5633" s="10">
        <v>1</v>
      </c>
      <c r="O5633" s="107">
        <v>6</v>
      </c>
      <c r="P5633" s="838">
        <v>25159.199999999997</v>
      </c>
      <c r="Q5633" s="10">
        <v>1</v>
      </c>
      <c r="R5633" s="107">
        <v>12</v>
      </c>
    </row>
    <row r="5634" spans="1:18" s="843" customFormat="1" ht="22.5" x14ac:dyDescent="0.25">
      <c r="A5634" s="107" t="s">
        <v>25077</v>
      </c>
      <c r="B5634" s="10" t="s">
        <v>25078</v>
      </c>
      <c r="C5634" s="269" t="s">
        <v>30118</v>
      </c>
      <c r="D5634" s="841" t="s">
        <v>28163</v>
      </c>
      <c r="E5634" s="837">
        <v>3500</v>
      </c>
      <c r="F5634" s="269" t="s">
        <v>28164</v>
      </c>
      <c r="G5634" s="841" t="s">
        <v>28165</v>
      </c>
      <c r="H5634" s="842" t="s">
        <v>15488</v>
      </c>
      <c r="I5634" s="842" t="s">
        <v>25131</v>
      </c>
      <c r="J5634" s="107" t="s">
        <v>19090</v>
      </c>
      <c r="K5634" s="10">
        <v>1</v>
      </c>
      <c r="L5634" s="10">
        <v>12</v>
      </c>
      <c r="M5634" s="838">
        <v>45213.600000000006</v>
      </c>
      <c r="N5634" s="10">
        <v>1</v>
      </c>
      <c r="O5634" s="107">
        <v>6</v>
      </c>
      <c r="P5634" s="838">
        <v>22159.199999999997</v>
      </c>
      <c r="Q5634" s="10">
        <v>1</v>
      </c>
      <c r="R5634" s="107">
        <v>12</v>
      </c>
    </row>
    <row r="5635" spans="1:18" s="843" customFormat="1" ht="22.5" x14ac:dyDescent="0.25">
      <c r="A5635" s="107" t="s">
        <v>25077</v>
      </c>
      <c r="B5635" s="10" t="s">
        <v>25078</v>
      </c>
      <c r="C5635" s="269" t="s">
        <v>30118</v>
      </c>
      <c r="D5635" s="841" t="s">
        <v>27253</v>
      </c>
      <c r="E5635" s="837">
        <v>6500</v>
      </c>
      <c r="F5635" s="269" t="s">
        <v>28166</v>
      </c>
      <c r="G5635" s="841" t="s">
        <v>28167</v>
      </c>
      <c r="H5635" s="842" t="s">
        <v>15488</v>
      </c>
      <c r="I5635" s="842" t="s">
        <v>25083</v>
      </c>
      <c r="J5635" s="107" t="s">
        <v>19093</v>
      </c>
      <c r="K5635" s="10">
        <v>1</v>
      </c>
      <c r="L5635" s="10">
        <v>12</v>
      </c>
      <c r="M5635" s="838">
        <v>80913.60000000002</v>
      </c>
      <c r="N5635" s="10">
        <v>1</v>
      </c>
      <c r="O5635" s="107">
        <v>6</v>
      </c>
      <c r="P5635" s="838">
        <v>40159.200000000004</v>
      </c>
      <c r="Q5635" s="10">
        <v>1</v>
      </c>
      <c r="R5635" s="107">
        <v>12</v>
      </c>
    </row>
    <row r="5636" spans="1:18" s="843" customFormat="1" ht="22.5" x14ac:dyDescent="0.25">
      <c r="A5636" s="107" t="s">
        <v>25077</v>
      </c>
      <c r="B5636" s="10" t="s">
        <v>25078</v>
      </c>
      <c r="C5636" s="269" t="s">
        <v>30118</v>
      </c>
      <c r="D5636" s="841" t="s">
        <v>28168</v>
      </c>
      <c r="E5636" s="837">
        <v>5000</v>
      </c>
      <c r="F5636" s="269" t="s">
        <v>28169</v>
      </c>
      <c r="G5636" s="841" t="s">
        <v>28170</v>
      </c>
      <c r="H5636" s="842" t="s">
        <v>15488</v>
      </c>
      <c r="I5636" s="842" t="s">
        <v>25083</v>
      </c>
      <c r="J5636" s="107" t="s">
        <v>19093</v>
      </c>
      <c r="K5636" s="10">
        <v>1</v>
      </c>
      <c r="L5636" s="10">
        <v>12</v>
      </c>
      <c r="M5636" s="838">
        <v>62913.600000000013</v>
      </c>
      <c r="N5636" s="10">
        <v>1</v>
      </c>
      <c r="O5636" s="107">
        <v>6</v>
      </c>
      <c r="P5636" s="838">
        <v>31159.199999999997</v>
      </c>
      <c r="Q5636" s="10">
        <v>1</v>
      </c>
      <c r="R5636" s="107">
        <v>12</v>
      </c>
    </row>
    <row r="5637" spans="1:18" s="843" customFormat="1" ht="22.5" x14ac:dyDescent="0.25">
      <c r="A5637" s="107" t="s">
        <v>25077</v>
      </c>
      <c r="B5637" s="10" t="s">
        <v>25078</v>
      </c>
      <c r="C5637" s="269" t="s">
        <v>30118</v>
      </c>
      <c r="D5637" s="841" t="s">
        <v>27274</v>
      </c>
      <c r="E5637" s="837">
        <v>6000</v>
      </c>
      <c r="F5637" s="269" t="s">
        <v>28171</v>
      </c>
      <c r="G5637" s="841" t="s">
        <v>28172</v>
      </c>
      <c r="H5637" s="842" t="s">
        <v>15488</v>
      </c>
      <c r="I5637" s="842" t="s">
        <v>25083</v>
      </c>
      <c r="J5637" s="107" t="s">
        <v>19093</v>
      </c>
      <c r="K5637" s="10">
        <v>1</v>
      </c>
      <c r="L5637" s="10">
        <v>12</v>
      </c>
      <c r="M5637" s="838">
        <v>74913.60000000002</v>
      </c>
      <c r="N5637" s="10">
        <v>1</v>
      </c>
      <c r="O5637" s="107">
        <v>6</v>
      </c>
      <c r="P5637" s="838">
        <v>37159.199999999997</v>
      </c>
      <c r="Q5637" s="10">
        <v>1</v>
      </c>
      <c r="R5637" s="107">
        <v>12</v>
      </c>
    </row>
    <row r="5638" spans="1:18" s="843" customFormat="1" ht="22.5" x14ac:dyDescent="0.25">
      <c r="A5638" s="107" t="s">
        <v>25077</v>
      </c>
      <c r="B5638" s="10" t="s">
        <v>25078</v>
      </c>
      <c r="C5638" s="269" t="s">
        <v>30118</v>
      </c>
      <c r="D5638" s="841" t="s">
        <v>16075</v>
      </c>
      <c r="E5638" s="837">
        <v>2400</v>
      </c>
      <c r="F5638" s="269" t="s">
        <v>28173</v>
      </c>
      <c r="G5638" s="841" t="s">
        <v>28174</v>
      </c>
      <c r="H5638" s="842" t="s">
        <v>15488</v>
      </c>
      <c r="I5638" s="842" t="s">
        <v>25131</v>
      </c>
      <c r="J5638" s="107" t="s">
        <v>19097</v>
      </c>
      <c r="K5638" s="10">
        <v>1</v>
      </c>
      <c r="L5638" s="10">
        <v>12</v>
      </c>
      <c r="M5638" s="838">
        <v>31693.8</v>
      </c>
      <c r="N5638" s="10">
        <v>1</v>
      </c>
      <c r="O5638" s="107">
        <v>6</v>
      </c>
      <c r="P5638" s="838">
        <v>15547.5</v>
      </c>
      <c r="Q5638" s="10">
        <v>1</v>
      </c>
      <c r="R5638" s="107">
        <v>12</v>
      </c>
    </row>
    <row r="5639" spans="1:18" s="843" customFormat="1" ht="22.5" x14ac:dyDescent="0.25">
      <c r="A5639" s="107" t="s">
        <v>25077</v>
      </c>
      <c r="B5639" s="10" t="s">
        <v>25078</v>
      </c>
      <c r="C5639" s="269" t="s">
        <v>30118</v>
      </c>
      <c r="D5639" s="841" t="s">
        <v>28175</v>
      </c>
      <c r="E5639" s="837">
        <v>3000</v>
      </c>
      <c r="F5639" s="269" t="s">
        <v>28176</v>
      </c>
      <c r="G5639" s="841" t="s">
        <v>28177</v>
      </c>
      <c r="H5639" s="842" t="s">
        <v>15488</v>
      </c>
      <c r="I5639" s="842" t="s">
        <v>25131</v>
      </c>
      <c r="J5639" s="107" t="s">
        <v>19097</v>
      </c>
      <c r="K5639" s="10">
        <v>1</v>
      </c>
      <c r="L5639" s="10">
        <v>12</v>
      </c>
      <c r="M5639" s="838">
        <v>38913.599999999999</v>
      </c>
      <c r="N5639" s="10">
        <v>1</v>
      </c>
      <c r="O5639" s="107">
        <v>6</v>
      </c>
      <c r="P5639" s="838">
        <v>19159.199999999997</v>
      </c>
      <c r="Q5639" s="10">
        <v>1</v>
      </c>
      <c r="R5639" s="107">
        <v>12</v>
      </c>
    </row>
    <row r="5640" spans="1:18" s="843" customFormat="1" ht="22.5" x14ac:dyDescent="0.25">
      <c r="A5640" s="107" t="s">
        <v>25077</v>
      </c>
      <c r="B5640" s="10" t="s">
        <v>25078</v>
      </c>
      <c r="C5640" s="269" t="s">
        <v>30118</v>
      </c>
      <c r="D5640" s="841" t="s">
        <v>25321</v>
      </c>
      <c r="E5640" s="837">
        <v>2000</v>
      </c>
      <c r="F5640" s="269" t="s">
        <v>28178</v>
      </c>
      <c r="G5640" s="841" t="s">
        <v>28179</v>
      </c>
      <c r="H5640" s="842" t="s">
        <v>15488</v>
      </c>
      <c r="I5640" s="842" t="s">
        <v>25083</v>
      </c>
      <c r="J5640" s="107" t="s">
        <v>19090</v>
      </c>
      <c r="K5640" s="10">
        <v>1</v>
      </c>
      <c r="L5640" s="10">
        <v>12</v>
      </c>
      <c r="M5640" s="838">
        <v>26697</v>
      </c>
      <c r="N5640" s="10">
        <v>1</v>
      </c>
      <c r="O5640" s="107">
        <v>6</v>
      </c>
      <c r="P5640" s="838">
        <v>13080</v>
      </c>
      <c r="Q5640" s="10">
        <v>1</v>
      </c>
      <c r="R5640" s="107">
        <v>12</v>
      </c>
    </row>
    <row r="5641" spans="1:18" s="843" customFormat="1" ht="22.5" x14ac:dyDescent="0.25">
      <c r="A5641" s="107" t="s">
        <v>25077</v>
      </c>
      <c r="B5641" s="10" t="s">
        <v>25078</v>
      </c>
      <c r="C5641" s="269" t="s">
        <v>30118</v>
      </c>
      <c r="D5641" s="841" t="s">
        <v>15644</v>
      </c>
      <c r="E5641" s="837">
        <v>1025</v>
      </c>
      <c r="F5641" s="269" t="s">
        <v>28180</v>
      </c>
      <c r="G5641" s="841" t="s">
        <v>28181</v>
      </c>
      <c r="H5641" s="842" t="s">
        <v>15488</v>
      </c>
      <c r="I5641" s="842" t="s">
        <v>25390</v>
      </c>
      <c r="J5641" s="107" t="s">
        <v>19587</v>
      </c>
      <c r="K5641" s="10">
        <v>1</v>
      </c>
      <c r="L5641" s="10">
        <v>12</v>
      </c>
      <c r="M5641" s="838">
        <v>12701.400000000001</v>
      </c>
      <c r="N5641" s="10">
        <v>1</v>
      </c>
      <c r="O5641" s="107">
        <v>6</v>
      </c>
      <c r="P5641" s="838">
        <v>6082.2</v>
      </c>
      <c r="Q5641" s="10">
        <v>1</v>
      </c>
      <c r="R5641" s="107">
        <v>12</v>
      </c>
    </row>
    <row r="5642" spans="1:18" s="843" customFormat="1" ht="22.5" x14ac:dyDescent="0.25">
      <c r="A5642" s="107" t="s">
        <v>25077</v>
      </c>
      <c r="B5642" s="10" t="s">
        <v>25078</v>
      </c>
      <c r="C5642" s="269" t="s">
        <v>30118</v>
      </c>
      <c r="D5642" s="841" t="s">
        <v>17032</v>
      </c>
      <c r="E5642" s="837">
        <v>5000</v>
      </c>
      <c r="F5642" s="269" t="s">
        <v>28182</v>
      </c>
      <c r="G5642" s="841" t="s">
        <v>28183</v>
      </c>
      <c r="H5642" s="842" t="s">
        <v>15488</v>
      </c>
      <c r="I5642" s="842" t="s">
        <v>25083</v>
      </c>
      <c r="J5642" s="107" t="s">
        <v>19093</v>
      </c>
      <c r="K5642" s="10">
        <v>1</v>
      </c>
      <c r="L5642" s="10">
        <v>12</v>
      </c>
      <c r="M5642" s="838">
        <v>62913.600000000013</v>
      </c>
      <c r="N5642" s="10">
        <v>1</v>
      </c>
      <c r="O5642" s="107">
        <v>6</v>
      </c>
      <c r="P5642" s="838">
        <v>31159.199999999997</v>
      </c>
      <c r="Q5642" s="10">
        <v>1</v>
      </c>
      <c r="R5642" s="107">
        <v>12</v>
      </c>
    </row>
    <row r="5643" spans="1:18" s="843" customFormat="1" ht="22.5" x14ac:dyDescent="0.25">
      <c r="A5643" s="107" t="s">
        <v>25077</v>
      </c>
      <c r="B5643" s="10" t="s">
        <v>25078</v>
      </c>
      <c r="C5643" s="269" t="s">
        <v>30118</v>
      </c>
      <c r="D5643" s="841" t="s">
        <v>17680</v>
      </c>
      <c r="E5643" s="837">
        <v>3000</v>
      </c>
      <c r="F5643" s="269" t="s">
        <v>28184</v>
      </c>
      <c r="G5643" s="841" t="s">
        <v>28185</v>
      </c>
      <c r="H5643" s="842" t="s">
        <v>15488</v>
      </c>
      <c r="I5643" s="842" t="s">
        <v>25131</v>
      </c>
      <c r="J5643" s="107" t="s">
        <v>19097</v>
      </c>
      <c r="K5643" s="10">
        <v>1</v>
      </c>
      <c r="L5643" s="10">
        <v>12</v>
      </c>
      <c r="M5643" s="838">
        <v>38913.599999999999</v>
      </c>
      <c r="N5643" s="10">
        <v>1</v>
      </c>
      <c r="O5643" s="107">
        <v>6</v>
      </c>
      <c r="P5643" s="838">
        <v>19159.199999999997</v>
      </c>
      <c r="Q5643" s="10">
        <v>1</v>
      </c>
      <c r="R5643" s="107">
        <v>12</v>
      </c>
    </row>
    <row r="5644" spans="1:18" s="843" customFormat="1" ht="22.5" x14ac:dyDescent="0.25">
      <c r="A5644" s="107" t="s">
        <v>25077</v>
      </c>
      <c r="B5644" s="10" t="s">
        <v>25078</v>
      </c>
      <c r="C5644" s="269" t="s">
        <v>30118</v>
      </c>
      <c r="D5644" s="841" t="s">
        <v>25930</v>
      </c>
      <c r="E5644" s="837">
        <v>3000</v>
      </c>
      <c r="F5644" s="269" t="s">
        <v>28186</v>
      </c>
      <c r="G5644" s="841" t="s">
        <v>28187</v>
      </c>
      <c r="H5644" s="842" t="s">
        <v>15488</v>
      </c>
      <c r="I5644" s="842" t="s">
        <v>25083</v>
      </c>
      <c r="J5644" s="107" t="s">
        <v>19093</v>
      </c>
      <c r="K5644" s="10">
        <v>1</v>
      </c>
      <c r="L5644" s="10">
        <v>12</v>
      </c>
      <c r="M5644" s="838">
        <v>38913.599999999999</v>
      </c>
      <c r="N5644" s="10">
        <v>1</v>
      </c>
      <c r="O5644" s="107">
        <v>6</v>
      </c>
      <c r="P5644" s="838">
        <v>19159.199999999997</v>
      </c>
      <c r="Q5644" s="10">
        <v>1</v>
      </c>
      <c r="R5644" s="107">
        <v>12</v>
      </c>
    </row>
    <row r="5645" spans="1:18" s="843" customFormat="1" ht="22.5" x14ac:dyDescent="0.25">
      <c r="A5645" s="107" t="s">
        <v>25077</v>
      </c>
      <c r="B5645" s="10" t="s">
        <v>25078</v>
      </c>
      <c r="C5645" s="269" t="s">
        <v>30118</v>
      </c>
      <c r="D5645" s="841" t="s">
        <v>15482</v>
      </c>
      <c r="E5645" s="837">
        <v>2500</v>
      </c>
      <c r="F5645" s="269" t="s">
        <v>28188</v>
      </c>
      <c r="G5645" s="841" t="s">
        <v>28189</v>
      </c>
      <c r="H5645" s="842" t="s">
        <v>15488</v>
      </c>
      <c r="I5645" s="842" t="s">
        <v>25390</v>
      </c>
      <c r="J5645" s="107" t="s">
        <v>19587</v>
      </c>
      <c r="K5645" s="10">
        <v>1</v>
      </c>
      <c r="L5645" s="10">
        <v>12</v>
      </c>
      <c r="M5645" s="838">
        <v>31525.318699999996</v>
      </c>
      <c r="N5645" s="10">
        <v>1</v>
      </c>
      <c r="O5645" s="107">
        <v>6</v>
      </c>
      <c r="P5645" s="838">
        <v>16156.5</v>
      </c>
      <c r="Q5645" s="10">
        <v>1</v>
      </c>
      <c r="R5645" s="107">
        <v>12</v>
      </c>
    </row>
    <row r="5646" spans="1:18" s="843" customFormat="1" ht="22.5" x14ac:dyDescent="0.25">
      <c r="A5646" s="107" t="s">
        <v>25077</v>
      </c>
      <c r="B5646" s="10" t="s">
        <v>25078</v>
      </c>
      <c r="C5646" s="269" t="s">
        <v>30118</v>
      </c>
      <c r="D5646" s="841" t="s">
        <v>16200</v>
      </c>
      <c r="E5646" s="837">
        <v>4500</v>
      </c>
      <c r="F5646" s="269" t="s">
        <v>28190</v>
      </c>
      <c r="G5646" s="841" t="s">
        <v>28191</v>
      </c>
      <c r="H5646" s="842" t="s">
        <v>15488</v>
      </c>
      <c r="I5646" s="842" t="s">
        <v>25083</v>
      </c>
      <c r="J5646" s="107" t="s">
        <v>19093</v>
      </c>
      <c r="K5646" s="10">
        <v>1</v>
      </c>
      <c r="L5646" s="10">
        <v>2</v>
      </c>
      <c r="M5646" s="838">
        <v>9075.6</v>
      </c>
      <c r="N5646" s="10">
        <v>1</v>
      </c>
      <c r="O5646" s="107">
        <v>6</v>
      </c>
      <c r="P5646" s="838">
        <v>28159.199999999997</v>
      </c>
      <c r="Q5646" s="10">
        <v>1</v>
      </c>
      <c r="R5646" s="107">
        <v>12</v>
      </c>
    </row>
    <row r="5647" spans="1:18" s="843" customFormat="1" ht="22.5" x14ac:dyDescent="0.25">
      <c r="A5647" s="107" t="s">
        <v>25077</v>
      </c>
      <c r="B5647" s="10" t="s">
        <v>25078</v>
      </c>
      <c r="C5647" s="269" t="s">
        <v>30118</v>
      </c>
      <c r="D5647" s="841" t="s">
        <v>15774</v>
      </c>
      <c r="E5647" s="837">
        <v>3000</v>
      </c>
      <c r="F5647" s="269" t="s">
        <v>28192</v>
      </c>
      <c r="G5647" s="841" t="s">
        <v>28193</v>
      </c>
      <c r="H5647" s="842" t="s">
        <v>15488</v>
      </c>
      <c r="I5647" s="842" t="s">
        <v>25083</v>
      </c>
      <c r="J5647" s="107" t="s">
        <v>19093</v>
      </c>
      <c r="K5647" s="10">
        <v>1</v>
      </c>
      <c r="L5647" s="10">
        <v>12</v>
      </c>
      <c r="M5647" s="838">
        <v>33635.6702</v>
      </c>
      <c r="N5647" s="10">
        <v>1</v>
      </c>
      <c r="O5647" s="107">
        <v>6</v>
      </c>
      <c r="P5647" s="838">
        <v>18937.41</v>
      </c>
      <c r="Q5647" s="10">
        <v>1</v>
      </c>
      <c r="R5647" s="107">
        <v>12</v>
      </c>
    </row>
    <row r="5648" spans="1:18" s="843" customFormat="1" ht="22.5" x14ac:dyDescent="0.25">
      <c r="A5648" s="107" t="s">
        <v>25077</v>
      </c>
      <c r="B5648" s="10" t="s">
        <v>25078</v>
      </c>
      <c r="C5648" s="269" t="s">
        <v>30118</v>
      </c>
      <c r="D5648" s="841" t="s">
        <v>28194</v>
      </c>
      <c r="E5648" s="837">
        <v>5000</v>
      </c>
      <c r="F5648" s="269" t="s">
        <v>28195</v>
      </c>
      <c r="G5648" s="841" t="s">
        <v>28196</v>
      </c>
      <c r="H5648" s="842" t="s">
        <v>15488</v>
      </c>
      <c r="I5648" s="842" t="s">
        <v>25083</v>
      </c>
      <c r="J5648" s="107" t="s">
        <v>19093</v>
      </c>
      <c r="K5648" s="10">
        <v>1</v>
      </c>
      <c r="L5648" s="10">
        <v>12</v>
      </c>
      <c r="M5648" s="838">
        <v>62913.600000000013</v>
      </c>
      <c r="N5648" s="10">
        <v>1</v>
      </c>
      <c r="O5648" s="107">
        <v>6</v>
      </c>
      <c r="P5648" s="838">
        <v>31159.199999999997</v>
      </c>
      <c r="Q5648" s="10">
        <v>1</v>
      </c>
      <c r="R5648" s="107">
        <v>12</v>
      </c>
    </row>
    <row r="5649" spans="1:18" s="843" customFormat="1" ht="22.5" x14ac:dyDescent="0.25">
      <c r="A5649" s="107" t="s">
        <v>25077</v>
      </c>
      <c r="B5649" s="10" t="s">
        <v>25078</v>
      </c>
      <c r="C5649" s="269" t="s">
        <v>30118</v>
      </c>
      <c r="D5649" s="841" t="s">
        <v>28197</v>
      </c>
      <c r="E5649" s="837">
        <v>3000</v>
      </c>
      <c r="F5649" s="269" t="s">
        <v>28198</v>
      </c>
      <c r="G5649" s="841" t="s">
        <v>28199</v>
      </c>
      <c r="H5649" s="842" t="s">
        <v>15488</v>
      </c>
      <c r="I5649" s="842" t="s">
        <v>25083</v>
      </c>
      <c r="J5649" s="107" t="s">
        <v>19093</v>
      </c>
      <c r="K5649" s="10">
        <v>1</v>
      </c>
      <c r="L5649" s="10">
        <v>12</v>
      </c>
      <c r="M5649" s="838">
        <v>38913.599999999999</v>
      </c>
      <c r="N5649" s="10">
        <v>1</v>
      </c>
      <c r="O5649" s="107">
        <v>6</v>
      </c>
      <c r="P5649" s="838">
        <v>19159.199999999997</v>
      </c>
      <c r="Q5649" s="10">
        <v>1</v>
      </c>
      <c r="R5649" s="107">
        <v>12</v>
      </c>
    </row>
    <row r="5650" spans="1:18" s="843" customFormat="1" ht="22.5" x14ac:dyDescent="0.25">
      <c r="A5650" s="107" t="s">
        <v>25077</v>
      </c>
      <c r="B5650" s="10" t="s">
        <v>25078</v>
      </c>
      <c r="C5650" s="269" t="s">
        <v>30118</v>
      </c>
      <c r="D5650" s="841" t="s">
        <v>16200</v>
      </c>
      <c r="E5650" s="837">
        <v>4500</v>
      </c>
      <c r="F5650" s="269" t="s">
        <v>28200</v>
      </c>
      <c r="G5650" s="841" t="s">
        <v>28201</v>
      </c>
      <c r="H5650" s="842" t="s">
        <v>15488</v>
      </c>
      <c r="I5650" s="842" t="s">
        <v>25083</v>
      </c>
      <c r="J5650" s="107" t="s">
        <v>19093</v>
      </c>
      <c r="K5650" s="10">
        <v>2</v>
      </c>
      <c r="L5650" s="10">
        <v>1</v>
      </c>
      <c r="M5650" s="838">
        <v>4717.8</v>
      </c>
      <c r="N5650" s="10">
        <v>1</v>
      </c>
      <c r="O5650" s="107">
        <v>6</v>
      </c>
      <c r="P5650" s="838">
        <v>28159.199999999997</v>
      </c>
      <c r="Q5650" s="10">
        <v>1</v>
      </c>
      <c r="R5650" s="107">
        <v>12</v>
      </c>
    </row>
    <row r="5651" spans="1:18" s="843" customFormat="1" ht="22.5" x14ac:dyDescent="0.25">
      <c r="A5651" s="107" t="s">
        <v>25077</v>
      </c>
      <c r="B5651" s="10" t="s">
        <v>25078</v>
      </c>
      <c r="C5651" s="269" t="s">
        <v>30118</v>
      </c>
      <c r="D5651" s="841" t="s">
        <v>16200</v>
      </c>
      <c r="E5651" s="837">
        <v>4500</v>
      </c>
      <c r="F5651" s="269" t="s">
        <v>28202</v>
      </c>
      <c r="G5651" s="841" t="s">
        <v>28203</v>
      </c>
      <c r="H5651" s="842" t="s">
        <v>15488</v>
      </c>
      <c r="I5651" s="842" t="s">
        <v>25083</v>
      </c>
      <c r="J5651" s="107" t="s">
        <v>19093</v>
      </c>
      <c r="K5651" s="10">
        <v>1</v>
      </c>
      <c r="L5651" s="10">
        <v>12</v>
      </c>
      <c r="M5651" s="838">
        <v>56913.600000000013</v>
      </c>
      <c r="N5651" s="10">
        <v>1</v>
      </c>
      <c r="O5651" s="107">
        <v>6</v>
      </c>
      <c r="P5651" s="838">
        <v>28159.199999999997</v>
      </c>
      <c r="Q5651" s="10">
        <v>1</v>
      </c>
      <c r="R5651" s="107">
        <v>12</v>
      </c>
    </row>
    <row r="5652" spans="1:18" s="843" customFormat="1" ht="22.5" x14ac:dyDescent="0.25">
      <c r="A5652" s="107" t="s">
        <v>25077</v>
      </c>
      <c r="B5652" s="10" t="s">
        <v>25078</v>
      </c>
      <c r="C5652" s="269" t="s">
        <v>30118</v>
      </c>
      <c r="D5652" s="841" t="s">
        <v>15644</v>
      </c>
      <c r="E5652" s="837">
        <v>2100</v>
      </c>
      <c r="F5652" s="269" t="s">
        <v>28204</v>
      </c>
      <c r="G5652" s="841" t="s">
        <v>28205</v>
      </c>
      <c r="H5652" s="842" t="s">
        <v>15488</v>
      </c>
      <c r="I5652" s="842" t="s">
        <v>25083</v>
      </c>
      <c r="J5652" s="107" t="s">
        <v>19093</v>
      </c>
      <c r="K5652" s="10">
        <v>1</v>
      </c>
      <c r="L5652" s="10">
        <v>12</v>
      </c>
      <c r="M5652" s="838">
        <v>27795</v>
      </c>
      <c r="N5652" s="10">
        <v>1</v>
      </c>
      <c r="O5652" s="107">
        <v>6</v>
      </c>
      <c r="P5652" s="838">
        <v>13720.5</v>
      </c>
      <c r="Q5652" s="10">
        <v>1</v>
      </c>
      <c r="R5652" s="107">
        <v>12</v>
      </c>
    </row>
    <row r="5653" spans="1:18" s="843" customFormat="1" ht="22.5" x14ac:dyDescent="0.25">
      <c r="A5653" s="107" t="s">
        <v>25077</v>
      </c>
      <c r="B5653" s="10" t="s">
        <v>19548</v>
      </c>
      <c r="C5653" s="269" t="s">
        <v>30118</v>
      </c>
      <c r="D5653" s="841" t="s">
        <v>28206</v>
      </c>
      <c r="E5653" s="837">
        <v>3500</v>
      </c>
      <c r="F5653" s="269" t="s">
        <v>28207</v>
      </c>
      <c r="G5653" s="841" t="s">
        <v>28208</v>
      </c>
      <c r="H5653" s="842" t="s">
        <v>15488</v>
      </c>
      <c r="I5653" s="842" t="s">
        <v>25083</v>
      </c>
      <c r="J5653" s="107" t="s">
        <v>19097</v>
      </c>
      <c r="K5653" s="10">
        <v>1</v>
      </c>
      <c r="L5653" s="10">
        <v>12</v>
      </c>
      <c r="M5653" s="838">
        <v>45213.600000000006</v>
      </c>
      <c r="N5653" s="10">
        <v>1</v>
      </c>
      <c r="O5653" s="107">
        <v>6</v>
      </c>
      <c r="P5653" s="838">
        <v>22159.199999999997</v>
      </c>
      <c r="Q5653" s="10">
        <v>1</v>
      </c>
      <c r="R5653" s="107">
        <v>12</v>
      </c>
    </row>
    <row r="5654" spans="1:18" s="843" customFormat="1" ht="22.5" x14ac:dyDescent="0.25">
      <c r="A5654" s="107" t="s">
        <v>25077</v>
      </c>
      <c r="B5654" s="10" t="s">
        <v>19548</v>
      </c>
      <c r="C5654" s="269" t="s">
        <v>30118</v>
      </c>
      <c r="D5654" s="841" t="s">
        <v>19337</v>
      </c>
      <c r="E5654" s="837">
        <v>10000</v>
      </c>
      <c r="F5654" s="269" t="s">
        <v>28209</v>
      </c>
      <c r="G5654" s="841" t="s">
        <v>28210</v>
      </c>
      <c r="H5654" s="842" t="s">
        <v>15488</v>
      </c>
      <c r="I5654" s="842" t="s">
        <v>25083</v>
      </c>
      <c r="J5654" s="107" t="s">
        <v>19093</v>
      </c>
      <c r="K5654" s="10">
        <v>1</v>
      </c>
      <c r="L5654" s="10">
        <v>12</v>
      </c>
      <c r="M5654" s="838">
        <v>123213.60000000002</v>
      </c>
      <c r="N5654" s="10">
        <v>1</v>
      </c>
      <c r="O5654" s="107">
        <v>6</v>
      </c>
      <c r="P5654" s="838">
        <v>61233.5</v>
      </c>
      <c r="Q5654" s="10">
        <v>1</v>
      </c>
      <c r="R5654" s="107">
        <v>12</v>
      </c>
    </row>
    <row r="5655" spans="1:18" s="843" customFormat="1" ht="22.5" x14ac:dyDescent="0.25">
      <c r="A5655" s="107" t="s">
        <v>25077</v>
      </c>
      <c r="B5655" s="10" t="s">
        <v>19548</v>
      </c>
      <c r="C5655" s="269" t="s">
        <v>30118</v>
      </c>
      <c r="D5655" s="841" t="s">
        <v>28211</v>
      </c>
      <c r="E5655" s="837">
        <v>8500</v>
      </c>
      <c r="F5655" s="269" t="s">
        <v>28212</v>
      </c>
      <c r="G5655" s="841" t="s">
        <v>28213</v>
      </c>
      <c r="H5655" s="842" t="s">
        <v>15488</v>
      </c>
      <c r="I5655" s="842" t="s">
        <v>25083</v>
      </c>
      <c r="J5655" s="107" t="s">
        <v>19093</v>
      </c>
      <c r="K5655" s="10">
        <v>1</v>
      </c>
      <c r="L5655" s="10">
        <v>12</v>
      </c>
      <c r="M5655" s="838">
        <v>105213.60000000002</v>
      </c>
      <c r="N5655" s="10">
        <v>1</v>
      </c>
      <c r="O5655" s="107">
        <v>6</v>
      </c>
      <c r="P5655" s="838">
        <v>52159.199999999997</v>
      </c>
      <c r="Q5655" s="10">
        <v>1</v>
      </c>
      <c r="R5655" s="107">
        <v>12</v>
      </c>
    </row>
    <row r="5656" spans="1:18" s="843" customFormat="1" ht="22.5" x14ac:dyDescent="0.25">
      <c r="A5656" s="107" t="s">
        <v>25077</v>
      </c>
      <c r="B5656" s="10" t="s">
        <v>19548</v>
      </c>
      <c r="C5656" s="269" t="s">
        <v>30118</v>
      </c>
      <c r="D5656" s="841" t="s">
        <v>28214</v>
      </c>
      <c r="E5656" s="837">
        <v>3500</v>
      </c>
      <c r="F5656" s="269" t="s">
        <v>28215</v>
      </c>
      <c r="G5656" s="841" t="s">
        <v>28216</v>
      </c>
      <c r="H5656" s="842" t="s">
        <v>15488</v>
      </c>
      <c r="I5656" s="842" t="s">
        <v>25390</v>
      </c>
      <c r="J5656" s="107" t="s">
        <v>19587</v>
      </c>
      <c r="K5656" s="10">
        <v>1</v>
      </c>
      <c r="L5656" s="10">
        <v>12</v>
      </c>
      <c r="M5656" s="838">
        <v>42914.523000000001</v>
      </c>
      <c r="N5656" s="10">
        <v>1</v>
      </c>
      <c r="O5656" s="107">
        <v>6</v>
      </c>
      <c r="P5656" s="838">
        <v>21925.87</v>
      </c>
      <c r="Q5656" s="10">
        <v>1</v>
      </c>
      <c r="R5656" s="107">
        <v>12</v>
      </c>
    </row>
    <row r="5657" spans="1:18" s="843" customFormat="1" ht="22.5" x14ac:dyDescent="0.25">
      <c r="A5657" s="107" t="s">
        <v>25077</v>
      </c>
      <c r="B5657" s="10" t="s">
        <v>19548</v>
      </c>
      <c r="C5657" s="269" t="s">
        <v>30118</v>
      </c>
      <c r="D5657" s="841" t="s">
        <v>16200</v>
      </c>
      <c r="E5657" s="837">
        <v>4500</v>
      </c>
      <c r="F5657" s="269" t="s">
        <v>28200</v>
      </c>
      <c r="G5657" s="841" t="s">
        <v>28201</v>
      </c>
      <c r="H5657" s="842" t="s">
        <v>15488</v>
      </c>
      <c r="I5657" s="842" t="s">
        <v>25083</v>
      </c>
      <c r="J5657" s="107" t="s">
        <v>19093</v>
      </c>
      <c r="K5657" s="10">
        <v>2</v>
      </c>
      <c r="L5657" s="10">
        <v>11</v>
      </c>
      <c r="M5657" s="838">
        <v>52495.80000000001</v>
      </c>
      <c r="N5657" s="10">
        <v>1</v>
      </c>
      <c r="O5657" s="107">
        <v>6</v>
      </c>
      <c r="P5657" s="838">
        <v>28159.199999999997</v>
      </c>
      <c r="Q5657" s="10">
        <v>1</v>
      </c>
      <c r="R5657" s="107">
        <v>12</v>
      </c>
    </row>
    <row r="5658" spans="1:18" s="843" customFormat="1" ht="22.5" x14ac:dyDescent="0.25">
      <c r="A5658" s="107" t="s">
        <v>25077</v>
      </c>
      <c r="B5658" s="10" t="s">
        <v>19548</v>
      </c>
      <c r="C5658" s="269" t="s">
        <v>30118</v>
      </c>
      <c r="D5658" s="841" t="s">
        <v>28217</v>
      </c>
      <c r="E5658" s="837">
        <v>5000</v>
      </c>
      <c r="F5658" s="269" t="s">
        <v>28218</v>
      </c>
      <c r="G5658" s="841" t="s">
        <v>28219</v>
      </c>
      <c r="H5658" s="842" t="s">
        <v>15488</v>
      </c>
      <c r="I5658" s="842" t="s">
        <v>25083</v>
      </c>
      <c r="J5658" s="107" t="s">
        <v>19093</v>
      </c>
      <c r="K5658" s="10">
        <v>1</v>
      </c>
      <c r="L5658" s="10">
        <v>12</v>
      </c>
      <c r="M5658" s="838">
        <v>64546.930000000015</v>
      </c>
      <c r="N5658" s="10">
        <v>1</v>
      </c>
      <c r="O5658" s="107">
        <v>6</v>
      </c>
      <c r="P5658" s="838">
        <v>31159.199999999997</v>
      </c>
      <c r="Q5658" s="10">
        <v>1</v>
      </c>
      <c r="R5658" s="107">
        <v>12</v>
      </c>
    </row>
    <row r="5659" spans="1:18" s="843" customFormat="1" ht="22.5" x14ac:dyDescent="0.25">
      <c r="A5659" s="107" t="s">
        <v>25077</v>
      </c>
      <c r="B5659" s="10" t="s">
        <v>19548</v>
      </c>
      <c r="C5659" s="269" t="s">
        <v>30118</v>
      </c>
      <c r="D5659" s="841" t="s">
        <v>28220</v>
      </c>
      <c r="E5659" s="837">
        <v>3000</v>
      </c>
      <c r="F5659" s="269" t="s">
        <v>28221</v>
      </c>
      <c r="G5659" s="841" t="s">
        <v>28222</v>
      </c>
      <c r="H5659" s="842" t="s">
        <v>15488</v>
      </c>
      <c r="I5659" s="842" t="s">
        <v>25083</v>
      </c>
      <c r="J5659" s="107" t="s">
        <v>19093</v>
      </c>
      <c r="K5659" s="10">
        <v>1</v>
      </c>
      <c r="L5659" s="10">
        <v>12</v>
      </c>
      <c r="M5659" s="838">
        <v>39213.599999999999</v>
      </c>
      <c r="N5659" s="10">
        <v>1</v>
      </c>
      <c r="O5659" s="107">
        <v>6</v>
      </c>
      <c r="P5659" s="838">
        <v>19159.199999999997</v>
      </c>
      <c r="Q5659" s="10">
        <v>1</v>
      </c>
      <c r="R5659" s="107">
        <v>12</v>
      </c>
    </row>
    <row r="5660" spans="1:18" s="843" customFormat="1" ht="22.5" x14ac:dyDescent="0.25">
      <c r="A5660" s="107" t="s">
        <v>25077</v>
      </c>
      <c r="B5660" s="10" t="s">
        <v>19548</v>
      </c>
      <c r="C5660" s="269" t="s">
        <v>30118</v>
      </c>
      <c r="D5660" s="841" t="s">
        <v>28223</v>
      </c>
      <c r="E5660" s="837">
        <v>5000</v>
      </c>
      <c r="F5660" s="269" t="s">
        <v>28224</v>
      </c>
      <c r="G5660" s="841" t="s">
        <v>28225</v>
      </c>
      <c r="H5660" s="842" t="s">
        <v>15488</v>
      </c>
      <c r="I5660" s="842" t="s">
        <v>25083</v>
      </c>
      <c r="J5660" s="107" t="s">
        <v>19093</v>
      </c>
      <c r="K5660" s="10">
        <v>1</v>
      </c>
      <c r="L5660" s="10">
        <v>2</v>
      </c>
      <c r="M5660" s="838">
        <v>10195.6</v>
      </c>
      <c r="N5660" s="10">
        <v>1</v>
      </c>
      <c r="O5660" s="107">
        <v>6</v>
      </c>
      <c r="P5660" s="838">
        <v>30992.53</v>
      </c>
      <c r="Q5660" s="10">
        <v>1</v>
      </c>
      <c r="R5660" s="107">
        <v>12</v>
      </c>
    </row>
    <row r="5661" spans="1:18" s="843" customFormat="1" ht="22.5" x14ac:dyDescent="0.25">
      <c r="A5661" s="107" t="s">
        <v>25077</v>
      </c>
      <c r="B5661" s="10" t="s">
        <v>25078</v>
      </c>
      <c r="C5661" s="269" t="s">
        <v>30118</v>
      </c>
      <c r="D5661" s="841" t="s">
        <v>28226</v>
      </c>
      <c r="E5661" s="837">
        <v>3000</v>
      </c>
      <c r="F5661" s="269" t="s">
        <v>28227</v>
      </c>
      <c r="G5661" s="841" t="s">
        <v>28228</v>
      </c>
      <c r="H5661" s="842" t="s">
        <v>28229</v>
      </c>
      <c r="I5661" s="842" t="s">
        <v>25131</v>
      </c>
      <c r="J5661" s="107" t="s">
        <v>19097</v>
      </c>
      <c r="K5661" s="10">
        <v>1</v>
      </c>
      <c r="L5661" s="10">
        <v>12</v>
      </c>
      <c r="M5661" s="838">
        <v>39213.599999999999</v>
      </c>
      <c r="N5661" s="10">
        <v>1</v>
      </c>
      <c r="O5661" s="107">
        <v>6</v>
      </c>
      <c r="P5661" s="838">
        <v>19159.199999999997</v>
      </c>
      <c r="Q5661" s="10">
        <v>1</v>
      </c>
      <c r="R5661" s="107">
        <v>12</v>
      </c>
    </row>
    <row r="5662" spans="1:18" s="843" customFormat="1" ht="22.5" x14ac:dyDescent="0.25">
      <c r="A5662" s="107" t="s">
        <v>25077</v>
      </c>
      <c r="B5662" s="10" t="s">
        <v>25078</v>
      </c>
      <c r="C5662" s="269" t="s">
        <v>30118</v>
      </c>
      <c r="D5662" s="841" t="s">
        <v>15644</v>
      </c>
      <c r="E5662" s="837">
        <v>2500</v>
      </c>
      <c r="F5662" s="269" t="s">
        <v>28230</v>
      </c>
      <c r="G5662" s="841" t="s">
        <v>28231</v>
      </c>
      <c r="H5662" s="842" t="s">
        <v>15437</v>
      </c>
      <c r="I5662" s="842" t="s">
        <v>25131</v>
      </c>
      <c r="J5662" s="107" t="s">
        <v>19093</v>
      </c>
      <c r="K5662" s="10">
        <v>1</v>
      </c>
      <c r="L5662" s="10">
        <v>12</v>
      </c>
      <c r="M5662" s="838">
        <v>32913.599999999999</v>
      </c>
      <c r="N5662" s="10">
        <v>1</v>
      </c>
      <c r="O5662" s="107">
        <v>6</v>
      </c>
      <c r="P5662" s="838">
        <v>16156.5</v>
      </c>
      <c r="Q5662" s="10">
        <v>1</v>
      </c>
      <c r="R5662" s="107">
        <v>12</v>
      </c>
    </row>
    <row r="5663" spans="1:18" s="843" customFormat="1" ht="22.5" x14ac:dyDescent="0.25">
      <c r="A5663" s="107" t="s">
        <v>25077</v>
      </c>
      <c r="B5663" s="10" t="s">
        <v>25078</v>
      </c>
      <c r="C5663" s="269" t="s">
        <v>30118</v>
      </c>
      <c r="D5663" s="841" t="s">
        <v>28232</v>
      </c>
      <c r="E5663" s="837">
        <v>2400</v>
      </c>
      <c r="F5663" s="269" t="s">
        <v>28233</v>
      </c>
      <c r="G5663" s="841" t="s">
        <v>28234</v>
      </c>
      <c r="H5663" s="842" t="s">
        <v>15437</v>
      </c>
      <c r="I5663" s="842" t="s">
        <v>25131</v>
      </c>
      <c r="J5663" s="107" t="s">
        <v>19097</v>
      </c>
      <c r="K5663" s="10">
        <v>1</v>
      </c>
      <c r="L5663" s="10">
        <v>12</v>
      </c>
      <c r="M5663" s="838">
        <v>31995.599999999999</v>
      </c>
      <c r="N5663" s="10">
        <v>1</v>
      </c>
      <c r="O5663" s="107">
        <v>6</v>
      </c>
      <c r="P5663" s="838">
        <v>15547.5</v>
      </c>
      <c r="Q5663" s="10">
        <v>1</v>
      </c>
      <c r="R5663" s="107">
        <v>12</v>
      </c>
    </row>
    <row r="5664" spans="1:18" s="843" customFormat="1" ht="22.5" x14ac:dyDescent="0.25">
      <c r="A5664" s="107" t="s">
        <v>25077</v>
      </c>
      <c r="B5664" s="10" t="s">
        <v>25078</v>
      </c>
      <c r="C5664" s="269" t="s">
        <v>30118</v>
      </c>
      <c r="D5664" s="841" t="s">
        <v>28235</v>
      </c>
      <c r="E5664" s="837">
        <v>7800</v>
      </c>
      <c r="F5664" s="269" t="s">
        <v>28236</v>
      </c>
      <c r="G5664" s="841" t="s">
        <v>28237</v>
      </c>
      <c r="H5664" s="842" t="s">
        <v>15437</v>
      </c>
      <c r="I5664" s="842" t="s">
        <v>25083</v>
      </c>
      <c r="J5664" s="107" t="s">
        <v>19090</v>
      </c>
      <c r="K5664" s="10">
        <v>1</v>
      </c>
      <c r="L5664" s="10">
        <v>12</v>
      </c>
      <c r="M5664" s="838">
        <v>96813.60000000002</v>
      </c>
      <c r="N5664" s="10">
        <v>1</v>
      </c>
      <c r="O5664" s="107">
        <v>6</v>
      </c>
      <c r="P5664" s="838">
        <v>47959.200000000004</v>
      </c>
      <c r="Q5664" s="10">
        <v>1</v>
      </c>
      <c r="R5664" s="107">
        <v>12</v>
      </c>
    </row>
    <row r="5665" spans="1:18" s="843" customFormat="1" ht="22.5" x14ac:dyDescent="0.25">
      <c r="A5665" s="107" t="s">
        <v>25077</v>
      </c>
      <c r="B5665" s="10" t="s">
        <v>25078</v>
      </c>
      <c r="C5665" s="269" t="s">
        <v>30118</v>
      </c>
      <c r="D5665" s="841" t="s">
        <v>28238</v>
      </c>
      <c r="E5665" s="837">
        <v>3500</v>
      </c>
      <c r="F5665" s="269" t="s">
        <v>28239</v>
      </c>
      <c r="G5665" s="841" t="s">
        <v>28240</v>
      </c>
      <c r="H5665" s="842" t="s">
        <v>15437</v>
      </c>
      <c r="I5665" s="842" t="s">
        <v>25131</v>
      </c>
      <c r="J5665" s="107" t="s">
        <v>19093</v>
      </c>
      <c r="K5665" s="10">
        <v>1</v>
      </c>
      <c r="L5665" s="10">
        <v>12</v>
      </c>
      <c r="M5665" s="838">
        <v>45213.600000000006</v>
      </c>
      <c r="N5665" s="10">
        <v>1</v>
      </c>
      <c r="O5665" s="107">
        <v>6</v>
      </c>
      <c r="P5665" s="838">
        <v>22159.199999999997</v>
      </c>
      <c r="Q5665" s="10">
        <v>1</v>
      </c>
      <c r="R5665" s="107">
        <v>12</v>
      </c>
    </row>
    <row r="5666" spans="1:18" s="843" customFormat="1" ht="22.5" x14ac:dyDescent="0.25">
      <c r="A5666" s="107" t="s">
        <v>25077</v>
      </c>
      <c r="B5666" s="10" t="s">
        <v>25078</v>
      </c>
      <c r="C5666" s="269" t="s">
        <v>30118</v>
      </c>
      <c r="D5666" s="841" t="s">
        <v>28241</v>
      </c>
      <c r="E5666" s="837">
        <v>2500</v>
      </c>
      <c r="F5666" s="269" t="s">
        <v>28242</v>
      </c>
      <c r="G5666" s="841" t="s">
        <v>28243</v>
      </c>
      <c r="H5666" s="842" t="s">
        <v>15437</v>
      </c>
      <c r="I5666" s="842" t="s">
        <v>25390</v>
      </c>
      <c r="J5666" s="107" t="s">
        <v>19587</v>
      </c>
      <c r="K5666" s="10">
        <v>1</v>
      </c>
      <c r="L5666" s="10">
        <v>12</v>
      </c>
      <c r="M5666" s="838">
        <v>33213.599999999999</v>
      </c>
      <c r="N5666" s="10">
        <v>1</v>
      </c>
      <c r="O5666" s="107">
        <v>6</v>
      </c>
      <c r="P5666" s="838">
        <v>16156.5</v>
      </c>
      <c r="Q5666" s="10">
        <v>1</v>
      </c>
      <c r="R5666" s="107">
        <v>12</v>
      </c>
    </row>
    <row r="5667" spans="1:18" s="843" customFormat="1" ht="22.5" x14ac:dyDescent="0.25">
      <c r="A5667" s="107" t="s">
        <v>25077</v>
      </c>
      <c r="B5667" s="10" t="s">
        <v>25078</v>
      </c>
      <c r="C5667" s="269" t="s">
        <v>30118</v>
      </c>
      <c r="D5667" s="841" t="s">
        <v>25520</v>
      </c>
      <c r="E5667" s="837">
        <v>2000</v>
      </c>
      <c r="F5667" s="269" t="s">
        <v>28244</v>
      </c>
      <c r="G5667" s="841" t="s">
        <v>28245</v>
      </c>
      <c r="H5667" s="842" t="s">
        <v>15437</v>
      </c>
      <c r="I5667" s="842" t="s">
        <v>25131</v>
      </c>
      <c r="J5667" s="107" t="s">
        <v>19097</v>
      </c>
      <c r="K5667" s="10">
        <v>1</v>
      </c>
      <c r="L5667" s="10">
        <v>12</v>
      </c>
      <c r="M5667" s="838">
        <v>26697</v>
      </c>
      <c r="N5667" s="10">
        <v>1</v>
      </c>
      <c r="O5667" s="107">
        <v>6</v>
      </c>
      <c r="P5667" s="838">
        <v>13080</v>
      </c>
      <c r="Q5667" s="10">
        <v>1</v>
      </c>
      <c r="R5667" s="107">
        <v>12</v>
      </c>
    </row>
    <row r="5668" spans="1:18" s="843" customFormat="1" ht="22.5" x14ac:dyDescent="0.25">
      <c r="A5668" s="107" t="s">
        <v>25077</v>
      </c>
      <c r="B5668" s="10" t="s">
        <v>25078</v>
      </c>
      <c r="C5668" s="269" t="s">
        <v>30118</v>
      </c>
      <c r="D5668" s="841" t="s">
        <v>28246</v>
      </c>
      <c r="E5668" s="837">
        <v>6000</v>
      </c>
      <c r="F5668" s="269" t="s">
        <v>28247</v>
      </c>
      <c r="G5668" s="841" t="s">
        <v>28248</v>
      </c>
      <c r="H5668" s="842" t="s">
        <v>15437</v>
      </c>
      <c r="I5668" s="842" t="s">
        <v>25083</v>
      </c>
      <c r="J5668" s="107" t="s">
        <v>19090</v>
      </c>
      <c r="K5668" s="10">
        <v>1</v>
      </c>
      <c r="L5668" s="10">
        <v>12</v>
      </c>
      <c r="M5668" s="838">
        <v>75213.60000000002</v>
      </c>
      <c r="N5668" s="10">
        <v>1</v>
      </c>
      <c r="O5668" s="107">
        <v>6</v>
      </c>
      <c r="P5668" s="838">
        <v>37159.199999999997</v>
      </c>
      <c r="Q5668" s="10">
        <v>1</v>
      </c>
      <c r="R5668" s="107">
        <v>12</v>
      </c>
    </row>
    <row r="5669" spans="1:18" s="843" customFormat="1" ht="22.5" x14ac:dyDescent="0.25">
      <c r="A5669" s="107" t="s">
        <v>25077</v>
      </c>
      <c r="B5669" s="10" t="s">
        <v>25078</v>
      </c>
      <c r="C5669" s="269" t="s">
        <v>30118</v>
      </c>
      <c r="D5669" s="841" t="s">
        <v>16200</v>
      </c>
      <c r="E5669" s="837">
        <v>4500</v>
      </c>
      <c r="F5669" s="269" t="s">
        <v>28249</v>
      </c>
      <c r="G5669" s="841" t="s">
        <v>28250</v>
      </c>
      <c r="H5669" s="842" t="s">
        <v>15437</v>
      </c>
      <c r="I5669" s="842" t="s">
        <v>25083</v>
      </c>
      <c r="J5669" s="107" t="s">
        <v>19093</v>
      </c>
      <c r="K5669" s="10">
        <v>1</v>
      </c>
      <c r="L5669" s="10">
        <v>2</v>
      </c>
      <c r="M5669" s="838">
        <v>9228.93</v>
      </c>
      <c r="N5669" s="10">
        <v>1</v>
      </c>
      <c r="O5669" s="107">
        <v>6</v>
      </c>
      <c r="P5669" s="838">
        <v>28009.199999999997</v>
      </c>
      <c r="Q5669" s="10">
        <v>1</v>
      </c>
      <c r="R5669" s="107">
        <v>12</v>
      </c>
    </row>
    <row r="5670" spans="1:18" s="843" customFormat="1" ht="22.5" x14ac:dyDescent="0.25">
      <c r="A5670" s="107" t="s">
        <v>25077</v>
      </c>
      <c r="B5670" s="10" t="s">
        <v>25078</v>
      </c>
      <c r="C5670" s="269" t="s">
        <v>30118</v>
      </c>
      <c r="D5670" s="841" t="s">
        <v>25457</v>
      </c>
      <c r="E5670" s="837">
        <v>3500</v>
      </c>
      <c r="F5670" s="269" t="s">
        <v>28251</v>
      </c>
      <c r="G5670" s="841" t="s">
        <v>28252</v>
      </c>
      <c r="H5670" s="842" t="s">
        <v>15437</v>
      </c>
      <c r="I5670" s="842" t="s">
        <v>25390</v>
      </c>
      <c r="J5670" s="107" t="s">
        <v>19587</v>
      </c>
      <c r="K5670" s="10">
        <v>1</v>
      </c>
      <c r="L5670" s="10">
        <v>12</v>
      </c>
      <c r="M5670" s="838">
        <v>45219.68</v>
      </c>
      <c r="N5670" s="10">
        <v>1</v>
      </c>
      <c r="O5670" s="107">
        <v>6</v>
      </c>
      <c r="P5670" s="838">
        <v>22159.199999999997</v>
      </c>
      <c r="Q5670" s="10">
        <v>1</v>
      </c>
      <c r="R5670" s="107">
        <v>12</v>
      </c>
    </row>
    <row r="5671" spans="1:18" s="843" customFormat="1" ht="22.5" x14ac:dyDescent="0.25">
      <c r="A5671" s="107" t="s">
        <v>25077</v>
      </c>
      <c r="B5671" s="10" t="s">
        <v>25078</v>
      </c>
      <c r="C5671" s="269" t="s">
        <v>30118</v>
      </c>
      <c r="D5671" s="841" t="s">
        <v>15774</v>
      </c>
      <c r="E5671" s="837">
        <v>3000</v>
      </c>
      <c r="F5671" s="269" t="s">
        <v>28253</v>
      </c>
      <c r="G5671" s="841" t="s">
        <v>28254</v>
      </c>
      <c r="H5671" s="842" t="s">
        <v>15437</v>
      </c>
      <c r="I5671" s="842" t="s">
        <v>25131</v>
      </c>
      <c r="J5671" s="107" t="s">
        <v>19090</v>
      </c>
      <c r="K5671" s="10">
        <v>1</v>
      </c>
      <c r="L5671" s="10">
        <v>12</v>
      </c>
      <c r="M5671" s="838">
        <v>39049.230000000003</v>
      </c>
      <c r="N5671" s="10">
        <v>1</v>
      </c>
      <c r="O5671" s="107">
        <v>6</v>
      </c>
      <c r="P5671" s="838">
        <v>19159.199999999997</v>
      </c>
      <c r="Q5671" s="10">
        <v>1</v>
      </c>
      <c r="R5671" s="107">
        <v>12</v>
      </c>
    </row>
    <row r="5672" spans="1:18" s="843" customFormat="1" ht="22.5" x14ac:dyDescent="0.25">
      <c r="A5672" s="107" t="s">
        <v>25077</v>
      </c>
      <c r="B5672" s="10" t="s">
        <v>25078</v>
      </c>
      <c r="C5672" s="269" t="s">
        <v>30118</v>
      </c>
      <c r="D5672" s="841" t="s">
        <v>28255</v>
      </c>
      <c r="E5672" s="837">
        <v>3000</v>
      </c>
      <c r="F5672" s="269" t="s">
        <v>28256</v>
      </c>
      <c r="G5672" s="841" t="s">
        <v>28257</v>
      </c>
      <c r="H5672" s="842" t="s">
        <v>15437</v>
      </c>
      <c r="I5672" s="842" t="s">
        <v>25390</v>
      </c>
      <c r="J5672" s="107" t="s">
        <v>19587</v>
      </c>
      <c r="K5672" s="10">
        <v>1</v>
      </c>
      <c r="L5672" s="10">
        <v>2</v>
      </c>
      <c r="M5672" s="838">
        <v>6328.93</v>
      </c>
      <c r="N5672" s="10">
        <v>1</v>
      </c>
      <c r="O5672" s="107">
        <v>6</v>
      </c>
      <c r="P5672" s="838">
        <v>19159.199999999997</v>
      </c>
      <c r="Q5672" s="10">
        <v>1</v>
      </c>
      <c r="R5672" s="107">
        <v>12</v>
      </c>
    </row>
    <row r="5673" spans="1:18" s="843" customFormat="1" ht="33.75" x14ac:dyDescent="0.25">
      <c r="A5673" s="107" t="s">
        <v>25077</v>
      </c>
      <c r="B5673" s="10" t="s">
        <v>25078</v>
      </c>
      <c r="C5673" s="269" t="s">
        <v>30118</v>
      </c>
      <c r="D5673" s="841" t="s">
        <v>28258</v>
      </c>
      <c r="E5673" s="837">
        <v>9000</v>
      </c>
      <c r="F5673" s="269" t="s">
        <v>28259</v>
      </c>
      <c r="G5673" s="841" t="s">
        <v>28260</v>
      </c>
      <c r="H5673" s="842" t="s">
        <v>15437</v>
      </c>
      <c r="I5673" s="842" t="s">
        <v>25083</v>
      </c>
      <c r="J5673" s="107" t="s">
        <v>19093</v>
      </c>
      <c r="K5673" s="10">
        <v>1</v>
      </c>
      <c r="L5673" s="10">
        <v>2</v>
      </c>
      <c r="M5673" s="838">
        <v>17928.93</v>
      </c>
      <c r="N5673" s="10">
        <v>1</v>
      </c>
      <c r="O5673" s="107">
        <v>6</v>
      </c>
      <c r="P5673" s="838">
        <v>54859.199999999997</v>
      </c>
      <c r="Q5673" s="10">
        <v>1</v>
      </c>
      <c r="R5673" s="107">
        <v>12</v>
      </c>
    </row>
    <row r="5674" spans="1:18" s="843" customFormat="1" ht="22.5" x14ac:dyDescent="0.25">
      <c r="A5674" s="107" t="s">
        <v>25077</v>
      </c>
      <c r="B5674" s="10" t="s">
        <v>25078</v>
      </c>
      <c r="C5674" s="269" t="s">
        <v>30118</v>
      </c>
      <c r="D5674" s="841" t="s">
        <v>28261</v>
      </c>
      <c r="E5674" s="837">
        <v>3500</v>
      </c>
      <c r="F5674" s="269" t="s">
        <v>28262</v>
      </c>
      <c r="G5674" s="841" t="s">
        <v>28263</v>
      </c>
      <c r="H5674" s="842" t="s">
        <v>15437</v>
      </c>
      <c r="I5674" s="842" t="s">
        <v>25131</v>
      </c>
      <c r="J5674" s="107" t="s">
        <v>19093</v>
      </c>
      <c r="K5674" s="10">
        <v>1</v>
      </c>
      <c r="L5674" s="10">
        <v>12</v>
      </c>
      <c r="M5674" s="838">
        <v>45213.600000000006</v>
      </c>
      <c r="N5674" s="10">
        <v>1</v>
      </c>
      <c r="O5674" s="107">
        <v>6</v>
      </c>
      <c r="P5674" s="838">
        <v>22159.199999999997</v>
      </c>
      <c r="Q5674" s="10">
        <v>1</v>
      </c>
      <c r="R5674" s="107">
        <v>12</v>
      </c>
    </row>
    <row r="5675" spans="1:18" s="843" customFormat="1" ht="22.5" x14ac:dyDescent="0.25">
      <c r="A5675" s="107" t="s">
        <v>25077</v>
      </c>
      <c r="B5675" s="10" t="s">
        <v>25078</v>
      </c>
      <c r="C5675" s="269" t="s">
        <v>30118</v>
      </c>
      <c r="D5675" s="841" t="s">
        <v>27690</v>
      </c>
      <c r="E5675" s="837">
        <v>4500</v>
      </c>
      <c r="F5675" s="269" t="s">
        <v>28264</v>
      </c>
      <c r="G5675" s="841" t="s">
        <v>28265</v>
      </c>
      <c r="H5675" s="842" t="s">
        <v>15437</v>
      </c>
      <c r="I5675" s="842" t="s">
        <v>25083</v>
      </c>
      <c r="J5675" s="107" t="s">
        <v>19093</v>
      </c>
      <c r="K5675" s="10">
        <v>1</v>
      </c>
      <c r="L5675" s="10">
        <v>2</v>
      </c>
      <c r="M5675" s="838">
        <v>9228.93</v>
      </c>
      <c r="N5675" s="10">
        <v>1</v>
      </c>
      <c r="O5675" s="107">
        <v>6</v>
      </c>
      <c r="P5675" s="838">
        <v>28159.199999999997</v>
      </c>
      <c r="Q5675" s="10">
        <v>1</v>
      </c>
      <c r="R5675" s="107">
        <v>12</v>
      </c>
    </row>
    <row r="5676" spans="1:18" s="843" customFormat="1" ht="22.5" x14ac:dyDescent="0.25">
      <c r="A5676" s="107" t="s">
        <v>25077</v>
      </c>
      <c r="B5676" s="10" t="s">
        <v>25078</v>
      </c>
      <c r="C5676" s="269" t="s">
        <v>30118</v>
      </c>
      <c r="D5676" s="841" t="s">
        <v>25401</v>
      </c>
      <c r="E5676" s="837">
        <v>3000</v>
      </c>
      <c r="F5676" s="269" t="s">
        <v>28266</v>
      </c>
      <c r="G5676" s="841" t="s">
        <v>28267</v>
      </c>
      <c r="H5676" s="842" t="s">
        <v>15437</v>
      </c>
      <c r="I5676" s="842" t="s">
        <v>25390</v>
      </c>
      <c r="J5676" s="107" t="s">
        <v>19587</v>
      </c>
      <c r="K5676" s="10">
        <v>1</v>
      </c>
      <c r="L5676" s="10">
        <v>12</v>
      </c>
      <c r="M5676" s="838">
        <v>39213.599999999999</v>
      </c>
      <c r="N5676" s="10">
        <v>1</v>
      </c>
      <c r="O5676" s="107">
        <v>6</v>
      </c>
      <c r="P5676" s="838">
        <v>19159.199999999997</v>
      </c>
      <c r="Q5676" s="10">
        <v>1</v>
      </c>
      <c r="R5676" s="107">
        <v>12</v>
      </c>
    </row>
    <row r="5677" spans="1:18" s="843" customFormat="1" ht="22.5" x14ac:dyDescent="0.25">
      <c r="A5677" s="107" t="s">
        <v>25077</v>
      </c>
      <c r="B5677" s="10" t="s">
        <v>25078</v>
      </c>
      <c r="C5677" s="269" t="s">
        <v>30118</v>
      </c>
      <c r="D5677" s="841" t="s">
        <v>28268</v>
      </c>
      <c r="E5677" s="837">
        <v>3000</v>
      </c>
      <c r="F5677" s="269" t="s">
        <v>28269</v>
      </c>
      <c r="G5677" s="841" t="s">
        <v>28270</v>
      </c>
      <c r="H5677" s="842" t="s">
        <v>15437</v>
      </c>
      <c r="I5677" s="842" t="s">
        <v>25083</v>
      </c>
      <c r="J5677" s="107" t="s">
        <v>19093</v>
      </c>
      <c r="K5677" s="10">
        <v>1</v>
      </c>
      <c r="L5677" s="10">
        <v>2</v>
      </c>
      <c r="M5677" s="838">
        <v>6328.93</v>
      </c>
      <c r="N5677" s="10">
        <v>1</v>
      </c>
      <c r="O5677" s="107">
        <v>6</v>
      </c>
      <c r="P5677" s="838">
        <v>19159.199999999997</v>
      </c>
      <c r="Q5677" s="10">
        <v>1</v>
      </c>
      <c r="R5677" s="107">
        <v>12</v>
      </c>
    </row>
    <row r="5678" spans="1:18" s="843" customFormat="1" ht="22.5" x14ac:dyDescent="0.25">
      <c r="A5678" s="107" t="s">
        <v>25077</v>
      </c>
      <c r="B5678" s="10" t="s">
        <v>25078</v>
      </c>
      <c r="C5678" s="269" t="s">
        <v>30118</v>
      </c>
      <c r="D5678" s="841" t="s">
        <v>15560</v>
      </c>
      <c r="E5678" s="837">
        <v>6000</v>
      </c>
      <c r="F5678" s="269" t="s">
        <v>28271</v>
      </c>
      <c r="G5678" s="841" t="s">
        <v>28272</v>
      </c>
      <c r="H5678" s="842" t="s">
        <v>15437</v>
      </c>
      <c r="I5678" s="842" t="s">
        <v>25083</v>
      </c>
      <c r="J5678" s="107" t="s">
        <v>19093</v>
      </c>
      <c r="K5678" s="10">
        <v>1</v>
      </c>
      <c r="L5678" s="10">
        <v>2</v>
      </c>
      <c r="M5678" s="838">
        <v>12128.93</v>
      </c>
      <c r="N5678" s="10">
        <v>1</v>
      </c>
      <c r="O5678" s="107">
        <v>6</v>
      </c>
      <c r="P5678" s="838">
        <v>37159.199999999997</v>
      </c>
      <c r="Q5678" s="10">
        <v>1</v>
      </c>
      <c r="R5678" s="107">
        <v>12</v>
      </c>
    </row>
    <row r="5679" spans="1:18" s="843" customFormat="1" ht="22.5" x14ac:dyDescent="0.25">
      <c r="A5679" s="107" t="s">
        <v>25077</v>
      </c>
      <c r="B5679" s="10" t="s">
        <v>25078</v>
      </c>
      <c r="C5679" s="269" t="s">
        <v>30118</v>
      </c>
      <c r="D5679" s="841" t="s">
        <v>15644</v>
      </c>
      <c r="E5679" s="837">
        <v>2500</v>
      </c>
      <c r="F5679" s="269" t="s">
        <v>28273</v>
      </c>
      <c r="G5679" s="841" t="s">
        <v>28274</v>
      </c>
      <c r="H5679" s="842" t="s">
        <v>15437</v>
      </c>
      <c r="I5679" s="842" t="s">
        <v>25083</v>
      </c>
      <c r="J5679" s="107" t="s">
        <v>19093</v>
      </c>
      <c r="K5679" s="10">
        <v>2</v>
      </c>
      <c r="L5679" s="10">
        <v>1</v>
      </c>
      <c r="M5679" s="838">
        <v>2717.8</v>
      </c>
      <c r="N5679" s="10">
        <v>1</v>
      </c>
      <c r="O5679" s="107">
        <v>6</v>
      </c>
      <c r="P5679" s="838">
        <v>16156.5</v>
      </c>
      <c r="Q5679" s="10">
        <v>1</v>
      </c>
      <c r="R5679" s="107">
        <v>12</v>
      </c>
    </row>
    <row r="5680" spans="1:18" s="843" customFormat="1" ht="22.5" x14ac:dyDescent="0.25">
      <c r="A5680" s="107" t="s">
        <v>25077</v>
      </c>
      <c r="B5680" s="10" t="s">
        <v>25078</v>
      </c>
      <c r="C5680" s="269" t="s">
        <v>30118</v>
      </c>
      <c r="D5680" s="841" t="s">
        <v>28275</v>
      </c>
      <c r="E5680" s="837">
        <v>4500</v>
      </c>
      <c r="F5680" s="269" t="s">
        <v>28276</v>
      </c>
      <c r="G5680" s="841" t="s">
        <v>28277</v>
      </c>
      <c r="H5680" s="842" t="s">
        <v>15437</v>
      </c>
      <c r="I5680" s="842" t="s">
        <v>25083</v>
      </c>
      <c r="J5680" s="107" t="s">
        <v>19093</v>
      </c>
      <c r="K5680" s="10">
        <v>1</v>
      </c>
      <c r="L5680" s="10">
        <v>2</v>
      </c>
      <c r="M5680" s="838">
        <v>9228.93</v>
      </c>
      <c r="N5680" s="10">
        <v>1</v>
      </c>
      <c r="O5680" s="107">
        <v>6</v>
      </c>
      <c r="P5680" s="838">
        <v>28159.199999999997</v>
      </c>
      <c r="Q5680" s="10">
        <v>1</v>
      </c>
      <c r="R5680" s="107">
        <v>12</v>
      </c>
    </row>
    <row r="5681" spans="1:18" s="843" customFormat="1" ht="22.5" x14ac:dyDescent="0.25">
      <c r="A5681" s="107" t="s">
        <v>25077</v>
      </c>
      <c r="B5681" s="10" t="s">
        <v>19548</v>
      </c>
      <c r="C5681" s="269" t="s">
        <v>30118</v>
      </c>
      <c r="D5681" s="841" t="s">
        <v>28278</v>
      </c>
      <c r="E5681" s="837">
        <v>7000</v>
      </c>
      <c r="F5681" s="269" t="s">
        <v>28279</v>
      </c>
      <c r="G5681" s="841" t="s">
        <v>28280</v>
      </c>
      <c r="H5681" s="842" t="s">
        <v>15437</v>
      </c>
      <c r="I5681" s="842" t="s">
        <v>25083</v>
      </c>
      <c r="J5681" s="107" t="s">
        <v>19093</v>
      </c>
      <c r="K5681" s="10">
        <v>1</v>
      </c>
      <c r="L5681" s="10">
        <v>12</v>
      </c>
      <c r="M5681" s="838">
        <v>87213.60000000002</v>
      </c>
      <c r="N5681" s="10">
        <v>1</v>
      </c>
      <c r="O5681" s="107">
        <v>6</v>
      </c>
      <c r="P5681" s="838">
        <v>43159.200000000004</v>
      </c>
      <c r="Q5681" s="10">
        <v>1</v>
      </c>
      <c r="R5681" s="107">
        <v>12</v>
      </c>
    </row>
    <row r="5682" spans="1:18" s="843" customFormat="1" ht="22.5" x14ac:dyDescent="0.25">
      <c r="A5682" s="107" t="s">
        <v>25077</v>
      </c>
      <c r="B5682" s="10" t="s">
        <v>19548</v>
      </c>
      <c r="C5682" s="269" t="s">
        <v>30118</v>
      </c>
      <c r="D5682" s="841" t="s">
        <v>28281</v>
      </c>
      <c r="E5682" s="837">
        <v>4500</v>
      </c>
      <c r="F5682" s="269" t="s">
        <v>28282</v>
      </c>
      <c r="G5682" s="841" t="s">
        <v>28283</v>
      </c>
      <c r="H5682" s="842" t="s">
        <v>15437</v>
      </c>
      <c r="I5682" s="842" t="s">
        <v>25083</v>
      </c>
      <c r="J5682" s="107" t="s">
        <v>19090</v>
      </c>
      <c r="K5682" s="10">
        <v>1</v>
      </c>
      <c r="L5682" s="10">
        <v>12</v>
      </c>
      <c r="M5682" s="838">
        <v>57213.600000000013</v>
      </c>
      <c r="N5682" s="10">
        <v>1</v>
      </c>
      <c r="O5682" s="107">
        <v>6</v>
      </c>
      <c r="P5682" s="838">
        <v>28159.199999999997</v>
      </c>
      <c r="Q5682" s="10">
        <v>1</v>
      </c>
      <c r="R5682" s="107">
        <v>12</v>
      </c>
    </row>
    <row r="5683" spans="1:18" s="843" customFormat="1" ht="22.5" x14ac:dyDescent="0.25">
      <c r="A5683" s="107" t="s">
        <v>25077</v>
      </c>
      <c r="B5683" s="10" t="s">
        <v>19548</v>
      </c>
      <c r="C5683" s="269" t="s">
        <v>30118</v>
      </c>
      <c r="D5683" s="841" t="s">
        <v>15774</v>
      </c>
      <c r="E5683" s="837">
        <v>3000</v>
      </c>
      <c r="F5683" s="269" t="s">
        <v>28284</v>
      </c>
      <c r="G5683" s="841" t="s">
        <v>28285</v>
      </c>
      <c r="H5683" s="842" t="s">
        <v>15437</v>
      </c>
      <c r="I5683" s="842" t="s">
        <v>25390</v>
      </c>
      <c r="J5683" s="107" t="s">
        <v>19587</v>
      </c>
      <c r="K5683" s="10">
        <v>1</v>
      </c>
      <c r="L5683" s="10">
        <v>12</v>
      </c>
      <c r="M5683" s="838">
        <v>39213.599999999999</v>
      </c>
      <c r="N5683" s="10">
        <v>1</v>
      </c>
      <c r="O5683" s="107">
        <v>6</v>
      </c>
      <c r="P5683" s="838">
        <v>19162.53</v>
      </c>
      <c r="Q5683" s="10">
        <v>1</v>
      </c>
      <c r="R5683" s="107">
        <v>12</v>
      </c>
    </row>
    <row r="5684" spans="1:18" s="843" customFormat="1" ht="22.5" x14ac:dyDescent="0.25">
      <c r="A5684" s="107" t="s">
        <v>25077</v>
      </c>
      <c r="B5684" s="10" t="s">
        <v>19548</v>
      </c>
      <c r="C5684" s="269" t="s">
        <v>30118</v>
      </c>
      <c r="D5684" s="841" t="s">
        <v>28286</v>
      </c>
      <c r="E5684" s="837">
        <v>3500</v>
      </c>
      <c r="F5684" s="269" t="s">
        <v>28287</v>
      </c>
      <c r="G5684" s="841" t="s">
        <v>28288</v>
      </c>
      <c r="H5684" s="842" t="s">
        <v>15437</v>
      </c>
      <c r="I5684" s="842" t="s">
        <v>25083</v>
      </c>
      <c r="J5684" s="107" t="s">
        <v>19090</v>
      </c>
      <c r="K5684" s="10">
        <v>1</v>
      </c>
      <c r="L5684" s="10">
        <v>12</v>
      </c>
      <c r="M5684" s="838">
        <v>45213.600000000006</v>
      </c>
      <c r="N5684" s="10">
        <v>1</v>
      </c>
      <c r="O5684" s="107">
        <v>6</v>
      </c>
      <c r="P5684" s="838">
        <v>22159.199999999997</v>
      </c>
      <c r="Q5684" s="10">
        <v>1</v>
      </c>
      <c r="R5684" s="107">
        <v>12</v>
      </c>
    </row>
    <row r="5685" spans="1:18" s="843" customFormat="1" ht="22.5" x14ac:dyDescent="0.25">
      <c r="A5685" s="107" t="s">
        <v>25077</v>
      </c>
      <c r="B5685" s="10" t="s">
        <v>19548</v>
      </c>
      <c r="C5685" s="269" t="s">
        <v>30118</v>
      </c>
      <c r="D5685" s="841" t="s">
        <v>15644</v>
      </c>
      <c r="E5685" s="837">
        <v>2500</v>
      </c>
      <c r="F5685" s="269" t="s">
        <v>28273</v>
      </c>
      <c r="G5685" s="841" t="s">
        <v>28274</v>
      </c>
      <c r="H5685" s="842" t="s">
        <v>15437</v>
      </c>
      <c r="I5685" s="842" t="s">
        <v>25083</v>
      </c>
      <c r="J5685" s="107" t="s">
        <v>19093</v>
      </c>
      <c r="K5685" s="10">
        <v>2</v>
      </c>
      <c r="L5685" s="10">
        <v>11</v>
      </c>
      <c r="M5685" s="838">
        <v>30495.799999999996</v>
      </c>
      <c r="N5685" s="10">
        <v>1</v>
      </c>
      <c r="O5685" s="107">
        <v>6</v>
      </c>
      <c r="P5685" s="838">
        <v>16156.5</v>
      </c>
      <c r="Q5685" s="10">
        <v>1</v>
      </c>
      <c r="R5685" s="107">
        <v>12</v>
      </c>
    </row>
    <row r="5686" spans="1:18" s="843" customFormat="1" ht="22.5" x14ac:dyDescent="0.25">
      <c r="A5686" s="107" t="s">
        <v>25077</v>
      </c>
      <c r="B5686" s="10" t="s">
        <v>25078</v>
      </c>
      <c r="C5686" s="269" t="s">
        <v>30118</v>
      </c>
      <c r="D5686" s="841" t="s">
        <v>15678</v>
      </c>
      <c r="E5686" s="837">
        <v>1300</v>
      </c>
      <c r="F5686" s="269" t="s">
        <v>28289</v>
      </c>
      <c r="G5686" s="841" t="s">
        <v>28290</v>
      </c>
      <c r="H5686" s="842" t="s">
        <v>19587</v>
      </c>
      <c r="I5686" s="842" t="s">
        <v>15585</v>
      </c>
      <c r="J5686" s="107" t="s">
        <v>19587</v>
      </c>
      <c r="K5686" s="10">
        <v>1</v>
      </c>
      <c r="L5686" s="10">
        <v>12</v>
      </c>
      <c r="M5686" s="838">
        <v>17541</v>
      </c>
      <c r="N5686" s="10">
        <v>1</v>
      </c>
      <c r="O5686" s="107">
        <v>6</v>
      </c>
      <c r="P5686" s="838">
        <v>8502</v>
      </c>
      <c r="Q5686" s="10">
        <v>1</v>
      </c>
      <c r="R5686" s="107">
        <v>12</v>
      </c>
    </row>
    <row r="5687" spans="1:18" s="843" customFormat="1" ht="22.5" x14ac:dyDescent="0.25">
      <c r="A5687" s="107" t="s">
        <v>25077</v>
      </c>
      <c r="B5687" s="10" t="s">
        <v>25078</v>
      </c>
      <c r="C5687" s="269" t="s">
        <v>30118</v>
      </c>
      <c r="D5687" s="841" t="s">
        <v>25930</v>
      </c>
      <c r="E5687" s="837">
        <v>3000</v>
      </c>
      <c r="F5687" s="269" t="s">
        <v>28291</v>
      </c>
      <c r="G5687" s="841" t="s">
        <v>28292</v>
      </c>
      <c r="H5687" s="842" t="s">
        <v>19587</v>
      </c>
      <c r="I5687" s="842" t="s">
        <v>15585</v>
      </c>
      <c r="J5687" s="107" t="s">
        <v>19587</v>
      </c>
      <c r="K5687" s="10">
        <v>1</v>
      </c>
      <c r="L5687" s="10">
        <v>12</v>
      </c>
      <c r="M5687" s="838">
        <v>38913.599999999999</v>
      </c>
      <c r="N5687" s="10">
        <v>1</v>
      </c>
      <c r="O5687" s="107">
        <v>6</v>
      </c>
      <c r="P5687" s="838">
        <v>19159.199999999997</v>
      </c>
      <c r="Q5687" s="10">
        <v>1</v>
      </c>
      <c r="R5687" s="107">
        <v>12</v>
      </c>
    </row>
    <row r="5688" spans="1:18" s="843" customFormat="1" ht="22.5" x14ac:dyDescent="0.25">
      <c r="A5688" s="107" t="s">
        <v>25077</v>
      </c>
      <c r="B5688" s="10" t="s">
        <v>25078</v>
      </c>
      <c r="C5688" s="269" t="s">
        <v>30118</v>
      </c>
      <c r="D5688" s="841" t="s">
        <v>25426</v>
      </c>
      <c r="E5688" s="837">
        <v>1025</v>
      </c>
      <c r="F5688" s="269" t="s">
        <v>28293</v>
      </c>
      <c r="G5688" s="841" t="s">
        <v>28294</v>
      </c>
      <c r="H5688" s="842" t="s">
        <v>19587</v>
      </c>
      <c r="I5688" s="842" t="s">
        <v>15585</v>
      </c>
      <c r="J5688" s="107" t="s">
        <v>19587</v>
      </c>
      <c r="K5688" s="10">
        <v>1</v>
      </c>
      <c r="L5688" s="10">
        <v>12</v>
      </c>
      <c r="M5688" s="838">
        <v>13617</v>
      </c>
      <c r="N5688" s="10">
        <v>1</v>
      </c>
      <c r="O5688" s="107">
        <v>6</v>
      </c>
      <c r="P5688" s="838">
        <v>6540</v>
      </c>
      <c r="Q5688" s="10">
        <v>1</v>
      </c>
      <c r="R5688" s="107">
        <v>12</v>
      </c>
    </row>
    <row r="5689" spans="1:18" s="843" customFormat="1" ht="22.5" x14ac:dyDescent="0.25">
      <c r="A5689" s="107" t="s">
        <v>25077</v>
      </c>
      <c r="B5689" s="10" t="s">
        <v>25078</v>
      </c>
      <c r="C5689" s="269" t="s">
        <v>30118</v>
      </c>
      <c r="D5689" s="841" t="s">
        <v>15678</v>
      </c>
      <c r="E5689" s="837">
        <v>2000</v>
      </c>
      <c r="F5689" s="269" t="s">
        <v>28295</v>
      </c>
      <c r="G5689" s="841" t="s">
        <v>28296</v>
      </c>
      <c r="H5689" s="842" t="s">
        <v>19587</v>
      </c>
      <c r="I5689" s="842" t="s">
        <v>15585</v>
      </c>
      <c r="J5689" s="107" t="s">
        <v>19587</v>
      </c>
      <c r="K5689" s="10">
        <v>1</v>
      </c>
      <c r="L5689" s="10">
        <v>12</v>
      </c>
      <c r="M5689" s="838">
        <v>26551.670299999998</v>
      </c>
      <c r="N5689" s="10">
        <v>1</v>
      </c>
      <c r="O5689" s="107">
        <v>6</v>
      </c>
      <c r="P5689" s="838">
        <v>13080</v>
      </c>
      <c r="Q5689" s="10">
        <v>1</v>
      </c>
      <c r="R5689" s="107">
        <v>12</v>
      </c>
    </row>
    <row r="5690" spans="1:18" s="843" customFormat="1" ht="22.5" x14ac:dyDescent="0.25">
      <c r="A5690" s="107" t="s">
        <v>25077</v>
      </c>
      <c r="B5690" s="10" t="s">
        <v>25078</v>
      </c>
      <c r="C5690" s="269" t="s">
        <v>30118</v>
      </c>
      <c r="D5690" s="841" t="s">
        <v>28297</v>
      </c>
      <c r="E5690" s="837">
        <v>1500</v>
      </c>
      <c r="F5690" s="269" t="s">
        <v>28298</v>
      </c>
      <c r="G5690" s="841" t="s">
        <v>28299</v>
      </c>
      <c r="H5690" s="842" t="s">
        <v>19587</v>
      </c>
      <c r="I5690" s="842" t="s">
        <v>15585</v>
      </c>
      <c r="J5690" s="107" t="s">
        <v>19587</v>
      </c>
      <c r="K5690" s="10">
        <v>1</v>
      </c>
      <c r="L5690" s="10">
        <v>12</v>
      </c>
      <c r="M5690" s="838">
        <v>20484</v>
      </c>
      <c r="N5690" s="10">
        <v>1</v>
      </c>
      <c r="O5690" s="107">
        <v>6</v>
      </c>
      <c r="P5690" s="838">
        <v>9810</v>
      </c>
      <c r="Q5690" s="10">
        <v>1</v>
      </c>
      <c r="R5690" s="107">
        <v>12</v>
      </c>
    </row>
    <row r="5691" spans="1:18" s="843" customFormat="1" ht="22.5" x14ac:dyDescent="0.25">
      <c r="A5691" s="107" t="s">
        <v>25077</v>
      </c>
      <c r="B5691" s="10" t="s">
        <v>25078</v>
      </c>
      <c r="C5691" s="269" t="s">
        <v>30118</v>
      </c>
      <c r="D5691" s="841" t="s">
        <v>25257</v>
      </c>
      <c r="E5691" s="837">
        <v>2800</v>
      </c>
      <c r="F5691" s="269" t="s">
        <v>28300</v>
      </c>
      <c r="G5691" s="841" t="s">
        <v>28301</v>
      </c>
      <c r="H5691" s="842" t="s">
        <v>19587</v>
      </c>
      <c r="I5691" s="842" t="s">
        <v>15585</v>
      </c>
      <c r="J5691" s="107" t="s">
        <v>19587</v>
      </c>
      <c r="K5691" s="10">
        <v>1</v>
      </c>
      <c r="L5691" s="10">
        <v>12</v>
      </c>
      <c r="M5691" s="838">
        <v>36813.599999999999</v>
      </c>
      <c r="N5691" s="10">
        <v>1</v>
      </c>
      <c r="O5691" s="107">
        <v>6</v>
      </c>
      <c r="P5691" s="838">
        <v>17959.199999999997</v>
      </c>
      <c r="Q5691" s="10">
        <v>1</v>
      </c>
      <c r="R5691" s="107">
        <v>12</v>
      </c>
    </row>
    <row r="5692" spans="1:18" s="843" customFormat="1" ht="22.5" x14ac:dyDescent="0.25">
      <c r="A5692" s="107" t="s">
        <v>25077</v>
      </c>
      <c r="B5692" s="10" t="s">
        <v>25078</v>
      </c>
      <c r="C5692" s="269" t="s">
        <v>30118</v>
      </c>
      <c r="D5692" s="841" t="s">
        <v>28302</v>
      </c>
      <c r="E5692" s="837">
        <v>2500</v>
      </c>
      <c r="F5692" s="269" t="s">
        <v>28303</v>
      </c>
      <c r="G5692" s="841" t="s">
        <v>28304</v>
      </c>
      <c r="H5692" s="842" t="s">
        <v>19587</v>
      </c>
      <c r="I5692" s="842" t="s">
        <v>15585</v>
      </c>
      <c r="J5692" s="107" t="s">
        <v>19587</v>
      </c>
      <c r="K5692" s="10">
        <v>1</v>
      </c>
      <c r="L5692" s="10">
        <v>12</v>
      </c>
      <c r="M5692" s="838">
        <v>33213.599999999999</v>
      </c>
      <c r="N5692" s="10">
        <v>1</v>
      </c>
      <c r="O5692" s="107">
        <v>6</v>
      </c>
      <c r="P5692" s="838">
        <v>16156.5</v>
      </c>
      <c r="Q5692" s="10">
        <v>1</v>
      </c>
      <c r="R5692" s="107">
        <v>12</v>
      </c>
    </row>
    <row r="5693" spans="1:18" s="843" customFormat="1" ht="22.5" x14ac:dyDescent="0.25">
      <c r="A5693" s="107" t="s">
        <v>25077</v>
      </c>
      <c r="B5693" s="10" t="s">
        <v>25078</v>
      </c>
      <c r="C5693" s="269" t="s">
        <v>30118</v>
      </c>
      <c r="D5693" s="841" t="s">
        <v>25930</v>
      </c>
      <c r="E5693" s="837">
        <v>3000</v>
      </c>
      <c r="F5693" s="269" t="s">
        <v>28305</v>
      </c>
      <c r="G5693" s="841" t="s">
        <v>28306</v>
      </c>
      <c r="H5693" s="842" t="s">
        <v>19587</v>
      </c>
      <c r="I5693" s="842" t="s">
        <v>15585</v>
      </c>
      <c r="J5693" s="107" t="s">
        <v>19587</v>
      </c>
      <c r="K5693" s="10">
        <v>1</v>
      </c>
      <c r="L5693" s="10">
        <v>12</v>
      </c>
      <c r="M5693" s="838">
        <v>38913.599999999999</v>
      </c>
      <c r="N5693" s="10">
        <v>1</v>
      </c>
      <c r="O5693" s="107">
        <v>6</v>
      </c>
      <c r="P5693" s="838">
        <v>19159.199999999997</v>
      </c>
      <c r="Q5693" s="10">
        <v>1</v>
      </c>
      <c r="R5693" s="107">
        <v>12</v>
      </c>
    </row>
    <row r="5694" spans="1:18" s="843" customFormat="1" ht="22.5" x14ac:dyDescent="0.25">
      <c r="A5694" s="107" t="s">
        <v>25077</v>
      </c>
      <c r="B5694" s="10" t="s">
        <v>25078</v>
      </c>
      <c r="C5694" s="269" t="s">
        <v>30118</v>
      </c>
      <c r="D5694" s="841" t="s">
        <v>28307</v>
      </c>
      <c r="E5694" s="837">
        <v>3200</v>
      </c>
      <c r="F5694" s="269" t="s">
        <v>28308</v>
      </c>
      <c r="G5694" s="841" t="s">
        <v>28309</v>
      </c>
      <c r="H5694" s="842" t="s">
        <v>19587</v>
      </c>
      <c r="I5694" s="842" t="s">
        <v>15585</v>
      </c>
      <c r="J5694" s="107" t="s">
        <v>19587</v>
      </c>
      <c r="K5694" s="10">
        <v>1</v>
      </c>
      <c r="L5694" s="10">
        <v>12</v>
      </c>
      <c r="M5694" s="838">
        <v>38499.412000000004</v>
      </c>
      <c r="N5694" s="10">
        <v>1</v>
      </c>
      <c r="O5694" s="107">
        <v>6</v>
      </c>
      <c r="P5694" s="838">
        <v>20359.199999999997</v>
      </c>
      <c r="Q5694" s="10">
        <v>1</v>
      </c>
      <c r="R5694" s="107">
        <v>12</v>
      </c>
    </row>
    <row r="5695" spans="1:18" s="843" customFormat="1" ht="22.5" x14ac:dyDescent="0.25">
      <c r="A5695" s="107" t="s">
        <v>25077</v>
      </c>
      <c r="B5695" s="10" t="s">
        <v>25078</v>
      </c>
      <c r="C5695" s="269" t="s">
        <v>30118</v>
      </c>
      <c r="D5695" s="841" t="s">
        <v>28310</v>
      </c>
      <c r="E5695" s="837">
        <v>1400</v>
      </c>
      <c r="F5695" s="269" t="s">
        <v>28311</v>
      </c>
      <c r="G5695" s="841" t="s">
        <v>28312</v>
      </c>
      <c r="H5695" s="842" t="s">
        <v>19587</v>
      </c>
      <c r="I5695" s="842" t="s">
        <v>15585</v>
      </c>
      <c r="J5695" s="107" t="s">
        <v>19587</v>
      </c>
      <c r="K5695" s="10">
        <v>1</v>
      </c>
      <c r="L5695" s="10">
        <v>12</v>
      </c>
      <c r="M5695" s="838">
        <v>18849</v>
      </c>
      <c r="N5695" s="10">
        <v>1</v>
      </c>
      <c r="O5695" s="107">
        <v>6</v>
      </c>
      <c r="P5695" s="838">
        <v>9156</v>
      </c>
      <c r="Q5695" s="10">
        <v>1</v>
      </c>
      <c r="R5695" s="107">
        <v>12</v>
      </c>
    </row>
    <row r="5696" spans="1:18" s="843" customFormat="1" ht="33.75" x14ac:dyDescent="0.25">
      <c r="A5696" s="107" t="s">
        <v>25077</v>
      </c>
      <c r="B5696" s="10" t="s">
        <v>25078</v>
      </c>
      <c r="C5696" s="269" t="s">
        <v>30118</v>
      </c>
      <c r="D5696" s="841" t="s">
        <v>28313</v>
      </c>
      <c r="E5696" s="837">
        <v>2000</v>
      </c>
      <c r="F5696" s="269" t="s">
        <v>28314</v>
      </c>
      <c r="G5696" s="841" t="s">
        <v>28315</v>
      </c>
      <c r="H5696" s="842" t="s">
        <v>19587</v>
      </c>
      <c r="I5696" s="842" t="s">
        <v>15585</v>
      </c>
      <c r="J5696" s="107" t="s">
        <v>19587</v>
      </c>
      <c r="K5696" s="10">
        <v>1</v>
      </c>
      <c r="L5696" s="10">
        <v>12</v>
      </c>
      <c r="M5696" s="838">
        <v>27024</v>
      </c>
      <c r="N5696" s="10">
        <v>1</v>
      </c>
      <c r="O5696" s="107">
        <v>6</v>
      </c>
      <c r="P5696" s="838">
        <v>13080</v>
      </c>
      <c r="Q5696" s="10">
        <v>1</v>
      </c>
      <c r="R5696" s="107">
        <v>12</v>
      </c>
    </row>
    <row r="5697" spans="1:18" s="843" customFormat="1" ht="22.5" x14ac:dyDescent="0.25">
      <c r="A5697" s="107" t="s">
        <v>25077</v>
      </c>
      <c r="B5697" s="10" t="s">
        <v>25078</v>
      </c>
      <c r="C5697" s="269" t="s">
        <v>30118</v>
      </c>
      <c r="D5697" s="841" t="s">
        <v>15678</v>
      </c>
      <c r="E5697" s="837">
        <v>2800</v>
      </c>
      <c r="F5697" s="269" t="s">
        <v>28316</v>
      </c>
      <c r="G5697" s="841" t="s">
        <v>28317</v>
      </c>
      <c r="H5697" s="842" t="s">
        <v>19587</v>
      </c>
      <c r="I5697" s="842" t="s">
        <v>15585</v>
      </c>
      <c r="J5697" s="107" t="s">
        <v>19587</v>
      </c>
      <c r="K5697" s="10">
        <v>1</v>
      </c>
      <c r="L5697" s="10">
        <v>12</v>
      </c>
      <c r="M5697" s="838">
        <v>36813.599999999999</v>
      </c>
      <c r="N5697" s="10">
        <v>1</v>
      </c>
      <c r="O5697" s="107">
        <v>6</v>
      </c>
      <c r="P5697" s="838">
        <v>17959.199999999997</v>
      </c>
      <c r="Q5697" s="10">
        <v>1</v>
      </c>
      <c r="R5697" s="107">
        <v>12</v>
      </c>
    </row>
    <row r="5698" spans="1:18" s="843" customFormat="1" ht="22.5" x14ac:dyDescent="0.25">
      <c r="A5698" s="107" t="s">
        <v>25077</v>
      </c>
      <c r="B5698" s="10" t="s">
        <v>25078</v>
      </c>
      <c r="C5698" s="269" t="s">
        <v>30118</v>
      </c>
      <c r="D5698" s="841" t="s">
        <v>28318</v>
      </c>
      <c r="E5698" s="837">
        <v>1400</v>
      </c>
      <c r="F5698" s="269" t="s">
        <v>28319</v>
      </c>
      <c r="G5698" s="841" t="s">
        <v>28320</v>
      </c>
      <c r="H5698" s="842" t="s">
        <v>19587</v>
      </c>
      <c r="I5698" s="842" t="s">
        <v>15585</v>
      </c>
      <c r="J5698" s="107" t="s">
        <v>19587</v>
      </c>
      <c r="K5698" s="10">
        <v>1</v>
      </c>
      <c r="L5698" s="10">
        <v>12</v>
      </c>
      <c r="M5698" s="838">
        <v>18849</v>
      </c>
      <c r="N5698" s="10">
        <v>1</v>
      </c>
      <c r="O5698" s="107">
        <v>6</v>
      </c>
      <c r="P5698" s="838">
        <v>9156</v>
      </c>
      <c r="Q5698" s="10">
        <v>1</v>
      </c>
      <c r="R5698" s="107">
        <v>12</v>
      </c>
    </row>
    <row r="5699" spans="1:18" s="843" customFormat="1" ht="22.5" x14ac:dyDescent="0.25">
      <c r="A5699" s="107" t="s">
        <v>25077</v>
      </c>
      <c r="B5699" s="10" t="s">
        <v>25078</v>
      </c>
      <c r="C5699" s="269" t="s">
        <v>30118</v>
      </c>
      <c r="D5699" s="841" t="s">
        <v>16191</v>
      </c>
      <c r="E5699" s="837">
        <v>3000</v>
      </c>
      <c r="F5699" s="269" t="s">
        <v>28321</v>
      </c>
      <c r="G5699" s="841" t="s">
        <v>28322</v>
      </c>
      <c r="H5699" s="842" t="s">
        <v>19587</v>
      </c>
      <c r="I5699" s="842" t="s">
        <v>15585</v>
      </c>
      <c r="J5699" s="107" t="s">
        <v>19587</v>
      </c>
      <c r="K5699" s="10">
        <v>1</v>
      </c>
      <c r="L5699" s="10">
        <v>12</v>
      </c>
      <c r="M5699" s="838">
        <v>38913.599999999999</v>
      </c>
      <c r="N5699" s="10">
        <v>1</v>
      </c>
      <c r="O5699" s="107">
        <v>6</v>
      </c>
      <c r="P5699" s="838">
        <v>19159.199999999997</v>
      </c>
      <c r="Q5699" s="10">
        <v>1</v>
      </c>
      <c r="R5699" s="107">
        <v>12</v>
      </c>
    </row>
    <row r="5700" spans="1:18" s="843" customFormat="1" ht="22.5" x14ac:dyDescent="0.25">
      <c r="A5700" s="107" t="s">
        <v>25077</v>
      </c>
      <c r="B5700" s="10" t="s">
        <v>25078</v>
      </c>
      <c r="C5700" s="269" t="s">
        <v>30118</v>
      </c>
      <c r="D5700" s="841" t="s">
        <v>25321</v>
      </c>
      <c r="E5700" s="837">
        <v>2000</v>
      </c>
      <c r="F5700" s="269" t="s">
        <v>28323</v>
      </c>
      <c r="G5700" s="841" t="s">
        <v>28324</v>
      </c>
      <c r="H5700" s="842" t="s">
        <v>19587</v>
      </c>
      <c r="I5700" s="842" t="s">
        <v>15585</v>
      </c>
      <c r="J5700" s="107" t="s">
        <v>19587</v>
      </c>
      <c r="K5700" s="10">
        <v>1</v>
      </c>
      <c r="L5700" s="10">
        <v>12</v>
      </c>
      <c r="M5700" s="838">
        <v>26697</v>
      </c>
      <c r="N5700" s="10">
        <v>1</v>
      </c>
      <c r="O5700" s="107">
        <v>6</v>
      </c>
      <c r="P5700" s="838">
        <v>13080</v>
      </c>
      <c r="Q5700" s="10">
        <v>1</v>
      </c>
      <c r="R5700" s="107">
        <v>12</v>
      </c>
    </row>
    <row r="5701" spans="1:18" s="843" customFormat="1" ht="22.5" x14ac:dyDescent="0.25">
      <c r="A5701" s="107" t="s">
        <v>25077</v>
      </c>
      <c r="B5701" s="10" t="s">
        <v>25078</v>
      </c>
      <c r="C5701" s="269" t="s">
        <v>30118</v>
      </c>
      <c r="D5701" s="841" t="s">
        <v>28325</v>
      </c>
      <c r="E5701" s="837">
        <v>1025</v>
      </c>
      <c r="F5701" s="269" t="s">
        <v>28326</v>
      </c>
      <c r="G5701" s="841" t="s">
        <v>28327</v>
      </c>
      <c r="H5701" s="842" t="s">
        <v>19587</v>
      </c>
      <c r="I5701" s="842" t="s">
        <v>15585</v>
      </c>
      <c r="J5701" s="107" t="s">
        <v>19587</v>
      </c>
      <c r="K5701" s="10">
        <v>1</v>
      </c>
      <c r="L5701" s="10">
        <v>12</v>
      </c>
      <c r="M5701" s="838">
        <v>12701.400000000001</v>
      </c>
      <c r="N5701" s="10">
        <v>1</v>
      </c>
      <c r="O5701" s="107">
        <v>6</v>
      </c>
      <c r="P5701" s="838">
        <v>6082.2</v>
      </c>
      <c r="Q5701" s="10">
        <v>1</v>
      </c>
      <c r="R5701" s="107">
        <v>12</v>
      </c>
    </row>
    <row r="5702" spans="1:18" s="843" customFormat="1" ht="22.5" x14ac:dyDescent="0.25">
      <c r="A5702" s="107" t="s">
        <v>25077</v>
      </c>
      <c r="B5702" s="10" t="s">
        <v>25078</v>
      </c>
      <c r="C5702" s="269" t="s">
        <v>30118</v>
      </c>
      <c r="D5702" s="841" t="s">
        <v>16903</v>
      </c>
      <c r="E5702" s="837">
        <v>1025</v>
      </c>
      <c r="F5702" s="269" t="s">
        <v>28328</v>
      </c>
      <c r="G5702" s="841" t="s">
        <v>28329</v>
      </c>
      <c r="H5702" s="842" t="s">
        <v>19587</v>
      </c>
      <c r="I5702" s="842" t="s">
        <v>15585</v>
      </c>
      <c r="J5702" s="107" t="s">
        <v>19587</v>
      </c>
      <c r="K5702" s="10">
        <v>1</v>
      </c>
      <c r="L5702" s="10">
        <v>12</v>
      </c>
      <c r="M5702" s="838">
        <v>12701.400000000001</v>
      </c>
      <c r="N5702" s="10">
        <v>1</v>
      </c>
      <c r="O5702" s="107">
        <v>6</v>
      </c>
      <c r="P5702" s="838">
        <v>6082.2</v>
      </c>
      <c r="Q5702" s="10">
        <v>1</v>
      </c>
      <c r="R5702" s="107">
        <v>12</v>
      </c>
    </row>
    <row r="5703" spans="1:18" s="843" customFormat="1" ht="22.5" x14ac:dyDescent="0.25">
      <c r="A5703" s="107" t="s">
        <v>25077</v>
      </c>
      <c r="B5703" s="10" t="s">
        <v>25078</v>
      </c>
      <c r="C5703" s="269" t="s">
        <v>30118</v>
      </c>
      <c r="D5703" s="841" t="s">
        <v>17552</v>
      </c>
      <c r="E5703" s="837">
        <v>1025</v>
      </c>
      <c r="F5703" s="269" t="s">
        <v>28330</v>
      </c>
      <c r="G5703" s="841" t="s">
        <v>28331</v>
      </c>
      <c r="H5703" s="842" t="s">
        <v>19587</v>
      </c>
      <c r="I5703" s="842" t="s">
        <v>15585</v>
      </c>
      <c r="J5703" s="107" t="s">
        <v>19587</v>
      </c>
      <c r="K5703" s="10">
        <v>1</v>
      </c>
      <c r="L5703" s="10">
        <v>12</v>
      </c>
      <c r="M5703" s="838">
        <v>12701.400000000001</v>
      </c>
      <c r="N5703" s="10">
        <v>1</v>
      </c>
      <c r="O5703" s="107">
        <v>6</v>
      </c>
      <c r="P5703" s="838">
        <v>6082.2</v>
      </c>
      <c r="Q5703" s="10">
        <v>1</v>
      </c>
      <c r="R5703" s="107">
        <v>12</v>
      </c>
    </row>
    <row r="5704" spans="1:18" s="843" customFormat="1" ht="22.5" x14ac:dyDescent="0.25">
      <c r="A5704" s="107" t="s">
        <v>25077</v>
      </c>
      <c r="B5704" s="10" t="s">
        <v>25078</v>
      </c>
      <c r="C5704" s="269" t="s">
        <v>30118</v>
      </c>
      <c r="D5704" s="841" t="s">
        <v>16903</v>
      </c>
      <c r="E5704" s="837">
        <v>1200</v>
      </c>
      <c r="F5704" s="269" t="s">
        <v>28332</v>
      </c>
      <c r="G5704" s="841" t="s">
        <v>28333</v>
      </c>
      <c r="H5704" s="842" t="s">
        <v>19587</v>
      </c>
      <c r="I5704" s="842" t="s">
        <v>15585</v>
      </c>
      <c r="J5704" s="107" t="s">
        <v>19587</v>
      </c>
      <c r="K5704" s="10">
        <v>1</v>
      </c>
      <c r="L5704" s="10">
        <v>12</v>
      </c>
      <c r="M5704" s="838">
        <v>16233</v>
      </c>
      <c r="N5704" s="10">
        <v>1</v>
      </c>
      <c r="O5704" s="107">
        <v>6</v>
      </c>
      <c r="P5704" s="838">
        <v>7848</v>
      </c>
      <c r="Q5704" s="10">
        <v>1</v>
      </c>
      <c r="R5704" s="107">
        <v>12</v>
      </c>
    </row>
    <row r="5705" spans="1:18" s="843" customFormat="1" ht="22.5" x14ac:dyDescent="0.25">
      <c r="A5705" s="107" t="s">
        <v>25077</v>
      </c>
      <c r="B5705" s="10" t="s">
        <v>25078</v>
      </c>
      <c r="C5705" s="269" t="s">
        <v>30118</v>
      </c>
      <c r="D5705" s="841" t="s">
        <v>28334</v>
      </c>
      <c r="E5705" s="837">
        <v>1400</v>
      </c>
      <c r="F5705" s="269" t="s">
        <v>28335</v>
      </c>
      <c r="G5705" s="841" t="s">
        <v>28336</v>
      </c>
      <c r="H5705" s="842" t="s">
        <v>19587</v>
      </c>
      <c r="I5705" s="842" t="s">
        <v>15585</v>
      </c>
      <c r="J5705" s="107" t="s">
        <v>19587</v>
      </c>
      <c r="K5705" s="10">
        <v>1</v>
      </c>
      <c r="L5705" s="10">
        <v>12</v>
      </c>
      <c r="M5705" s="838">
        <v>18849</v>
      </c>
      <c r="N5705" s="10">
        <v>1</v>
      </c>
      <c r="O5705" s="107">
        <v>6</v>
      </c>
      <c r="P5705" s="838">
        <v>9156</v>
      </c>
      <c r="Q5705" s="10">
        <v>1</v>
      </c>
      <c r="R5705" s="107">
        <v>12</v>
      </c>
    </row>
    <row r="5706" spans="1:18" s="843" customFormat="1" ht="22.5" x14ac:dyDescent="0.25">
      <c r="A5706" s="107" t="s">
        <v>25077</v>
      </c>
      <c r="B5706" s="10" t="s">
        <v>25078</v>
      </c>
      <c r="C5706" s="269" t="s">
        <v>30118</v>
      </c>
      <c r="D5706" s="841" t="s">
        <v>28337</v>
      </c>
      <c r="E5706" s="837">
        <v>2000</v>
      </c>
      <c r="F5706" s="269" t="s">
        <v>28338</v>
      </c>
      <c r="G5706" s="841" t="s">
        <v>28339</v>
      </c>
      <c r="H5706" s="842" t="s">
        <v>19587</v>
      </c>
      <c r="I5706" s="842" t="s">
        <v>15585</v>
      </c>
      <c r="J5706" s="107" t="s">
        <v>19587</v>
      </c>
      <c r="K5706" s="10">
        <v>1</v>
      </c>
      <c r="L5706" s="10">
        <v>12</v>
      </c>
      <c r="M5706" s="838">
        <v>26697</v>
      </c>
      <c r="N5706" s="10">
        <v>1</v>
      </c>
      <c r="O5706" s="107">
        <v>6</v>
      </c>
      <c r="P5706" s="838">
        <v>13080</v>
      </c>
      <c r="Q5706" s="10">
        <v>1</v>
      </c>
      <c r="R5706" s="107">
        <v>12</v>
      </c>
    </row>
    <row r="5707" spans="1:18" s="843" customFormat="1" ht="22.5" x14ac:dyDescent="0.25">
      <c r="A5707" s="107" t="s">
        <v>25077</v>
      </c>
      <c r="B5707" s="10" t="s">
        <v>25078</v>
      </c>
      <c r="C5707" s="269" t="s">
        <v>30118</v>
      </c>
      <c r="D5707" s="841" t="s">
        <v>15644</v>
      </c>
      <c r="E5707" s="837">
        <v>1600</v>
      </c>
      <c r="F5707" s="269" t="s">
        <v>28340</v>
      </c>
      <c r="G5707" s="841" t="s">
        <v>28341</v>
      </c>
      <c r="H5707" s="842" t="s">
        <v>19587</v>
      </c>
      <c r="I5707" s="842" t="s">
        <v>15585</v>
      </c>
      <c r="J5707" s="107" t="s">
        <v>19587</v>
      </c>
      <c r="K5707" s="10">
        <v>1</v>
      </c>
      <c r="L5707" s="10">
        <v>12</v>
      </c>
      <c r="M5707" s="838">
        <v>21465</v>
      </c>
      <c r="N5707" s="10">
        <v>1</v>
      </c>
      <c r="O5707" s="107">
        <v>6</v>
      </c>
      <c r="P5707" s="838">
        <v>10464</v>
      </c>
      <c r="Q5707" s="10">
        <v>1</v>
      </c>
      <c r="R5707" s="107">
        <v>12</v>
      </c>
    </row>
    <row r="5708" spans="1:18" s="843" customFormat="1" ht="22.5" x14ac:dyDescent="0.25">
      <c r="A5708" s="107" t="s">
        <v>25077</v>
      </c>
      <c r="B5708" s="10" t="s">
        <v>25078</v>
      </c>
      <c r="C5708" s="269" t="s">
        <v>30118</v>
      </c>
      <c r="D5708" s="841" t="s">
        <v>25426</v>
      </c>
      <c r="E5708" s="837">
        <v>1025</v>
      </c>
      <c r="F5708" s="269" t="s">
        <v>28342</v>
      </c>
      <c r="G5708" s="841" t="s">
        <v>28343</v>
      </c>
      <c r="H5708" s="842" t="s">
        <v>19587</v>
      </c>
      <c r="I5708" s="842" t="s">
        <v>15585</v>
      </c>
      <c r="J5708" s="107" t="s">
        <v>19587</v>
      </c>
      <c r="K5708" s="10">
        <v>1</v>
      </c>
      <c r="L5708" s="10">
        <v>12</v>
      </c>
      <c r="M5708" s="838">
        <v>13617</v>
      </c>
      <c r="N5708" s="10">
        <v>1</v>
      </c>
      <c r="O5708" s="107">
        <v>6</v>
      </c>
      <c r="P5708" s="838">
        <v>6540</v>
      </c>
      <c r="Q5708" s="10">
        <v>1</v>
      </c>
      <c r="R5708" s="107">
        <v>12</v>
      </c>
    </row>
    <row r="5709" spans="1:18" s="843" customFormat="1" ht="22.5" x14ac:dyDescent="0.25">
      <c r="A5709" s="107" t="s">
        <v>25077</v>
      </c>
      <c r="B5709" s="10" t="s">
        <v>25078</v>
      </c>
      <c r="C5709" s="269" t="s">
        <v>30118</v>
      </c>
      <c r="D5709" s="841" t="s">
        <v>25426</v>
      </c>
      <c r="E5709" s="837">
        <v>1025</v>
      </c>
      <c r="F5709" s="269" t="s">
        <v>28344</v>
      </c>
      <c r="G5709" s="841" t="s">
        <v>28345</v>
      </c>
      <c r="H5709" s="842" t="s">
        <v>19587</v>
      </c>
      <c r="I5709" s="842" t="s">
        <v>15585</v>
      </c>
      <c r="J5709" s="107" t="s">
        <v>19587</v>
      </c>
      <c r="K5709" s="10">
        <v>1</v>
      </c>
      <c r="L5709" s="10">
        <v>12</v>
      </c>
      <c r="M5709" s="838">
        <v>13617</v>
      </c>
      <c r="N5709" s="10">
        <v>1</v>
      </c>
      <c r="O5709" s="107">
        <v>6</v>
      </c>
      <c r="P5709" s="838">
        <v>6540</v>
      </c>
      <c r="Q5709" s="10">
        <v>1</v>
      </c>
      <c r="R5709" s="107">
        <v>12</v>
      </c>
    </row>
    <row r="5710" spans="1:18" s="843" customFormat="1" ht="22.5" x14ac:dyDescent="0.25">
      <c r="A5710" s="107" t="s">
        <v>25077</v>
      </c>
      <c r="B5710" s="10" t="s">
        <v>25078</v>
      </c>
      <c r="C5710" s="269" t="s">
        <v>30118</v>
      </c>
      <c r="D5710" s="841" t="s">
        <v>15678</v>
      </c>
      <c r="E5710" s="837">
        <v>1300</v>
      </c>
      <c r="F5710" s="269" t="s">
        <v>28346</v>
      </c>
      <c r="G5710" s="841" t="s">
        <v>28347</v>
      </c>
      <c r="H5710" s="842" t="s">
        <v>19587</v>
      </c>
      <c r="I5710" s="842" t="s">
        <v>15585</v>
      </c>
      <c r="J5710" s="107" t="s">
        <v>19587</v>
      </c>
      <c r="K5710" s="10">
        <v>1</v>
      </c>
      <c r="L5710" s="10">
        <v>12</v>
      </c>
      <c r="M5710" s="838">
        <v>17541</v>
      </c>
      <c r="N5710" s="10">
        <v>1</v>
      </c>
      <c r="O5710" s="107">
        <v>6</v>
      </c>
      <c r="P5710" s="838">
        <v>8502</v>
      </c>
      <c r="Q5710" s="10">
        <v>1</v>
      </c>
      <c r="R5710" s="107">
        <v>12</v>
      </c>
    </row>
    <row r="5711" spans="1:18" s="843" customFormat="1" ht="22.5" x14ac:dyDescent="0.25">
      <c r="A5711" s="107" t="s">
        <v>25077</v>
      </c>
      <c r="B5711" s="10" t="s">
        <v>25078</v>
      </c>
      <c r="C5711" s="269" t="s">
        <v>30118</v>
      </c>
      <c r="D5711" s="841" t="s">
        <v>28348</v>
      </c>
      <c r="E5711" s="837">
        <v>1500</v>
      </c>
      <c r="F5711" s="269" t="s">
        <v>28349</v>
      </c>
      <c r="G5711" s="841" t="s">
        <v>28350</v>
      </c>
      <c r="H5711" s="842" t="s">
        <v>19587</v>
      </c>
      <c r="I5711" s="842" t="s">
        <v>15585</v>
      </c>
      <c r="J5711" s="107" t="s">
        <v>19587</v>
      </c>
      <c r="K5711" s="10">
        <v>1</v>
      </c>
      <c r="L5711" s="10">
        <v>12</v>
      </c>
      <c r="M5711" s="838">
        <v>20157</v>
      </c>
      <c r="N5711" s="10">
        <v>1</v>
      </c>
      <c r="O5711" s="107">
        <v>6</v>
      </c>
      <c r="P5711" s="838">
        <v>9810</v>
      </c>
      <c r="Q5711" s="10">
        <v>1</v>
      </c>
      <c r="R5711" s="107">
        <v>12</v>
      </c>
    </row>
    <row r="5712" spans="1:18" s="843" customFormat="1" ht="22.5" x14ac:dyDescent="0.25">
      <c r="A5712" s="107" t="s">
        <v>25077</v>
      </c>
      <c r="B5712" s="10" t="s">
        <v>25078</v>
      </c>
      <c r="C5712" s="269" t="s">
        <v>30118</v>
      </c>
      <c r="D5712" s="841" t="s">
        <v>25321</v>
      </c>
      <c r="E5712" s="837">
        <v>2000</v>
      </c>
      <c r="F5712" s="269" t="s">
        <v>28351</v>
      </c>
      <c r="G5712" s="841" t="s">
        <v>28352</v>
      </c>
      <c r="H5712" s="842" t="s">
        <v>19587</v>
      </c>
      <c r="I5712" s="842" t="s">
        <v>15585</v>
      </c>
      <c r="J5712" s="107" t="s">
        <v>19587</v>
      </c>
      <c r="K5712" s="10">
        <v>1</v>
      </c>
      <c r="L5712" s="10">
        <v>12</v>
      </c>
      <c r="M5712" s="838">
        <v>26697</v>
      </c>
      <c r="N5712" s="10">
        <v>1</v>
      </c>
      <c r="O5712" s="107">
        <v>6</v>
      </c>
      <c r="P5712" s="838">
        <v>13080</v>
      </c>
      <c r="Q5712" s="10">
        <v>1</v>
      </c>
      <c r="R5712" s="107">
        <v>12</v>
      </c>
    </row>
    <row r="5713" spans="1:18" s="843" customFormat="1" ht="22.5" x14ac:dyDescent="0.25">
      <c r="A5713" s="107" t="s">
        <v>25077</v>
      </c>
      <c r="B5713" s="10" t="s">
        <v>25078</v>
      </c>
      <c r="C5713" s="269" t="s">
        <v>30118</v>
      </c>
      <c r="D5713" s="841" t="s">
        <v>25426</v>
      </c>
      <c r="E5713" s="837">
        <v>1025</v>
      </c>
      <c r="F5713" s="269" t="s">
        <v>28353</v>
      </c>
      <c r="G5713" s="841" t="s">
        <v>28354</v>
      </c>
      <c r="H5713" s="842" t="s">
        <v>19587</v>
      </c>
      <c r="I5713" s="842" t="s">
        <v>15585</v>
      </c>
      <c r="J5713" s="107" t="s">
        <v>19587</v>
      </c>
      <c r="K5713" s="10">
        <v>1</v>
      </c>
      <c r="L5713" s="10">
        <v>12</v>
      </c>
      <c r="M5713" s="838">
        <v>13617</v>
      </c>
      <c r="N5713" s="10">
        <v>1</v>
      </c>
      <c r="O5713" s="107">
        <v>6</v>
      </c>
      <c r="P5713" s="838">
        <v>6540</v>
      </c>
      <c r="Q5713" s="10">
        <v>1</v>
      </c>
      <c r="R5713" s="107">
        <v>12</v>
      </c>
    </row>
    <row r="5714" spans="1:18" s="843" customFormat="1" ht="22.5" x14ac:dyDescent="0.25">
      <c r="A5714" s="107" t="s">
        <v>25077</v>
      </c>
      <c r="B5714" s="10" t="s">
        <v>25078</v>
      </c>
      <c r="C5714" s="269" t="s">
        <v>30118</v>
      </c>
      <c r="D5714" s="841" t="s">
        <v>25930</v>
      </c>
      <c r="E5714" s="837">
        <v>3000</v>
      </c>
      <c r="F5714" s="269" t="s">
        <v>28355</v>
      </c>
      <c r="G5714" s="841" t="s">
        <v>28356</v>
      </c>
      <c r="H5714" s="842" t="s">
        <v>19587</v>
      </c>
      <c r="I5714" s="842" t="s">
        <v>15585</v>
      </c>
      <c r="J5714" s="107" t="s">
        <v>19587</v>
      </c>
      <c r="K5714" s="10">
        <v>1</v>
      </c>
      <c r="L5714" s="10">
        <v>12</v>
      </c>
      <c r="M5714" s="838">
        <v>38913.599999999999</v>
      </c>
      <c r="N5714" s="10">
        <v>1</v>
      </c>
      <c r="O5714" s="107">
        <v>6</v>
      </c>
      <c r="P5714" s="838">
        <v>16123.099999999999</v>
      </c>
      <c r="Q5714" s="10">
        <v>1</v>
      </c>
      <c r="R5714" s="107">
        <v>12</v>
      </c>
    </row>
    <row r="5715" spans="1:18" s="843" customFormat="1" ht="22.5" x14ac:dyDescent="0.25">
      <c r="A5715" s="107" t="s">
        <v>25077</v>
      </c>
      <c r="B5715" s="10" t="s">
        <v>25078</v>
      </c>
      <c r="C5715" s="269" t="s">
        <v>30118</v>
      </c>
      <c r="D5715" s="841" t="s">
        <v>28357</v>
      </c>
      <c r="E5715" s="837">
        <v>2000</v>
      </c>
      <c r="F5715" s="269" t="s">
        <v>28358</v>
      </c>
      <c r="G5715" s="841" t="s">
        <v>28359</v>
      </c>
      <c r="H5715" s="842" t="s">
        <v>19587</v>
      </c>
      <c r="I5715" s="842" t="s">
        <v>15585</v>
      </c>
      <c r="J5715" s="107" t="s">
        <v>19587</v>
      </c>
      <c r="K5715" s="10">
        <v>1</v>
      </c>
      <c r="L5715" s="10">
        <v>12</v>
      </c>
      <c r="M5715" s="838">
        <v>26697</v>
      </c>
      <c r="N5715" s="10">
        <v>1</v>
      </c>
      <c r="O5715" s="107">
        <v>6</v>
      </c>
      <c r="P5715" s="838">
        <v>13080</v>
      </c>
      <c r="Q5715" s="10">
        <v>1</v>
      </c>
      <c r="R5715" s="107">
        <v>12</v>
      </c>
    </row>
    <row r="5716" spans="1:18" s="843" customFormat="1" ht="22.5" x14ac:dyDescent="0.25">
      <c r="A5716" s="107" t="s">
        <v>25077</v>
      </c>
      <c r="B5716" s="10" t="s">
        <v>25078</v>
      </c>
      <c r="C5716" s="269" t="s">
        <v>30118</v>
      </c>
      <c r="D5716" s="841" t="s">
        <v>25520</v>
      </c>
      <c r="E5716" s="837">
        <v>1025</v>
      </c>
      <c r="F5716" s="269" t="s">
        <v>28360</v>
      </c>
      <c r="G5716" s="841" t="s">
        <v>28361</v>
      </c>
      <c r="H5716" s="842" t="s">
        <v>19587</v>
      </c>
      <c r="I5716" s="842" t="s">
        <v>15585</v>
      </c>
      <c r="J5716" s="107" t="s">
        <v>19587</v>
      </c>
      <c r="K5716" s="10">
        <v>1</v>
      </c>
      <c r="L5716" s="10">
        <v>12</v>
      </c>
      <c r="M5716" s="838">
        <v>12701.400000000001</v>
      </c>
      <c r="N5716" s="10">
        <v>1</v>
      </c>
      <c r="O5716" s="107">
        <v>6</v>
      </c>
      <c r="P5716" s="838">
        <v>6082.2</v>
      </c>
      <c r="Q5716" s="10">
        <v>1</v>
      </c>
      <c r="R5716" s="107">
        <v>12</v>
      </c>
    </row>
    <row r="5717" spans="1:18" s="843" customFormat="1" ht="22.5" x14ac:dyDescent="0.25">
      <c r="A5717" s="107" t="s">
        <v>25077</v>
      </c>
      <c r="B5717" s="10" t="s">
        <v>25078</v>
      </c>
      <c r="C5717" s="269" t="s">
        <v>30118</v>
      </c>
      <c r="D5717" s="841" t="s">
        <v>28362</v>
      </c>
      <c r="E5717" s="837">
        <v>3500</v>
      </c>
      <c r="F5717" s="269" t="s">
        <v>28363</v>
      </c>
      <c r="G5717" s="841" t="s">
        <v>28364</v>
      </c>
      <c r="H5717" s="842" t="s">
        <v>19587</v>
      </c>
      <c r="I5717" s="842" t="s">
        <v>15585</v>
      </c>
      <c r="J5717" s="107" t="s">
        <v>19587</v>
      </c>
      <c r="K5717" s="10">
        <v>1</v>
      </c>
      <c r="L5717" s="10">
        <v>12</v>
      </c>
      <c r="M5717" s="838">
        <v>45213.600000000006</v>
      </c>
      <c r="N5717" s="10">
        <v>1</v>
      </c>
      <c r="O5717" s="107">
        <v>6</v>
      </c>
      <c r="P5717" s="838">
        <v>22159.199999999997</v>
      </c>
      <c r="Q5717" s="10">
        <v>1</v>
      </c>
      <c r="R5717" s="107">
        <v>12</v>
      </c>
    </row>
    <row r="5718" spans="1:18" s="843" customFormat="1" ht="22.5" x14ac:dyDescent="0.25">
      <c r="A5718" s="107" t="s">
        <v>25077</v>
      </c>
      <c r="B5718" s="10" t="s">
        <v>25078</v>
      </c>
      <c r="C5718" s="269" t="s">
        <v>30118</v>
      </c>
      <c r="D5718" s="841" t="s">
        <v>15644</v>
      </c>
      <c r="E5718" s="837">
        <v>1300</v>
      </c>
      <c r="F5718" s="269" t="s">
        <v>28365</v>
      </c>
      <c r="G5718" s="841" t="s">
        <v>28366</v>
      </c>
      <c r="H5718" s="842" t="s">
        <v>19587</v>
      </c>
      <c r="I5718" s="842" t="s">
        <v>15585</v>
      </c>
      <c r="J5718" s="107" t="s">
        <v>19587</v>
      </c>
      <c r="K5718" s="10">
        <v>1</v>
      </c>
      <c r="L5718" s="10">
        <v>12</v>
      </c>
      <c r="M5718" s="838">
        <v>17541</v>
      </c>
      <c r="N5718" s="10">
        <v>1</v>
      </c>
      <c r="O5718" s="107">
        <v>6</v>
      </c>
      <c r="P5718" s="838">
        <v>8502</v>
      </c>
      <c r="Q5718" s="10">
        <v>1</v>
      </c>
      <c r="R5718" s="107">
        <v>12</v>
      </c>
    </row>
    <row r="5719" spans="1:18" s="843" customFormat="1" ht="22.5" x14ac:dyDescent="0.25">
      <c r="A5719" s="107" t="s">
        <v>25077</v>
      </c>
      <c r="B5719" s="10" t="s">
        <v>25078</v>
      </c>
      <c r="C5719" s="269" t="s">
        <v>30118</v>
      </c>
      <c r="D5719" s="841" t="s">
        <v>28367</v>
      </c>
      <c r="E5719" s="837">
        <v>3000</v>
      </c>
      <c r="F5719" s="269" t="s">
        <v>28368</v>
      </c>
      <c r="G5719" s="841" t="s">
        <v>28369</v>
      </c>
      <c r="H5719" s="842" t="s">
        <v>19587</v>
      </c>
      <c r="I5719" s="842" t="s">
        <v>15585</v>
      </c>
      <c r="J5719" s="107" t="s">
        <v>19587</v>
      </c>
      <c r="K5719" s="10">
        <v>1</v>
      </c>
      <c r="L5719" s="10">
        <v>12</v>
      </c>
      <c r="M5719" s="838">
        <v>38913.599999999999</v>
      </c>
      <c r="N5719" s="10">
        <v>1</v>
      </c>
      <c r="O5719" s="107">
        <v>6</v>
      </c>
      <c r="P5719" s="838">
        <v>19159.199999999997</v>
      </c>
      <c r="Q5719" s="10">
        <v>1</v>
      </c>
      <c r="R5719" s="107">
        <v>12</v>
      </c>
    </row>
    <row r="5720" spans="1:18" s="843" customFormat="1" ht="22.5" x14ac:dyDescent="0.25">
      <c r="A5720" s="107" t="s">
        <v>25077</v>
      </c>
      <c r="B5720" s="10" t="s">
        <v>25078</v>
      </c>
      <c r="C5720" s="269" t="s">
        <v>30118</v>
      </c>
      <c r="D5720" s="841" t="s">
        <v>28370</v>
      </c>
      <c r="E5720" s="837">
        <v>3500</v>
      </c>
      <c r="F5720" s="269" t="s">
        <v>28371</v>
      </c>
      <c r="G5720" s="841" t="s">
        <v>28372</v>
      </c>
      <c r="H5720" s="842" t="s">
        <v>19587</v>
      </c>
      <c r="I5720" s="842" t="s">
        <v>15585</v>
      </c>
      <c r="J5720" s="107" t="s">
        <v>19587</v>
      </c>
      <c r="K5720" s="10">
        <v>1</v>
      </c>
      <c r="L5720" s="10">
        <v>12</v>
      </c>
      <c r="M5720" s="838">
        <v>45213.600000000006</v>
      </c>
      <c r="N5720" s="10">
        <v>1</v>
      </c>
      <c r="O5720" s="107">
        <v>6</v>
      </c>
      <c r="P5720" s="838">
        <v>22159.199999999997</v>
      </c>
      <c r="Q5720" s="10">
        <v>1</v>
      </c>
      <c r="R5720" s="107">
        <v>12</v>
      </c>
    </row>
    <row r="5721" spans="1:18" s="843" customFormat="1" ht="22.5" x14ac:dyDescent="0.25">
      <c r="A5721" s="107" t="s">
        <v>25077</v>
      </c>
      <c r="B5721" s="10" t="s">
        <v>25078</v>
      </c>
      <c r="C5721" s="269" t="s">
        <v>30118</v>
      </c>
      <c r="D5721" s="841" t="s">
        <v>16903</v>
      </c>
      <c r="E5721" s="837">
        <v>1025</v>
      </c>
      <c r="F5721" s="269" t="s">
        <v>28373</v>
      </c>
      <c r="G5721" s="841" t="s">
        <v>28374</v>
      </c>
      <c r="H5721" s="842" t="s">
        <v>19587</v>
      </c>
      <c r="I5721" s="842" t="s">
        <v>15585</v>
      </c>
      <c r="J5721" s="107" t="s">
        <v>19587</v>
      </c>
      <c r="K5721" s="10">
        <v>1</v>
      </c>
      <c r="L5721" s="10">
        <v>12</v>
      </c>
      <c r="M5721" s="838">
        <v>12701.400000000001</v>
      </c>
      <c r="N5721" s="10">
        <v>1</v>
      </c>
      <c r="O5721" s="107">
        <v>6</v>
      </c>
      <c r="P5721" s="838">
        <v>6051.2</v>
      </c>
      <c r="Q5721" s="10">
        <v>1</v>
      </c>
      <c r="R5721" s="107">
        <v>12</v>
      </c>
    </row>
    <row r="5722" spans="1:18" s="843" customFormat="1" ht="22.5" x14ac:dyDescent="0.25">
      <c r="A5722" s="107" t="s">
        <v>25077</v>
      </c>
      <c r="B5722" s="10" t="s">
        <v>19548</v>
      </c>
      <c r="C5722" s="269" t="s">
        <v>30118</v>
      </c>
      <c r="D5722" s="841" t="s">
        <v>28375</v>
      </c>
      <c r="E5722" s="837">
        <v>3000</v>
      </c>
      <c r="F5722" s="269" t="s">
        <v>28376</v>
      </c>
      <c r="G5722" s="841" t="s">
        <v>28377</v>
      </c>
      <c r="H5722" s="842" t="s">
        <v>19587</v>
      </c>
      <c r="I5722" s="842" t="s">
        <v>15585</v>
      </c>
      <c r="J5722" s="107" t="s">
        <v>19587</v>
      </c>
      <c r="K5722" s="10">
        <v>1</v>
      </c>
      <c r="L5722" s="10">
        <v>12</v>
      </c>
      <c r="M5722" s="838">
        <v>39213.599999999999</v>
      </c>
      <c r="N5722" s="10">
        <v>1</v>
      </c>
      <c r="O5722" s="107">
        <v>6</v>
      </c>
      <c r="P5722" s="838">
        <v>19159.199999999997</v>
      </c>
      <c r="Q5722" s="10">
        <v>1</v>
      </c>
      <c r="R5722" s="107">
        <v>12</v>
      </c>
    </row>
    <row r="5723" spans="1:18" s="843" customFormat="1" ht="22.5" x14ac:dyDescent="0.25">
      <c r="A5723" s="107" t="s">
        <v>25077</v>
      </c>
      <c r="B5723" s="10" t="s">
        <v>19548</v>
      </c>
      <c r="C5723" s="269" t="s">
        <v>30118</v>
      </c>
      <c r="D5723" s="841" t="s">
        <v>28370</v>
      </c>
      <c r="E5723" s="837">
        <v>3500</v>
      </c>
      <c r="F5723" s="269" t="s">
        <v>28378</v>
      </c>
      <c r="G5723" s="841" t="s">
        <v>28379</v>
      </c>
      <c r="H5723" s="842" t="s">
        <v>19587</v>
      </c>
      <c r="I5723" s="842" t="s">
        <v>15585</v>
      </c>
      <c r="J5723" s="107" t="s">
        <v>19587</v>
      </c>
      <c r="K5723" s="10">
        <v>1</v>
      </c>
      <c r="L5723" s="10">
        <v>12</v>
      </c>
      <c r="M5723" s="838">
        <v>45096.930000000008</v>
      </c>
      <c r="N5723" s="10">
        <v>1</v>
      </c>
      <c r="O5723" s="107">
        <v>6</v>
      </c>
      <c r="P5723" s="838">
        <v>22159.199999999997</v>
      </c>
      <c r="Q5723" s="10">
        <v>1</v>
      </c>
      <c r="R5723" s="107">
        <v>12</v>
      </c>
    </row>
    <row r="5724" spans="1:18" s="843" customFormat="1" ht="22.5" x14ac:dyDescent="0.25">
      <c r="A5724" s="107" t="s">
        <v>25077</v>
      </c>
      <c r="B5724" s="10" t="s">
        <v>19548</v>
      </c>
      <c r="C5724" s="269" t="s">
        <v>30118</v>
      </c>
      <c r="D5724" s="841" t="s">
        <v>28380</v>
      </c>
      <c r="E5724" s="837">
        <v>2500</v>
      </c>
      <c r="F5724" s="269" t="s">
        <v>28381</v>
      </c>
      <c r="G5724" s="841" t="s">
        <v>28382</v>
      </c>
      <c r="H5724" s="842" t="s">
        <v>19587</v>
      </c>
      <c r="I5724" s="842" t="s">
        <v>15585</v>
      </c>
      <c r="J5724" s="107" t="s">
        <v>19587</v>
      </c>
      <c r="K5724" s="10">
        <v>1</v>
      </c>
      <c r="L5724" s="10">
        <v>12</v>
      </c>
      <c r="M5724" s="838">
        <v>33213.599999999999</v>
      </c>
      <c r="N5724" s="10">
        <v>1</v>
      </c>
      <c r="O5724" s="107">
        <v>6</v>
      </c>
      <c r="P5724" s="838">
        <v>16156.5</v>
      </c>
      <c r="Q5724" s="10">
        <v>1</v>
      </c>
      <c r="R5724" s="107">
        <v>12</v>
      </c>
    </row>
    <row r="5725" spans="1:18" s="843" customFormat="1" ht="22.5" x14ac:dyDescent="0.25">
      <c r="A5725" s="107" t="s">
        <v>25077</v>
      </c>
      <c r="B5725" s="10" t="s">
        <v>25078</v>
      </c>
      <c r="C5725" s="269" t="s">
        <v>30118</v>
      </c>
      <c r="D5725" s="841" t="s">
        <v>15456</v>
      </c>
      <c r="E5725" s="837">
        <v>11000</v>
      </c>
      <c r="F5725" s="269" t="s">
        <v>28383</v>
      </c>
      <c r="G5725" s="841" t="s">
        <v>28384</v>
      </c>
      <c r="H5725" s="842" t="s">
        <v>25096</v>
      </c>
      <c r="I5725" s="842" t="s">
        <v>25083</v>
      </c>
      <c r="J5725" s="107" t="s">
        <v>19093</v>
      </c>
      <c r="K5725" s="10" t="s">
        <v>354</v>
      </c>
      <c r="L5725" s="10" t="s">
        <v>354</v>
      </c>
      <c r="M5725" s="838" t="s">
        <v>354</v>
      </c>
      <c r="N5725" s="10">
        <v>1</v>
      </c>
      <c r="O5725" s="107">
        <v>2</v>
      </c>
      <c r="P5725" s="838">
        <v>20905.93</v>
      </c>
      <c r="Q5725" s="10">
        <v>1</v>
      </c>
      <c r="R5725" s="107">
        <v>12</v>
      </c>
    </row>
    <row r="5726" spans="1:18" s="843" customFormat="1" ht="22.5" x14ac:dyDescent="0.25">
      <c r="A5726" s="107" t="s">
        <v>25077</v>
      </c>
      <c r="B5726" s="10" t="s">
        <v>25078</v>
      </c>
      <c r="C5726" s="269" t="s">
        <v>30118</v>
      </c>
      <c r="D5726" s="841" t="s">
        <v>25088</v>
      </c>
      <c r="E5726" s="837">
        <v>8000</v>
      </c>
      <c r="F5726" s="269" t="s">
        <v>28385</v>
      </c>
      <c r="G5726" s="841" t="s">
        <v>28386</v>
      </c>
      <c r="H5726" s="842" t="s">
        <v>25096</v>
      </c>
      <c r="I5726" s="842" t="s">
        <v>25083</v>
      </c>
      <c r="J5726" s="107" t="s">
        <v>19093</v>
      </c>
      <c r="K5726" s="10" t="s">
        <v>354</v>
      </c>
      <c r="L5726" s="10" t="s">
        <v>354</v>
      </c>
      <c r="M5726" s="838" t="s">
        <v>354</v>
      </c>
      <c r="N5726" s="10">
        <v>1</v>
      </c>
      <c r="O5726" s="107">
        <v>1</v>
      </c>
      <c r="P5726" s="838">
        <v>6052.97</v>
      </c>
      <c r="Q5726" s="10">
        <v>1</v>
      </c>
      <c r="R5726" s="107">
        <v>12</v>
      </c>
    </row>
    <row r="5727" spans="1:18" s="843" customFormat="1" ht="22.5" x14ac:dyDescent="0.25">
      <c r="A5727" s="107" t="s">
        <v>25077</v>
      </c>
      <c r="B5727" s="10" t="s">
        <v>25078</v>
      </c>
      <c r="C5727" s="269" t="s">
        <v>30118</v>
      </c>
      <c r="D5727" s="841" t="s">
        <v>15456</v>
      </c>
      <c r="E5727" s="837">
        <v>11000</v>
      </c>
      <c r="F5727" s="269" t="s">
        <v>28387</v>
      </c>
      <c r="G5727" s="841" t="s">
        <v>28388</v>
      </c>
      <c r="H5727" s="842" t="s">
        <v>25107</v>
      </c>
      <c r="I5727" s="842" t="s">
        <v>25083</v>
      </c>
      <c r="J5727" s="107" t="s">
        <v>19093</v>
      </c>
      <c r="K5727" s="10" t="s">
        <v>354</v>
      </c>
      <c r="L5727" s="10" t="s">
        <v>354</v>
      </c>
      <c r="M5727" s="838" t="s">
        <v>354</v>
      </c>
      <c r="N5727" s="10">
        <v>1</v>
      </c>
      <c r="O5727" s="107">
        <v>1</v>
      </c>
      <c r="P5727" s="838">
        <v>12286.3</v>
      </c>
      <c r="Q5727" s="10">
        <v>1</v>
      </c>
      <c r="R5727" s="107">
        <v>12</v>
      </c>
    </row>
    <row r="5728" spans="1:18" s="843" customFormat="1" ht="22.5" x14ac:dyDescent="0.25">
      <c r="A5728" s="107" t="s">
        <v>25077</v>
      </c>
      <c r="B5728" s="10" t="s">
        <v>25078</v>
      </c>
      <c r="C5728" s="269" t="s">
        <v>30118</v>
      </c>
      <c r="D5728" s="841" t="s">
        <v>15456</v>
      </c>
      <c r="E5728" s="837">
        <v>14500</v>
      </c>
      <c r="F5728" s="269" t="s">
        <v>28389</v>
      </c>
      <c r="G5728" s="841" t="s">
        <v>28390</v>
      </c>
      <c r="H5728" s="842" t="s">
        <v>15452</v>
      </c>
      <c r="I5728" s="842" t="s">
        <v>25083</v>
      </c>
      <c r="J5728" s="107" t="s">
        <v>19093</v>
      </c>
      <c r="K5728" s="10" t="s">
        <v>354</v>
      </c>
      <c r="L5728" s="10" t="s">
        <v>354</v>
      </c>
      <c r="M5728" s="838" t="s">
        <v>354</v>
      </c>
      <c r="N5728" s="10">
        <v>1</v>
      </c>
      <c r="O5728" s="107">
        <v>2</v>
      </c>
      <c r="P5728" s="838">
        <v>28405.93</v>
      </c>
      <c r="Q5728" s="10">
        <v>1</v>
      </c>
      <c r="R5728" s="107">
        <v>12</v>
      </c>
    </row>
    <row r="5729" spans="1:18" s="843" customFormat="1" ht="22.5" x14ac:dyDescent="0.25">
      <c r="A5729" s="107" t="s">
        <v>25077</v>
      </c>
      <c r="B5729" s="10" t="s">
        <v>25078</v>
      </c>
      <c r="C5729" s="269" t="s">
        <v>30118</v>
      </c>
      <c r="D5729" s="841" t="s">
        <v>25088</v>
      </c>
      <c r="E5729" s="837">
        <v>8000</v>
      </c>
      <c r="F5729" s="269" t="s">
        <v>28391</v>
      </c>
      <c r="G5729" s="841" t="s">
        <v>28392</v>
      </c>
      <c r="H5729" s="842" t="s">
        <v>19402</v>
      </c>
      <c r="I5729" s="842" t="s">
        <v>25083</v>
      </c>
      <c r="J5729" s="107" t="s">
        <v>19093</v>
      </c>
      <c r="K5729" s="10" t="s">
        <v>354</v>
      </c>
      <c r="L5729" s="10" t="s">
        <v>354</v>
      </c>
      <c r="M5729" s="838" t="s">
        <v>354</v>
      </c>
      <c r="N5729" s="10">
        <v>1</v>
      </c>
      <c r="O5729" s="107">
        <v>1</v>
      </c>
      <c r="P5729" s="838">
        <v>6052.97</v>
      </c>
      <c r="Q5729" s="10">
        <v>1</v>
      </c>
      <c r="R5729" s="107">
        <v>12</v>
      </c>
    </row>
    <row r="5730" spans="1:18" s="843" customFormat="1" ht="22.5" x14ac:dyDescent="0.25">
      <c r="A5730" s="107" t="s">
        <v>25077</v>
      </c>
      <c r="B5730" s="10" t="s">
        <v>25078</v>
      </c>
      <c r="C5730" s="269" t="s">
        <v>30118</v>
      </c>
      <c r="D5730" s="841" t="s">
        <v>15456</v>
      </c>
      <c r="E5730" s="837">
        <v>14500</v>
      </c>
      <c r="F5730" s="269" t="s">
        <v>28393</v>
      </c>
      <c r="G5730" s="841" t="s">
        <v>28394</v>
      </c>
      <c r="H5730" s="842" t="s">
        <v>18791</v>
      </c>
      <c r="I5730" s="842" t="s">
        <v>25083</v>
      </c>
      <c r="J5730" s="107" t="s">
        <v>19093</v>
      </c>
      <c r="K5730" s="10" t="s">
        <v>354</v>
      </c>
      <c r="L5730" s="10" t="s">
        <v>354</v>
      </c>
      <c r="M5730" s="838" t="s">
        <v>354</v>
      </c>
      <c r="N5730" s="10">
        <v>1</v>
      </c>
      <c r="O5730" s="107">
        <v>4</v>
      </c>
      <c r="P5730" s="838">
        <v>50045.2</v>
      </c>
      <c r="Q5730" s="10">
        <v>1</v>
      </c>
      <c r="R5730" s="107">
        <v>12</v>
      </c>
    </row>
    <row r="5731" spans="1:18" s="843" customFormat="1" ht="22.5" x14ac:dyDescent="0.25">
      <c r="A5731" s="107" t="s">
        <v>25077</v>
      </c>
      <c r="B5731" s="10" t="s">
        <v>25078</v>
      </c>
      <c r="C5731" s="269" t="s">
        <v>30118</v>
      </c>
      <c r="D5731" s="841" t="s">
        <v>15456</v>
      </c>
      <c r="E5731" s="837">
        <v>11000</v>
      </c>
      <c r="F5731" s="269" t="s">
        <v>28395</v>
      </c>
      <c r="G5731" s="841" t="s">
        <v>28396</v>
      </c>
      <c r="H5731" s="842" t="s">
        <v>25107</v>
      </c>
      <c r="I5731" s="842" t="s">
        <v>25083</v>
      </c>
      <c r="J5731" s="107" t="s">
        <v>19093</v>
      </c>
      <c r="K5731" s="10" t="s">
        <v>354</v>
      </c>
      <c r="L5731" s="10" t="s">
        <v>354</v>
      </c>
      <c r="M5731" s="838" t="s">
        <v>354</v>
      </c>
      <c r="N5731" s="10">
        <v>1</v>
      </c>
      <c r="O5731" s="107">
        <v>3</v>
      </c>
      <c r="P5731" s="838">
        <v>29892.23</v>
      </c>
      <c r="Q5731" s="10">
        <v>1</v>
      </c>
      <c r="R5731" s="107">
        <v>12</v>
      </c>
    </row>
    <row r="5732" spans="1:18" s="843" customFormat="1" ht="22.5" x14ac:dyDescent="0.25">
      <c r="A5732" s="107" t="s">
        <v>25077</v>
      </c>
      <c r="B5732" s="10" t="s">
        <v>25078</v>
      </c>
      <c r="C5732" s="269" t="s">
        <v>30118</v>
      </c>
      <c r="D5732" s="841" t="s">
        <v>25088</v>
      </c>
      <c r="E5732" s="837">
        <v>8000</v>
      </c>
      <c r="F5732" s="269" t="s">
        <v>28397</v>
      </c>
      <c r="G5732" s="841" t="s">
        <v>28398</v>
      </c>
      <c r="H5732" s="842" t="s">
        <v>25096</v>
      </c>
      <c r="I5732" s="842" t="s">
        <v>25083</v>
      </c>
      <c r="J5732" s="107" t="s">
        <v>19093</v>
      </c>
      <c r="K5732" s="10" t="s">
        <v>354</v>
      </c>
      <c r="L5732" s="10" t="s">
        <v>354</v>
      </c>
      <c r="M5732" s="838" t="s">
        <v>354</v>
      </c>
      <c r="N5732" s="10">
        <v>1</v>
      </c>
      <c r="O5732" s="107">
        <v>2</v>
      </c>
      <c r="P5732" s="838">
        <v>13705.93</v>
      </c>
      <c r="Q5732" s="10">
        <v>1</v>
      </c>
      <c r="R5732" s="107">
        <v>12</v>
      </c>
    </row>
    <row r="5733" spans="1:18" s="843" customFormat="1" ht="22.5" x14ac:dyDescent="0.25">
      <c r="A5733" s="107" t="s">
        <v>25077</v>
      </c>
      <c r="B5733" s="10" t="s">
        <v>25078</v>
      </c>
      <c r="C5733" s="269" t="s">
        <v>30118</v>
      </c>
      <c r="D5733" s="841" t="s">
        <v>15456</v>
      </c>
      <c r="E5733" s="837">
        <v>8000</v>
      </c>
      <c r="F5733" s="269" t="s">
        <v>28399</v>
      </c>
      <c r="G5733" s="841" t="s">
        <v>28400</v>
      </c>
      <c r="H5733" s="842" t="s">
        <v>25096</v>
      </c>
      <c r="I5733" s="842" t="s">
        <v>25083</v>
      </c>
      <c r="J5733" s="107" t="s">
        <v>19093</v>
      </c>
      <c r="K5733" s="10" t="s">
        <v>354</v>
      </c>
      <c r="L5733" s="10" t="s">
        <v>354</v>
      </c>
      <c r="M5733" s="838" t="s">
        <v>354</v>
      </c>
      <c r="N5733" s="10">
        <v>1</v>
      </c>
      <c r="O5733" s="107">
        <v>1</v>
      </c>
      <c r="P5733" s="838">
        <v>6319.63</v>
      </c>
      <c r="Q5733" s="10">
        <v>1</v>
      </c>
      <c r="R5733" s="107">
        <v>12</v>
      </c>
    </row>
    <row r="5734" spans="1:18" s="843" customFormat="1" ht="22.5" x14ac:dyDescent="0.25">
      <c r="A5734" s="107" t="s">
        <v>25077</v>
      </c>
      <c r="B5734" s="10" t="s">
        <v>25078</v>
      </c>
      <c r="C5734" s="269" t="s">
        <v>30118</v>
      </c>
      <c r="D5734" s="841" t="s">
        <v>25088</v>
      </c>
      <c r="E5734" s="837">
        <v>8000</v>
      </c>
      <c r="F5734" s="269" t="s">
        <v>28401</v>
      </c>
      <c r="G5734" s="841" t="s">
        <v>28402</v>
      </c>
      <c r="H5734" s="842" t="s">
        <v>25246</v>
      </c>
      <c r="I5734" s="842" t="s">
        <v>25083</v>
      </c>
      <c r="J5734" s="107" t="s">
        <v>19093</v>
      </c>
      <c r="K5734" s="10" t="s">
        <v>354</v>
      </c>
      <c r="L5734" s="10" t="s">
        <v>354</v>
      </c>
      <c r="M5734" s="838" t="s">
        <v>354</v>
      </c>
      <c r="N5734" s="10">
        <v>1</v>
      </c>
      <c r="O5734" s="107">
        <v>2</v>
      </c>
      <c r="P5734" s="838">
        <v>14772.6</v>
      </c>
      <c r="Q5734" s="10">
        <v>1</v>
      </c>
      <c r="R5734" s="107">
        <v>12</v>
      </c>
    </row>
    <row r="5735" spans="1:18" s="843" customFormat="1" ht="22.5" x14ac:dyDescent="0.25">
      <c r="A5735" s="107" t="s">
        <v>25077</v>
      </c>
      <c r="B5735" s="10" t="s">
        <v>25078</v>
      </c>
      <c r="C5735" s="269" t="s">
        <v>30118</v>
      </c>
      <c r="D5735" s="841" t="s">
        <v>25088</v>
      </c>
      <c r="E5735" s="837">
        <v>8000</v>
      </c>
      <c r="F5735" s="269" t="s">
        <v>28403</v>
      </c>
      <c r="G5735" s="841" t="s">
        <v>28404</v>
      </c>
      <c r="H5735" s="842" t="s">
        <v>25096</v>
      </c>
      <c r="I5735" s="842" t="s">
        <v>25083</v>
      </c>
      <c r="J5735" s="107" t="s">
        <v>19093</v>
      </c>
      <c r="K5735" s="10" t="s">
        <v>354</v>
      </c>
      <c r="L5735" s="10" t="s">
        <v>354</v>
      </c>
      <c r="M5735" s="838" t="s">
        <v>354</v>
      </c>
      <c r="N5735" s="10">
        <v>1</v>
      </c>
      <c r="O5735" s="107">
        <v>2</v>
      </c>
      <c r="P5735" s="838">
        <v>14772.6</v>
      </c>
      <c r="Q5735" s="10">
        <v>1</v>
      </c>
      <c r="R5735" s="107">
        <v>12</v>
      </c>
    </row>
    <row r="5736" spans="1:18" s="843" customFormat="1" ht="22.5" x14ac:dyDescent="0.25">
      <c r="A5736" s="107" t="s">
        <v>25077</v>
      </c>
      <c r="B5736" s="10" t="s">
        <v>25078</v>
      </c>
      <c r="C5736" s="269" t="s">
        <v>30118</v>
      </c>
      <c r="D5736" s="841" t="s">
        <v>25088</v>
      </c>
      <c r="E5736" s="837">
        <v>8000</v>
      </c>
      <c r="F5736" s="269" t="s">
        <v>28405</v>
      </c>
      <c r="G5736" s="841" t="s">
        <v>28406</v>
      </c>
      <c r="H5736" s="842" t="s">
        <v>19095</v>
      </c>
      <c r="I5736" s="842" t="s">
        <v>25083</v>
      </c>
      <c r="J5736" s="107" t="s">
        <v>19093</v>
      </c>
      <c r="K5736" s="10" t="s">
        <v>354</v>
      </c>
      <c r="L5736" s="10" t="s">
        <v>354</v>
      </c>
      <c r="M5736" s="838" t="s">
        <v>354</v>
      </c>
      <c r="N5736" s="10">
        <v>1</v>
      </c>
      <c r="O5736" s="107">
        <v>2</v>
      </c>
      <c r="P5736" s="838">
        <v>13705.93</v>
      </c>
      <c r="Q5736" s="10">
        <v>1</v>
      </c>
      <c r="R5736" s="107">
        <v>12</v>
      </c>
    </row>
    <row r="5737" spans="1:18" s="843" customFormat="1" ht="22.5" x14ac:dyDescent="0.25">
      <c r="A5737" s="107" t="s">
        <v>25077</v>
      </c>
      <c r="B5737" s="10" t="s">
        <v>25078</v>
      </c>
      <c r="C5737" s="269" t="s">
        <v>30118</v>
      </c>
      <c r="D5737" s="841" t="s">
        <v>25088</v>
      </c>
      <c r="E5737" s="837">
        <v>8000</v>
      </c>
      <c r="F5737" s="269" t="s">
        <v>28407</v>
      </c>
      <c r="G5737" s="841" t="s">
        <v>14818</v>
      </c>
      <c r="H5737" s="842" t="s">
        <v>28066</v>
      </c>
      <c r="I5737" s="842" t="s">
        <v>25083</v>
      </c>
      <c r="J5737" s="107" t="s">
        <v>19093</v>
      </c>
      <c r="K5737" s="10" t="s">
        <v>354</v>
      </c>
      <c r="L5737" s="10" t="s">
        <v>354</v>
      </c>
      <c r="M5737" s="838" t="s">
        <v>354</v>
      </c>
      <c r="N5737" s="10">
        <v>1</v>
      </c>
      <c r="O5737" s="107">
        <v>1</v>
      </c>
      <c r="P5737" s="838">
        <v>5786.3</v>
      </c>
      <c r="Q5737" s="10">
        <v>1</v>
      </c>
      <c r="R5737" s="107">
        <v>12</v>
      </c>
    </row>
    <row r="5738" spans="1:18" s="843" customFormat="1" ht="22.5" x14ac:dyDescent="0.25">
      <c r="A5738" s="107" t="s">
        <v>25077</v>
      </c>
      <c r="B5738" s="10" t="s">
        <v>25078</v>
      </c>
      <c r="C5738" s="269" t="s">
        <v>30118</v>
      </c>
      <c r="D5738" s="841" t="s">
        <v>25088</v>
      </c>
      <c r="E5738" s="837">
        <v>8000</v>
      </c>
      <c r="F5738" s="269" t="s">
        <v>28408</v>
      </c>
      <c r="G5738" s="841" t="s">
        <v>28409</v>
      </c>
      <c r="H5738" s="842" t="s">
        <v>19065</v>
      </c>
      <c r="I5738" s="842" t="s">
        <v>25083</v>
      </c>
      <c r="J5738" s="107" t="s">
        <v>19093</v>
      </c>
      <c r="K5738" s="10" t="s">
        <v>354</v>
      </c>
      <c r="L5738" s="10" t="s">
        <v>354</v>
      </c>
      <c r="M5738" s="838" t="s">
        <v>354</v>
      </c>
      <c r="N5738" s="10">
        <v>1</v>
      </c>
      <c r="O5738" s="107">
        <v>2</v>
      </c>
      <c r="P5738" s="838">
        <v>15305.93</v>
      </c>
      <c r="Q5738" s="10">
        <v>1</v>
      </c>
      <c r="R5738" s="107">
        <v>12</v>
      </c>
    </row>
    <row r="5739" spans="1:18" s="843" customFormat="1" ht="22.5" x14ac:dyDescent="0.25">
      <c r="A5739" s="107" t="s">
        <v>25077</v>
      </c>
      <c r="B5739" s="10" t="s">
        <v>25078</v>
      </c>
      <c r="C5739" s="269" t="s">
        <v>30118</v>
      </c>
      <c r="D5739" s="841" t="s">
        <v>25088</v>
      </c>
      <c r="E5739" s="837">
        <v>8000</v>
      </c>
      <c r="F5739" s="269" t="s">
        <v>28410</v>
      </c>
      <c r="G5739" s="841" t="s">
        <v>28411</v>
      </c>
      <c r="H5739" s="842" t="s">
        <v>25096</v>
      </c>
      <c r="I5739" s="842" t="s">
        <v>25083</v>
      </c>
      <c r="J5739" s="107" t="s">
        <v>19093</v>
      </c>
      <c r="K5739" s="10" t="s">
        <v>354</v>
      </c>
      <c r="L5739" s="10" t="s">
        <v>354</v>
      </c>
      <c r="M5739" s="838" t="s">
        <v>354</v>
      </c>
      <c r="N5739" s="10">
        <v>1</v>
      </c>
      <c r="O5739" s="107">
        <v>2</v>
      </c>
      <c r="P5739" s="838">
        <v>14772.6</v>
      </c>
      <c r="Q5739" s="10">
        <v>1</v>
      </c>
      <c r="R5739" s="107">
        <v>12</v>
      </c>
    </row>
    <row r="5740" spans="1:18" s="843" customFormat="1" ht="22.5" x14ac:dyDescent="0.25">
      <c r="A5740" s="107" t="s">
        <v>25077</v>
      </c>
      <c r="B5740" s="10" t="s">
        <v>25078</v>
      </c>
      <c r="C5740" s="269" t="s">
        <v>30118</v>
      </c>
      <c r="D5740" s="841" t="s">
        <v>25088</v>
      </c>
      <c r="E5740" s="837">
        <v>8000</v>
      </c>
      <c r="F5740" s="269" t="s">
        <v>28412</v>
      </c>
      <c r="G5740" s="841" t="s">
        <v>28413</v>
      </c>
      <c r="H5740" s="842" t="s">
        <v>25107</v>
      </c>
      <c r="I5740" s="842" t="s">
        <v>25083</v>
      </c>
      <c r="J5740" s="107" t="s">
        <v>19093</v>
      </c>
      <c r="K5740" s="10" t="s">
        <v>354</v>
      </c>
      <c r="L5740" s="10" t="s">
        <v>354</v>
      </c>
      <c r="M5740" s="838" t="s">
        <v>354</v>
      </c>
      <c r="N5740" s="10">
        <v>1</v>
      </c>
      <c r="O5740" s="107">
        <v>2</v>
      </c>
      <c r="P5740" s="838">
        <v>13439.27</v>
      </c>
      <c r="Q5740" s="10">
        <v>1</v>
      </c>
      <c r="R5740" s="107">
        <v>12</v>
      </c>
    </row>
    <row r="5741" spans="1:18" s="843" customFormat="1" ht="22.5" x14ac:dyDescent="0.25">
      <c r="A5741" s="107" t="s">
        <v>25077</v>
      </c>
      <c r="B5741" s="10" t="s">
        <v>25078</v>
      </c>
      <c r="C5741" s="269" t="s">
        <v>30118</v>
      </c>
      <c r="D5741" s="841" t="s">
        <v>25088</v>
      </c>
      <c r="E5741" s="837">
        <v>8000</v>
      </c>
      <c r="F5741" s="269" t="s">
        <v>28414</v>
      </c>
      <c r="G5741" s="841" t="s">
        <v>28415</v>
      </c>
      <c r="H5741" s="842" t="s">
        <v>25096</v>
      </c>
      <c r="I5741" s="842" t="s">
        <v>25083</v>
      </c>
      <c r="J5741" s="107" t="s">
        <v>19093</v>
      </c>
      <c r="K5741" s="10" t="s">
        <v>354</v>
      </c>
      <c r="L5741" s="10" t="s">
        <v>354</v>
      </c>
      <c r="M5741" s="838" t="s">
        <v>354</v>
      </c>
      <c r="N5741" s="10">
        <v>1</v>
      </c>
      <c r="O5741" s="107">
        <v>2</v>
      </c>
      <c r="P5741" s="838">
        <v>13972.6</v>
      </c>
      <c r="Q5741" s="10">
        <v>1</v>
      </c>
      <c r="R5741" s="107">
        <v>12</v>
      </c>
    </row>
    <row r="5742" spans="1:18" s="843" customFormat="1" ht="22.5" x14ac:dyDescent="0.25">
      <c r="A5742" s="107" t="s">
        <v>25077</v>
      </c>
      <c r="B5742" s="10" t="s">
        <v>25078</v>
      </c>
      <c r="C5742" s="269" t="s">
        <v>30118</v>
      </c>
      <c r="D5742" s="841" t="s">
        <v>25088</v>
      </c>
      <c r="E5742" s="837">
        <v>8000</v>
      </c>
      <c r="F5742" s="269" t="s">
        <v>28416</v>
      </c>
      <c r="G5742" s="841" t="s">
        <v>28417</v>
      </c>
      <c r="H5742" s="842" t="s">
        <v>25096</v>
      </c>
      <c r="I5742" s="842" t="s">
        <v>25083</v>
      </c>
      <c r="J5742" s="107" t="s">
        <v>19093</v>
      </c>
      <c r="K5742" s="10" t="s">
        <v>354</v>
      </c>
      <c r="L5742" s="10" t="s">
        <v>354</v>
      </c>
      <c r="M5742" s="838" t="s">
        <v>354</v>
      </c>
      <c r="N5742" s="10">
        <v>1</v>
      </c>
      <c r="O5742" s="107">
        <v>2</v>
      </c>
      <c r="P5742" s="838">
        <v>6682.3002999999999</v>
      </c>
      <c r="Q5742" s="10">
        <v>1</v>
      </c>
      <c r="R5742" s="107">
        <v>12</v>
      </c>
    </row>
    <row r="5743" spans="1:18" s="843" customFormat="1" ht="22.5" x14ac:dyDescent="0.25">
      <c r="A5743" s="107" t="s">
        <v>25077</v>
      </c>
      <c r="B5743" s="10" t="s">
        <v>25078</v>
      </c>
      <c r="C5743" s="269" t="s">
        <v>30118</v>
      </c>
      <c r="D5743" s="841" t="s">
        <v>25088</v>
      </c>
      <c r="E5743" s="837">
        <v>8000</v>
      </c>
      <c r="F5743" s="269" t="s">
        <v>28418</v>
      </c>
      <c r="G5743" s="841" t="s">
        <v>28419</v>
      </c>
      <c r="H5743" s="842" t="s">
        <v>19065</v>
      </c>
      <c r="I5743" s="842" t="s">
        <v>25083</v>
      </c>
      <c r="J5743" s="107" t="s">
        <v>19093</v>
      </c>
      <c r="K5743" s="10" t="s">
        <v>354</v>
      </c>
      <c r="L5743" s="10" t="s">
        <v>354</v>
      </c>
      <c r="M5743" s="838" t="s">
        <v>354</v>
      </c>
      <c r="N5743" s="10">
        <v>1</v>
      </c>
      <c r="O5743" s="107">
        <v>2</v>
      </c>
      <c r="P5743" s="838">
        <v>13972.6</v>
      </c>
      <c r="Q5743" s="10">
        <v>1</v>
      </c>
      <c r="R5743" s="107">
        <v>12</v>
      </c>
    </row>
    <row r="5744" spans="1:18" s="843" customFormat="1" ht="22.5" x14ac:dyDescent="0.25">
      <c r="A5744" s="107" t="s">
        <v>25077</v>
      </c>
      <c r="B5744" s="10" t="s">
        <v>25078</v>
      </c>
      <c r="C5744" s="269" t="s">
        <v>30118</v>
      </c>
      <c r="D5744" s="841" t="s">
        <v>15456</v>
      </c>
      <c r="E5744" s="837">
        <v>11000</v>
      </c>
      <c r="F5744" s="269" t="s">
        <v>28420</v>
      </c>
      <c r="G5744" s="841" t="s">
        <v>28421</v>
      </c>
      <c r="H5744" s="842" t="s">
        <v>19065</v>
      </c>
      <c r="I5744" s="842" t="s">
        <v>25083</v>
      </c>
      <c r="J5744" s="107" t="s">
        <v>19093</v>
      </c>
      <c r="K5744" s="10" t="s">
        <v>354</v>
      </c>
      <c r="L5744" s="10" t="s">
        <v>354</v>
      </c>
      <c r="M5744" s="838" t="s">
        <v>354</v>
      </c>
      <c r="N5744" s="10">
        <v>1</v>
      </c>
      <c r="O5744" s="107">
        <v>2</v>
      </c>
      <c r="P5744" s="838">
        <v>27139.269999999997</v>
      </c>
      <c r="Q5744" s="10">
        <v>1</v>
      </c>
      <c r="R5744" s="107">
        <v>12</v>
      </c>
    </row>
    <row r="5745" spans="1:18" s="843" customFormat="1" ht="22.5" x14ac:dyDescent="0.25">
      <c r="A5745" s="107" t="s">
        <v>25077</v>
      </c>
      <c r="B5745" s="10" t="s">
        <v>19548</v>
      </c>
      <c r="C5745" s="269" t="s">
        <v>30118</v>
      </c>
      <c r="D5745" s="841" t="s">
        <v>25347</v>
      </c>
      <c r="E5745" s="837">
        <v>10500</v>
      </c>
      <c r="F5745" s="269" t="s">
        <v>28422</v>
      </c>
      <c r="G5745" s="841" t="s">
        <v>28423</v>
      </c>
      <c r="H5745" s="842" t="s">
        <v>16069</v>
      </c>
      <c r="I5745" s="842" t="s">
        <v>25083</v>
      </c>
      <c r="J5745" s="107" t="s">
        <v>19093</v>
      </c>
      <c r="K5745" s="10" t="s">
        <v>354</v>
      </c>
      <c r="L5745" s="10" t="s">
        <v>354</v>
      </c>
      <c r="M5745" s="838" t="s">
        <v>354</v>
      </c>
      <c r="N5745" s="10">
        <v>1</v>
      </c>
      <c r="O5745" s="107">
        <v>3</v>
      </c>
      <c r="P5745" s="838">
        <v>33458.899999999994</v>
      </c>
      <c r="Q5745" s="10">
        <v>1</v>
      </c>
      <c r="R5745" s="107">
        <v>12</v>
      </c>
    </row>
    <row r="5746" spans="1:18" s="843" customFormat="1" ht="22.5" x14ac:dyDescent="0.25">
      <c r="A5746" s="107" t="s">
        <v>25077</v>
      </c>
      <c r="B5746" s="10" t="s">
        <v>19548</v>
      </c>
      <c r="C5746" s="269" t="s">
        <v>30118</v>
      </c>
      <c r="D5746" s="841" t="s">
        <v>15456</v>
      </c>
      <c r="E5746" s="837">
        <v>14500</v>
      </c>
      <c r="F5746" s="269" t="s">
        <v>28424</v>
      </c>
      <c r="G5746" s="841" t="s">
        <v>28425</v>
      </c>
      <c r="H5746" s="842" t="s">
        <v>28426</v>
      </c>
      <c r="I5746" s="842" t="s">
        <v>25083</v>
      </c>
      <c r="J5746" s="107" t="s">
        <v>19093</v>
      </c>
      <c r="K5746" s="10" t="s">
        <v>354</v>
      </c>
      <c r="L5746" s="10" t="s">
        <v>354</v>
      </c>
      <c r="M5746" s="838" t="s">
        <v>354</v>
      </c>
      <c r="N5746" s="10">
        <v>1</v>
      </c>
      <c r="O5746" s="107">
        <v>2</v>
      </c>
      <c r="P5746" s="838">
        <v>21639.27</v>
      </c>
      <c r="Q5746" s="10">
        <v>1</v>
      </c>
      <c r="R5746" s="107">
        <v>12</v>
      </c>
    </row>
    <row r="5747" spans="1:18" s="843" customFormat="1" ht="22.5" x14ac:dyDescent="0.25">
      <c r="A5747" s="107" t="s">
        <v>25077</v>
      </c>
      <c r="B5747" s="10" t="s">
        <v>19548</v>
      </c>
      <c r="C5747" s="269" t="s">
        <v>30118</v>
      </c>
      <c r="D5747" s="841" t="s">
        <v>25363</v>
      </c>
      <c r="E5747" s="837">
        <v>15600</v>
      </c>
      <c r="F5747" s="269" t="s">
        <v>28427</v>
      </c>
      <c r="G5747" s="841" t="s">
        <v>28428</v>
      </c>
      <c r="H5747" s="842" t="s">
        <v>15509</v>
      </c>
      <c r="I5747" s="842" t="s">
        <v>25083</v>
      </c>
      <c r="J5747" s="107" t="s">
        <v>19093</v>
      </c>
      <c r="K5747" s="10" t="s">
        <v>354</v>
      </c>
      <c r="L5747" s="10" t="s">
        <v>354</v>
      </c>
      <c r="M5747" s="838" t="s">
        <v>354</v>
      </c>
      <c r="N5747" s="10">
        <v>1</v>
      </c>
      <c r="O5747" s="107">
        <v>4</v>
      </c>
      <c r="P5747" s="838">
        <v>55345.2</v>
      </c>
      <c r="Q5747" s="10">
        <v>1</v>
      </c>
      <c r="R5747" s="107">
        <v>12</v>
      </c>
    </row>
    <row r="5748" spans="1:18" s="843" customFormat="1" ht="33.75" x14ac:dyDescent="0.25">
      <c r="A5748" s="107" t="s">
        <v>28429</v>
      </c>
      <c r="B5748" s="10" t="s">
        <v>19548</v>
      </c>
      <c r="C5748" s="269" t="s">
        <v>30118</v>
      </c>
      <c r="D5748" s="841" t="s">
        <v>28430</v>
      </c>
      <c r="E5748" s="837">
        <v>8000</v>
      </c>
      <c r="F5748" s="269" t="s">
        <v>28431</v>
      </c>
      <c r="G5748" s="841" t="s">
        <v>28432</v>
      </c>
      <c r="H5748" s="842" t="s">
        <v>15575</v>
      </c>
      <c r="I5748" s="842" t="s">
        <v>19093</v>
      </c>
      <c r="J5748" s="107" t="s">
        <v>19330</v>
      </c>
      <c r="K5748" s="10" t="s">
        <v>28433</v>
      </c>
      <c r="L5748" s="10">
        <v>9</v>
      </c>
      <c r="M5748" s="838">
        <f t="shared" ref="M5748:M5759" si="39">E5748*L5748</f>
        <v>72000</v>
      </c>
      <c r="N5748" s="10"/>
      <c r="O5748" s="107">
        <v>6</v>
      </c>
      <c r="P5748" s="838">
        <v>48000</v>
      </c>
      <c r="Q5748" s="10">
        <v>1</v>
      </c>
      <c r="R5748" s="107">
        <v>12</v>
      </c>
    </row>
    <row r="5749" spans="1:18" s="843" customFormat="1" ht="33.75" x14ac:dyDescent="0.25">
      <c r="A5749" s="107" t="s">
        <v>28429</v>
      </c>
      <c r="B5749" s="10" t="s">
        <v>19548</v>
      </c>
      <c r="C5749" s="269" t="s">
        <v>30118</v>
      </c>
      <c r="D5749" s="841" t="s">
        <v>28434</v>
      </c>
      <c r="E5749" s="837">
        <v>1200</v>
      </c>
      <c r="F5749" s="269" t="s">
        <v>28435</v>
      </c>
      <c r="G5749" s="841" t="s">
        <v>28436</v>
      </c>
      <c r="H5749" s="842" t="s">
        <v>16727</v>
      </c>
      <c r="I5749" s="842" t="s">
        <v>16017</v>
      </c>
      <c r="J5749" s="107" t="s">
        <v>28437</v>
      </c>
      <c r="K5749" s="10" t="s">
        <v>28433</v>
      </c>
      <c r="L5749" s="10">
        <v>9</v>
      </c>
      <c r="M5749" s="838">
        <f t="shared" si="39"/>
        <v>10800</v>
      </c>
      <c r="N5749" s="10"/>
      <c r="O5749" s="107">
        <v>6</v>
      </c>
      <c r="P5749" s="838">
        <v>7200</v>
      </c>
      <c r="Q5749" s="10">
        <v>1</v>
      </c>
      <c r="R5749" s="107">
        <v>12</v>
      </c>
    </row>
    <row r="5750" spans="1:18" s="843" customFormat="1" ht="33.75" x14ac:dyDescent="0.25">
      <c r="A5750" s="107" t="s">
        <v>28429</v>
      </c>
      <c r="B5750" s="10" t="s">
        <v>19548</v>
      </c>
      <c r="C5750" s="269" t="s">
        <v>30118</v>
      </c>
      <c r="D5750" s="841" t="s">
        <v>16300</v>
      </c>
      <c r="E5750" s="837">
        <v>7000</v>
      </c>
      <c r="F5750" s="269" t="s">
        <v>28438</v>
      </c>
      <c r="G5750" s="841" t="s">
        <v>28439</v>
      </c>
      <c r="H5750" s="842" t="s">
        <v>16698</v>
      </c>
      <c r="I5750" s="842" t="s">
        <v>19090</v>
      </c>
      <c r="J5750" s="107" t="s">
        <v>19330</v>
      </c>
      <c r="K5750" s="10" t="s">
        <v>28433</v>
      </c>
      <c r="L5750" s="10">
        <v>9</v>
      </c>
      <c r="M5750" s="838">
        <f t="shared" si="39"/>
        <v>63000</v>
      </c>
      <c r="N5750" s="10"/>
      <c r="O5750" s="107">
        <v>6</v>
      </c>
      <c r="P5750" s="838">
        <v>42000</v>
      </c>
      <c r="Q5750" s="10">
        <v>1</v>
      </c>
      <c r="R5750" s="107">
        <v>12</v>
      </c>
    </row>
    <row r="5751" spans="1:18" s="843" customFormat="1" ht="33.75" x14ac:dyDescent="0.25">
      <c r="A5751" s="107" t="s">
        <v>28429</v>
      </c>
      <c r="B5751" s="10" t="s">
        <v>19548</v>
      </c>
      <c r="C5751" s="269" t="s">
        <v>30118</v>
      </c>
      <c r="D5751" s="841" t="s">
        <v>28440</v>
      </c>
      <c r="E5751" s="837">
        <v>2500</v>
      </c>
      <c r="F5751" s="269" t="s">
        <v>28441</v>
      </c>
      <c r="G5751" s="841" t="s">
        <v>28442</v>
      </c>
      <c r="H5751" s="842" t="s">
        <v>16725</v>
      </c>
      <c r="I5751" s="842" t="s">
        <v>19093</v>
      </c>
      <c r="J5751" s="107" t="s">
        <v>19576</v>
      </c>
      <c r="K5751" s="10" t="s">
        <v>28433</v>
      </c>
      <c r="L5751" s="10">
        <v>9</v>
      </c>
      <c r="M5751" s="838">
        <f t="shared" si="39"/>
        <v>22500</v>
      </c>
      <c r="N5751" s="10"/>
      <c r="O5751" s="107">
        <v>6</v>
      </c>
      <c r="P5751" s="838">
        <v>15000</v>
      </c>
      <c r="Q5751" s="10">
        <v>1</v>
      </c>
      <c r="R5751" s="107">
        <v>12</v>
      </c>
    </row>
    <row r="5752" spans="1:18" s="843" customFormat="1" ht="33.75" x14ac:dyDescent="0.25">
      <c r="A5752" s="107" t="s">
        <v>28429</v>
      </c>
      <c r="B5752" s="10" t="s">
        <v>19548</v>
      </c>
      <c r="C5752" s="269" t="s">
        <v>30118</v>
      </c>
      <c r="D5752" s="841" t="s">
        <v>28443</v>
      </c>
      <c r="E5752" s="837">
        <v>5000</v>
      </c>
      <c r="F5752" s="269" t="s">
        <v>28444</v>
      </c>
      <c r="G5752" s="841" t="s">
        <v>28445</v>
      </c>
      <c r="H5752" s="842" t="s">
        <v>16728</v>
      </c>
      <c r="I5752" s="842" t="s">
        <v>19093</v>
      </c>
      <c r="J5752" s="107" t="s">
        <v>19576</v>
      </c>
      <c r="K5752" s="10" t="s">
        <v>28433</v>
      </c>
      <c r="L5752" s="10">
        <v>9</v>
      </c>
      <c r="M5752" s="838">
        <f t="shared" si="39"/>
        <v>45000</v>
      </c>
      <c r="N5752" s="10"/>
      <c r="O5752" s="107">
        <v>6</v>
      </c>
      <c r="P5752" s="838">
        <v>30000</v>
      </c>
      <c r="Q5752" s="10">
        <v>1</v>
      </c>
      <c r="R5752" s="107">
        <v>12</v>
      </c>
    </row>
    <row r="5753" spans="1:18" s="843" customFormat="1" ht="33.75" x14ac:dyDescent="0.25">
      <c r="A5753" s="107" t="s">
        <v>28429</v>
      </c>
      <c r="B5753" s="10" t="s">
        <v>19548</v>
      </c>
      <c r="C5753" s="269" t="s">
        <v>30118</v>
      </c>
      <c r="D5753" s="841" t="s">
        <v>28446</v>
      </c>
      <c r="E5753" s="837">
        <v>5000</v>
      </c>
      <c r="F5753" s="269" t="s">
        <v>28447</v>
      </c>
      <c r="G5753" s="841" t="s">
        <v>28448</v>
      </c>
      <c r="H5753" s="842" t="s">
        <v>28449</v>
      </c>
      <c r="I5753" s="842" t="s">
        <v>16017</v>
      </c>
      <c r="J5753" s="107" t="s">
        <v>28437</v>
      </c>
      <c r="K5753" s="10" t="s">
        <v>28433</v>
      </c>
      <c r="L5753" s="10">
        <v>9</v>
      </c>
      <c r="M5753" s="838">
        <f t="shared" si="39"/>
        <v>45000</v>
      </c>
      <c r="N5753" s="10"/>
      <c r="O5753" s="107">
        <v>6</v>
      </c>
      <c r="P5753" s="838">
        <v>30000</v>
      </c>
      <c r="Q5753" s="10">
        <v>1</v>
      </c>
      <c r="R5753" s="107">
        <v>12</v>
      </c>
    </row>
    <row r="5754" spans="1:18" s="843" customFormat="1" ht="33.75" x14ac:dyDescent="0.25">
      <c r="A5754" s="107" t="s">
        <v>28429</v>
      </c>
      <c r="B5754" s="10" t="s">
        <v>19548</v>
      </c>
      <c r="C5754" s="269" t="s">
        <v>30118</v>
      </c>
      <c r="D5754" s="841" t="s">
        <v>28450</v>
      </c>
      <c r="E5754" s="837">
        <v>1000</v>
      </c>
      <c r="F5754" s="269" t="s">
        <v>28451</v>
      </c>
      <c r="G5754" s="841" t="s">
        <v>28452</v>
      </c>
      <c r="H5754" s="842" t="s">
        <v>15585</v>
      </c>
      <c r="I5754" s="842" t="s">
        <v>19587</v>
      </c>
      <c r="J5754" s="107" t="s">
        <v>16531</v>
      </c>
      <c r="K5754" s="10" t="s">
        <v>28433</v>
      </c>
      <c r="L5754" s="10">
        <v>9</v>
      </c>
      <c r="M5754" s="838">
        <f t="shared" si="39"/>
        <v>9000</v>
      </c>
      <c r="N5754" s="10"/>
      <c r="O5754" s="107">
        <v>6</v>
      </c>
      <c r="P5754" s="838">
        <v>6000</v>
      </c>
      <c r="Q5754" s="10">
        <v>1</v>
      </c>
      <c r="R5754" s="107">
        <v>12</v>
      </c>
    </row>
    <row r="5755" spans="1:18" s="843" customFormat="1" ht="33.75" x14ac:dyDescent="0.25">
      <c r="A5755" s="107" t="s">
        <v>28429</v>
      </c>
      <c r="B5755" s="10" t="s">
        <v>19548</v>
      </c>
      <c r="C5755" s="269" t="s">
        <v>30118</v>
      </c>
      <c r="D5755" s="841" t="s">
        <v>28453</v>
      </c>
      <c r="E5755" s="837">
        <v>4500</v>
      </c>
      <c r="F5755" s="269" t="s">
        <v>28454</v>
      </c>
      <c r="G5755" s="841" t="s">
        <v>28455</v>
      </c>
      <c r="H5755" s="842" t="s">
        <v>16725</v>
      </c>
      <c r="I5755" s="842" t="s">
        <v>19093</v>
      </c>
      <c r="J5755" s="107" t="s">
        <v>19576</v>
      </c>
      <c r="K5755" s="10" t="s">
        <v>28433</v>
      </c>
      <c r="L5755" s="10">
        <v>9</v>
      </c>
      <c r="M5755" s="838">
        <f t="shared" si="39"/>
        <v>40500</v>
      </c>
      <c r="N5755" s="10"/>
      <c r="O5755" s="107">
        <v>6</v>
      </c>
      <c r="P5755" s="838">
        <v>27000</v>
      </c>
      <c r="Q5755" s="10">
        <v>1</v>
      </c>
      <c r="R5755" s="107">
        <v>12</v>
      </c>
    </row>
    <row r="5756" spans="1:18" s="843" customFormat="1" ht="33.75" x14ac:dyDescent="0.25">
      <c r="A5756" s="107" t="s">
        <v>28429</v>
      </c>
      <c r="B5756" s="10" t="s">
        <v>19548</v>
      </c>
      <c r="C5756" s="269" t="s">
        <v>30118</v>
      </c>
      <c r="D5756" s="841" t="s">
        <v>28456</v>
      </c>
      <c r="E5756" s="837">
        <v>4000</v>
      </c>
      <c r="F5756" s="269" t="s">
        <v>28457</v>
      </c>
      <c r="G5756" s="841" t="s">
        <v>28458</v>
      </c>
      <c r="H5756" s="842" t="s">
        <v>16726</v>
      </c>
      <c r="I5756" s="842" t="s">
        <v>16017</v>
      </c>
      <c r="J5756" s="107" t="s">
        <v>28437</v>
      </c>
      <c r="K5756" s="10" t="s">
        <v>28433</v>
      </c>
      <c r="L5756" s="10">
        <v>9</v>
      </c>
      <c r="M5756" s="838">
        <f t="shared" si="39"/>
        <v>36000</v>
      </c>
      <c r="N5756" s="10"/>
      <c r="O5756" s="107">
        <v>6</v>
      </c>
      <c r="P5756" s="838">
        <v>24000</v>
      </c>
      <c r="Q5756" s="10">
        <v>1</v>
      </c>
      <c r="R5756" s="107">
        <v>12</v>
      </c>
    </row>
    <row r="5757" spans="1:18" s="843" customFormat="1" ht="33.75" x14ac:dyDescent="0.25">
      <c r="A5757" s="107" t="s">
        <v>28429</v>
      </c>
      <c r="B5757" s="10" t="s">
        <v>19548</v>
      </c>
      <c r="C5757" s="269" t="s">
        <v>30118</v>
      </c>
      <c r="D5757" s="841" t="s">
        <v>16785</v>
      </c>
      <c r="E5757" s="837">
        <v>9000</v>
      </c>
      <c r="F5757" s="269" t="s">
        <v>28459</v>
      </c>
      <c r="G5757" s="841" t="s">
        <v>28460</v>
      </c>
      <c r="H5757" s="842" t="s">
        <v>16685</v>
      </c>
      <c r="I5757" s="842" t="s">
        <v>28461</v>
      </c>
      <c r="J5757" s="107" t="s">
        <v>19576</v>
      </c>
      <c r="K5757" s="10" t="s">
        <v>28433</v>
      </c>
      <c r="L5757" s="10">
        <v>9</v>
      </c>
      <c r="M5757" s="838">
        <f t="shared" si="39"/>
        <v>81000</v>
      </c>
      <c r="N5757" s="10"/>
      <c r="O5757" s="107">
        <v>6</v>
      </c>
      <c r="P5757" s="838">
        <v>54000</v>
      </c>
      <c r="Q5757" s="10">
        <v>1</v>
      </c>
      <c r="R5757" s="107">
        <v>12</v>
      </c>
    </row>
    <row r="5758" spans="1:18" s="843" customFormat="1" ht="33.75" x14ac:dyDescent="0.25">
      <c r="A5758" s="107" t="s">
        <v>28429</v>
      </c>
      <c r="B5758" s="10" t="s">
        <v>19548</v>
      </c>
      <c r="C5758" s="269" t="s">
        <v>30118</v>
      </c>
      <c r="D5758" s="841" t="s">
        <v>18311</v>
      </c>
      <c r="E5758" s="837">
        <v>9000</v>
      </c>
      <c r="F5758" s="269" t="s">
        <v>28462</v>
      </c>
      <c r="G5758" s="841" t="s">
        <v>28463</v>
      </c>
      <c r="H5758" s="842" t="s">
        <v>16683</v>
      </c>
      <c r="I5758" s="842" t="s">
        <v>19093</v>
      </c>
      <c r="J5758" s="107" t="s">
        <v>19576</v>
      </c>
      <c r="K5758" s="10" t="s">
        <v>28433</v>
      </c>
      <c r="L5758" s="10">
        <v>9</v>
      </c>
      <c r="M5758" s="838">
        <f t="shared" si="39"/>
        <v>81000</v>
      </c>
      <c r="N5758" s="10"/>
      <c r="O5758" s="107">
        <v>6</v>
      </c>
      <c r="P5758" s="838">
        <v>54000</v>
      </c>
      <c r="Q5758" s="10">
        <v>1</v>
      </c>
      <c r="R5758" s="107">
        <v>12</v>
      </c>
    </row>
    <row r="5759" spans="1:18" s="843" customFormat="1" ht="33.75" x14ac:dyDescent="0.25">
      <c r="A5759" s="107" t="s">
        <v>28429</v>
      </c>
      <c r="B5759" s="10" t="s">
        <v>19548</v>
      </c>
      <c r="C5759" s="269" t="s">
        <v>30118</v>
      </c>
      <c r="D5759" s="841" t="s">
        <v>28464</v>
      </c>
      <c r="E5759" s="837">
        <v>4000</v>
      </c>
      <c r="F5759" s="269" t="s">
        <v>28465</v>
      </c>
      <c r="G5759" s="841" t="s">
        <v>28466</v>
      </c>
      <c r="H5759" s="842" t="s">
        <v>28467</v>
      </c>
      <c r="I5759" s="842" t="s">
        <v>19090</v>
      </c>
      <c r="J5759" s="107" t="s">
        <v>19330</v>
      </c>
      <c r="K5759" s="10" t="s">
        <v>28433</v>
      </c>
      <c r="L5759" s="10">
        <v>9</v>
      </c>
      <c r="M5759" s="838">
        <f t="shared" si="39"/>
        <v>36000</v>
      </c>
      <c r="N5759" s="10"/>
      <c r="O5759" s="107">
        <v>6</v>
      </c>
      <c r="P5759" s="838">
        <v>24000</v>
      </c>
      <c r="Q5759" s="10">
        <v>1</v>
      </c>
      <c r="R5759" s="107">
        <v>12</v>
      </c>
    </row>
    <row r="5760" spans="1:18" s="843" customFormat="1" ht="33.75" x14ac:dyDescent="0.25">
      <c r="A5760" s="107" t="s">
        <v>28429</v>
      </c>
      <c r="B5760" s="10" t="s">
        <v>19548</v>
      </c>
      <c r="C5760" s="269" t="s">
        <v>30118</v>
      </c>
      <c r="D5760" s="841" t="s">
        <v>28468</v>
      </c>
      <c r="E5760" s="837">
        <v>10000</v>
      </c>
      <c r="F5760" s="269" t="s">
        <v>28469</v>
      </c>
      <c r="G5760" s="841" t="s">
        <v>28470</v>
      </c>
      <c r="H5760" s="842" t="s">
        <v>16694</v>
      </c>
      <c r="I5760" s="842" t="s">
        <v>19093</v>
      </c>
      <c r="J5760" s="107" t="s">
        <v>19576</v>
      </c>
      <c r="K5760" s="10"/>
      <c r="L5760" s="10"/>
      <c r="M5760" s="838"/>
      <c r="N5760" s="10" t="s">
        <v>28471</v>
      </c>
      <c r="O5760" s="107">
        <v>3</v>
      </c>
      <c r="P5760" s="838">
        <v>30000</v>
      </c>
      <c r="Q5760" s="10">
        <v>1</v>
      </c>
      <c r="R5760" s="107">
        <v>12</v>
      </c>
    </row>
    <row r="5761" spans="1:18" s="843" customFormat="1" ht="33.75" x14ac:dyDescent="0.25">
      <c r="A5761" s="107" t="s">
        <v>28429</v>
      </c>
      <c r="B5761" s="10" t="s">
        <v>19548</v>
      </c>
      <c r="C5761" s="269" t="s">
        <v>30118</v>
      </c>
      <c r="D5761" s="841" t="s">
        <v>28472</v>
      </c>
      <c r="E5761" s="837">
        <v>1000</v>
      </c>
      <c r="F5761" s="269" t="s">
        <v>28473</v>
      </c>
      <c r="G5761" s="841" t="s">
        <v>28474</v>
      </c>
      <c r="H5761" s="842" t="s">
        <v>15585</v>
      </c>
      <c r="I5761" s="842" t="s">
        <v>19587</v>
      </c>
      <c r="J5761" s="107" t="s">
        <v>17552</v>
      </c>
      <c r="K5761" s="10" t="s">
        <v>28433</v>
      </c>
      <c r="L5761" s="10">
        <v>9</v>
      </c>
      <c r="M5761" s="838">
        <f t="shared" ref="M5761:M5791" si="40">E5761*L5761</f>
        <v>9000</v>
      </c>
      <c r="N5761" s="10"/>
      <c r="O5761" s="107">
        <v>6</v>
      </c>
      <c r="P5761" s="838">
        <v>6000</v>
      </c>
      <c r="Q5761" s="10">
        <v>1</v>
      </c>
      <c r="R5761" s="107">
        <v>12</v>
      </c>
    </row>
    <row r="5762" spans="1:18" s="843" customFormat="1" ht="33.75" x14ac:dyDescent="0.25">
      <c r="A5762" s="107" t="s">
        <v>28429</v>
      </c>
      <c r="B5762" s="10" t="s">
        <v>19548</v>
      </c>
      <c r="C5762" s="269" t="s">
        <v>30118</v>
      </c>
      <c r="D5762" s="841" t="s">
        <v>15595</v>
      </c>
      <c r="E5762" s="837">
        <v>7500</v>
      </c>
      <c r="F5762" s="269" t="s">
        <v>28475</v>
      </c>
      <c r="G5762" s="841" t="s">
        <v>28476</v>
      </c>
      <c r="H5762" s="842" t="s">
        <v>16738</v>
      </c>
      <c r="I5762" s="842" t="s">
        <v>19093</v>
      </c>
      <c r="J5762" s="107" t="s">
        <v>19576</v>
      </c>
      <c r="K5762" s="10" t="s">
        <v>28433</v>
      </c>
      <c r="L5762" s="10">
        <v>9</v>
      </c>
      <c r="M5762" s="838">
        <f t="shared" si="40"/>
        <v>67500</v>
      </c>
      <c r="N5762" s="10"/>
      <c r="O5762" s="107"/>
      <c r="P5762" s="838"/>
      <c r="Q5762" s="10"/>
      <c r="R5762" s="107"/>
    </row>
    <row r="5763" spans="1:18" s="843" customFormat="1" ht="33.75" x14ac:dyDescent="0.25">
      <c r="A5763" s="107" t="s">
        <v>28429</v>
      </c>
      <c r="B5763" s="10" t="s">
        <v>19548</v>
      </c>
      <c r="C5763" s="269" t="s">
        <v>30118</v>
      </c>
      <c r="D5763" s="841" t="s">
        <v>28477</v>
      </c>
      <c r="E5763" s="837">
        <v>5000</v>
      </c>
      <c r="F5763" s="269" t="s">
        <v>28478</v>
      </c>
      <c r="G5763" s="841" t="s">
        <v>28479</v>
      </c>
      <c r="H5763" s="842" t="s">
        <v>28480</v>
      </c>
      <c r="I5763" s="842" t="s">
        <v>19090</v>
      </c>
      <c r="J5763" s="107" t="s">
        <v>19330</v>
      </c>
      <c r="K5763" s="10" t="s">
        <v>28433</v>
      </c>
      <c r="L5763" s="10">
        <v>9</v>
      </c>
      <c r="M5763" s="838">
        <f t="shared" si="40"/>
        <v>45000</v>
      </c>
      <c r="N5763" s="10"/>
      <c r="O5763" s="107">
        <v>6</v>
      </c>
      <c r="P5763" s="838">
        <v>30000</v>
      </c>
      <c r="Q5763" s="10">
        <v>1</v>
      </c>
      <c r="R5763" s="107">
        <v>12</v>
      </c>
    </row>
    <row r="5764" spans="1:18" s="843" customFormat="1" ht="33.75" x14ac:dyDescent="0.25">
      <c r="A5764" s="107" t="s">
        <v>28429</v>
      </c>
      <c r="B5764" s="10" t="s">
        <v>19548</v>
      </c>
      <c r="C5764" s="269" t="s">
        <v>30118</v>
      </c>
      <c r="D5764" s="841" t="s">
        <v>16191</v>
      </c>
      <c r="E5764" s="837">
        <v>4500</v>
      </c>
      <c r="F5764" s="269" t="s">
        <v>28481</v>
      </c>
      <c r="G5764" s="841" t="s">
        <v>28482</v>
      </c>
      <c r="H5764" s="842" t="s">
        <v>15498</v>
      </c>
      <c r="I5764" s="842" t="s">
        <v>19093</v>
      </c>
      <c r="J5764" s="107" t="s">
        <v>19330</v>
      </c>
      <c r="K5764" s="10" t="s">
        <v>28433</v>
      </c>
      <c r="L5764" s="10">
        <v>9</v>
      </c>
      <c r="M5764" s="838">
        <f t="shared" si="40"/>
        <v>40500</v>
      </c>
      <c r="N5764" s="10"/>
      <c r="O5764" s="107">
        <v>6</v>
      </c>
      <c r="P5764" s="838">
        <v>27000</v>
      </c>
      <c r="Q5764" s="10">
        <v>1</v>
      </c>
      <c r="R5764" s="107">
        <v>12</v>
      </c>
    </row>
    <row r="5765" spans="1:18" s="843" customFormat="1" ht="33.75" x14ac:dyDescent="0.25">
      <c r="A5765" s="107" t="s">
        <v>28429</v>
      </c>
      <c r="B5765" s="10" t="s">
        <v>19548</v>
      </c>
      <c r="C5765" s="269" t="s">
        <v>30118</v>
      </c>
      <c r="D5765" s="841" t="s">
        <v>28483</v>
      </c>
      <c r="E5765" s="837">
        <v>5500</v>
      </c>
      <c r="F5765" s="269" t="s">
        <v>28484</v>
      </c>
      <c r="G5765" s="841" t="s">
        <v>28485</v>
      </c>
      <c r="H5765" s="842" t="s">
        <v>16725</v>
      </c>
      <c r="I5765" s="842" t="s">
        <v>19093</v>
      </c>
      <c r="J5765" s="107" t="s">
        <v>19576</v>
      </c>
      <c r="K5765" s="10" t="s">
        <v>28433</v>
      </c>
      <c r="L5765" s="10">
        <v>9</v>
      </c>
      <c r="M5765" s="838">
        <f t="shared" si="40"/>
        <v>49500</v>
      </c>
      <c r="N5765" s="10"/>
      <c r="O5765" s="107">
        <v>6</v>
      </c>
      <c r="P5765" s="838">
        <v>33000</v>
      </c>
      <c r="Q5765" s="10">
        <v>1</v>
      </c>
      <c r="R5765" s="107">
        <v>12</v>
      </c>
    </row>
    <row r="5766" spans="1:18" s="843" customFormat="1" ht="33.75" x14ac:dyDescent="0.25">
      <c r="A5766" s="107" t="s">
        <v>28429</v>
      </c>
      <c r="B5766" s="10" t="s">
        <v>19548</v>
      </c>
      <c r="C5766" s="269" t="s">
        <v>30118</v>
      </c>
      <c r="D5766" s="841" t="s">
        <v>28486</v>
      </c>
      <c r="E5766" s="837">
        <v>9000</v>
      </c>
      <c r="F5766" s="269" t="s">
        <v>28487</v>
      </c>
      <c r="G5766" s="841" t="s">
        <v>28488</v>
      </c>
      <c r="H5766" s="842" t="s">
        <v>15498</v>
      </c>
      <c r="I5766" s="842" t="s">
        <v>19093</v>
      </c>
      <c r="J5766" s="107" t="s">
        <v>19330</v>
      </c>
      <c r="K5766" s="10" t="s">
        <v>28433</v>
      </c>
      <c r="L5766" s="10">
        <v>9</v>
      </c>
      <c r="M5766" s="838">
        <f t="shared" si="40"/>
        <v>81000</v>
      </c>
      <c r="N5766" s="10"/>
      <c r="O5766" s="107">
        <v>6</v>
      </c>
      <c r="P5766" s="838">
        <v>54000</v>
      </c>
      <c r="Q5766" s="10">
        <v>1</v>
      </c>
      <c r="R5766" s="107">
        <v>12</v>
      </c>
    </row>
    <row r="5767" spans="1:18" s="843" customFormat="1" ht="33.75" x14ac:dyDescent="0.25">
      <c r="A5767" s="107" t="s">
        <v>28429</v>
      </c>
      <c r="B5767" s="10" t="s">
        <v>19548</v>
      </c>
      <c r="C5767" s="269" t="s">
        <v>30118</v>
      </c>
      <c r="D5767" s="841" t="s">
        <v>28489</v>
      </c>
      <c r="E5767" s="837">
        <v>7000</v>
      </c>
      <c r="F5767" s="269" t="s">
        <v>28490</v>
      </c>
      <c r="G5767" s="841" t="s">
        <v>28491</v>
      </c>
      <c r="H5767" s="842" t="s">
        <v>16736</v>
      </c>
      <c r="I5767" s="842" t="s">
        <v>19093</v>
      </c>
      <c r="J5767" s="107" t="s">
        <v>19330</v>
      </c>
      <c r="K5767" s="10" t="s">
        <v>28433</v>
      </c>
      <c r="L5767" s="10">
        <v>9</v>
      </c>
      <c r="M5767" s="838">
        <f t="shared" si="40"/>
        <v>63000</v>
      </c>
      <c r="N5767" s="10"/>
      <c r="O5767" s="107">
        <v>6</v>
      </c>
      <c r="P5767" s="838">
        <v>42000</v>
      </c>
      <c r="Q5767" s="10">
        <v>1</v>
      </c>
      <c r="R5767" s="107">
        <v>12</v>
      </c>
    </row>
    <row r="5768" spans="1:18" s="843" customFormat="1" ht="33.75" x14ac:dyDescent="0.25">
      <c r="A5768" s="107" t="s">
        <v>28429</v>
      </c>
      <c r="B5768" s="10" t="s">
        <v>19548</v>
      </c>
      <c r="C5768" s="269" t="s">
        <v>30118</v>
      </c>
      <c r="D5768" s="841" t="s">
        <v>28492</v>
      </c>
      <c r="E5768" s="837">
        <v>4500</v>
      </c>
      <c r="F5768" s="269" t="s">
        <v>28493</v>
      </c>
      <c r="G5768" s="841" t="s">
        <v>28494</v>
      </c>
      <c r="H5768" s="842" t="s">
        <v>16725</v>
      </c>
      <c r="I5768" s="842" t="s">
        <v>19093</v>
      </c>
      <c r="J5768" s="107" t="s">
        <v>19576</v>
      </c>
      <c r="K5768" s="10" t="s">
        <v>28433</v>
      </c>
      <c r="L5768" s="10">
        <v>9</v>
      </c>
      <c r="M5768" s="838">
        <f t="shared" si="40"/>
        <v>40500</v>
      </c>
      <c r="N5768" s="10"/>
      <c r="O5768" s="107">
        <v>6</v>
      </c>
      <c r="P5768" s="838">
        <v>27000</v>
      </c>
      <c r="Q5768" s="10">
        <v>1</v>
      </c>
      <c r="R5768" s="107">
        <v>12</v>
      </c>
    </row>
    <row r="5769" spans="1:18" s="843" customFormat="1" ht="33.75" x14ac:dyDescent="0.25">
      <c r="A5769" s="107" t="s">
        <v>28429</v>
      </c>
      <c r="B5769" s="10" t="s">
        <v>19548</v>
      </c>
      <c r="C5769" s="269" t="s">
        <v>30118</v>
      </c>
      <c r="D5769" s="841" t="s">
        <v>28495</v>
      </c>
      <c r="E5769" s="837">
        <v>9000</v>
      </c>
      <c r="F5769" s="269" t="s">
        <v>28496</v>
      </c>
      <c r="G5769" s="841" t="s">
        <v>28497</v>
      </c>
      <c r="H5769" s="842" t="s">
        <v>16355</v>
      </c>
      <c r="I5769" s="842" t="s">
        <v>19093</v>
      </c>
      <c r="J5769" s="107" t="s">
        <v>19330</v>
      </c>
      <c r="K5769" s="10" t="s">
        <v>28433</v>
      </c>
      <c r="L5769" s="10">
        <v>9</v>
      </c>
      <c r="M5769" s="838">
        <f t="shared" si="40"/>
        <v>81000</v>
      </c>
      <c r="N5769" s="10"/>
      <c r="O5769" s="107">
        <v>6</v>
      </c>
      <c r="P5769" s="838">
        <v>54000</v>
      </c>
      <c r="Q5769" s="10">
        <v>1</v>
      </c>
      <c r="R5769" s="107">
        <v>12</v>
      </c>
    </row>
    <row r="5770" spans="1:18" s="843" customFormat="1" ht="33.75" x14ac:dyDescent="0.25">
      <c r="A5770" s="107" t="s">
        <v>28429</v>
      </c>
      <c r="B5770" s="10" t="s">
        <v>19548</v>
      </c>
      <c r="C5770" s="269" t="s">
        <v>30118</v>
      </c>
      <c r="D5770" s="841" t="s">
        <v>28498</v>
      </c>
      <c r="E5770" s="837">
        <v>4500</v>
      </c>
      <c r="F5770" s="269" t="s">
        <v>28499</v>
      </c>
      <c r="G5770" s="841" t="s">
        <v>28500</v>
      </c>
      <c r="H5770" s="842" t="s">
        <v>28501</v>
      </c>
      <c r="I5770" s="842" t="s">
        <v>19093</v>
      </c>
      <c r="J5770" s="107" t="s">
        <v>19576</v>
      </c>
      <c r="K5770" s="10" t="s">
        <v>28433</v>
      </c>
      <c r="L5770" s="10">
        <v>9</v>
      </c>
      <c r="M5770" s="838">
        <f t="shared" si="40"/>
        <v>40500</v>
      </c>
      <c r="N5770" s="10"/>
      <c r="O5770" s="107">
        <v>6</v>
      </c>
      <c r="P5770" s="838">
        <v>27000</v>
      </c>
      <c r="Q5770" s="10">
        <v>1</v>
      </c>
      <c r="R5770" s="107">
        <v>12</v>
      </c>
    </row>
    <row r="5771" spans="1:18" s="843" customFormat="1" ht="33.75" x14ac:dyDescent="0.25">
      <c r="A5771" s="107" t="s">
        <v>28429</v>
      </c>
      <c r="B5771" s="10" t="s">
        <v>19548</v>
      </c>
      <c r="C5771" s="269" t="s">
        <v>30118</v>
      </c>
      <c r="D5771" s="841" t="s">
        <v>16919</v>
      </c>
      <c r="E5771" s="837">
        <v>4000</v>
      </c>
      <c r="F5771" s="269" t="s">
        <v>28502</v>
      </c>
      <c r="G5771" s="841" t="s">
        <v>28503</v>
      </c>
      <c r="H5771" s="842" t="s">
        <v>28504</v>
      </c>
      <c r="I5771" s="842" t="s">
        <v>16017</v>
      </c>
      <c r="J5771" s="107" t="s">
        <v>28437</v>
      </c>
      <c r="K5771" s="10" t="s">
        <v>28433</v>
      </c>
      <c r="L5771" s="10">
        <v>9</v>
      </c>
      <c r="M5771" s="838">
        <f t="shared" si="40"/>
        <v>36000</v>
      </c>
      <c r="N5771" s="10"/>
      <c r="O5771" s="107">
        <v>6</v>
      </c>
      <c r="P5771" s="838">
        <v>24000</v>
      </c>
      <c r="Q5771" s="10">
        <v>1</v>
      </c>
      <c r="R5771" s="107">
        <v>12</v>
      </c>
    </row>
    <row r="5772" spans="1:18" s="843" customFormat="1" ht="33.75" x14ac:dyDescent="0.25">
      <c r="A5772" s="107" t="s">
        <v>28429</v>
      </c>
      <c r="B5772" s="10" t="s">
        <v>19548</v>
      </c>
      <c r="C5772" s="269" t="s">
        <v>30118</v>
      </c>
      <c r="D5772" s="841" t="s">
        <v>15634</v>
      </c>
      <c r="E5772" s="837">
        <v>2000</v>
      </c>
      <c r="F5772" s="269" t="s">
        <v>28505</v>
      </c>
      <c r="G5772" s="841" t="s">
        <v>28506</v>
      </c>
      <c r="H5772" s="842" t="s">
        <v>28507</v>
      </c>
      <c r="I5772" s="842" t="s">
        <v>16017</v>
      </c>
      <c r="J5772" s="107" t="s">
        <v>28437</v>
      </c>
      <c r="K5772" s="10" t="s">
        <v>28433</v>
      </c>
      <c r="L5772" s="10">
        <v>9</v>
      </c>
      <c r="M5772" s="838">
        <f t="shared" si="40"/>
        <v>18000</v>
      </c>
      <c r="N5772" s="10"/>
      <c r="O5772" s="107">
        <v>6</v>
      </c>
      <c r="P5772" s="838">
        <v>12000</v>
      </c>
      <c r="Q5772" s="10">
        <v>1</v>
      </c>
      <c r="R5772" s="107">
        <v>12</v>
      </c>
    </row>
    <row r="5773" spans="1:18" s="843" customFormat="1" ht="33.75" x14ac:dyDescent="0.25">
      <c r="A5773" s="107" t="s">
        <v>28429</v>
      </c>
      <c r="B5773" s="10" t="s">
        <v>19548</v>
      </c>
      <c r="C5773" s="269" t="s">
        <v>30118</v>
      </c>
      <c r="D5773" s="841" t="s">
        <v>28508</v>
      </c>
      <c r="E5773" s="837">
        <v>11500</v>
      </c>
      <c r="F5773" s="269" t="s">
        <v>28509</v>
      </c>
      <c r="G5773" s="841" t="s">
        <v>28510</v>
      </c>
      <c r="H5773" s="842" t="s">
        <v>16710</v>
      </c>
      <c r="I5773" s="842" t="s">
        <v>19093</v>
      </c>
      <c r="J5773" s="107" t="s">
        <v>19576</v>
      </c>
      <c r="K5773" s="10" t="s">
        <v>28433</v>
      </c>
      <c r="L5773" s="10">
        <v>9</v>
      </c>
      <c r="M5773" s="838">
        <f t="shared" si="40"/>
        <v>103500</v>
      </c>
      <c r="N5773" s="10"/>
      <c r="O5773" s="107">
        <v>6</v>
      </c>
      <c r="P5773" s="838">
        <v>69000</v>
      </c>
      <c r="Q5773" s="10">
        <v>1</v>
      </c>
      <c r="R5773" s="107">
        <v>12</v>
      </c>
    </row>
    <row r="5774" spans="1:18" s="843" customFormat="1" ht="33.75" x14ac:dyDescent="0.25">
      <c r="A5774" s="107" t="s">
        <v>28429</v>
      </c>
      <c r="B5774" s="10" t="s">
        <v>19548</v>
      </c>
      <c r="C5774" s="269" t="s">
        <v>30118</v>
      </c>
      <c r="D5774" s="841" t="s">
        <v>28511</v>
      </c>
      <c r="E5774" s="837">
        <v>9000</v>
      </c>
      <c r="F5774" s="269" t="s">
        <v>28512</v>
      </c>
      <c r="G5774" s="841" t="s">
        <v>28513</v>
      </c>
      <c r="H5774" s="842" t="s">
        <v>16708</v>
      </c>
      <c r="I5774" s="842" t="s">
        <v>19093</v>
      </c>
      <c r="J5774" s="107" t="s">
        <v>19330</v>
      </c>
      <c r="K5774" s="10" t="s">
        <v>28433</v>
      </c>
      <c r="L5774" s="10">
        <v>9</v>
      </c>
      <c r="M5774" s="838">
        <f t="shared" si="40"/>
        <v>81000</v>
      </c>
      <c r="N5774" s="10"/>
      <c r="O5774" s="107">
        <v>6</v>
      </c>
      <c r="P5774" s="838">
        <v>54000</v>
      </c>
      <c r="Q5774" s="10">
        <v>1</v>
      </c>
      <c r="R5774" s="107">
        <v>12</v>
      </c>
    </row>
    <row r="5775" spans="1:18" s="843" customFormat="1" ht="33.75" x14ac:dyDescent="0.25">
      <c r="A5775" s="107" t="s">
        <v>28429</v>
      </c>
      <c r="B5775" s="10" t="s">
        <v>19548</v>
      </c>
      <c r="C5775" s="269" t="s">
        <v>30118</v>
      </c>
      <c r="D5775" s="841" t="s">
        <v>28514</v>
      </c>
      <c r="E5775" s="837">
        <v>1700</v>
      </c>
      <c r="F5775" s="269" t="s">
        <v>28515</v>
      </c>
      <c r="G5775" s="841" t="s">
        <v>28516</v>
      </c>
      <c r="H5775" s="842" t="s">
        <v>28517</v>
      </c>
      <c r="I5775" s="842" t="s">
        <v>19093</v>
      </c>
      <c r="J5775" s="107" t="s">
        <v>19576</v>
      </c>
      <c r="K5775" s="10" t="s">
        <v>28433</v>
      </c>
      <c r="L5775" s="10">
        <v>9</v>
      </c>
      <c r="M5775" s="838">
        <f t="shared" si="40"/>
        <v>15300</v>
      </c>
      <c r="N5775" s="10"/>
      <c r="O5775" s="107">
        <v>6</v>
      </c>
      <c r="P5775" s="838">
        <v>10200</v>
      </c>
      <c r="Q5775" s="10">
        <v>1</v>
      </c>
      <c r="R5775" s="107">
        <v>12</v>
      </c>
    </row>
    <row r="5776" spans="1:18" s="843" customFormat="1" ht="33.75" x14ac:dyDescent="0.25">
      <c r="A5776" s="107" t="s">
        <v>28429</v>
      </c>
      <c r="B5776" s="10" t="s">
        <v>19548</v>
      </c>
      <c r="C5776" s="269" t="s">
        <v>30118</v>
      </c>
      <c r="D5776" s="841" t="s">
        <v>28518</v>
      </c>
      <c r="E5776" s="837">
        <v>6000</v>
      </c>
      <c r="F5776" s="269" t="s">
        <v>28519</v>
      </c>
      <c r="G5776" s="841" t="s">
        <v>28520</v>
      </c>
      <c r="H5776" s="842" t="s">
        <v>16683</v>
      </c>
      <c r="I5776" s="842" t="s">
        <v>19093</v>
      </c>
      <c r="J5776" s="107" t="s">
        <v>19576</v>
      </c>
      <c r="K5776" s="10" t="s">
        <v>28433</v>
      </c>
      <c r="L5776" s="10">
        <v>9</v>
      </c>
      <c r="M5776" s="838">
        <f t="shared" si="40"/>
        <v>54000</v>
      </c>
      <c r="N5776" s="10"/>
      <c r="O5776" s="107">
        <v>6</v>
      </c>
      <c r="P5776" s="838">
        <v>36000</v>
      </c>
      <c r="Q5776" s="10">
        <v>1</v>
      </c>
      <c r="R5776" s="107">
        <v>12</v>
      </c>
    </row>
    <row r="5777" spans="1:18" s="843" customFormat="1" ht="33.75" x14ac:dyDescent="0.25">
      <c r="A5777" s="107" t="s">
        <v>28429</v>
      </c>
      <c r="B5777" s="10" t="s">
        <v>19548</v>
      </c>
      <c r="C5777" s="269" t="s">
        <v>30118</v>
      </c>
      <c r="D5777" s="841" t="s">
        <v>28521</v>
      </c>
      <c r="E5777" s="837">
        <v>9000</v>
      </c>
      <c r="F5777" s="269" t="s">
        <v>28522</v>
      </c>
      <c r="G5777" s="841" t="s">
        <v>28523</v>
      </c>
      <c r="H5777" s="842" t="s">
        <v>16696</v>
      </c>
      <c r="I5777" s="842" t="s">
        <v>19093</v>
      </c>
      <c r="J5777" s="107" t="s">
        <v>19576</v>
      </c>
      <c r="K5777" s="10" t="s">
        <v>28433</v>
      </c>
      <c r="L5777" s="10">
        <v>9</v>
      </c>
      <c r="M5777" s="838">
        <f t="shared" si="40"/>
        <v>81000</v>
      </c>
      <c r="N5777" s="10"/>
      <c r="O5777" s="107">
        <v>6</v>
      </c>
      <c r="P5777" s="838">
        <v>54000</v>
      </c>
      <c r="Q5777" s="10">
        <v>1</v>
      </c>
      <c r="R5777" s="107">
        <v>12</v>
      </c>
    </row>
    <row r="5778" spans="1:18" s="843" customFormat="1" ht="33.75" x14ac:dyDescent="0.25">
      <c r="A5778" s="107" t="s">
        <v>28429</v>
      </c>
      <c r="B5778" s="10" t="s">
        <v>19548</v>
      </c>
      <c r="C5778" s="269" t="s">
        <v>30118</v>
      </c>
      <c r="D5778" s="841" t="s">
        <v>28524</v>
      </c>
      <c r="E5778" s="837">
        <v>5000</v>
      </c>
      <c r="F5778" s="269" t="s">
        <v>28525</v>
      </c>
      <c r="G5778" s="841" t="s">
        <v>28526</v>
      </c>
      <c r="H5778" s="842" t="s">
        <v>16694</v>
      </c>
      <c r="I5778" s="842" t="s">
        <v>19093</v>
      </c>
      <c r="J5778" s="107" t="s">
        <v>19576</v>
      </c>
      <c r="K5778" s="10" t="s">
        <v>28433</v>
      </c>
      <c r="L5778" s="10">
        <v>9</v>
      </c>
      <c r="M5778" s="838">
        <f t="shared" si="40"/>
        <v>45000</v>
      </c>
      <c r="N5778" s="10"/>
      <c r="O5778" s="107">
        <v>6</v>
      </c>
      <c r="P5778" s="838">
        <v>30000</v>
      </c>
      <c r="Q5778" s="10">
        <v>1</v>
      </c>
      <c r="R5778" s="107">
        <v>12</v>
      </c>
    </row>
    <row r="5779" spans="1:18" s="843" customFormat="1" ht="33.75" x14ac:dyDescent="0.25">
      <c r="A5779" s="107" t="s">
        <v>28429</v>
      </c>
      <c r="B5779" s="10" t="s">
        <v>19548</v>
      </c>
      <c r="C5779" s="269" t="s">
        <v>30118</v>
      </c>
      <c r="D5779" s="841" t="s">
        <v>15882</v>
      </c>
      <c r="E5779" s="837">
        <v>4000</v>
      </c>
      <c r="F5779" s="269" t="s">
        <v>28527</v>
      </c>
      <c r="G5779" s="841" t="s">
        <v>28528</v>
      </c>
      <c r="H5779" s="842" t="s">
        <v>16683</v>
      </c>
      <c r="I5779" s="842" t="s">
        <v>19093</v>
      </c>
      <c r="J5779" s="107" t="s">
        <v>19576</v>
      </c>
      <c r="K5779" s="10" t="s">
        <v>28433</v>
      </c>
      <c r="L5779" s="10">
        <v>9</v>
      </c>
      <c r="M5779" s="838">
        <f t="shared" si="40"/>
        <v>36000</v>
      </c>
      <c r="N5779" s="10"/>
      <c r="O5779" s="107">
        <v>6</v>
      </c>
      <c r="P5779" s="838">
        <v>24000</v>
      </c>
      <c r="Q5779" s="10">
        <v>1</v>
      </c>
      <c r="R5779" s="107">
        <v>12</v>
      </c>
    </row>
    <row r="5780" spans="1:18" s="843" customFormat="1" ht="33.75" x14ac:dyDescent="0.25">
      <c r="A5780" s="107" t="s">
        <v>28429</v>
      </c>
      <c r="B5780" s="10" t="s">
        <v>19548</v>
      </c>
      <c r="C5780" s="269" t="s">
        <v>30118</v>
      </c>
      <c r="D5780" s="841" t="s">
        <v>15678</v>
      </c>
      <c r="E5780" s="837">
        <v>2300</v>
      </c>
      <c r="F5780" s="269" t="s">
        <v>28529</v>
      </c>
      <c r="G5780" s="841" t="s">
        <v>28530</v>
      </c>
      <c r="H5780" s="842" t="s">
        <v>15585</v>
      </c>
      <c r="I5780" s="842" t="s">
        <v>19587</v>
      </c>
      <c r="J5780" s="107" t="s">
        <v>15678</v>
      </c>
      <c r="K5780" s="10" t="s">
        <v>28433</v>
      </c>
      <c r="L5780" s="10">
        <v>9</v>
      </c>
      <c r="M5780" s="838">
        <f t="shared" si="40"/>
        <v>20700</v>
      </c>
      <c r="N5780" s="10"/>
      <c r="O5780" s="107">
        <v>6</v>
      </c>
      <c r="P5780" s="838">
        <v>13800</v>
      </c>
      <c r="Q5780" s="10">
        <v>1</v>
      </c>
      <c r="R5780" s="107">
        <v>12</v>
      </c>
    </row>
    <row r="5781" spans="1:18" s="843" customFormat="1" ht="33.75" x14ac:dyDescent="0.25">
      <c r="A5781" s="107" t="s">
        <v>28429</v>
      </c>
      <c r="B5781" s="10" t="s">
        <v>19548</v>
      </c>
      <c r="C5781" s="269" t="s">
        <v>30118</v>
      </c>
      <c r="D5781" s="841" t="s">
        <v>28531</v>
      </c>
      <c r="E5781" s="837">
        <v>1500</v>
      </c>
      <c r="F5781" s="269" t="s">
        <v>28532</v>
      </c>
      <c r="G5781" s="841" t="s">
        <v>28533</v>
      </c>
      <c r="H5781" s="842" t="s">
        <v>28534</v>
      </c>
      <c r="I5781" s="842" t="s">
        <v>16017</v>
      </c>
      <c r="J5781" s="107" t="s">
        <v>28437</v>
      </c>
      <c r="K5781" s="10" t="s">
        <v>28433</v>
      </c>
      <c r="L5781" s="10">
        <v>9</v>
      </c>
      <c r="M5781" s="838">
        <f t="shared" si="40"/>
        <v>13500</v>
      </c>
      <c r="N5781" s="10"/>
      <c r="O5781" s="107">
        <v>6</v>
      </c>
      <c r="P5781" s="838">
        <v>9000</v>
      </c>
      <c r="Q5781" s="10">
        <v>1</v>
      </c>
      <c r="R5781" s="107">
        <v>12</v>
      </c>
    </row>
    <row r="5782" spans="1:18" s="843" customFormat="1" ht="33.75" x14ac:dyDescent="0.25">
      <c r="A5782" s="107" t="s">
        <v>28429</v>
      </c>
      <c r="B5782" s="10" t="s">
        <v>19548</v>
      </c>
      <c r="C5782" s="269" t="s">
        <v>30118</v>
      </c>
      <c r="D5782" s="841" t="s">
        <v>28535</v>
      </c>
      <c r="E5782" s="837">
        <v>9000</v>
      </c>
      <c r="F5782" s="269" t="s">
        <v>28536</v>
      </c>
      <c r="G5782" s="841" t="s">
        <v>28537</v>
      </c>
      <c r="H5782" s="842" t="s">
        <v>16685</v>
      </c>
      <c r="I5782" s="842" t="s">
        <v>28461</v>
      </c>
      <c r="J5782" s="107" t="s">
        <v>19576</v>
      </c>
      <c r="K5782" s="10" t="s">
        <v>28433</v>
      </c>
      <c r="L5782" s="10">
        <v>9</v>
      </c>
      <c r="M5782" s="838">
        <f t="shared" si="40"/>
        <v>81000</v>
      </c>
      <c r="N5782" s="10"/>
      <c r="O5782" s="107">
        <v>6</v>
      </c>
      <c r="P5782" s="838">
        <v>54000</v>
      </c>
      <c r="Q5782" s="10">
        <v>1</v>
      </c>
      <c r="R5782" s="107">
        <v>12</v>
      </c>
    </row>
    <row r="5783" spans="1:18" s="843" customFormat="1" ht="33.75" x14ac:dyDescent="0.25">
      <c r="A5783" s="107" t="s">
        <v>28429</v>
      </c>
      <c r="B5783" s="10" t="s">
        <v>19548</v>
      </c>
      <c r="C5783" s="269" t="s">
        <v>30118</v>
      </c>
      <c r="D5783" s="841" t="s">
        <v>15678</v>
      </c>
      <c r="E5783" s="837">
        <v>2500</v>
      </c>
      <c r="F5783" s="269" t="s">
        <v>28538</v>
      </c>
      <c r="G5783" s="841" t="s">
        <v>28539</v>
      </c>
      <c r="H5783" s="842" t="s">
        <v>15585</v>
      </c>
      <c r="I5783" s="842" t="s">
        <v>19587</v>
      </c>
      <c r="J5783" s="107" t="s">
        <v>15678</v>
      </c>
      <c r="K5783" s="10" t="s">
        <v>28433</v>
      </c>
      <c r="L5783" s="10">
        <v>9</v>
      </c>
      <c r="M5783" s="838">
        <f t="shared" si="40"/>
        <v>22500</v>
      </c>
      <c r="N5783" s="10"/>
      <c r="O5783" s="107">
        <v>6</v>
      </c>
      <c r="P5783" s="838">
        <v>15000</v>
      </c>
      <c r="Q5783" s="10">
        <v>1</v>
      </c>
      <c r="R5783" s="107">
        <v>12</v>
      </c>
    </row>
    <row r="5784" spans="1:18" s="843" customFormat="1" ht="33.75" x14ac:dyDescent="0.25">
      <c r="A5784" s="107" t="s">
        <v>28429</v>
      </c>
      <c r="B5784" s="10" t="s">
        <v>19548</v>
      </c>
      <c r="C5784" s="269" t="s">
        <v>30118</v>
      </c>
      <c r="D5784" s="841" t="s">
        <v>28540</v>
      </c>
      <c r="E5784" s="837">
        <v>8500</v>
      </c>
      <c r="F5784" s="269" t="s">
        <v>28541</v>
      </c>
      <c r="G5784" s="841" t="s">
        <v>28542</v>
      </c>
      <c r="H5784" s="842" t="s">
        <v>15575</v>
      </c>
      <c r="I5784" s="842" t="s">
        <v>19093</v>
      </c>
      <c r="J5784" s="107" t="s">
        <v>19330</v>
      </c>
      <c r="K5784" s="10" t="s">
        <v>28433</v>
      </c>
      <c r="L5784" s="10">
        <v>9</v>
      </c>
      <c r="M5784" s="838">
        <f t="shared" si="40"/>
        <v>76500</v>
      </c>
      <c r="N5784" s="10"/>
      <c r="O5784" s="107"/>
      <c r="P5784" s="838"/>
      <c r="Q5784" s="10"/>
      <c r="R5784" s="107"/>
    </row>
    <row r="5785" spans="1:18" s="843" customFormat="1" ht="33.75" x14ac:dyDescent="0.25">
      <c r="A5785" s="107" t="s">
        <v>28429</v>
      </c>
      <c r="B5785" s="10" t="s">
        <v>19548</v>
      </c>
      <c r="C5785" s="269" t="s">
        <v>30118</v>
      </c>
      <c r="D5785" s="841" t="s">
        <v>28543</v>
      </c>
      <c r="E5785" s="837">
        <v>1200</v>
      </c>
      <c r="F5785" s="269" t="s">
        <v>28544</v>
      </c>
      <c r="G5785" s="841" t="s">
        <v>28545</v>
      </c>
      <c r="H5785" s="842" t="s">
        <v>16694</v>
      </c>
      <c r="I5785" s="842" t="s">
        <v>19093</v>
      </c>
      <c r="J5785" s="107" t="s">
        <v>19576</v>
      </c>
      <c r="K5785" s="10" t="s">
        <v>28433</v>
      </c>
      <c r="L5785" s="10">
        <v>9</v>
      </c>
      <c r="M5785" s="838">
        <f t="shared" si="40"/>
        <v>10800</v>
      </c>
      <c r="N5785" s="10"/>
      <c r="O5785" s="107">
        <v>6</v>
      </c>
      <c r="P5785" s="838">
        <v>7200</v>
      </c>
      <c r="Q5785" s="10">
        <v>1</v>
      </c>
      <c r="R5785" s="107">
        <v>12</v>
      </c>
    </row>
    <row r="5786" spans="1:18" s="843" customFormat="1" ht="33.75" x14ac:dyDescent="0.25">
      <c r="A5786" s="107" t="s">
        <v>28429</v>
      </c>
      <c r="B5786" s="10" t="s">
        <v>19548</v>
      </c>
      <c r="C5786" s="269" t="s">
        <v>30118</v>
      </c>
      <c r="D5786" s="841" t="s">
        <v>28546</v>
      </c>
      <c r="E5786" s="837">
        <v>9000</v>
      </c>
      <c r="F5786" s="269" t="s">
        <v>28547</v>
      </c>
      <c r="G5786" s="841" t="s">
        <v>28548</v>
      </c>
      <c r="H5786" s="842" t="s">
        <v>15575</v>
      </c>
      <c r="I5786" s="842" t="s">
        <v>19093</v>
      </c>
      <c r="J5786" s="107" t="s">
        <v>19330</v>
      </c>
      <c r="K5786" s="10" t="s">
        <v>28433</v>
      </c>
      <c r="L5786" s="10">
        <v>9</v>
      </c>
      <c r="M5786" s="838">
        <f t="shared" si="40"/>
        <v>81000</v>
      </c>
      <c r="N5786" s="10"/>
      <c r="O5786" s="107">
        <v>6</v>
      </c>
      <c r="P5786" s="838">
        <v>54000</v>
      </c>
      <c r="Q5786" s="10">
        <v>1</v>
      </c>
      <c r="R5786" s="107">
        <v>12</v>
      </c>
    </row>
    <row r="5787" spans="1:18" s="843" customFormat="1" ht="33.75" x14ac:dyDescent="0.25">
      <c r="A5787" s="107" t="s">
        <v>28429</v>
      </c>
      <c r="B5787" s="10" t="s">
        <v>19548</v>
      </c>
      <c r="C5787" s="269" t="s">
        <v>30118</v>
      </c>
      <c r="D5787" s="841" t="s">
        <v>28549</v>
      </c>
      <c r="E5787" s="837">
        <v>7000</v>
      </c>
      <c r="F5787" s="269" t="s">
        <v>28550</v>
      </c>
      <c r="G5787" s="841" t="s">
        <v>28551</v>
      </c>
      <c r="H5787" s="842" t="s">
        <v>28501</v>
      </c>
      <c r="I5787" s="842" t="s">
        <v>19093</v>
      </c>
      <c r="J5787" s="107" t="s">
        <v>19576</v>
      </c>
      <c r="K5787" s="10" t="s">
        <v>28433</v>
      </c>
      <c r="L5787" s="10">
        <v>9</v>
      </c>
      <c r="M5787" s="838">
        <f t="shared" si="40"/>
        <v>63000</v>
      </c>
      <c r="N5787" s="10"/>
      <c r="O5787" s="107">
        <v>6</v>
      </c>
      <c r="P5787" s="838">
        <v>42000</v>
      </c>
      <c r="Q5787" s="10">
        <v>1</v>
      </c>
      <c r="R5787" s="107">
        <v>12</v>
      </c>
    </row>
    <row r="5788" spans="1:18" s="843" customFormat="1" ht="33.75" x14ac:dyDescent="0.25">
      <c r="A5788" s="107" t="s">
        <v>28429</v>
      </c>
      <c r="B5788" s="10" t="s">
        <v>19548</v>
      </c>
      <c r="C5788" s="269" t="s">
        <v>30118</v>
      </c>
      <c r="D5788" s="841" t="s">
        <v>28552</v>
      </c>
      <c r="E5788" s="837">
        <v>3000</v>
      </c>
      <c r="F5788" s="269" t="s">
        <v>28553</v>
      </c>
      <c r="G5788" s="841" t="s">
        <v>28554</v>
      </c>
      <c r="H5788" s="842" t="s">
        <v>16694</v>
      </c>
      <c r="I5788" s="842" t="s">
        <v>19093</v>
      </c>
      <c r="J5788" s="107" t="s">
        <v>19576</v>
      </c>
      <c r="K5788" s="10" t="s">
        <v>28433</v>
      </c>
      <c r="L5788" s="10">
        <v>9</v>
      </c>
      <c r="M5788" s="838">
        <f t="shared" si="40"/>
        <v>27000</v>
      </c>
      <c r="N5788" s="10"/>
      <c r="O5788" s="107">
        <v>6</v>
      </c>
      <c r="P5788" s="838">
        <v>18000</v>
      </c>
      <c r="Q5788" s="10">
        <v>1</v>
      </c>
      <c r="R5788" s="107">
        <v>12</v>
      </c>
    </row>
    <row r="5789" spans="1:18" s="843" customFormat="1" ht="33.75" x14ac:dyDescent="0.25">
      <c r="A5789" s="107" t="s">
        <v>28429</v>
      </c>
      <c r="B5789" s="10" t="s">
        <v>19548</v>
      </c>
      <c r="C5789" s="269" t="s">
        <v>30118</v>
      </c>
      <c r="D5789" s="841" t="s">
        <v>28555</v>
      </c>
      <c r="E5789" s="837">
        <v>7500</v>
      </c>
      <c r="F5789" s="269" t="s">
        <v>28556</v>
      </c>
      <c r="G5789" s="841" t="s">
        <v>28557</v>
      </c>
      <c r="H5789" s="842" t="s">
        <v>28558</v>
      </c>
      <c r="I5789" s="842" t="s">
        <v>19093</v>
      </c>
      <c r="J5789" s="107" t="s">
        <v>19330</v>
      </c>
      <c r="K5789" s="10" t="s">
        <v>28433</v>
      </c>
      <c r="L5789" s="10">
        <v>9</v>
      </c>
      <c r="M5789" s="838">
        <f t="shared" si="40"/>
        <v>67500</v>
      </c>
      <c r="N5789" s="10"/>
      <c r="O5789" s="107"/>
      <c r="P5789" s="838"/>
      <c r="Q5789" s="10"/>
      <c r="R5789" s="107"/>
    </row>
    <row r="5790" spans="1:18" s="843" customFormat="1" ht="33.75" x14ac:dyDescent="0.25">
      <c r="A5790" s="107" t="s">
        <v>28429</v>
      </c>
      <c r="B5790" s="10" t="s">
        <v>19548</v>
      </c>
      <c r="C5790" s="269" t="s">
        <v>30118</v>
      </c>
      <c r="D5790" s="841" t="s">
        <v>28559</v>
      </c>
      <c r="E5790" s="837">
        <v>9000</v>
      </c>
      <c r="F5790" s="269" t="s">
        <v>28560</v>
      </c>
      <c r="G5790" s="841" t="s">
        <v>28561</v>
      </c>
      <c r="H5790" s="842" t="s">
        <v>16725</v>
      </c>
      <c r="I5790" s="842" t="s">
        <v>19093</v>
      </c>
      <c r="J5790" s="107" t="s">
        <v>19576</v>
      </c>
      <c r="K5790" s="10" t="s">
        <v>28433</v>
      </c>
      <c r="L5790" s="10">
        <v>9</v>
      </c>
      <c r="M5790" s="838">
        <f t="shared" si="40"/>
        <v>81000</v>
      </c>
      <c r="N5790" s="10"/>
      <c r="O5790" s="107">
        <v>6</v>
      </c>
      <c r="P5790" s="838">
        <v>54000</v>
      </c>
      <c r="Q5790" s="10">
        <v>1</v>
      </c>
      <c r="R5790" s="107">
        <v>12</v>
      </c>
    </row>
    <row r="5791" spans="1:18" s="843" customFormat="1" ht="33.75" x14ac:dyDescent="0.25">
      <c r="A5791" s="107" t="s">
        <v>28429</v>
      </c>
      <c r="B5791" s="10" t="s">
        <v>19548</v>
      </c>
      <c r="C5791" s="269" t="s">
        <v>30118</v>
      </c>
      <c r="D5791" s="841" t="s">
        <v>28562</v>
      </c>
      <c r="E5791" s="837">
        <v>10000</v>
      </c>
      <c r="F5791" s="269" t="s">
        <v>28563</v>
      </c>
      <c r="G5791" s="841" t="s">
        <v>28564</v>
      </c>
      <c r="H5791" s="842" t="s">
        <v>16725</v>
      </c>
      <c r="I5791" s="842" t="s">
        <v>19093</v>
      </c>
      <c r="J5791" s="107" t="s">
        <v>19576</v>
      </c>
      <c r="K5791" s="10" t="s">
        <v>28433</v>
      </c>
      <c r="L5791" s="10">
        <v>9</v>
      </c>
      <c r="M5791" s="838">
        <f t="shared" si="40"/>
        <v>90000</v>
      </c>
      <c r="N5791" s="10"/>
      <c r="O5791" s="107">
        <v>6</v>
      </c>
      <c r="P5791" s="838">
        <v>60000</v>
      </c>
      <c r="Q5791" s="10">
        <v>1</v>
      </c>
      <c r="R5791" s="107">
        <v>12</v>
      </c>
    </row>
    <row r="5792" spans="1:18" s="843" customFormat="1" ht="33.75" x14ac:dyDescent="0.25">
      <c r="A5792" s="107" t="s">
        <v>28429</v>
      </c>
      <c r="B5792" s="10" t="s">
        <v>19548</v>
      </c>
      <c r="C5792" s="269" t="s">
        <v>30118</v>
      </c>
      <c r="D5792" s="841" t="s">
        <v>28565</v>
      </c>
      <c r="E5792" s="837">
        <v>13000</v>
      </c>
      <c r="F5792" s="269">
        <v>41249398</v>
      </c>
      <c r="G5792" s="841" t="s">
        <v>28566</v>
      </c>
      <c r="H5792" s="842" t="s">
        <v>15498</v>
      </c>
      <c r="I5792" s="842" t="s">
        <v>19093</v>
      </c>
      <c r="J5792" s="107" t="s">
        <v>19576</v>
      </c>
      <c r="K5792" s="10"/>
      <c r="L5792" s="10"/>
      <c r="M5792" s="838"/>
      <c r="N5792" s="10" t="s">
        <v>28471</v>
      </c>
      <c r="O5792" s="107">
        <v>3</v>
      </c>
      <c r="P5792" s="838">
        <v>39000</v>
      </c>
      <c r="Q5792" s="10">
        <v>1</v>
      </c>
      <c r="R5792" s="107">
        <v>12</v>
      </c>
    </row>
    <row r="5793" spans="1:18" s="843" customFormat="1" ht="33.75" x14ac:dyDescent="0.25">
      <c r="A5793" s="107" t="s">
        <v>28429</v>
      </c>
      <c r="B5793" s="10" t="s">
        <v>19548</v>
      </c>
      <c r="C5793" s="269" t="s">
        <v>30118</v>
      </c>
      <c r="D5793" s="841" t="s">
        <v>28567</v>
      </c>
      <c r="E5793" s="837">
        <v>9000</v>
      </c>
      <c r="F5793" s="269" t="s">
        <v>28568</v>
      </c>
      <c r="G5793" s="841" t="s">
        <v>28569</v>
      </c>
      <c r="H5793" s="842" t="s">
        <v>28570</v>
      </c>
      <c r="I5793" s="842" t="s">
        <v>19093</v>
      </c>
      <c r="J5793" s="107" t="s">
        <v>19330</v>
      </c>
      <c r="K5793" s="10" t="s">
        <v>28433</v>
      </c>
      <c r="L5793" s="10">
        <v>9</v>
      </c>
      <c r="M5793" s="838">
        <f t="shared" ref="M5793:M5815" si="41">E5793*L5793</f>
        <v>81000</v>
      </c>
      <c r="N5793" s="10"/>
      <c r="O5793" s="107">
        <v>6</v>
      </c>
      <c r="P5793" s="838">
        <v>54000</v>
      </c>
      <c r="Q5793" s="10">
        <v>1</v>
      </c>
      <c r="R5793" s="107">
        <v>12</v>
      </c>
    </row>
    <row r="5794" spans="1:18" s="843" customFormat="1" ht="33.75" x14ac:dyDescent="0.25">
      <c r="A5794" s="107" t="s">
        <v>28429</v>
      </c>
      <c r="B5794" s="10" t="s">
        <v>19548</v>
      </c>
      <c r="C5794" s="269" t="s">
        <v>30118</v>
      </c>
      <c r="D5794" s="841" t="s">
        <v>28571</v>
      </c>
      <c r="E5794" s="837">
        <v>7000</v>
      </c>
      <c r="F5794" s="269" t="s">
        <v>28572</v>
      </c>
      <c r="G5794" s="841" t="s">
        <v>28573</v>
      </c>
      <c r="H5794" s="842" t="s">
        <v>16725</v>
      </c>
      <c r="I5794" s="842" t="s">
        <v>19093</v>
      </c>
      <c r="J5794" s="107" t="s">
        <v>19576</v>
      </c>
      <c r="K5794" s="10" t="s">
        <v>28433</v>
      </c>
      <c r="L5794" s="10">
        <v>9</v>
      </c>
      <c r="M5794" s="838">
        <f t="shared" si="41"/>
        <v>63000</v>
      </c>
      <c r="N5794" s="10"/>
      <c r="O5794" s="107">
        <v>6</v>
      </c>
      <c r="P5794" s="838">
        <v>42000</v>
      </c>
      <c r="Q5794" s="10">
        <v>1</v>
      </c>
      <c r="R5794" s="107">
        <v>12</v>
      </c>
    </row>
    <row r="5795" spans="1:18" s="843" customFormat="1" ht="33.75" x14ac:dyDescent="0.25">
      <c r="A5795" s="107" t="s">
        <v>28429</v>
      </c>
      <c r="B5795" s="10" t="s">
        <v>19548</v>
      </c>
      <c r="C5795" s="269" t="s">
        <v>30118</v>
      </c>
      <c r="D5795" s="841" t="s">
        <v>28574</v>
      </c>
      <c r="E5795" s="837">
        <v>10000</v>
      </c>
      <c r="F5795" s="269" t="s">
        <v>28575</v>
      </c>
      <c r="G5795" s="841" t="s">
        <v>28576</v>
      </c>
      <c r="H5795" s="842" t="s">
        <v>16725</v>
      </c>
      <c r="I5795" s="842" t="s">
        <v>19093</v>
      </c>
      <c r="J5795" s="107" t="s">
        <v>19576</v>
      </c>
      <c r="K5795" s="10" t="s">
        <v>28433</v>
      </c>
      <c r="L5795" s="10">
        <v>9</v>
      </c>
      <c r="M5795" s="838">
        <f t="shared" si="41"/>
        <v>90000</v>
      </c>
      <c r="N5795" s="10"/>
      <c r="O5795" s="107">
        <v>6</v>
      </c>
      <c r="P5795" s="838">
        <v>60000</v>
      </c>
      <c r="Q5795" s="10">
        <v>1</v>
      </c>
      <c r="R5795" s="107">
        <v>12</v>
      </c>
    </row>
    <row r="5796" spans="1:18" s="843" customFormat="1" ht="33.75" x14ac:dyDescent="0.25">
      <c r="A5796" s="107" t="s">
        <v>28429</v>
      </c>
      <c r="B5796" s="10" t="s">
        <v>19548</v>
      </c>
      <c r="C5796" s="269" t="s">
        <v>30118</v>
      </c>
      <c r="D5796" s="841" t="s">
        <v>28577</v>
      </c>
      <c r="E5796" s="837">
        <v>9000</v>
      </c>
      <c r="F5796" s="269" t="s">
        <v>28578</v>
      </c>
      <c r="G5796" s="841" t="s">
        <v>28579</v>
      </c>
      <c r="H5796" s="842" t="s">
        <v>15575</v>
      </c>
      <c r="I5796" s="842" t="s">
        <v>19093</v>
      </c>
      <c r="J5796" s="107" t="s">
        <v>19330</v>
      </c>
      <c r="K5796" s="10" t="s">
        <v>28433</v>
      </c>
      <c r="L5796" s="10">
        <v>9</v>
      </c>
      <c r="M5796" s="838">
        <f t="shared" si="41"/>
        <v>81000</v>
      </c>
      <c r="N5796" s="10"/>
      <c r="O5796" s="107">
        <v>6</v>
      </c>
      <c r="P5796" s="838">
        <v>54000</v>
      </c>
      <c r="Q5796" s="10">
        <v>1</v>
      </c>
      <c r="R5796" s="107">
        <v>12</v>
      </c>
    </row>
    <row r="5797" spans="1:18" s="843" customFormat="1" ht="33.75" x14ac:dyDescent="0.25">
      <c r="A5797" s="107" t="s">
        <v>28429</v>
      </c>
      <c r="B5797" s="10" t="s">
        <v>19548</v>
      </c>
      <c r="C5797" s="269" t="s">
        <v>30118</v>
      </c>
      <c r="D5797" s="841" t="s">
        <v>28580</v>
      </c>
      <c r="E5797" s="837">
        <v>4500</v>
      </c>
      <c r="F5797" s="269" t="s">
        <v>28581</v>
      </c>
      <c r="G5797" s="841" t="s">
        <v>28582</v>
      </c>
      <c r="H5797" s="842" t="s">
        <v>28583</v>
      </c>
      <c r="I5797" s="842" t="s">
        <v>16017</v>
      </c>
      <c r="J5797" s="107" t="s">
        <v>28437</v>
      </c>
      <c r="K5797" s="10" t="s">
        <v>28433</v>
      </c>
      <c r="L5797" s="10">
        <v>9</v>
      </c>
      <c r="M5797" s="838">
        <f t="shared" si="41"/>
        <v>40500</v>
      </c>
      <c r="N5797" s="10"/>
      <c r="O5797" s="107">
        <v>6</v>
      </c>
      <c r="P5797" s="838">
        <v>27000</v>
      </c>
      <c r="Q5797" s="10">
        <v>1</v>
      </c>
      <c r="R5797" s="107">
        <v>12</v>
      </c>
    </row>
    <row r="5798" spans="1:18" s="843" customFormat="1" ht="33.75" x14ac:dyDescent="0.25">
      <c r="A5798" s="107" t="s">
        <v>28429</v>
      </c>
      <c r="B5798" s="10" t="s">
        <v>19548</v>
      </c>
      <c r="C5798" s="269" t="s">
        <v>30118</v>
      </c>
      <c r="D5798" s="841" t="s">
        <v>28584</v>
      </c>
      <c r="E5798" s="837">
        <v>5000</v>
      </c>
      <c r="F5798" s="269" t="s">
        <v>28585</v>
      </c>
      <c r="G5798" s="841" t="s">
        <v>28586</v>
      </c>
      <c r="H5798" s="842" t="s">
        <v>28480</v>
      </c>
      <c r="I5798" s="842" t="s">
        <v>19090</v>
      </c>
      <c r="J5798" s="107" t="s">
        <v>19330</v>
      </c>
      <c r="K5798" s="10" t="s">
        <v>28433</v>
      </c>
      <c r="L5798" s="10">
        <v>9</v>
      </c>
      <c r="M5798" s="838">
        <f t="shared" si="41"/>
        <v>45000</v>
      </c>
      <c r="N5798" s="10"/>
      <c r="O5798" s="107">
        <v>6</v>
      </c>
      <c r="P5798" s="838">
        <v>30000</v>
      </c>
      <c r="Q5798" s="10">
        <v>1</v>
      </c>
      <c r="R5798" s="107">
        <v>12</v>
      </c>
    </row>
    <row r="5799" spans="1:18" s="843" customFormat="1" ht="33.75" x14ac:dyDescent="0.25">
      <c r="A5799" s="107" t="s">
        <v>28429</v>
      </c>
      <c r="B5799" s="10" t="s">
        <v>19548</v>
      </c>
      <c r="C5799" s="269" t="s">
        <v>30118</v>
      </c>
      <c r="D5799" s="841" t="s">
        <v>28587</v>
      </c>
      <c r="E5799" s="837">
        <v>4500</v>
      </c>
      <c r="F5799" s="269" t="s">
        <v>28588</v>
      </c>
      <c r="G5799" s="841" t="s">
        <v>28589</v>
      </c>
      <c r="H5799" s="842" t="s">
        <v>28590</v>
      </c>
      <c r="I5799" s="842" t="s">
        <v>19093</v>
      </c>
      <c r="J5799" s="107" t="s">
        <v>19330</v>
      </c>
      <c r="K5799" s="10" t="s">
        <v>28433</v>
      </c>
      <c r="L5799" s="10">
        <v>9</v>
      </c>
      <c r="M5799" s="838">
        <f t="shared" si="41"/>
        <v>40500</v>
      </c>
      <c r="N5799" s="10"/>
      <c r="O5799" s="107">
        <v>6</v>
      </c>
      <c r="P5799" s="838">
        <v>27000</v>
      </c>
      <c r="Q5799" s="10">
        <v>1</v>
      </c>
      <c r="R5799" s="107">
        <v>12</v>
      </c>
    </row>
    <row r="5800" spans="1:18" s="843" customFormat="1" ht="33.75" x14ac:dyDescent="0.25">
      <c r="A5800" s="107" t="s">
        <v>28429</v>
      </c>
      <c r="B5800" s="10" t="s">
        <v>19548</v>
      </c>
      <c r="C5800" s="269" t="s">
        <v>30118</v>
      </c>
      <c r="D5800" s="841" t="s">
        <v>28555</v>
      </c>
      <c r="E5800" s="837">
        <v>7500</v>
      </c>
      <c r="F5800" s="269" t="s">
        <v>28591</v>
      </c>
      <c r="G5800" s="841" t="s">
        <v>28592</v>
      </c>
      <c r="H5800" s="842" t="s">
        <v>15575</v>
      </c>
      <c r="I5800" s="842" t="s">
        <v>19093</v>
      </c>
      <c r="J5800" s="107" t="s">
        <v>19330</v>
      </c>
      <c r="K5800" s="10" t="s">
        <v>28433</v>
      </c>
      <c r="L5800" s="10">
        <v>9</v>
      </c>
      <c r="M5800" s="838">
        <f t="shared" si="41"/>
        <v>67500</v>
      </c>
      <c r="N5800" s="10"/>
      <c r="O5800" s="107"/>
      <c r="P5800" s="838"/>
      <c r="Q5800" s="10"/>
      <c r="R5800" s="107"/>
    </row>
    <row r="5801" spans="1:18" s="843" customFormat="1" ht="33.75" x14ac:dyDescent="0.25">
      <c r="A5801" s="107" t="s">
        <v>28429</v>
      </c>
      <c r="B5801" s="10" t="s">
        <v>19548</v>
      </c>
      <c r="C5801" s="269" t="s">
        <v>30118</v>
      </c>
      <c r="D5801" s="841" t="s">
        <v>28584</v>
      </c>
      <c r="E5801" s="837">
        <v>5000</v>
      </c>
      <c r="F5801" s="269" t="s">
        <v>28593</v>
      </c>
      <c r="G5801" s="841" t="s">
        <v>28594</v>
      </c>
      <c r="H5801" s="842" t="s">
        <v>28501</v>
      </c>
      <c r="I5801" s="842" t="s">
        <v>19093</v>
      </c>
      <c r="J5801" s="107" t="s">
        <v>19576</v>
      </c>
      <c r="K5801" s="10" t="s">
        <v>28433</v>
      </c>
      <c r="L5801" s="10">
        <v>9</v>
      </c>
      <c r="M5801" s="838">
        <f t="shared" si="41"/>
        <v>45000</v>
      </c>
      <c r="N5801" s="10"/>
      <c r="O5801" s="107">
        <v>6</v>
      </c>
      <c r="P5801" s="838">
        <v>30000</v>
      </c>
      <c r="Q5801" s="10">
        <v>1</v>
      </c>
      <c r="R5801" s="107">
        <v>12</v>
      </c>
    </row>
    <row r="5802" spans="1:18" s="843" customFormat="1" ht="33.75" x14ac:dyDescent="0.25">
      <c r="A5802" s="107" t="s">
        <v>28429</v>
      </c>
      <c r="B5802" s="10" t="s">
        <v>19548</v>
      </c>
      <c r="C5802" s="269" t="s">
        <v>30118</v>
      </c>
      <c r="D5802" s="841" t="s">
        <v>28595</v>
      </c>
      <c r="E5802" s="837">
        <v>7000</v>
      </c>
      <c r="F5802" s="269" t="s">
        <v>28596</v>
      </c>
      <c r="G5802" s="841" t="s">
        <v>28597</v>
      </c>
      <c r="H5802" s="842" t="s">
        <v>16737</v>
      </c>
      <c r="I5802" s="842" t="s">
        <v>19093</v>
      </c>
      <c r="J5802" s="107" t="s">
        <v>19576</v>
      </c>
      <c r="K5802" s="10" t="s">
        <v>28433</v>
      </c>
      <c r="L5802" s="10">
        <v>9</v>
      </c>
      <c r="M5802" s="838">
        <f t="shared" si="41"/>
        <v>63000</v>
      </c>
      <c r="N5802" s="10"/>
      <c r="O5802" s="107">
        <v>6</v>
      </c>
      <c r="P5802" s="838">
        <v>42000</v>
      </c>
      <c r="Q5802" s="10">
        <v>1</v>
      </c>
      <c r="R5802" s="107">
        <v>12</v>
      </c>
    </row>
    <row r="5803" spans="1:18" s="843" customFormat="1" ht="33.75" x14ac:dyDescent="0.25">
      <c r="A5803" s="107" t="s">
        <v>28429</v>
      </c>
      <c r="B5803" s="10" t="s">
        <v>19548</v>
      </c>
      <c r="C5803" s="269" t="s">
        <v>30118</v>
      </c>
      <c r="D5803" s="841" t="s">
        <v>15678</v>
      </c>
      <c r="E5803" s="837">
        <v>1800</v>
      </c>
      <c r="F5803" s="269" t="s">
        <v>28598</v>
      </c>
      <c r="G5803" s="841" t="s">
        <v>28599</v>
      </c>
      <c r="H5803" s="842" t="s">
        <v>15585</v>
      </c>
      <c r="I5803" s="842" t="s">
        <v>19587</v>
      </c>
      <c r="J5803" s="107" t="s">
        <v>15678</v>
      </c>
      <c r="K5803" s="10" t="s">
        <v>28433</v>
      </c>
      <c r="L5803" s="10">
        <v>9</v>
      </c>
      <c r="M5803" s="838">
        <f t="shared" si="41"/>
        <v>16200</v>
      </c>
      <c r="N5803" s="10"/>
      <c r="O5803" s="107">
        <v>6</v>
      </c>
      <c r="P5803" s="838">
        <v>10800</v>
      </c>
      <c r="Q5803" s="10">
        <v>1</v>
      </c>
      <c r="R5803" s="107">
        <v>12</v>
      </c>
    </row>
    <row r="5804" spans="1:18" s="843" customFormat="1" ht="33.75" x14ac:dyDescent="0.25">
      <c r="A5804" s="107" t="s">
        <v>28429</v>
      </c>
      <c r="B5804" s="10" t="s">
        <v>19548</v>
      </c>
      <c r="C5804" s="269" t="s">
        <v>30118</v>
      </c>
      <c r="D5804" s="841" t="s">
        <v>28600</v>
      </c>
      <c r="E5804" s="837">
        <v>9000</v>
      </c>
      <c r="F5804" s="269" t="s">
        <v>28601</v>
      </c>
      <c r="G5804" s="841" t="s">
        <v>28602</v>
      </c>
      <c r="H5804" s="842" t="s">
        <v>15498</v>
      </c>
      <c r="I5804" s="842" t="s">
        <v>19093</v>
      </c>
      <c r="J5804" s="107" t="s">
        <v>19330</v>
      </c>
      <c r="K5804" s="10" t="s">
        <v>28433</v>
      </c>
      <c r="L5804" s="10">
        <v>9</v>
      </c>
      <c r="M5804" s="838">
        <f t="shared" si="41"/>
        <v>81000</v>
      </c>
      <c r="N5804" s="10"/>
      <c r="O5804" s="107">
        <v>6</v>
      </c>
      <c r="P5804" s="838">
        <v>54000</v>
      </c>
      <c r="Q5804" s="10">
        <v>1</v>
      </c>
      <c r="R5804" s="107">
        <v>12</v>
      </c>
    </row>
    <row r="5805" spans="1:18" s="843" customFormat="1" ht="33.75" x14ac:dyDescent="0.25">
      <c r="A5805" s="107" t="s">
        <v>28429</v>
      </c>
      <c r="B5805" s="10" t="s">
        <v>19548</v>
      </c>
      <c r="C5805" s="269" t="s">
        <v>30118</v>
      </c>
      <c r="D5805" s="841" t="s">
        <v>28603</v>
      </c>
      <c r="E5805" s="837">
        <v>7000</v>
      </c>
      <c r="F5805" s="269" t="s">
        <v>28604</v>
      </c>
      <c r="G5805" s="841" t="s">
        <v>28605</v>
      </c>
      <c r="H5805" s="842" t="s">
        <v>16725</v>
      </c>
      <c r="I5805" s="842" t="s">
        <v>19093</v>
      </c>
      <c r="J5805" s="107" t="s">
        <v>19576</v>
      </c>
      <c r="K5805" s="10" t="s">
        <v>28433</v>
      </c>
      <c r="L5805" s="10">
        <v>9</v>
      </c>
      <c r="M5805" s="838">
        <f t="shared" si="41"/>
        <v>63000</v>
      </c>
      <c r="N5805" s="10" t="s">
        <v>28471</v>
      </c>
      <c r="O5805" s="107">
        <v>3</v>
      </c>
      <c r="P5805" s="838">
        <v>30000</v>
      </c>
      <c r="Q5805" s="10">
        <v>1</v>
      </c>
      <c r="R5805" s="107">
        <v>12</v>
      </c>
    </row>
    <row r="5806" spans="1:18" s="843" customFormat="1" ht="33.75" x14ac:dyDescent="0.25">
      <c r="A5806" s="107" t="s">
        <v>28429</v>
      </c>
      <c r="B5806" s="10" t="s">
        <v>19548</v>
      </c>
      <c r="C5806" s="269" t="s">
        <v>30118</v>
      </c>
      <c r="D5806" s="841" t="s">
        <v>28584</v>
      </c>
      <c r="E5806" s="837">
        <v>5000</v>
      </c>
      <c r="F5806" s="269" t="s">
        <v>28606</v>
      </c>
      <c r="G5806" s="841" t="s">
        <v>28607</v>
      </c>
      <c r="H5806" s="842" t="s">
        <v>16725</v>
      </c>
      <c r="I5806" s="842" t="s">
        <v>19093</v>
      </c>
      <c r="J5806" s="107" t="s">
        <v>19576</v>
      </c>
      <c r="K5806" s="10" t="s">
        <v>28433</v>
      </c>
      <c r="L5806" s="10">
        <v>9</v>
      </c>
      <c r="M5806" s="838">
        <f t="shared" si="41"/>
        <v>45000</v>
      </c>
      <c r="N5806" s="10"/>
      <c r="O5806" s="107">
        <v>6</v>
      </c>
      <c r="P5806" s="838">
        <v>30000</v>
      </c>
      <c r="Q5806" s="10">
        <v>1</v>
      </c>
      <c r="R5806" s="107">
        <v>12</v>
      </c>
    </row>
    <row r="5807" spans="1:18" s="843" customFormat="1" ht="33.75" x14ac:dyDescent="0.25">
      <c r="A5807" s="107" t="s">
        <v>28429</v>
      </c>
      <c r="B5807" s="10" t="s">
        <v>19548</v>
      </c>
      <c r="C5807" s="269" t="s">
        <v>30118</v>
      </c>
      <c r="D5807" s="841" t="s">
        <v>28608</v>
      </c>
      <c r="E5807" s="837">
        <v>4000</v>
      </c>
      <c r="F5807" s="269" t="s">
        <v>28609</v>
      </c>
      <c r="G5807" s="841" t="s">
        <v>28610</v>
      </c>
      <c r="H5807" s="842" t="s">
        <v>15498</v>
      </c>
      <c r="I5807" s="842" t="s">
        <v>19093</v>
      </c>
      <c r="J5807" s="107" t="s">
        <v>19330</v>
      </c>
      <c r="K5807" s="10" t="s">
        <v>28433</v>
      </c>
      <c r="L5807" s="10">
        <v>9</v>
      </c>
      <c r="M5807" s="838">
        <f t="shared" si="41"/>
        <v>36000</v>
      </c>
      <c r="N5807" s="10"/>
      <c r="O5807" s="107">
        <v>6</v>
      </c>
      <c r="P5807" s="838">
        <v>24000</v>
      </c>
      <c r="Q5807" s="10">
        <v>1</v>
      </c>
      <c r="R5807" s="107">
        <v>12</v>
      </c>
    </row>
    <row r="5808" spans="1:18" s="843" customFormat="1" ht="33.75" x14ac:dyDescent="0.25">
      <c r="A5808" s="107" t="s">
        <v>28429</v>
      </c>
      <c r="B5808" s="10" t="s">
        <v>19548</v>
      </c>
      <c r="C5808" s="269" t="s">
        <v>30118</v>
      </c>
      <c r="D5808" s="841" t="s">
        <v>28611</v>
      </c>
      <c r="E5808" s="837">
        <v>9000</v>
      </c>
      <c r="F5808" s="269" t="s">
        <v>28612</v>
      </c>
      <c r="G5808" s="841" t="s">
        <v>28613</v>
      </c>
      <c r="H5808" s="842" t="s">
        <v>16694</v>
      </c>
      <c r="I5808" s="842" t="s">
        <v>19093</v>
      </c>
      <c r="J5808" s="107" t="s">
        <v>19576</v>
      </c>
      <c r="K5808" s="10" t="s">
        <v>28433</v>
      </c>
      <c r="L5808" s="10">
        <v>9</v>
      </c>
      <c r="M5808" s="838">
        <f t="shared" si="41"/>
        <v>81000</v>
      </c>
      <c r="N5808" s="10"/>
      <c r="O5808" s="107">
        <v>6</v>
      </c>
      <c r="P5808" s="838">
        <v>54000</v>
      </c>
      <c r="Q5808" s="10">
        <v>1</v>
      </c>
      <c r="R5808" s="107">
        <v>12</v>
      </c>
    </row>
    <row r="5809" spans="1:18" s="843" customFormat="1" ht="33.75" x14ac:dyDescent="0.25">
      <c r="A5809" s="107" t="s">
        <v>28429</v>
      </c>
      <c r="B5809" s="10" t="s">
        <v>19548</v>
      </c>
      <c r="C5809" s="269" t="s">
        <v>30118</v>
      </c>
      <c r="D5809" s="841" t="s">
        <v>28614</v>
      </c>
      <c r="E5809" s="837">
        <v>7000</v>
      </c>
      <c r="F5809" s="269" t="s">
        <v>28615</v>
      </c>
      <c r="G5809" s="841" t="s">
        <v>28616</v>
      </c>
      <c r="H5809" s="842" t="s">
        <v>16707</v>
      </c>
      <c r="I5809" s="842" t="s">
        <v>19093</v>
      </c>
      <c r="J5809" s="107" t="s">
        <v>19330</v>
      </c>
      <c r="K5809" s="10" t="s">
        <v>28433</v>
      </c>
      <c r="L5809" s="10">
        <v>9</v>
      </c>
      <c r="M5809" s="838">
        <f t="shared" si="41"/>
        <v>63000</v>
      </c>
      <c r="N5809" s="10"/>
      <c r="O5809" s="107">
        <v>6</v>
      </c>
      <c r="P5809" s="838">
        <v>42000</v>
      </c>
      <c r="Q5809" s="10">
        <v>1</v>
      </c>
      <c r="R5809" s="107">
        <v>12</v>
      </c>
    </row>
    <row r="5810" spans="1:18" s="843" customFormat="1" ht="33.75" x14ac:dyDescent="0.25">
      <c r="A5810" s="107" t="s">
        <v>28429</v>
      </c>
      <c r="B5810" s="10" t="s">
        <v>19548</v>
      </c>
      <c r="C5810" s="269" t="s">
        <v>30118</v>
      </c>
      <c r="D5810" s="841" t="s">
        <v>28468</v>
      </c>
      <c r="E5810" s="837">
        <v>10000</v>
      </c>
      <c r="F5810" s="269" t="s">
        <v>28617</v>
      </c>
      <c r="G5810" s="841" t="s">
        <v>28618</v>
      </c>
      <c r="H5810" s="842" t="s">
        <v>28619</v>
      </c>
      <c r="I5810" s="842" t="s">
        <v>19093</v>
      </c>
      <c r="J5810" s="107" t="s">
        <v>19576</v>
      </c>
      <c r="K5810" s="10" t="s">
        <v>28471</v>
      </c>
      <c r="L5810" s="10">
        <v>7</v>
      </c>
      <c r="M5810" s="838">
        <f t="shared" si="41"/>
        <v>70000</v>
      </c>
      <c r="N5810" s="10"/>
      <c r="O5810" s="107"/>
      <c r="P5810" s="838"/>
      <c r="Q5810" s="10"/>
      <c r="R5810" s="107"/>
    </row>
    <row r="5811" spans="1:18" s="843" customFormat="1" ht="33.75" x14ac:dyDescent="0.25">
      <c r="A5811" s="107" t="s">
        <v>28429</v>
      </c>
      <c r="B5811" s="10" t="s">
        <v>19548</v>
      </c>
      <c r="C5811" s="269" t="s">
        <v>30118</v>
      </c>
      <c r="D5811" s="841" t="s">
        <v>28443</v>
      </c>
      <c r="E5811" s="837">
        <v>5000</v>
      </c>
      <c r="F5811" s="269" t="s">
        <v>28620</v>
      </c>
      <c r="G5811" s="841" t="s">
        <v>28621</v>
      </c>
      <c r="H5811" s="842" t="s">
        <v>28622</v>
      </c>
      <c r="I5811" s="842" t="s">
        <v>19090</v>
      </c>
      <c r="J5811" s="107" t="s">
        <v>19330</v>
      </c>
      <c r="K5811" s="10" t="s">
        <v>28433</v>
      </c>
      <c r="L5811" s="10">
        <v>9</v>
      </c>
      <c r="M5811" s="838">
        <f t="shared" si="41"/>
        <v>45000</v>
      </c>
      <c r="N5811" s="10"/>
      <c r="O5811" s="107">
        <v>6</v>
      </c>
      <c r="P5811" s="838">
        <v>30000</v>
      </c>
      <c r="Q5811" s="10">
        <v>1</v>
      </c>
      <c r="R5811" s="107">
        <v>12</v>
      </c>
    </row>
    <row r="5812" spans="1:18" s="843" customFormat="1" ht="33.75" x14ac:dyDescent="0.25">
      <c r="A5812" s="107" t="s">
        <v>28429</v>
      </c>
      <c r="B5812" s="10" t="s">
        <v>19548</v>
      </c>
      <c r="C5812" s="269" t="s">
        <v>30118</v>
      </c>
      <c r="D5812" s="841" t="s">
        <v>28623</v>
      </c>
      <c r="E5812" s="837">
        <v>1200</v>
      </c>
      <c r="F5812" s="269" t="s">
        <v>28624</v>
      </c>
      <c r="G5812" s="841" t="s">
        <v>28625</v>
      </c>
      <c r="H5812" s="842" t="s">
        <v>16694</v>
      </c>
      <c r="I5812" s="842" t="s">
        <v>19093</v>
      </c>
      <c r="J5812" s="107" t="s">
        <v>19576</v>
      </c>
      <c r="K5812" s="10" t="s">
        <v>28433</v>
      </c>
      <c r="L5812" s="10">
        <v>9</v>
      </c>
      <c r="M5812" s="838">
        <f t="shared" si="41"/>
        <v>10800</v>
      </c>
      <c r="N5812" s="10"/>
      <c r="O5812" s="107">
        <v>6</v>
      </c>
      <c r="P5812" s="838">
        <v>7200</v>
      </c>
      <c r="Q5812" s="10">
        <v>1</v>
      </c>
      <c r="R5812" s="107">
        <v>12</v>
      </c>
    </row>
    <row r="5813" spans="1:18" s="843" customFormat="1" ht="33.75" x14ac:dyDescent="0.25">
      <c r="A5813" s="107" t="s">
        <v>28429</v>
      </c>
      <c r="B5813" s="10" t="s">
        <v>19548</v>
      </c>
      <c r="C5813" s="269" t="s">
        <v>30118</v>
      </c>
      <c r="D5813" s="841" t="s">
        <v>28626</v>
      </c>
      <c r="E5813" s="837">
        <v>6500</v>
      </c>
      <c r="F5813" s="269" t="s">
        <v>28627</v>
      </c>
      <c r="G5813" s="841" t="s">
        <v>28628</v>
      </c>
      <c r="H5813" s="842" t="s">
        <v>15575</v>
      </c>
      <c r="I5813" s="842" t="s">
        <v>19093</v>
      </c>
      <c r="J5813" s="107" t="s">
        <v>19330</v>
      </c>
      <c r="K5813" s="10" t="s">
        <v>28433</v>
      </c>
      <c r="L5813" s="10">
        <v>9</v>
      </c>
      <c r="M5813" s="838">
        <f t="shared" si="41"/>
        <v>58500</v>
      </c>
      <c r="N5813" s="10"/>
      <c r="O5813" s="107">
        <v>6</v>
      </c>
      <c r="P5813" s="838">
        <v>39000</v>
      </c>
      <c r="Q5813" s="10">
        <v>1</v>
      </c>
      <c r="R5813" s="107">
        <v>12</v>
      </c>
    </row>
    <row r="5814" spans="1:18" s="843" customFormat="1" ht="33.75" x14ac:dyDescent="0.25">
      <c r="A5814" s="107" t="s">
        <v>28429</v>
      </c>
      <c r="B5814" s="10" t="s">
        <v>19548</v>
      </c>
      <c r="C5814" s="269" t="s">
        <v>30118</v>
      </c>
      <c r="D5814" s="841" t="s">
        <v>15745</v>
      </c>
      <c r="E5814" s="837">
        <v>12000</v>
      </c>
      <c r="F5814" s="269" t="s">
        <v>28629</v>
      </c>
      <c r="G5814" s="841" t="s">
        <v>28630</v>
      </c>
      <c r="H5814" s="842" t="s">
        <v>15498</v>
      </c>
      <c r="I5814" s="842" t="s">
        <v>19093</v>
      </c>
      <c r="J5814" s="107" t="s">
        <v>19330</v>
      </c>
      <c r="K5814" s="10" t="s">
        <v>28471</v>
      </c>
      <c r="L5814" s="10">
        <v>9</v>
      </c>
      <c r="M5814" s="838">
        <f t="shared" si="41"/>
        <v>108000</v>
      </c>
      <c r="N5814" s="10"/>
      <c r="O5814" s="107"/>
      <c r="P5814" s="838"/>
      <c r="Q5814" s="10"/>
      <c r="R5814" s="107"/>
    </row>
    <row r="5815" spans="1:18" s="843" customFormat="1" ht="33.75" x14ac:dyDescent="0.25">
      <c r="A5815" s="107" t="s">
        <v>28429</v>
      </c>
      <c r="B5815" s="10" t="s">
        <v>19548</v>
      </c>
      <c r="C5815" s="269" t="s">
        <v>30118</v>
      </c>
      <c r="D5815" s="841" t="s">
        <v>28631</v>
      </c>
      <c r="E5815" s="837">
        <v>9000</v>
      </c>
      <c r="F5815" s="269" t="s">
        <v>28632</v>
      </c>
      <c r="G5815" s="841" t="s">
        <v>28633</v>
      </c>
      <c r="H5815" s="842" t="s">
        <v>16725</v>
      </c>
      <c r="I5815" s="842" t="s">
        <v>19093</v>
      </c>
      <c r="J5815" s="107" t="s">
        <v>19576</v>
      </c>
      <c r="K5815" s="10" t="s">
        <v>28433</v>
      </c>
      <c r="L5815" s="10">
        <v>9</v>
      </c>
      <c r="M5815" s="838">
        <f t="shared" si="41"/>
        <v>81000</v>
      </c>
      <c r="N5815" s="10"/>
      <c r="O5815" s="107">
        <v>6</v>
      </c>
      <c r="P5815" s="838">
        <v>54000</v>
      </c>
      <c r="Q5815" s="10">
        <v>1</v>
      </c>
      <c r="R5815" s="107">
        <v>12</v>
      </c>
    </row>
    <row r="5816" spans="1:18" s="843" customFormat="1" ht="33.75" x14ac:dyDescent="0.25">
      <c r="A5816" s="107" t="s">
        <v>28429</v>
      </c>
      <c r="B5816" s="10" t="s">
        <v>19548</v>
      </c>
      <c r="C5816" s="269" t="s">
        <v>30118</v>
      </c>
      <c r="D5816" s="841" t="s">
        <v>15456</v>
      </c>
      <c r="E5816" s="837">
        <v>13000</v>
      </c>
      <c r="F5816" s="269">
        <v>41787862</v>
      </c>
      <c r="G5816" s="841" t="s">
        <v>28634</v>
      </c>
      <c r="H5816" s="842" t="s">
        <v>16693</v>
      </c>
      <c r="I5816" s="842" t="s">
        <v>19093</v>
      </c>
      <c r="J5816" s="107" t="s">
        <v>19576</v>
      </c>
      <c r="K5816" s="10"/>
      <c r="L5816" s="10"/>
      <c r="M5816" s="838"/>
      <c r="N5816" s="10"/>
      <c r="O5816" s="107"/>
      <c r="P5816" s="838"/>
      <c r="Q5816" s="10"/>
      <c r="R5816" s="107"/>
    </row>
    <row r="5817" spans="1:18" s="843" customFormat="1" ht="33.75" x14ac:dyDescent="0.25">
      <c r="A5817" s="107" t="s">
        <v>28429</v>
      </c>
      <c r="B5817" s="10" t="s">
        <v>19548</v>
      </c>
      <c r="C5817" s="269" t="s">
        <v>30118</v>
      </c>
      <c r="D5817" s="841" t="s">
        <v>28555</v>
      </c>
      <c r="E5817" s="837">
        <v>7500</v>
      </c>
      <c r="F5817" s="269" t="s">
        <v>28635</v>
      </c>
      <c r="G5817" s="841" t="s">
        <v>28636</v>
      </c>
      <c r="H5817" s="842" t="s">
        <v>28590</v>
      </c>
      <c r="I5817" s="842" t="s">
        <v>19093</v>
      </c>
      <c r="J5817" s="107" t="s">
        <v>19330</v>
      </c>
      <c r="K5817" s="10" t="s">
        <v>28433</v>
      </c>
      <c r="L5817" s="10">
        <v>9</v>
      </c>
      <c r="M5817" s="838">
        <f t="shared" ref="M5817:M5831" si="42">E5817*L5817</f>
        <v>67500</v>
      </c>
      <c r="N5817" s="10" t="s">
        <v>28471</v>
      </c>
      <c r="O5817" s="107">
        <v>3</v>
      </c>
      <c r="P5817" s="838">
        <v>39000</v>
      </c>
      <c r="Q5817" s="10">
        <v>1</v>
      </c>
      <c r="R5817" s="107">
        <v>12</v>
      </c>
    </row>
    <row r="5818" spans="1:18" s="843" customFormat="1" ht="33.75" x14ac:dyDescent="0.25">
      <c r="A5818" s="107" t="s">
        <v>28429</v>
      </c>
      <c r="B5818" s="10" t="s">
        <v>19548</v>
      </c>
      <c r="C5818" s="269" t="s">
        <v>30118</v>
      </c>
      <c r="D5818" s="841" t="s">
        <v>28637</v>
      </c>
      <c r="E5818" s="837">
        <v>1200</v>
      </c>
      <c r="F5818" s="269" t="s">
        <v>28638</v>
      </c>
      <c r="G5818" s="841" t="s">
        <v>28639</v>
      </c>
      <c r="H5818" s="842" t="s">
        <v>28640</v>
      </c>
      <c r="I5818" s="842" t="s">
        <v>16017</v>
      </c>
      <c r="J5818" s="107" t="s">
        <v>28437</v>
      </c>
      <c r="K5818" s="10" t="s">
        <v>28433</v>
      </c>
      <c r="L5818" s="10">
        <v>9</v>
      </c>
      <c r="M5818" s="838">
        <f t="shared" si="42"/>
        <v>10800</v>
      </c>
      <c r="N5818" s="10"/>
      <c r="O5818" s="107">
        <v>6</v>
      </c>
      <c r="P5818" s="838">
        <v>7200</v>
      </c>
      <c r="Q5818" s="10">
        <v>1</v>
      </c>
      <c r="R5818" s="107">
        <v>12</v>
      </c>
    </row>
    <row r="5819" spans="1:18" s="843" customFormat="1" ht="33.75" x14ac:dyDescent="0.25">
      <c r="A5819" s="107" t="s">
        <v>28429</v>
      </c>
      <c r="B5819" s="10" t="s">
        <v>19548</v>
      </c>
      <c r="C5819" s="269" t="s">
        <v>30118</v>
      </c>
      <c r="D5819" s="841" t="s">
        <v>28641</v>
      </c>
      <c r="E5819" s="837">
        <v>7000</v>
      </c>
      <c r="F5819" s="269" t="s">
        <v>28642</v>
      </c>
      <c r="G5819" s="841" t="s">
        <v>28643</v>
      </c>
      <c r="H5819" s="842" t="s">
        <v>28644</v>
      </c>
      <c r="I5819" s="842" t="s">
        <v>19093</v>
      </c>
      <c r="J5819" s="107" t="s">
        <v>19330</v>
      </c>
      <c r="K5819" s="10" t="s">
        <v>28433</v>
      </c>
      <c r="L5819" s="10">
        <v>9</v>
      </c>
      <c r="M5819" s="838">
        <f t="shared" si="42"/>
        <v>63000</v>
      </c>
      <c r="N5819" s="10"/>
      <c r="O5819" s="107">
        <v>6</v>
      </c>
      <c r="P5819" s="838">
        <v>42000</v>
      </c>
      <c r="Q5819" s="10">
        <v>1</v>
      </c>
      <c r="R5819" s="107">
        <v>12</v>
      </c>
    </row>
    <row r="5820" spans="1:18" s="843" customFormat="1" ht="33.75" x14ac:dyDescent="0.25">
      <c r="A5820" s="107" t="s">
        <v>28429</v>
      </c>
      <c r="B5820" s="10" t="s">
        <v>19548</v>
      </c>
      <c r="C5820" s="269" t="s">
        <v>30118</v>
      </c>
      <c r="D5820" s="841" t="s">
        <v>28645</v>
      </c>
      <c r="E5820" s="837">
        <v>1200</v>
      </c>
      <c r="F5820" s="269" t="s">
        <v>28646</v>
      </c>
      <c r="G5820" s="841" t="s">
        <v>28647</v>
      </c>
      <c r="H5820" s="842" t="s">
        <v>16723</v>
      </c>
      <c r="I5820" s="842" t="s">
        <v>16017</v>
      </c>
      <c r="J5820" s="107" t="s">
        <v>28437</v>
      </c>
      <c r="K5820" s="10" t="s">
        <v>28433</v>
      </c>
      <c r="L5820" s="10">
        <v>9</v>
      </c>
      <c r="M5820" s="838">
        <f t="shared" si="42"/>
        <v>10800</v>
      </c>
      <c r="N5820" s="10"/>
      <c r="O5820" s="107">
        <v>6</v>
      </c>
      <c r="P5820" s="838">
        <v>7200</v>
      </c>
      <c r="Q5820" s="10">
        <v>1</v>
      </c>
      <c r="R5820" s="107">
        <v>12</v>
      </c>
    </row>
    <row r="5821" spans="1:18" s="843" customFormat="1" ht="33.75" x14ac:dyDescent="0.25">
      <c r="A5821" s="107" t="s">
        <v>28429</v>
      </c>
      <c r="B5821" s="10" t="s">
        <v>19548</v>
      </c>
      <c r="C5821" s="269" t="s">
        <v>30118</v>
      </c>
      <c r="D5821" s="841" t="s">
        <v>28648</v>
      </c>
      <c r="E5821" s="837">
        <v>3900</v>
      </c>
      <c r="F5821" s="269" t="s">
        <v>28649</v>
      </c>
      <c r="G5821" s="841" t="s">
        <v>28650</v>
      </c>
      <c r="H5821" s="842" t="s">
        <v>28651</v>
      </c>
      <c r="I5821" s="842" t="s">
        <v>19093</v>
      </c>
      <c r="J5821" s="107" t="s">
        <v>19576</v>
      </c>
      <c r="K5821" s="10" t="s">
        <v>28433</v>
      </c>
      <c r="L5821" s="10">
        <v>9</v>
      </c>
      <c r="M5821" s="838">
        <f t="shared" si="42"/>
        <v>35100</v>
      </c>
      <c r="N5821" s="10"/>
      <c r="O5821" s="107"/>
      <c r="P5821" s="838"/>
      <c r="Q5821" s="10"/>
      <c r="R5821" s="107"/>
    </row>
    <row r="5822" spans="1:18" s="843" customFormat="1" ht="33.75" x14ac:dyDescent="0.25">
      <c r="A5822" s="107" t="s">
        <v>28429</v>
      </c>
      <c r="B5822" s="10" t="s">
        <v>19548</v>
      </c>
      <c r="C5822" s="269" t="s">
        <v>30118</v>
      </c>
      <c r="D5822" s="841" t="s">
        <v>28652</v>
      </c>
      <c r="E5822" s="837">
        <v>8500</v>
      </c>
      <c r="F5822" s="269" t="s">
        <v>28653</v>
      </c>
      <c r="G5822" s="841" t="s">
        <v>28654</v>
      </c>
      <c r="H5822" s="842" t="s">
        <v>28655</v>
      </c>
      <c r="I5822" s="842" t="s">
        <v>19093</v>
      </c>
      <c r="J5822" s="107" t="s">
        <v>19330</v>
      </c>
      <c r="K5822" s="10" t="s">
        <v>28433</v>
      </c>
      <c r="L5822" s="10">
        <v>9</v>
      </c>
      <c r="M5822" s="838">
        <f t="shared" si="42"/>
        <v>76500</v>
      </c>
      <c r="N5822" s="10"/>
      <c r="O5822" s="107"/>
      <c r="P5822" s="838"/>
      <c r="Q5822" s="10"/>
      <c r="R5822" s="107"/>
    </row>
    <row r="5823" spans="1:18" s="843" customFormat="1" ht="33.75" x14ac:dyDescent="0.25">
      <c r="A5823" s="107" t="s">
        <v>28429</v>
      </c>
      <c r="B5823" s="10" t="s">
        <v>19548</v>
      </c>
      <c r="C5823" s="269" t="s">
        <v>30118</v>
      </c>
      <c r="D5823" s="841" t="s">
        <v>28656</v>
      </c>
      <c r="E5823" s="837">
        <v>5000</v>
      </c>
      <c r="F5823" s="269" t="s">
        <v>28657</v>
      </c>
      <c r="G5823" s="841" t="s">
        <v>28658</v>
      </c>
      <c r="H5823" s="842" t="s">
        <v>15585</v>
      </c>
      <c r="I5823" s="842" t="s">
        <v>19587</v>
      </c>
      <c r="J5823" s="107" t="s">
        <v>16531</v>
      </c>
      <c r="K5823" s="10" t="s">
        <v>28433</v>
      </c>
      <c r="L5823" s="10">
        <v>9</v>
      </c>
      <c r="M5823" s="838">
        <f t="shared" si="42"/>
        <v>45000</v>
      </c>
      <c r="N5823" s="10"/>
      <c r="O5823" s="107">
        <v>6</v>
      </c>
      <c r="P5823" s="838">
        <v>30000</v>
      </c>
      <c r="Q5823" s="10">
        <v>1</v>
      </c>
      <c r="R5823" s="107">
        <v>12</v>
      </c>
    </row>
    <row r="5824" spans="1:18" s="843" customFormat="1" ht="33.75" x14ac:dyDescent="0.25">
      <c r="A5824" s="107" t="s">
        <v>28429</v>
      </c>
      <c r="B5824" s="10" t="s">
        <v>19548</v>
      </c>
      <c r="C5824" s="269" t="s">
        <v>30118</v>
      </c>
      <c r="D5824" s="841" t="s">
        <v>28446</v>
      </c>
      <c r="E5824" s="837">
        <v>8000</v>
      </c>
      <c r="F5824" s="269" t="s">
        <v>28659</v>
      </c>
      <c r="G5824" s="841" t="s">
        <v>28660</v>
      </c>
      <c r="H5824" s="842" t="s">
        <v>16725</v>
      </c>
      <c r="I5824" s="842" t="s">
        <v>19093</v>
      </c>
      <c r="J5824" s="107" t="s">
        <v>19576</v>
      </c>
      <c r="K5824" s="10" t="s">
        <v>28433</v>
      </c>
      <c r="L5824" s="10">
        <v>9</v>
      </c>
      <c r="M5824" s="838">
        <f t="shared" si="42"/>
        <v>72000</v>
      </c>
      <c r="N5824" s="10"/>
      <c r="O5824" s="107">
        <v>6</v>
      </c>
      <c r="P5824" s="838">
        <v>48000</v>
      </c>
      <c r="Q5824" s="10">
        <v>1</v>
      </c>
      <c r="R5824" s="107">
        <v>12</v>
      </c>
    </row>
    <row r="5825" spans="1:18" s="843" customFormat="1" ht="33.75" x14ac:dyDescent="0.25">
      <c r="A5825" s="107" t="s">
        <v>28429</v>
      </c>
      <c r="B5825" s="10" t="s">
        <v>19548</v>
      </c>
      <c r="C5825" s="269" t="s">
        <v>30118</v>
      </c>
      <c r="D5825" s="841" t="s">
        <v>28661</v>
      </c>
      <c r="E5825" s="837">
        <v>4500</v>
      </c>
      <c r="F5825" s="269" t="s">
        <v>28662</v>
      </c>
      <c r="G5825" s="841" t="s">
        <v>28663</v>
      </c>
      <c r="H5825" s="842" t="s">
        <v>28664</v>
      </c>
      <c r="I5825" s="842" t="s">
        <v>19093</v>
      </c>
      <c r="J5825" s="107" t="s">
        <v>19330</v>
      </c>
      <c r="K5825" s="10" t="s">
        <v>28433</v>
      </c>
      <c r="L5825" s="10">
        <v>9</v>
      </c>
      <c r="M5825" s="838">
        <f t="shared" si="42"/>
        <v>40500</v>
      </c>
      <c r="N5825" s="10"/>
      <c r="O5825" s="107">
        <v>6</v>
      </c>
      <c r="P5825" s="838">
        <v>27000</v>
      </c>
      <c r="Q5825" s="10">
        <v>1</v>
      </c>
      <c r="R5825" s="107">
        <v>12</v>
      </c>
    </row>
    <row r="5826" spans="1:18" s="843" customFormat="1" ht="33.75" x14ac:dyDescent="0.25">
      <c r="A5826" s="107" t="s">
        <v>28429</v>
      </c>
      <c r="B5826" s="10" t="s">
        <v>19548</v>
      </c>
      <c r="C5826" s="269" t="s">
        <v>30118</v>
      </c>
      <c r="D5826" s="841" t="s">
        <v>28665</v>
      </c>
      <c r="E5826" s="837">
        <v>9000</v>
      </c>
      <c r="F5826" s="269" t="s">
        <v>28666</v>
      </c>
      <c r="G5826" s="841" t="s">
        <v>28667</v>
      </c>
      <c r="H5826" s="842" t="s">
        <v>15498</v>
      </c>
      <c r="I5826" s="842" t="s">
        <v>19093</v>
      </c>
      <c r="J5826" s="107" t="s">
        <v>19330</v>
      </c>
      <c r="K5826" s="10" t="s">
        <v>28433</v>
      </c>
      <c r="L5826" s="10">
        <v>9</v>
      </c>
      <c r="M5826" s="838">
        <f t="shared" si="42"/>
        <v>81000</v>
      </c>
      <c r="N5826" s="10"/>
      <c r="O5826" s="107">
        <v>6</v>
      </c>
      <c r="P5826" s="838">
        <v>54000</v>
      </c>
      <c r="Q5826" s="10">
        <v>1</v>
      </c>
      <c r="R5826" s="107">
        <v>12</v>
      </c>
    </row>
    <row r="5827" spans="1:18" s="843" customFormat="1" ht="33.75" x14ac:dyDescent="0.25">
      <c r="A5827" s="107" t="s">
        <v>28429</v>
      </c>
      <c r="B5827" s="10" t="s">
        <v>19548</v>
      </c>
      <c r="C5827" s="269" t="s">
        <v>30118</v>
      </c>
      <c r="D5827" s="841" t="s">
        <v>28668</v>
      </c>
      <c r="E5827" s="837">
        <v>7500</v>
      </c>
      <c r="F5827" s="269" t="s">
        <v>28669</v>
      </c>
      <c r="G5827" s="841" t="s">
        <v>28670</v>
      </c>
      <c r="H5827" s="842" t="s">
        <v>17259</v>
      </c>
      <c r="I5827" s="842" t="s">
        <v>19093</v>
      </c>
      <c r="J5827" s="107" t="s">
        <v>19576</v>
      </c>
      <c r="K5827" s="10" t="s">
        <v>28433</v>
      </c>
      <c r="L5827" s="10">
        <v>9</v>
      </c>
      <c r="M5827" s="838">
        <f t="shared" si="42"/>
        <v>67500</v>
      </c>
      <c r="N5827" s="10"/>
      <c r="O5827" s="107">
        <v>6</v>
      </c>
      <c r="P5827" s="838">
        <v>45000</v>
      </c>
      <c r="Q5827" s="10">
        <v>1</v>
      </c>
      <c r="R5827" s="107">
        <v>12</v>
      </c>
    </row>
    <row r="5828" spans="1:18" s="843" customFormat="1" ht="33.75" x14ac:dyDescent="0.25">
      <c r="A5828" s="107" t="s">
        <v>28429</v>
      </c>
      <c r="B5828" s="10" t="s">
        <v>19548</v>
      </c>
      <c r="C5828" s="269" t="s">
        <v>30118</v>
      </c>
      <c r="D5828" s="841" t="s">
        <v>15644</v>
      </c>
      <c r="E5828" s="837">
        <v>1000</v>
      </c>
      <c r="F5828" s="269" t="s">
        <v>28671</v>
      </c>
      <c r="G5828" s="841" t="s">
        <v>28672</v>
      </c>
      <c r="H5828" s="842" t="s">
        <v>15906</v>
      </c>
      <c r="I5828" s="842" t="s">
        <v>16017</v>
      </c>
      <c r="J5828" s="107" t="s">
        <v>28437</v>
      </c>
      <c r="K5828" s="10" t="s">
        <v>28433</v>
      </c>
      <c r="L5828" s="10">
        <v>9</v>
      </c>
      <c r="M5828" s="838">
        <f t="shared" si="42"/>
        <v>9000</v>
      </c>
      <c r="N5828" s="10"/>
      <c r="O5828" s="107">
        <v>6</v>
      </c>
      <c r="P5828" s="838">
        <v>6000</v>
      </c>
      <c r="Q5828" s="10">
        <v>1</v>
      </c>
      <c r="R5828" s="107">
        <v>12</v>
      </c>
    </row>
    <row r="5829" spans="1:18" s="843" customFormat="1" ht="33.75" x14ac:dyDescent="0.25">
      <c r="A5829" s="107" t="s">
        <v>28429</v>
      </c>
      <c r="B5829" s="10" t="s">
        <v>19548</v>
      </c>
      <c r="C5829" s="269" t="s">
        <v>30118</v>
      </c>
      <c r="D5829" s="841" t="s">
        <v>28673</v>
      </c>
      <c r="E5829" s="837">
        <v>7000</v>
      </c>
      <c r="F5829" s="269" t="s">
        <v>28674</v>
      </c>
      <c r="G5829" s="841" t="s">
        <v>28675</v>
      </c>
      <c r="H5829" s="842" t="s">
        <v>16725</v>
      </c>
      <c r="I5829" s="842" t="s">
        <v>19093</v>
      </c>
      <c r="J5829" s="107" t="s">
        <v>19576</v>
      </c>
      <c r="K5829" s="10" t="s">
        <v>28433</v>
      </c>
      <c r="L5829" s="10">
        <v>9</v>
      </c>
      <c r="M5829" s="838">
        <f t="shared" si="42"/>
        <v>63000</v>
      </c>
      <c r="N5829" s="10"/>
      <c r="O5829" s="107">
        <v>6</v>
      </c>
      <c r="P5829" s="838">
        <v>42000</v>
      </c>
      <c r="Q5829" s="10">
        <v>1</v>
      </c>
      <c r="R5829" s="107">
        <v>12</v>
      </c>
    </row>
    <row r="5830" spans="1:18" s="843" customFormat="1" ht="33.75" x14ac:dyDescent="0.25">
      <c r="A5830" s="107" t="s">
        <v>28429</v>
      </c>
      <c r="B5830" s="10" t="s">
        <v>19548</v>
      </c>
      <c r="C5830" s="269" t="s">
        <v>30118</v>
      </c>
      <c r="D5830" s="841" t="s">
        <v>28676</v>
      </c>
      <c r="E5830" s="837">
        <v>2000</v>
      </c>
      <c r="F5830" s="269" t="s">
        <v>28677</v>
      </c>
      <c r="G5830" s="841" t="s">
        <v>28678</v>
      </c>
      <c r="H5830" s="842" t="s">
        <v>16694</v>
      </c>
      <c r="I5830" s="842" t="s">
        <v>19093</v>
      </c>
      <c r="J5830" s="107" t="s">
        <v>19576</v>
      </c>
      <c r="K5830" s="10" t="s">
        <v>28433</v>
      </c>
      <c r="L5830" s="10">
        <v>9</v>
      </c>
      <c r="M5830" s="838">
        <f t="shared" si="42"/>
        <v>18000</v>
      </c>
      <c r="N5830" s="10"/>
      <c r="O5830" s="107">
        <v>6</v>
      </c>
      <c r="P5830" s="838">
        <v>12000</v>
      </c>
      <c r="Q5830" s="10">
        <v>1</v>
      </c>
      <c r="R5830" s="107">
        <v>12</v>
      </c>
    </row>
    <row r="5831" spans="1:18" s="843" customFormat="1" ht="33.75" x14ac:dyDescent="0.25">
      <c r="A5831" s="107" t="s">
        <v>28429</v>
      </c>
      <c r="B5831" s="10" t="s">
        <v>19548</v>
      </c>
      <c r="C5831" s="269" t="s">
        <v>30118</v>
      </c>
      <c r="D5831" s="841" t="s">
        <v>15634</v>
      </c>
      <c r="E5831" s="837">
        <v>1500</v>
      </c>
      <c r="F5831" s="269" t="s">
        <v>28679</v>
      </c>
      <c r="G5831" s="841" t="s">
        <v>28680</v>
      </c>
      <c r="H5831" s="842" t="s">
        <v>28681</v>
      </c>
      <c r="I5831" s="842" t="s">
        <v>19097</v>
      </c>
      <c r="J5831" s="107" t="s">
        <v>19330</v>
      </c>
      <c r="K5831" s="10" t="s">
        <v>28433</v>
      </c>
      <c r="L5831" s="10">
        <v>9</v>
      </c>
      <c r="M5831" s="838">
        <f t="shared" si="42"/>
        <v>13500</v>
      </c>
      <c r="N5831" s="10"/>
      <c r="O5831" s="107">
        <v>6</v>
      </c>
      <c r="P5831" s="838">
        <v>9000</v>
      </c>
      <c r="Q5831" s="10">
        <v>1</v>
      </c>
      <c r="R5831" s="107">
        <v>12</v>
      </c>
    </row>
    <row r="5832" spans="1:18" s="843" customFormat="1" ht="33.75" x14ac:dyDescent="0.25">
      <c r="A5832" s="107" t="s">
        <v>28429</v>
      </c>
      <c r="B5832" s="10" t="s">
        <v>19548</v>
      </c>
      <c r="C5832" s="269" t="s">
        <v>30118</v>
      </c>
      <c r="D5832" s="841" t="s">
        <v>15456</v>
      </c>
      <c r="E5832" s="837">
        <v>13000</v>
      </c>
      <c r="F5832" s="269">
        <v>21118220</v>
      </c>
      <c r="G5832" s="841" t="s">
        <v>28682</v>
      </c>
      <c r="H5832" s="842" t="s">
        <v>16725</v>
      </c>
      <c r="I5832" s="842" t="s">
        <v>19093</v>
      </c>
      <c r="J5832" s="107" t="s">
        <v>19576</v>
      </c>
      <c r="K5832" s="10"/>
      <c r="L5832" s="10"/>
      <c r="M5832" s="838"/>
      <c r="N5832" s="10"/>
      <c r="O5832" s="107">
        <v>6</v>
      </c>
      <c r="P5832" s="838">
        <v>78000</v>
      </c>
      <c r="Q5832" s="10">
        <v>1</v>
      </c>
      <c r="R5832" s="107">
        <v>12</v>
      </c>
    </row>
    <row r="5833" spans="1:18" s="843" customFormat="1" ht="33.75" x14ac:dyDescent="0.25">
      <c r="A5833" s="107" t="s">
        <v>28429</v>
      </c>
      <c r="B5833" s="10" t="s">
        <v>19548</v>
      </c>
      <c r="C5833" s="269" t="s">
        <v>30118</v>
      </c>
      <c r="D5833" s="841" t="s">
        <v>28468</v>
      </c>
      <c r="E5833" s="837">
        <v>10000</v>
      </c>
      <c r="F5833" s="269">
        <v>32761445</v>
      </c>
      <c r="G5833" s="841" t="s">
        <v>28683</v>
      </c>
      <c r="H5833" s="842" t="s">
        <v>15834</v>
      </c>
      <c r="I5833" s="842" t="s">
        <v>19093</v>
      </c>
      <c r="J5833" s="107" t="s">
        <v>19576</v>
      </c>
      <c r="K5833" s="10"/>
      <c r="L5833" s="10"/>
      <c r="M5833" s="838"/>
      <c r="N5833" s="10" t="s">
        <v>28471</v>
      </c>
      <c r="O5833" s="107">
        <v>1</v>
      </c>
      <c r="P5833" s="838">
        <v>10000</v>
      </c>
      <c r="Q5833" s="10">
        <v>1</v>
      </c>
      <c r="R5833" s="107">
        <v>12</v>
      </c>
    </row>
    <row r="5834" spans="1:18" s="843" customFormat="1" ht="33.75" x14ac:dyDescent="0.25">
      <c r="A5834" s="107" t="s">
        <v>28429</v>
      </c>
      <c r="B5834" s="10" t="s">
        <v>19548</v>
      </c>
      <c r="C5834" s="269" t="s">
        <v>30118</v>
      </c>
      <c r="D5834" s="841" t="s">
        <v>28684</v>
      </c>
      <c r="E5834" s="837">
        <v>5000</v>
      </c>
      <c r="F5834" s="269">
        <v>20036712</v>
      </c>
      <c r="G5834" s="841" t="s">
        <v>28685</v>
      </c>
      <c r="H5834" s="842" t="s">
        <v>16725</v>
      </c>
      <c r="I5834" s="842" t="s">
        <v>19093</v>
      </c>
      <c r="J5834" s="107" t="s">
        <v>19576</v>
      </c>
      <c r="K5834" s="10"/>
      <c r="L5834" s="10"/>
      <c r="M5834" s="838"/>
      <c r="N5834" s="10"/>
      <c r="O5834" s="107">
        <v>6</v>
      </c>
      <c r="P5834" s="838">
        <v>30000</v>
      </c>
      <c r="Q5834" s="10">
        <v>1</v>
      </c>
      <c r="R5834" s="107">
        <v>12</v>
      </c>
    </row>
    <row r="5835" spans="1:18" s="843" customFormat="1" ht="33.75" x14ac:dyDescent="0.25">
      <c r="A5835" s="107" t="s">
        <v>28429</v>
      </c>
      <c r="B5835" s="10" t="s">
        <v>19548</v>
      </c>
      <c r="C5835" s="269" t="s">
        <v>30118</v>
      </c>
      <c r="D5835" s="841" t="s">
        <v>15456</v>
      </c>
      <c r="E5835" s="837">
        <v>13000</v>
      </c>
      <c r="F5835" s="269" t="s">
        <v>28686</v>
      </c>
      <c r="G5835" s="841" t="s">
        <v>28687</v>
      </c>
      <c r="H5835" s="842" t="s">
        <v>16725</v>
      </c>
      <c r="I5835" s="842" t="s">
        <v>19093</v>
      </c>
      <c r="J5835" s="107" t="s">
        <v>19576</v>
      </c>
      <c r="K5835" s="10" t="s">
        <v>28471</v>
      </c>
      <c r="L5835" s="10">
        <v>9</v>
      </c>
      <c r="M5835" s="838">
        <f t="shared" ref="M5835:M5874" si="43">E5835*L5835</f>
        <v>117000</v>
      </c>
      <c r="N5835" s="10"/>
      <c r="O5835" s="107">
        <v>6</v>
      </c>
      <c r="P5835" s="838">
        <v>78000</v>
      </c>
      <c r="Q5835" s="10">
        <v>1</v>
      </c>
      <c r="R5835" s="107">
        <v>12</v>
      </c>
    </row>
    <row r="5836" spans="1:18" s="843" customFormat="1" ht="33.75" x14ac:dyDescent="0.25">
      <c r="A5836" s="107" t="s">
        <v>28429</v>
      </c>
      <c r="B5836" s="10" t="s">
        <v>19548</v>
      </c>
      <c r="C5836" s="269" t="s">
        <v>30118</v>
      </c>
      <c r="D5836" s="841" t="s">
        <v>28688</v>
      </c>
      <c r="E5836" s="837">
        <v>9000</v>
      </c>
      <c r="F5836" s="269" t="s">
        <v>28689</v>
      </c>
      <c r="G5836" s="841" t="s">
        <v>28690</v>
      </c>
      <c r="H5836" s="842" t="s">
        <v>16711</v>
      </c>
      <c r="I5836" s="842" t="s">
        <v>19093</v>
      </c>
      <c r="J5836" s="107" t="s">
        <v>19576</v>
      </c>
      <c r="K5836" s="10" t="s">
        <v>28433</v>
      </c>
      <c r="L5836" s="10">
        <v>9</v>
      </c>
      <c r="M5836" s="838">
        <f t="shared" si="43"/>
        <v>81000</v>
      </c>
      <c r="N5836" s="10"/>
      <c r="O5836" s="107">
        <v>6</v>
      </c>
      <c r="P5836" s="838">
        <v>54000</v>
      </c>
      <c r="Q5836" s="10">
        <v>1</v>
      </c>
      <c r="R5836" s="107">
        <v>12</v>
      </c>
    </row>
    <row r="5837" spans="1:18" s="843" customFormat="1" ht="33.75" x14ac:dyDescent="0.25">
      <c r="A5837" s="107" t="s">
        <v>28429</v>
      </c>
      <c r="B5837" s="10" t="s">
        <v>19548</v>
      </c>
      <c r="C5837" s="269" t="s">
        <v>30118</v>
      </c>
      <c r="D5837" s="841" t="s">
        <v>15644</v>
      </c>
      <c r="E5837" s="837">
        <v>4300</v>
      </c>
      <c r="F5837" s="269" t="s">
        <v>28691</v>
      </c>
      <c r="G5837" s="841" t="s">
        <v>28692</v>
      </c>
      <c r="H5837" s="842" t="s">
        <v>15644</v>
      </c>
      <c r="I5837" s="842" t="s">
        <v>16017</v>
      </c>
      <c r="J5837" s="107" t="s">
        <v>28437</v>
      </c>
      <c r="K5837" s="10" t="s">
        <v>28433</v>
      </c>
      <c r="L5837" s="10">
        <v>9</v>
      </c>
      <c r="M5837" s="838">
        <f t="shared" si="43"/>
        <v>38700</v>
      </c>
      <c r="N5837" s="10"/>
      <c r="O5837" s="107">
        <v>6</v>
      </c>
      <c r="P5837" s="838">
        <v>25800</v>
      </c>
      <c r="Q5837" s="10">
        <v>1</v>
      </c>
      <c r="R5837" s="107">
        <v>12</v>
      </c>
    </row>
    <row r="5838" spans="1:18" s="843" customFormat="1" ht="33.75" x14ac:dyDescent="0.25">
      <c r="A5838" s="107" t="s">
        <v>28429</v>
      </c>
      <c r="B5838" s="10" t="s">
        <v>19548</v>
      </c>
      <c r="C5838" s="269" t="s">
        <v>30118</v>
      </c>
      <c r="D5838" s="841" t="s">
        <v>28693</v>
      </c>
      <c r="E5838" s="837">
        <v>5000</v>
      </c>
      <c r="F5838" s="269" t="s">
        <v>28694</v>
      </c>
      <c r="G5838" s="841" t="s">
        <v>28695</v>
      </c>
      <c r="H5838" s="842" t="s">
        <v>28619</v>
      </c>
      <c r="I5838" s="842" t="s">
        <v>19093</v>
      </c>
      <c r="J5838" s="107" t="s">
        <v>19576</v>
      </c>
      <c r="K5838" s="10" t="s">
        <v>28433</v>
      </c>
      <c r="L5838" s="10">
        <v>9</v>
      </c>
      <c r="M5838" s="838">
        <f t="shared" si="43"/>
        <v>45000</v>
      </c>
      <c r="N5838" s="10"/>
      <c r="O5838" s="107">
        <v>6</v>
      </c>
      <c r="P5838" s="838">
        <v>30000</v>
      </c>
      <c r="Q5838" s="10">
        <v>1</v>
      </c>
      <c r="R5838" s="107">
        <v>12</v>
      </c>
    </row>
    <row r="5839" spans="1:18" s="843" customFormat="1" ht="33.75" x14ac:dyDescent="0.25">
      <c r="A5839" s="107" t="s">
        <v>28429</v>
      </c>
      <c r="B5839" s="10" t="s">
        <v>19548</v>
      </c>
      <c r="C5839" s="269" t="s">
        <v>30118</v>
      </c>
      <c r="D5839" s="841" t="s">
        <v>28571</v>
      </c>
      <c r="E5839" s="837">
        <v>7000</v>
      </c>
      <c r="F5839" s="269" t="s">
        <v>28696</v>
      </c>
      <c r="G5839" s="841" t="s">
        <v>28697</v>
      </c>
      <c r="H5839" s="842" t="s">
        <v>16725</v>
      </c>
      <c r="I5839" s="842" t="s">
        <v>19093</v>
      </c>
      <c r="J5839" s="107" t="s">
        <v>19576</v>
      </c>
      <c r="K5839" s="10" t="s">
        <v>28433</v>
      </c>
      <c r="L5839" s="10">
        <v>9</v>
      </c>
      <c r="M5839" s="838">
        <f t="shared" si="43"/>
        <v>63000</v>
      </c>
      <c r="N5839" s="10"/>
      <c r="O5839" s="107">
        <v>6</v>
      </c>
      <c r="P5839" s="838">
        <v>42000</v>
      </c>
      <c r="Q5839" s="10">
        <v>1</v>
      </c>
      <c r="R5839" s="107">
        <v>12</v>
      </c>
    </row>
    <row r="5840" spans="1:18" s="843" customFormat="1" ht="33.75" x14ac:dyDescent="0.25">
      <c r="A5840" s="107" t="s">
        <v>28429</v>
      </c>
      <c r="B5840" s="10" t="s">
        <v>19548</v>
      </c>
      <c r="C5840" s="269" t="s">
        <v>30118</v>
      </c>
      <c r="D5840" s="841" t="s">
        <v>28698</v>
      </c>
      <c r="E5840" s="837">
        <v>2500</v>
      </c>
      <c r="F5840" s="269" t="s">
        <v>28699</v>
      </c>
      <c r="G5840" s="841" t="s">
        <v>28700</v>
      </c>
      <c r="H5840" s="842" t="s">
        <v>28583</v>
      </c>
      <c r="I5840" s="842" t="s">
        <v>16017</v>
      </c>
      <c r="J5840" s="107" t="s">
        <v>28437</v>
      </c>
      <c r="K5840" s="10" t="s">
        <v>28433</v>
      </c>
      <c r="L5840" s="10">
        <v>9</v>
      </c>
      <c r="M5840" s="838">
        <f t="shared" si="43"/>
        <v>22500</v>
      </c>
      <c r="N5840" s="10"/>
      <c r="O5840" s="107">
        <v>6</v>
      </c>
      <c r="P5840" s="838">
        <v>15000</v>
      </c>
      <c r="Q5840" s="10">
        <v>1</v>
      </c>
      <c r="R5840" s="107">
        <v>12</v>
      </c>
    </row>
    <row r="5841" spans="1:18" s="843" customFormat="1" ht="33.75" x14ac:dyDescent="0.25">
      <c r="A5841" s="107" t="s">
        <v>28429</v>
      </c>
      <c r="B5841" s="10" t="s">
        <v>19548</v>
      </c>
      <c r="C5841" s="269" t="s">
        <v>30118</v>
      </c>
      <c r="D5841" s="841" t="s">
        <v>15678</v>
      </c>
      <c r="E5841" s="837">
        <v>3200</v>
      </c>
      <c r="F5841" s="269" t="s">
        <v>28701</v>
      </c>
      <c r="G5841" s="841" t="s">
        <v>28702</v>
      </c>
      <c r="H5841" s="842" t="s">
        <v>15585</v>
      </c>
      <c r="I5841" s="842" t="s">
        <v>19587</v>
      </c>
      <c r="J5841" s="107" t="s">
        <v>15678</v>
      </c>
      <c r="K5841" s="10" t="s">
        <v>28433</v>
      </c>
      <c r="L5841" s="10">
        <v>9</v>
      </c>
      <c r="M5841" s="838">
        <f t="shared" si="43"/>
        <v>28800</v>
      </c>
      <c r="N5841" s="10"/>
      <c r="O5841" s="107">
        <v>6</v>
      </c>
      <c r="P5841" s="838">
        <v>19200</v>
      </c>
      <c r="Q5841" s="10">
        <v>1</v>
      </c>
      <c r="R5841" s="107">
        <v>12</v>
      </c>
    </row>
    <row r="5842" spans="1:18" s="843" customFormat="1" ht="33.75" x14ac:dyDescent="0.25">
      <c r="A5842" s="107" t="s">
        <v>28429</v>
      </c>
      <c r="B5842" s="10" t="s">
        <v>19548</v>
      </c>
      <c r="C5842" s="269" t="s">
        <v>30118</v>
      </c>
      <c r="D5842" s="841" t="s">
        <v>15678</v>
      </c>
      <c r="E5842" s="837">
        <v>2500</v>
      </c>
      <c r="F5842" s="269" t="s">
        <v>28703</v>
      </c>
      <c r="G5842" s="841" t="s">
        <v>28704</v>
      </c>
      <c r="H5842" s="842" t="s">
        <v>15585</v>
      </c>
      <c r="I5842" s="842" t="s">
        <v>19587</v>
      </c>
      <c r="J5842" s="107" t="s">
        <v>15678</v>
      </c>
      <c r="K5842" s="10" t="s">
        <v>28433</v>
      </c>
      <c r="L5842" s="10">
        <v>9</v>
      </c>
      <c r="M5842" s="838">
        <f t="shared" si="43"/>
        <v>22500</v>
      </c>
      <c r="N5842" s="10"/>
      <c r="O5842" s="107">
        <v>6</v>
      </c>
      <c r="P5842" s="838">
        <v>15000</v>
      </c>
      <c r="Q5842" s="10">
        <v>1</v>
      </c>
      <c r="R5842" s="107">
        <v>12</v>
      </c>
    </row>
    <row r="5843" spans="1:18" s="843" customFormat="1" ht="33.75" x14ac:dyDescent="0.25">
      <c r="A5843" s="107" t="s">
        <v>28429</v>
      </c>
      <c r="B5843" s="10" t="s">
        <v>19548</v>
      </c>
      <c r="C5843" s="269" t="s">
        <v>30118</v>
      </c>
      <c r="D5843" s="841" t="s">
        <v>28705</v>
      </c>
      <c r="E5843" s="837">
        <v>10000</v>
      </c>
      <c r="F5843" s="269" t="s">
        <v>28706</v>
      </c>
      <c r="G5843" s="841" t="s">
        <v>28707</v>
      </c>
      <c r="H5843" s="842" t="s">
        <v>15575</v>
      </c>
      <c r="I5843" s="842" t="s">
        <v>19093</v>
      </c>
      <c r="J5843" s="107" t="s">
        <v>19330</v>
      </c>
      <c r="K5843" s="10" t="s">
        <v>28433</v>
      </c>
      <c r="L5843" s="10">
        <v>9</v>
      </c>
      <c r="M5843" s="838">
        <f t="shared" si="43"/>
        <v>90000</v>
      </c>
      <c r="N5843" s="10"/>
      <c r="O5843" s="107"/>
      <c r="P5843" s="838"/>
      <c r="Q5843" s="10"/>
      <c r="R5843" s="107"/>
    </row>
    <row r="5844" spans="1:18" s="843" customFormat="1" ht="33.75" x14ac:dyDescent="0.25">
      <c r="A5844" s="107" t="s">
        <v>28429</v>
      </c>
      <c r="B5844" s="10" t="s">
        <v>19548</v>
      </c>
      <c r="C5844" s="269" t="s">
        <v>30118</v>
      </c>
      <c r="D5844" s="841" t="s">
        <v>28708</v>
      </c>
      <c r="E5844" s="837">
        <v>1000</v>
      </c>
      <c r="F5844" s="269" t="s">
        <v>28709</v>
      </c>
      <c r="G5844" s="841" t="s">
        <v>28710</v>
      </c>
      <c r="H5844" s="842" t="s">
        <v>16694</v>
      </c>
      <c r="I5844" s="842" t="s">
        <v>19093</v>
      </c>
      <c r="J5844" s="107" t="s">
        <v>19576</v>
      </c>
      <c r="K5844" s="10" t="s">
        <v>28433</v>
      </c>
      <c r="L5844" s="10">
        <v>9</v>
      </c>
      <c r="M5844" s="838">
        <f t="shared" si="43"/>
        <v>9000</v>
      </c>
      <c r="N5844" s="10"/>
      <c r="O5844" s="107">
        <v>6</v>
      </c>
      <c r="P5844" s="838">
        <v>6000</v>
      </c>
      <c r="Q5844" s="10">
        <v>1</v>
      </c>
      <c r="R5844" s="107">
        <v>12</v>
      </c>
    </row>
    <row r="5845" spans="1:18" s="843" customFormat="1" ht="33.75" x14ac:dyDescent="0.25">
      <c r="A5845" s="107" t="s">
        <v>28429</v>
      </c>
      <c r="B5845" s="10" t="s">
        <v>19548</v>
      </c>
      <c r="C5845" s="269" t="s">
        <v>30118</v>
      </c>
      <c r="D5845" s="841" t="s">
        <v>15482</v>
      </c>
      <c r="E5845" s="837">
        <v>3200</v>
      </c>
      <c r="F5845" s="269" t="s">
        <v>28711</v>
      </c>
      <c r="G5845" s="841" t="s">
        <v>28712</v>
      </c>
      <c r="H5845" s="842" t="s">
        <v>15585</v>
      </c>
      <c r="I5845" s="842" t="s">
        <v>19587</v>
      </c>
      <c r="J5845" s="107" t="s">
        <v>16531</v>
      </c>
      <c r="K5845" s="10" t="s">
        <v>28433</v>
      </c>
      <c r="L5845" s="10">
        <v>9</v>
      </c>
      <c r="M5845" s="838">
        <f t="shared" si="43"/>
        <v>28800</v>
      </c>
      <c r="N5845" s="10"/>
      <c r="O5845" s="107">
        <v>6</v>
      </c>
      <c r="P5845" s="838">
        <v>19200</v>
      </c>
      <c r="Q5845" s="10">
        <v>1</v>
      </c>
      <c r="R5845" s="107">
        <v>12</v>
      </c>
    </row>
    <row r="5846" spans="1:18" s="843" customFormat="1" ht="33.75" x14ac:dyDescent="0.25">
      <c r="A5846" s="107" t="s">
        <v>28429</v>
      </c>
      <c r="B5846" s="10" t="s">
        <v>19548</v>
      </c>
      <c r="C5846" s="269" t="s">
        <v>30118</v>
      </c>
      <c r="D5846" s="841" t="s">
        <v>28446</v>
      </c>
      <c r="E5846" s="837">
        <v>3000</v>
      </c>
      <c r="F5846" s="269" t="s">
        <v>28713</v>
      </c>
      <c r="G5846" s="841" t="s">
        <v>28714</v>
      </c>
      <c r="H5846" s="842" t="s">
        <v>28715</v>
      </c>
      <c r="I5846" s="842" t="s">
        <v>19093</v>
      </c>
      <c r="J5846" s="107" t="s">
        <v>19576</v>
      </c>
      <c r="K5846" s="10" t="s">
        <v>28433</v>
      </c>
      <c r="L5846" s="10">
        <v>9</v>
      </c>
      <c r="M5846" s="838">
        <f t="shared" si="43"/>
        <v>27000</v>
      </c>
      <c r="N5846" s="10"/>
      <c r="O5846" s="107">
        <v>6</v>
      </c>
      <c r="P5846" s="838">
        <v>18000</v>
      </c>
      <c r="Q5846" s="10">
        <v>1</v>
      </c>
      <c r="R5846" s="107">
        <v>12</v>
      </c>
    </row>
    <row r="5847" spans="1:18" s="843" customFormat="1" ht="33.75" x14ac:dyDescent="0.25">
      <c r="A5847" s="107" t="s">
        <v>28429</v>
      </c>
      <c r="B5847" s="10" t="s">
        <v>19548</v>
      </c>
      <c r="C5847" s="269" t="s">
        <v>30118</v>
      </c>
      <c r="D5847" s="841" t="s">
        <v>19345</v>
      </c>
      <c r="E5847" s="837">
        <v>7000</v>
      </c>
      <c r="F5847" s="269" t="s">
        <v>28716</v>
      </c>
      <c r="G5847" s="841" t="s">
        <v>28717</v>
      </c>
      <c r="H5847" s="842" t="s">
        <v>16725</v>
      </c>
      <c r="I5847" s="842" t="s">
        <v>19093</v>
      </c>
      <c r="J5847" s="107" t="s">
        <v>19576</v>
      </c>
      <c r="K5847" s="10" t="s">
        <v>28433</v>
      </c>
      <c r="L5847" s="10">
        <v>9</v>
      </c>
      <c r="M5847" s="838">
        <f t="shared" si="43"/>
        <v>63000</v>
      </c>
      <c r="N5847" s="10"/>
      <c r="O5847" s="107">
        <v>6</v>
      </c>
      <c r="P5847" s="838">
        <v>42000</v>
      </c>
      <c r="Q5847" s="10">
        <v>1</v>
      </c>
      <c r="R5847" s="107">
        <v>12</v>
      </c>
    </row>
    <row r="5848" spans="1:18" s="843" customFormat="1" ht="33.75" x14ac:dyDescent="0.25">
      <c r="A5848" s="107" t="s">
        <v>28429</v>
      </c>
      <c r="B5848" s="10" t="s">
        <v>19548</v>
      </c>
      <c r="C5848" s="269" t="s">
        <v>30118</v>
      </c>
      <c r="D5848" s="841" t="s">
        <v>28440</v>
      </c>
      <c r="E5848" s="837">
        <v>4000</v>
      </c>
      <c r="F5848" s="269" t="s">
        <v>28718</v>
      </c>
      <c r="G5848" s="841" t="s">
        <v>28719</v>
      </c>
      <c r="H5848" s="842" t="s">
        <v>16739</v>
      </c>
      <c r="I5848" s="842" t="s">
        <v>19090</v>
      </c>
      <c r="J5848" s="107" t="s">
        <v>19330</v>
      </c>
      <c r="K5848" s="10" t="s">
        <v>28433</v>
      </c>
      <c r="L5848" s="10">
        <v>9</v>
      </c>
      <c r="M5848" s="838">
        <f t="shared" si="43"/>
        <v>36000</v>
      </c>
      <c r="N5848" s="10"/>
      <c r="O5848" s="107">
        <v>6</v>
      </c>
      <c r="P5848" s="838">
        <v>24000</v>
      </c>
      <c r="Q5848" s="10">
        <v>1</v>
      </c>
      <c r="R5848" s="107">
        <v>12</v>
      </c>
    </row>
    <row r="5849" spans="1:18" s="843" customFormat="1" ht="33.75" x14ac:dyDescent="0.25">
      <c r="A5849" s="107" t="s">
        <v>28429</v>
      </c>
      <c r="B5849" s="10" t="s">
        <v>19548</v>
      </c>
      <c r="C5849" s="269" t="s">
        <v>30118</v>
      </c>
      <c r="D5849" s="841" t="s">
        <v>15456</v>
      </c>
      <c r="E5849" s="837">
        <v>13000</v>
      </c>
      <c r="F5849" s="269" t="s">
        <v>28720</v>
      </c>
      <c r="G5849" s="841" t="s">
        <v>28721</v>
      </c>
      <c r="H5849" s="842" t="s">
        <v>16725</v>
      </c>
      <c r="I5849" s="842" t="s">
        <v>19093</v>
      </c>
      <c r="J5849" s="107" t="s">
        <v>19576</v>
      </c>
      <c r="K5849" s="10" t="s">
        <v>28471</v>
      </c>
      <c r="L5849" s="10">
        <v>9</v>
      </c>
      <c r="M5849" s="838">
        <f t="shared" si="43"/>
        <v>117000</v>
      </c>
      <c r="N5849" s="10"/>
      <c r="O5849" s="107">
        <v>6</v>
      </c>
      <c r="P5849" s="838">
        <v>78000</v>
      </c>
      <c r="Q5849" s="10">
        <v>1</v>
      </c>
      <c r="R5849" s="107">
        <v>12</v>
      </c>
    </row>
    <row r="5850" spans="1:18" s="843" customFormat="1" ht="33.75" x14ac:dyDescent="0.25">
      <c r="A5850" s="107" t="s">
        <v>28429</v>
      </c>
      <c r="B5850" s="10" t="s">
        <v>19548</v>
      </c>
      <c r="C5850" s="269" t="s">
        <v>30118</v>
      </c>
      <c r="D5850" s="841" t="s">
        <v>28722</v>
      </c>
      <c r="E5850" s="837">
        <v>9000</v>
      </c>
      <c r="F5850" s="269" t="s">
        <v>28723</v>
      </c>
      <c r="G5850" s="841" t="s">
        <v>28724</v>
      </c>
      <c r="H5850" s="842" t="s">
        <v>16725</v>
      </c>
      <c r="I5850" s="842" t="s">
        <v>19093</v>
      </c>
      <c r="J5850" s="107" t="s">
        <v>19576</v>
      </c>
      <c r="K5850" s="10" t="s">
        <v>28433</v>
      </c>
      <c r="L5850" s="10">
        <v>9</v>
      </c>
      <c r="M5850" s="838">
        <f t="shared" si="43"/>
        <v>81000</v>
      </c>
      <c r="N5850" s="10"/>
      <c r="O5850" s="107">
        <v>6</v>
      </c>
      <c r="P5850" s="838">
        <v>54000</v>
      </c>
      <c r="Q5850" s="10">
        <v>1</v>
      </c>
      <c r="R5850" s="107">
        <v>12</v>
      </c>
    </row>
    <row r="5851" spans="1:18" s="843" customFormat="1" ht="33.75" x14ac:dyDescent="0.25">
      <c r="A5851" s="107" t="s">
        <v>28429</v>
      </c>
      <c r="B5851" s="10" t="s">
        <v>19548</v>
      </c>
      <c r="C5851" s="269" t="s">
        <v>30118</v>
      </c>
      <c r="D5851" s="841" t="s">
        <v>15678</v>
      </c>
      <c r="E5851" s="837">
        <v>3000</v>
      </c>
      <c r="F5851" s="269" t="s">
        <v>28725</v>
      </c>
      <c r="G5851" s="841" t="s">
        <v>28726</v>
      </c>
      <c r="H5851" s="842" t="s">
        <v>15585</v>
      </c>
      <c r="I5851" s="842" t="s">
        <v>19587</v>
      </c>
      <c r="J5851" s="107" t="s">
        <v>15678</v>
      </c>
      <c r="K5851" s="10" t="s">
        <v>28433</v>
      </c>
      <c r="L5851" s="10">
        <v>9</v>
      </c>
      <c r="M5851" s="838">
        <f t="shared" si="43"/>
        <v>27000</v>
      </c>
      <c r="N5851" s="10"/>
      <c r="O5851" s="107">
        <v>6</v>
      </c>
      <c r="P5851" s="838">
        <v>18000</v>
      </c>
      <c r="Q5851" s="10">
        <v>1</v>
      </c>
      <c r="R5851" s="107">
        <v>12</v>
      </c>
    </row>
    <row r="5852" spans="1:18" s="843" customFormat="1" ht="33.75" x14ac:dyDescent="0.25">
      <c r="A5852" s="107" t="s">
        <v>28429</v>
      </c>
      <c r="B5852" s="10" t="s">
        <v>19548</v>
      </c>
      <c r="C5852" s="269" t="s">
        <v>30118</v>
      </c>
      <c r="D5852" s="841" t="s">
        <v>28468</v>
      </c>
      <c r="E5852" s="837">
        <v>12000</v>
      </c>
      <c r="F5852" s="269" t="s">
        <v>28727</v>
      </c>
      <c r="G5852" s="841" t="s">
        <v>28728</v>
      </c>
      <c r="H5852" s="842" t="s">
        <v>16725</v>
      </c>
      <c r="I5852" s="842" t="s">
        <v>19093</v>
      </c>
      <c r="J5852" s="107" t="s">
        <v>19576</v>
      </c>
      <c r="K5852" s="10" t="s">
        <v>28471</v>
      </c>
      <c r="L5852" s="10">
        <v>9</v>
      </c>
      <c r="M5852" s="838">
        <f t="shared" si="43"/>
        <v>108000</v>
      </c>
      <c r="N5852" s="10"/>
      <c r="O5852" s="107"/>
      <c r="P5852" s="838"/>
      <c r="Q5852" s="10"/>
      <c r="R5852" s="107"/>
    </row>
    <row r="5853" spans="1:18" s="843" customFormat="1" ht="33.75" x14ac:dyDescent="0.25">
      <c r="A5853" s="107" t="s">
        <v>28429</v>
      </c>
      <c r="B5853" s="10" t="s">
        <v>19548</v>
      </c>
      <c r="C5853" s="269" t="s">
        <v>30118</v>
      </c>
      <c r="D5853" s="841" t="s">
        <v>28729</v>
      </c>
      <c r="E5853" s="837">
        <v>8000</v>
      </c>
      <c r="F5853" s="269" t="s">
        <v>28730</v>
      </c>
      <c r="G5853" s="841" t="s">
        <v>28731</v>
      </c>
      <c r="H5853" s="842" t="s">
        <v>15575</v>
      </c>
      <c r="I5853" s="842" t="s">
        <v>19093</v>
      </c>
      <c r="J5853" s="107" t="s">
        <v>19330</v>
      </c>
      <c r="K5853" s="10" t="s">
        <v>28433</v>
      </c>
      <c r="L5853" s="10">
        <v>9</v>
      </c>
      <c r="M5853" s="838">
        <f t="shared" si="43"/>
        <v>72000</v>
      </c>
      <c r="N5853" s="10"/>
      <c r="O5853" s="107">
        <v>6</v>
      </c>
      <c r="P5853" s="838">
        <v>48000</v>
      </c>
      <c r="Q5853" s="10">
        <v>1</v>
      </c>
      <c r="R5853" s="107">
        <v>12</v>
      </c>
    </row>
    <row r="5854" spans="1:18" s="843" customFormat="1" ht="33.75" x14ac:dyDescent="0.25">
      <c r="A5854" s="107" t="s">
        <v>28429</v>
      </c>
      <c r="B5854" s="10" t="s">
        <v>19548</v>
      </c>
      <c r="C5854" s="269" t="s">
        <v>30118</v>
      </c>
      <c r="D5854" s="841" t="s">
        <v>15644</v>
      </c>
      <c r="E5854" s="837">
        <v>4000</v>
      </c>
      <c r="F5854" s="269" t="s">
        <v>28732</v>
      </c>
      <c r="G5854" s="841" t="s">
        <v>28733</v>
      </c>
      <c r="H5854" s="842" t="s">
        <v>15906</v>
      </c>
      <c r="I5854" s="842" t="s">
        <v>16017</v>
      </c>
      <c r="J5854" s="107" t="s">
        <v>28437</v>
      </c>
      <c r="K5854" s="10" t="s">
        <v>28433</v>
      </c>
      <c r="L5854" s="10">
        <v>9</v>
      </c>
      <c r="M5854" s="838">
        <f t="shared" si="43"/>
        <v>36000</v>
      </c>
      <c r="N5854" s="10"/>
      <c r="O5854" s="107">
        <v>6</v>
      </c>
      <c r="P5854" s="838">
        <v>24000</v>
      </c>
      <c r="Q5854" s="10">
        <v>1</v>
      </c>
      <c r="R5854" s="107">
        <v>12</v>
      </c>
    </row>
    <row r="5855" spans="1:18" s="843" customFormat="1" ht="33.75" x14ac:dyDescent="0.25">
      <c r="A5855" s="107" t="s">
        <v>28429</v>
      </c>
      <c r="B5855" s="10" t="s">
        <v>19548</v>
      </c>
      <c r="C5855" s="269" t="s">
        <v>30118</v>
      </c>
      <c r="D5855" s="841" t="s">
        <v>28652</v>
      </c>
      <c r="E5855" s="837">
        <v>8500</v>
      </c>
      <c r="F5855" s="269" t="s">
        <v>28734</v>
      </c>
      <c r="G5855" s="841" t="s">
        <v>28735</v>
      </c>
      <c r="H5855" s="842" t="s">
        <v>16736</v>
      </c>
      <c r="I5855" s="842" t="s">
        <v>19093</v>
      </c>
      <c r="J5855" s="107" t="s">
        <v>19330</v>
      </c>
      <c r="K5855" s="10" t="s">
        <v>28433</v>
      </c>
      <c r="L5855" s="10">
        <v>9</v>
      </c>
      <c r="M5855" s="838">
        <f t="shared" si="43"/>
        <v>76500</v>
      </c>
      <c r="N5855" s="10"/>
      <c r="O5855" s="107"/>
      <c r="P5855" s="838"/>
      <c r="Q5855" s="10"/>
      <c r="R5855" s="107"/>
    </row>
    <row r="5856" spans="1:18" s="843" customFormat="1" ht="33.75" x14ac:dyDescent="0.25">
      <c r="A5856" s="107" t="s">
        <v>28429</v>
      </c>
      <c r="B5856" s="10" t="s">
        <v>19548</v>
      </c>
      <c r="C5856" s="269" t="s">
        <v>30118</v>
      </c>
      <c r="D5856" s="841" t="s">
        <v>28446</v>
      </c>
      <c r="E5856" s="837">
        <v>5000</v>
      </c>
      <c r="F5856" s="269" t="s">
        <v>28736</v>
      </c>
      <c r="G5856" s="841" t="s">
        <v>28737</v>
      </c>
      <c r="H5856" s="842" t="s">
        <v>16725</v>
      </c>
      <c r="I5856" s="842" t="s">
        <v>19093</v>
      </c>
      <c r="J5856" s="107" t="s">
        <v>19576</v>
      </c>
      <c r="K5856" s="10" t="s">
        <v>28433</v>
      </c>
      <c r="L5856" s="10">
        <v>9</v>
      </c>
      <c r="M5856" s="838">
        <f t="shared" si="43"/>
        <v>45000</v>
      </c>
      <c r="N5856" s="10"/>
      <c r="O5856" s="107">
        <v>6</v>
      </c>
      <c r="P5856" s="838">
        <v>30000</v>
      </c>
      <c r="Q5856" s="10">
        <v>1</v>
      </c>
      <c r="R5856" s="107">
        <v>12</v>
      </c>
    </row>
    <row r="5857" spans="1:18" s="843" customFormat="1" ht="33.75" x14ac:dyDescent="0.25">
      <c r="A5857" s="107" t="s">
        <v>28429</v>
      </c>
      <c r="B5857" s="10" t="s">
        <v>19548</v>
      </c>
      <c r="C5857" s="269" t="s">
        <v>30118</v>
      </c>
      <c r="D5857" s="841" t="s">
        <v>15644</v>
      </c>
      <c r="E5857" s="837">
        <v>4000</v>
      </c>
      <c r="F5857" s="269" t="s">
        <v>28738</v>
      </c>
      <c r="G5857" s="841" t="s">
        <v>28739</v>
      </c>
      <c r="H5857" s="842" t="s">
        <v>15906</v>
      </c>
      <c r="I5857" s="842" t="s">
        <v>16017</v>
      </c>
      <c r="J5857" s="107" t="s">
        <v>28437</v>
      </c>
      <c r="K5857" s="10" t="s">
        <v>28433</v>
      </c>
      <c r="L5857" s="10">
        <v>9</v>
      </c>
      <c r="M5857" s="838">
        <f t="shared" si="43"/>
        <v>36000</v>
      </c>
      <c r="N5857" s="10"/>
      <c r="O5857" s="107">
        <v>6</v>
      </c>
      <c r="P5857" s="838">
        <v>24000</v>
      </c>
      <c r="Q5857" s="10">
        <v>1</v>
      </c>
      <c r="R5857" s="107">
        <v>12</v>
      </c>
    </row>
    <row r="5858" spans="1:18" s="843" customFormat="1" ht="33.75" x14ac:dyDescent="0.25">
      <c r="A5858" s="107" t="s">
        <v>28429</v>
      </c>
      <c r="B5858" s="10" t="s">
        <v>19548</v>
      </c>
      <c r="C5858" s="269" t="s">
        <v>30118</v>
      </c>
      <c r="D5858" s="841" t="s">
        <v>15460</v>
      </c>
      <c r="E5858" s="837">
        <v>14500</v>
      </c>
      <c r="F5858" s="269" t="s">
        <v>28740</v>
      </c>
      <c r="G5858" s="841" t="s">
        <v>28741</v>
      </c>
      <c r="H5858" s="842" t="s">
        <v>16685</v>
      </c>
      <c r="I5858" s="842" t="s">
        <v>28461</v>
      </c>
      <c r="J5858" s="107" t="s">
        <v>19576</v>
      </c>
      <c r="K5858" s="10" t="s">
        <v>28471</v>
      </c>
      <c r="L5858" s="10">
        <v>9</v>
      </c>
      <c r="M5858" s="838">
        <f t="shared" si="43"/>
        <v>130500</v>
      </c>
      <c r="N5858" s="10" t="s">
        <v>28471</v>
      </c>
      <c r="O5858" s="107">
        <v>3</v>
      </c>
      <c r="P5858" s="838">
        <v>39000</v>
      </c>
      <c r="Q5858" s="10">
        <v>1</v>
      </c>
      <c r="R5858" s="107">
        <v>12</v>
      </c>
    </row>
    <row r="5859" spans="1:18" s="843" customFormat="1" ht="33.75" x14ac:dyDescent="0.25">
      <c r="A5859" s="107" t="s">
        <v>28429</v>
      </c>
      <c r="B5859" s="10" t="s">
        <v>19548</v>
      </c>
      <c r="C5859" s="269" t="s">
        <v>30118</v>
      </c>
      <c r="D5859" s="841" t="s">
        <v>28446</v>
      </c>
      <c r="E5859" s="837">
        <v>5000</v>
      </c>
      <c r="F5859" s="269" t="s">
        <v>28742</v>
      </c>
      <c r="G5859" s="841" t="s">
        <v>28743</v>
      </c>
      <c r="H5859" s="842" t="s">
        <v>28480</v>
      </c>
      <c r="I5859" s="842" t="s">
        <v>19090</v>
      </c>
      <c r="J5859" s="107" t="s">
        <v>19330</v>
      </c>
      <c r="K5859" s="10" t="s">
        <v>28433</v>
      </c>
      <c r="L5859" s="10">
        <v>9</v>
      </c>
      <c r="M5859" s="838">
        <f t="shared" si="43"/>
        <v>45000</v>
      </c>
      <c r="N5859" s="10"/>
      <c r="O5859" s="107">
        <v>6</v>
      </c>
      <c r="P5859" s="838">
        <v>30000</v>
      </c>
      <c r="Q5859" s="10">
        <v>1</v>
      </c>
      <c r="R5859" s="107">
        <v>12</v>
      </c>
    </row>
    <row r="5860" spans="1:18" s="843" customFormat="1" ht="33.75" x14ac:dyDescent="0.25">
      <c r="A5860" s="107" t="s">
        <v>28429</v>
      </c>
      <c r="B5860" s="10" t="s">
        <v>19548</v>
      </c>
      <c r="C5860" s="269" t="s">
        <v>30118</v>
      </c>
      <c r="D5860" s="841" t="s">
        <v>28468</v>
      </c>
      <c r="E5860" s="837">
        <v>10000</v>
      </c>
      <c r="F5860" s="269" t="s">
        <v>28744</v>
      </c>
      <c r="G5860" s="841" t="s">
        <v>28745</v>
      </c>
      <c r="H5860" s="842" t="s">
        <v>15575</v>
      </c>
      <c r="I5860" s="842" t="s">
        <v>19093</v>
      </c>
      <c r="J5860" s="107" t="s">
        <v>19330</v>
      </c>
      <c r="K5860" s="10" t="s">
        <v>28471</v>
      </c>
      <c r="L5860" s="10">
        <v>9</v>
      </c>
      <c r="M5860" s="838">
        <f t="shared" si="43"/>
        <v>90000</v>
      </c>
      <c r="N5860" s="10"/>
      <c r="O5860" s="107"/>
      <c r="P5860" s="838"/>
      <c r="Q5860" s="10"/>
      <c r="R5860" s="107"/>
    </row>
    <row r="5861" spans="1:18" s="843" customFormat="1" ht="33.75" x14ac:dyDescent="0.25">
      <c r="A5861" s="107" t="s">
        <v>28429</v>
      </c>
      <c r="B5861" s="10" t="s">
        <v>19548</v>
      </c>
      <c r="C5861" s="269" t="s">
        <v>30118</v>
      </c>
      <c r="D5861" s="841" t="s">
        <v>28440</v>
      </c>
      <c r="E5861" s="837">
        <v>3000</v>
      </c>
      <c r="F5861" s="269" t="s">
        <v>28746</v>
      </c>
      <c r="G5861" s="841" t="s">
        <v>28747</v>
      </c>
      <c r="H5861" s="842" t="s">
        <v>16723</v>
      </c>
      <c r="I5861" s="842" t="s">
        <v>16017</v>
      </c>
      <c r="J5861" s="107" t="s">
        <v>28437</v>
      </c>
      <c r="K5861" s="10" t="s">
        <v>28433</v>
      </c>
      <c r="L5861" s="10">
        <v>9</v>
      </c>
      <c r="M5861" s="838">
        <f t="shared" si="43"/>
        <v>27000</v>
      </c>
      <c r="N5861" s="10"/>
      <c r="O5861" s="107">
        <v>6</v>
      </c>
      <c r="P5861" s="838">
        <v>18000</v>
      </c>
      <c r="Q5861" s="10">
        <v>1</v>
      </c>
      <c r="R5861" s="107">
        <v>12</v>
      </c>
    </row>
    <row r="5862" spans="1:18" s="843" customFormat="1" ht="33.75" x14ac:dyDescent="0.25">
      <c r="A5862" s="107" t="s">
        <v>28429</v>
      </c>
      <c r="B5862" s="10" t="s">
        <v>19548</v>
      </c>
      <c r="C5862" s="269" t="s">
        <v>30118</v>
      </c>
      <c r="D5862" s="841" t="s">
        <v>28748</v>
      </c>
      <c r="E5862" s="837">
        <v>7500</v>
      </c>
      <c r="F5862" s="269" t="s">
        <v>28749</v>
      </c>
      <c r="G5862" s="841" t="s">
        <v>28750</v>
      </c>
      <c r="H5862" s="842" t="s">
        <v>16736</v>
      </c>
      <c r="I5862" s="842" t="s">
        <v>19093</v>
      </c>
      <c r="J5862" s="107" t="s">
        <v>19330</v>
      </c>
      <c r="K5862" s="10" t="s">
        <v>28433</v>
      </c>
      <c r="L5862" s="10">
        <v>9</v>
      </c>
      <c r="M5862" s="838">
        <f t="shared" si="43"/>
        <v>67500</v>
      </c>
      <c r="N5862" s="10"/>
      <c r="O5862" s="107">
        <v>6</v>
      </c>
      <c r="P5862" s="838">
        <v>45000</v>
      </c>
      <c r="Q5862" s="10">
        <v>1</v>
      </c>
      <c r="R5862" s="107">
        <v>12</v>
      </c>
    </row>
    <row r="5863" spans="1:18" s="843" customFormat="1" ht="33.75" x14ac:dyDescent="0.25">
      <c r="A5863" s="107" t="s">
        <v>28429</v>
      </c>
      <c r="B5863" s="10" t="s">
        <v>19548</v>
      </c>
      <c r="C5863" s="269" t="s">
        <v>30118</v>
      </c>
      <c r="D5863" s="841" t="s">
        <v>19345</v>
      </c>
      <c r="E5863" s="837">
        <v>4500</v>
      </c>
      <c r="F5863" s="269" t="s">
        <v>28751</v>
      </c>
      <c r="G5863" s="841" t="s">
        <v>28752</v>
      </c>
      <c r="H5863" s="842" t="s">
        <v>16734</v>
      </c>
      <c r="I5863" s="842" t="s">
        <v>19093</v>
      </c>
      <c r="J5863" s="107" t="s">
        <v>19576</v>
      </c>
      <c r="K5863" s="10" t="s">
        <v>28433</v>
      </c>
      <c r="L5863" s="10">
        <v>9</v>
      </c>
      <c r="M5863" s="838">
        <f t="shared" si="43"/>
        <v>40500</v>
      </c>
      <c r="N5863" s="10"/>
      <c r="O5863" s="107">
        <v>6</v>
      </c>
      <c r="P5863" s="838">
        <v>27000</v>
      </c>
      <c r="Q5863" s="10">
        <v>1</v>
      </c>
      <c r="R5863" s="107">
        <v>12</v>
      </c>
    </row>
    <row r="5864" spans="1:18" s="843" customFormat="1" ht="33.75" x14ac:dyDescent="0.25">
      <c r="A5864" s="107" t="s">
        <v>28429</v>
      </c>
      <c r="B5864" s="10" t="s">
        <v>19548</v>
      </c>
      <c r="C5864" s="269" t="s">
        <v>30118</v>
      </c>
      <c r="D5864" s="841" t="s">
        <v>28584</v>
      </c>
      <c r="E5864" s="837">
        <v>1500</v>
      </c>
      <c r="F5864" s="269" t="s">
        <v>28753</v>
      </c>
      <c r="G5864" s="841" t="s">
        <v>28754</v>
      </c>
      <c r="H5864" s="842" t="s">
        <v>16687</v>
      </c>
      <c r="I5864" s="842" t="s">
        <v>16017</v>
      </c>
      <c r="J5864" s="107" t="s">
        <v>28437</v>
      </c>
      <c r="K5864" s="10" t="s">
        <v>28433</v>
      </c>
      <c r="L5864" s="10">
        <v>9</v>
      </c>
      <c r="M5864" s="838">
        <f t="shared" si="43"/>
        <v>13500</v>
      </c>
      <c r="N5864" s="10"/>
      <c r="O5864" s="107">
        <v>6</v>
      </c>
      <c r="P5864" s="838">
        <v>9000</v>
      </c>
      <c r="Q5864" s="10">
        <v>1</v>
      </c>
      <c r="R5864" s="107">
        <v>12</v>
      </c>
    </row>
    <row r="5865" spans="1:18" s="843" customFormat="1" ht="33.75" x14ac:dyDescent="0.25">
      <c r="A5865" s="107" t="s">
        <v>28429</v>
      </c>
      <c r="B5865" s="10" t="s">
        <v>19548</v>
      </c>
      <c r="C5865" s="269" t="s">
        <v>30118</v>
      </c>
      <c r="D5865" s="841" t="s">
        <v>28755</v>
      </c>
      <c r="E5865" s="837">
        <v>5000</v>
      </c>
      <c r="F5865" s="269" t="s">
        <v>28756</v>
      </c>
      <c r="G5865" s="841" t="s">
        <v>28757</v>
      </c>
      <c r="H5865" s="842" t="s">
        <v>15575</v>
      </c>
      <c r="I5865" s="842" t="s">
        <v>19093</v>
      </c>
      <c r="J5865" s="107" t="s">
        <v>19330</v>
      </c>
      <c r="K5865" s="10" t="s">
        <v>28433</v>
      </c>
      <c r="L5865" s="10">
        <v>9</v>
      </c>
      <c r="M5865" s="838">
        <f t="shared" si="43"/>
        <v>45000</v>
      </c>
      <c r="N5865" s="10"/>
      <c r="O5865" s="107">
        <v>6</v>
      </c>
      <c r="P5865" s="838">
        <v>30000</v>
      </c>
      <c r="Q5865" s="10">
        <v>1</v>
      </c>
      <c r="R5865" s="107">
        <v>12</v>
      </c>
    </row>
    <row r="5866" spans="1:18" s="843" customFormat="1" ht="33.75" x14ac:dyDescent="0.25">
      <c r="A5866" s="107" t="s">
        <v>28429</v>
      </c>
      <c r="B5866" s="10" t="s">
        <v>19548</v>
      </c>
      <c r="C5866" s="269" t="s">
        <v>30118</v>
      </c>
      <c r="D5866" s="841" t="s">
        <v>28758</v>
      </c>
      <c r="E5866" s="837">
        <v>5000</v>
      </c>
      <c r="F5866" s="269" t="s">
        <v>28759</v>
      </c>
      <c r="G5866" s="841" t="s">
        <v>28760</v>
      </c>
      <c r="H5866" s="842" t="s">
        <v>16728</v>
      </c>
      <c r="I5866" s="842" t="s">
        <v>19093</v>
      </c>
      <c r="J5866" s="107" t="s">
        <v>19576</v>
      </c>
      <c r="K5866" s="10" t="s">
        <v>28433</v>
      </c>
      <c r="L5866" s="10">
        <v>9</v>
      </c>
      <c r="M5866" s="838">
        <f t="shared" si="43"/>
        <v>45000</v>
      </c>
      <c r="N5866" s="10"/>
      <c r="O5866" s="107">
        <v>6</v>
      </c>
      <c r="P5866" s="838">
        <v>30000</v>
      </c>
      <c r="Q5866" s="10">
        <v>1</v>
      </c>
      <c r="R5866" s="107">
        <v>12</v>
      </c>
    </row>
    <row r="5867" spans="1:18" s="843" customFormat="1" ht="33.75" x14ac:dyDescent="0.25">
      <c r="A5867" s="107" t="s">
        <v>28429</v>
      </c>
      <c r="B5867" s="10" t="s">
        <v>19548</v>
      </c>
      <c r="C5867" s="269" t="s">
        <v>30118</v>
      </c>
      <c r="D5867" s="841" t="s">
        <v>28555</v>
      </c>
      <c r="E5867" s="837">
        <v>7500</v>
      </c>
      <c r="F5867" s="269" t="s">
        <v>28761</v>
      </c>
      <c r="G5867" s="841" t="s">
        <v>28762</v>
      </c>
      <c r="H5867" s="842" t="s">
        <v>28763</v>
      </c>
      <c r="I5867" s="842" t="s">
        <v>19093</v>
      </c>
      <c r="J5867" s="107" t="s">
        <v>19330</v>
      </c>
      <c r="K5867" s="10" t="s">
        <v>28433</v>
      </c>
      <c r="L5867" s="10">
        <v>9</v>
      </c>
      <c r="M5867" s="838">
        <f t="shared" si="43"/>
        <v>67500</v>
      </c>
      <c r="N5867" s="10"/>
      <c r="O5867" s="107"/>
      <c r="P5867" s="838"/>
      <c r="Q5867" s="10"/>
      <c r="R5867" s="107"/>
    </row>
    <row r="5868" spans="1:18" s="843" customFormat="1" ht="33.75" x14ac:dyDescent="0.25">
      <c r="A5868" s="107" t="s">
        <v>28429</v>
      </c>
      <c r="B5868" s="10" t="s">
        <v>19548</v>
      </c>
      <c r="C5868" s="269" t="s">
        <v>30118</v>
      </c>
      <c r="D5868" s="841" t="s">
        <v>15986</v>
      </c>
      <c r="E5868" s="837">
        <v>6500</v>
      </c>
      <c r="F5868" s="269" t="s">
        <v>28764</v>
      </c>
      <c r="G5868" s="841" t="s">
        <v>28765</v>
      </c>
      <c r="H5868" s="842" t="s">
        <v>28766</v>
      </c>
      <c r="I5868" s="842" t="s">
        <v>19093</v>
      </c>
      <c r="J5868" s="107" t="s">
        <v>19330</v>
      </c>
      <c r="K5868" s="10" t="s">
        <v>28433</v>
      </c>
      <c r="L5868" s="10">
        <v>9</v>
      </c>
      <c r="M5868" s="838">
        <f t="shared" si="43"/>
        <v>58500</v>
      </c>
      <c r="N5868" s="10"/>
      <c r="O5868" s="107">
        <v>6</v>
      </c>
      <c r="P5868" s="838">
        <v>39000</v>
      </c>
      <c r="Q5868" s="10">
        <v>1</v>
      </c>
      <c r="R5868" s="107">
        <v>12</v>
      </c>
    </row>
    <row r="5869" spans="1:18" s="843" customFormat="1" ht="33.75" x14ac:dyDescent="0.25">
      <c r="A5869" s="107" t="s">
        <v>28429</v>
      </c>
      <c r="B5869" s="10" t="s">
        <v>19548</v>
      </c>
      <c r="C5869" s="269" t="s">
        <v>30118</v>
      </c>
      <c r="D5869" s="841" t="s">
        <v>15644</v>
      </c>
      <c r="E5869" s="837">
        <v>4000</v>
      </c>
      <c r="F5869" s="269" t="s">
        <v>28767</v>
      </c>
      <c r="G5869" s="841" t="s">
        <v>28768</v>
      </c>
      <c r="H5869" s="842" t="s">
        <v>28769</v>
      </c>
      <c r="I5869" s="842" t="s">
        <v>16017</v>
      </c>
      <c r="J5869" s="107" t="s">
        <v>28437</v>
      </c>
      <c r="K5869" s="10" t="s">
        <v>28433</v>
      </c>
      <c r="L5869" s="10">
        <v>9</v>
      </c>
      <c r="M5869" s="838">
        <f t="shared" si="43"/>
        <v>36000</v>
      </c>
      <c r="N5869" s="10"/>
      <c r="O5869" s="107">
        <v>6</v>
      </c>
      <c r="P5869" s="838">
        <v>24000</v>
      </c>
      <c r="Q5869" s="10">
        <v>1</v>
      </c>
      <c r="R5869" s="107">
        <v>12</v>
      </c>
    </row>
    <row r="5870" spans="1:18" s="843" customFormat="1" ht="33.75" x14ac:dyDescent="0.25">
      <c r="A5870" s="107" t="s">
        <v>28429</v>
      </c>
      <c r="B5870" s="10" t="s">
        <v>19548</v>
      </c>
      <c r="C5870" s="269" t="s">
        <v>30118</v>
      </c>
      <c r="D5870" s="841" t="s">
        <v>28770</v>
      </c>
      <c r="E5870" s="837">
        <v>9000</v>
      </c>
      <c r="F5870" s="269" t="s">
        <v>28771</v>
      </c>
      <c r="G5870" s="841" t="s">
        <v>28772</v>
      </c>
      <c r="H5870" s="842" t="s">
        <v>16694</v>
      </c>
      <c r="I5870" s="842" t="s">
        <v>19093</v>
      </c>
      <c r="J5870" s="107" t="s">
        <v>19576</v>
      </c>
      <c r="K5870" s="10" t="s">
        <v>28433</v>
      </c>
      <c r="L5870" s="10">
        <v>9</v>
      </c>
      <c r="M5870" s="838">
        <f t="shared" si="43"/>
        <v>81000</v>
      </c>
      <c r="N5870" s="10"/>
      <c r="O5870" s="107">
        <v>6</v>
      </c>
      <c r="P5870" s="838">
        <v>54000</v>
      </c>
      <c r="Q5870" s="10">
        <v>1</v>
      </c>
      <c r="R5870" s="107">
        <v>12</v>
      </c>
    </row>
    <row r="5871" spans="1:18" s="843" customFormat="1" ht="33.75" x14ac:dyDescent="0.25">
      <c r="A5871" s="107" t="s">
        <v>28429</v>
      </c>
      <c r="B5871" s="10" t="s">
        <v>19548</v>
      </c>
      <c r="C5871" s="269" t="s">
        <v>30118</v>
      </c>
      <c r="D5871" s="841" t="s">
        <v>15644</v>
      </c>
      <c r="E5871" s="837">
        <v>1000</v>
      </c>
      <c r="F5871" s="269" t="s">
        <v>28773</v>
      </c>
      <c r="G5871" s="841" t="s">
        <v>28774</v>
      </c>
      <c r="H5871" s="842" t="s">
        <v>15644</v>
      </c>
      <c r="I5871" s="842" t="s">
        <v>16017</v>
      </c>
      <c r="J5871" s="107" t="s">
        <v>28437</v>
      </c>
      <c r="K5871" s="10" t="s">
        <v>28433</v>
      </c>
      <c r="L5871" s="10">
        <v>9</v>
      </c>
      <c r="M5871" s="838">
        <f t="shared" si="43"/>
        <v>9000</v>
      </c>
      <c r="N5871" s="10"/>
      <c r="O5871" s="107">
        <v>6</v>
      </c>
      <c r="P5871" s="838">
        <v>6000</v>
      </c>
      <c r="Q5871" s="10">
        <v>1</v>
      </c>
      <c r="R5871" s="107">
        <v>12</v>
      </c>
    </row>
    <row r="5872" spans="1:18" s="843" customFormat="1" ht="33.75" x14ac:dyDescent="0.25">
      <c r="A5872" s="107" t="s">
        <v>28429</v>
      </c>
      <c r="B5872" s="10" t="s">
        <v>19548</v>
      </c>
      <c r="C5872" s="269" t="s">
        <v>30118</v>
      </c>
      <c r="D5872" s="841" t="s">
        <v>28775</v>
      </c>
      <c r="E5872" s="837">
        <v>7000</v>
      </c>
      <c r="F5872" s="269" t="s">
        <v>28776</v>
      </c>
      <c r="G5872" s="841" t="s">
        <v>28777</v>
      </c>
      <c r="H5872" s="842" t="s">
        <v>28501</v>
      </c>
      <c r="I5872" s="842" t="s">
        <v>19093</v>
      </c>
      <c r="J5872" s="107" t="s">
        <v>19576</v>
      </c>
      <c r="K5872" s="10" t="s">
        <v>28433</v>
      </c>
      <c r="L5872" s="10">
        <v>9</v>
      </c>
      <c r="M5872" s="838">
        <f t="shared" si="43"/>
        <v>63000</v>
      </c>
      <c r="N5872" s="10"/>
      <c r="O5872" s="107">
        <v>6</v>
      </c>
      <c r="P5872" s="838">
        <v>42000</v>
      </c>
      <c r="Q5872" s="10">
        <v>1</v>
      </c>
      <c r="R5872" s="107">
        <v>12</v>
      </c>
    </row>
    <row r="5873" spans="1:18" s="843" customFormat="1" ht="33.75" x14ac:dyDescent="0.25">
      <c r="A5873" s="107" t="s">
        <v>28429</v>
      </c>
      <c r="B5873" s="10" t="s">
        <v>19548</v>
      </c>
      <c r="C5873" s="269" t="s">
        <v>30118</v>
      </c>
      <c r="D5873" s="841" t="s">
        <v>26012</v>
      </c>
      <c r="E5873" s="837">
        <v>8000</v>
      </c>
      <c r="F5873" s="269" t="s">
        <v>28778</v>
      </c>
      <c r="G5873" s="841" t="s">
        <v>28779</v>
      </c>
      <c r="H5873" s="842" t="s">
        <v>16355</v>
      </c>
      <c r="I5873" s="842" t="s">
        <v>19093</v>
      </c>
      <c r="J5873" s="107" t="s">
        <v>19330</v>
      </c>
      <c r="K5873" s="10" t="s">
        <v>28433</v>
      </c>
      <c r="L5873" s="10">
        <v>9</v>
      </c>
      <c r="M5873" s="838">
        <f t="shared" si="43"/>
        <v>72000</v>
      </c>
      <c r="N5873" s="10"/>
      <c r="O5873" s="107">
        <v>6</v>
      </c>
      <c r="P5873" s="838">
        <v>48000</v>
      </c>
      <c r="Q5873" s="10">
        <v>1</v>
      </c>
      <c r="R5873" s="107">
        <v>12</v>
      </c>
    </row>
    <row r="5874" spans="1:18" s="843" customFormat="1" ht="33.75" x14ac:dyDescent="0.25">
      <c r="A5874" s="107" t="s">
        <v>28429</v>
      </c>
      <c r="B5874" s="10" t="s">
        <v>19548</v>
      </c>
      <c r="C5874" s="269" t="s">
        <v>30118</v>
      </c>
      <c r="D5874" s="841" t="s">
        <v>28780</v>
      </c>
      <c r="E5874" s="837">
        <v>9000</v>
      </c>
      <c r="F5874" s="269" t="s">
        <v>28781</v>
      </c>
      <c r="G5874" s="841" t="s">
        <v>28782</v>
      </c>
      <c r="H5874" s="842" t="s">
        <v>16725</v>
      </c>
      <c r="I5874" s="842" t="s">
        <v>19093</v>
      </c>
      <c r="J5874" s="107" t="s">
        <v>19576</v>
      </c>
      <c r="K5874" s="10" t="s">
        <v>28433</v>
      </c>
      <c r="L5874" s="10">
        <v>9</v>
      </c>
      <c r="M5874" s="838">
        <f t="shared" si="43"/>
        <v>81000</v>
      </c>
      <c r="N5874" s="10"/>
      <c r="O5874" s="107">
        <v>6</v>
      </c>
      <c r="P5874" s="838">
        <v>54000</v>
      </c>
      <c r="Q5874" s="10">
        <v>1</v>
      </c>
      <c r="R5874" s="107">
        <v>12</v>
      </c>
    </row>
    <row r="5875" spans="1:18" s="843" customFormat="1" ht="33.75" x14ac:dyDescent="0.25">
      <c r="A5875" s="107" t="s">
        <v>28429</v>
      </c>
      <c r="B5875" s="10" t="s">
        <v>19548</v>
      </c>
      <c r="C5875" s="269" t="s">
        <v>30118</v>
      </c>
      <c r="D5875" s="841" t="s">
        <v>15456</v>
      </c>
      <c r="E5875" s="837">
        <v>13000</v>
      </c>
      <c r="F5875" s="269" t="s">
        <v>28783</v>
      </c>
      <c r="G5875" s="841" t="s">
        <v>16749</v>
      </c>
      <c r="H5875" s="842" t="s">
        <v>16685</v>
      </c>
      <c r="I5875" s="842" t="s">
        <v>19093</v>
      </c>
      <c r="J5875" s="107" t="s">
        <v>19576</v>
      </c>
      <c r="K5875" s="10" t="s">
        <v>28471</v>
      </c>
      <c r="L5875" s="10"/>
      <c r="M5875" s="838"/>
      <c r="N5875" s="10"/>
      <c r="O5875" s="107">
        <v>6</v>
      </c>
      <c r="P5875" s="838">
        <v>78000</v>
      </c>
      <c r="Q5875" s="10">
        <v>1</v>
      </c>
      <c r="R5875" s="107">
        <v>12</v>
      </c>
    </row>
    <row r="5876" spans="1:18" s="843" customFormat="1" ht="33.75" x14ac:dyDescent="0.25">
      <c r="A5876" s="107" t="s">
        <v>28429</v>
      </c>
      <c r="B5876" s="10" t="s">
        <v>19548</v>
      </c>
      <c r="C5876" s="269" t="s">
        <v>30118</v>
      </c>
      <c r="D5876" s="841" t="s">
        <v>28784</v>
      </c>
      <c r="E5876" s="837">
        <v>5000</v>
      </c>
      <c r="F5876" s="269" t="s">
        <v>28785</v>
      </c>
      <c r="G5876" s="841" t="s">
        <v>28786</v>
      </c>
      <c r="H5876" s="842" t="s">
        <v>28787</v>
      </c>
      <c r="I5876" s="842" t="s">
        <v>19090</v>
      </c>
      <c r="J5876" s="107" t="s">
        <v>19330</v>
      </c>
      <c r="K5876" s="10" t="s">
        <v>28433</v>
      </c>
      <c r="L5876" s="10">
        <v>9</v>
      </c>
      <c r="M5876" s="838">
        <f t="shared" ref="M5876:M5939" si="44">E5876*L5876</f>
        <v>45000</v>
      </c>
      <c r="N5876" s="10"/>
      <c r="O5876" s="107">
        <v>6</v>
      </c>
      <c r="P5876" s="838">
        <v>30000</v>
      </c>
      <c r="Q5876" s="10">
        <v>1</v>
      </c>
      <c r="R5876" s="107">
        <v>12</v>
      </c>
    </row>
    <row r="5877" spans="1:18" s="843" customFormat="1" ht="33.75" x14ac:dyDescent="0.25">
      <c r="A5877" s="107" t="s">
        <v>28429</v>
      </c>
      <c r="B5877" s="10" t="s">
        <v>19548</v>
      </c>
      <c r="C5877" s="269" t="s">
        <v>30118</v>
      </c>
      <c r="D5877" s="841" t="s">
        <v>15644</v>
      </c>
      <c r="E5877" s="837">
        <v>2200</v>
      </c>
      <c r="F5877" s="269" t="s">
        <v>28788</v>
      </c>
      <c r="G5877" s="841" t="s">
        <v>28789</v>
      </c>
      <c r="H5877" s="842" t="s">
        <v>28769</v>
      </c>
      <c r="I5877" s="842" t="s">
        <v>16017</v>
      </c>
      <c r="J5877" s="107" t="s">
        <v>28437</v>
      </c>
      <c r="K5877" s="10" t="s">
        <v>28433</v>
      </c>
      <c r="L5877" s="10">
        <v>9</v>
      </c>
      <c r="M5877" s="838">
        <f t="shared" si="44"/>
        <v>19800</v>
      </c>
      <c r="N5877" s="10"/>
      <c r="O5877" s="107">
        <v>6</v>
      </c>
      <c r="P5877" s="838">
        <v>13200</v>
      </c>
      <c r="Q5877" s="10">
        <v>1</v>
      </c>
      <c r="R5877" s="107">
        <v>12</v>
      </c>
    </row>
    <row r="5878" spans="1:18" s="843" customFormat="1" ht="33.75" x14ac:dyDescent="0.25">
      <c r="A5878" s="107" t="s">
        <v>28429</v>
      </c>
      <c r="B5878" s="10" t="s">
        <v>19548</v>
      </c>
      <c r="C5878" s="269" t="s">
        <v>30118</v>
      </c>
      <c r="D5878" s="841" t="s">
        <v>28790</v>
      </c>
      <c r="E5878" s="837">
        <v>11000</v>
      </c>
      <c r="F5878" s="269" t="s">
        <v>28791</v>
      </c>
      <c r="G5878" s="841" t="s">
        <v>28792</v>
      </c>
      <c r="H5878" s="842" t="s">
        <v>16685</v>
      </c>
      <c r="I5878" s="842" t="s">
        <v>28461</v>
      </c>
      <c r="J5878" s="107" t="s">
        <v>19576</v>
      </c>
      <c r="K5878" s="10" t="s">
        <v>28433</v>
      </c>
      <c r="L5878" s="10">
        <v>9</v>
      </c>
      <c r="M5878" s="838">
        <f t="shared" si="44"/>
        <v>99000</v>
      </c>
      <c r="N5878" s="10"/>
      <c r="O5878" s="107"/>
      <c r="P5878" s="838"/>
      <c r="Q5878" s="10"/>
      <c r="R5878" s="107"/>
    </row>
    <row r="5879" spans="1:18" s="843" customFormat="1" ht="33.75" x14ac:dyDescent="0.25">
      <c r="A5879" s="107" t="s">
        <v>28429</v>
      </c>
      <c r="B5879" s="10" t="s">
        <v>19548</v>
      </c>
      <c r="C5879" s="269" t="s">
        <v>30118</v>
      </c>
      <c r="D5879" s="841" t="s">
        <v>28793</v>
      </c>
      <c r="E5879" s="837">
        <v>5000</v>
      </c>
      <c r="F5879" s="269" t="s">
        <v>28794</v>
      </c>
      <c r="G5879" s="841" t="s">
        <v>28795</v>
      </c>
      <c r="H5879" s="842" t="s">
        <v>16694</v>
      </c>
      <c r="I5879" s="842" t="s">
        <v>19093</v>
      </c>
      <c r="J5879" s="107" t="s">
        <v>19576</v>
      </c>
      <c r="K5879" s="10" t="s">
        <v>28433</v>
      </c>
      <c r="L5879" s="10">
        <v>9</v>
      </c>
      <c r="M5879" s="838">
        <f t="shared" si="44"/>
        <v>45000</v>
      </c>
      <c r="N5879" s="10"/>
      <c r="O5879" s="107">
        <v>6</v>
      </c>
      <c r="P5879" s="838">
        <v>30000</v>
      </c>
      <c r="Q5879" s="10">
        <v>1</v>
      </c>
      <c r="R5879" s="107">
        <v>12</v>
      </c>
    </row>
    <row r="5880" spans="1:18" s="843" customFormat="1" ht="33.75" x14ac:dyDescent="0.25">
      <c r="A5880" s="107" t="s">
        <v>28429</v>
      </c>
      <c r="B5880" s="10" t="s">
        <v>19548</v>
      </c>
      <c r="C5880" s="269" t="s">
        <v>30118</v>
      </c>
      <c r="D5880" s="841" t="s">
        <v>15460</v>
      </c>
      <c r="E5880" s="837">
        <v>14500</v>
      </c>
      <c r="F5880" s="269" t="s">
        <v>28796</v>
      </c>
      <c r="G5880" s="841" t="s">
        <v>28797</v>
      </c>
      <c r="H5880" s="842" t="s">
        <v>15498</v>
      </c>
      <c r="I5880" s="842" t="s">
        <v>19093</v>
      </c>
      <c r="J5880" s="107" t="s">
        <v>19330</v>
      </c>
      <c r="K5880" s="10" t="s">
        <v>28471</v>
      </c>
      <c r="L5880" s="10">
        <v>9</v>
      </c>
      <c r="M5880" s="838">
        <f t="shared" si="44"/>
        <v>130500</v>
      </c>
      <c r="N5880" s="10"/>
      <c r="O5880" s="107"/>
      <c r="P5880" s="838"/>
      <c r="Q5880" s="10"/>
      <c r="R5880" s="107"/>
    </row>
    <row r="5881" spans="1:18" s="843" customFormat="1" ht="33.75" x14ac:dyDescent="0.25">
      <c r="A5881" s="107" t="s">
        <v>28429</v>
      </c>
      <c r="B5881" s="10" t="s">
        <v>19548</v>
      </c>
      <c r="C5881" s="269" t="s">
        <v>30118</v>
      </c>
      <c r="D5881" s="841" t="s">
        <v>28798</v>
      </c>
      <c r="E5881" s="837">
        <v>10000</v>
      </c>
      <c r="F5881" s="269" t="s">
        <v>28799</v>
      </c>
      <c r="G5881" s="841" t="s">
        <v>28800</v>
      </c>
      <c r="H5881" s="842" t="s">
        <v>16693</v>
      </c>
      <c r="I5881" s="842" t="s">
        <v>19093</v>
      </c>
      <c r="J5881" s="107" t="s">
        <v>19576</v>
      </c>
      <c r="K5881" s="10" t="s">
        <v>28433</v>
      </c>
      <c r="L5881" s="10">
        <v>9</v>
      </c>
      <c r="M5881" s="838">
        <f t="shared" si="44"/>
        <v>90000</v>
      </c>
      <c r="N5881" s="10"/>
      <c r="O5881" s="107">
        <v>6</v>
      </c>
      <c r="P5881" s="838">
        <v>60000</v>
      </c>
      <c r="Q5881" s="10">
        <v>1</v>
      </c>
      <c r="R5881" s="107">
        <v>12</v>
      </c>
    </row>
    <row r="5882" spans="1:18" s="843" customFormat="1" ht="33.75" x14ac:dyDescent="0.25">
      <c r="A5882" s="107" t="s">
        <v>28429</v>
      </c>
      <c r="B5882" s="10" t="s">
        <v>19548</v>
      </c>
      <c r="C5882" s="269" t="s">
        <v>30118</v>
      </c>
      <c r="D5882" s="841" t="s">
        <v>28801</v>
      </c>
      <c r="E5882" s="837">
        <v>1150</v>
      </c>
      <c r="F5882" s="269" t="s">
        <v>28802</v>
      </c>
      <c r="G5882" s="841" t="s">
        <v>28803</v>
      </c>
      <c r="H5882" s="842" t="s">
        <v>16713</v>
      </c>
      <c r="I5882" s="842" t="s">
        <v>16017</v>
      </c>
      <c r="J5882" s="107" t="s">
        <v>28437</v>
      </c>
      <c r="K5882" s="10" t="s">
        <v>28433</v>
      </c>
      <c r="L5882" s="10">
        <v>9</v>
      </c>
      <c r="M5882" s="838">
        <f t="shared" si="44"/>
        <v>10350</v>
      </c>
      <c r="N5882" s="10"/>
      <c r="O5882" s="107">
        <v>6</v>
      </c>
      <c r="P5882" s="838">
        <v>6900</v>
      </c>
      <c r="Q5882" s="10">
        <v>1</v>
      </c>
      <c r="R5882" s="107">
        <v>12</v>
      </c>
    </row>
    <row r="5883" spans="1:18" s="843" customFormat="1" ht="33.75" x14ac:dyDescent="0.25">
      <c r="A5883" s="107" t="s">
        <v>28429</v>
      </c>
      <c r="B5883" s="10" t="s">
        <v>19548</v>
      </c>
      <c r="C5883" s="269" t="s">
        <v>30118</v>
      </c>
      <c r="D5883" s="841" t="s">
        <v>28804</v>
      </c>
      <c r="E5883" s="837">
        <v>5000</v>
      </c>
      <c r="F5883" s="269" t="s">
        <v>28805</v>
      </c>
      <c r="G5883" s="841" t="s">
        <v>28806</v>
      </c>
      <c r="H5883" s="842" t="s">
        <v>16717</v>
      </c>
      <c r="I5883" s="842" t="s">
        <v>19093</v>
      </c>
      <c r="J5883" s="107" t="s">
        <v>19330</v>
      </c>
      <c r="K5883" s="10" t="s">
        <v>28433</v>
      </c>
      <c r="L5883" s="10">
        <v>9</v>
      </c>
      <c r="M5883" s="838">
        <f t="shared" si="44"/>
        <v>45000</v>
      </c>
      <c r="N5883" s="10"/>
      <c r="O5883" s="107">
        <v>6</v>
      </c>
      <c r="P5883" s="838">
        <v>30000</v>
      </c>
      <c r="Q5883" s="10">
        <v>1</v>
      </c>
      <c r="R5883" s="107">
        <v>12</v>
      </c>
    </row>
    <row r="5884" spans="1:18" s="843" customFormat="1" ht="33.75" x14ac:dyDescent="0.25">
      <c r="A5884" s="107" t="s">
        <v>28429</v>
      </c>
      <c r="B5884" s="10" t="s">
        <v>19548</v>
      </c>
      <c r="C5884" s="269" t="s">
        <v>30118</v>
      </c>
      <c r="D5884" s="841" t="s">
        <v>16191</v>
      </c>
      <c r="E5884" s="837">
        <v>4500</v>
      </c>
      <c r="F5884" s="269" t="s">
        <v>28807</v>
      </c>
      <c r="G5884" s="841" t="s">
        <v>28808</v>
      </c>
      <c r="H5884" s="842" t="s">
        <v>15498</v>
      </c>
      <c r="I5884" s="842" t="s">
        <v>19093</v>
      </c>
      <c r="J5884" s="107" t="s">
        <v>19330</v>
      </c>
      <c r="K5884" s="10" t="s">
        <v>28471</v>
      </c>
      <c r="L5884" s="10">
        <v>9</v>
      </c>
      <c r="M5884" s="838">
        <f t="shared" si="44"/>
        <v>40500</v>
      </c>
      <c r="N5884" s="10"/>
      <c r="O5884" s="107">
        <v>6</v>
      </c>
      <c r="P5884" s="838">
        <v>27000</v>
      </c>
      <c r="Q5884" s="10">
        <v>1</v>
      </c>
      <c r="R5884" s="107">
        <v>12</v>
      </c>
    </row>
    <row r="5885" spans="1:18" s="843" customFormat="1" ht="33.75" x14ac:dyDescent="0.25">
      <c r="A5885" s="107" t="s">
        <v>28429</v>
      </c>
      <c r="B5885" s="10" t="s">
        <v>19548</v>
      </c>
      <c r="C5885" s="269" t="s">
        <v>30118</v>
      </c>
      <c r="D5885" s="841" t="s">
        <v>28809</v>
      </c>
      <c r="E5885" s="837">
        <v>1200</v>
      </c>
      <c r="F5885" s="269" t="s">
        <v>28810</v>
      </c>
      <c r="G5885" s="841" t="s">
        <v>28811</v>
      </c>
      <c r="H5885" s="842" t="s">
        <v>16587</v>
      </c>
      <c r="I5885" s="842" t="s">
        <v>19090</v>
      </c>
      <c r="J5885" s="107" t="s">
        <v>19330</v>
      </c>
      <c r="K5885" s="10" t="s">
        <v>28433</v>
      </c>
      <c r="L5885" s="10">
        <v>9</v>
      </c>
      <c r="M5885" s="838">
        <f t="shared" si="44"/>
        <v>10800</v>
      </c>
      <c r="N5885" s="10"/>
      <c r="O5885" s="107">
        <v>6</v>
      </c>
      <c r="P5885" s="838">
        <v>7200</v>
      </c>
      <c r="Q5885" s="10">
        <v>1</v>
      </c>
      <c r="R5885" s="107">
        <v>12</v>
      </c>
    </row>
    <row r="5886" spans="1:18" s="843" customFormat="1" ht="33.75" x14ac:dyDescent="0.25">
      <c r="A5886" s="107" t="s">
        <v>28429</v>
      </c>
      <c r="B5886" s="10" t="s">
        <v>19548</v>
      </c>
      <c r="C5886" s="269" t="s">
        <v>30118</v>
      </c>
      <c r="D5886" s="841" t="s">
        <v>28812</v>
      </c>
      <c r="E5886" s="837">
        <v>7000</v>
      </c>
      <c r="F5886" s="269" t="s">
        <v>28813</v>
      </c>
      <c r="G5886" s="841" t="s">
        <v>28814</v>
      </c>
      <c r="H5886" s="842" t="s">
        <v>28815</v>
      </c>
      <c r="I5886" s="842" t="s">
        <v>19093</v>
      </c>
      <c r="J5886" s="107" t="s">
        <v>19576</v>
      </c>
      <c r="K5886" s="10" t="s">
        <v>28433</v>
      </c>
      <c r="L5886" s="10">
        <v>9</v>
      </c>
      <c r="M5886" s="838">
        <f t="shared" si="44"/>
        <v>63000</v>
      </c>
      <c r="N5886" s="10"/>
      <c r="O5886" s="107">
        <v>6</v>
      </c>
      <c r="P5886" s="838">
        <v>42000</v>
      </c>
      <c r="Q5886" s="10">
        <v>1</v>
      </c>
      <c r="R5886" s="107">
        <v>12</v>
      </c>
    </row>
    <row r="5887" spans="1:18" s="843" customFormat="1" ht="33.75" x14ac:dyDescent="0.25">
      <c r="A5887" s="107" t="s">
        <v>28429</v>
      </c>
      <c r="B5887" s="10" t="s">
        <v>19548</v>
      </c>
      <c r="C5887" s="269" t="s">
        <v>30118</v>
      </c>
      <c r="D5887" s="841" t="s">
        <v>28816</v>
      </c>
      <c r="E5887" s="837">
        <v>1100</v>
      </c>
      <c r="F5887" s="269" t="s">
        <v>28817</v>
      </c>
      <c r="G5887" s="841" t="s">
        <v>28818</v>
      </c>
      <c r="H5887" s="842" t="s">
        <v>15585</v>
      </c>
      <c r="I5887" s="842" t="s">
        <v>19587</v>
      </c>
      <c r="J5887" s="107" t="s">
        <v>17552</v>
      </c>
      <c r="K5887" s="10" t="s">
        <v>28433</v>
      </c>
      <c r="L5887" s="10">
        <v>9</v>
      </c>
      <c r="M5887" s="838">
        <f t="shared" si="44"/>
        <v>9900</v>
      </c>
      <c r="N5887" s="10"/>
      <c r="O5887" s="107">
        <v>6</v>
      </c>
      <c r="P5887" s="838">
        <v>6600</v>
      </c>
      <c r="Q5887" s="10">
        <v>1</v>
      </c>
      <c r="R5887" s="107">
        <v>12</v>
      </c>
    </row>
    <row r="5888" spans="1:18" s="843" customFormat="1" ht="33.75" x14ac:dyDescent="0.25">
      <c r="A5888" s="107" t="s">
        <v>28429</v>
      </c>
      <c r="B5888" s="10" t="s">
        <v>19548</v>
      </c>
      <c r="C5888" s="269" t="s">
        <v>30118</v>
      </c>
      <c r="D5888" s="841" t="s">
        <v>28819</v>
      </c>
      <c r="E5888" s="837">
        <v>7000</v>
      </c>
      <c r="F5888" s="269" t="s">
        <v>28820</v>
      </c>
      <c r="G5888" s="841" t="s">
        <v>28821</v>
      </c>
      <c r="H5888" s="842" t="s">
        <v>16725</v>
      </c>
      <c r="I5888" s="842" t="s">
        <v>19093</v>
      </c>
      <c r="J5888" s="107" t="s">
        <v>19576</v>
      </c>
      <c r="K5888" s="10" t="s">
        <v>28433</v>
      </c>
      <c r="L5888" s="10">
        <v>9</v>
      </c>
      <c r="M5888" s="838">
        <f t="shared" si="44"/>
        <v>63000</v>
      </c>
      <c r="N5888" s="10"/>
      <c r="O5888" s="107">
        <v>6</v>
      </c>
      <c r="P5888" s="838">
        <v>42000</v>
      </c>
      <c r="Q5888" s="10">
        <v>1</v>
      </c>
      <c r="R5888" s="107">
        <v>12</v>
      </c>
    </row>
    <row r="5889" spans="1:18" s="843" customFormat="1" ht="33.75" x14ac:dyDescent="0.25">
      <c r="A5889" s="107" t="s">
        <v>28429</v>
      </c>
      <c r="B5889" s="10" t="s">
        <v>19548</v>
      </c>
      <c r="C5889" s="269" t="s">
        <v>30118</v>
      </c>
      <c r="D5889" s="841" t="s">
        <v>28440</v>
      </c>
      <c r="E5889" s="837">
        <v>2500</v>
      </c>
      <c r="F5889" s="269" t="s">
        <v>28822</v>
      </c>
      <c r="G5889" s="841" t="s">
        <v>28823</v>
      </c>
      <c r="H5889" s="842" t="s">
        <v>16725</v>
      </c>
      <c r="I5889" s="842" t="s">
        <v>19093</v>
      </c>
      <c r="J5889" s="107" t="s">
        <v>19576</v>
      </c>
      <c r="K5889" s="10" t="s">
        <v>28433</v>
      </c>
      <c r="L5889" s="10">
        <v>9</v>
      </c>
      <c r="M5889" s="838">
        <f t="shared" si="44"/>
        <v>22500</v>
      </c>
      <c r="N5889" s="10"/>
      <c r="O5889" s="107">
        <v>6</v>
      </c>
      <c r="P5889" s="838">
        <v>15000</v>
      </c>
      <c r="Q5889" s="10">
        <v>1</v>
      </c>
      <c r="R5889" s="107">
        <v>12</v>
      </c>
    </row>
    <row r="5890" spans="1:18" s="843" customFormat="1" ht="33.75" x14ac:dyDescent="0.25">
      <c r="A5890" s="107" t="s">
        <v>28429</v>
      </c>
      <c r="B5890" s="10" t="s">
        <v>19548</v>
      </c>
      <c r="C5890" s="269" t="s">
        <v>30118</v>
      </c>
      <c r="D5890" s="841" t="s">
        <v>15882</v>
      </c>
      <c r="E5890" s="837">
        <v>7000</v>
      </c>
      <c r="F5890" s="269" t="s">
        <v>28824</v>
      </c>
      <c r="G5890" s="841" t="s">
        <v>28825</v>
      </c>
      <c r="H5890" s="842" t="s">
        <v>16683</v>
      </c>
      <c r="I5890" s="842" t="s">
        <v>19093</v>
      </c>
      <c r="J5890" s="107" t="s">
        <v>19576</v>
      </c>
      <c r="K5890" s="10" t="s">
        <v>28433</v>
      </c>
      <c r="L5890" s="10">
        <v>9</v>
      </c>
      <c r="M5890" s="838">
        <f t="shared" si="44"/>
        <v>63000</v>
      </c>
      <c r="N5890" s="10"/>
      <c r="O5890" s="107">
        <v>6</v>
      </c>
      <c r="P5890" s="838">
        <v>42000</v>
      </c>
      <c r="Q5890" s="10">
        <v>1</v>
      </c>
      <c r="R5890" s="107">
        <v>12</v>
      </c>
    </row>
    <row r="5891" spans="1:18" s="843" customFormat="1" ht="33.75" x14ac:dyDescent="0.25">
      <c r="A5891" s="107" t="s">
        <v>28429</v>
      </c>
      <c r="B5891" s="10" t="s">
        <v>19548</v>
      </c>
      <c r="C5891" s="269" t="s">
        <v>30118</v>
      </c>
      <c r="D5891" s="841" t="s">
        <v>28826</v>
      </c>
      <c r="E5891" s="837">
        <v>8000</v>
      </c>
      <c r="F5891" s="269" t="s">
        <v>28827</v>
      </c>
      <c r="G5891" s="841" t="s">
        <v>28828</v>
      </c>
      <c r="H5891" s="842" t="s">
        <v>16355</v>
      </c>
      <c r="I5891" s="842" t="s">
        <v>19093</v>
      </c>
      <c r="J5891" s="107" t="s">
        <v>19330</v>
      </c>
      <c r="K5891" s="10" t="s">
        <v>28433</v>
      </c>
      <c r="L5891" s="10">
        <v>9</v>
      </c>
      <c r="M5891" s="838">
        <f t="shared" si="44"/>
        <v>72000</v>
      </c>
      <c r="N5891" s="10"/>
      <c r="O5891" s="107">
        <v>6</v>
      </c>
      <c r="P5891" s="838">
        <v>48000</v>
      </c>
      <c r="Q5891" s="10">
        <v>1</v>
      </c>
      <c r="R5891" s="107">
        <v>12</v>
      </c>
    </row>
    <row r="5892" spans="1:18" s="843" customFormat="1" ht="33.75" x14ac:dyDescent="0.25">
      <c r="A5892" s="107" t="s">
        <v>28429</v>
      </c>
      <c r="B5892" s="10" t="s">
        <v>19548</v>
      </c>
      <c r="C5892" s="269" t="s">
        <v>30118</v>
      </c>
      <c r="D5892" s="841" t="s">
        <v>28829</v>
      </c>
      <c r="E5892" s="837">
        <v>1800</v>
      </c>
      <c r="F5892" s="269" t="s">
        <v>28830</v>
      </c>
      <c r="G5892" s="841" t="s">
        <v>28831</v>
      </c>
      <c r="H5892" s="842" t="s">
        <v>28832</v>
      </c>
      <c r="I5892" s="842" t="s">
        <v>16017</v>
      </c>
      <c r="J5892" s="107" t="s">
        <v>28437</v>
      </c>
      <c r="K5892" s="10" t="s">
        <v>28433</v>
      </c>
      <c r="L5892" s="10">
        <v>9</v>
      </c>
      <c r="M5892" s="838">
        <f t="shared" si="44"/>
        <v>16200</v>
      </c>
      <c r="N5892" s="10"/>
      <c r="O5892" s="107">
        <v>6</v>
      </c>
      <c r="P5892" s="838">
        <v>10800</v>
      </c>
      <c r="Q5892" s="10">
        <v>1</v>
      </c>
      <c r="R5892" s="107">
        <v>12</v>
      </c>
    </row>
    <row r="5893" spans="1:18" s="843" customFormat="1" ht="33.75" x14ac:dyDescent="0.25">
      <c r="A5893" s="107" t="s">
        <v>28429</v>
      </c>
      <c r="B5893" s="10" t="s">
        <v>19548</v>
      </c>
      <c r="C5893" s="269" t="s">
        <v>30118</v>
      </c>
      <c r="D5893" s="841" t="s">
        <v>28440</v>
      </c>
      <c r="E5893" s="837">
        <v>2500</v>
      </c>
      <c r="F5893" s="269" t="s">
        <v>28833</v>
      </c>
      <c r="G5893" s="841" t="s">
        <v>28834</v>
      </c>
      <c r="H5893" s="842" t="s">
        <v>16723</v>
      </c>
      <c r="I5893" s="842" t="s">
        <v>16017</v>
      </c>
      <c r="J5893" s="107" t="s">
        <v>28437</v>
      </c>
      <c r="K5893" s="10" t="s">
        <v>28433</v>
      </c>
      <c r="L5893" s="10">
        <v>9</v>
      </c>
      <c r="M5893" s="838">
        <f t="shared" si="44"/>
        <v>22500</v>
      </c>
      <c r="N5893" s="10"/>
      <c r="O5893" s="107">
        <v>6</v>
      </c>
      <c r="P5893" s="838">
        <v>15000</v>
      </c>
      <c r="Q5893" s="10">
        <v>1</v>
      </c>
      <c r="R5893" s="107">
        <v>12</v>
      </c>
    </row>
    <row r="5894" spans="1:18" s="843" customFormat="1" ht="33.75" x14ac:dyDescent="0.25">
      <c r="A5894" s="107" t="s">
        <v>28429</v>
      </c>
      <c r="B5894" s="10" t="s">
        <v>19548</v>
      </c>
      <c r="C5894" s="269" t="s">
        <v>30118</v>
      </c>
      <c r="D5894" s="841" t="s">
        <v>28835</v>
      </c>
      <c r="E5894" s="837">
        <v>8000</v>
      </c>
      <c r="F5894" s="269" t="s">
        <v>28836</v>
      </c>
      <c r="G5894" s="841" t="s">
        <v>28837</v>
      </c>
      <c r="H5894" s="842" t="s">
        <v>16355</v>
      </c>
      <c r="I5894" s="842" t="s">
        <v>19093</v>
      </c>
      <c r="J5894" s="107" t="s">
        <v>19330</v>
      </c>
      <c r="K5894" s="10" t="s">
        <v>28433</v>
      </c>
      <c r="L5894" s="10">
        <v>9</v>
      </c>
      <c r="M5894" s="838">
        <f t="shared" si="44"/>
        <v>72000</v>
      </c>
      <c r="N5894" s="10"/>
      <c r="O5894" s="107">
        <v>6</v>
      </c>
      <c r="P5894" s="838">
        <v>48000</v>
      </c>
      <c r="Q5894" s="10">
        <v>1</v>
      </c>
      <c r="R5894" s="107">
        <v>12</v>
      </c>
    </row>
    <row r="5895" spans="1:18" s="843" customFormat="1" ht="33.75" x14ac:dyDescent="0.25">
      <c r="A5895" s="107" t="s">
        <v>28429</v>
      </c>
      <c r="B5895" s="10" t="s">
        <v>19548</v>
      </c>
      <c r="C5895" s="269" t="s">
        <v>30118</v>
      </c>
      <c r="D5895" s="841" t="s">
        <v>15498</v>
      </c>
      <c r="E5895" s="837">
        <v>5000</v>
      </c>
      <c r="F5895" s="269" t="s">
        <v>28838</v>
      </c>
      <c r="G5895" s="841" t="s">
        <v>28839</v>
      </c>
      <c r="H5895" s="842" t="s">
        <v>15498</v>
      </c>
      <c r="I5895" s="842" t="s">
        <v>19093</v>
      </c>
      <c r="J5895" s="107" t="s">
        <v>19330</v>
      </c>
      <c r="K5895" s="10" t="s">
        <v>28433</v>
      </c>
      <c r="L5895" s="10">
        <v>9</v>
      </c>
      <c r="M5895" s="838">
        <f t="shared" si="44"/>
        <v>45000</v>
      </c>
      <c r="N5895" s="10"/>
      <c r="O5895" s="107">
        <v>6</v>
      </c>
      <c r="P5895" s="838">
        <v>30000</v>
      </c>
      <c r="Q5895" s="10">
        <v>1</v>
      </c>
      <c r="R5895" s="107">
        <v>12</v>
      </c>
    </row>
    <row r="5896" spans="1:18" s="843" customFormat="1" ht="33.75" x14ac:dyDescent="0.25">
      <c r="A5896" s="107" t="s">
        <v>28429</v>
      </c>
      <c r="B5896" s="10" t="s">
        <v>19548</v>
      </c>
      <c r="C5896" s="269" t="s">
        <v>30118</v>
      </c>
      <c r="D5896" s="841" t="s">
        <v>28840</v>
      </c>
      <c r="E5896" s="837">
        <v>7500</v>
      </c>
      <c r="F5896" s="269" t="s">
        <v>28841</v>
      </c>
      <c r="G5896" s="841" t="s">
        <v>28842</v>
      </c>
      <c r="H5896" s="842" t="s">
        <v>17226</v>
      </c>
      <c r="I5896" s="842" t="s">
        <v>19093</v>
      </c>
      <c r="J5896" s="107" t="s">
        <v>19576</v>
      </c>
      <c r="K5896" s="10" t="s">
        <v>28433</v>
      </c>
      <c r="L5896" s="10">
        <v>9</v>
      </c>
      <c r="M5896" s="838">
        <f t="shared" si="44"/>
        <v>67500</v>
      </c>
      <c r="N5896" s="10"/>
      <c r="O5896" s="107">
        <v>6</v>
      </c>
      <c r="P5896" s="838">
        <v>45000</v>
      </c>
      <c r="Q5896" s="10">
        <v>1</v>
      </c>
      <c r="R5896" s="107">
        <v>12</v>
      </c>
    </row>
    <row r="5897" spans="1:18" s="843" customFormat="1" ht="33.75" x14ac:dyDescent="0.25">
      <c r="A5897" s="107" t="s">
        <v>28429</v>
      </c>
      <c r="B5897" s="10" t="s">
        <v>19548</v>
      </c>
      <c r="C5897" s="269" t="s">
        <v>30118</v>
      </c>
      <c r="D5897" s="841" t="s">
        <v>15482</v>
      </c>
      <c r="E5897" s="837">
        <v>4500</v>
      </c>
      <c r="F5897" s="269" t="s">
        <v>28843</v>
      </c>
      <c r="G5897" s="841" t="s">
        <v>28844</v>
      </c>
      <c r="H5897" s="842" t="s">
        <v>28845</v>
      </c>
      <c r="I5897" s="842" t="s">
        <v>16017</v>
      </c>
      <c r="J5897" s="107" t="s">
        <v>28437</v>
      </c>
      <c r="K5897" s="10" t="s">
        <v>28433</v>
      </c>
      <c r="L5897" s="10">
        <v>9</v>
      </c>
      <c r="M5897" s="838">
        <f t="shared" si="44"/>
        <v>40500</v>
      </c>
      <c r="N5897" s="10"/>
      <c r="O5897" s="107">
        <v>6</v>
      </c>
      <c r="P5897" s="838">
        <v>27000</v>
      </c>
      <c r="Q5897" s="10">
        <v>1</v>
      </c>
      <c r="R5897" s="107">
        <v>12</v>
      </c>
    </row>
    <row r="5898" spans="1:18" s="843" customFormat="1" ht="33.75" x14ac:dyDescent="0.25">
      <c r="A5898" s="107" t="s">
        <v>28429</v>
      </c>
      <c r="B5898" s="10" t="s">
        <v>19548</v>
      </c>
      <c r="C5898" s="269" t="s">
        <v>30118</v>
      </c>
      <c r="D5898" s="841" t="s">
        <v>28846</v>
      </c>
      <c r="E5898" s="837">
        <v>11000</v>
      </c>
      <c r="F5898" s="269" t="s">
        <v>28847</v>
      </c>
      <c r="G5898" s="841" t="s">
        <v>28848</v>
      </c>
      <c r="H5898" s="842" t="s">
        <v>16725</v>
      </c>
      <c r="I5898" s="842" t="s">
        <v>19093</v>
      </c>
      <c r="J5898" s="107" t="s">
        <v>19576</v>
      </c>
      <c r="K5898" s="10" t="s">
        <v>28433</v>
      </c>
      <c r="L5898" s="10">
        <v>9</v>
      </c>
      <c r="M5898" s="838">
        <f t="shared" si="44"/>
        <v>99000</v>
      </c>
      <c r="N5898" s="10"/>
      <c r="O5898" s="107">
        <v>6</v>
      </c>
      <c r="P5898" s="838">
        <v>66000</v>
      </c>
      <c r="Q5898" s="10">
        <v>1</v>
      </c>
      <c r="R5898" s="107">
        <v>12</v>
      </c>
    </row>
    <row r="5899" spans="1:18" s="843" customFormat="1" ht="33.75" x14ac:dyDescent="0.25">
      <c r="A5899" s="107" t="s">
        <v>28429</v>
      </c>
      <c r="B5899" s="10" t="s">
        <v>19548</v>
      </c>
      <c r="C5899" s="269" t="s">
        <v>30118</v>
      </c>
      <c r="D5899" s="841" t="s">
        <v>28849</v>
      </c>
      <c r="E5899" s="837">
        <v>1000</v>
      </c>
      <c r="F5899" s="269" t="s">
        <v>28850</v>
      </c>
      <c r="G5899" s="841" t="s">
        <v>28851</v>
      </c>
      <c r="H5899" s="842" t="s">
        <v>15834</v>
      </c>
      <c r="I5899" s="842" t="s">
        <v>19093</v>
      </c>
      <c r="J5899" s="107" t="s">
        <v>19576</v>
      </c>
      <c r="K5899" s="10" t="s">
        <v>28433</v>
      </c>
      <c r="L5899" s="10">
        <v>9</v>
      </c>
      <c r="M5899" s="838">
        <f t="shared" si="44"/>
        <v>9000</v>
      </c>
      <c r="N5899" s="10"/>
      <c r="O5899" s="107">
        <v>6</v>
      </c>
      <c r="P5899" s="838">
        <v>6000</v>
      </c>
      <c r="Q5899" s="10">
        <v>1</v>
      </c>
      <c r="R5899" s="107">
        <v>12</v>
      </c>
    </row>
    <row r="5900" spans="1:18" s="843" customFormat="1" ht="33.75" x14ac:dyDescent="0.25">
      <c r="A5900" s="107" t="s">
        <v>28429</v>
      </c>
      <c r="B5900" s="10" t="s">
        <v>19548</v>
      </c>
      <c r="C5900" s="269" t="s">
        <v>30118</v>
      </c>
      <c r="D5900" s="841" t="s">
        <v>28852</v>
      </c>
      <c r="E5900" s="837">
        <v>9000</v>
      </c>
      <c r="F5900" s="269" t="s">
        <v>28853</v>
      </c>
      <c r="G5900" s="841" t="s">
        <v>28854</v>
      </c>
      <c r="H5900" s="842" t="s">
        <v>19911</v>
      </c>
      <c r="I5900" s="842" t="s">
        <v>19093</v>
      </c>
      <c r="J5900" s="107" t="s">
        <v>19330</v>
      </c>
      <c r="K5900" s="10" t="s">
        <v>28433</v>
      </c>
      <c r="L5900" s="10">
        <v>9</v>
      </c>
      <c r="M5900" s="838">
        <f t="shared" si="44"/>
        <v>81000</v>
      </c>
      <c r="N5900" s="10"/>
      <c r="O5900" s="107">
        <v>6</v>
      </c>
      <c r="P5900" s="838">
        <v>54000</v>
      </c>
      <c r="Q5900" s="10">
        <v>1</v>
      </c>
      <c r="R5900" s="107">
        <v>12</v>
      </c>
    </row>
    <row r="5901" spans="1:18" s="843" customFormat="1" ht="33.75" x14ac:dyDescent="0.25">
      <c r="A5901" s="107" t="s">
        <v>28429</v>
      </c>
      <c r="B5901" s="10" t="s">
        <v>19548</v>
      </c>
      <c r="C5901" s="269" t="s">
        <v>30118</v>
      </c>
      <c r="D5901" s="841" t="s">
        <v>28855</v>
      </c>
      <c r="E5901" s="837">
        <v>9000</v>
      </c>
      <c r="F5901" s="269" t="s">
        <v>28856</v>
      </c>
      <c r="G5901" s="841" t="s">
        <v>28857</v>
      </c>
      <c r="H5901" s="842" t="s">
        <v>15575</v>
      </c>
      <c r="I5901" s="842" t="s">
        <v>19093</v>
      </c>
      <c r="J5901" s="107" t="s">
        <v>19330</v>
      </c>
      <c r="K5901" s="10" t="s">
        <v>28433</v>
      </c>
      <c r="L5901" s="10">
        <v>9</v>
      </c>
      <c r="M5901" s="838">
        <f t="shared" si="44"/>
        <v>81000</v>
      </c>
      <c r="N5901" s="10"/>
      <c r="O5901" s="107">
        <v>6</v>
      </c>
      <c r="P5901" s="838">
        <v>54000</v>
      </c>
      <c r="Q5901" s="10">
        <v>1</v>
      </c>
      <c r="R5901" s="107">
        <v>12</v>
      </c>
    </row>
    <row r="5902" spans="1:18" s="843" customFormat="1" ht="33.75" x14ac:dyDescent="0.25">
      <c r="A5902" s="107" t="s">
        <v>28429</v>
      </c>
      <c r="B5902" s="10" t="s">
        <v>19548</v>
      </c>
      <c r="C5902" s="269" t="s">
        <v>30118</v>
      </c>
      <c r="D5902" s="841" t="s">
        <v>28858</v>
      </c>
      <c r="E5902" s="837">
        <v>8000</v>
      </c>
      <c r="F5902" s="269" t="s">
        <v>28859</v>
      </c>
      <c r="G5902" s="841" t="s">
        <v>28860</v>
      </c>
      <c r="H5902" s="842" t="s">
        <v>16355</v>
      </c>
      <c r="I5902" s="842" t="s">
        <v>19093</v>
      </c>
      <c r="J5902" s="107" t="s">
        <v>19330</v>
      </c>
      <c r="K5902" s="10" t="s">
        <v>28433</v>
      </c>
      <c r="L5902" s="10">
        <v>9</v>
      </c>
      <c r="M5902" s="838">
        <f t="shared" si="44"/>
        <v>72000</v>
      </c>
      <c r="N5902" s="10"/>
      <c r="O5902" s="107">
        <v>6</v>
      </c>
      <c r="P5902" s="838">
        <v>48000</v>
      </c>
      <c r="Q5902" s="10">
        <v>1</v>
      </c>
      <c r="R5902" s="107">
        <v>12</v>
      </c>
    </row>
    <row r="5903" spans="1:18" s="843" customFormat="1" ht="33.75" x14ac:dyDescent="0.25">
      <c r="A5903" s="107" t="s">
        <v>28429</v>
      </c>
      <c r="B5903" s="10" t="s">
        <v>19548</v>
      </c>
      <c r="C5903" s="269" t="s">
        <v>30118</v>
      </c>
      <c r="D5903" s="841" t="s">
        <v>19345</v>
      </c>
      <c r="E5903" s="837">
        <v>4500</v>
      </c>
      <c r="F5903" s="269" t="s">
        <v>28861</v>
      </c>
      <c r="G5903" s="841" t="s">
        <v>28862</v>
      </c>
      <c r="H5903" s="842" t="s">
        <v>16725</v>
      </c>
      <c r="I5903" s="842" t="s">
        <v>19093</v>
      </c>
      <c r="J5903" s="107" t="s">
        <v>19576</v>
      </c>
      <c r="K5903" s="10" t="s">
        <v>28433</v>
      </c>
      <c r="L5903" s="10">
        <v>9</v>
      </c>
      <c r="M5903" s="838">
        <f t="shared" si="44"/>
        <v>40500</v>
      </c>
      <c r="N5903" s="10"/>
      <c r="O5903" s="107">
        <v>6</v>
      </c>
      <c r="P5903" s="838">
        <v>27000</v>
      </c>
      <c r="Q5903" s="10">
        <v>1</v>
      </c>
      <c r="R5903" s="107">
        <v>12</v>
      </c>
    </row>
    <row r="5904" spans="1:18" s="843" customFormat="1" ht="33.75" x14ac:dyDescent="0.25">
      <c r="A5904" s="107" t="s">
        <v>28429</v>
      </c>
      <c r="B5904" s="10" t="s">
        <v>19548</v>
      </c>
      <c r="C5904" s="269" t="s">
        <v>30118</v>
      </c>
      <c r="D5904" s="841" t="s">
        <v>28863</v>
      </c>
      <c r="E5904" s="837">
        <v>11000</v>
      </c>
      <c r="F5904" s="269" t="s">
        <v>28864</v>
      </c>
      <c r="G5904" s="841" t="s">
        <v>28865</v>
      </c>
      <c r="H5904" s="842" t="s">
        <v>15498</v>
      </c>
      <c r="I5904" s="842" t="s">
        <v>19093</v>
      </c>
      <c r="J5904" s="107" t="s">
        <v>19330</v>
      </c>
      <c r="K5904" s="10" t="s">
        <v>28433</v>
      </c>
      <c r="L5904" s="10">
        <v>9</v>
      </c>
      <c r="M5904" s="838">
        <f t="shared" si="44"/>
        <v>99000</v>
      </c>
      <c r="N5904" s="10"/>
      <c r="O5904" s="107">
        <v>6</v>
      </c>
      <c r="P5904" s="838">
        <v>66000</v>
      </c>
      <c r="Q5904" s="10">
        <v>1</v>
      </c>
      <c r="R5904" s="107">
        <v>12</v>
      </c>
    </row>
    <row r="5905" spans="1:18" s="843" customFormat="1" ht="33.75" x14ac:dyDescent="0.25">
      <c r="A5905" s="107" t="s">
        <v>28429</v>
      </c>
      <c r="B5905" s="10" t="s">
        <v>19548</v>
      </c>
      <c r="C5905" s="269" t="s">
        <v>30118</v>
      </c>
      <c r="D5905" s="841" t="s">
        <v>28440</v>
      </c>
      <c r="E5905" s="837">
        <v>3000</v>
      </c>
      <c r="F5905" s="269" t="s">
        <v>28866</v>
      </c>
      <c r="G5905" s="841" t="s">
        <v>28867</v>
      </c>
      <c r="H5905" s="842" t="s">
        <v>16736</v>
      </c>
      <c r="I5905" s="842" t="s">
        <v>19093</v>
      </c>
      <c r="J5905" s="107" t="s">
        <v>19330</v>
      </c>
      <c r="K5905" s="10" t="s">
        <v>28433</v>
      </c>
      <c r="L5905" s="10">
        <v>9</v>
      </c>
      <c r="M5905" s="838">
        <f t="shared" si="44"/>
        <v>27000</v>
      </c>
      <c r="N5905" s="10"/>
      <c r="O5905" s="107">
        <v>6</v>
      </c>
      <c r="P5905" s="838">
        <v>18000</v>
      </c>
      <c r="Q5905" s="10">
        <v>1</v>
      </c>
      <c r="R5905" s="107">
        <v>12</v>
      </c>
    </row>
    <row r="5906" spans="1:18" s="843" customFormat="1" ht="33.75" x14ac:dyDescent="0.25">
      <c r="A5906" s="107" t="s">
        <v>28429</v>
      </c>
      <c r="B5906" s="10" t="s">
        <v>19548</v>
      </c>
      <c r="C5906" s="269" t="s">
        <v>30118</v>
      </c>
      <c r="D5906" s="841" t="s">
        <v>28868</v>
      </c>
      <c r="E5906" s="837">
        <v>3000</v>
      </c>
      <c r="F5906" s="269" t="s">
        <v>28869</v>
      </c>
      <c r="G5906" s="841" t="s">
        <v>28870</v>
      </c>
      <c r="H5906" s="842" t="s">
        <v>28644</v>
      </c>
      <c r="I5906" s="842" t="s">
        <v>19093</v>
      </c>
      <c r="J5906" s="107" t="s">
        <v>19330</v>
      </c>
      <c r="K5906" s="10" t="s">
        <v>28433</v>
      </c>
      <c r="L5906" s="10">
        <v>9</v>
      </c>
      <c r="M5906" s="838">
        <f t="shared" si="44"/>
        <v>27000</v>
      </c>
      <c r="N5906" s="10"/>
      <c r="O5906" s="107">
        <v>6</v>
      </c>
      <c r="P5906" s="838">
        <v>18000</v>
      </c>
      <c r="Q5906" s="10">
        <v>1</v>
      </c>
      <c r="R5906" s="107">
        <v>12</v>
      </c>
    </row>
    <row r="5907" spans="1:18" s="843" customFormat="1" ht="33.75" x14ac:dyDescent="0.25">
      <c r="A5907" s="107" t="s">
        <v>28429</v>
      </c>
      <c r="B5907" s="10" t="s">
        <v>19548</v>
      </c>
      <c r="C5907" s="269" t="s">
        <v>30118</v>
      </c>
      <c r="D5907" s="841" t="s">
        <v>28871</v>
      </c>
      <c r="E5907" s="837">
        <v>2500</v>
      </c>
      <c r="F5907" s="269" t="s">
        <v>28872</v>
      </c>
      <c r="G5907" s="841" t="s">
        <v>28873</v>
      </c>
      <c r="H5907" s="842" t="s">
        <v>28874</v>
      </c>
      <c r="I5907" s="842" t="s">
        <v>16017</v>
      </c>
      <c r="J5907" s="107" t="s">
        <v>28437</v>
      </c>
      <c r="K5907" s="10" t="s">
        <v>28433</v>
      </c>
      <c r="L5907" s="10">
        <v>9</v>
      </c>
      <c r="M5907" s="838">
        <f t="shared" si="44"/>
        <v>22500</v>
      </c>
      <c r="N5907" s="10"/>
      <c r="O5907" s="107">
        <v>6</v>
      </c>
      <c r="P5907" s="838">
        <v>15000</v>
      </c>
      <c r="Q5907" s="10">
        <v>1</v>
      </c>
      <c r="R5907" s="107">
        <v>12</v>
      </c>
    </row>
    <row r="5908" spans="1:18" s="843" customFormat="1" ht="33.75" x14ac:dyDescent="0.25">
      <c r="A5908" s="107" t="s">
        <v>28429</v>
      </c>
      <c r="B5908" s="10" t="s">
        <v>19548</v>
      </c>
      <c r="C5908" s="269" t="s">
        <v>30118</v>
      </c>
      <c r="D5908" s="841" t="s">
        <v>28875</v>
      </c>
      <c r="E5908" s="837">
        <v>6500</v>
      </c>
      <c r="F5908" s="269" t="s">
        <v>28876</v>
      </c>
      <c r="G5908" s="841" t="s">
        <v>28877</v>
      </c>
      <c r="H5908" s="842" t="s">
        <v>28878</v>
      </c>
      <c r="I5908" s="842" t="s">
        <v>19093</v>
      </c>
      <c r="J5908" s="107" t="s">
        <v>19576</v>
      </c>
      <c r="K5908" s="10" t="s">
        <v>28433</v>
      </c>
      <c r="L5908" s="10">
        <v>9</v>
      </c>
      <c r="M5908" s="838">
        <f t="shared" si="44"/>
        <v>58500</v>
      </c>
      <c r="N5908" s="10"/>
      <c r="O5908" s="107">
        <v>6</v>
      </c>
      <c r="P5908" s="838">
        <v>39000</v>
      </c>
      <c r="Q5908" s="10">
        <v>1</v>
      </c>
      <c r="R5908" s="107">
        <v>12</v>
      </c>
    </row>
    <row r="5909" spans="1:18" s="843" customFormat="1" ht="33.75" x14ac:dyDescent="0.25">
      <c r="A5909" s="107" t="s">
        <v>28429</v>
      </c>
      <c r="B5909" s="10" t="s">
        <v>19548</v>
      </c>
      <c r="C5909" s="269" t="s">
        <v>30118</v>
      </c>
      <c r="D5909" s="841" t="s">
        <v>28879</v>
      </c>
      <c r="E5909" s="837">
        <v>2500</v>
      </c>
      <c r="F5909" s="269" t="s">
        <v>28880</v>
      </c>
      <c r="G5909" s="841" t="s">
        <v>28881</v>
      </c>
      <c r="H5909" s="842" t="s">
        <v>16683</v>
      </c>
      <c r="I5909" s="842" t="s">
        <v>19093</v>
      </c>
      <c r="J5909" s="107" t="s">
        <v>19576</v>
      </c>
      <c r="K5909" s="10" t="s">
        <v>28433</v>
      </c>
      <c r="L5909" s="10">
        <v>9</v>
      </c>
      <c r="M5909" s="838">
        <f t="shared" si="44"/>
        <v>22500</v>
      </c>
      <c r="N5909" s="10"/>
      <c r="O5909" s="107">
        <v>6</v>
      </c>
      <c r="P5909" s="838">
        <v>15000</v>
      </c>
      <c r="Q5909" s="10">
        <v>1</v>
      </c>
      <c r="R5909" s="107">
        <v>12</v>
      </c>
    </row>
    <row r="5910" spans="1:18" s="843" customFormat="1" ht="33.75" x14ac:dyDescent="0.25">
      <c r="A5910" s="107" t="s">
        <v>28429</v>
      </c>
      <c r="B5910" s="10" t="s">
        <v>19548</v>
      </c>
      <c r="C5910" s="269" t="s">
        <v>30118</v>
      </c>
      <c r="D5910" s="841" t="s">
        <v>15678</v>
      </c>
      <c r="E5910" s="837">
        <v>1500</v>
      </c>
      <c r="F5910" s="269" t="s">
        <v>28882</v>
      </c>
      <c r="G5910" s="841" t="s">
        <v>28883</v>
      </c>
      <c r="H5910" s="842" t="s">
        <v>28884</v>
      </c>
      <c r="I5910" s="842" t="s">
        <v>16017</v>
      </c>
      <c r="J5910" s="107" t="s">
        <v>28437</v>
      </c>
      <c r="K5910" s="10" t="s">
        <v>28433</v>
      </c>
      <c r="L5910" s="10">
        <v>9</v>
      </c>
      <c r="M5910" s="838">
        <f t="shared" si="44"/>
        <v>13500</v>
      </c>
      <c r="N5910" s="10"/>
      <c r="O5910" s="107">
        <v>6</v>
      </c>
      <c r="P5910" s="838">
        <v>9000</v>
      </c>
      <c r="Q5910" s="10">
        <v>1</v>
      </c>
      <c r="R5910" s="107">
        <v>12</v>
      </c>
    </row>
    <row r="5911" spans="1:18" s="843" customFormat="1" ht="33.75" x14ac:dyDescent="0.25">
      <c r="A5911" s="107" t="s">
        <v>28429</v>
      </c>
      <c r="B5911" s="10" t="s">
        <v>19548</v>
      </c>
      <c r="C5911" s="269" t="s">
        <v>30118</v>
      </c>
      <c r="D5911" s="841" t="s">
        <v>16725</v>
      </c>
      <c r="E5911" s="837">
        <v>1850</v>
      </c>
      <c r="F5911" s="269" t="s">
        <v>28885</v>
      </c>
      <c r="G5911" s="841" t="s">
        <v>28886</v>
      </c>
      <c r="H5911" s="842" t="s">
        <v>16725</v>
      </c>
      <c r="I5911" s="842" t="s">
        <v>19093</v>
      </c>
      <c r="J5911" s="107" t="s">
        <v>19576</v>
      </c>
      <c r="K5911" s="10" t="s">
        <v>28433</v>
      </c>
      <c r="L5911" s="10">
        <v>9</v>
      </c>
      <c r="M5911" s="838">
        <f t="shared" si="44"/>
        <v>16650</v>
      </c>
      <c r="N5911" s="10"/>
      <c r="O5911" s="107">
        <v>6</v>
      </c>
      <c r="P5911" s="838">
        <v>11100</v>
      </c>
      <c r="Q5911" s="10">
        <v>1</v>
      </c>
      <c r="R5911" s="107">
        <v>12</v>
      </c>
    </row>
    <row r="5912" spans="1:18" s="843" customFormat="1" ht="33.75" x14ac:dyDescent="0.25">
      <c r="A5912" s="107" t="s">
        <v>28429</v>
      </c>
      <c r="B5912" s="10" t="s">
        <v>19548</v>
      </c>
      <c r="C5912" s="269" t="s">
        <v>30118</v>
      </c>
      <c r="D5912" s="841" t="s">
        <v>28887</v>
      </c>
      <c r="E5912" s="837">
        <v>8000</v>
      </c>
      <c r="F5912" s="269" t="s">
        <v>28888</v>
      </c>
      <c r="G5912" s="841" t="s">
        <v>28889</v>
      </c>
      <c r="H5912" s="842" t="s">
        <v>28644</v>
      </c>
      <c r="I5912" s="842" t="s">
        <v>19093</v>
      </c>
      <c r="J5912" s="107" t="s">
        <v>19330</v>
      </c>
      <c r="K5912" s="10" t="s">
        <v>28433</v>
      </c>
      <c r="L5912" s="10">
        <v>9</v>
      </c>
      <c r="M5912" s="838">
        <f t="shared" si="44"/>
        <v>72000</v>
      </c>
      <c r="N5912" s="10"/>
      <c r="O5912" s="107">
        <v>6</v>
      </c>
      <c r="P5912" s="838">
        <v>48000</v>
      </c>
      <c r="Q5912" s="10">
        <v>1</v>
      </c>
      <c r="R5912" s="107">
        <v>12</v>
      </c>
    </row>
    <row r="5913" spans="1:18" s="843" customFormat="1" ht="33.75" x14ac:dyDescent="0.25">
      <c r="A5913" s="107" t="s">
        <v>28429</v>
      </c>
      <c r="B5913" s="10" t="s">
        <v>19548</v>
      </c>
      <c r="C5913" s="269" t="s">
        <v>30118</v>
      </c>
      <c r="D5913" s="841" t="s">
        <v>28819</v>
      </c>
      <c r="E5913" s="837">
        <v>7000</v>
      </c>
      <c r="F5913" s="269" t="s">
        <v>28890</v>
      </c>
      <c r="G5913" s="841" t="s">
        <v>28891</v>
      </c>
      <c r="H5913" s="842" t="s">
        <v>16725</v>
      </c>
      <c r="I5913" s="842" t="s">
        <v>19093</v>
      </c>
      <c r="J5913" s="107" t="s">
        <v>19576</v>
      </c>
      <c r="K5913" s="10" t="s">
        <v>28433</v>
      </c>
      <c r="L5913" s="10">
        <v>9</v>
      </c>
      <c r="M5913" s="838">
        <f t="shared" si="44"/>
        <v>63000</v>
      </c>
      <c r="N5913" s="10"/>
      <c r="O5913" s="107">
        <v>6</v>
      </c>
      <c r="P5913" s="838">
        <v>42000</v>
      </c>
      <c r="Q5913" s="10">
        <v>1</v>
      </c>
      <c r="R5913" s="107">
        <v>12</v>
      </c>
    </row>
    <row r="5914" spans="1:18" s="843" customFormat="1" ht="33.75" x14ac:dyDescent="0.25">
      <c r="A5914" s="107" t="s">
        <v>28429</v>
      </c>
      <c r="B5914" s="10" t="s">
        <v>19548</v>
      </c>
      <c r="C5914" s="269" t="s">
        <v>30118</v>
      </c>
      <c r="D5914" s="841" t="s">
        <v>19345</v>
      </c>
      <c r="E5914" s="837">
        <v>3300</v>
      </c>
      <c r="F5914" s="269" t="s">
        <v>28892</v>
      </c>
      <c r="G5914" s="841" t="s">
        <v>28893</v>
      </c>
      <c r="H5914" s="842" t="s">
        <v>16725</v>
      </c>
      <c r="I5914" s="842" t="s">
        <v>19093</v>
      </c>
      <c r="J5914" s="107" t="s">
        <v>19576</v>
      </c>
      <c r="K5914" s="10" t="s">
        <v>28433</v>
      </c>
      <c r="L5914" s="10">
        <v>9</v>
      </c>
      <c r="M5914" s="838">
        <f t="shared" si="44"/>
        <v>29700</v>
      </c>
      <c r="N5914" s="10"/>
      <c r="O5914" s="107">
        <v>6</v>
      </c>
      <c r="P5914" s="838">
        <v>19800</v>
      </c>
      <c r="Q5914" s="10">
        <v>1</v>
      </c>
      <c r="R5914" s="107">
        <v>12</v>
      </c>
    </row>
    <row r="5915" spans="1:18" s="843" customFormat="1" ht="33.75" x14ac:dyDescent="0.25">
      <c r="A5915" s="107" t="s">
        <v>28429</v>
      </c>
      <c r="B5915" s="10" t="s">
        <v>19548</v>
      </c>
      <c r="C5915" s="269" t="s">
        <v>30118</v>
      </c>
      <c r="D5915" s="841" t="s">
        <v>28894</v>
      </c>
      <c r="E5915" s="837">
        <v>7000</v>
      </c>
      <c r="F5915" s="269" t="s">
        <v>28895</v>
      </c>
      <c r="G5915" s="841" t="s">
        <v>28896</v>
      </c>
      <c r="H5915" s="842" t="s">
        <v>16725</v>
      </c>
      <c r="I5915" s="842" t="s">
        <v>19093</v>
      </c>
      <c r="J5915" s="107" t="s">
        <v>19576</v>
      </c>
      <c r="K5915" s="10" t="s">
        <v>28433</v>
      </c>
      <c r="L5915" s="10">
        <v>9</v>
      </c>
      <c r="M5915" s="838">
        <f t="shared" si="44"/>
        <v>63000</v>
      </c>
      <c r="N5915" s="10"/>
      <c r="O5915" s="107">
        <v>6</v>
      </c>
      <c r="P5915" s="838">
        <v>42000</v>
      </c>
      <c r="Q5915" s="10">
        <v>1</v>
      </c>
      <c r="R5915" s="107">
        <v>12</v>
      </c>
    </row>
    <row r="5916" spans="1:18" s="843" customFormat="1" ht="33.75" x14ac:dyDescent="0.25">
      <c r="A5916" s="107" t="s">
        <v>28429</v>
      </c>
      <c r="B5916" s="10" t="s">
        <v>19548</v>
      </c>
      <c r="C5916" s="269" t="s">
        <v>30118</v>
      </c>
      <c r="D5916" s="841" t="s">
        <v>28897</v>
      </c>
      <c r="E5916" s="837">
        <v>9000</v>
      </c>
      <c r="F5916" s="269" t="s">
        <v>28898</v>
      </c>
      <c r="G5916" s="841" t="s">
        <v>28899</v>
      </c>
      <c r="H5916" s="842" t="s">
        <v>28644</v>
      </c>
      <c r="I5916" s="842" t="s">
        <v>19093</v>
      </c>
      <c r="J5916" s="107" t="s">
        <v>19330</v>
      </c>
      <c r="K5916" s="10" t="s">
        <v>28433</v>
      </c>
      <c r="L5916" s="10">
        <v>9</v>
      </c>
      <c r="M5916" s="838">
        <f t="shared" si="44"/>
        <v>81000</v>
      </c>
      <c r="N5916" s="10"/>
      <c r="O5916" s="107">
        <v>6</v>
      </c>
      <c r="P5916" s="838">
        <v>54000</v>
      </c>
      <c r="Q5916" s="10">
        <v>1</v>
      </c>
      <c r="R5916" s="107">
        <v>12</v>
      </c>
    </row>
    <row r="5917" spans="1:18" s="843" customFormat="1" ht="33.75" x14ac:dyDescent="0.25">
      <c r="A5917" s="107" t="s">
        <v>28429</v>
      </c>
      <c r="B5917" s="10" t="s">
        <v>19548</v>
      </c>
      <c r="C5917" s="269" t="s">
        <v>30118</v>
      </c>
      <c r="D5917" s="841" t="s">
        <v>28900</v>
      </c>
      <c r="E5917" s="837">
        <v>1500</v>
      </c>
      <c r="F5917" s="269" t="s">
        <v>28901</v>
      </c>
      <c r="G5917" s="841" t="s">
        <v>28902</v>
      </c>
      <c r="H5917" s="842" t="s">
        <v>28903</v>
      </c>
      <c r="I5917" s="842" t="s">
        <v>16017</v>
      </c>
      <c r="J5917" s="107" t="s">
        <v>28437</v>
      </c>
      <c r="K5917" s="10" t="s">
        <v>28433</v>
      </c>
      <c r="L5917" s="10">
        <v>9</v>
      </c>
      <c r="M5917" s="838">
        <f t="shared" si="44"/>
        <v>13500</v>
      </c>
      <c r="N5917" s="10"/>
      <c r="O5917" s="107">
        <v>6</v>
      </c>
      <c r="P5917" s="838">
        <v>9000</v>
      </c>
      <c r="Q5917" s="10">
        <v>1</v>
      </c>
      <c r="R5917" s="107">
        <v>12</v>
      </c>
    </row>
    <row r="5918" spans="1:18" s="843" customFormat="1" ht="33.75" x14ac:dyDescent="0.25">
      <c r="A5918" s="107" t="s">
        <v>28429</v>
      </c>
      <c r="B5918" s="10" t="s">
        <v>19548</v>
      </c>
      <c r="C5918" s="269" t="s">
        <v>30118</v>
      </c>
      <c r="D5918" s="841" t="s">
        <v>28904</v>
      </c>
      <c r="E5918" s="837">
        <v>9000</v>
      </c>
      <c r="F5918" s="269" t="s">
        <v>28905</v>
      </c>
      <c r="G5918" s="841" t="s">
        <v>28906</v>
      </c>
      <c r="H5918" s="842" t="s">
        <v>15498</v>
      </c>
      <c r="I5918" s="842" t="s">
        <v>19093</v>
      </c>
      <c r="J5918" s="107" t="s">
        <v>19330</v>
      </c>
      <c r="K5918" s="10" t="s">
        <v>28433</v>
      </c>
      <c r="L5918" s="10">
        <v>9</v>
      </c>
      <c r="M5918" s="838">
        <f t="shared" si="44"/>
        <v>81000</v>
      </c>
      <c r="N5918" s="10"/>
      <c r="O5918" s="107">
        <v>6</v>
      </c>
      <c r="P5918" s="838">
        <v>54000</v>
      </c>
      <c r="Q5918" s="10">
        <v>1</v>
      </c>
      <c r="R5918" s="107">
        <v>12</v>
      </c>
    </row>
    <row r="5919" spans="1:18" s="843" customFormat="1" ht="33.75" x14ac:dyDescent="0.25">
      <c r="A5919" s="107" t="s">
        <v>28429</v>
      </c>
      <c r="B5919" s="10" t="s">
        <v>19548</v>
      </c>
      <c r="C5919" s="269" t="s">
        <v>30118</v>
      </c>
      <c r="D5919" s="841" t="s">
        <v>28907</v>
      </c>
      <c r="E5919" s="837">
        <v>8500</v>
      </c>
      <c r="F5919" s="269" t="s">
        <v>28908</v>
      </c>
      <c r="G5919" s="841" t="s">
        <v>28909</v>
      </c>
      <c r="H5919" s="842" t="s">
        <v>16725</v>
      </c>
      <c r="I5919" s="842" t="s">
        <v>19093</v>
      </c>
      <c r="J5919" s="107" t="s">
        <v>19576</v>
      </c>
      <c r="K5919" s="10" t="s">
        <v>28433</v>
      </c>
      <c r="L5919" s="10">
        <v>9</v>
      </c>
      <c r="M5919" s="838">
        <f t="shared" si="44"/>
        <v>76500</v>
      </c>
      <c r="N5919" s="10"/>
      <c r="O5919" s="107"/>
      <c r="P5919" s="838"/>
      <c r="Q5919" s="10"/>
      <c r="R5919" s="107"/>
    </row>
    <row r="5920" spans="1:18" s="843" customFormat="1" ht="33.75" x14ac:dyDescent="0.25">
      <c r="A5920" s="107" t="s">
        <v>28429</v>
      </c>
      <c r="B5920" s="10" t="s">
        <v>19548</v>
      </c>
      <c r="C5920" s="269" t="s">
        <v>30118</v>
      </c>
      <c r="D5920" s="841" t="s">
        <v>26012</v>
      </c>
      <c r="E5920" s="837">
        <v>7500</v>
      </c>
      <c r="F5920" s="269" t="s">
        <v>28910</v>
      </c>
      <c r="G5920" s="841" t="s">
        <v>28911</v>
      </c>
      <c r="H5920" s="842" t="s">
        <v>16355</v>
      </c>
      <c r="I5920" s="842" t="s">
        <v>19093</v>
      </c>
      <c r="J5920" s="107" t="s">
        <v>19330</v>
      </c>
      <c r="K5920" s="10" t="s">
        <v>28433</v>
      </c>
      <c r="L5920" s="10">
        <v>9</v>
      </c>
      <c r="M5920" s="838">
        <f t="shared" si="44"/>
        <v>67500</v>
      </c>
      <c r="N5920" s="10"/>
      <c r="O5920" s="107"/>
      <c r="P5920" s="838"/>
      <c r="Q5920" s="10"/>
      <c r="R5920" s="107"/>
    </row>
    <row r="5921" spans="1:18" s="843" customFormat="1" ht="33.75" x14ac:dyDescent="0.25">
      <c r="A5921" s="107" t="s">
        <v>28429</v>
      </c>
      <c r="B5921" s="10" t="s">
        <v>19548</v>
      </c>
      <c r="C5921" s="269" t="s">
        <v>30118</v>
      </c>
      <c r="D5921" s="841" t="s">
        <v>28912</v>
      </c>
      <c r="E5921" s="837">
        <v>7000</v>
      </c>
      <c r="F5921" s="269" t="s">
        <v>28913</v>
      </c>
      <c r="G5921" s="841" t="s">
        <v>28914</v>
      </c>
      <c r="H5921" s="842" t="s">
        <v>28915</v>
      </c>
      <c r="I5921" s="842" t="s">
        <v>19093</v>
      </c>
      <c r="J5921" s="107" t="s">
        <v>19330</v>
      </c>
      <c r="K5921" s="10" t="s">
        <v>28433</v>
      </c>
      <c r="L5921" s="10">
        <v>9</v>
      </c>
      <c r="M5921" s="838">
        <f t="shared" si="44"/>
        <v>63000</v>
      </c>
      <c r="N5921" s="10"/>
      <c r="O5921" s="107">
        <v>6</v>
      </c>
      <c r="P5921" s="838">
        <v>42000</v>
      </c>
      <c r="Q5921" s="10">
        <v>1</v>
      </c>
      <c r="R5921" s="107">
        <v>12</v>
      </c>
    </row>
    <row r="5922" spans="1:18" s="843" customFormat="1" ht="33.75" x14ac:dyDescent="0.25">
      <c r="A5922" s="107" t="s">
        <v>28429</v>
      </c>
      <c r="B5922" s="10" t="s">
        <v>19548</v>
      </c>
      <c r="C5922" s="269" t="s">
        <v>30118</v>
      </c>
      <c r="D5922" s="841" t="s">
        <v>15456</v>
      </c>
      <c r="E5922" s="837">
        <v>13000</v>
      </c>
      <c r="F5922" s="269" t="s">
        <v>28916</v>
      </c>
      <c r="G5922" s="841" t="s">
        <v>28917</v>
      </c>
      <c r="H5922" s="842" t="s">
        <v>16725</v>
      </c>
      <c r="I5922" s="842" t="s">
        <v>19093</v>
      </c>
      <c r="J5922" s="107" t="s">
        <v>19576</v>
      </c>
      <c r="K5922" s="10" t="s">
        <v>28471</v>
      </c>
      <c r="L5922" s="10">
        <v>9</v>
      </c>
      <c r="M5922" s="838">
        <f t="shared" si="44"/>
        <v>117000</v>
      </c>
      <c r="N5922" s="10"/>
      <c r="O5922" s="107">
        <v>6</v>
      </c>
      <c r="P5922" s="838">
        <v>78000</v>
      </c>
      <c r="Q5922" s="10">
        <v>1</v>
      </c>
      <c r="R5922" s="107">
        <v>12</v>
      </c>
    </row>
    <row r="5923" spans="1:18" s="843" customFormat="1" ht="33.75" x14ac:dyDescent="0.25">
      <c r="A5923" s="107" t="s">
        <v>28429</v>
      </c>
      <c r="B5923" s="10" t="s">
        <v>19548</v>
      </c>
      <c r="C5923" s="269" t="s">
        <v>30118</v>
      </c>
      <c r="D5923" s="841" t="s">
        <v>19345</v>
      </c>
      <c r="E5923" s="837">
        <v>9000</v>
      </c>
      <c r="F5923" s="269" t="s">
        <v>28918</v>
      </c>
      <c r="G5923" s="841" t="s">
        <v>28919</v>
      </c>
      <c r="H5923" s="842" t="s">
        <v>28501</v>
      </c>
      <c r="I5923" s="842" t="s">
        <v>19093</v>
      </c>
      <c r="J5923" s="107" t="s">
        <v>19576</v>
      </c>
      <c r="K5923" s="10" t="s">
        <v>28433</v>
      </c>
      <c r="L5923" s="10">
        <v>9</v>
      </c>
      <c r="M5923" s="838">
        <f t="shared" si="44"/>
        <v>81000</v>
      </c>
      <c r="N5923" s="10"/>
      <c r="O5923" s="107">
        <v>6</v>
      </c>
      <c r="P5923" s="838">
        <v>54000</v>
      </c>
      <c r="Q5923" s="10">
        <v>1</v>
      </c>
      <c r="R5923" s="107">
        <v>12</v>
      </c>
    </row>
    <row r="5924" spans="1:18" s="843" customFormat="1" ht="33.75" x14ac:dyDescent="0.25">
      <c r="A5924" s="107" t="s">
        <v>28429</v>
      </c>
      <c r="B5924" s="10" t="s">
        <v>19548</v>
      </c>
      <c r="C5924" s="269" t="s">
        <v>30118</v>
      </c>
      <c r="D5924" s="841" t="s">
        <v>28920</v>
      </c>
      <c r="E5924" s="837">
        <v>1200</v>
      </c>
      <c r="F5924" s="269" t="s">
        <v>28921</v>
      </c>
      <c r="G5924" s="841" t="s">
        <v>28922</v>
      </c>
      <c r="H5924" s="842" t="s">
        <v>15585</v>
      </c>
      <c r="I5924" s="842" t="s">
        <v>19587</v>
      </c>
      <c r="J5924" s="107" t="s">
        <v>17552</v>
      </c>
      <c r="K5924" s="10" t="s">
        <v>28433</v>
      </c>
      <c r="L5924" s="10">
        <v>9</v>
      </c>
      <c r="M5924" s="838">
        <f t="shared" si="44"/>
        <v>10800</v>
      </c>
      <c r="N5924" s="10"/>
      <c r="O5924" s="107">
        <v>6</v>
      </c>
      <c r="P5924" s="838">
        <v>7200</v>
      </c>
      <c r="Q5924" s="10">
        <v>1</v>
      </c>
      <c r="R5924" s="107">
        <v>12</v>
      </c>
    </row>
    <row r="5925" spans="1:18" s="843" customFormat="1" ht="33.75" x14ac:dyDescent="0.25">
      <c r="A5925" s="107" t="s">
        <v>28429</v>
      </c>
      <c r="B5925" s="10" t="s">
        <v>19548</v>
      </c>
      <c r="C5925" s="269" t="s">
        <v>30118</v>
      </c>
      <c r="D5925" s="841" t="s">
        <v>28923</v>
      </c>
      <c r="E5925" s="837">
        <v>1600</v>
      </c>
      <c r="F5925" s="269" t="s">
        <v>28924</v>
      </c>
      <c r="G5925" s="841" t="s">
        <v>28925</v>
      </c>
      <c r="H5925" s="842" t="s">
        <v>15585</v>
      </c>
      <c r="I5925" s="842" t="s">
        <v>19587</v>
      </c>
      <c r="J5925" s="107" t="s">
        <v>16531</v>
      </c>
      <c r="K5925" s="10" t="s">
        <v>28433</v>
      </c>
      <c r="L5925" s="10">
        <v>9</v>
      </c>
      <c r="M5925" s="838">
        <f t="shared" si="44"/>
        <v>14400</v>
      </c>
      <c r="N5925" s="10"/>
      <c r="O5925" s="107"/>
      <c r="P5925" s="838"/>
      <c r="Q5925" s="10"/>
      <c r="R5925" s="107"/>
    </row>
    <row r="5926" spans="1:18" s="843" customFormat="1" ht="33.75" x14ac:dyDescent="0.25">
      <c r="A5926" s="107" t="s">
        <v>28429</v>
      </c>
      <c r="B5926" s="10" t="s">
        <v>19548</v>
      </c>
      <c r="C5926" s="269" t="s">
        <v>30118</v>
      </c>
      <c r="D5926" s="841" t="s">
        <v>28923</v>
      </c>
      <c r="E5926" s="837">
        <v>1600</v>
      </c>
      <c r="F5926" s="269" t="s">
        <v>28926</v>
      </c>
      <c r="G5926" s="841" t="s">
        <v>28927</v>
      </c>
      <c r="H5926" s="842" t="s">
        <v>15585</v>
      </c>
      <c r="I5926" s="842" t="s">
        <v>19587</v>
      </c>
      <c r="J5926" s="107" t="s">
        <v>16531</v>
      </c>
      <c r="K5926" s="10" t="s">
        <v>28433</v>
      </c>
      <c r="L5926" s="10">
        <v>9</v>
      </c>
      <c r="M5926" s="838">
        <f t="shared" si="44"/>
        <v>14400</v>
      </c>
      <c r="N5926" s="10"/>
      <c r="O5926" s="107"/>
      <c r="P5926" s="838"/>
      <c r="Q5926" s="10"/>
      <c r="R5926" s="107"/>
    </row>
    <row r="5927" spans="1:18" s="843" customFormat="1" ht="33.75" x14ac:dyDescent="0.25">
      <c r="A5927" s="107" t="s">
        <v>28429</v>
      </c>
      <c r="B5927" s="10" t="s">
        <v>19548</v>
      </c>
      <c r="C5927" s="269" t="s">
        <v>30118</v>
      </c>
      <c r="D5927" s="841" t="s">
        <v>15678</v>
      </c>
      <c r="E5927" s="837">
        <v>9000</v>
      </c>
      <c r="F5927" s="269" t="s">
        <v>28928</v>
      </c>
      <c r="G5927" s="841" t="s">
        <v>28929</v>
      </c>
      <c r="H5927" s="842" t="s">
        <v>15585</v>
      </c>
      <c r="I5927" s="842" t="s">
        <v>19587</v>
      </c>
      <c r="J5927" s="107" t="s">
        <v>15678</v>
      </c>
      <c r="K5927" s="10" t="s">
        <v>28433</v>
      </c>
      <c r="L5927" s="10">
        <v>9</v>
      </c>
      <c r="M5927" s="838">
        <f t="shared" si="44"/>
        <v>81000</v>
      </c>
      <c r="N5927" s="10"/>
      <c r="O5927" s="107">
        <v>6</v>
      </c>
      <c r="P5927" s="838">
        <v>54000</v>
      </c>
      <c r="Q5927" s="10">
        <v>1</v>
      </c>
      <c r="R5927" s="107">
        <v>12</v>
      </c>
    </row>
    <row r="5928" spans="1:18" s="843" customFormat="1" ht="33.75" x14ac:dyDescent="0.25">
      <c r="A5928" s="107" t="s">
        <v>28429</v>
      </c>
      <c r="B5928" s="10" t="s">
        <v>19548</v>
      </c>
      <c r="C5928" s="269" t="s">
        <v>30118</v>
      </c>
      <c r="D5928" s="841" t="s">
        <v>28907</v>
      </c>
      <c r="E5928" s="837">
        <v>8500</v>
      </c>
      <c r="F5928" s="269" t="s">
        <v>28930</v>
      </c>
      <c r="G5928" s="841" t="s">
        <v>28931</v>
      </c>
      <c r="H5928" s="842" t="s">
        <v>15575</v>
      </c>
      <c r="I5928" s="842" t="s">
        <v>19093</v>
      </c>
      <c r="J5928" s="107" t="s">
        <v>19330</v>
      </c>
      <c r="K5928" s="10" t="s">
        <v>28433</v>
      </c>
      <c r="L5928" s="10">
        <v>9</v>
      </c>
      <c r="M5928" s="838">
        <f t="shared" si="44"/>
        <v>76500</v>
      </c>
      <c r="N5928" s="10"/>
      <c r="O5928" s="107"/>
      <c r="P5928" s="838"/>
      <c r="Q5928" s="10"/>
      <c r="R5928" s="107"/>
    </row>
    <row r="5929" spans="1:18" s="843" customFormat="1" ht="33.75" x14ac:dyDescent="0.25">
      <c r="A5929" s="107" t="s">
        <v>28429</v>
      </c>
      <c r="B5929" s="10" t="s">
        <v>19548</v>
      </c>
      <c r="C5929" s="269" t="s">
        <v>30118</v>
      </c>
      <c r="D5929" s="841" t="s">
        <v>28932</v>
      </c>
      <c r="E5929" s="837">
        <v>9000</v>
      </c>
      <c r="F5929" s="269" t="s">
        <v>28933</v>
      </c>
      <c r="G5929" s="841" t="s">
        <v>28934</v>
      </c>
      <c r="H5929" s="842" t="s">
        <v>16725</v>
      </c>
      <c r="I5929" s="842" t="s">
        <v>19093</v>
      </c>
      <c r="J5929" s="107" t="s">
        <v>19576</v>
      </c>
      <c r="K5929" s="10" t="s">
        <v>28433</v>
      </c>
      <c r="L5929" s="10">
        <v>9</v>
      </c>
      <c r="M5929" s="838">
        <f t="shared" si="44"/>
        <v>81000</v>
      </c>
      <c r="N5929" s="10"/>
      <c r="O5929" s="107">
        <v>6</v>
      </c>
      <c r="P5929" s="838">
        <v>54000</v>
      </c>
      <c r="Q5929" s="10">
        <v>1</v>
      </c>
      <c r="R5929" s="107">
        <v>12</v>
      </c>
    </row>
    <row r="5930" spans="1:18" s="843" customFormat="1" ht="33.75" x14ac:dyDescent="0.25">
      <c r="A5930" s="107" t="s">
        <v>28429</v>
      </c>
      <c r="B5930" s="10" t="s">
        <v>19548</v>
      </c>
      <c r="C5930" s="269" t="s">
        <v>30118</v>
      </c>
      <c r="D5930" s="841" t="s">
        <v>15605</v>
      </c>
      <c r="E5930" s="837">
        <v>4500</v>
      </c>
      <c r="F5930" s="269" t="s">
        <v>28935</v>
      </c>
      <c r="G5930" s="841" t="s">
        <v>28936</v>
      </c>
      <c r="H5930" s="842" t="s">
        <v>16686</v>
      </c>
      <c r="I5930" s="842" t="s">
        <v>19093</v>
      </c>
      <c r="J5930" s="107" t="s">
        <v>19576</v>
      </c>
      <c r="K5930" s="10" t="s">
        <v>28433</v>
      </c>
      <c r="L5930" s="10">
        <v>9</v>
      </c>
      <c r="M5930" s="838">
        <f t="shared" si="44"/>
        <v>40500</v>
      </c>
      <c r="N5930" s="10"/>
      <c r="O5930" s="107">
        <v>6</v>
      </c>
      <c r="P5930" s="838">
        <v>27000</v>
      </c>
      <c r="Q5930" s="10">
        <v>1</v>
      </c>
      <c r="R5930" s="107">
        <v>12</v>
      </c>
    </row>
    <row r="5931" spans="1:18" s="843" customFormat="1" ht="33.75" x14ac:dyDescent="0.25">
      <c r="A5931" s="107" t="s">
        <v>28429</v>
      </c>
      <c r="B5931" s="10" t="s">
        <v>19548</v>
      </c>
      <c r="C5931" s="269" t="s">
        <v>30118</v>
      </c>
      <c r="D5931" s="841" t="s">
        <v>16695</v>
      </c>
      <c r="E5931" s="837">
        <v>1600</v>
      </c>
      <c r="F5931" s="269" t="s">
        <v>28937</v>
      </c>
      <c r="G5931" s="841" t="s">
        <v>28938</v>
      </c>
      <c r="H5931" s="842" t="s">
        <v>16683</v>
      </c>
      <c r="I5931" s="842" t="s">
        <v>19093</v>
      </c>
      <c r="J5931" s="107" t="s">
        <v>19576</v>
      </c>
      <c r="K5931" s="10" t="s">
        <v>28433</v>
      </c>
      <c r="L5931" s="10">
        <v>9</v>
      </c>
      <c r="M5931" s="838">
        <f t="shared" si="44"/>
        <v>14400</v>
      </c>
      <c r="N5931" s="10"/>
      <c r="O5931" s="107">
        <v>6</v>
      </c>
      <c r="P5931" s="838">
        <v>9600</v>
      </c>
      <c r="Q5931" s="10">
        <v>1</v>
      </c>
      <c r="R5931" s="107">
        <v>12</v>
      </c>
    </row>
    <row r="5932" spans="1:18" s="843" customFormat="1" ht="33.75" x14ac:dyDescent="0.25">
      <c r="A5932" s="107" t="s">
        <v>28429</v>
      </c>
      <c r="B5932" s="10" t="s">
        <v>19548</v>
      </c>
      <c r="C5932" s="269" t="s">
        <v>30118</v>
      </c>
      <c r="D5932" s="841" t="s">
        <v>28939</v>
      </c>
      <c r="E5932" s="837">
        <v>6000</v>
      </c>
      <c r="F5932" s="269" t="s">
        <v>28940</v>
      </c>
      <c r="G5932" s="841" t="s">
        <v>28941</v>
      </c>
      <c r="H5932" s="842" t="s">
        <v>16725</v>
      </c>
      <c r="I5932" s="842" t="s">
        <v>19093</v>
      </c>
      <c r="J5932" s="107" t="s">
        <v>19576</v>
      </c>
      <c r="K5932" s="10" t="s">
        <v>28433</v>
      </c>
      <c r="L5932" s="10">
        <v>9</v>
      </c>
      <c r="M5932" s="838">
        <f t="shared" si="44"/>
        <v>54000</v>
      </c>
      <c r="N5932" s="10"/>
      <c r="O5932" s="107">
        <v>6</v>
      </c>
      <c r="P5932" s="838">
        <v>36000</v>
      </c>
      <c r="Q5932" s="10">
        <v>1</v>
      </c>
      <c r="R5932" s="107">
        <v>12</v>
      </c>
    </row>
    <row r="5933" spans="1:18" s="843" customFormat="1" ht="33.75" x14ac:dyDescent="0.25">
      <c r="A5933" s="107" t="s">
        <v>28429</v>
      </c>
      <c r="B5933" s="10" t="s">
        <v>19548</v>
      </c>
      <c r="C5933" s="269" t="s">
        <v>30118</v>
      </c>
      <c r="D5933" s="841" t="s">
        <v>28446</v>
      </c>
      <c r="E5933" s="837">
        <v>5000</v>
      </c>
      <c r="F5933" s="269" t="s">
        <v>28942</v>
      </c>
      <c r="G5933" s="841" t="s">
        <v>28943</v>
      </c>
      <c r="H5933" s="842" t="s">
        <v>16725</v>
      </c>
      <c r="I5933" s="842" t="s">
        <v>19093</v>
      </c>
      <c r="J5933" s="107" t="s">
        <v>19576</v>
      </c>
      <c r="K5933" s="10" t="s">
        <v>28433</v>
      </c>
      <c r="L5933" s="10">
        <v>9</v>
      </c>
      <c r="M5933" s="838">
        <f t="shared" si="44"/>
        <v>45000</v>
      </c>
      <c r="N5933" s="10"/>
      <c r="O5933" s="107">
        <v>6</v>
      </c>
      <c r="P5933" s="838">
        <v>30000</v>
      </c>
      <c r="Q5933" s="10">
        <v>1</v>
      </c>
      <c r="R5933" s="107">
        <v>12</v>
      </c>
    </row>
    <row r="5934" spans="1:18" s="843" customFormat="1" ht="33.75" x14ac:dyDescent="0.25">
      <c r="A5934" s="107" t="s">
        <v>28429</v>
      </c>
      <c r="B5934" s="10" t="s">
        <v>19548</v>
      </c>
      <c r="C5934" s="269" t="s">
        <v>30118</v>
      </c>
      <c r="D5934" s="841" t="s">
        <v>16933</v>
      </c>
      <c r="E5934" s="837">
        <v>0</v>
      </c>
      <c r="F5934" s="269" t="s">
        <v>28944</v>
      </c>
      <c r="G5934" s="841" t="s">
        <v>28945</v>
      </c>
      <c r="H5934" s="842" t="s">
        <v>16683</v>
      </c>
      <c r="I5934" s="842" t="s">
        <v>19093</v>
      </c>
      <c r="J5934" s="107" t="s">
        <v>19576</v>
      </c>
      <c r="K5934" s="10" t="s">
        <v>28433</v>
      </c>
      <c r="L5934" s="10">
        <v>9</v>
      </c>
      <c r="M5934" s="838">
        <f t="shared" si="44"/>
        <v>0</v>
      </c>
      <c r="N5934" s="10"/>
      <c r="O5934" s="107"/>
      <c r="P5934" s="838"/>
      <c r="Q5934" s="10"/>
      <c r="R5934" s="107"/>
    </row>
    <row r="5935" spans="1:18" s="843" customFormat="1" ht="33.75" x14ac:dyDescent="0.25">
      <c r="A5935" s="107" t="s">
        <v>28429</v>
      </c>
      <c r="B5935" s="10" t="s">
        <v>19548</v>
      </c>
      <c r="C5935" s="269" t="s">
        <v>30118</v>
      </c>
      <c r="D5935" s="841" t="s">
        <v>15482</v>
      </c>
      <c r="E5935" s="837">
        <v>3000</v>
      </c>
      <c r="F5935" s="269" t="s">
        <v>28946</v>
      </c>
      <c r="G5935" s="841" t="s">
        <v>28947</v>
      </c>
      <c r="H5935" s="842" t="s">
        <v>28948</v>
      </c>
      <c r="I5935" s="842" t="s">
        <v>16017</v>
      </c>
      <c r="J5935" s="107" t="s">
        <v>28437</v>
      </c>
      <c r="K5935" s="10" t="s">
        <v>28433</v>
      </c>
      <c r="L5935" s="10">
        <v>9</v>
      </c>
      <c r="M5935" s="838">
        <f t="shared" si="44"/>
        <v>27000</v>
      </c>
      <c r="N5935" s="10"/>
      <c r="O5935" s="107">
        <v>6</v>
      </c>
      <c r="P5935" s="838">
        <v>18000</v>
      </c>
      <c r="Q5935" s="10">
        <v>1</v>
      </c>
      <c r="R5935" s="107">
        <v>12</v>
      </c>
    </row>
    <row r="5936" spans="1:18" s="843" customFormat="1" ht="33.75" x14ac:dyDescent="0.25">
      <c r="A5936" s="107" t="s">
        <v>28429</v>
      </c>
      <c r="B5936" s="10" t="s">
        <v>19548</v>
      </c>
      <c r="C5936" s="269" t="s">
        <v>30118</v>
      </c>
      <c r="D5936" s="841" t="s">
        <v>28819</v>
      </c>
      <c r="E5936" s="837">
        <v>7000</v>
      </c>
      <c r="F5936" s="269" t="s">
        <v>28949</v>
      </c>
      <c r="G5936" s="841" t="s">
        <v>28950</v>
      </c>
      <c r="H5936" s="842" t="s">
        <v>15575</v>
      </c>
      <c r="I5936" s="842" t="s">
        <v>19093</v>
      </c>
      <c r="J5936" s="107" t="s">
        <v>19330</v>
      </c>
      <c r="K5936" s="10" t="s">
        <v>28433</v>
      </c>
      <c r="L5936" s="10">
        <v>9</v>
      </c>
      <c r="M5936" s="838">
        <f t="shared" si="44"/>
        <v>63000</v>
      </c>
      <c r="N5936" s="10"/>
      <c r="O5936" s="107">
        <v>6</v>
      </c>
      <c r="P5936" s="838">
        <v>42000</v>
      </c>
      <c r="Q5936" s="10">
        <v>1</v>
      </c>
      <c r="R5936" s="107">
        <v>12</v>
      </c>
    </row>
    <row r="5937" spans="1:18" s="843" customFormat="1" ht="33.75" x14ac:dyDescent="0.25">
      <c r="A5937" s="107" t="s">
        <v>28429</v>
      </c>
      <c r="B5937" s="10" t="s">
        <v>19548</v>
      </c>
      <c r="C5937" s="269" t="s">
        <v>30118</v>
      </c>
      <c r="D5937" s="841" t="s">
        <v>28951</v>
      </c>
      <c r="E5937" s="837">
        <v>9000</v>
      </c>
      <c r="F5937" s="269" t="s">
        <v>28952</v>
      </c>
      <c r="G5937" s="841" t="s">
        <v>28953</v>
      </c>
      <c r="H5937" s="842" t="s">
        <v>28954</v>
      </c>
      <c r="I5937" s="842" t="s">
        <v>19093</v>
      </c>
      <c r="J5937" s="107" t="s">
        <v>19330</v>
      </c>
      <c r="K5937" s="10" t="s">
        <v>28955</v>
      </c>
      <c r="L5937" s="10">
        <v>7</v>
      </c>
      <c r="M5937" s="838">
        <f t="shared" si="44"/>
        <v>63000</v>
      </c>
      <c r="N5937" s="10"/>
      <c r="O5937" s="107">
        <v>6</v>
      </c>
      <c r="P5937" s="838">
        <v>54000</v>
      </c>
      <c r="Q5937" s="10">
        <v>1</v>
      </c>
      <c r="R5937" s="107">
        <v>12</v>
      </c>
    </row>
    <row r="5938" spans="1:18" s="843" customFormat="1" ht="33.75" x14ac:dyDescent="0.25">
      <c r="A5938" s="107" t="s">
        <v>28429</v>
      </c>
      <c r="B5938" s="10" t="s">
        <v>19548</v>
      </c>
      <c r="C5938" s="269" t="s">
        <v>30118</v>
      </c>
      <c r="D5938" s="841" t="s">
        <v>15537</v>
      </c>
      <c r="E5938" s="837">
        <v>9000</v>
      </c>
      <c r="F5938" s="269" t="s">
        <v>28956</v>
      </c>
      <c r="G5938" s="841" t="s">
        <v>28957</v>
      </c>
      <c r="H5938" s="842" t="s">
        <v>15575</v>
      </c>
      <c r="I5938" s="842" t="s">
        <v>19093</v>
      </c>
      <c r="J5938" s="107" t="s">
        <v>19330</v>
      </c>
      <c r="K5938" s="10" t="s">
        <v>28433</v>
      </c>
      <c r="L5938" s="10">
        <v>9</v>
      </c>
      <c r="M5938" s="838">
        <f t="shared" si="44"/>
        <v>81000</v>
      </c>
      <c r="N5938" s="10"/>
      <c r="O5938" s="107">
        <v>6</v>
      </c>
      <c r="P5938" s="838">
        <v>54000</v>
      </c>
      <c r="Q5938" s="10">
        <v>1</v>
      </c>
      <c r="R5938" s="107">
        <v>12</v>
      </c>
    </row>
    <row r="5939" spans="1:18" s="843" customFormat="1" ht="33.75" x14ac:dyDescent="0.25">
      <c r="A5939" s="107" t="s">
        <v>28429</v>
      </c>
      <c r="B5939" s="10" t="s">
        <v>19548</v>
      </c>
      <c r="C5939" s="269" t="s">
        <v>30118</v>
      </c>
      <c r="D5939" s="841" t="s">
        <v>28958</v>
      </c>
      <c r="E5939" s="837">
        <v>6000</v>
      </c>
      <c r="F5939" s="269" t="s">
        <v>28959</v>
      </c>
      <c r="G5939" s="841" t="s">
        <v>28960</v>
      </c>
      <c r="H5939" s="842" t="s">
        <v>16729</v>
      </c>
      <c r="I5939" s="842" t="s">
        <v>16017</v>
      </c>
      <c r="J5939" s="107" t="s">
        <v>28437</v>
      </c>
      <c r="K5939" s="10" t="s">
        <v>28433</v>
      </c>
      <c r="L5939" s="10">
        <v>9</v>
      </c>
      <c r="M5939" s="838">
        <f t="shared" si="44"/>
        <v>54000</v>
      </c>
      <c r="N5939" s="10"/>
      <c r="O5939" s="107">
        <v>6</v>
      </c>
      <c r="P5939" s="838">
        <v>36000</v>
      </c>
      <c r="Q5939" s="10">
        <v>1</v>
      </c>
      <c r="R5939" s="107">
        <v>12</v>
      </c>
    </row>
    <row r="5940" spans="1:18" s="843" customFormat="1" ht="33.75" x14ac:dyDescent="0.25">
      <c r="A5940" s="107" t="s">
        <v>28429</v>
      </c>
      <c r="B5940" s="10" t="s">
        <v>19548</v>
      </c>
      <c r="C5940" s="269" t="s">
        <v>30118</v>
      </c>
      <c r="D5940" s="841" t="s">
        <v>19345</v>
      </c>
      <c r="E5940" s="837">
        <v>4500</v>
      </c>
      <c r="F5940" s="269" t="s">
        <v>28961</v>
      </c>
      <c r="G5940" s="841" t="s">
        <v>28962</v>
      </c>
      <c r="H5940" s="842" t="s">
        <v>16725</v>
      </c>
      <c r="I5940" s="842" t="s">
        <v>19093</v>
      </c>
      <c r="J5940" s="107" t="s">
        <v>19576</v>
      </c>
      <c r="K5940" s="10" t="s">
        <v>28433</v>
      </c>
      <c r="L5940" s="10">
        <v>9</v>
      </c>
      <c r="M5940" s="838">
        <f t="shared" ref="M5940:M5953" si="45">E5940*L5940</f>
        <v>40500</v>
      </c>
      <c r="N5940" s="10"/>
      <c r="O5940" s="107">
        <v>6</v>
      </c>
      <c r="P5940" s="838">
        <v>27000</v>
      </c>
      <c r="Q5940" s="10">
        <v>1</v>
      </c>
      <c r="R5940" s="107">
        <v>12</v>
      </c>
    </row>
    <row r="5941" spans="1:18" s="843" customFormat="1" ht="33.75" x14ac:dyDescent="0.25">
      <c r="A5941" s="107" t="s">
        <v>28429</v>
      </c>
      <c r="B5941" s="10" t="s">
        <v>19548</v>
      </c>
      <c r="C5941" s="269" t="s">
        <v>30118</v>
      </c>
      <c r="D5941" s="841" t="s">
        <v>28920</v>
      </c>
      <c r="E5941" s="837">
        <v>1400</v>
      </c>
      <c r="F5941" s="269" t="s">
        <v>28963</v>
      </c>
      <c r="G5941" s="841" t="s">
        <v>28964</v>
      </c>
      <c r="H5941" s="842" t="s">
        <v>15585</v>
      </c>
      <c r="I5941" s="842" t="s">
        <v>19587</v>
      </c>
      <c r="J5941" s="107" t="s">
        <v>17552</v>
      </c>
      <c r="K5941" s="10" t="s">
        <v>28433</v>
      </c>
      <c r="L5941" s="10">
        <v>9</v>
      </c>
      <c r="M5941" s="838">
        <f t="shared" si="45"/>
        <v>12600</v>
      </c>
      <c r="N5941" s="10"/>
      <c r="O5941" s="107">
        <v>6</v>
      </c>
      <c r="P5941" s="838">
        <v>8400</v>
      </c>
      <c r="Q5941" s="10">
        <v>1</v>
      </c>
      <c r="R5941" s="107">
        <v>12</v>
      </c>
    </row>
    <row r="5942" spans="1:18" s="843" customFormat="1" ht="33.75" x14ac:dyDescent="0.25">
      <c r="A5942" s="107" t="s">
        <v>28429</v>
      </c>
      <c r="B5942" s="10" t="s">
        <v>19548</v>
      </c>
      <c r="C5942" s="269" t="s">
        <v>30118</v>
      </c>
      <c r="D5942" s="841" t="s">
        <v>28965</v>
      </c>
      <c r="E5942" s="837">
        <v>5000</v>
      </c>
      <c r="F5942" s="269" t="s">
        <v>28966</v>
      </c>
      <c r="G5942" s="841" t="s">
        <v>28967</v>
      </c>
      <c r="H5942" s="842" t="s">
        <v>28968</v>
      </c>
      <c r="I5942" s="842" t="s">
        <v>19090</v>
      </c>
      <c r="J5942" s="107" t="s">
        <v>19330</v>
      </c>
      <c r="K5942" s="10" t="s">
        <v>28433</v>
      </c>
      <c r="L5942" s="10">
        <v>9</v>
      </c>
      <c r="M5942" s="838">
        <f t="shared" si="45"/>
        <v>45000</v>
      </c>
      <c r="N5942" s="10"/>
      <c r="O5942" s="107">
        <v>6</v>
      </c>
      <c r="P5942" s="838">
        <v>30000</v>
      </c>
      <c r="Q5942" s="10">
        <v>1</v>
      </c>
      <c r="R5942" s="107">
        <v>12</v>
      </c>
    </row>
    <row r="5943" spans="1:18" s="843" customFormat="1" ht="33.75" x14ac:dyDescent="0.25">
      <c r="A5943" s="107" t="s">
        <v>28429</v>
      </c>
      <c r="B5943" s="10" t="s">
        <v>19548</v>
      </c>
      <c r="C5943" s="269" t="s">
        <v>30118</v>
      </c>
      <c r="D5943" s="841" t="s">
        <v>28498</v>
      </c>
      <c r="E5943" s="837">
        <v>4500</v>
      </c>
      <c r="F5943" s="269" t="s">
        <v>28969</v>
      </c>
      <c r="G5943" s="841" t="s">
        <v>28970</v>
      </c>
      <c r="H5943" s="842" t="s">
        <v>28501</v>
      </c>
      <c r="I5943" s="842" t="s">
        <v>19093</v>
      </c>
      <c r="J5943" s="107" t="s">
        <v>19576</v>
      </c>
      <c r="K5943" s="10" t="s">
        <v>28433</v>
      </c>
      <c r="L5943" s="10">
        <v>9</v>
      </c>
      <c r="M5943" s="838">
        <f t="shared" si="45"/>
        <v>40500</v>
      </c>
      <c r="N5943" s="10"/>
      <c r="O5943" s="107">
        <v>6</v>
      </c>
      <c r="P5943" s="838">
        <v>27000</v>
      </c>
      <c r="Q5943" s="10">
        <v>1</v>
      </c>
      <c r="R5943" s="107">
        <v>12</v>
      </c>
    </row>
    <row r="5944" spans="1:18" s="843" customFormat="1" ht="33.75" x14ac:dyDescent="0.25">
      <c r="A5944" s="107" t="s">
        <v>28429</v>
      </c>
      <c r="B5944" s="10" t="s">
        <v>19548</v>
      </c>
      <c r="C5944" s="269" t="s">
        <v>30118</v>
      </c>
      <c r="D5944" s="841" t="s">
        <v>28971</v>
      </c>
      <c r="E5944" s="837">
        <v>8000</v>
      </c>
      <c r="F5944" s="269" t="s">
        <v>28972</v>
      </c>
      <c r="G5944" s="841" t="s">
        <v>28973</v>
      </c>
      <c r="H5944" s="842" t="s">
        <v>16683</v>
      </c>
      <c r="I5944" s="842" t="s">
        <v>19093</v>
      </c>
      <c r="J5944" s="107" t="s">
        <v>19576</v>
      </c>
      <c r="K5944" s="10" t="s">
        <v>28433</v>
      </c>
      <c r="L5944" s="10">
        <v>9</v>
      </c>
      <c r="M5944" s="838">
        <f t="shared" si="45"/>
        <v>72000</v>
      </c>
      <c r="N5944" s="10"/>
      <c r="O5944" s="107">
        <v>6</v>
      </c>
      <c r="P5944" s="838">
        <v>48000</v>
      </c>
      <c r="Q5944" s="10">
        <v>1</v>
      </c>
      <c r="R5944" s="107">
        <v>12</v>
      </c>
    </row>
    <row r="5945" spans="1:18" s="843" customFormat="1" ht="33.75" x14ac:dyDescent="0.25">
      <c r="A5945" s="107" t="s">
        <v>28429</v>
      </c>
      <c r="B5945" s="10" t="s">
        <v>19548</v>
      </c>
      <c r="C5945" s="269" t="s">
        <v>30118</v>
      </c>
      <c r="D5945" s="841" t="s">
        <v>28974</v>
      </c>
      <c r="E5945" s="837">
        <v>5000</v>
      </c>
      <c r="F5945" s="269" t="s">
        <v>28975</v>
      </c>
      <c r="G5945" s="841" t="s">
        <v>28976</v>
      </c>
      <c r="H5945" s="842" t="s">
        <v>19911</v>
      </c>
      <c r="I5945" s="842" t="s">
        <v>19093</v>
      </c>
      <c r="J5945" s="107" t="s">
        <v>19330</v>
      </c>
      <c r="K5945" s="10" t="s">
        <v>28433</v>
      </c>
      <c r="L5945" s="10">
        <v>9</v>
      </c>
      <c r="M5945" s="838">
        <f t="shared" si="45"/>
        <v>45000</v>
      </c>
      <c r="N5945" s="10"/>
      <c r="O5945" s="107">
        <v>6</v>
      </c>
      <c r="P5945" s="838">
        <v>30000</v>
      </c>
      <c r="Q5945" s="10">
        <v>1</v>
      </c>
      <c r="R5945" s="107">
        <v>12</v>
      </c>
    </row>
    <row r="5946" spans="1:18" s="843" customFormat="1" ht="33.75" x14ac:dyDescent="0.25">
      <c r="A5946" s="107" t="s">
        <v>28429</v>
      </c>
      <c r="B5946" s="10" t="s">
        <v>19548</v>
      </c>
      <c r="C5946" s="269" t="s">
        <v>30118</v>
      </c>
      <c r="D5946" s="841" t="s">
        <v>28977</v>
      </c>
      <c r="E5946" s="837">
        <v>9000</v>
      </c>
      <c r="F5946" s="269" t="s">
        <v>28978</v>
      </c>
      <c r="G5946" s="841" t="s">
        <v>28979</v>
      </c>
      <c r="H5946" s="842" t="s">
        <v>16725</v>
      </c>
      <c r="I5946" s="842" t="s">
        <v>19093</v>
      </c>
      <c r="J5946" s="107" t="s">
        <v>19576</v>
      </c>
      <c r="K5946" s="10" t="s">
        <v>28433</v>
      </c>
      <c r="L5946" s="10">
        <v>9</v>
      </c>
      <c r="M5946" s="838">
        <f t="shared" si="45"/>
        <v>81000</v>
      </c>
      <c r="N5946" s="10"/>
      <c r="O5946" s="107">
        <v>6</v>
      </c>
      <c r="P5946" s="838">
        <v>54000</v>
      </c>
      <c r="Q5946" s="10">
        <v>1</v>
      </c>
      <c r="R5946" s="107">
        <v>12</v>
      </c>
    </row>
    <row r="5947" spans="1:18" s="843" customFormat="1" ht="33.75" x14ac:dyDescent="0.25">
      <c r="A5947" s="107" t="s">
        <v>28429</v>
      </c>
      <c r="B5947" s="10" t="s">
        <v>19548</v>
      </c>
      <c r="C5947" s="269" t="s">
        <v>30118</v>
      </c>
      <c r="D5947" s="841" t="s">
        <v>28980</v>
      </c>
      <c r="E5947" s="837">
        <v>1500</v>
      </c>
      <c r="F5947" s="269" t="s">
        <v>28981</v>
      </c>
      <c r="G5947" s="841" t="s">
        <v>28982</v>
      </c>
      <c r="H5947" s="842" t="s">
        <v>16694</v>
      </c>
      <c r="I5947" s="842" t="s">
        <v>19093</v>
      </c>
      <c r="J5947" s="107" t="s">
        <v>19576</v>
      </c>
      <c r="K5947" s="10" t="s">
        <v>28433</v>
      </c>
      <c r="L5947" s="10">
        <v>9</v>
      </c>
      <c r="M5947" s="838">
        <f t="shared" si="45"/>
        <v>13500</v>
      </c>
      <c r="N5947" s="10"/>
      <c r="O5947" s="107">
        <v>6</v>
      </c>
      <c r="P5947" s="838">
        <v>9000</v>
      </c>
      <c r="Q5947" s="10">
        <v>1</v>
      </c>
      <c r="R5947" s="107">
        <v>12</v>
      </c>
    </row>
    <row r="5948" spans="1:18" s="843" customFormat="1" ht="33.75" x14ac:dyDescent="0.25">
      <c r="A5948" s="107" t="s">
        <v>28429</v>
      </c>
      <c r="B5948" s="10" t="s">
        <v>19548</v>
      </c>
      <c r="C5948" s="269" t="s">
        <v>30118</v>
      </c>
      <c r="D5948" s="841" t="s">
        <v>15460</v>
      </c>
      <c r="E5948" s="837">
        <v>14500</v>
      </c>
      <c r="F5948" s="269" t="s">
        <v>28983</v>
      </c>
      <c r="G5948" s="841" t="s">
        <v>28984</v>
      </c>
      <c r="H5948" s="842" t="s">
        <v>19911</v>
      </c>
      <c r="I5948" s="842" t="s">
        <v>19093</v>
      </c>
      <c r="J5948" s="107" t="s">
        <v>19330</v>
      </c>
      <c r="K5948" s="10" t="s">
        <v>28471</v>
      </c>
      <c r="L5948" s="10">
        <v>9</v>
      </c>
      <c r="M5948" s="838">
        <f t="shared" si="45"/>
        <v>130500</v>
      </c>
      <c r="N5948" s="10"/>
      <c r="O5948" s="107">
        <v>6</v>
      </c>
      <c r="P5948" s="838">
        <v>87000</v>
      </c>
      <c r="Q5948" s="10">
        <v>1</v>
      </c>
      <c r="R5948" s="107">
        <v>12</v>
      </c>
    </row>
    <row r="5949" spans="1:18" s="843" customFormat="1" ht="33.75" x14ac:dyDescent="0.25">
      <c r="A5949" s="107" t="s">
        <v>28429</v>
      </c>
      <c r="B5949" s="10" t="s">
        <v>19548</v>
      </c>
      <c r="C5949" s="269" t="s">
        <v>30118</v>
      </c>
      <c r="D5949" s="841" t="s">
        <v>28985</v>
      </c>
      <c r="E5949" s="837">
        <v>5000</v>
      </c>
      <c r="F5949" s="269" t="s">
        <v>28986</v>
      </c>
      <c r="G5949" s="841" t="s">
        <v>28987</v>
      </c>
      <c r="H5949" s="842" t="s">
        <v>16694</v>
      </c>
      <c r="I5949" s="842" t="s">
        <v>19093</v>
      </c>
      <c r="J5949" s="107" t="s">
        <v>19576</v>
      </c>
      <c r="K5949" s="10" t="s">
        <v>28433</v>
      </c>
      <c r="L5949" s="10">
        <v>9</v>
      </c>
      <c r="M5949" s="838">
        <f t="shared" si="45"/>
        <v>45000</v>
      </c>
      <c r="N5949" s="10"/>
      <c r="O5949" s="107">
        <v>6</v>
      </c>
      <c r="P5949" s="838">
        <v>30000</v>
      </c>
      <c r="Q5949" s="10">
        <v>1</v>
      </c>
      <c r="R5949" s="107">
        <v>12</v>
      </c>
    </row>
    <row r="5950" spans="1:18" s="843" customFormat="1" ht="33.75" x14ac:dyDescent="0.25">
      <c r="A5950" s="107" t="s">
        <v>28429</v>
      </c>
      <c r="B5950" s="10" t="s">
        <v>19548</v>
      </c>
      <c r="C5950" s="269" t="s">
        <v>30118</v>
      </c>
      <c r="D5950" s="841" t="s">
        <v>15678</v>
      </c>
      <c r="E5950" s="837">
        <v>2500</v>
      </c>
      <c r="F5950" s="269" t="s">
        <v>28988</v>
      </c>
      <c r="G5950" s="841" t="s">
        <v>28989</v>
      </c>
      <c r="H5950" s="842" t="s">
        <v>15585</v>
      </c>
      <c r="I5950" s="842" t="s">
        <v>19587</v>
      </c>
      <c r="J5950" s="107" t="s">
        <v>15678</v>
      </c>
      <c r="K5950" s="10" t="s">
        <v>28433</v>
      </c>
      <c r="L5950" s="10">
        <v>9</v>
      </c>
      <c r="M5950" s="838">
        <f t="shared" si="45"/>
        <v>22500</v>
      </c>
      <c r="N5950" s="10"/>
      <c r="O5950" s="107">
        <v>6</v>
      </c>
      <c r="P5950" s="838">
        <v>15000</v>
      </c>
      <c r="Q5950" s="10">
        <v>1</v>
      </c>
      <c r="R5950" s="107">
        <v>12</v>
      </c>
    </row>
    <row r="5951" spans="1:18" s="843" customFormat="1" ht="33.75" x14ac:dyDescent="0.25">
      <c r="A5951" s="107" t="s">
        <v>28429</v>
      </c>
      <c r="B5951" s="10" t="s">
        <v>19548</v>
      </c>
      <c r="C5951" s="269" t="s">
        <v>30118</v>
      </c>
      <c r="D5951" s="841" t="s">
        <v>28990</v>
      </c>
      <c r="E5951" s="837">
        <v>6500</v>
      </c>
      <c r="F5951" s="269" t="s">
        <v>28991</v>
      </c>
      <c r="G5951" s="841" t="s">
        <v>28992</v>
      </c>
      <c r="H5951" s="842" t="s">
        <v>16709</v>
      </c>
      <c r="I5951" s="842" t="s">
        <v>19093</v>
      </c>
      <c r="J5951" s="107" t="s">
        <v>19576</v>
      </c>
      <c r="K5951" s="10" t="s">
        <v>28433</v>
      </c>
      <c r="L5951" s="10">
        <v>9</v>
      </c>
      <c r="M5951" s="838">
        <f t="shared" si="45"/>
        <v>58500</v>
      </c>
      <c r="N5951" s="10"/>
      <c r="O5951" s="107">
        <v>6</v>
      </c>
      <c r="P5951" s="838">
        <v>39000</v>
      </c>
      <c r="Q5951" s="10">
        <v>1</v>
      </c>
      <c r="R5951" s="107">
        <v>12</v>
      </c>
    </row>
    <row r="5952" spans="1:18" s="843" customFormat="1" ht="33.75" x14ac:dyDescent="0.25">
      <c r="A5952" s="107" t="s">
        <v>28429</v>
      </c>
      <c r="B5952" s="10" t="s">
        <v>19548</v>
      </c>
      <c r="C5952" s="269" t="s">
        <v>30118</v>
      </c>
      <c r="D5952" s="841" t="s">
        <v>28993</v>
      </c>
      <c r="E5952" s="837">
        <v>4500</v>
      </c>
      <c r="F5952" s="269" t="s">
        <v>28994</v>
      </c>
      <c r="G5952" s="841" t="s">
        <v>28995</v>
      </c>
      <c r="H5952" s="842" t="s">
        <v>16717</v>
      </c>
      <c r="I5952" s="842" t="s">
        <v>19093</v>
      </c>
      <c r="J5952" s="107" t="s">
        <v>19330</v>
      </c>
      <c r="K5952" s="10" t="s">
        <v>28433</v>
      </c>
      <c r="L5952" s="10">
        <v>9</v>
      </c>
      <c r="M5952" s="838">
        <f t="shared" si="45"/>
        <v>40500</v>
      </c>
      <c r="N5952" s="10"/>
      <c r="O5952" s="107">
        <v>6</v>
      </c>
      <c r="P5952" s="838">
        <v>27000</v>
      </c>
      <c r="Q5952" s="10">
        <v>1</v>
      </c>
      <c r="R5952" s="107">
        <v>12</v>
      </c>
    </row>
    <row r="5953" spans="1:18" s="843" customFormat="1" ht="33.75" x14ac:dyDescent="0.25">
      <c r="A5953" s="107" t="s">
        <v>28429</v>
      </c>
      <c r="B5953" s="10" t="s">
        <v>19548</v>
      </c>
      <c r="C5953" s="269" t="s">
        <v>30118</v>
      </c>
      <c r="D5953" s="841" t="s">
        <v>15482</v>
      </c>
      <c r="E5953" s="837">
        <v>2500</v>
      </c>
      <c r="F5953" s="269" t="s">
        <v>28996</v>
      </c>
      <c r="G5953" s="841" t="s">
        <v>28997</v>
      </c>
      <c r="H5953" s="842" t="s">
        <v>16683</v>
      </c>
      <c r="I5953" s="842" t="s">
        <v>19093</v>
      </c>
      <c r="J5953" s="107" t="s">
        <v>19576</v>
      </c>
      <c r="K5953" s="10" t="s">
        <v>28433</v>
      </c>
      <c r="L5953" s="10">
        <v>9</v>
      </c>
      <c r="M5953" s="838">
        <f t="shared" si="45"/>
        <v>22500</v>
      </c>
      <c r="N5953" s="10"/>
      <c r="O5953" s="107">
        <v>6</v>
      </c>
      <c r="P5953" s="838">
        <v>15000</v>
      </c>
      <c r="Q5953" s="10">
        <v>1</v>
      </c>
      <c r="R5953" s="107">
        <v>12</v>
      </c>
    </row>
    <row r="5954" spans="1:18" s="843" customFormat="1" ht="33.75" x14ac:dyDescent="0.25">
      <c r="A5954" s="107" t="s">
        <v>28429</v>
      </c>
      <c r="B5954" s="10" t="s">
        <v>19548</v>
      </c>
      <c r="C5954" s="269" t="s">
        <v>30118</v>
      </c>
      <c r="D5954" s="841" t="s">
        <v>28998</v>
      </c>
      <c r="E5954" s="837">
        <v>14500</v>
      </c>
      <c r="F5954" s="269">
        <v>40524287</v>
      </c>
      <c r="G5954" s="841" t="s">
        <v>28999</v>
      </c>
      <c r="H5954" s="842" t="s">
        <v>15498</v>
      </c>
      <c r="I5954" s="842" t="s">
        <v>19093</v>
      </c>
      <c r="J5954" s="107" t="s">
        <v>19576</v>
      </c>
      <c r="K5954" s="10"/>
      <c r="L5954" s="10"/>
      <c r="M5954" s="838"/>
      <c r="N5954" s="10" t="s">
        <v>28471</v>
      </c>
      <c r="O5954" s="107">
        <v>4</v>
      </c>
      <c r="P5954" s="838">
        <v>58000</v>
      </c>
      <c r="Q5954" s="10">
        <v>1</v>
      </c>
      <c r="R5954" s="107">
        <v>12</v>
      </c>
    </row>
    <row r="5955" spans="1:18" s="843" customFormat="1" ht="33.75" x14ac:dyDescent="0.25">
      <c r="A5955" s="107" t="s">
        <v>28429</v>
      </c>
      <c r="B5955" s="10" t="s">
        <v>19548</v>
      </c>
      <c r="C5955" s="269" t="s">
        <v>30118</v>
      </c>
      <c r="D5955" s="841" t="s">
        <v>15834</v>
      </c>
      <c r="E5955" s="837">
        <v>1200</v>
      </c>
      <c r="F5955" s="269" t="s">
        <v>29000</v>
      </c>
      <c r="G5955" s="841" t="s">
        <v>29001</v>
      </c>
      <c r="H5955" s="842" t="s">
        <v>16694</v>
      </c>
      <c r="I5955" s="842" t="s">
        <v>19093</v>
      </c>
      <c r="J5955" s="107" t="s">
        <v>19576</v>
      </c>
      <c r="K5955" s="10" t="s">
        <v>28433</v>
      </c>
      <c r="L5955" s="10">
        <v>9</v>
      </c>
      <c r="M5955" s="838">
        <f>E5955*L5955</f>
        <v>10800</v>
      </c>
      <c r="N5955" s="10"/>
      <c r="O5955" s="107">
        <v>6</v>
      </c>
      <c r="P5955" s="838">
        <v>7200</v>
      </c>
      <c r="Q5955" s="10">
        <v>1</v>
      </c>
      <c r="R5955" s="107">
        <v>12</v>
      </c>
    </row>
    <row r="5956" spans="1:18" s="843" customFormat="1" ht="33.75" x14ac:dyDescent="0.25">
      <c r="A5956" s="107" t="s">
        <v>28429</v>
      </c>
      <c r="B5956" s="10" t="s">
        <v>19548</v>
      </c>
      <c r="C5956" s="269" t="s">
        <v>30118</v>
      </c>
      <c r="D5956" s="841" t="s">
        <v>29002</v>
      </c>
      <c r="E5956" s="837">
        <v>10000</v>
      </c>
      <c r="F5956" s="269">
        <v>43180447</v>
      </c>
      <c r="G5956" s="841" t="s">
        <v>29003</v>
      </c>
      <c r="H5956" s="842" t="s">
        <v>15834</v>
      </c>
      <c r="I5956" s="842" t="s">
        <v>19093</v>
      </c>
      <c r="J5956" s="107" t="s">
        <v>19576</v>
      </c>
      <c r="K5956" s="10"/>
      <c r="L5956" s="10"/>
      <c r="M5956" s="838"/>
      <c r="N5956" s="10" t="s">
        <v>28471</v>
      </c>
      <c r="O5956" s="107">
        <v>2</v>
      </c>
      <c r="P5956" s="838">
        <v>20000</v>
      </c>
      <c r="Q5956" s="10">
        <v>1</v>
      </c>
      <c r="R5956" s="107">
        <v>12</v>
      </c>
    </row>
    <row r="5957" spans="1:18" s="843" customFormat="1" ht="33.75" x14ac:dyDescent="0.25">
      <c r="A5957" s="107" t="s">
        <v>28429</v>
      </c>
      <c r="B5957" s="10" t="s">
        <v>19548</v>
      </c>
      <c r="C5957" s="269" t="s">
        <v>30118</v>
      </c>
      <c r="D5957" s="841" t="s">
        <v>28780</v>
      </c>
      <c r="E5957" s="837">
        <v>3000</v>
      </c>
      <c r="F5957" s="269" t="s">
        <v>29004</v>
      </c>
      <c r="G5957" s="841" t="s">
        <v>29005</v>
      </c>
      <c r="H5957" s="842" t="s">
        <v>16725</v>
      </c>
      <c r="I5957" s="842" t="s">
        <v>19093</v>
      </c>
      <c r="J5957" s="107" t="s">
        <v>19576</v>
      </c>
      <c r="K5957" s="10" t="s">
        <v>28433</v>
      </c>
      <c r="L5957" s="10">
        <v>9</v>
      </c>
      <c r="M5957" s="838">
        <f t="shared" ref="M5957:M5970" si="46">E5957*L5957</f>
        <v>27000</v>
      </c>
      <c r="N5957" s="10"/>
      <c r="O5957" s="107">
        <v>6</v>
      </c>
      <c r="P5957" s="838">
        <v>18000</v>
      </c>
      <c r="Q5957" s="10">
        <v>1</v>
      </c>
      <c r="R5957" s="107">
        <v>12</v>
      </c>
    </row>
    <row r="5958" spans="1:18" s="843" customFormat="1" ht="33.75" x14ac:dyDescent="0.25">
      <c r="A5958" s="107" t="s">
        <v>28429</v>
      </c>
      <c r="B5958" s="10" t="s">
        <v>19548</v>
      </c>
      <c r="C5958" s="269" t="s">
        <v>30118</v>
      </c>
      <c r="D5958" s="841" t="s">
        <v>15450</v>
      </c>
      <c r="E5958" s="837">
        <v>5000</v>
      </c>
      <c r="F5958" s="269" t="s">
        <v>29006</v>
      </c>
      <c r="G5958" s="841" t="s">
        <v>29007</v>
      </c>
      <c r="H5958" s="842" t="s">
        <v>15498</v>
      </c>
      <c r="I5958" s="842" t="s">
        <v>19093</v>
      </c>
      <c r="J5958" s="107" t="s">
        <v>19330</v>
      </c>
      <c r="K5958" s="10" t="s">
        <v>28433</v>
      </c>
      <c r="L5958" s="10">
        <v>9</v>
      </c>
      <c r="M5958" s="838">
        <f t="shared" si="46"/>
        <v>45000</v>
      </c>
      <c r="N5958" s="10"/>
      <c r="O5958" s="107">
        <v>6</v>
      </c>
      <c r="P5958" s="838">
        <v>30000</v>
      </c>
      <c r="Q5958" s="10">
        <v>1</v>
      </c>
      <c r="R5958" s="107">
        <v>12</v>
      </c>
    </row>
    <row r="5959" spans="1:18" s="843" customFormat="1" ht="33.75" x14ac:dyDescent="0.25">
      <c r="A5959" s="107" t="s">
        <v>28429</v>
      </c>
      <c r="B5959" s="10" t="s">
        <v>19548</v>
      </c>
      <c r="C5959" s="269" t="s">
        <v>30118</v>
      </c>
      <c r="D5959" s="841" t="s">
        <v>16798</v>
      </c>
      <c r="E5959" s="837">
        <v>6000</v>
      </c>
      <c r="F5959" s="269" t="s">
        <v>29008</v>
      </c>
      <c r="G5959" s="841" t="s">
        <v>29009</v>
      </c>
      <c r="H5959" s="842" t="s">
        <v>16683</v>
      </c>
      <c r="I5959" s="842" t="s">
        <v>19093</v>
      </c>
      <c r="J5959" s="107" t="s">
        <v>19576</v>
      </c>
      <c r="K5959" s="10" t="s">
        <v>28433</v>
      </c>
      <c r="L5959" s="10">
        <v>9</v>
      </c>
      <c r="M5959" s="838">
        <f t="shared" si="46"/>
        <v>54000</v>
      </c>
      <c r="N5959" s="10"/>
      <c r="O5959" s="107">
        <v>6</v>
      </c>
      <c r="P5959" s="838">
        <v>36000</v>
      </c>
      <c r="Q5959" s="10">
        <v>1</v>
      </c>
      <c r="R5959" s="107">
        <v>12</v>
      </c>
    </row>
    <row r="5960" spans="1:18" s="843" customFormat="1" ht="33.75" x14ac:dyDescent="0.25">
      <c r="A5960" s="107" t="s">
        <v>28429</v>
      </c>
      <c r="B5960" s="10" t="s">
        <v>19548</v>
      </c>
      <c r="C5960" s="269" t="s">
        <v>30118</v>
      </c>
      <c r="D5960" s="841" t="s">
        <v>29010</v>
      </c>
      <c r="E5960" s="837">
        <v>7000</v>
      </c>
      <c r="F5960" s="269" t="s">
        <v>29011</v>
      </c>
      <c r="G5960" s="841" t="s">
        <v>29012</v>
      </c>
      <c r="H5960" s="842" t="s">
        <v>16725</v>
      </c>
      <c r="I5960" s="842" t="s">
        <v>19093</v>
      </c>
      <c r="J5960" s="107" t="s">
        <v>19576</v>
      </c>
      <c r="K5960" s="10" t="s">
        <v>28433</v>
      </c>
      <c r="L5960" s="10">
        <v>9</v>
      </c>
      <c r="M5960" s="838">
        <f t="shared" si="46"/>
        <v>63000</v>
      </c>
      <c r="N5960" s="10"/>
      <c r="O5960" s="107">
        <v>6</v>
      </c>
      <c r="P5960" s="838">
        <v>42000</v>
      </c>
      <c r="Q5960" s="10">
        <v>1</v>
      </c>
      <c r="R5960" s="107">
        <v>12</v>
      </c>
    </row>
    <row r="5961" spans="1:18" s="843" customFormat="1" ht="33.75" x14ac:dyDescent="0.25">
      <c r="A5961" s="107" t="s">
        <v>28429</v>
      </c>
      <c r="B5961" s="10" t="s">
        <v>19548</v>
      </c>
      <c r="C5961" s="269" t="s">
        <v>30118</v>
      </c>
      <c r="D5961" s="841" t="s">
        <v>29013</v>
      </c>
      <c r="E5961" s="837">
        <v>8000</v>
      </c>
      <c r="F5961" s="269" t="s">
        <v>29014</v>
      </c>
      <c r="G5961" s="841" t="s">
        <v>29015</v>
      </c>
      <c r="H5961" s="842" t="s">
        <v>16725</v>
      </c>
      <c r="I5961" s="842" t="s">
        <v>19093</v>
      </c>
      <c r="J5961" s="107" t="s">
        <v>19576</v>
      </c>
      <c r="K5961" s="10" t="s">
        <v>28433</v>
      </c>
      <c r="L5961" s="10">
        <v>9</v>
      </c>
      <c r="M5961" s="838">
        <f t="shared" si="46"/>
        <v>72000</v>
      </c>
      <c r="N5961" s="10"/>
      <c r="O5961" s="107">
        <v>6</v>
      </c>
      <c r="P5961" s="838">
        <v>48000</v>
      </c>
      <c r="Q5961" s="10">
        <v>1</v>
      </c>
      <c r="R5961" s="107">
        <v>12</v>
      </c>
    </row>
    <row r="5962" spans="1:18" s="843" customFormat="1" ht="33.75" x14ac:dyDescent="0.25">
      <c r="A5962" s="107" t="s">
        <v>28429</v>
      </c>
      <c r="B5962" s="10" t="s">
        <v>19548</v>
      </c>
      <c r="C5962" s="269" t="s">
        <v>30118</v>
      </c>
      <c r="D5962" s="841" t="s">
        <v>29016</v>
      </c>
      <c r="E5962" s="837">
        <v>7000</v>
      </c>
      <c r="F5962" s="269" t="s">
        <v>29017</v>
      </c>
      <c r="G5962" s="841" t="s">
        <v>29018</v>
      </c>
      <c r="H5962" s="842" t="s">
        <v>15575</v>
      </c>
      <c r="I5962" s="842" t="s">
        <v>19093</v>
      </c>
      <c r="J5962" s="107" t="s">
        <v>19330</v>
      </c>
      <c r="K5962" s="10" t="s">
        <v>28433</v>
      </c>
      <c r="L5962" s="10">
        <v>9</v>
      </c>
      <c r="M5962" s="838">
        <f t="shared" si="46"/>
        <v>63000</v>
      </c>
      <c r="N5962" s="10"/>
      <c r="O5962" s="107">
        <v>6</v>
      </c>
      <c r="P5962" s="838">
        <v>42000</v>
      </c>
      <c r="Q5962" s="10">
        <v>1</v>
      </c>
      <c r="R5962" s="107">
        <v>12</v>
      </c>
    </row>
    <row r="5963" spans="1:18" s="843" customFormat="1" ht="33.75" x14ac:dyDescent="0.25">
      <c r="A5963" s="107" t="s">
        <v>28429</v>
      </c>
      <c r="B5963" s="10" t="s">
        <v>19548</v>
      </c>
      <c r="C5963" s="269" t="s">
        <v>30118</v>
      </c>
      <c r="D5963" s="841" t="s">
        <v>19345</v>
      </c>
      <c r="E5963" s="837">
        <v>4500</v>
      </c>
      <c r="F5963" s="269" t="s">
        <v>29019</v>
      </c>
      <c r="G5963" s="841" t="s">
        <v>29020</v>
      </c>
      <c r="H5963" s="842" t="s">
        <v>29021</v>
      </c>
      <c r="I5963" s="842" t="s">
        <v>19093</v>
      </c>
      <c r="J5963" s="107" t="s">
        <v>19576</v>
      </c>
      <c r="K5963" s="10" t="s">
        <v>28433</v>
      </c>
      <c r="L5963" s="10">
        <v>9</v>
      </c>
      <c r="M5963" s="838">
        <f t="shared" si="46"/>
        <v>40500</v>
      </c>
      <c r="N5963" s="10"/>
      <c r="O5963" s="107">
        <v>6</v>
      </c>
      <c r="P5963" s="838">
        <v>27000</v>
      </c>
      <c r="Q5963" s="10">
        <v>1</v>
      </c>
      <c r="R5963" s="107">
        <v>12</v>
      </c>
    </row>
    <row r="5964" spans="1:18" s="843" customFormat="1" ht="33.75" x14ac:dyDescent="0.25">
      <c r="A5964" s="107" t="s">
        <v>28429</v>
      </c>
      <c r="B5964" s="10" t="s">
        <v>19548</v>
      </c>
      <c r="C5964" s="269" t="s">
        <v>30118</v>
      </c>
      <c r="D5964" s="841" t="s">
        <v>19345</v>
      </c>
      <c r="E5964" s="837">
        <v>7000</v>
      </c>
      <c r="F5964" s="269" t="s">
        <v>29022</v>
      </c>
      <c r="G5964" s="841" t="s">
        <v>29023</v>
      </c>
      <c r="H5964" s="842" t="s">
        <v>28590</v>
      </c>
      <c r="I5964" s="842" t="s">
        <v>19093</v>
      </c>
      <c r="J5964" s="107" t="s">
        <v>19330</v>
      </c>
      <c r="K5964" s="10" t="s">
        <v>28433</v>
      </c>
      <c r="L5964" s="10">
        <v>9</v>
      </c>
      <c r="M5964" s="838">
        <f t="shared" si="46"/>
        <v>63000</v>
      </c>
      <c r="N5964" s="10"/>
      <c r="O5964" s="107">
        <v>6</v>
      </c>
      <c r="P5964" s="838">
        <v>42000</v>
      </c>
      <c r="Q5964" s="10">
        <v>1</v>
      </c>
      <c r="R5964" s="107">
        <v>12</v>
      </c>
    </row>
    <row r="5965" spans="1:18" s="843" customFormat="1" ht="33.75" x14ac:dyDescent="0.25">
      <c r="A5965" s="107" t="s">
        <v>28429</v>
      </c>
      <c r="B5965" s="10" t="s">
        <v>19548</v>
      </c>
      <c r="C5965" s="269" t="s">
        <v>30118</v>
      </c>
      <c r="D5965" s="841" t="s">
        <v>15450</v>
      </c>
      <c r="E5965" s="837">
        <v>8000</v>
      </c>
      <c r="F5965" s="269" t="s">
        <v>29024</v>
      </c>
      <c r="G5965" s="841" t="s">
        <v>29025</v>
      </c>
      <c r="H5965" s="842" t="s">
        <v>15498</v>
      </c>
      <c r="I5965" s="842" t="s">
        <v>19093</v>
      </c>
      <c r="J5965" s="107" t="s">
        <v>19330</v>
      </c>
      <c r="K5965" s="10" t="s">
        <v>28433</v>
      </c>
      <c r="L5965" s="10">
        <v>9</v>
      </c>
      <c r="M5965" s="838">
        <f t="shared" si="46"/>
        <v>72000</v>
      </c>
      <c r="N5965" s="10"/>
      <c r="O5965" s="107">
        <v>6</v>
      </c>
      <c r="P5965" s="838">
        <v>48000</v>
      </c>
      <c r="Q5965" s="10">
        <v>1</v>
      </c>
      <c r="R5965" s="107">
        <v>12</v>
      </c>
    </row>
    <row r="5966" spans="1:18" s="843" customFormat="1" ht="33.75" x14ac:dyDescent="0.25">
      <c r="A5966" s="107" t="s">
        <v>28429</v>
      </c>
      <c r="B5966" s="10" t="s">
        <v>19548</v>
      </c>
      <c r="C5966" s="269" t="s">
        <v>30118</v>
      </c>
      <c r="D5966" s="841" t="s">
        <v>29026</v>
      </c>
      <c r="E5966" s="837">
        <v>7500</v>
      </c>
      <c r="F5966" s="269" t="s">
        <v>29027</v>
      </c>
      <c r="G5966" s="841" t="s">
        <v>29028</v>
      </c>
      <c r="H5966" s="842" t="s">
        <v>15498</v>
      </c>
      <c r="I5966" s="842" t="s">
        <v>19093</v>
      </c>
      <c r="J5966" s="107" t="s">
        <v>19330</v>
      </c>
      <c r="K5966" s="10" t="s">
        <v>28433</v>
      </c>
      <c r="L5966" s="10">
        <v>9</v>
      </c>
      <c r="M5966" s="838">
        <f t="shared" si="46"/>
        <v>67500</v>
      </c>
      <c r="N5966" s="10"/>
      <c r="O5966" s="107">
        <v>6</v>
      </c>
      <c r="P5966" s="838">
        <v>45000</v>
      </c>
      <c r="Q5966" s="10">
        <v>1</v>
      </c>
      <c r="R5966" s="107">
        <v>12</v>
      </c>
    </row>
    <row r="5967" spans="1:18" s="843" customFormat="1" ht="33.75" x14ac:dyDescent="0.25">
      <c r="A5967" s="107" t="s">
        <v>28429</v>
      </c>
      <c r="B5967" s="10" t="s">
        <v>19548</v>
      </c>
      <c r="C5967" s="269" t="s">
        <v>30118</v>
      </c>
      <c r="D5967" s="841" t="s">
        <v>15456</v>
      </c>
      <c r="E5967" s="837">
        <v>13000</v>
      </c>
      <c r="F5967" s="269" t="s">
        <v>29029</v>
      </c>
      <c r="G5967" s="841" t="s">
        <v>29030</v>
      </c>
      <c r="H5967" s="842" t="s">
        <v>16685</v>
      </c>
      <c r="I5967" s="842" t="s">
        <v>28461</v>
      </c>
      <c r="J5967" s="107" t="s">
        <v>19576</v>
      </c>
      <c r="K5967" s="10" t="s">
        <v>28471</v>
      </c>
      <c r="L5967" s="10">
        <v>8</v>
      </c>
      <c r="M5967" s="838">
        <f t="shared" si="46"/>
        <v>104000</v>
      </c>
      <c r="N5967" s="10"/>
      <c r="O5967" s="107"/>
      <c r="P5967" s="838"/>
      <c r="Q5967" s="10"/>
      <c r="R5967" s="107"/>
    </row>
    <row r="5968" spans="1:18" s="843" customFormat="1" ht="33.75" x14ac:dyDescent="0.25">
      <c r="A5968" s="107" t="s">
        <v>28429</v>
      </c>
      <c r="B5968" s="10" t="s">
        <v>19548</v>
      </c>
      <c r="C5968" s="269" t="s">
        <v>30118</v>
      </c>
      <c r="D5968" s="841" t="s">
        <v>15456</v>
      </c>
      <c r="E5968" s="837">
        <v>11500</v>
      </c>
      <c r="F5968" s="269" t="s">
        <v>29031</v>
      </c>
      <c r="G5968" s="841" t="s">
        <v>29032</v>
      </c>
      <c r="H5968" s="842" t="s">
        <v>16725</v>
      </c>
      <c r="I5968" s="842" t="s">
        <v>19093</v>
      </c>
      <c r="J5968" s="107" t="s">
        <v>19576</v>
      </c>
      <c r="K5968" s="10" t="s">
        <v>28471</v>
      </c>
      <c r="L5968" s="10">
        <v>9</v>
      </c>
      <c r="M5968" s="838">
        <f t="shared" si="46"/>
        <v>103500</v>
      </c>
      <c r="N5968" s="10"/>
      <c r="O5968" s="107">
        <v>6</v>
      </c>
      <c r="P5968" s="838">
        <v>69000</v>
      </c>
      <c r="Q5968" s="10">
        <v>1</v>
      </c>
      <c r="R5968" s="107">
        <v>12</v>
      </c>
    </row>
    <row r="5969" spans="1:18" s="843" customFormat="1" ht="33.75" x14ac:dyDescent="0.25">
      <c r="A5969" s="107" t="s">
        <v>28429</v>
      </c>
      <c r="B5969" s="10" t="s">
        <v>19548</v>
      </c>
      <c r="C5969" s="269" t="s">
        <v>30118</v>
      </c>
      <c r="D5969" s="841" t="s">
        <v>15456</v>
      </c>
      <c r="E5969" s="837">
        <v>13000</v>
      </c>
      <c r="F5969" s="269" t="s">
        <v>29033</v>
      </c>
      <c r="G5969" s="841" t="s">
        <v>29034</v>
      </c>
      <c r="H5969" s="842" t="s">
        <v>16683</v>
      </c>
      <c r="I5969" s="842" t="s">
        <v>19093</v>
      </c>
      <c r="J5969" s="107" t="s">
        <v>19576</v>
      </c>
      <c r="K5969" s="10" t="s">
        <v>28471</v>
      </c>
      <c r="L5969" s="10">
        <v>9</v>
      </c>
      <c r="M5969" s="838">
        <f t="shared" si="46"/>
        <v>117000</v>
      </c>
      <c r="N5969" s="10"/>
      <c r="O5969" s="107">
        <v>6</v>
      </c>
      <c r="P5969" s="838">
        <v>78000</v>
      </c>
      <c r="Q5969" s="10">
        <v>1</v>
      </c>
      <c r="R5969" s="107">
        <v>12</v>
      </c>
    </row>
    <row r="5970" spans="1:18" s="843" customFormat="1" ht="33.75" x14ac:dyDescent="0.25">
      <c r="A5970" s="107" t="s">
        <v>28429</v>
      </c>
      <c r="B5970" s="10" t="s">
        <v>19548</v>
      </c>
      <c r="C5970" s="269" t="s">
        <v>30118</v>
      </c>
      <c r="D5970" s="841" t="s">
        <v>29035</v>
      </c>
      <c r="E5970" s="837">
        <v>9000</v>
      </c>
      <c r="F5970" s="269" t="s">
        <v>29036</v>
      </c>
      <c r="G5970" s="841" t="s">
        <v>29037</v>
      </c>
      <c r="H5970" s="842" t="s">
        <v>15498</v>
      </c>
      <c r="I5970" s="842" t="s">
        <v>19093</v>
      </c>
      <c r="J5970" s="107" t="s">
        <v>19330</v>
      </c>
      <c r="K5970" s="10" t="s">
        <v>28433</v>
      </c>
      <c r="L5970" s="10">
        <v>9</v>
      </c>
      <c r="M5970" s="838">
        <f t="shared" si="46"/>
        <v>81000</v>
      </c>
      <c r="N5970" s="10"/>
      <c r="O5970" s="107">
        <v>6</v>
      </c>
      <c r="P5970" s="838">
        <v>54000</v>
      </c>
      <c r="Q5970" s="10">
        <v>1</v>
      </c>
      <c r="R5970" s="107">
        <v>12</v>
      </c>
    </row>
    <row r="5971" spans="1:18" s="843" customFormat="1" ht="33.75" x14ac:dyDescent="0.25">
      <c r="A5971" s="107" t="s">
        <v>28429</v>
      </c>
      <c r="B5971" s="10" t="s">
        <v>19548</v>
      </c>
      <c r="C5971" s="269" t="s">
        <v>30118</v>
      </c>
      <c r="D5971" s="841" t="s">
        <v>15456</v>
      </c>
      <c r="E5971" s="837">
        <v>13000</v>
      </c>
      <c r="F5971" s="269">
        <v>40783995</v>
      </c>
      <c r="G5971" s="841" t="s">
        <v>29038</v>
      </c>
      <c r="H5971" s="842" t="s">
        <v>16355</v>
      </c>
      <c r="I5971" s="842" t="s">
        <v>19093</v>
      </c>
      <c r="J5971" s="107" t="s">
        <v>19330</v>
      </c>
      <c r="K5971" s="10"/>
      <c r="L5971" s="10"/>
      <c r="M5971" s="838"/>
      <c r="N5971" s="10" t="s">
        <v>28471</v>
      </c>
      <c r="O5971" s="107">
        <v>3</v>
      </c>
      <c r="P5971" s="838">
        <v>39000</v>
      </c>
      <c r="Q5971" s="10">
        <v>1</v>
      </c>
      <c r="R5971" s="107">
        <v>12</v>
      </c>
    </row>
    <row r="5972" spans="1:18" s="843" customFormat="1" ht="33.75" x14ac:dyDescent="0.25">
      <c r="A5972" s="107" t="s">
        <v>28429</v>
      </c>
      <c r="B5972" s="10" t="s">
        <v>19548</v>
      </c>
      <c r="C5972" s="269" t="s">
        <v>30118</v>
      </c>
      <c r="D5972" s="841" t="s">
        <v>29039</v>
      </c>
      <c r="E5972" s="837">
        <v>9000</v>
      </c>
      <c r="F5972" s="269" t="s">
        <v>29040</v>
      </c>
      <c r="G5972" s="841" t="s">
        <v>29041</v>
      </c>
      <c r="H5972" s="842" t="s">
        <v>16685</v>
      </c>
      <c r="I5972" s="842" t="s">
        <v>28461</v>
      </c>
      <c r="J5972" s="107" t="s">
        <v>19576</v>
      </c>
      <c r="K5972" s="10" t="s">
        <v>28433</v>
      </c>
      <c r="L5972" s="10">
        <v>9</v>
      </c>
      <c r="M5972" s="838">
        <f t="shared" ref="M5972:M6018" si="47">E5972*L5972</f>
        <v>81000</v>
      </c>
      <c r="N5972" s="10"/>
      <c r="O5972" s="107">
        <v>6</v>
      </c>
      <c r="P5972" s="838">
        <v>54000</v>
      </c>
      <c r="Q5972" s="10">
        <v>1</v>
      </c>
      <c r="R5972" s="107">
        <v>12</v>
      </c>
    </row>
    <row r="5973" spans="1:18" s="843" customFormat="1" ht="33.75" x14ac:dyDescent="0.25">
      <c r="A5973" s="107" t="s">
        <v>28429</v>
      </c>
      <c r="B5973" s="10" t="s">
        <v>19548</v>
      </c>
      <c r="C5973" s="269" t="s">
        <v>30118</v>
      </c>
      <c r="D5973" s="841" t="s">
        <v>28835</v>
      </c>
      <c r="E5973" s="837">
        <v>8000</v>
      </c>
      <c r="F5973" s="269" t="s">
        <v>29042</v>
      </c>
      <c r="G5973" s="841" t="s">
        <v>29043</v>
      </c>
      <c r="H5973" s="842" t="s">
        <v>16355</v>
      </c>
      <c r="I5973" s="842" t="s">
        <v>19093</v>
      </c>
      <c r="J5973" s="107" t="s">
        <v>19330</v>
      </c>
      <c r="K5973" s="10" t="s">
        <v>28433</v>
      </c>
      <c r="L5973" s="10">
        <v>9</v>
      </c>
      <c r="M5973" s="838">
        <f t="shared" si="47"/>
        <v>72000</v>
      </c>
      <c r="N5973" s="10"/>
      <c r="O5973" s="107">
        <v>6</v>
      </c>
      <c r="P5973" s="838">
        <v>48000</v>
      </c>
      <c r="Q5973" s="10">
        <v>1</v>
      </c>
      <c r="R5973" s="107">
        <v>12</v>
      </c>
    </row>
    <row r="5974" spans="1:18" s="843" customFormat="1" ht="33.75" x14ac:dyDescent="0.25">
      <c r="A5974" s="107" t="s">
        <v>28429</v>
      </c>
      <c r="B5974" s="10" t="s">
        <v>19548</v>
      </c>
      <c r="C5974" s="269" t="s">
        <v>30118</v>
      </c>
      <c r="D5974" s="841" t="s">
        <v>29044</v>
      </c>
      <c r="E5974" s="837">
        <v>9000</v>
      </c>
      <c r="F5974" s="269" t="s">
        <v>29045</v>
      </c>
      <c r="G5974" s="841" t="s">
        <v>29046</v>
      </c>
      <c r="H5974" s="842" t="s">
        <v>16709</v>
      </c>
      <c r="I5974" s="842" t="s">
        <v>19093</v>
      </c>
      <c r="J5974" s="107" t="s">
        <v>19576</v>
      </c>
      <c r="K5974" s="10" t="s">
        <v>28433</v>
      </c>
      <c r="L5974" s="10">
        <v>9</v>
      </c>
      <c r="M5974" s="838">
        <f t="shared" si="47"/>
        <v>81000</v>
      </c>
      <c r="N5974" s="10"/>
      <c r="O5974" s="107">
        <v>6</v>
      </c>
      <c r="P5974" s="838">
        <v>54000</v>
      </c>
      <c r="Q5974" s="10">
        <v>1</v>
      </c>
      <c r="R5974" s="107">
        <v>12</v>
      </c>
    </row>
    <row r="5975" spans="1:18" s="843" customFormat="1" ht="33.75" x14ac:dyDescent="0.25">
      <c r="A5975" s="107" t="s">
        <v>28429</v>
      </c>
      <c r="B5975" s="10" t="s">
        <v>19548</v>
      </c>
      <c r="C5975" s="269" t="s">
        <v>30118</v>
      </c>
      <c r="D5975" s="841" t="s">
        <v>29047</v>
      </c>
      <c r="E5975" s="837">
        <v>7500</v>
      </c>
      <c r="F5975" s="269" t="s">
        <v>29048</v>
      </c>
      <c r="G5975" s="841" t="s">
        <v>29049</v>
      </c>
      <c r="H5975" s="842" t="s">
        <v>16736</v>
      </c>
      <c r="I5975" s="842" t="s">
        <v>19093</v>
      </c>
      <c r="J5975" s="107" t="s">
        <v>19330</v>
      </c>
      <c r="K5975" s="10" t="s">
        <v>28433</v>
      </c>
      <c r="L5975" s="10">
        <v>9</v>
      </c>
      <c r="M5975" s="838">
        <f t="shared" si="47"/>
        <v>67500</v>
      </c>
      <c r="N5975" s="10"/>
      <c r="O5975" s="107"/>
      <c r="P5975" s="838"/>
      <c r="Q5975" s="10"/>
      <c r="R5975" s="107"/>
    </row>
    <row r="5976" spans="1:18" s="843" customFormat="1" ht="33.75" x14ac:dyDescent="0.25">
      <c r="A5976" s="107" t="s">
        <v>28429</v>
      </c>
      <c r="B5976" s="10" t="s">
        <v>19548</v>
      </c>
      <c r="C5976" s="269" t="s">
        <v>30118</v>
      </c>
      <c r="D5976" s="841" t="s">
        <v>29050</v>
      </c>
      <c r="E5976" s="837">
        <v>9000</v>
      </c>
      <c r="F5976" s="269" t="s">
        <v>29051</v>
      </c>
      <c r="G5976" s="841" t="s">
        <v>29052</v>
      </c>
      <c r="H5976" s="842" t="s">
        <v>29053</v>
      </c>
      <c r="I5976" s="842" t="s">
        <v>19093</v>
      </c>
      <c r="J5976" s="107" t="s">
        <v>19330</v>
      </c>
      <c r="K5976" s="10" t="s">
        <v>28433</v>
      </c>
      <c r="L5976" s="10">
        <v>9</v>
      </c>
      <c r="M5976" s="838">
        <f t="shared" si="47"/>
        <v>81000</v>
      </c>
      <c r="N5976" s="10"/>
      <c r="O5976" s="107">
        <v>6</v>
      </c>
      <c r="P5976" s="838">
        <v>54000</v>
      </c>
      <c r="Q5976" s="10">
        <v>1</v>
      </c>
      <c r="R5976" s="107">
        <v>12</v>
      </c>
    </row>
    <row r="5977" spans="1:18" s="843" customFormat="1" ht="33.75" x14ac:dyDescent="0.25">
      <c r="A5977" s="107" t="s">
        <v>28429</v>
      </c>
      <c r="B5977" s="10" t="s">
        <v>19548</v>
      </c>
      <c r="C5977" s="269" t="s">
        <v>30118</v>
      </c>
      <c r="D5977" s="841" t="s">
        <v>15456</v>
      </c>
      <c r="E5977" s="837">
        <v>13000</v>
      </c>
      <c r="F5977" s="269" t="s">
        <v>29054</v>
      </c>
      <c r="G5977" s="841" t="s">
        <v>29055</v>
      </c>
      <c r="H5977" s="842" t="s">
        <v>19911</v>
      </c>
      <c r="I5977" s="842" t="s">
        <v>19093</v>
      </c>
      <c r="J5977" s="107" t="s">
        <v>19330</v>
      </c>
      <c r="K5977" s="10" t="s">
        <v>28471</v>
      </c>
      <c r="L5977" s="10">
        <v>9</v>
      </c>
      <c r="M5977" s="838">
        <f t="shared" si="47"/>
        <v>117000</v>
      </c>
      <c r="N5977" s="10"/>
      <c r="O5977" s="107"/>
      <c r="P5977" s="838"/>
      <c r="Q5977" s="10"/>
      <c r="R5977" s="107"/>
    </row>
    <row r="5978" spans="1:18" s="843" customFormat="1" ht="33.75" x14ac:dyDescent="0.25">
      <c r="A5978" s="107" t="s">
        <v>28429</v>
      </c>
      <c r="B5978" s="10" t="s">
        <v>19548</v>
      </c>
      <c r="C5978" s="269" t="s">
        <v>30118</v>
      </c>
      <c r="D5978" s="841" t="s">
        <v>29056</v>
      </c>
      <c r="E5978" s="837">
        <v>4000</v>
      </c>
      <c r="F5978" s="269" t="s">
        <v>29057</v>
      </c>
      <c r="G5978" s="841" t="s">
        <v>29058</v>
      </c>
      <c r="H5978" s="842" t="s">
        <v>28449</v>
      </c>
      <c r="I5978" s="842" t="s">
        <v>16017</v>
      </c>
      <c r="J5978" s="107" t="s">
        <v>28437</v>
      </c>
      <c r="K5978" s="10" t="s">
        <v>28433</v>
      </c>
      <c r="L5978" s="10">
        <v>9</v>
      </c>
      <c r="M5978" s="838">
        <f t="shared" si="47"/>
        <v>36000</v>
      </c>
      <c r="N5978" s="10"/>
      <c r="O5978" s="107">
        <v>6</v>
      </c>
      <c r="P5978" s="838">
        <v>24000</v>
      </c>
      <c r="Q5978" s="10">
        <v>1</v>
      </c>
      <c r="R5978" s="107">
        <v>12</v>
      </c>
    </row>
    <row r="5979" spans="1:18" s="843" customFormat="1" ht="33.75" x14ac:dyDescent="0.25">
      <c r="A5979" s="107" t="s">
        <v>28429</v>
      </c>
      <c r="B5979" s="10" t="s">
        <v>19548</v>
      </c>
      <c r="C5979" s="269" t="s">
        <v>30118</v>
      </c>
      <c r="D5979" s="841" t="s">
        <v>28907</v>
      </c>
      <c r="E5979" s="837">
        <v>8500</v>
      </c>
      <c r="F5979" s="269" t="s">
        <v>29059</v>
      </c>
      <c r="G5979" s="841" t="s">
        <v>29060</v>
      </c>
      <c r="H5979" s="842" t="s">
        <v>16725</v>
      </c>
      <c r="I5979" s="842" t="s">
        <v>19093</v>
      </c>
      <c r="J5979" s="107" t="s">
        <v>19576</v>
      </c>
      <c r="K5979" s="10" t="s">
        <v>28433</v>
      </c>
      <c r="L5979" s="10">
        <v>9</v>
      </c>
      <c r="M5979" s="838">
        <f t="shared" si="47"/>
        <v>76500</v>
      </c>
      <c r="N5979" s="10"/>
      <c r="O5979" s="107"/>
      <c r="P5979" s="838"/>
      <c r="Q5979" s="10"/>
      <c r="R5979" s="107"/>
    </row>
    <row r="5980" spans="1:18" s="843" customFormat="1" ht="33.75" x14ac:dyDescent="0.25">
      <c r="A5980" s="107" t="s">
        <v>28429</v>
      </c>
      <c r="B5980" s="10" t="s">
        <v>19548</v>
      </c>
      <c r="C5980" s="269" t="s">
        <v>30118</v>
      </c>
      <c r="D5980" s="841" t="s">
        <v>29061</v>
      </c>
      <c r="E5980" s="837">
        <v>6000</v>
      </c>
      <c r="F5980" s="269" t="s">
        <v>29062</v>
      </c>
      <c r="G5980" s="841" t="s">
        <v>29063</v>
      </c>
      <c r="H5980" s="842" t="s">
        <v>16725</v>
      </c>
      <c r="I5980" s="842" t="s">
        <v>19093</v>
      </c>
      <c r="J5980" s="107" t="s">
        <v>19576</v>
      </c>
      <c r="K5980" s="10" t="s">
        <v>28433</v>
      </c>
      <c r="L5980" s="10">
        <v>9</v>
      </c>
      <c r="M5980" s="838">
        <f t="shared" si="47"/>
        <v>54000</v>
      </c>
      <c r="N5980" s="10"/>
      <c r="O5980" s="107">
        <v>6</v>
      </c>
      <c r="P5980" s="838">
        <v>36000</v>
      </c>
      <c r="Q5980" s="10">
        <v>1</v>
      </c>
      <c r="R5980" s="107">
        <v>12</v>
      </c>
    </row>
    <row r="5981" spans="1:18" s="843" customFormat="1" ht="33.75" x14ac:dyDescent="0.25">
      <c r="A5981" s="107" t="s">
        <v>28429</v>
      </c>
      <c r="B5981" s="10" t="s">
        <v>19548</v>
      </c>
      <c r="C5981" s="269" t="s">
        <v>30118</v>
      </c>
      <c r="D5981" s="841" t="s">
        <v>29064</v>
      </c>
      <c r="E5981" s="837">
        <v>4500</v>
      </c>
      <c r="F5981" s="269" t="s">
        <v>29065</v>
      </c>
      <c r="G5981" s="841" t="s">
        <v>29066</v>
      </c>
      <c r="H5981" s="842" t="s">
        <v>29067</v>
      </c>
      <c r="I5981" s="842" t="s">
        <v>16017</v>
      </c>
      <c r="J5981" s="107" t="s">
        <v>28437</v>
      </c>
      <c r="K5981" s="10" t="s">
        <v>28433</v>
      </c>
      <c r="L5981" s="10">
        <v>9</v>
      </c>
      <c r="M5981" s="838">
        <f t="shared" si="47"/>
        <v>40500</v>
      </c>
      <c r="N5981" s="10"/>
      <c r="O5981" s="107">
        <v>6</v>
      </c>
      <c r="P5981" s="838">
        <v>27000</v>
      </c>
      <c r="Q5981" s="10">
        <v>1</v>
      </c>
      <c r="R5981" s="107">
        <v>12</v>
      </c>
    </row>
    <row r="5982" spans="1:18" s="843" customFormat="1" ht="33.75" x14ac:dyDescent="0.25">
      <c r="A5982" s="107" t="s">
        <v>28429</v>
      </c>
      <c r="B5982" s="10" t="s">
        <v>19548</v>
      </c>
      <c r="C5982" s="269" t="s">
        <v>30118</v>
      </c>
      <c r="D5982" s="841" t="s">
        <v>29068</v>
      </c>
      <c r="E5982" s="837">
        <v>10000</v>
      </c>
      <c r="F5982" s="269" t="s">
        <v>29069</v>
      </c>
      <c r="G5982" s="841" t="s">
        <v>29070</v>
      </c>
      <c r="H5982" s="842" t="s">
        <v>16728</v>
      </c>
      <c r="I5982" s="842" t="s">
        <v>19093</v>
      </c>
      <c r="J5982" s="107" t="s">
        <v>19576</v>
      </c>
      <c r="K5982" s="10" t="s">
        <v>28433</v>
      </c>
      <c r="L5982" s="10">
        <v>9</v>
      </c>
      <c r="M5982" s="838">
        <f t="shared" si="47"/>
        <v>90000</v>
      </c>
      <c r="N5982" s="10"/>
      <c r="O5982" s="107">
        <v>6</v>
      </c>
      <c r="P5982" s="838">
        <v>60000</v>
      </c>
      <c r="Q5982" s="10">
        <v>1</v>
      </c>
      <c r="R5982" s="107">
        <v>12</v>
      </c>
    </row>
    <row r="5983" spans="1:18" s="843" customFormat="1" ht="33.75" x14ac:dyDescent="0.25">
      <c r="A5983" s="107" t="s">
        <v>28429</v>
      </c>
      <c r="B5983" s="10" t="s">
        <v>19548</v>
      </c>
      <c r="C5983" s="269" t="s">
        <v>30118</v>
      </c>
      <c r="D5983" s="841" t="s">
        <v>19595</v>
      </c>
      <c r="E5983" s="837">
        <v>1800</v>
      </c>
      <c r="F5983" s="269" t="s">
        <v>29071</v>
      </c>
      <c r="G5983" s="841" t="s">
        <v>29072</v>
      </c>
      <c r="H5983" s="842" t="s">
        <v>29073</v>
      </c>
      <c r="I5983" s="842" t="s">
        <v>16017</v>
      </c>
      <c r="J5983" s="107" t="s">
        <v>28437</v>
      </c>
      <c r="K5983" s="10" t="s">
        <v>28433</v>
      </c>
      <c r="L5983" s="10">
        <v>9</v>
      </c>
      <c r="M5983" s="838">
        <f t="shared" si="47"/>
        <v>16200</v>
      </c>
      <c r="N5983" s="10"/>
      <c r="O5983" s="107">
        <v>6</v>
      </c>
      <c r="P5983" s="838">
        <v>10800</v>
      </c>
      <c r="Q5983" s="10">
        <v>1</v>
      </c>
      <c r="R5983" s="107">
        <v>12</v>
      </c>
    </row>
    <row r="5984" spans="1:18" s="843" customFormat="1" ht="33.75" x14ac:dyDescent="0.25">
      <c r="A5984" s="107" t="s">
        <v>28429</v>
      </c>
      <c r="B5984" s="10" t="s">
        <v>19548</v>
      </c>
      <c r="C5984" s="269" t="s">
        <v>30118</v>
      </c>
      <c r="D5984" s="841" t="s">
        <v>29074</v>
      </c>
      <c r="E5984" s="837">
        <v>7000</v>
      </c>
      <c r="F5984" s="269" t="s">
        <v>29075</v>
      </c>
      <c r="G5984" s="841" t="s">
        <v>29076</v>
      </c>
      <c r="H5984" s="842" t="s">
        <v>28644</v>
      </c>
      <c r="I5984" s="842" t="s">
        <v>19093</v>
      </c>
      <c r="J5984" s="107" t="s">
        <v>19330</v>
      </c>
      <c r="K5984" s="10" t="s">
        <v>28433</v>
      </c>
      <c r="L5984" s="10">
        <v>9</v>
      </c>
      <c r="M5984" s="838">
        <f t="shared" si="47"/>
        <v>63000</v>
      </c>
      <c r="N5984" s="10"/>
      <c r="O5984" s="107">
        <v>6</v>
      </c>
      <c r="P5984" s="838">
        <v>42000</v>
      </c>
      <c r="Q5984" s="10">
        <v>1</v>
      </c>
      <c r="R5984" s="107">
        <v>12</v>
      </c>
    </row>
    <row r="5985" spans="1:18" s="843" customFormat="1" ht="33.75" x14ac:dyDescent="0.25">
      <c r="A5985" s="107" t="s">
        <v>28429</v>
      </c>
      <c r="B5985" s="10" t="s">
        <v>19548</v>
      </c>
      <c r="C5985" s="269" t="s">
        <v>30118</v>
      </c>
      <c r="D5985" s="841" t="s">
        <v>15482</v>
      </c>
      <c r="E5985" s="837">
        <v>2500</v>
      </c>
      <c r="F5985" s="269" t="s">
        <v>29077</v>
      </c>
      <c r="G5985" s="841" t="s">
        <v>29078</v>
      </c>
      <c r="H5985" s="842" t="s">
        <v>29079</v>
      </c>
      <c r="I5985" s="842" t="s">
        <v>16017</v>
      </c>
      <c r="J5985" s="107" t="s">
        <v>28437</v>
      </c>
      <c r="K5985" s="10" t="s">
        <v>28433</v>
      </c>
      <c r="L5985" s="10">
        <v>9</v>
      </c>
      <c r="M5985" s="838">
        <f t="shared" si="47"/>
        <v>22500</v>
      </c>
      <c r="N5985" s="10"/>
      <c r="O5985" s="107">
        <v>6</v>
      </c>
      <c r="P5985" s="838">
        <v>15000</v>
      </c>
      <c r="Q5985" s="10">
        <v>1</v>
      </c>
      <c r="R5985" s="107">
        <v>12</v>
      </c>
    </row>
    <row r="5986" spans="1:18" s="843" customFormat="1" ht="33.75" x14ac:dyDescent="0.25">
      <c r="A5986" s="107" t="s">
        <v>28429</v>
      </c>
      <c r="B5986" s="10" t="s">
        <v>19548</v>
      </c>
      <c r="C5986" s="269" t="s">
        <v>30118</v>
      </c>
      <c r="D5986" s="841" t="s">
        <v>29080</v>
      </c>
      <c r="E5986" s="837">
        <v>9000</v>
      </c>
      <c r="F5986" s="269" t="s">
        <v>29081</v>
      </c>
      <c r="G5986" s="841" t="s">
        <v>29082</v>
      </c>
      <c r="H5986" s="842" t="s">
        <v>15498</v>
      </c>
      <c r="I5986" s="842" t="s">
        <v>19093</v>
      </c>
      <c r="J5986" s="107" t="s">
        <v>19330</v>
      </c>
      <c r="K5986" s="10" t="s">
        <v>28433</v>
      </c>
      <c r="L5986" s="10">
        <v>9</v>
      </c>
      <c r="M5986" s="838">
        <f t="shared" si="47"/>
        <v>81000</v>
      </c>
      <c r="N5986" s="10"/>
      <c r="O5986" s="107">
        <v>6</v>
      </c>
      <c r="P5986" s="838">
        <v>54000</v>
      </c>
      <c r="Q5986" s="10">
        <v>1</v>
      </c>
      <c r="R5986" s="107">
        <v>12</v>
      </c>
    </row>
    <row r="5987" spans="1:18" s="843" customFormat="1" ht="33.75" x14ac:dyDescent="0.25">
      <c r="A5987" s="107" t="s">
        <v>28429</v>
      </c>
      <c r="B5987" s="10" t="s">
        <v>19548</v>
      </c>
      <c r="C5987" s="269" t="s">
        <v>30118</v>
      </c>
      <c r="D5987" s="841" t="s">
        <v>29083</v>
      </c>
      <c r="E5987" s="837">
        <v>8500</v>
      </c>
      <c r="F5987" s="269" t="s">
        <v>29084</v>
      </c>
      <c r="G5987" s="841" t="s">
        <v>29085</v>
      </c>
      <c r="H5987" s="842" t="s">
        <v>15575</v>
      </c>
      <c r="I5987" s="842" t="s">
        <v>19093</v>
      </c>
      <c r="J5987" s="107" t="s">
        <v>19330</v>
      </c>
      <c r="K5987" s="10" t="s">
        <v>28433</v>
      </c>
      <c r="L5987" s="10">
        <v>9</v>
      </c>
      <c r="M5987" s="838">
        <f t="shared" si="47"/>
        <v>76500</v>
      </c>
      <c r="N5987" s="10"/>
      <c r="O5987" s="107"/>
      <c r="P5987" s="838"/>
      <c r="Q5987" s="10"/>
      <c r="R5987" s="107"/>
    </row>
    <row r="5988" spans="1:18" s="843" customFormat="1" ht="33.75" x14ac:dyDescent="0.25">
      <c r="A5988" s="107" t="s">
        <v>28429</v>
      </c>
      <c r="B5988" s="10" t="s">
        <v>19548</v>
      </c>
      <c r="C5988" s="269" t="s">
        <v>30118</v>
      </c>
      <c r="D5988" s="841" t="s">
        <v>29086</v>
      </c>
      <c r="E5988" s="837">
        <v>7000</v>
      </c>
      <c r="F5988" s="269" t="s">
        <v>29087</v>
      </c>
      <c r="G5988" s="841" t="s">
        <v>29088</v>
      </c>
      <c r="H5988" s="842" t="s">
        <v>16717</v>
      </c>
      <c r="I5988" s="842" t="s">
        <v>19093</v>
      </c>
      <c r="J5988" s="107" t="s">
        <v>19330</v>
      </c>
      <c r="K5988" s="10" t="s">
        <v>28433</v>
      </c>
      <c r="L5988" s="10">
        <v>9</v>
      </c>
      <c r="M5988" s="838">
        <f t="shared" si="47"/>
        <v>63000</v>
      </c>
      <c r="N5988" s="10"/>
      <c r="O5988" s="107">
        <v>6</v>
      </c>
      <c r="P5988" s="838">
        <v>42000</v>
      </c>
      <c r="Q5988" s="10">
        <v>1</v>
      </c>
      <c r="R5988" s="107">
        <v>12</v>
      </c>
    </row>
    <row r="5989" spans="1:18" s="843" customFormat="1" ht="33.75" x14ac:dyDescent="0.25">
      <c r="A5989" s="107" t="s">
        <v>28429</v>
      </c>
      <c r="B5989" s="10" t="s">
        <v>19548</v>
      </c>
      <c r="C5989" s="269" t="s">
        <v>30118</v>
      </c>
      <c r="D5989" s="841" t="s">
        <v>15460</v>
      </c>
      <c r="E5989" s="837">
        <v>14500</v>
      </c>
      <c r="F5989" s="269" t="s">
        <v>29089</v>
      </c>
      <c r="G5989" s="841" t="s">
        <v>29090</v>
      </c>
      <c r="H5989" s="842" t="s">
        <v>16725</v>
      </c>
      <c r="I5989" s="842" t="s">
        <v>19093</v>
      </c>
      <c r="J5989" s="107" t="s">
        <v>19576</v>
      </c>
      <c r="K5989" s="10" t="s">
        <v>28471</v>
      </c>
      <c r="L5989" s="10">
        <v>9</v>
      </c>
      <c r="M5989" s="838">
        <f t="shared" si="47"/>
        <v>130500</v>
      </c>
      <c r="N5989" s="10"/>
      <c r="O5989" s="107"/>
      <c r="P5989" s="838"/>
      <c r="Q5989" s="10"/>
      <c r="R5989" s="107"/>
    </row>
    <row r="5990" spans="1:18" s="843" customFormat="1" ht="33.75" x14ac:dyDescent="0.25">
      <c r="A5990" s="107" t="s">
        <v>28429</v>
      </c>
      <c r="B5990" s="10" t="s">
        <v>19548</v>
      </c>
      <c r="C5990" s="269" t="s">
        <v>30118</v>
      </c>
      <c r="D5990" s="841" t="s">
        <v>29091</v>
      </c>
      <c r="E5990" s="837">
        <v>9000</v>
      </c>
      <c r="F5990" s="269" t="s">
        <v>29092</v>
      </c>
      <c r="G5990" s="841" t="s">
        <v>29093</v>
      </c>
      <c r="H5990" s="842" t="s">
        <v>16725</v>
      </c>
      <c r="I5990" s="842" t="s">
        <v>19093</v>
      </c>
      <c r="J5990" s="107" t="s">
        <v>19576</v>
      </c>
      <c r="K5990" s="10" t="s">
        <v>28433</v>
      </c>
      <c r="L5990" s="10">
        <v>9</v>
      </c>
      <c r="M5990" s="838">
        <f t="shared" si="47"/>
        <v>81000</v>
      </c>
      <c r="N5990" s="10"/>
      <c r="O5990" s="107">
        <v>6</v>
      </c>
      <c r="P5990" s="838">
        <v>54000</v>
      </c>
      <c r="Q5990" s="10">
        <v>1</v>
      </c>
      <c r="R5990" s="107">
        <v>12</v>
      </c>
    </row>
    <row r="5991" spans="1:18" s="843" customFormat="1" ht="33.75" x14ac:dyDescent="0.25">
      <c r="A5991" s="107" t="s">
        <v>28429</v>
      </c>
      <c r="B5991" s="10" t="s">
        <v>19548</v>
      </c>
      <c r="C5991" s="269" t="s">
        <v>30118</v>
      </c>
      <c r="D5991" s="841" t="s">
        <v>28755</v>
      </c>
      <c r="E5991" s="837">
        <v>7000</v>
      </c>
      <c r="F5991" s="269" t="s">
        <v>29094</v>
      </c>
      <c r="G5991" s="841" t="s">
        <v>29095</v>
      </c>
      <c r="H5991" s="842" t="s">
        <v>28590</v>
      </c>
      <c r="I5991" s="842" t="s">
        <v>19093</v>
      </c>
      <c r="J5991" s="107" t="s">
        <v>19330</v>
      </c>
      <c r="K5991" s="10" t="s">
        <v>28433</v>
      </c>
      <c r="L5991" s="10">
        <v>9</v>
      </c>
      <c r="M5991" s="838">
        <f t="shared" si="47"/>
        <v>63000</v>
      </c>
      <c r="N5991" s="10"/>
      <c r="O5991" s="107">
        <v>6</v>
      </c>
      <c r="P5991" s="838">
        <v>42000</v>
      </c>
      <c r="Q5991" s="10">
        <v>1</v>
      </c>
      <c r="R5991" s="107">
        <v>12</v>
      </c>
    </row>
    <row r="5992" spans="1:18" s="843" customFormat="1" ht="33.75" x14ac:dyDescent="0.25">
      <c r="A5992" s="107" t="s">
        <v>28429</v>
      </c>
      <c r="B5992" s="10" t="s">
        <v>19548</v>
      </c>
      <c r="C5992" s="269" t="s">
        <v>30118</v>
      </c>
      <c r="D5992" s="841" t="s">
        <v>28468</v>
      </c>
      <c r="E5992" s="837">
        <v>10000</v>
      </c>
      <c r="F5992" s="269" t="s">
        <v>29096</v>
      </c>
      <c r="G5992" s="841" t="s">
        <v>29097</v>
      </c>
      <c r="H5992" s="842" t="s">
        <v>16694</v>
      </c>
      <c r="I5992" s="842" t="s">
        <v>19093</v>
      </c>
      <c r="J5992" s="107" t="s">
        <v>19576</v>
      </c>
      <c r="K5992" s="10" t="s">
        <v>28471</v>
      </c>
      <c r="L5992" s="10">
        <v>9</v>
      </c>
      <c r="M5992" s="838">
        <f t="shared" si="47"/>
        <v>90000</v>
      </c>
      <c r="N5992" s="10"/>
      <c r="O5992" s="107">
        <v>6</v>
      </c>
      <c r="P5992" s="838">
        <v>60000</v>
      </c>
      <c r="Q5992" s="10">
        <v>1</v>
      </c>
      <c r="R5992" s="107">
        <v>12</v>
      </c>
    </row>
    <row r="5993" spans="1:18" s="843" customFormat="1" ht="33.75" x14ac:dyDescent="0.25">
      <c r="A5993" s="107" t="s">
        <v>28429</v>
      </c>
      <c r="B5993" s="10" t="s">
        <v>19548</v>
      </c>
      <c r="C5993" s="269" t="s">
        <v>30118</v>
      </c>
      <c r="D5993" s="841" t="s">
        <v>29098</v>
      </c>
      <c r="E5993" s="837">
        <v>7000</v>
      </c>
      <c r="F5993" s="269" t="s">
        <v>29099</v>
      </c>
      <c r="G5993" s="841" t="s">
        <v>29100</v>
      </c>
      <c r="H5993" s="842" t="s">
        <v>15498</v>
      </c>
      <c r="I5993" s="842" t="s">
        <v>19093</v>
      </c>
      <c r="J5993" s="107" t="s">
        <v>19330</v>
      </c>
      <c r="K5993" s="10" t="s">
        <v>28433</v>
      </c>
      <c r="L5993" s="10">
        <v>9</v>
      </c>
      <c r="M5993" s="838">
        <f t="shared" si="47"/>
        <v>63000</v>
      </c>
      <c r="N5993" s="10"/>
      <c r="O5993" s="107">
        <v>6</v>
      </c>
      <c r="P5993" s="838">
        <v>42000</v>
      </c>
      <c r="Q5993" s="10">
        <v>1</v>
      </c>
      <c r="R5993" s="107">
        <v>12</v>
      </c>
    </row>
    <row r="5994" spans="1:18" s="843" customFormat="1" ht="33.75" x14ac:dyDescent="0.25">
      <c r="A5994" s="107" t="s">
        <v>28429</v>
      </c>
      <c r="B5994" s="10" t="s">
        <v>19548</v>
      </c>
      <c r="C5994" s="269" t="s">
        <v>30118</v>
      </c>
      <c r="D5994" s="841" t="s">
        <v>16725</v>
      </c>
      <c r="E5994" s="837">
        <v>6000</v>
      </c>
      <c r="F5994" s="269" t="s">
        <v>29101</v>
      </c>
      <c r="G5994" s="841" t="s">
        <v>29102</v>
      </c>
      <c r="H5994" s="842" t="s">
        <v>16725</v>
      </c>
      <c r="I5994" s="842" t="s">
        <v>19093</v>
      </c>
      <c r="J5994" s="107" t="s">
        <v>19576</v>
      </c>
      <c r="K5994" s="10" t="s">
        <v>28433</v>
      </c>
      <c r="L5994" s="10">
        <v>9</v>
      </c>
      <c r="M5994" s="838">
        <f t="shared" si="47"/>
        <v>54000</v>
      </c>
      <c r="N5994" s="10"/>
      <c r="O5994" s="107">
        <v>6</v>
      </c>
      <c r="P5994" s="838">
        <v>36000</v>
      </c>
      <c r="Q5994" s="10">
        <v>1</v>
      </c>
      <c r="R5994" s="107">
        <v>12</v>
      </c>
    </row>
    <row r="5995" spans="1:18" s="843" customFormat="1" ht="33.75" x14ac:dyDescent="0.25">
      <c r="A5995" s="107" t="s">
        <v>28429</v>
      </c>
      <c r="B5995" s="10" t="s">
        <v>19548</v>
      </c>
      <c r="C5995" s="269" t="s">
        <v>30118</v>
      </c>
      <c r="D5995" s="841" t="s">
        <v>15456</v>
      </c>
      <c r="E5995" s="837">
        <v>13000</v>
      </c>
      <c r="F5995" s="269" t="s">
        <v>29103</v>
      </c>
      <c r="G5995" s="841" t="s">
        <v>29104</v>
      </c>
      <c r="H5995" s="842" t="s">
        <v>15575</v>
      </c>
      <c r="I5995" s="842" t="s">
        <v>19093</v>
      </c>
      <c r="J5995" s="107" t="s">
        <v>19330</v>
      </c>
      <c r="K5995" s="10" t="s">
        <v>28471</v>
      </c>
      <c r="L5995" s="10">
        <v>9</v>
      </c>
      <c r="M5995" s="838">
        <f t="shared" si="47"/>
        <v>117000</v>
      </c>
      <c r="N5995" s="10"/>
      <c r="O5995" s="107">
        <v>6</v>
      </c>
      <c r="P5995" s="838">
        <v>78000</v>
      </c>
      <c r="Q5995" s="10">
        <v>1</v>
      </c>
      <c r="R5995" s="107">
        <v>12</v>
      </c>
    </row>
    <row r="5996" spans="1:18" s="843" customFormat="1" ht="33.75" x14ac:dyDescent="0.25">
      <c r="A5996" s="107" t="s">
        <v>28429</v>
      </c>
      <c r="B5996" s="10" t="s">
        <v>19548</v>
      </c>
      <c r="C5996" s="269" t="s">
        <v>30118</v>
      </c>
      <c r="D5996" s="841" t="s">
        <v>19345</v>
      </c>
      <c r="E5996" s="837">
        <v>4000</v>
      </c>
      <c r="F5996" s="269" t="s">
        <v>29105</v>
      </c>
      <c r="G5996" s="841" t="s">
        <v>29106</v>
      </c>
      <c r="H5996" s="842" t="s">
        <v>15575</v>
      </c>
      <c r="I5996" s="842" t="s">
        <v>19093</v>
      </c>
      <c r="J5996" s="107" t="s">
        <v>19330</v>
      </c>
      <c r="K5996" s="10" t="s">
        <v>28433</v>
      </c>
      <c r="L5996" s="10">
        <v>9</v>
      </c>
      <c r="M5996" s="838">
        <f t="shared" si="47"/>
        <v>36000</v>
      </c>
      <c r="N5996" s="10"/>
      <c r="O5996" s="107">
        <v>6</v>
      </c>
      <c r="P5996" s="838">
        <v>24000</v>
      </c>
      <c r="Q5996" s="10">
        <v>1</v>
      </c>
      <c r="R5996" s="107">
        <v>12</v>
      </c>
    </row>
    <row r="5997" spans="1:18" s="843" customFormat="1" ht="33.75" x14ac:dyDescent="0.25">
      <c r="A5997" s="107" t="s">
        <v>28429</v>
      </c>
      <c r="B5997" s="10" t="s">
        <v>19548</v>
      </c>
      <c r="C5997" s="269" t="s">
        <v>30118</v>
      </c>
      <c r="D5997" s="841" t="s">
        <v>29107</v>
      </c>
      <c r="E5997" s="837">
        <v>4500</v>
      </c>
      <c r="F5997" s="269" t="s">
        <v>29108</v>
      </c>
      <c r="G5997" s="841" t="s">
        <v>29109</v>
      </c>
      <c r="H5997" s="842" t="s">
        <v>15575</v>
      </c>
      <c r="I5997" s="842" t="s">
        <v>19093</v>
      </c>
      <c r="J5997" s="107" t="s">
        <v>19330</v>
      </c>
      <c r="K5997" s="10" t="s">
        <v>28433</v>
      </c>
      <c r="L5997" s="10">
        <v>9</v>
      </c>
      <c r="M5997" s="838">
        <f t="shared" si="47"/>
        <v>40500</v>
      </c>
      <c r="N5997" s="10"/>
      <c r="O5997" s="107">
        <v>6</v>
      </c>
      <c r="P5997" s="838">
        <v>27000</v>
      </c>
      <c r="Q5997" s="10">
        <v>1</v>
      </c>
      <c r="R5997" s="107">
        <v>12</v>
      </c>
    </row>
    <row r="5998" spans="1:18" s="843" customFormat="1" ht="33.75" x14ac:dyDescent="0.25">
      <c r="A5998" s="107" t="s">
        <v>28429</v>
      </c>
      <c r="B5998" s="10" t="s">
        <v>19548</v>
      </c>
      <c r="C5998" s="269" t="s">
        <v>30118</v>
      </c>
      <c r="D5998" s="841" t="s">
        <v>28755</v>
      </c>
      <c r="E5998" s="837">
        <v>4500</v>
      </c>
      <c r="F5998" s="269" t="s">
        <v>29110</v>
      </c>
      <c r="G5998" s="841" t="s">
        <v>29111</v>
      </c>
      <c r="H5998" s="842" t="s">
        <v>29112</v>
      </c>
      <c r="I5998" s="842" t="s">
        <v>19093</v>
      </c>
      <c r="J5998" s="107" t="s">
        <v>19330</v>
      </c>
      <c r="K5998" s="10" t="s">
        <v>28433</v>
      </c>
      <c r="L5998" s="10">
        <v>9</v>
      </c>
      <c r="M5998" s="838">
        <f t="shared" si="47"/>
        <v>40500</v>
      </c>
      <c r="N5998" s="10"/>
      <c r="O5998" s="107">
        <v>6</v>
      </c>
      <c r="P5998" s="838">
        <v>27000</v>
      </c>
      <c r="Q5998" s="10">
        <v>1</v>
      </c>
      <c r="R5998" s="107">
        <v>12</v>
      </c>
    </row>
    <row r="5999" spans="1:18" s="843" customFormat="1" ht="33.75" x14ac:dyDescent="0.25">
      <c r="A5999" s="107" t="s">
        <v>28429</v>
      </c>
      <c r="B5999" s="10" t="s">
        <v>19548</v>
      </c>
      <c r="C5999" s="269" t="s">
        <v>30118</v>
      </c>
      <c r="D5999" s="841" t="s">
        <v>29113</v>
      </c>
      <c r="E5999" s="837">
        <v>6000</v>
      </c>
      <c r="F5999" s="269" t="s">
        <v>29114</v>
      </c>
      <c r="G5999" s="841" t="s">
        <v>29115</v>
      </c>
      <c r="H5999" s="842" t="s">
        <v>19911</v>
      </c>
      <c r="I5999" s="842" t="s">
        <v>19093</v>
      </c>
      <c r="J5999" s="107" t="s">
        <v>19330</v>
      </c>
      <c r="K5999" s="10" t="s">
        <v>28433</v>
      </c>
      <c r="L5999" s="10">
        <v>9</v>
      </c>
      <c r="M5999" s="838">
        <f t="shared" si="47"/>
        <v>54000</v>
      </c>
      <c r="N5999" s="10"/>
      <c r="O5999" s="107">
        <v>6</v>
      </c>
      <c r="P5999" s="838">
        <v>36000</v>
      </c>
      <c r="Q5999" s="10">
        <v>1</v>
      </c>
      <c r="R5999" s="107">
        <v>12</v>
      </c>
    </row>
    <row r="6000" spans="1:18" s="843" customFormat="1" ht="33.75" x14ac:dyDescent="0.25">
      <c r="A6000" s="107" t="s">
        <v>28429</v>
      </c>
      <c r="B6000" s="10" t="s">
        <v>19548</v>
      </c>
      <c r="C6000" s="269" t="s">
        <v>30118</v>
      </c>
      <c r="D6000" s="841" t="s">
        <v>15418</v>
      </c>
      <c r="E6000" s="837">
        <v>3500</v>
      </c>
      <c r="F6000" s="269" t="s">
        <v>29116</v>
      </c>
      <c r="G6000" s="841" t="s">
        <v>29117</v>
      </c>
      <c r="H6000" s="842" t="s">
        <v>29118</v>
      </c>
      <c r="I6000" s="842" t="s">
        <v>16017</v>
      </c>
      <c r="J6000" s="107" t="s">
        <v>19330</v>
      </c>
      <c r="K6000" s="10" t="s">
        <v>28433</v>
      </c>
      <c r="L6000" s="10">
        <v>9</v>
      </c>
      <c r="M6000" s="838">
        <f t="shared" si="47"/>
        <v>31500</v>
      </c>
      <c r="N6000" s="10"/>
      <c r="O6000" s="107">
        <v>6</v>
      </c>
      <c r="P6000" s="838">
        <v>21000</v>
      </c>
      <c r="Q6000" s="10">
        <v>1</v>
      </c>
      <c r="R6000" s="107">
        <v>12</v>
      </c>
    </row>
    <row r="6001" spans="1:18" s="843" customFormat="1" ht="33.75" x14ac:dyDescent="0.25">
      <c r="A6001" s="107" t="s">
        <v>28429</v>
      </c>
      <c r="B6001" s="10" t="s">
        <v>19548</v>
      </c>
      <c r="C6001" s="269" t="s">
        <v>30118</v>
      </c>
      <c r="D6001" s="841" t="s">
        <v>29119</v>
      </c>
      <c r="E6001" s="837">
        <v>4500</v>
      </c>
      <c r="F6001" s="269" t="s">
        <v>29120</v>
      </c>
      <c r="G6001" s="841" t="s">
        <v>29121</v>
      </c>
      <c r="H6001" s="842" t="s">
        <v>29122</v>
      </c>
      <c r="I6001" s="842" t="s">
        <v>16017</v>
      </c>
      <c r="J6001" s="107" t="s">
        <v>28437</v>
      </c>
      <c r="K6001" s="10" t="s">
        <v>28433</v>
      </c>
      <c r="L6001" s="10">
        <v>9</v>
      </c>
      <c r="M6001" s="838">
        <f t="shared" si="47"/>
        <v>40500</v>
      </c>
      <c r="N6001" s="10"/>
      <c r="O6001" s="107">
        <v>6</v>
      </c>
      <c r="P6001" s="838">
        <v>27000</v>
      </c>
      <c r="Q6001" s="10">
        <v>1</v>
      </c>
      <c r="R6001" s="107">
        <v>12</v>
      </c>
    </row>
    <row r="6002" spans="1:18" s="843" customFormat="1" ht="33.75" x14ac:dyDescent="0.25">
      <c r="A6002" s="107" t="s">
        <v>28429</v>
      </c>
      <c r="B6002" s="10" t="s">
        <v>19548</v>
      </c>
      <c r="C6002" s="269" t="s">
        <v>30118</v>
      </c>
      <c r="D6002" s="841" t="s">
        <v>28440</v>
      </c>
      <c r="E6002" s="837">
        <v>4500</v>
      </c>
      <c r="F6002" s="269" t="s">
        <v>29123</v>
      </c>
      <c r="G6002" s="841" t="s">
        <v>29124</v>
      </c>
      <c r="H6002" s="842" t="s">
        <v>16725</v>
      </c>
      <c r="I6002" s="842" t="s">
        <v>19093</v>
      </c>
      <c r="J6002" s="107" t="s">
        <v>19576</v>
      </c>
      <c r="K6002" s="10" t="s">
        <v>28433</v>
      </c>
      <c r="L6002" s="10">
        <v>9</v>
      </c>
      <c r="M6002" s="838">
        <f t="shared" si="47"/>
        <v>40500</v>
      </c>
      <c r="N6002" s="10"/>
      <c r="O6002" s="107">
        <v>6</v>
      </c>
      <c r="P6002" s="838">
        <v>27000</v>
      </c>
      <c r="Q6002" s="10">
        <v>1</v>
      </c>
      <c r="R6002" s="107">
        <v>12</v>
      </c>
    </row>
    <row r="6003" spans="1:18" s="843" customFormat="1" ht="33.75" x14ac:dyDescent="0.25">
      <c r="A6003" s="107" t="s">
        <v>28429</v>
      </c>
      <c r="B6003" s="10" t="s">
        <v>19548</v>
      </c>
      <c r="C6003" s="269" t="s">
        <v>30118</v>
      </c>
      <c r="D6003" s="841" t="s">
        <v>29125</v>
      </c>
      <c r="E6003" s="837">
        <v>7000</v>
      </c>
      <c r="F6003" s="269" t="s">
        <v>29126</v>
      </c>
      <c r="G6003" s="841" t="s">
        <v>29127</v>
      </c>
      <c r="H6003" s="842" t="s">
        <v>16709</v>
      </c>
      <c r="I6003" s="842" t="s">
        <v>19093</v>
      </c>
      <c r="J6003" s="107" t="s">
        <v>19576</v>
      </c>
      <c r="K6003" s="10" t="s">
        <v>28433</v>
      </c>
      <c r="L6003" s="10">
        <v>9</v>
      </c>
      <c r="M6003" s="838">
        <f t="shared" si="47"/>
        <v>63000</v>
      </c>
      <c r="N6003" s="10"/>
      <c r="O6003" s="107"/>
      <c r="P6003" s="838"/>
      <c r="Q6003" s="10"/>
      <c r="R6003" s="107"/>
    </row>
    <row r="6004" spans="1:18" s="843" customFormat="1" ht="33.75" x14ac:dyDescent="0.25">
      <c r="A6004" s="107" t="s">
        <v>28429</v>
      </c>
      <c r="B6004" s="10" t="s">
        <v>19548</v>
      </c>
      <c r="C6004" s="269" t="s">
        <v>30118</v>
      </c>
      <c r="D6004" s="841" t="s">
        <v>29128</v>
      </c>
      <c r="E6004" s="837">
        <v>9000</v>
      </c>
      <c r="F6004" s="269" t="s">
        <v>29129</v>
      </c>
      <c r="G6004" s="841" t="s">
        <v>29130</v>
      </c>
      <c r="H6004" s="842" t="s">
        <v>16707</v>
      </c>
      <c r="I6004" s="842" t="s">
        <v>19093</v>
      </c>
      <c r="J6004" s="107" t="s">
        <v>19330</v>
      </c>
      <c r="K6004" s="10" t="s">
        <v>28433</v>
      </c>
      <c r="L6004" s="10">
        <v>9</v>
      </c>
      <c r="M6004" s="838">
        <f t="shared" si="47"/>
        <v>81000</v>
      </c>
      <c r="N6004" s="10"/>
      <c r="O6004" s="107">
        <v>6</v>
      </c>
      <c r="P6004" s="838">
        <v>54000</v>
      </c>
      <c r="Q6004" s="10">
        <v>1</v>
      </c>
      <c r="R6004" s="107">
        <v>12</v>
      </c>
    </row>
    <row r="6005" spans="1:18" s="843" customFormat="1" ht="33.75" x14ac:dyDescent="0.25">
      <c r="A6005" s="107" t="s">
        <v>28429</v>
      </c>
      <c r="B6005" s="10" t="s">
        <v>19548</v>
      </c>
      <c r="C6005" s="269" t="s">
        <v>30118</v>
      </c>
      <c r="D6005" s="841" t="s">
        <v>29131</v>
      </c>
      <c r="E6005" s="837">
        <v>3400</v>
      </c>
      <c r="F6005" s="269" t="s">
        <v>29132</v>
      </c>
      <c r="G6005" s="841" t="s">
        <v>29133</v>
      </c>
      <c r="H6005" s="842" t="s">
        <v>16725</v>
      </c>
      <c r="I6005" s="842" t="s">
        <v>19093</v>
      </c>
      <c r="J6005" s="107" t="s">
        <v>19576</v>
      </c>
      <c r="K6005" s="10" t="s">
        <v>28433</v>
      </c>
      <c r="L6005" s="10">
        <v>9</v>
      </c>
      <c r="M6005" s="838">
        <f t="shared" si="47"/>
        <v>30600</v>
      </c>
      <c r="N6005" s="10"/>
      <c r="O6005" s="107"/>
      <c r="P6005" s="838"/>
      <c r="Q6005" s="10"/>
      <c r="R6005" s="107"/>
    </row>
    <row r="6006" spans="1:18" s="843" customFormat="1" ht="33.75" x14ac:dyDescent="0.25">
      <c r="A6006" s="107" t="s">
        <v>28429</v>
      </c>
      <c r="B6006" s="10" t="s">
        <v>19548</v>
      </c>
      <c r="C6006" s="269" t="s">
        <v>30118</v>
      </c>
      <c r="D6006" s="841" t="s">
        <v>28440</v>
      </c>
      <c r="E6006" s="837">
        <v>3500</v>
      </c>
      <c r="F6006" s="269" t="s">
        <v>29134</v>
      </c>
      <c r="G6006" s="841" t="s">
        <v>29135</v>
      </c>
      <c r="H6006" s="842" t="s">
        <v>28715</v>
      </c>
      <c r="I6006" s="842" t="s">
        <v>19093</v>
      </c>
      <c r="J6006" s="107" t="s">
        <v>19576</v>
      </c>
      <c r="K6006" s="10" t="s">
        <v>28433</v>
      </c>
      <c r="L6006" s="10">
        <v>9</v>
      </c>
      <c r="M6006" s="838">
        <f t="shared" si="47"/>
        <v>31500</v>
      </c>
      <c r="N6006" s="10"/>
      <c r="O6006" s="107">
        <v>6</v>
      </c>
      <c r="P6006" s="838">
        <v>21000</v>
      </c>
      <c r="Q6006" s="10">
        <v>1</v>
      </c>
      <c r="R6006" s="107">
        <v>12</v>
      </c>
    </row>
    <row r="6007" spans="1:18" s="843" customFormat="1" ht="33.75" x14ac:dyDescent="0.25">
      <c r="A6007" s="107" t="s">
        <v>28429</v>
      </c>
      <c r="B6007" s="10" t="s">
        <v>19548</v>
      </c>
      <c r="C6007" s="269" t="s">
        <v>30118</v>
      </c>
      <c r="D6007" s="841" t="s">
        <v>29136</v>
      </c>
      <c r="E6007" s="837">
        <v>3000</v>
      </c>
      <c r="F6007" s="269" t="s">
        <v>29137</v>
      </c>
      <c r="G6007" s="841" t="s">
        <v>29138</v>
      </c>
      <c r="H6007" s="842" t="s">
        <v>29139</v>
      </c>
      <c r="I6007" s="842" t="s">
        <v>19093</v>
      </c>
      <c r="J6007" s="107" t="s">
        <v>19330</v>
      </c>
      <c r="K6007" s="10" t="s">
        <v>28433</v>
      </c>
      <c r="L6007" s="10">
        <v>9</v>
      </c>
      <c r="M6007" s="838">
        <f t="shared" si="47"/>
        <v>27000</v>
      </c>
      <c r="N6007" s="10"/>
      <c r="O6007" s="107">
        <v>6</v>
      </c>
      <c r="P6007" s="838">
        <v>18000</v>
      </c>
      <c r="Q6007" s="10">
        <v>1</v>
      </c>
      <c r="R6007" s="107">
        <v>12</v>
      </c>
    </row>
    <row r="6008" spans="1:18" s="843" customFormat="1" ht="33.75" x14ac:dyDescent="0.25">
      <c r="A6008" s="107" t="s">
        <v>28429</v>
      </c>
      <c r="B6008" s="10" t="s">
        <v>19548</v>
      </c>
      <c r="C6008" s="269" t="s">
        <v>30118</v>
      </c>
      <c r="D6008" s="841" t="s">
        <v>29140</v>
      </c>
      <c r="E6008" s="837">
        <v>6500</v>
      </c>
      <c r="F6008" s="269" t="s">
        <v>29141</v>
      </c>
      <c r="G6008" s="841" t="s">
        <v>29142</v>
      </c>
      <c r="H6008" s="842" t="s">
        <v>16720</v>
      </c>
      <c r="I6008" s="842" t="s">
        <v>19093</v>
      </c>
      <c r="J6008" s="107" t="s">
        <v>19576</v>
      </c>
      <c r="K6008" s="10" t="s">
        <v>28471</v>
      </c>
      <c r="L6008" s="10">
        <v>9</v>
      </c>
      <c r="M6008" s="838">
        <f t="shared" si="47"/>
        <v>58500</v>
      </c>
      <c r="N6008" s="10"/>
      <c r="O6008" s="107"/>
      <c r="P6008" s="838"/>
      <c r="Q6008" s="10"/>
      <c r="R6008" s="107"/>
    </row>
    <row r="6009" spans="1:18" s="843" customFormat="1" ht="33.75" x14ac:dyDescent="0.25">
      <c r="A6009" s="107" t="s">
        <v>28429</v>
      </c>
      <c r="B6009" s="10" t="s">
        <v>19548</v>
      </c>
      <c r="C6009" s="269" t="s">
        <v>30118</v>
      </c>
      <c r="D6009" s="841" t="s">
        <v>19345</v>
      </c>
      <c r="E6009" s="837">
        <v>3493</v>
      </c>
      <c r="F6009" s="269" t="s">
        <v>29143</v>
      </c>
      <c r="G6009" s="841" t="s">
        <v>29144</v>
      </c>
      <c r="H6009" s="842" t="s">
        <v>16725</v>
      </c>
      <c r="I6009" s="842" t="s">
        <v>19093</v>
      </c>
      <c r="J6009" s="107" t="s">
        <v>19576</v>
      </c>
      <c r="K6009" s="10" t="s">
        <v>28433</v>
      </c>
      <c r="L6009" s="10">
        <v>9</v>
      </c>
      <c r="M6009" s="838">
        <f t="shared" si="47"/>
        <v>31437</v>
      </c>
      <c r="N6009" s="10"/>
      <c r="O6009" s="107"/>
      <c r="P6009" s="838"/>
      <c r="Q6009" s="10"/>
      <c r="R6009" s="107"/>
    </row>
    <row r="6010" spans="1:18" s="843" customFormat="1" ht="33.75" x14ac:dyDescent="0.25">
      <c r="A6010" s="107" t="s">
        <v>28429</v>
      </c>
      <c r="B6010" s="10" t="s">
        <v>19548</v>
      </c>
      <c r="C6010" s="269" t="s">
        <v>30118</v>
      </c>
      <c r="D6010" s="841" t="s">
        <v>29145</v>
      </c>
      <c r="E6010" s="837">
        <v>8500</v>
      </c>
      <c r="F6010" s="269" t="s">
        <v>29146</v>
      </c>
      <c r="G6010" s="841" t="s">
        <v>29147</v>
      </c>
      <c r="H6010" s="842" t="s">
        <v>28763</v>
      </c>
      <c r="I6010" s="842" t="s">
        <v>19093</v>
      </c>
      <c r="J6010" s="107" t="s">
        <v>19330</v>
      </c>
      <c r="K6010" s="10" t="s">
        <v>28433</v>
      </c>
      <c r="L6010" s="10">
        <v>9</v>
      </c>
      <c r="M6010" s="838">
        <f t="shared" si="47"/>
        <v>76500</v>
      </c>
      <c r="N6010" s="10"/>
      <c r="O6010" s="107"/>
      <c r="P6010" s="838"/>
      <c r="Q6010" s="10"/>
      <c r="R6010" s="107"/>
    </row>
    <row r="6011" spans="1:18" s="843" customFormat="1" ht="33.75" x14ac:dyDescent="0.25">
      <c r="A6011" s="107" t="s">
        <v>28429</v>
      </c>
      <c r="B6011" s="10" t="s">
        <v>19548</v>
      </c>
      <c r="C6011" s="269" t="s">
        <v>30118</v>
      </c>
      <c r="D6011" s="841" t="s">
        <v>17461</v>
      </c>
      <c r="E6011" s="837">
        <v>1500</v>
      </c>
      <c r="F6011" s="269" t="s">
        <v>29148</v>
      </c>
      <c r="G6011" s="841" t="s">
        <v>29149</v>
      </c>
      <c r="H6011" s="842" t="s">
        <v>29150</v>
      </c>
      <c r="I6011" s="842" t="s">
        <v>16017</v>
      </c>
      <c r="J6011" s="107" t="s">
        <v>28437</v>
      </c>
      <c r="K6011" s="10" t="s">
        <v>28433</v>
      </c>
      <c r="L6011" s="10">
        <v>9</v>
      </c>
      <c r="M6011" s="838">
        <f t="shared" si="47"/>
        <v>13500</v>
      </c>
      <c r="N6011" s="10"/>
      <c r="O6011" s="107">
        <v>6</v>
      </c>
      <c r="P6011" s="838">
        <v>9000</v>
      </c>
      <c r="Q6011" s="10">
        <v>1</v>
      </c>
      <c r="R6011" s="107">
        <v>12</v>
      </c>
    </row>
    <row r="6012" spans="1:18" s="843" customFormat="1" ht="33.75" x14ac:dyDescent="0.25">
      <c r="A6012" s="107" t="s">
        <v>28429</v>
      </c>
      <c r="B6012" s="10" t="s">
        <v>19548</v>
      </c>
      <c r="C6012" s="269" t="s">
        <v>30118</v>
      </c>
      <c r="D6012" s="841" t="s">
        <v>29151</v>
      </c>
      <c r="E6012" s="837">
        <v>4500</v>
      </c>
      <c r="F6012" s="269" t="s">
        <v>29152</v>
      </c>
      <c r="G6012" s="841" t="s">
        <v>29153</v>
      </c>
      <c r="H6012" s="842" t="s">
        <v>16725</v>
      </c>
      <c r="I6012" s="842" t="s">
        <v>19093</v>
      </c>
      <c r="J6012" s="107" t="s">
        <v>19576</v>
      </c>
      <c r="K6012" s="10" t="s">
        <v>28433</v>
      </c>
      <c r="L6012" s="10">
        <v>9</v>
      </c>
      <c r="M6012" s="838">
        <f t="shared" si="47"/>
        <v>40500</v>
      </c>
      <c r="N6012" s="10"/>
      <c r="O6012" s="107">
        <v>6</v>
      </c>
      <c r="P6012" s="838">
        <v>27000</v>
      </c>
      <c r="Q6012" s="10">
        <v>1</v>
      </c>
      <c r="R6012" s="107">
        <v>12</v>
      </c>
    </row>
    <row r="6013" spans="1:18" s="843" customFormat="1" ht="33.75" x14ac:dyDescent="0.25">
      <c r="A6013" s="107" t="s">
        <v>28429</v>
      </c>
      <c r="B6013" s="10" t="s">
        <v>19548</v>
      </c>
      <c r="C6013" s="269" t="s">
        <v>30118</v>
      </c>
      <c r="D6013" s="841" t="s">
        <v>28241</v>
      </c>
      <c r="E6013" s="837">
        <v>1200</v>
      </c>
      <c r="F6013" s="269" t="s">
        <v>29154</v>
      </c>
      <c r="G6013" s="841" t="s">
        <v>29155</v>
      </c>
      <c r="H6013" s="842" t="s">
        <v>15906</v>
      </c>
      <c r="I6013" s="842" t="s">
        <v>16017</v>
      </c>
      <c r="J6013" s="107" t="s">
        <v>28437</v>
      </c>
      <c r="K6013" s="10" t="s">
        <v>28433</v>
      </c>
      <c r="L6013" s="10">
        <v>9</v>
      </c>
      <c r="M6013" s="838">
        <f t="shared" si="47"/>
        <v>10800</v>
      </c>
      <c r="N6013" s="10"/>
      <c r="O6013" s="107"/>
      <c r="P6013" s="838"/>
      <c r="Q6013" s="10"/>
      <c r="R6013" s="107"/>
    </row>
    <row r="6014" spans="1:18" s="843" customFormat="1" ht="33.75" x14ac:dyDescent="0.25">
      <c r="A6014" s="107" t="s">
        <v>28429</v>
      </c>
      <c r="B6014" s="10" t="s">
        <v>19548</v>
      </c>
      <c r="C6014" s="269" t="s">
        <v>30118</v>
      </c>
      <c r="D6014" s="841" t="s">
        <v>19345</v>
      </c>
      <c r="E6014" s="837">
        <v>8000</v>
      </c>
      <c r="F6014" s="269" t="s">
        <v>29156</v>
      </c>
      <c r="G6014" s="841" t="s">
        <v>29157</v>
      </c>
      <c r="H6014" s="842" t="s">
        <v>16725</v>
      </c>
      <c r="I6014" s="842" t="s">
        <v>19093</v>
      </c>
      <c r="J6014" s="107" t="s">
        <v>19576</v>
      </c>
      <c r="K6014" s="10" t="s">
        <v>28433</v>
      </c>
      <c r="L6014" s="10">
        <v>9</v>
      </c>
      <c r="M6014" s="838">
        <f t="shared" si="47"/>
        <v>72000</v>
      </c>
      <c r="N6014" s="10"/>
      <c r="O6014" s="107">
        <v>6</v>
      </c>
      <c r="P6014" s="838">
        <v>48000</v>
      </c>
      <c r="Q6014" s="10">
        <v>1</v>
      </c>
      <c r="R6014" s="107">
        <v>12</v>
      </c>
    </row>
    <row r="6015" spans="1:18" s="843" customFormat="1" ht="33.75" x14ac:dyDescent="0.25">
      <c r="A6015" s="107" t="s">
        <v>28429</v>
      </c>
      <c r="B6015" s="10" t="s">
        <v>19548</v>
      </c>
      <c r="C6015" s="269" t="s">
        <v>30118</v>
      </c>
      <c r="D6015" s="841" t="s">
        <v>29158</v>
      </c>
      <c r="E6015" s="837">
        <v>1800</v>
      </c>
      <c r="F6015" s="269" t="s">
        <v>29159</v>
      </c>
      <c r="G6015" s="841" t="s">
        <v>29160</v>
      </c>
      <c r="H6015" s="842" t="s">
        <v>15585</v>
      </c>
      <c r="I6015" s="842" t="s">
        <v>19587</v>
      </c>
      <c r="J6015" s="107" t="s">
        <v>16531</v>
      </c>
      <c r="K6015" s="10" t="s">
        <v>28433</v>
      </c>
      <c r="L6015" s="10">
        <v>9</v>
      </c>
      <c r="M6015" s="838">
        <f t="shared" si="47"/>
        <v>16200</v>
      </c>
      <c r="N6015" s="10"/>
      <c r="O6015" s="107">
        <v>6</v>
      </c>
      <c r="P6015" s="838">
        <v>10800</v>
      </c>
      <c r="Q6015" s="10">
        <v>1</v>
      </c>
      <c r="R6015" s="107">
        <v>12</v>
      </c>
    </row>
    <row r="6016" spans="1:18" s="843" customFormat="1" ht="33.75" x14ac:dyDescent="0.25">
      <c r="A6016" s="107" t="s">
        <v>28429</v>
      </c>
      <c r="B6016" s="10" t="s">
        <v>19548</v>
      </c>
      <c r="C6016" s="269" t="s">
        <v>30118</v>
      </c>
      <c r="D6016" s="841" t="s">
        <v>29161</v>
      </c>
      <c r="E6016" s="837">
        <v>5500</v>
      </c>
      <c r="F6016" s="269" t="s">
        <v>29162</v>
      </c>
      <c r="G6016" s="841" t="s">
        <v>29163</v>
      </c>
      <c r="H6016" s="842" t="s">
        <v>16700</v>
      </c>
      <c r="I6016" s="842" t="s">
        <v>19093</v>
      </c>
      <c r="J6016" s="107" t="s">
        <v>19576</v>
      </c>
      <c r="K6016" s="10" t="s">
        <v>28433</v>
      </c>
      <c r="L6016" s="10">
        <v>9</v>
      </c>
      <c r="M6016" s="838">
        <f t="shared" si="47"/>
        <v>49500</v>
      </c>
      <c r="N6016" s="10"/>
      <c r="O6016" s="107">
        <v>6</v>
      </c>
      <c r="P6016" s="838">
        <v>33000</v>
      </c>
      <c r="Q6016" s="10">
        <v>1</v>
      </c>
      <c r="R6016" s="107">
        <v>12</v>
      </c>
    </row>
    <row r="6017" spans="1:18" s="843" customFormat="1" ht="33.75" x14ac:dyDescent="0.25">
      <c r="A6017" s="107" t="s">
        <v>28429</v>
      </c>
      <c r="B6017" s="10" t="s">
        <v>19548</v>
      </c>
      <c r="C6017" s="269" t="s">
        <v>30118</v>
      </c>
      <c r="D6017" s="841" t="s">
        <v>29164</v>
      </c>
      <c r="E6017" s="837">
        <v>4500</v>
      </c>
      <c r="F6017" s="269" t="s">
        <v>29165</v>
      </c>
      <c r="G6017" s="841" t="s">
        <v>29166</v>
      </c>
      <c r="H6017" s="842" t="s">
        <v>16725</v>
      </c>
      <c r="I6017" s="842" t="s">
        <v>19093</v>
      </c>
      <c r="J6017" s="107" t="s">
        <v>19576</v>
      </c>
      <c r="K6017" s="10" t="s">
        <v>28433</v>
      </c>
      <c r="L6017" s="10">
        <v>9</v>
      </c>
      <c r="M6017" s="838">
        <f t="shared" si="47"/>
        <v>40500</v>
      </c>
      <c r="N6017" s="10"/>
      <c r="O6017" s="107">
        <v>6</v>
      </c>
      <c r="P6017" s="838">
        <v>27000</v>
      </c>
      <c r="Q6017" s="10">
        <v>1</v>
      </c>
      <c r="R6017" s="107">
        <v>12</v>
      </c>
    </row>
    <row r="6018" spans="1:18" s="843" customFormat="1" ht="33.75" x14ac:dyDescent="0.25">
      <c r="A6018" s="107" t="s">
        <v>28429</v>
      </c>
      <c r="B6018" s="10" t="s">
        <v>19548</v>
      </c>
      <c r="C6018" s="269" t="s">
        <v>30118</v>
      </c>
      <c r="D6018" s="841" t="s">
        <v>29167</v>
      </c>
      <c r="E6018" s="837">
        <v>2000</v>
      </c>
      <c r="F6018" s="269" t="s">
        <v>29168</v>
      </c>
      <c r="G6018" s="841" t="s">
        <v>29169</v>
      </c>
      <c r="H6018" s="842" t="s">
        <v>15575</v>
      </c>
      <c r="I6018" s="842" t="s">
        <v>19093</v>
      </c>
      <c r="J6018" s="107" t="s">
        <v>19330</v>
      </c>
      <c r="K6018" s="10" t="s">
        <v>28433</v>
      </c>
      <c r="L6018" s="10">
        <v>9</v>
      </c>
      <c r="M6018" s="838">
        <f t="shared" si="47"/>
        <v>18000</v>
      </c>
      <c r="N6018" s="10"/>
      <c r="O6018" s="107">
        <v>6</v>
      </c>
      <c r="P6018" s="838">
        <v>12000</v>
      </c>
      <c r="Q6018" s="10">
        <v>1</v>
      </c>
      <c r="R6018" s="107">
        <v>12</v>
      </c>
    </row>
    <row r="6019" spans="1:18" s="843" customFormat="1" ht="33.75" x14ac:dyDescent="0.25">
      <c r="A6019" s="107" t="s">
        <v>28429</v>
      </c>
      <c r="B6019" s="10" t="s">
        <v>19548</v>
      </c>
      <c r="C6019" s="269" t="s">
        <v>30118</v>
      </c>
      <c r="D6019" s="841" t="s">
        <v>29140</v>
      </c>
      <c r="E6019" s="837">
        <v>6500</v>
      </c>
      <c r="F6019" s="269">
        <v>45647876</v>
      </c>
      <c r="G6019" s="841" t="s">
        <v>29142</v>
      </c>
      <c r="H6019" s="842" t="s">
        <v>16720</v>
      </c>
      <c r="I6019" s="842" t="s">
        <v>19093</v>
      </c>
      <c r="J6019" s="107" t="s">
        <v>19330</v>
      </c>
      <c r="K6019" s="10"/>
      <c r="L6019" s="10"/>
      <c r="M6019" s="838"/>
      <c r="N6019" s="10" t="s">
        <v>29170</v>
      </c>
      <c r="O6019" s="107">
        <v>6</v>
      </c>
      <c r="P6019" s="838">
        <v>39000</v>
      </c>
      <c r="Q6019" s="10">
        <v>1</v>
      </c>
      <c r="R6019" s="107">
        <v>12</v>
      </c>
    </row>
    <row r="6020" spans="1:18" s="843" customFormat="1" ht="33.75" x14ac:dyDescent="0.25">
      <c r="A6020" s="107" t="s">
        <v>28429</v>
      </c>
      <c r="B6020" s="10" t="s">
        <v>19548</v>
      </c>
      <c r="C6020" s="269" t="s">
        <v>30118</v>
      </c>
      <c r="D6020" s="841" t="s">
        <v>28446</v>
      </c>
      <c r="E6020" s="837">
        <v>3000</v>
      </c>
      <c r="F6020" s="269" t="s">
        <v>29171</v>
      </c>
      <c r="G6020" s="841" t="s">
        <v>29172</v>
      </c>
      <c r="H6020" s="842" t="s">
        <v>16717</v>
      </c>
      <c r="I6020" s="842" t="s">
        <v>19093</v>
      </c>
      <c r="J6020" s="107" t="s">
        <v>19330</v>
      </c>
      <c r="K6020" s="10" t="s">
        <v>28433</v>
      </c>
      <c r="L6020" s="10">
        <v>9</v>
      </c>
      <c r="M6020" s="838">
        <f t="shared" ref="M6020:M6027" si="48">E6020*L6020</f>
        <v>27000</v>
      </c>
      <c r="N6020" s="10"/>
      <c r="O6020" s="107">
        <v>6</v>
      </c>
      <c r="P6020" s="838">
        <v>18000</v>
      </c>
      <c r="Q6020" s="10">
        <v>1</v>
      </c>
      <c r="R6020" s="107">
        <v>12</v>
      </c>
    </row>
    <row r="6021" spans="1:18" s="843" customFormat="1" ht="33.75" x14ac:dyDescent="0.25">
      <c r="A6021" s="107" t="s">
        <v>28429</v>
      </c>
      <c r="B6021" s="10" t="s">
        <v>19548</v>
      </c>
      <c r="C6021" s="269" t="s">
        <v>30118</v>
      </c>
      <c r="D6021" s="841" t="s">
        <v>29173</v>
      </c>
      <c r="E6021" s="837">
        <v>5000</v>
      </c>
      <c r="F6021" s="269" t="s">
        <v>29174</v>
      </c>
      <c r="G6021" s="841" t="s">
        <v>29175</v>
      </c>
      <c r="H6021" s="842" t="s">
        <v>28644</v>
      </c>
      <c r="I6021" s="842" t="s">
        <v>19093</v>
      </c>
      <c r="J6021" s="107" t="s">
        <v>19330</v>
      </c>
      <c r="K6021" s="10" t="s">
        <v>28433</v>
      </c>
      <c r="L6021" s="10">
        <v>9</v>
      </c>
      <c r="M6021" s="838">
        <f t="shared" si="48"/>
        <v>45000</v>
      </c>
      <c r="N6021" s="10"/>
      <c r="O6021" s="107">
        <v>6</v>
      </c>
      <c r="P6021" s="838">
        <v>30000</v>
      </c>
      <c r="Q6021" s="10">
        <v>1</v>
      </c>
      <c r="R6021" s="107">
        <v>12</v>
      </c>
    </row>
    <row r="6022" spans="1:18" s="843" customFormat="1" ht="33.75" x14ac:dyDescent="0.25">
      <c r="A6022" s="107" t="s">
        <v>28429</v>
      </c>
      <c r="B6022" s="10" t="s">
        <v>19548</v>
      </c>
      <c r="C6022" s="269" t="s">
        <v>30118</v>
      </c>
      <c r="D6022" s="841" t="s">
        <v>29176</v>
      </c>
      <c r="E6022" s="837">
        <v>9000</v>
      </c>
      <c r="F6022" s="269" t="s">
        <v>29177</v>
      </c>
      <c r="G6022" s="841" t="s">
        <v>29178</v>
      </c>
      <c r="H6022" s="842" t="s">
        <v>29179</v>
      </c>
      <c r="I6022" s="842" t="s">
        <v>19093</v>
      </c>
      <c r="J6022" s="107" t="s">
        <v>19330</v>
      </c>
      <c r="K6022" s="10" t="s">
        <v>28955</v>
      </c>
      <c r="L6022" s="10">
        <v>7</v>
      </c>
      <c r="M6022" s="838">
        <f t="shared" si="48"/>
        <v>63000</v>
      </c>
      <c r="N6022" s="10"/>
      <c r="O6022" s="107">
        <v>6</v>
      </c>
      <c r="P6022" s="838">
        <v>54000</v>
      </c>
      <c r="Q6022" s="10">
        <v>1</v>
      </c>
      <c r="R6022" s="107">
        <v>12</v>
      </c>
    </row>
    <row r="6023" spans="1:18" s="843" customFormat="1" ht="33.75" x14ac:dyDescent="0.25">
      <c r="A6023" s="107" t="s">
        <v>28429</v>
      </c>
      <c r="B6023" s="10" t="s">
        <v>19548</v>
      </c>
      <c r="C6023" s="269" t="s">
        <v>30118</v>
      </c>
      <c r="D6023" s="841" t="s">
        <v>15745</v>
      </c>
      <c r="E6023" s="837">
        <v>12000</v>
      </c>
      <c r="F6023" s="269" t="s">
        <v>29180</v>
      </c>
      <c r="G6023" s="841" t="s">
        <v>29181</v>
      </c>
      <c r="H6023" s="842" t="s">
        <v>16685</v>
      </c>
      <c r="I6023" s="842" t="s">
        <v>28461</v>
      </c>
      <c r="J6023" s="107" t="s">
        <v>19576</v>
      </c>
      <c r="K6023" s="10" t="s">
        <v>28471</v>
      </c>
      <c r="L6023" s="10">
        <v>8</v>
      </c>
      <c r="M6023" s="838">
        <f t="shared" si="48"/>
        <v>96000</v>
      </c>
      <c r="N6023" s="10"/>
      <c r="O6023" s="107">
        <v>6</v>
      </c>
      <c r="P6023" s="838">
        <v>72000</v>
      </c>
      <c r="Q6023" s="10">
        <v>1</v>
      </c>
      <c r="R6023" s="107">
        <v>12</v>
      </c>
    </row>
    <row r="6024" spans="1:18" s="843" customFormat="1" ht="33.75" x14ac:dyDescent="0.25">
      <c r="A6024" s="107" t="s">
        <v>28429</v>
      </c>
      <c r="B6024" s="10" t="s">
        <v>19548</v>
      </c>
      <c r="C6024" s="269" t="s">
        <v>30118</v>
      </c>
      <c r="D6024" s="841" t="s">
        <v>29086</v>
      </c>
      <c r="E6024" s="837">
        <v>7000</v>
      </c>
      <c r="F6024" s="269" t="s">
        <v>29182</v>
      </c>
      <c r="G6024" s="841" t="s">
        <v>29183</v>
      </c>
      <c r="H6024" s="842" t="s">
        <v>16717</v>
      </c>
      <c r="I6024" s="842" t="s">
        <v>19093</v>
      </c>
      <c r="J6024" s="107" t="s">
        <v>19330</v>
      </c>
      <c r="K6024" s="10" t="s">
        <v>28433</v>
      </c>
      <c r="L6024" s="10">
        <v>9</v>
      </c>
      <c r="M6024" s="838">
        <f t="shared" si="48"/>
        <v>63000</v>
      </c>
      <c r="N6024" s="10"/>
      <c r="O6024" s="107">
        <v>6</v>
      </c>
      <c r="P6024" s="838">
        <v>42000</v>
      </c>
      <c r="Q6024" s="10">
        <v>1</v>
      </c>
      <c r="R6024" s="107">
        <v>12</v>
      </c>
    </row>
    <row r="6025" spans="1:18" s="843" customFormat="1" ht="33.75" x14ac:dyDescent="0.25">
      <c r="A6025" s="107" t="s">
        <v>28429</v>
      </c>
      <c r="B6025" s="10" t="s">
        <v>19548</v>
      </c>
      <c r="C6025" s="269" t="s">
        <v>30118</v>
      </c>
      <c r="D6025" s="841" t="s">
        <v>29184</v>
      </c>
      <c r="E6025" s="837">
        <v>5000</v>
      </c>
      <c r="F6025" s="269" t="s">
        <v>29185</v>
      </c>
      <c r="G6025" s="841" t="s">
        <v>29186</v>
      </c>
      <c r="H6025" s="842" t="s">
        <v>16685</v>
      </c>
      <c r="I6025" s="842" t="s">
        <v>28461</v>
      </c>
      <c r="J6025" s="107" t="s">
        <v>19576</v>
      </c>
      <c r="K6025" s="10" t="s">
        <v>28433</v>
      </c>
      <c r="L6025" s="10">
        <v>9</v>
      </c>
      <c r="M6025" s="838">
        <f t="shared" si="48"/>
        <v>45000</v>
      </c>
      <c r="N6025" s="10"/>
      <c r="O6025" s="107">
        <v>6</v>
      </c>
      <c r="P6025" s="838">
        <v>30000</v>
      </c>
      <c r="Q6025" s="10">
        <v>1</v>
      </c>
      <c r="R6025" s="107">
        <v>12</v>
      </c>
    </row>
    <row r="6026" spans="1:18" s="843" customFormat="1" ht="33.75" x14ac:dyDescent="0.25">
      <c r="A6026" s="107" t="s">
        <v>28429</v>
      </c>
      <c r="B6026" s="10" t="s">
        <v>19548</v>
      </c>
      <c r="C6026" s="269" t="s">
        <v>30118</v>
      </c>
      <c r="D6026" s="841" t="s">
        <v>29187</v>
      </c>
      <c r="E6026" s="837">
        <v>4500</v>
      </c>
      <c r="F6026" s="269" t="s">
        <v>29188</v>
      </c>
      <c r="G6026" s="841" t="s">
        <v>29189</v>
      </c>
      <c r="H6026" s="842" t="s">
        <v>16725</v>
      </c>
      <c r="I6026" s="842" t="s">
        <v>19093</v>
      </c>
      <c r="J6026" s="107" t="s">
        <v>19576</v>
      </c>
      <c r="K6026" s="10" t="s">
        <v>28433</v>
      </c>
      <c r="L6026" s="10">
        <v>9</v>
      </c>
      <c r="M6026" s="838">
        <f t="shared" si="48"/>
        <v>40500</v>
      </c>
      <c r="N6026" s="10"/>
      <c r="O6026" s="107">
        <v>6</v>
      </c>
      <c r="P6026" s="838">
        <v>27000</v>
      </c>
      <c r="Q6026" s="10">
        <v>1</v>
      </c>
      <c r="R6026" s="107">
        <v>12</v>
      </c>
    </row>
    <row r="6027" spans="1:18" s="843" customFormat="1" ht="33.75" x14ac:dyDescent="0.25">
      <c r="A6027" s="107" t="s">
        <v>28429</v>
      </c>
      <c r="B6027" s="10" t="s">
        <v>19548</v>
      </c>
      <c r="C6027" s="269" t="s">
        <v>30118</v>
      </c>
      <c r="D6027" s="841" t="s">
        <v>15678</v>
      </c>
      <c r="E6027" s="837">
        <v>2800</v>
      </c>
      <c r="F6027" s="269" t="s">
        <v>29190</v>
      </c>
      <c r="G6027" s="841" t="s">
        <v>29191</v>
      </c>
      <c r="H6027" s="842" t="s">
        <v>15585</v>
      </c>
      <c r="I6027" s="842" t="s">
        <v>19587</v>
      </c>
      <c r="J6027" s="107" t="s">
        <v>15678</v>
      </c>
      <c r="K6027" s="10" t="s">
        <v>28433</v>
      </c>
      <c r="L6027" s="10">
        <v>9</v>
      </c>
      <c r="M6027" s="838">
        <f t="shared" si="48"/>
        <v>25200</v>
      </c>
      <c r="N6027" s="10"/>
      <c r="O6027" s="107">
        <v>6</v>
      </c>
      <c r="P6027" s="838">
        <v>16800</v>
      </c>
      <c r="Q6027" s="10">
        <v>1</v>
      </c>
      <c r="R6027" s="107">
        <v>12</v>
      </c>
    </row>
    <row r="6028" spans="1:18" s="843" customFormat="1" ht="33.75" x14ac:dyDescent="0.25">
      <c r="A6028" s="107" t="s">
        <v>28429</v>
      </c>
      <c r="B6028" s="10" t="s">
        <v>19548</v>
      </c>
      <c r="C6028" s="269" t="s">
        <v>30118</v>
      </c>
      <c r="D6028" s="841" t="s">
        <v>25363</v>
      </c>
      <c r="E6028" s="837">
        <v>15000</v>
      </c>
      <c r="F6028" s="269">
        <v>40782255</v>
      </c>
      <c r="G6028" s="841" t="s">
        <v>29192</v>
      </c>
      <c r="H6028" s="842" t="s">
        <v>16685</v>
      </c>
      <c r="I6028" s="842" t="s">
        <v>19093</v>
      </c>
      <c r="J6028" s="107" t="s">
        <v>19576</v>
      </c>
      <c r="K6028" s="10"/>
      <c r="L6028" s="10"/>
      <c r="M6028" s="838"/>
      <c r="N6028" s="10" t="s">
        <v>28471</v>
      </c>
      <c r="O6028" s="107">
        <v>3</v>
      </c>
      <c r="P6028" s="838">
        <v>45000</v>
      </c>
      <c r="Q6028" s="10">
        <v>1</v>
      </c>
      <c r="R6028" s="107">
        <v>12</v>
      </c>
    </row>
    <row r="6029" spans="1:18" s="843" customFormat="1" ht="33.75" x14ac:dyDescent="0.25">
      <c r="A6029" s="107" t="s">
        <v>28429</v>
      </c>
      <c r="B6029" s="10" t="s">
        <v>19548</v>
      </c>
      <c r="C6029" s="269" t="s">
        <v>30118</v>
      </c>
      <c r="D6029" s="841" t="s">
        <v>29193</v>
      </c>
      <c r="E6029" s="837">
        <v>8000</v>
      </c>
      <c r="F6029" s="269" t="s">
        <v>29194</v>
      </c>
      <c r="G6029" s="841" t="s">
        <v>29195</v>
      </c>
      <c r="H6029" s="842" t="s">
        <v>16720</v>
      </c>
      <c r="I6029" s="842" t="s">
        <v>19093</v>
      </c>
      <c r="J6029" s="107" t="s">
        <v>19576</v>
      </c>
      <c r="K6029" s="10" t="s">
        <v>28433</v>
      </c>
      <c r="L6029" s="10">
        <v>9</v>
      </c>
      <c r="M6029" s="838">
        <f t="shared" ref="M6029:M6038" si="49">E6029*L6029</f>
        <v>72000</v>
      </c>
      <c r="N6029" s="10"/>
      <c r="O6029" s="107">
        <v>6</v>
      </c>
      <c r="P6029" s="838">
        <v>48000</v>
      </c>
      <c r="Q6029" s="10">
        <v>1</v>
      </c>
      <c r="R6029" s="107">
        <v>12</v>
      </c>
    </row>
    <row r="6030" spans="1:18" s="843" customFormat="1" ht="33.75" x14ac:dyDescent="0.25">
      <c r="A6030" s="107" t="s">
        <v>28429</v>
      </c>
      <c r="B6030" s="10" t="s">
        <v>19548</v>
      </c>
      <c r="C6030" s="269" t="s">
        <v>30118</v>
      </c>
      <c r="D6030" s="841" t="s">
        <v>28440</v>
      </c>
      <c r="E6030" s="837">
        <v>4500</v>
      </c>
      <c r="F6030" s="269" t="s">
        <v>29196</v>
      </c>
      <c r="G6030" s="841" t="s">
        <v>29197</v>
      </c>
      <c r="H6030" s="842" t="s">
        <v>19911</v>
      </c>
      <c r="I6030" s="842" t="s">
        <v>19093</v>
      </c>
      <c r="J6030" s="107" t="s">
        <v>19330</v>
      </c>
      <c r="K6030" s="10" t="s">
        <v>28433</v>
      </c>
      <c r="L6030" s="10">
        <v>9</v>
      </c>
      <c r="M6030" s="838">
        <f t="shared" si="49"/>
        <v>40500</v>
      </c>
      <c r="N6030" s="10"/>
      <c r="O6030" s="107">
        <v>6</v>
      </c>
      <c r="P6030" s="838">
        <v>27000</v>
      </c>
      <c r="Q6030" s="10">
        <v>1</v>
      </c>
      <c r="R6030" s="107">
        <v>12</v>
      </c>
    </row>
    <row r="6031" spans="1:18" s="843" customFormat="1" ht="33.75" x14ac:dyDescent="0.25">
      <c r="A6031" s="107" t="s">
        <v>28429</v>
      </c>
      <c r="B6031" s="10" t="s">
        <v>19548</v>
      </c>
      <c r="C6031" s="269" t="s">
        <v>30118</v>
      </c>
      <c r="D6031" s="841" t="s">
        <v>29198</v>
      </c>
      <c r="E6031" s="837">
        <v>7000</v>
      </c>
      <c r="F6031" s="269" t="s">
        <v>29199</v>
      </c>
      <c r="G6031" s="841" t="s">
        <v>29200</v>
      </c>
      <c r="H6031" s="842" t="s">
        <v>16703</v>
      </c>
      <c r="I6031" s="842" t="s">
        <v>19093</v>
      </c>
      <c r="J6031" s="107" t="s">
        <v>19330</v>
      </c>
      <c r="K6031" s="10" t="s">
        <v>28433</v>
      </c>
      <c r="L6031" s="10">
        <v>9</v>
      </c>
      <c r="M6031" s="838">
        <f t="shared" si="49"/>
        <v>63000</v>
      </c>
      <c r="N6031" s="10"/>
      <c r="O6031" s="107">
        <v>6</v>
      </c>
      <c r="P6031" s="838">
        <v>42000</v>
      </c>
      <c r="Q6031" s="10">
        <v>1</v>
      </c>
      <c r="R6031" s="107">
        <v>12</v>
      </c>
    </row>
    <row r="6032" spans="1:18" s="843" customFormat="1" ht="33.75" x14ac:dyDescent="0.25">
      <c r="A6032" s="107" t="s">
        <v>28429</v>
      </c>
      <c r="B6032" s="10" t="s">
        <v>19548</v>
      </c>
      <c r="C6032" s="269" t="s">
        <v>30118</v>
      </c>
      <c r="D6032" s="841" t="s">
        <v>15450</v>
      </c>
      <c r="E6032" s="837">
        <v>4500</v>
      </c>
      <c r="F6032" s="269" t="s">
        <v>29201</v>
      </c>
      <c r="G6032" s="841" t="s">
        <v>29202</v>
      </c>
      <c r="H6032" s="842" t="s">
        <v>15498</v>
      </c>
      <c r="I6032" s="842" t="s">
        <v>19093</v>
      </c>
      <c r="J6032" s="107" t="s">
        <v>19330</v>
      </c>
      <c r="K6032" s="10" t="s">
        <v>28433</v>
      </c>
      <c r="L6032" s="10">
        <v>9</v>
      </c>
      <c r="M6032" s="838">
        <f t="shared" si="49"/>
        <v>40500</v>
      </c>
      <c r="N6032" s="10"/>
      <c r="O6032" s="107">
        <v>6</v>
      </c>
      <c r="P6032" s="838">
        <v>27000</v>
      </c>
      <c r="Q6032" s="10">
        <v>1</v>
      </c>
      <c r="R6032" s="107">
        <v>12</v>
      </c>
    </row>
    <row r="6033" spans="1:18" s="843" customFormat="1" ht="33.75" x14ac:dyDescent="0.25">
      <c r="A6033" s="107" t="s">
        <v>28429</v>
      </c>
      <c r="B6033" s="10" t="s">
        <v>19548</v>
      </c>
      <c r="C6033" s="269" t="s">
        <v>30118</v>
      </c>
      <c r="D6033" s="841" t="s">
        <v>29083</v>
      </c>
      <c r="E6033" s="837">
        <v>8500</v>
      </c>
      <c r="F6033" s="269" t="s">
        <v>29203</v>
      </c>
      <c r="G6033" s="841" t="s">
        <v>29204</v>
      </c>
      <c r="H6033" s="842" t="s">
        <v>29205</v>
      </c>
      <c r="I6033" s="842" t="s">
        <v>19093</v>
      </c>
      <c r="J6033" s="107" t="s">
        <v>19330</v>
      </c>
      <c r="K6033" s="10" t="s">
        <v>28433</v>
      </c>
      <c r="L6033" s="10">
        <v>9</v>
      </c>
      <c r="M6033" s="838">
        <f t="shared" si="49"/>
        <v>76500</v>
      </c>
      <c r="N6033" s="10"/>
      <c r="O6033" s="107"/>
      <c r="P6033" s="838"/>
      <c r="Q6033" s="10"/>
      <c r="R6033" s="107"/>
    </row>
    <row r="6034" spans="1:18" s="843" customFormat="1" ht="33.75" x14ac:dyDescent="0.25">
      <c r="A6034" s="107" t="s">
        <v>28429</v>
      </c>
      <c r="B6034" s="10" t="s">
        <v>19548</v>
      </c>
      <c r="C6034" s="269" t="s">
        <v>30118</v>
      </c>
      <c r="D6034" s="841" t="s">
        <v>29206</v>
      </c>
      <c r="E6034" s="837">
        <v>9000</v>
      </c>
      <c r="F6034" s="269" t="s">
        <v>29207</v>
      </c>
      <c r="G6034" s="841" t="s">
        <v>29208</v>
      </c>
      <c r="H6034" s="842" t="s">
        <v>16683</v>
      </c>
      <c r="I6034" s="842" t="s">
        <v>19093</v>
      </c>
      <c r="J6034" s="107" t="s">
        <v>19576</v>
      </c>
      <c r="K6034" s="10" t="s">
        <v>28433</v>
      </c>
      <c r="L6034" s="10">
        <v>9</v>
      </c>
      <c r="M6034" s="838">
        <f t="shared" si="49"/>
        <v>81000</v>
      </c>
      <c r="N6034" s="10"/>
      <c r="O6034" s="107">
        <v>6</v>
      </c>
      <c r="P6034" s="838">
        <v>54000</v>
      </c>
      <c r="Q6034" s="10">
        <v>1</v>
      </c>
      <c r="R6034" s="107">
        <v>12</v>
      </c>
    </row>
    <row r="6035" spans="1:18" s="843" customFormat="1" ht="33.75" x14ac:dyDescent="0.25">
      <c r="A6035" s="107" t="s">
        <v>28429</v>
      </c>
      <c r="B6035" s="10" t="s">
        <v>19548</v>
      </c>
      <c r="C6035" s="269" t="s">
        <v>30118</v>
      </c>
      <c r="D6035" s="841" t="s">
        <v>15906</v>
      </c>
      <c r="E6035" s="837">
        <v>4500</v>
      </c>
      <c r="F6035" s="269" t="s">
        <v>29209</v>
      </c>
      <c r="G6035" s="841" t="s">
        <v>29210</v>
      </c>
      <c r="H6035" s="842" t="s">
        <v>15906</v>
      </c>
      <c r="I6035" s="842" t="s">
        <v>16017</v>
      </c>
      <c r="J6035" s="107" t="s">
        <v>28437</v>
      </c>
      <c r="K6035" s="10" t="s">
        <v>28433</v>
      </c>
      <c r="L6035" s="10">
        <v>9</v>
      </c>
      <c r="M6035" s="838">
        <f t="shared" si="49"/>
        <v>40500</v>
      </c>
      <c r="N6035" s="10"/>
      <c r="O6035" s="107">
        <v>6</v>
      </c>
      <c r="P6035" s="838">
        <v>27000</v>
      </c>
      <c r="Q6035" s="10">
        <v>1</v>
      </c>
      <c r="R6035" s="107">
        <v>12</v>
      </c>
    </row>
    <row r="6036" spans="1:18" s="843" customFormat="1" ht="33.75" x14ac:dyDescent="0.25">
      <c r="A6036" s="107" t="s">
        <v>28429</v>
      </c>
      <c r="B6036" s="10" t="s">
        <v>19548</v>
      </c>
      <c r="C6036" s="269" t="s">
        <v>30118</v>
      </c>
      <c r="D6036" s="841" t="s">
        <v>29167</v>
      </c>
      <c r="E6036" s="837">
        <v>5000</v>
      </c>
      <c r="F6036" s="269" t="s">
        <v>29211</v>
      </c>
      <c r="G6036" s="841" t="s">
        <v>29212</v>
      </c>
      <c r="H6036" s="842" t="s">
        <v>16694</v>
      </c>
      <c r="I6036" s="842" t="s">
        <v>19093</v>
      </c>
      <c r="J6036" s="107" t="s">
        <v>19576</v>
      </c>
      <c r="K6036" s="10" t="s">
        <v>28433</v>
      </c>
      <c r="L6036" s="10">
        <v>9</v>
      </c>
      <c r="M6036" s="838">
        <f t="shared" si="49"/>
        <v>45000</v>
      </c>
      <c r="N6036" s="10"/>
      <c r="O6036" s="107">
        <v>6</v>
      </c>
      <c r="P6036" s="838">
        <v>30000</v>
      </c>
      <c r="Q6036" s="10">
        <v>1</v>
      </c>
      <c r="R6036" s="107">
        <v>12</v>
      </c>
    </row>
    <row r="6037" spans="1:18" s="843" customFormat="1" ht="33.75" x14ac:dyDescent="0.25">
      <c r="A6037" s="107" t="s">
        <v>28429</v>
      </c>
      <c r="B6037" s="10" t="s">
        <v>19548</v>
      </c>
      <c r="C6037" s="269" t="s">
        <v>30118</v>
      </c>
      <c r="D6037" s="841" t="s">
        <v>29213</v>
      </c>
      <c r="E6037" s="837">
        <v>3000</v>
      </c>
      <c r="F6037" s="269" t="s">
        <v>29214</v>
      </c>
      <c r="G6037" s="841" t="s">
        <v>29215</v>
      </c>
      <c r="H6037" s="842" t="s">
        <v>28968</v>
      </c>
      <c r="I6037" s="842" t="s">
        <v>19090</v>
      </c>
      <c r="J6037" s="107" t="s">
        <v>19330</v>
      </c>
      <c r="K6037" s="10" t="s">
        <v>28433</v>
      </c>
      <c r="L6037" s="10">
        <v>9</v>
      </c>
      <c r="M6037" s="838">
        <f t="shared" si="49"/>
        <v>27000</v>
      </c>
      <c r="N6037" s="10"/>
      <c r="O6037" s="107">
        <v>6</v>
      </c>
      <c r="P6037" s="838">
        <v>18000</v>
      </c>
      <c r="Q6037" s="10">
        <v>1</v>
      </c>
      <c r="R6037" s="107">
        <v>12</v>
      </c>
    </row>
    <row r="6038" spans="1:18" s="843" customFormat="1" ht="33.75" x14ac:dyDescent="0.25">
      <c r="A6038" s="107" t="s">
        <v>28429</v>
      </c>
      <c r="B6038" s="10" t="s">
        <v>19548</v>
      </c>
      <c r="C6038" s="269" t="s">
        <v>30118</v>
      </c>
      <c r="D6038" s="841" t="s">
        <v>29216</v>
      </c>
      <c r="E6038" s="837">
        <v>930</v>
      </c>
      <c r="F6038" s="269" t="s">
        <v>29217</v>
      </c>
      <c r="G6038" s="841" t="s">
        <v>29218</v>
      </c>
      <c r="H6038" s="842" t="s">
        <v>15585</v>
      </c>
      <c r="I6038" s="842" t="s">
        <v>19587</v>
      </c>
      <c r="J6038" s="107" t="s">
        <v>17552</v>
      </c>
      <c r="K6038" s="10" t="s">
        <v>28433</v>
      </c>
      <c r="L6038" s="10">
        <v>9</v>
      </c>
      <c r="M6038" s="838">
        <f t="shared" si="49"/>
        <v>8370</v>
      </c>
      <c r="N6038" s="10"/>
      <c r="O6038" s="107">
        <v>6</v>
      </c>
      <c r="P6038" s="838">
        <v>5580</v>
      </c>
      <c r="Q6038" s="10">
        <v>1</v>
      </c>
      <c r="R6038" s="107">
        <v>12</v>
      </c>
    </row>
    <row r="6039" spans="1:18" s="843" customFormat="1" ht="33.75" x14ac:dyDescent="0.25">
      <c r="A6039" s="107" t="s">
        <v>28429</v>
      </c>
      <c r="B6039" s="10" t="s">
        <v>19548</v>
      </c>
      <c r="C6039" s="269" t="s">
        <v>30118</v>
      </c>
      <c r="D6039" s="841" t="s">
        <v>29219</v>
      </c>
      <c r="E6039" s="837">
        <v>1600</v>
      </c>
      <c r="F6039" s="269">
        <v>23719218</v>
      </c>
      <c r="G6039" s="841" t="s">
        <v>29220</v>
      </c>
      <c r="H6039" s="842" t="s">
        <v>29221</v>
      </c>
      <c r="I6039" s="842" t="s">
        <v>19090</v>
      </c>
      <c r="J6039" s="107" t="s">
        <v>19330</v>
      </c>
      <c r="K6039" s="10"/>
      <c r="L6039" s="10"/>
      <c r="M6039" s="838"/>
      <c r="N6039" s="10"/>
      <c r="O6039" s="107">
        <v>6</v>
      </c>
      <c r="P6039" s="838">
        <v>9600</v>
      </c>
      <c r="Q6039" s="10">
        <v>1</v>
      </c>
      <c r="R6039" s="107">
        <v>12</v>
      </c>
    </row>
    <row r="6040" spans="1:18" s="843" customFormat="1" ht="33.75" x14ac:dyDescent="0.25">
      <c r="A6040" s="107" t="s">
        <v>28429</v>
      </c>
      <c r="B6040" s="10" t="s">
        <v>19548</v>
      </c>
      <c r="C6040" s="269" t="s">
        <v>30118</v>
      </c>
      <c r="D6040" s="841" t="s">
        <v>29222</v>
      </c>
      <c r="E6040" s="837">
        <v>5000</v>
      </c>
      <c r="F6040" s="269" t="s">
        <v>29223</v>
      </c>
      <c r="G6040" s="841" t="s">
        <v>29224</v>
      </c>
      <c r="H6040" s="842" t="s">
        <v>16722</v>
      </c>
      <c r="I6040" s="842" t="s">
        <v>19093</v>
      </c>
      <c r="J6040" s="107" t="s">
        <v>19330</v>
      </c>
      <c r="K6040" s="10" t="s">
        <v>28433</v>
      </c>
      <c r="L6040" s="10">
        <v>9</v>
      </c>
      <c r="M6040" s="838">
        <f t="shared" ref="M6040:M6046" si="50">E6040*L6040</f>
        <v>45000</v>
      </c>
      <c r="N6040" s="10"/>
      <c r="O6040" s="107">
        <v>6</v>
      </c>
      <c r="P6040" s="838">
        <v>30000</v>
      </c>
      <c r="Q6040" s="10">
        <v>1</v>
      </c>
      <c r="R6040" s="107">
        <v>12</v>
      </c>
    </row>
    <row r="6041" spans="1:18" s="843" customFormat="1" ht="33.75" x14ac:dyDescent="0.25">
      <c r="A6041" s="107" t="s">
        <v>28429</v>
      </c>
      <c r="B6041" s="10" t="s">
        <v>19548</v>
      </c>
      <c r="C6041" s="269" t="s">
        <v>30118</v>
      </c>
      <c r="D6041" s="841" t="s">
        <v>29225</v>
      </c>
      <c r="E6041" s="837">
        <v>5000</v>
      </c>
      <c r="F6041" s="269" t="s">
        <v>29226</v>
      </c>
      <c r="G6041" s="841" t="s">
        <v>29227</v>
      </c>
      <c r="H6041" s="842" t="s">
        <v>28954</v>
      </c>
      <c r="I6041" s="842" t="s">
        <v>19093</v>
      </c>
      <c r="J6041" s="107" t="s">
        <v>19330</v>
      </c>
      <c r="K6041" s="10" t="s">
        <v>28955</v>
      </c>
      <c r="L6041" s="10">
        <v>7</v>
      </c>
      <c r="M6041" s="838">
        <f t="shared" si="50"/>
        <v>35000</v>
      </c>
      <c r="N6041" s="10"/>
      <c r="O6041" s="107">
        <v>6</v>
      </c>
      <c r="P6041" s="838">
        <v>30000</v>
      </c>
      <c r="Q6041" s="10">
        <v>1</v>
      </c>
      <c r="R6041" s="107">
        <v>12</v>
      </c>
    </row>
    <row r="6042" spans="1:18" s="843" customFormat="1" ht="33.75" x14ac:dyDescent="0.25">
      <c r="A6042" s="107" t="s">
        <v>28429</v>
      </c>
      <c r="B6042" s="10" t="s">
        <v>19548</v>
      </c>
      <c r="C6042" s="269" t="s">
        <v>30118</v>
      </c>
      <c r="D6042" s="841" t="s">
        <v>29228</v>
      </c>
      <c r="E6042" s="837">
        <v>4000</v>
      </c>
      <c r="F6042" s="269" t="s">
        <v>29229</v>
      </c>
      <c r="G6042" s="841" t="s">
        <v>29230</v>
      </c>
      <c r="H6042" s="842" t="s">
        <v>15585</v>
      </c>
      <c r="I6042" s="842" t="s">
        <v>19587</v>
      </c>
      <c r="J6042" s="107" t="s">
        <v>16531</v>
      </c>
      <c r="K6042" s="10" t="s">
        <v>28433</v>
      </c>
      <c r="L6042" s="10">
        <v>9</v>
      </c>
      <c r="M6042" s="838">
        <f t="shared" si="50"/>
        <v>36000</v>
      </c>
      <c r="N6042" s="10"/>
      <c r="O6042" s="107">
        <v>6</v>
      </c>
      <c r="P6042" s="838">
        <v>24000</v>
      </c>
      <c r="Q6042" s="10">
        <v>1</v>
      </c>
      <c r="R6042" s="107">
        <v>12</v>
      </c>
    </row>
    <row r="6043" spans="1:18" s="843" customFormat="1" ht="33.75" x14ac:dyDescent="0.25">
      <c r="A6043" s="107" t="s">
        <v>28429</v>
      </c>
      <c r="B6043" s="10" t="s">
        <v>19548</v>
      </c>
      <c r="C6043" s="269" t="s">
        <v>30118</v>
      </c>
      <c r="D6043" s="841" t="s">
        <v>29231</v>
      </c>
      <c r="E6043" s="837">
        <v>2383.33</v>
      </c>
      <c r="F6043" s="269" t="s">
        <v>29232</v>
      </c>
      <c r="G6043" s="841" t="s">
        <v>29233</v>
      </c>
      <c r="H6043" s="842" t="s">
        <v>15906</v>
      </c>
      <c r="I6043" s="842" t="s">
        <v>16017</v>
      </c>
      <c r="J6043" s="107" t="s">
        <v>28437</v>
      </c>
      <c r="K6043" s="10" t="s">
        <v>28433</v>
      </c>
      <c r="L6043" s="10">
        <v>9</v>
      </c>
      <c r="M6043" s="838">
        <f t="shared" si="50"/>
        <v>21449.97</v>
      </c>
      <c r="N6043" s="10"/>
      <c r="O6043" s="107">
        <v>6</v>
      </c>
      <c r="P6043" s="838">
        <v>14299.98</v>
      </c>
      <c r="Q6043" s="10">
        <v>1</v>
      </c>
      <c r="R6043" s="107">
        <v>12</v>
      </c>
    </row>
    <row r="6044" spans="1:18" s="843" customFormat="1" ht="33.75" x14ac:dyDescent="0.25">
      <c r="A6044" s="107" t="s">
        <v>28429</v>
      </c>
      <c r="B6044" s="10" t="s">
        <v>19548</v>
      </c>
      <c r="C6044" s="269" t="s">
        <v>30118</v>
      </c>
      <c r="D6044" s="841" t="s">
        <v>29234</v>
      </c>
      <c r="E6044" s="837">
        <v>2000</v>
      </c>
      <c r="F6044" s="269" t="s">
        <v>29235</v>
      </c>
      <c r="G6044" s="841" t="s">
        <v>29236</v>
      </c>
      <c r="H6044" s="842" t="s">
        <v>28480</v>
      </c>
      <c r="I6044" s="842" t="s">
        <v>19090</v>
      </c>
      <c r="J6044" s="107" t="s">
        <v>19330</v>
      </c>
      <c r="K6044" s="10" t="s">
        <v>28433</v>
      </c>
      <c r="L6044" s="10">
        <v>9</v>
      </c>
      <c r="M6044" s="838">
        <f t="shared" si="50"/>
        <v>18000</v>
      </c>
      <c r="N6044" s="10"/>
      <c r="O6044" s="107">
        <v>6</v>
      </c>
      <c r="P6044" s="838">
        <v>12000</v>
      </c>
      <c r="Q6044" s="10">
        <v>1</v>
      </c>
      <c r="R6044" s="107">
        <v>12</v>
      </c>
    </row>
    <row r="6045" spans="1:18" s="843" customFormat="1" ht="33.75" x14ac:dyDescent="0.25">
      <c r="A6045" s="107" t="s">
        <v>28429</v>
      </c>
      <c r="B6045" s="10" t="s">
        <v>19548</v>
      </c>
      <c r="C6045" s="269" t="s">
        <v>30118</v>
      </c>
      <c r="D6045" s="841" t="s">
        <v>29083</v>
      </c>
      <c r="E6045" s="837">
        <v>8500</v>
      </c>
      <c r="F6045" s="269" t="s">
        <v>29237</v>
      </c>
      <c r="G6045" s="841" t="s">
        <v>29238</v>
      </c>
      <c r="H6045" s="842" t="s">
        <v>29239</v>
      </c>
      <c r="I6045" s="842" t="s">
        <v>19093</v>
      </c>
      <c r="J6045" s="107" t="s">
        <v>19330</v>
      </c>
      <c r="K6045" s="10" t="s">
        <v>28433</v>
      </c>
      <c r="L6045" s="10">
        <v>9</v>
      </c>
      <c r="M6045" s="838">
        <f t="shared" si="50"/>
        <v>76500</v>
      </c>
      <c r="N6045" s="10"/>
      <c r="O6045" s="107"/>
      <c r="P6045" s="838"/>
      <c r="Q6045" s="10"/>
      <c r="R6045" s="107"/>
    </row>
    <row r="6046" spans="1:18" s="843" customFormat="1" ht="33.75" x14ac:dyDescent="0.25">
      <c r="A6046" s="107" t="s">
        <v>28429</v>
      </c>
      <c r="B6046" s="10" t="s">
        <v>19548</v>
      </c>
      <c r="C6046" s="269" t="s">
        <v>30118</v>
      </c>
      <c r="D6046" s="841" t="s">
        <v>28584</v>
      </c>
      <c r="E6046" s="837">
        <v>5000</v>
      </c>
      <c r="F6046" s="269" t="s">
        <v>29240</v>
      </c>
      <c r="G6046" s="841" t="s">
        <v>29241</v>
      </c>
      <c r="H6046" s="842" t="s">
        <v>16725</v>
      </c>
      <c r="I6046" s="842" t="s">
        <v>19093</v>
      </c>
      <c r="J6046" s="107" t="s">
        <v>19576</v>
      </c>
      <c r="K6046" s="10" t="s">
        <v>28433</v>
      </c>
      <c r="L6046" s="10">
        <v>9</v>
      </c>
      <c r="M6046" s="838">
        <f t="shared" si="50"/>
        <v>45000</v>
      </c>
      <c r="N6046" s="10"/>
      <c r="O6046" s="107">
        <v>6</v>
      </c>
      <c r="P6046" s="838">
        <v>30000</v>
      </c>
      <c r="Q6046" s="10">
        <v>1</v>
      </c>
      <c r="R6046" s="107">
        <v>12</v>
      </c>
    </row>
    <row r="6047" spans="1:18" s="843" customFormat="1" ht="33.75" x14ac:dyDescent="0.25">
      <c r="A6047" s="107" t="s">
        <v>28429</v>
      </c>
      <c r="B6047" s="10" t="s">
        <v>19548</v>
      </c>
      <c r="C6047" s="269" t="s">
        <v>30118</v>
      </c>
      <c r="D6047" s="841" t="s">
        <v>28468</v>
      </c>
      <c r="E6047" s="837">
        <v>10000</v>
      </c>
      <c r="F6047" s="269" t="s">
        <v>29242</v>
      </c>
      <c r="G6047" s="841" t="s">
        <v>29243</v>
      </c>
      <c r="H6047" s="842" t="s">
        <v>16720</v>
      </c>
      <c r="I6047" s="842" t="s">
        <v>19093</v>
      </c>
      <c r="J6047" s="107" t="s">
        <v>19576</v>
      </c>
      <c r="K6047" s="10"/>
      <c r="L6047" s="10"/>
      <c r="M6047" s="838"/>
      <c r="N6047" s="10" t="s">
        <v>28471</v>
      </c>
      <c r="O6047" s="107">
        <v>4</v>
      </c>
      <c r="P6047" s="838">
        <v>40000</v>
      </c>
      <c r="Q6047" s="10">
        <v>1</v>
      </c>
      <c r="R6047" s="107">
        <v>12</v>
      </c>
    </row>
    <row r="6048" spans="1:18" s="843" customFormat="1" ht="33.75" x14ac:dyDescent="0.25">
      <c r="A6048" s="107" t="s">
        <v>28429</v>
      </c>
      <c r="B6048" s="10" t="s">
        <v>19548</v>
      </c>
      <c r="C6048" s="269" t="s">
        <v>30118</v>
      </c>
      <c r="D6048" s="841" t="s">
        <v>28812</v>
      </c>
      <c r="E6048" s="837">
        <v>8000</v>
      </c>
      <c r="F6048" s="269" t="s">
        <v>29244</v>
      </c>
      <c r="G6048" s="841" t="s">
        <v>29245</v>
      </c>
      <c r="H6048" s="842" t="s">
        <v>19911</v>
      </c>
      <c r="I6048" s="842" t="s">
        <v>19093</v>
      </c>
      <c r="J6048" s="107" t="s">
        <v>19330</v>
      </c>
      <c r="K6048" s="10" t="s">
        <v>28433</v>
      </c>
      <c r="L6048" s="10">
        <v>9</v>
      </c>
      <c r="M6048" s="838">
        <f t="shared" ref="M6048:M6074" si="51">E6048*L6048</f>
        <v>72000</v>
      </c>
      <c r="N6048" s="10"/>
      <c r="O6048" s="107">
        <v>6</v>
      </c>
      <c r="P6048" s="838">
        <v>48000</v>
      </c>
      <c r="Q6048" s="10">
        <v>1</v>
      </c>
      <c r="R6048" s="107">
        <v>12</v>
      </c>
    </row>
    <row r="6049" spans="1:18" s="843" customFormat="1" ht="33.75" x14ac:dyDescent="0.25">
      <c r="A6049" s="107" t="s">
        <v>28429</v>
      </c>
      <c r="B6049" s="10" t="s">
        <v>19548</v>
      </c>
      <c r="C6049" s="269" t="s">
        <v>30118</v>
      </c>
      <c r="D6049" s="841" t="s">
        <v>29026</v>
      </c>
      <c r="E6049" s="837">
        <v>8000</v>
      </c>
      <c r="F6049" s="269" t="s">
        <v>29246</v>
      </c>
      <c r="G6049" s="841" t="s">
        <v>29247</v>
      </c>
      <c r="H6049" s="842" t="s">
        <v>15498</v>
      </c>
      <c r="I6049" s="842" t="s">
        <v>19093</v>
      </c>
      <c r="J6049" s="107" t="s">
        <v>19330</v>
      </c>
      <c r="K6049" s="10" t="s">
        <v>28433</v>
      </c>
      <c r="L6049" s="10">
        <v>9</v>
      </c>
      <c r="M6049" s="838">
        <f t="shared" si="51"/>
        <v>72000</v>
      </c>
      <c r="N6049" s="10"/>
      <c r="O6049" s="107">
        <v>6</v>
      </c>
      <c r="P6049" s="838">
        <v>48000</v>
      </c>
      <c r="Q6049" s="10">
        <v>1</v>
      </c>
      <c r="R6049" s="107">
        <v>12</v>
      </c>
    </row>
    <row r="6050" spans="1:18" s="843" customFormat="1" ht="33.75" x14ac:dyDescent="0.25">
      <c r="A6050" s="107" t="s">
        <v>28429</v>
      </c>
      <c r="B6050" s="10" t="s">
        <v>19548</v>
      </c>
      <c r="C6050" s="269" t="s">
        <v>30118</v>
      </c>
      <c r="D6050" s="841" t="s">
        <v>25922</v>
      </c>
      <c r="E6050" s="837">
        <v>2000</v>
      </c>
      <c r="F6050" s="269" t="s">
        <v>29248</v>
      </c>
      <c r="G6050" s="841" t="s">
        <v>29249</v>
      </c>
      <c r="H6050" s="842" t="s">
        <v>29250</v>
      </c>
      <c r="I6050" s="842" t="s">
        <v>16017</v>
      </c>
      <c r="J6050" s="107" t="s">
        <v>28437</v>
      </c>
      <c r="K6050" s="10" t="s">
        <v>28433</v>
      </c>
      <c r="L6050" s="10">
        <v>9</v>
      </c>
      <c r="M6050" s="838">
        <f t="shared" si="51"/>
        <v>18000</v>
      </c>
      <c r="N6050" s="10"/>
      <c r="O6050" s="107">
        <v>6</v>
      </c>
      <c r="P6050" s="838">
        <v>12000</v>
      </c>
      <c r="Q6050" s="10">
        <v>1</v>
      </c>
      <c r="R6050" s="107">
        <v>12</v>
      </c>
    </row>
    <row r="6051" spans="1:18" s="843" customFormat="1" ht="33.75" x14ac:dyDescent="0.25">
      <c r="A6051" s="107" t="s">
        <v>28429</v>
      </c>
      <c r="B6051" s="10" t="s">
        <v>19548</v>
      </c>
      <c r="C6051" s="269" t="s">
        <v>30118</v>
      </c>
      <c r="D6051" s="841" t="s">
        <v>29251</v>
      </c>
      <c r="E6051" s="837">
        <v>3000</v>
      </c>
      <c r="F6051" s="269" t="s">
        <v>29252</v>
      </c>
      <c r="G6051" s="841" t="s">
        <v>29253</v>
      </c>
      <c r="H6051" s="842" t="s">
        <v>29234</v>
      </c>
      <c r="I6051" s="842" t="s">
        <v>16017</v>
      </c>
      <c r="J6051" s="107" t="s">
        <v>28437</v>
      </c>
      <c r="K6051" s="10" t="s">
        <v>28433</v>
      </c>
      <c r="L6051" s="10">
        <v>9</v>
      </c>
      <c r="M6051" s="838">
        <f t="shared" si="51"/>
        <v>27000</v>
      </c>
      <c r="N6051" s="10"/>
      <c r="O6051" s="107">
        <v>6</v>
      </c>
      <c r="P6051" s="838">
        <v>18000</v>
      </c>
      <c r="Q6051" s="10">
        <v>1</v>
      </c>
      <c r="R6051" s="107">
        <v>12</v>
      </c>
    </row>
    <row r="6052" spans="1:18" s="843" customFormat="1" ht="33.75" x14ac:dyDescent="0.25">
      <c r="A6052" s="107" t="s">
        <v>28429</v>
      </c>
      <c r="B6052" s="10" t="s">
        <v>19548</v>
      </c>
      <c r="C6052" s="269" t="s">
        <v>30118</v>
      </c>
      <c r="D6052" s="841" t="s">
        <v>29254</v>
      </c>
      <c r="E6052" s="837">
        <v>5500</v>
      </c>
      <c r="F6052" s="269" t="s">
        <v>29255</v>
      </c>
      <c r="G6052" s="841" t="s">
        <v>29256</v>
      </c>
      <c r="H6052" s="842" t="s">
        <v>16730</v>
      </c>
      <c r="I6052" s="842" t="s">
        <v>19090</v>
      </c>
      <c r="J6052" s="107" t="s">
        <v>19330</v>
      </c>
      <c r="K6052" s="10" t="s">
        <v>28433</v>
      </c>
      <c r="L6052" s="10">
        <v>9</v>
      </c>
      <c r="M6052" s="838">
        <f t="shared" si="51"/>
        <v>49500</v>
      </c>
      <c r="N6052" s="10"/>
      <c r="O6052" s="107">
        <v>6</v>
      </c>
      <c r="P6052" s="838">
        <v>33000</v>
      </c>
      <c r="Q6052" s="10">
        <v>1</v>
      </c>
      <c r="R6052" s="107">
        <v>12</v>
      </c>
    </row>
    <row r="6053" spans="1:18" s="843" customFormat="1" ht="33.75" x14ac:dyDescent="0.25">
      <c r="A6053" s="107" t="s">
        <v>28429</v>
      </c>
      <c r="B6053" s="10" t="s">
        <v>19548</v>
      </c>
      <c r="C6053" s="269" t="s">
        <v>30118</v>
      </c>
      <c r="D6053" s="841" t="s">
        <v>15456</v>
      </c>
      <c r="E6053" s="837">
        <v>13000</v>
      </c>
      <c r="F6053" s="269" t="s">
        <v>29257</v>
      </c>
      <c r="G6053" s="841" t="s">
        <v>29258</v>
      </c>
      <c r="H6053" s="842" t="s">
        <v>16705</v>
      </c>
      <c r="I6053" s="842" t="s">
        <v>19093</v>
      </c>
      <c r="J6053" s="107" t="s">
        <v>19330</v>
      </c>
      <c r="K6053" s="10" t="s">
        <v>28471</v>
      </c>
      <c r="L6053" s="10">
        <v>9</v>
      </c>
      <c r="M6053" s="838">
        <f t="shared" si="51"/>
        <v>117000</v>
      </c>
      <c r="N6053" s="10"/>
      <c r="O6053" s="107">
        <v>6</v>
      </c>
      <c r="P6053" s="838">
        <v>78000</v>
      </c>
      <c r="Q6053" s="10">
        <v>1</v>
      </c>
      <c r="R6053" s="107">
        <v>12</v>
      </c>
    </row>
    <row r="6054" spans="1:18" s="843" customFormat="1" ht="33.75" x14ac:dyDescent="0.25">
      <c r="A6054" s="107" t="s">
        <v>28429</v>
      </c>
      <c r="B6054" s="10" t="s">
        <v>19548</v>
      </c>
      <c r="C6054" s="269" t="s">
        <v>30118</v>
      </c>
      <c r="D6054" s="841" t="s">
        <v>29259</v>
      </c>
      <c r="E6054" s="837">
        <v>9000</v>
      </c>
      <c r="F6054" s="269" t="s">
        <v>29260</v>
      </c>
      <c r="G6054" s="841" t="s">
        <v>29261</v>
      </c>
      <c r="H6054" s="842" t="s">
        <v>16725</v>
      </c>
      <c r="I6054" s="842" t="s">
        <v>19093</v>
      </c>
      <c r="J6054" s="107" t="s">
        <v>19576</v>
      </c>
      <c r="K6054" s="10" t="s">
        <v>28433</v>
      </c>
      <c r="L6054" s="10">
        <v>9</v>
      </c>
      <c r="M6054" s="838">
        <f t="shared" si="51"/>
        <v>81000</v>
      </c>
      <c r="N6054" s="10"/>
      <c r="O6054" s="107">
        <v>6</v>
      </c>
      <c r="P6054" s="838">
        <v>54000</v>
      </c>
      <c r="Q6054" s="10">
        <v>1</v>
      </c>
      <c r="R6054" s="107">
        <v>12</v>
      </c>
    </row>
    <row r="6055" spans="1:18" s="843" customFormat="1" ht="33.75" x14ac:dyDescent="0.25">
      <c r="A6055" s="107" t="s">
        <v>28429</v>
      </c>
      <c r="B6055" s="10" t="s">
        <v>19548</v>
      </c>
      <c r="C6055" s="269" t="s">
        <v>30118</v>
      </c>
      <c r="D6055" s="841" t="s">
        <v>28446</v>
      </c>
      <c r="E6055" s="837">
        <v>3000</v>
      </c>
      <c r="F6055" s="269" t="s">
        <v>29262</v>
      </c>
      <c r="G6055" s="841" t="s">
        <v>29263</v>
      </c>
      <c r="H6055" s="842" t="s">
        <v>16694</v>
      </c>
      <c r="I6055" s="842" t="s">
        <v>19093</v>
      </c>
      <c r="J6055" s="107" t="s">
        <v>19576</v>
      </c>
      <c r="K6055" s="10" t="s">
        <v>28433</v>
      </c>
      <c r="L6055" s="10">
        <v>9</v>
      </c>
      <c r="M6055" s="838">
        <f t="shared" si="51"/>
        <v>27000</v>
      </c>
      <c r="N6055" s="10"/>
      <c r="O6055" s="107">
        <v>6</v>
      </c>
      <c r="P6055" s="838">
        <v>18000</v>
      </c>
      <c r="Q6055" s="10">
        <v>1</v>
      </c>
      <c r="R6055" s="107">
        <v>12</v>
      </c>
    </row>
    <row r="6056" spans="1:18" s="843" customFormat="1" ht="33.75" x14ac:dyDescent="0.25">
      <c r="A6056" s="107" t="s">
        <v>28429</v>
      </c>
      <c r="B6056" s="10" t="s">
        <v>19548</v>
      </c>
      <c r="C6056" s="269" t="s">
        <v>30118</v>
      </c>
      <c r="D6056" s="841" t="s">
        <v>15678</v>
      </c>
      <c r="E6056" s="837">
        <v>1800</v>
      </c>
      <c r="F6056" s="269" t="s">
        <v>29264</v>
      </c>
      <c r="G6056" s="841" t="s">
        <v>29265</v>
      </c>
      <c r="H6056" s="842" t="s">
        <v>15585</v>
      </c>
      <c r="I6056" s="842" t="s">
        <v>19587</v>
      </c>
      <c r="J6056" s="107" t="s">
        <v>15678</v>
      </c>
      <c r="K6056" s="10" t="s">
        <v>28433</v>
      </c>
      <c r="L6056" s="10">
        <v>9</v>
      </c>
      <c r="M6056" s="838">
        <f t="shared" si="51"/>
        <v>16200</v>
      </c>
      <c r="N6056" s="10"/>
      <c r="O6056" s="107">
        <v>6</v>
      </c>
      <c r="P6056" s="838">
        <v>10800</v>
      </c>
      <c r="Q6056" s="10">
        <v>1</v>
      </c>
      <c r="R6056" s="107">
        <v>12</v>
      </c>
    </row>
    <row r="6057" spans="1:18" s="843" customFormat="1" ht="33.75" x14ac:dyDescent="0.25">
      <c r="A6057" s="107" t="s">
        <v>28429</v>
      </c>
      <c r="B6057" s="10" t="s">
        <v>19548</v>
      </c>
      <c r="C6057" s="269" t="s">
        <v>30118</v>
      </c>
      <c r="D6057" s="841" t="s">
        <v>15644</v>
      </c>
      <c r="E6057" s="837">
        <v>3500</v>
      </c>
      <c r="F6057" s="269" t="s">
        <v>29266</v>
      </c>
      <c r="G6057" s="841" t="s">
        <v>29267</v>
      </c>
      <c r="H6057" s="842" t="s">
        <v>15644</v>
      </c>
      <c r="I6057" s="842" t="s">
        <v>16017</v>
      </c>
      <c r="J6057" s="107" t="s">
        <v>28437</v>
      </c>
      <c r="K6057" s="10" t="s">
        <v>28433</v>
      </c>
      <c r="L6057" s="10">
        <v>9</v>
      </c>
      <c r="M6057" s="838">
        <f t="shared" si="51"/>
        <v>31500</v>
      </c>
      <c r="N6057" s="10"/>
      <c r="O6057" s="107">
        <v>6</v>
      </c>
      <c r="P6057" s="838">
        <v>21000</v>
      </c>
      <c r="Q6057" s="10">
        <v>1</v>
      </c>
      <c r="R6057" s="107">
        <v>12</v>
      </c>
    </row>
    <row r="6058" spans="1:18" s="843" customFormat="1" ht="33.75" x14ac:dyDescent="0.25">
      <c r="A6058" s="107" t="s">
        <v>28429</v>
      </c>
      <c r="B6058" s="10" t="s">
        <v>19548</v>
      </c>
      <c r="C6058" s="269" t="s">
        <v>30118</v>
      </c>
      <c r="D6058" s="841" t="s">
        <v>29268</v>
      </c>
      <c r="E6058" s="837">
        <v>6500</v>
      </c>
      <c r="F6058" s="269" t="s">
        <v>29269</v>
      </c>
      <c r="G6058" s="841" t="s">
        <v>29270</v>
      </c>
      <c r="H6058" s="842" t="s">
        <v>29271</v>
      </c>
      <c r="I6058" s="842" t="s">
        <v>19093</v>
      </c>
      <c r="J6058" s="107" t="s">
        <v>19576</v>
      </c>
      <c r="K6058" s="10" t="s">
        <v>28433</v>
      </c>
      <c r="L6058" s="10">
        <v>9</v>
      </c>
      <c r="M6058" s="838">
        <f t="shared" si="51"/>
        <v>58500</v>
      </c>
      <c r="N6058" s="10"/>
      <c r="O6058" s="107">
        <v>6</v>
      </c>
      <c r="P6058" s="838">
        <v>39000</v>
      </c>
      <c r="Q6058" s="10">
        <v>1</v>
      </c>
      <c r="R6058" s="107">
        <v>12</v>
      </c>
    </row>
    <row r="6059" spans="1:18" s="843" customFormat="1" ht="33.75" x14ac:dyDescent="0.25">
      <c r="A6059" s="107" t="s">
        <v>28429</v>
      </c>
      <c r="B6059" s="10" t="s">
        <v>19548</v>
      </c>
      <c r="C6059" s="269" t="s">
        <v>30118</v>
      </c>
      <c r="D6059" s="841" t="s">
        <v>15678</v>
      </c>
      <c r="E6059" s="837">
        <v>3000</v>
      </c>
      <c r="F6059" s="269" t="s">
        <v>29272</v>
      </c>
      <c r="G6059" s="841" t="s">
        <v>29273</v>
      </c>
      <c r="H6059" s="842" t="s">
        <v>15585</v>
      </c>
      <c r="I6059" s="842" t="s">
        <v>19587</v>
      </c>
      <c r="J6059" s="107" t="s">
        <v>15678</v>
      </c>
      <c r="K6059" s="10" t="s">
        <v>28433</v>
      </c>
      <c r="L6059" s="10">
        <v>9</v>
      </c>
      <c r="M6059" s="838">
        <f t="shared" si="51"/>
        <v>27000</v>
      </c>
      <c r="N6059" s="10"/>
      <c r="O6059" s="107">
        <v>6</v>
      </c>
      <c r="P6059" s="838">
        <v>18000</v>
      </c>
      <c r="Q6059" s="10">
        <v>1</v>
      </c>
      <c r="R6059" s="107">
        <v>12</v>
      </c>
    </row>
    <row r="6060" spans="1:18" s="843" customFormat="1" ht="33.75" x14ac:dyDescent="0.25">
      <c r="A6060" s="107" t="s">
        <v>28429</v>
      </c>
      <c r="B6060" s="10" t="s">
        <v>19548</v>
      </c>
      <c r="C6060" s="269" t="s">
        <v>30118</v>
      </c>
      <c r="D6060" s="841" t="s">
        <v>16392</v>
      </c>
      <c r="E6060" s="837">
        <v>9000</v>
      </c>
      <c r="F6060" s="269" t="s">
        <v>29274</v>
      </c>
      <c r="G6060" s="841" t="s">
        <v>29275</v>
      </c>
      <c r="H6060" s="842" t="s">
        <v>15498</v>
      </c>
      <c r="I6060" s="842" t="s">
        <v>19093</v>
      </c>
      <c r="J6060" s="107" t="s">
        <v>19330</v>
      </c>
      <c r="K6060" s="10" t="s">
        <v>28433</v>
      </c>
      <c r="L6060" s="10">
        <v>9</v>
      </c>
      <c r="M6060" s="838">
        <f t="shared" si="51"/>
        <v>81000</v>
      </c>
      <c r="N6060" s="10"/>
      <c r="O6060" s="107">
        <v>6</v>
      </c>
      <c r="P6060" s="838">
        <v>54000</v>
      </c>
      <c r="Q6060" s="10">
        <v>1</v>
      </c>
      <c r="R6060" s="107">
        <v>12</v>
      </c>
    </row>
    <row r="6061" spans="1:18" s="843" customFormat="1" ht="33.75" x14ac:dyDescent="0.25">
      <c r="A6061" s="107" t="s">
        <v>28429</v>
      </c>
      <c r="B6061" s="10" t="s">
        <v>19548</v>
      </c>
      <c r="C6061" s="269" t="s">
        <v>30118</v>
      </c>
      <c r="D6061" s="841" t="s">
        <v>28907</v>
      </c>
      <c r="E6061" s="837">
        <v>8500</v>
      </c>
      <c r="F6061" s="269" t="s">
        <v>29276</v>
      </c>
      <c r="G6061" s="841" t="s">
        <v>29277</v>
      </c>
      <c r="H6061" s="842" t="s">
        <v>16725</v>
      </c>
      <c r="I6061" s="842" t="s">
        <v>19093</v>
      </c>
      <c r="J6061" s="107" t="s">
        <v>19576</v>
      </c>
      <c r="K6061" s="10" t="s">
        <v>28433</v>
      </c>
      <c r="L6061" s="10">
        <v>9</v>
      </c>
      <c r="M6061" s="838">
        <f t="shared" si="51"/>
        <v>76500</v>
      </c>
      <c r="N6061" s="10"/>
      <c r="O6061" s="107"/>
      <c r="P6061" s="838"/>
      <c r="Q6061" s="10"/>
      <c r="R6061" s="107"/>
    </row>
    <row r="6062" spans="1:18" s="843" customFormat="1" ht="33.75" x14ac:dyDescent="0.25">
      <c r="A6062" s="107" t="s">
        <v>28429</v>
      </c>
      <c r="B6062" s="10" t="s">
        <v>19548</v>
      </c>
      <c r="C6062" s="269" t="s">
        <v>30118</v>
      </c>
      <c r="D6062" s="841" t="s">
        <v>28440</v>
      </c>
      <c r="E6062" s="837">
        <v>4500</v>
      </c>
      <c r="F6062" s="269" t="s">
        <v>29278</v>
      </c>
      <c r="G6062" s="841" t="s">
        <v>29279</v>
      </c>
      <c r="H6062" s="842" t="s">
        <v>16725</v>
      </c>
      <c r="I6062" s="842" t="s">
        <v>19093</v>
      </c>
      <c r="J6062" s="107" t="s">
        <v>19576</v>
      </c>
      <c r="K6062" s="10" t="s">
        <v>28433</v>
      </c>
      <c r="L6062" s="10">
        <v>9</v>
      </c>
      <c r="M6062" s="838">
        <f t="shared" si="51"/>
        <v>40500</v>
      </c>
      <c r="N6062" s="10"/>
      <c r="O6062" s="107">
        <v>6</v>
      </c>
      <c r="P6062" s="838">
        <v>27000</v>
      </c>
      <c r="Q6062" s="10">
        <v>1</v>
      </c>
      <c r="R6062" s="107">
        <v>12</v>
      </c>
    </row>
    <row r="6063" spans="1:18" s="843" customFormat="1" ht="33.75" x14ac:dyDescent="0.25">
      <c r="A6063" s="107" t="s">
        <v>28429</v>
      </c>
      <c r="B6063" s="10" t="s">
        <v>19548</v>
      </c>
      <c r="C6063" s="269" t="s">
        <v>30118</v>
      </c>
      <c r="D6063" s="841" t="s">
        <v>29280</v>
      </c>
      <c r="E6063" s="837">
        <v>9000</v>
      </c>
      <c r="F6063" s="269" t="s">
        <v>29281</v>
      </c>
      <c r="G6063" s="841" t="s">
        <v>29282</v>
      </c>
      <c r="H6063" s="842" t="s">
        <v>16683</v>
      </c>
      <c r="I6063" s="842" t="s">
        <v>19093</v>
      </c>
      <c r="J6063" s="107" t="s">
        <v>19576</v>
      </c>
      <c r="K6063" s="10" t="s">
        <v>28433</v>
      </c>
      <c r="L6063" s="10">
        <v>9</v>
      </c>
      <c r="M6063" s="838">
        <f t="shared" si="51"/>
        <v>81000</v>
      </c>
      <c r="N6063" s="10"/>
      <c r="O6063" s="107">
        <v>6</v>
      </c>
      <c r="P6063" s="838">
        <v>54000</v>
      </c>
      <c r="Q6063" s="10">
        <v>1</v>
      </c>
      <c r="R6063" s="107">
        <v>12</v>
      </c>
    </row>
    <row r="6064" spans="1:18" s="843" customFormat="1" ht="33.75" x14ac:dyDescent="0.25">
      <c r="A6064" s="107" t="s">
        <v>28429</v>
      </c>
      <c r="B6064" s="10" t="s">
        <v>19548</v>
      </c>
      <c r="C6064" s="269" t="s">
        <v>30118</v>
      </c>
      <c r="D6064" s="841" t="s">
        <v>29283</v>
      </c>
      <c r="E6064" s="837">
        <v>3400</v>
      </c>
      <c r="F6064" s="269" t="s">
        <v>29284</v>
      </c>
      <c r="G6064" s="841" t="s">
        <v>29285</v>
      </c>
      <c r="H6064" s="842" t="s">
        <v>17489</v>
      </c>
      <c r="I6064" s="842" t="s">
        <v>19093</v>
      </c>
      <c r="J6064" s="107" t="s">
        <v>19330</v>
      </c>
      <c r="K6064" s="10" t="s">
        <v>28433</v>
      </c>
      <c r="L6064" s="10">
        <v>9</v>
      </c>
      <c r="M6064" s="838">
        <f t="shared" si="51"/>
        <v>30600</v>
      </c>
      <c r="N6064" s="10"/>
      <c r="O6064" s="107"/>
      <c r="P6064" s="838"/>
      <c r="Q6064" s="10"/>
      <c r="R6064" s="107"/>
    </row>
    <row r="6065" spans="1:18" s="843" customFormat="1" ht="33.75" x14ac:dyDescent="0.25">
      <c r="A6065" s="107" t="s">
        <v>28429</v>
      </c>
      <c r="B6065" s="10" t="s">
        <v>19548</v>
      </c>
      <c r="C6065" s="269" t="s">
        <v>30118</v>
      </c>
      <c r="D6065" s="841" t="s">
        <v>29286</v>
      </c>
      <c r="E6065" s="837">
        <v>7000</v>
      </c>
      <c r="F6065" s="269" t="s">
        <v>29287</v>
      </c>
      <c r="G6065" s="841" t="s">
        <v>29288</v>
      </c>
      <c r="H6065" s="842" t="s">
        <v>16709</v>
      </c>
      <c r="I6065" s="842" t="s">
        <v>19093</v>
      </c>
      <c r="J6065" s="107" t="s">
        <v>19576</v>
      </c>
      <c r="K6065" s="10" t="s">
        <v>28433</v>
      </c>
      <c r="L6065" s="10">
        <v>9</v>
      </c>
      <c r="M6065" s="838">
        <f t="shared" si="51"/>
        <v>63000</v>
      </c>
      <c r="N6065" s="10"/>
      <c r="O6065" s="107">
        <v>6</v>
      </c>
      <c r="P6065" s="838">
        <v>42000</v>
      </c>
      <c r="Q6065" s="10">
        <v>1</v>
      </c>
      <c r="R6065" s="107">
        <v>12</v>
      </c>
    </row>
    <row r="6066" spans="1:18" s="843" customFormat="1" ht="33.75" x14ac:dyDescent="0.25">
      <c r="A6066" s="107" t="s">
        <v>28429</v>
      </c>
      <c r="B6066" s="10" t="s">
        <v>19548</v>
      </c>
      <c r="C6066" s="269" t="s">
        <v>30118</v>
      </c>
      <c r="D6066" s="841" t="s">
        <v>29289</v>
      </c>
      <c r="E6066" s="837">
        <v>7000</v>
      </c>
      <c r="F6066" s="269" t="s">
        <v>29290</v>
      </c>
      <c r="G6066" s="841" t="s">
        <v>29291</v>
      </c>
      <c r="H6066" s="842" t="s">
        <v>29292</v>
      </c>
      <c r="I6066" s="842" t="s">
        <v>19090</v>
      </c>
      <c r="J6066" s="107" t="s">
        <v>19330</v>
      </c>
      <c r="K6066" s="10" t="s">
        <v>28433</v>
      </c>
      <c r="L6066" s="10">
        <v>9</v>
      </c>
      <c r="M6066" s="838">
        <f t="shared" si="51"/>
        <v>63000</v>
      </c>
      <c r="N6066" s="10"/>
      <c r="O6066" s="107">
        <v>6</v>
      </c>
      <c r="P6066" s="838">
        <v>42000</v>
      </c>
      <c r="Q6066" s="10">
        <v>1</v>
      </c>
      <c r="R6066" s="107">
        <v>12</v>
      </c>
    </row>
    <row r="6067" spans="1:18" s="843" customFormat="1" ht="33.75" x14ac:dyDescent="0.25">
      <c r="A6067" s="107" t="s">
        <v>28429</v>
      </c>
      <c r="B6067" s="10" t="s">
        <v>19548</v>
      </c>
      <c r="C6067" s="269" t="s">
        <v>30118</v>
      </c>
      <c r="D6067" s="841" t="s">
        <v>29293</v>
      </c>
      <c r="E6067" s="837">
        <v>2200</v>
      </c>
      <c r="F6067" s="269" t="s">
        <v>29294</v>
      </c>
      <c r="G6067" s="841" t="s">
        <v>29295</v>
      </c>
      <c r="H6067" s="842" t="s">
        <v>15906</v>
      </c>
      <c r="I6067" s="842" t="s">
        <v>16017</v>
      </c>
      <c r="J6067" s="107" t="s">
        <v>28437</v>
      </c>
      <c r="K6067" s="10" t="s">
        <v>28433</v>
      </c>
      <c r="L6067" s="10">
        <v>9</v>
      </c>
      <c r="M6067" s="838">
        <f t="shared" si="51"/>
        <v>19800</v>
      </c>
      <c r="N6067" s="10"/>
      <c r="O6067" s="107">
        <v>6</v>
      </c>
      <c r="P6067" s="838">
        <v>13200</v>
      </c>
      <c r="Q6067" s="10">
        <v>1</v>
      </c>
      <c r="R6067" s="107">
        <v>12</v>
      </c>
    </row>
    <row r="6068" spans="1:18" s="843" customFormat="1" ht="33.75" x14ac:dyDescent="0.25">
      <c r="A6068" s="107" t="s">
        <v>28429</v>
      </c>
      <c r="B6068" s="10" t="s">
        <v>19548</v>
      </c>
      <c r="C6068" s="269" t="s">
        <v>30118</v>
      </c>
      <c r="D6068" s="841" t="s">
        <v>15456</v>
      </c>
      <c r="E6068" s="837">
        <v>13000</v>
      </c>
      <c r="F6068" s="269" t="s">
        <v>29296</v>
      </c>
      <c r="G6068" s="841" t="s">
        <v>29297</v>
      </c>
      <c r="H6068" s="842" t="s">
        <v>16725</v>
      </c>
      <c r="I6068" s="842" t="s">
        <v>19093</v>
      </c>
      <c r="J6068" s="107" t="s">
        <v>19576</v>
      </c>
      <c r="K6068" s="10" t="s">
        <v>28471</v>
      </c>
      <c r="L6068" s="10">
        <v>9</v>
      </c>
      <c r="M6068" s="838">
        <f t="shared" si="51"/>
        <v>117000</v>
      </c>
      <c r="N6068" s="10"/>
      <c r="O6068" s="107">
        <v>6</v>
      </c>
      <c r="P6068" s="838">
        <v>78000</v>
      </c>
      <c r="Q6068" s="10">
        <v>1</v>
      </c>
      <c r="R6068" s="107">
        <v>12</v>
      </c>
    </row>
    <row r="6069" spans="1:18" s="843" customFormat="1" ht="33.75" x14ac:dyDescent="0.25">
      <c r="A6069" s="107" t="s">
        <v>28429</v>
      </c>
      <c r="B6069" s="10" t="s">
        <v>19548</v>
      </c>
      <c r="C6069" s="269" t="s">
        <v>30118</v>
      </c>
      <c r="D6069" s="841" t="s">
        <v>15678</v>
      </c>
      <c r="E6069" s="837">
        <v>2500</v>
      </c>
      <c r="F6069" s="269" t="s">
        <v>29298</v>
      </c>
      <c r="G6069" s="841" t="s">
        <v>29299</v>
      </c>
      <c r="H6069" s="842" t="s">
        <v>15585</v>
      </c>
      <c r="I6069" s="842" t="s">
        <v>19587</v>
      </c>
      <c r="J6069" s="107" t="s">
        <v>15678</v>
      </c>
      <c r="K6069" s="10" t="s">
        <v>28433</v>
      </c>
      <c r="L6069" s="10">
        <v>9</v>
      </c>
      <c r="M6069" s="838">
        <f t="shared" si="51"/>
        <v>22500</v>
      </c>
      <c r="N6069" s="10"/>
      <c r="O6069" s="107">
        <v>6</v>
      </c>
      <c r="P6069" s="838">
        <v>15000</v>
      </c>
      <c r="Q6069" s="10">
        <v>1</v>
      </c>
      <c r="R6069" s="107">
        <v>12</v>
      </c>
    </row>
    <row r="6070" spans="1:18" s="843" customFormat="1" ht="33.75" x14ac:dyDescent="0.25">
      <c r="A6070" s="107" t="s">
        <v>28429</v>
      </c>
      <c r="B6070" s="10" t="s">
        <v>19548</v>
      </c>
      <c r="C6070" s="269" t="s">
        <v>30118</v>
      </c>
      <c r="D6070" s="841" t="s">
        <v>29300</v>
      </c>
      <c r="E6070" s="837">
        <v>9000</v>
      </c>
      <c r="F6070" s="269" t="s">
        <v>29301</v>
      </c>
      <c r="G6070" s="841" t="s">
        <v>29302</v>
      </c>
      <c r="H6070" s="842" t="s">
        <v>16725</v>
      </c>
      <c r="I6070" s="842" t="s">
        <v>19093</v>
      </c>
      <c r="J6070" s="107" t="s">
        <v>19576</v>
      </c>
      <c r="K6070" s="10" t="s">
        <v>28433</v>
      </c>
      <c r="L6070" s="10">
        <v>9</v>
      </c>
      <c r="M6070" s="838">
        <f t="shared" si="51"/>
        <v>81000</v>
      </c>
      <c r="N6070" s="10"/>
      <c r="O6070" s="107">
        <v>6</v>
      </c>
      <c r="P6070" s="838">
        <v>54000</v>
      </c>
      <c r="Q6070" s="10">
        <v>1</v>
      </c>
      <c r="R6070" s="107">
        <v>12</v>
      </c>
    </row>
    <row r="6071" spans="1:18" s="843" customFormat="1" ht="33.75" x14ac:dyDescent="0.25">
      <c r="A6071" s="107" t="s">
        <v>28429</v>
      </c>
      <c r="B6071" s="10" t="s">
        <v>19548</v>
      </c>
      <c r="C6071" s="269" t="s">
        <v>30118</v>
      </c>
      <c r="D6071" s="841" t="s">
        <v>29303</v>
      </c>
      <c r="E6071" s="837">
        <v>2500</v>
      </c>
      <c r="F6071" s="269" t="s">
        <v>29304</v>
      </c>
      <c r="G6071" s="841" t="s">
        <v>29305</v>
      </c>
      <c r="H6071" s="842" t="s">
        <v>28507</v>
      </c>
      <c r="I6071" s="842" t="s">
        <v>16017</v>
      </c>
      <c r="J6071" s="107" t="s">
        <v>28437</v>
      </c>
      <c r="K6071" s="10" t="s">
        <v>28433</v>
      </c>
      <c r="L6071" s="10">
        <v>9</v>
      </c>
      <c r="M6071" s="838">
        <f t="shared" si="51"/>
        <v>22500</v>
      </c>
      <c r="N6071" s="10"/>
      <c r="O6071" s="107">
        <v>6</v>
      </c>
      <c r="P6071" s="838">
        <v>15000</v>
      </c>
      <c r="Q6071" s="10">
        <v>1</v>
      </c>
      <c r="R6071" s="107">
        <v>12</v>
      </c>
    </row>
    <row r="6072" spans="1:18" s="843" customFormat="1" ht="33.75" x14ac:dyDescent="0.25">
      <c r="A6072" s="107" t="s">
        <v>28429</v>
      </c>
      <c r="B6072" s="10" t="s">
        <v>19548</v>
      </c>
      <c r="C6072" s="269" t="s">
        <v>30118</v>
      </c>
      <c r="D6072" s="841" t="s">
        <v>29306</v>
      </c>
      <c r="E6072" s="837">
        <v>4500</v>
      </c>
      <c r="F6072" s="269" t="s">
        <v>29307</v>
      </c>
      <c r="G6072" s="841" t="s">
        <v>29308</v>
      </c>
      <c r="H6072" s="842" t="s">
        <v>16743</v>
      </c>
      <c r="I6072" s="842" t="s">
        <v>19090</v>
      </c>
      <c r="J6072" s="107" t="s">
        <v>19330</v>
      </c>
      <c r="K6072" s="10" t="s">
        <v>28433</v>
      </c>
      <c r="L6072" s="10">
        <v>9</v>
      </c>
      <c r="M6072" s="838">
        <f t="shared" si="51"/>
        <v>40500</v>
      </c>
      <c r="N6072" s="10"/>
      <c r="O6072" s="107">
        <v>6</v>
      </c>
      <c r="P6072" s="838">
        <v>27000</v>
      </c>
      <c r="Q6072" s="10">
        <v>1</v>
      </c>
      <c r="R6072" s="107">
        <v>12</v>
      </c>
    </row>
    <row r="6073" spans="1:18" s="843" customFormat="1" ht="33.75" x14ac:dyDescent="0.25">
      <c r="A6073" s="107" t="s">
        <v>28429</v>
      </c>
      <c r="B6073" s="10" t="s">
        <v>19548</v>
      </c>
      <c r="C6073" s="269" t="s">
        <v>30118</v>
      </c>
      <c r="D6073" s="841" t="s">
        <v>29309</v>
      </c>
      <c r="E6073" s="837">
        <v>1800</v>
      </c>
      <c r="F6073" s="269" t="s">
        <v>29310</v>
      </c>
      <c r="G6073" s="841" t="s">
        <v>29311</v>
      </c>
      <c r="H6073" s="842" t="s">
        <v>15469</v>
      </c>
      <c r="I6073" s="842" t="s">
        <v>19093</v>
      </c>
      <c r="J6073" s="107" t="s">
        <v>19330</v>
      </c>
      <c r="K6073" s="10" t="s">
        <v>28433</v>
      </c>
      <c r="L6073" s="10">
        <v>9</v>
      </c>
      <c r="M6073" s="838">
        <f t="shared" si="51"/>
        <v>16200</v>
      </c>
      <c r="N6073" s="10"/>
      <c r="O6073" s="107">
        <v>6</v>
      </c>
      <c r="P6073" s="838">
        <v>10800</v>
      </c>
      <c r="Q6073" s="10">
        <v>1</v>
      </c>
      <c r="R6073" s="107">
        <v>12</v>
      </c>
    </row>
    <row r="6074" spans="1:18" s="843" customFormat="1" ht="33.75" x14ac:dyDescent="0.25">
      <c r="A6074" s="107" t="s">
        <v>28429</v>
      </c>
      <c r="B6074" s="10" t="s">
        <v>19548</v>
      </c>
      <c r="C6074" s="269" t="s">
        <v>30118</v>
      </c>
      <c r="D6074" s="841" t="s">
        <v>15678</v>
      </c>
      <c r="E6074" s="837">
        <v>1800</v>
      </c>
      <c r="F6074" s="269" t="s">
        <v>29312</v>
      </c>
      <c r="G6074" s="841" t="s">
        <v>29313</v>
      </c>
      <c r="H6074" s="842" t="s">
        <v>29314</v>
      </c>
      <c r="I6074" s="842" t="s">
        <v>16017</v>
      </c>
      <c r="J6074" s="107" t="s">
        <v>28437</v>
      </c>
      <c r="K6074" s="10" t="s">
        <v>28433</v>
      </c>
      <c r="L6074" s="10">
        <v>9</v>
      </c>
      <c r="M6074" s="838">
        <f t="shared" si="51"/>
        <v>16200</v>
      </c>
      <c r="N6074" s="10"/>
      <c r="O6074" s="107">
        <v>6</v>
      </c>
      <c r="P6074" s="838">
        <v>10800</v>
      </c>
      <c r="Q6074" s="10">
        <v>1</v>
      </c>
      <c r="R6074" s="107">
        <v>12</v>
      </c>
    </row>
    <row r="6075" spans="1:18" s="843" customFormat="1" ht="33.75" x14ac:dyDescent="0.25">
      <c r="A6075" s="107" t="s">
        <v>28429</v>
      </c>
      <c r="B6075" s="10" t="s">
        <v>19548</v>
      </c>
      <c r="C6075" s="269" t="s">
        <v>30118</v>
      </c>
      <c r="D6075" s="841" t="s">
        <v>28468</v>
      </c>
      <c r="E6075" s="837">
        <v>10000</v>
      </c>
      <c r="F6075" s="269" t="s">
        <v>29315</v>
      </c>
      <c r="G6075" s="841" t="s">
        <v>29316</v>
      </c>
      <c r="H6075" s="842" t="s">
        <v>15834</v>
      </c>
      <c r="I6075" s="842" t="s">
        <v>19093</v>
      </c>
      <c r="J6075" s="107" t="s">
        <v>19330</v>
      </c>
      <c r="K6075" s="10"/>
      <c r="L6075" s="10"/>
      <c r="M6075" s="838"/>
      <c r="N6075" s="10" t="s">
        <v>28471</v>
      </c>
      <c r="O6075" s="107">
        <v>4</v>
      </c>
      <c r="P6075" s="838">
        <v>40000</v>
      </c>
      <c r="Q6075" s="10">
        <v>1</v>
      </c>
      <c r="R6075" s="107">
        <v>12</v>
      </c>
    </row>
    <row r="6076" spans="1:18" s="843" customFormat="1" ht="33.75" x14ac:dyDescent="0.25">
      <c r="A6076" s="107" t="s">
        <v>28429</v>
      </c>
      <c r="B6076" s="10" t="s">
        <v>19548</v>
      </c>
      <c r="C6076" s="269" t="s">
        <v>30118</v>
      </c>
      <c r="D6076" s="841" t="s">
        <v>15456</v>
      </c>
      <c r="E6076" s="837">
        <v>13000</v>
      </c>
      <c r="F6076" s="269" t="s">
        <v>29317</v>
      </c>
      <c r="G6076" s="841" t="s">
        <v>29318</v>
      </c>
      <c r="H6076" s="842" t="s">
        <v>16709</v>
      </c>
      <c r="I6076" s="842" t="s">
        <v>19093</v>
      </c>
      <c r="J6076" s="107" t="s">
        <v>19576</v>
      </c>
      <c r="K6076" s="10" t="s">
        <v>28471</v>
      </c>
      <c r="L6076" s="10">
        <v>9</v>
      </c>
      <c r="M6076" s="838">
        <f t="shared" ref="M6076:M6113" si="52">E6076*L6076</f>
        <v>117000</v>
      </c>
      <c r="N6076" s="10"/>
      <c r="O6076" s="107"/>
      <c r="P6076" s="838"/>
      <c r="Q6076" s="10"/>
      <c r="R6076" s="107"/>
    </row>
    <row r="6077" spans="1:18" s="843" customFormat="1" ht="33.75" x14ac:dyDescent="0.25">
      <c r="A6077" s="107" t="s">
        <v>28429</v>
      </c>
      <c r="B6077" s="10" t="s">
        <v>19548</v>
      </c>
      <c r="C6077" s="269" t="s">
        <v>30118</v>
      </c>
      <c r="D6077" s="841" t="s">
        <v>29319</v>
      </c>
      <c r="E6077" s="837">
        <v>7500</v>
      </c>
      <c r="F6077" s="269" t="s">
        <v>29320</v>
      </c>
      <c r="G6077" s="841" t="s">
        <v>29321</v>
      </c>
      <c r="H6077" s="842" t="s">
        <v>28590</v>
      </c>
      <c r="I6077" s="842" t="s">
        <v>19093</v>
      </c>
      <c r="J6077" s="107" t="s">
        <v>19330</v>
      </c>
      <c r="K6077" s="10" t="s">
        <v>28433</v>
      </c>
      <c r="L6077" s="10">
        <v>9</v>
      </c>
      <c r="M6077" s="838">
        <f t="shared" si="52"/>
        <v>67500</v>
      </c>
      <c r="N6077" s="10"/>
      <c r="O6077" s="107">
        <v>6</v>
      </c>
      <c r="P6077" s="838">
        <v>45000</v>
      </c>
      <c r="Q6077" s="10">
        <v>1</v>
      </c>
      <c r="R6077" s="107">
        <v>12</v>
      </c>
    </row>
    <row r="6078" spans="1:18" s="843" customFormat="1" ht="33.75" x14ac:dyDescent="0.25">
      <c r="A6078" s="107" t="s">
        <v>28429</v>
      </c>
      <c r="B6078" s="10" t="s">
        <v>19548</v>
      </c>
      <c r="C6078" s="269" t="s">
        <v>30118</v>
      </c>
      <c r="D6078" s="841" t="s">
        <v>15634</v>
      </c>
      <c r="E6078" s="837">
        <v>2000</v>
      </c>
      <c r="F6078" s="269" t="s">
        <v>29322</v>
      </c>
      <c r="G6078" s="841" t="s">
        <v>29323</v>
      </c>
      <c r="H6078" s="842" t="s">
        <v>15585</v>
      </c>
      <c r="I6078" s="842" t="s">
        <v>19587</v>
      </c>
      <c r="J6078" s="107" t="s">
        <v>16531</v>
      </c>
      <c r="K6078" s="10" t="s">
        <v>28433</v>
      </c>
      <c r="L6078" s="10">
        <v>9</v>
      </c>
      <c r="M6078" s="838">
        <f t="shared" si="52"/>
        <v>18000</v>
      </c>
      <c r="N6078" s="10"/>
      <c r="O6078" s="107"/>
      <c r="P6078" s="838"/>
      <c r="Q6078" s="10"/>
      <c r="R6078" s="107"/>
    </row>
    <row r="6079" spans="1:18" s="843" customFormat="1" ht="33.75" x14ac:dyDescent="0.25">
      <c r="A6079" s="107" t="s">
        <v>28429</v>
      </c>
      <c r="B6079" s="10" t="s">
        <v>19548</v>
      </c>
      <c r="C6079" s="269" t="s">
        <v>30118</v>
      </c>
      <c r="D6079" s="841" t="s">
        <v>18311</v>
      </c>
      <c r="E6079" s="837">
        <v>7000</v>
      </c>
      <c r="F6079" s="269" t="s">
        <v>29324</v>
      </c>
      <c r="G6079" s="841" t="s">
        <v>29325</v>
      </c>
      <c r="H6079" s="842" t="s">
        <v>16683</v>
      </c>
      <c r="I6079" s="842" t="s">
        <v>19093</v>
      </c>
      <c r="J6079" s="107" t="s">
        <v>19576</v>
      </c>
      <c r="K6079" s="10" t="s">
        <v>28433</v>
      </c>
      <c r="L6079" s="10">
        <v>9</v>
      </c>
      <c r="M6079" s="838">
        <f t="shared" si="52"/>
        <v>63000</v>
      </c>
      <c r="N6079" s="10"/>
      <c r="O6079" s="107">
        <v>6</v>
      </c>
      <c r="P6079" s="838">
        <v>42000</v>
      </c>
      <c r="Q6079" s="10">
        <v>1</v>
      </c>
      <c r="R6079" s="107">
        <v>12</v>
      </c>
    </row>
    <row r="6080" spans="1:18" s="843" customFormat="1" ht="33.75" x14ac:dyDescent="0.25">
      <c r="A6080" s="107" t="s">
        <v>28429</v>
      </c>
      <c r="B6080" s="10" t="s">
        <v>19548</v>
      </c>
      <c r="C6080" s="269" t="s">
        <v>30118</v>
      </c>
      <c r="D6080" s="841" t="s">
        <v>29326</v>
      </c>
      <c r="E6080" s="837">
        <v>5000</v>
      </c>
      <c r="F6080" s="269" t="s">
        <v>29327</v>
      </c>
      <c r="G6080" s="841" t="s">
        <v>29328</v>
      </c>
      <c r="H6080" s="842" t="s">
        <v>17259</v>
      </c>
      <c r="I6080" s="842" t="s">
        <v>19093</v>
      </c>
      <c r="J6080" s="107" t="s">
        <v>19576</v>
      </c>
      <c r="K6080" s="10" t="s">
        <v>28433</v>
      </c>
      <c r="L6080" s="10">
        <v>9</v>
      </c>
      <c r="M6080" s="838">
        <f t="shared" si="52"/>
        <v>45000</v>
      </c>
      <c r="N6080" s="10"/>
      <c r="O6080" s="107">
        <v>6</v>
      </c>
      <c r="P6080" s="838">
        <v>30000</v>
      </c>
      <c r="Q6080" s="10">
        <v>1</v>
      </c>
      <c r="R6080" s="107">
        <v>12</v>
      </c>
    </row>
    <row r="6081" spans="1:18" s="843" customFormat="1" ht="33.75" x14ac:dyDescent="0.25">
      <c r="A6081" s="107" t="s">
        <v>28429</v>
      </c>
      <c r="B6081" s="10" t="s">
        <v>19548</v>
      </c>
      <c r="C6081" s="269" t="s">
        <v>30118</v>
      </c>
      <c r="D6081" s="841" t="s">
        <v>29329</v>
      </c>
      <c r="E6081" s="837">
        <v>8000</v>
      </c>
      <c r="F6081" s="269" t="s">
        <v>29330</v>
      </c>
      <c r="G6081" s="841" t="s">
        <v>29331</v>
      </c>
      <c r="H6081" s="842" t="s">
        <v>19911</v>
      </c>
      <c r="I6081" s="842" t="s">
        <v>19093</v>
      </c>
      <c r="J6081" s="107" t="s">
        <v>19330</v>
      </c>
      <c r="K6081" s="10" t="s">
        <v>28433</v>
      </c>
      <c r="L6081" s="10">
        <v>9</v>
      </c>
      <c r="M6081" s="838">
        <f t="shared" si="52"/>
        <v>72000</v>
      </c>
      <c r="N6081" s="10"/>
      <c r="O6081" s="107">
        <v>6</v>
      </c>
      <c r="P6081" s="838">
        <v>48000</v>
      </c>
      <c r="Q6081" s="10">
        <v>1</v>
      </c>
      <c r="R6081" s="107">
        <v>12</v>
      </c>
    </row>
    <row r="6082" spans="1:18" s="843" customFormat="1" ht="33.75" x14ac:dyDescent="0.25">
      <c r="A6082" s="107" t="s">
        <v>28429</v>
      </c>
      <c r="B6082" s="10" t="s">
        <v>19548</v>
      </c>
      <c r="C6082" s="269" t="s">
        <v>30118</v>
      </c>
      <c r="D6082" s="841" t="s">
        <v>28871</v>
      </c>
      <c r="E6082" s="837">
        <v>2500</v>
      </c>
      <c r="F6082" s="269" t="s">
        <v>29332</v>
      </c>
      <c r="G6082" s="841" t="s">
        <v>29333</v>
      </c>
      <c r="H6082" s="842" t="s">
        <v>28874</v>
      </c>
      <c r="I6082" s="842" t="s">
        <v>16017</v>
      </c>
      <c r="J6082" s="107" t="s">
        <v>28437</v>
      </c>
      <c r="K6082" s="10" t="s">
        <v>28433</v>
      </c>
      <c r="L6082" s="10">
        <v>9</v>
      </c>
      <c r="M6082" s="838">
        <f t="shared" si="52"/>
        <v>22500</v>
      </c>
      <c r="N6082" s="10"/>
      <c r="O6082" s="107">
        <v>6</v>
      </c>
      <c r="P6082" s="838">
        <v>15000</v>
      </c>
      <c r="Q6082" s="10">
        <v>1</v>
      </c>
      <c r="R6082" s="107">
        <v>12</v>
      </c>
    </row>
    <row r="6083" spans="1:18" s="843" customFormat="1" ht="33.75" x14ac:dyDescent="0.25">
      <c r="A6083" s="107" t="s">
        <v>28429</v>
      </c>
      <c r="B6083" s="10" t="s">
        <v>19548</v>
      </c>
      <c r="C6083" s="269" t="s">
        <v>30118</v>
      </c>
      <c r="D6083" s="841" t="s">
        <v>27461</v>
      </c>
      <c r="E6083" s="837">
        <v>11000</v>
      </c>
      <c r="F6083" s="269" t="s">
        <v>29334</v>
      </c>
      <c r="G6083" s="841" t="s">
        <v>29335</v>
      </c>
      <c r="H6083" s="842" t="s">
        <v>15498</v>
      </c>
      <c r="I6083" s="842" t="s">
        <v>19093</v>
      </c>
      <c r="J6083" s="107" t="s">
        <v>19330</v>
      </c>
      <c r="K6083" s="10" t="s">
        <v>28433</v>
      </c>
      <c r="L6083" s="10">
        <v>9</v>
      </c>
      <c r="M6083" s="838">
        <f t="shared" si="52"/>
        <v>99000</v>
      </c>
      <c r="N6083" s="10"/>
      <c r="O6083" s="107">
        <v>6</v>
      </c>
      <c r="P6083" s="838">
        <v>66000</v>
      </c>
      <c r="Q6083" s="10">
        <v>1</v>
      </c>
      <c r="R6083" s="107">
        <v>12</v>
      </c>
    </row>
    <row r="6084" spans="1:18" s="843" customFormat="1" ht="33.75" x14ac:dyDescent="0.25">
      <c r="A6084" s="107" t="s">
        <v>28429</v>
      </c>
      <c r="B6084" s="10" t="s">
        <v>19548</v>
      </c>
      <c r="C6084" s="269" t="s">
        <v>30118</v>
      </c>
      <c r="D6084" s="841" t="s">
        <v>28498</v>
      </c>
      <c r="E6084" s="837">
        <v>5000</v>
      </c>
      <c r="F6084" s="269" t="s">
        <v>29336</v>
      </c>
      <c r="G6084" s="841" t="s">
        <v>29337</v>
      </c>
      <c r="H6084" s="842" t="s">
        <v>28715</v>
      </c>
      <c r="I6084" s="842" t="s">
        <v>19093</v>
      </c>
      <c r="J6084" s="107" t="s">
        <v>19576</v>
      </c>
      <c r="K6084" s="10" t="s">
        <v>28433</v>
      </c>
      <c r="L6084" s="10">
        <v>9</v>
      </c>
      <c r="M6084" s="838">
        <f t="shared" si="52"/>
        <v>45000</v>
      </c>
      <c r="N6084" s="10"/>
      <c r="O6084" s="107">
        <v>6</v>
      </c>
      <c r="P6084" s="838">
        <v>30000</v>
      </c>
      <c r="Q6084" s="10">
        <v>1</v>
      </c>
      <c r="R6084" s="107">
        <v>12</v>
      </c>
    </row>
    <row r="6085" spans="1:18" s="843" customFormat="1" ht="33.75" x14ac:dyDescent="0.25">
      <c r="A6085" s="107" t="s">
        <v>28429</v>
      </c>
      <c r="B6085" s="10" t="s">
        <v>19548</v>
      </c>
      <c r="C6085" s="269" t="s">
        <v>30118</v>
      </c>
      <c r="D6085" s="841" t="s">
        <v>28540</v>
      </c>
      <c r="E6085" s="837">
        <v>8500</v>
      </c>
      <c r="F6085" s="269" t="s">
        <v>29338</v>
      </c>
      <c r="G6085" s="841" t="s">
        <v>29339</v>
      </c>
      <c r="H6085" s="842" t="s">
        <v>16736</v>
      </c>
      <c r="I6085" s="842" t="s">
        <v>19093</v>
      </c>
      <c r="J6085" s="107" t="s">
        <v>19330</v>
      </c>
      <c r="K6085" s="10" t="s">
        <v>28433</v>
      </c>
      <c r="L6085" s="10">
        <v>9</v>
      </c>
      <c r="M6085" s="838">
        <f t="shared" si="52"/>
        <v>76500</v>
      </c>
      <c r="N6085" s="10"/>
      <c r="O6085" s="107"/>
      <c r="P6085" s="838"/>
      <c r="Q6085" s="10"/>
      <c r="R6085" s="107"/>
    </row>
    <row r="6086" spans="1:18" s="843" customFormat="1" ht="33.75" x14ac:dyDescent="0.25">
      <c r="A6086" s="107" t="s">
        <v>28429</v>
      </c>
      <c r="B6086" s="10" t="s">
        <v>19548</v>
      </c>
      <c r="C6086" s="269" t="s">
        <v>30118</v>
      </c>
      <c r="D6086" s="841" t="s">
        <v>15450</v>
      </c>
      <c r="E6086" s="837">
        <v>9000</v>
      </c>
      <c r="F6086" s="269" t="s">
        <v>29340</v>
      </c>
      <c r="G6086" s="841" t="s">
        <v>29341</v>
      </c>
      <c r="H6086" s="842" t="s">
        <v>15498</v>
      </c>
      <c r="I6086" s="842" t="s">
        <v>19093</v>
      </c>
      <c r="J6086" s="107" t="s">
        <v>19330</v>
      </c>
      <c r="K6086" s="10" t="s">
        <v>28433</v>
      </c>
      <c r="L6086" s="10">
        <v>9</v>
      </c>
      <c r="M6086" s="838">
        <f t="shared" si="52"/>
        <v>81000</v>
      </c>
      <c r="N6086" s="10"/>
      <c r="O6086" s="107">
        <v>6</v>
      </c>
      <c r="P6086" s="838">
        <v>54000</v>
      </c>
      <c r="Q6086" s="10">
        <v>1</v>
      </c>
      <c r="R6086" s="107">
        <v>12</v>
      </c>
    </row>
    <row r="6087" spans="1:18" s="843" customFormat="1" ht="33.75" x14ac:dyDescent="0.25">
      <c r="A6087" s="107" t="s">
        <v>28429</v>
      </c>
      <c r="B6087" s="10" t="s">
        <v>19548</v>
      </c>
      <c r="C6087" s="269" t="s">
        <v>30118</v>
      </c>
      <c r="D6087" s="841" t="s">
        <v>29342</v>
      </c>
      <c r="E6087" s="837">
        <v>3000</v>
      </c>
      <c r="F6087" s="269" t="s">
        <v>29343</v>
      </c>
      <c r="G6087" s="841" t="s">
        <v>29344</v>
      </c>
      <c r="H6087" s="842" t="s">
        <v>19911</v>
      </c>
      <c r="I6087" s="842" t="s">
        <v>19093</v>
      </c>
      <c r="J6087" s="107" t="s">
        <v>19330</v>
      </c>
      <c r="K6087" s="10" t="s">
        <v>28433</v>
      </c>
      <c r="L6087" s="10">
        <v>9</v>
      </c>
      <c r="M6087" s="838">
        <f t="shared" si="52"/>
        <v>27000</v>
      </c>
      <c r="N6087" s="10"/>
      <c r="O6087" s="107">
        <v>6</v>
      </c>
      <c r="P6087" s="838">
        <v>18000</v>
      </c>
      <c r="Q6087" s="10">
        <v>1</v>
      </c>
      <c r="R6087" s="107">
        <v>12</v>
      </c>
    </row>
    <row r="6088" spans="1:18" s="843" customFormat="1" ht="33.75" x14ac:dyDescent="0.25">
      <c r="A6088" s="107" t="s">
        <v>28429</v>
      </c>
      <c r="B6088" s="10" t="s">
        <v>19548</v>
      </c>
      <c r="C6088" s="269" t="s">
        <v>30118</v>
      </c>
      <c r="D6088" s="841" t="s">
        <v>29345</v>
      </c>
      <c r="E6088" s="837">
        <v>4000</v>
      </c>
      <c r="F6088" s="269" t="s">
        <v>29346</v>
      </c>
      <c r="G6088" s="841" t="s">
        <v>29347</v>
      </c>
      <c r="H6088" s="842" t="s">
        <v>16725</v>
      </c>
      <c r="I6088" s="842" t="s">
        <v>19093</v>
      </c>
      <c r="J6088" s="107" t="s">
        <v>19576</v>
      </c>
      <c r="K6088" s="10" t="s">
        <v>28433</v>
      </c>
      <c r="L6088" s="10">
        <v>9</v>
      </c>
      <c r="M6088" s="838">
        <f t="shared" si="52"/>
        <v>36000</v>
      </c>
      <c r="N6088" s="10"/>
      <c r="O6088" s="107">
        <v>6</v>
      </c>
      <c r="P6088" s="838">
        <v>24000</v>
      </c>
      <c r="Q6088" s="10">
        <v>1</v>
      </c>
      <c r="R6088" s="107">
        <v>12</v>
      </c>
    </row>
    <row r="6089" spans="1:18" s="843" customFormat="1" ht="33.75" x14ac:dyDescent="0.25">
      <c r="A6089" s="107" t="s">
        <v>28429</v>
      </c>
      <c r="B6089" s="10" t="s">
        <v>19548</v>
      </c>
      <c r="C6089" s="269" t="s">
        <v>30118</v>
      </c>
      <c r="D6089" s="841" t="s">
        <v>15644</v>
      </c>
      <c r="E6089" s="837">
        <v>4500</v>
      </c>
      <c r="F6089" s="269" t="s">
        <v>29348</v>
      </c>
      <c r="G6089" s="841" t="s">
        <v>29349</v>
      </c>
      <c r="H6089" s="842" t="s">
        <v>15906</v>
      </c>
      <c r="I6089" s="842" t="s">
        <v>16017</v>
      </c>
      <c r="J6089" s="107" t="s">
        <v>28437</v>
      </c>
      <c r="K6089" s="10" t="s">
        <v>28433</v>
      </c>
      <c r="L6089" s="10">
        <v>9</v>
      </c>
      <c r="M6089" s="838">
        <f t="shared" si="52"/>
        <v>40500</v>
      </c>
      <c r="N6089" s="10"/>
      <c r="O6089" s="107">
        <v>6</v>
      </c>
      <c r="P6089" s="838">
        <v>27000</v>
      </c>
      <c r="Q6089" s="10">
        <v>1</v>
      </c>
      <c r="R6089" s="107">
        <v>12</v>
      </c>
    </row>
    <row r="6090" spans="1:18" s="843" customFormat="1" ht="33.75" x14ac:dyDescent="0.25">
      <c r="A6090" s="107" t="s">
        <v>28429</v>
      </c>
      <c r="B6090" s="10" t="s">
        <v>19548</v>
      </c>
      <c r="C6090" s="269" t="s">
        <v>30118</v>
      </c>
      <c r="D6090" s="841" t="s">
        <v>15450</v>
      </c>
      <c r="E6090" s="837">
        <v>9000</v>
      </c>
      <c r="F6090" s="269" t="s">
        <v>29350</v>
      </c>
      <c r="G6090" s="841" t="s">
        <v>29351</v>
      </c>
      <c r="H6090" s="842" t="s">
        <v>15656</v>
      </c>
      <c r="I6090" s="842" t="s">
        <v>19093</v>
      </c>
      <c r="J6090" s="107" t="s">
        <v>19330</v>
      </c>
      <c r="K6090" s="10" t="s">
        <v>28433</v>
      </c>
      <c r="L6090" s="10">
        <v>9</v>
      </c>
      <c r="M6090" s="838">
        <f t="shared" si="52"/>
        <v>81000</v>
      </c>
      <c r="N6090" s="10"/>
      <c r="O6090" s="107">
        <v>6</v>
      </c>
      <c r="P6090" s="838">
        <v>54000</v>
      </c>
      <c r="Q6090" s="10">
        <v>1</v>
      </c>
      <c r="R6090" s="107">
        <v>12</v>
      </c>
    </row>
    <row r="6091" spans="1:18" s="843" customFormat="1" ht="33.75" x14ac:dyDescent="0.25">
      <c r="A6091" s="107" t="s">
        <v>28429</v>
      </c>
      <c r="B6091" s="10" t="s">
        <v>19548</v>
      </c>
      <c r="C6091" s="269" t="s">
        <v>30118</v>
      </c>
      <c r="D6091" s="841" t="s">
        <v>29352</v>
      </c>
      <c r="E6091" s="837">
        <v>10000</v>
      </c>
      <c r="F6091" s="269" t="s">
        <v>29353</v>
      </c>
      <c r="G6091" s="841" t="s">
        <v>29354</v>
      </c>
      <c r="H6091" s="842" t="s">
        <v>16683</v>
      </c>
      <c r="I6091" s="842" t="s">
        <v>19093</v>
      </c>
      <c r="J6091" s="107" t="s">
        <v>19576</v>
      </c>
      <c r="K6091" s="10" t="s">
        <v>28433</v>
      </c>
      <c r="L6091" s="10">
        <v>9</v>
      </c>
      <c r="M6091" s="838">
        <f t="shared" si="52"/>
        <v>90000</v>
      </c>
      <c r="N6091" s="10"/>
      <c r="O6091" s="107">
        <v>6</v>
      </c>
      <c r="P6091" s="838">
        <v>60000</v>
      </c>
      <c r="Q6091" s="10">
        <v>1</v>
      </c>
      <c r="R6091" s="107">
        <v>12</v>
      </c>
    </row>
    <row r="6092" spans="1:18" s="843" customFormat="1" ht="33.75" x14ac:dyDescent="0.25">
      <c r="A6092" s="107" t="s">
        <v>28429</v>
      </c>
      <c r="B6092" s="10" t="s">
        <v>19548</v>
      </c>
      <c r="C6092" s="269" t="s">
        <v>30118</v>
      </c>
      <c r="D6092" s="841" t="s">
        <v>29355</v>
      </c>
      <c r="E6092" s="837">
        <v>7000</v>
      </c>
      <c r="F6092" s="269" t="s">
        <v>29356</v>
      </c>
      <c r="G6092" s="841" t="s">
        <v>29357</v>
      </c>
      <c r="H6092" s="842" t="s">
        <v>16738</v>
      </c>
      <c r="I6092" s="842" t="s">
        <v>19093</v>
      </c>
      <c r="J6092" s="107" t="s">
        <v>19576</v>
      </c>
      <c r="K6092" s="10" t="s">
        <v>28433</v>
      </c>
      <c r="L6092" s="10">
        <v>9</v>
      </c>
      <c r="M6092" s="838">
        <f t="shared" si="52"/>
        <v>63000</v>
      </c>
      <c r="N6092" s="10"/>
      <c r="O6092" s="107">
        <v>6</v>
      </c>
      <c r="P6092" s="838">
        <v>42000</v>
      </c>
      <c r="Q6092" s="10">
        <v>1</v>
      </c>
      <c r="R6092" s="107">
        <v>12</v>
      </c>
    </row>
    <row r="6093" spans="1:18" s="843" customFormat="1" ht="33.75" x14ac:dyDescent="0.25">
      <c r="A6093" s="107" t="s">
        <v>28429</v>
      </c>
      <c r="B6093" s="10" t="s">
        <v>19548</v>
      </c>
      <c r="C6093" s="269" t="s">
        <v>30118</v>
      </c>
      <c r="D6093" s="841" t="s">
        <v>19345</v>
      </c>
      <c r="E6093" s="837">
        <v>4500</v>
      </c>
      <c r="F6093" s="269" t="s">
        <v>29358</v>
      </c>
      <c r="G6093" s="841" t="s">
        <v>29359</v>
      </c>
      <c r="H6093" s="842" t="s">
        <v>16694</v>
      </c>
      <c r="I6093" s="842" t="s">
        <v>19093</v>
      </c>
      <c r="J6093" s="107" t="s">
        <v>19576</v>
      </c>
      <c r="K6093" s="10" t="s">
        <v>28433</v>
      </c>
      <c r="L6093" s="10">
        <v>9</v>
      </c>
      <c r="M6093" s="838">
        <f t="shared" si="52"/>
        <v>40500</v>
      </c>
      <c r="N6093" s="10"/>
      <c r="O6093" s="107">
        <v>6</v>
      </c>
      <c r="P6093" s="838">
        <v>27000</v>
      </c>
      <c r="Q6093" s="10">
        <v>1</v>
      </c>
      <c r="R6093" s="107">
        <v>12</v>
      </c>
    </row>
    <row r="6094" spans="1:18" s="843" customFormat="1" ht="33.75" x14ac:dyDescent="0.25">
      <c r="A6094" s="107" t="s">
        <v>28429</v>
      </c>
      <c r="B6094" s="10" t="s">
        <v>19548</v>
      </c>
      <c r="C6094" s="269" t="s">
        <v>30118</v>
      </c>
      <c r="D6094" s="841" t="s">
        <v>29360</v>
      </c>
      <c r="E6094" s="837">
        <v>5000</v>
      </c>
      <c r="F6094" s="269" t="s">
        <v>29361</v>
      </c>
      <c r="G6094" s="841" t="s">
        <v>29362</v>
      </c>
      <c r="H6094" s="842" t="s">
        <v>16725</v>
      </c>
      <c r="I6094" s="842" t="s">
        <v>19093</v>
      </c>
      <c r="J6094" s="107" t="s">
        <v>19576</v>
      </c>
      <c r="K6094" s="10" t="s">
        <v>28433</v>
      </c>
      <c r="L6094" s="10">
        <v>9</v>
      </c>
      <c r="M6094" s="838">
        <f t="shared" si="52"/>
        <v>45000</v>
      </c>
      <c r="N6094" s="10"/>
      <c r="O6094" s="107">
        <v>6</v>
      </c>
      <c r="P6094" s="838">
        <v>30000</v>
      </c>
      <c r="Q6094" s="10">
        <v>1</v>
      </c>
      <c r="R6094" s="107">
        <v>12</v>
      </c>
    </row>
    <row r="6095" spans="1:18" s="843" customFormat="1" ht="33.75" x14ac:dyDescent="0.25">
      <c r="A6095" s="107" t="s">
        <v>28429</v>
      </c>
      <c r="B6095" s="10" t="s">
        <v>19548</v>
      </c>
      <c r="C6095" s="269" t="s">
        <v>30118</v>
      </c>
      <c r="D6095" s="841" t="s">
        <v>15595</v>
      </c>
      <c r="E6095" s="837">
        <v>7500</v>
      </c>
      <c r="F6095" s="269" t="s">
        <v>29363</v>
      </c>
      <c r="G6095" s="841" t="s">
        <v>29364</v>
      </c>
      <c r="H6095" s="842" t="s">
        <v>29365</v>
      </c>
      <c r="I6095" s="842" t="s">
        <v>19093</v>
      </c>
      <c r="J6095" s="107" t="s">
        <v>19576</v>
      </c>
      <c r="K6095" s="10" t="s">
        <v>28433</v>
      </c>
      <c r="L6095" s="10">
        <v>9</v>
      </c>
      <c r="M6095" s="838">
        <f t="shared" si="52"/>
        <v>67500</v>
      </c>
      <c r="N6095" s="10"/>
      <c r="O6095" s="107"/>
      <c r="P6095" s="838"/>
      <c r="Q6095" s="10"/>
      <c r="R6095" s="107"/>
    </row>
    <row r="6096" spans="1:18" s="843" customFormat="1" ht="33.75" x14ac:dyDescent="0.25">
      <c r="A6096" s="107" t="s">
        <v>28429</v>
      </c>
      <c r="B6096" s="10" t="s">
        <v>19548</v>
      </c>
      <c r="C6096" s="269" t="s">
        <v>30118</v>
      </c>
      <c r="D6096" s="841" t="s">
        <v>29366</v>
      </c>
      <c r="E6096" s="837">
        <v>8000</v>
      </c>
      <c r="F6096" s="269" t="s">
        <v>29367</v>
      </c>
      <c r="G6096" s="841" t="s">
        <v>29368</v>
      </c>
      <c r="H6096" s="842" t="s">
        <v>15498</v>
      </c>
      <c r="I6096" s="842" t="s">
        <v>19093</v>
      </c>
      <c r="J6096" s="107" t="s">
        <v>19330</v>
      </c>
      <c r="K6096" s="10" t="s">
        <v>28433</v>
      </c>
      <c r="L6096" s="10">
        <v>9</v>
      </c>
      <c r="M6096" s="838">
        <f t="shared" si="52"/>
        <v>72000</v>
      </c>
      <c r="N6096" s="10"/>
      <c r="O6096" s="107">
        <v>6</v>
      </c>
      <c r="P6096" s="838">
        <v>48000</v>
      </c>
      <c r="Q6096" s="10">
        <v>1</v>
      </c>
      <c r="R6096" s="107">
        <v>12</v>
      </c>
    </row>
    <row r="6097" spans="1:18" s="843" customFormat="1" ht="33.75" x14ac:dyDescent="0.25">
      <c r="A6097" s="107" t="s">
        <v>28429</v>
      </c>
      <c r="B6097" s="10" t="s">
        <v>19548</v>
      </c>
      <c r="C6097" s="269" t="s">
        <v>30118</v>
      </c>
      <c r="D6097" s="841" t="s">
        <v>15450</v>
      </c>
      <c r="E6097" s="837">
        <v>4500</v>
      </c>
      <c r="F6097" s="269" t="s">
        <v>29369</v>
      </c>
      <c r="G6097" s="841" t="s">
        <v>29370</v>
      </c>
      <c r="H6097" s="842" t="s">
        <v>15498</v>
      </c>
      <c r="I6097" s="842" t="s">
        <v>19093</v>
      </c>
      <c r="J6097" s="107" t="s">
        <v>19330</v>
      </c>
      <c r="K6097" s="10" t="s">
        <v>28433</v>
      </c>
      <c r="L6097" s="10">
        <v>9</v>
      </c>
      <c r="M6097" s="838">
        <f t="shared" si="52"/>
        <v>40500</v>
      </c>
      <c r="N6097" s="10"/>
      <c r="O6097" s="107">
        <v>6</v>
      </c>
      <c r="P6097" s="838">
        <v>27000</v>
      </c>
      <c r="Q6097" s="10">
        <v>1</v>
      </c>
      <c r="R6097" s="107">
        <v>12</v>
      </c>
    </row>
    <row r="6098" spans="1:18" s="843" customFormat="1" ht="33.75" x14ac:dyDescent="0.25">
      <c r="A6098" s="107" t="s">
        <v>28429</v>
      </c>
      <c r="B6098" s="10" t="s">
        <v>19548</v>
      </c>
      <c r="C6098" s="269" t="s">
        <v>30118</v>
      </c>
      <c r="D6098" s="841" t="s">
        <v>29371</v>
      </c>
      <c r="E6098" s="837">
        <v>1000</v>
      </c>
      <c r="F6098" s="269" t="s">
        <v>29372</v>
      </c>
      <c r="G6098" s="841" t="s">
        <v>29373</v>
      </c>
      <c r="H6098" s="842" t="s">
        <v>15906</v>
      </c>
      <c r="I6098" s="842" t="s">
        <v>16017</v>
      </c>
      <c r="J6098" s="107" t="s">
        <v>28437</v>
      </c>
      <c r="K6098" s="10" t="s">
        <v>28433</v>
      </c>
      <c r="L6098" s="10">
        <v>9</v>
      </c>
      <c r="M6098" s="838">
        <f t="shared" si="52"/>
        <v>9000</v>
      </c>
      <c r="N6098" s="10"/>
      <c r="O6098" s="107">
        <v>6</v>
      </c>
      <c r="P6098" s="838">
        <v>6000</v>
      </c>
      <c r="Q6098" s="10">
        <v>1</v>
      </c>
      <c r="R6098" s="107">
        <v>12</v>
      </c>
    </row>
    <row r="6099" spans="1:18" s="843" customFormat="1" ht="33.75" x14ac:dyDescent="0.25">
      <c r="A6099" s="107" t="s">
        <v>28429</v>
      </c>
      <c r="B6099" s="10" t="s">
        <v>19548</v>
      </c>
      <c r="C6099" s="269" t="s">
        <v>30118</v>
      </c>
      <c r="D6099" s="841" t="s">
        <v>19345</v>
      </c>
      <c r="E6099" s="837">
        <v>5000</v>
      </c>
      <c r="F6099" s="269" t="s">
        <v>29374</v>
      </c>
      <c r="G6099" s="841" t="s">
        <v>29375</v>
      </c>
      <c r="H6099" s="842" t="s">
        <v>16725</v>
      </c>
      <c r="I6099" s="842" t="s">
        <v>19093</v>
      </c>
      <c r="J6099" s="107" t="s">
        <v>19576</v>
      </c>
      <c r="K6099" s="10" t="s">
        <v>28433</v>
      </c>
      <c r="L6099" s="10">
        <v>9</v>
      </c>
      <c r="M6099" s="838">
        <f t="shared" si="52"/>
        <v>45000</v>
      </c>
      <c r="N6099" s="10"/>
      <c r="O6099" s="107">
        <v>6</v>
      </c>
      <c r="P6099" s="838">
        <v>30000</v>
      </c>
      <c r="Q6099" s="10">
        <v>1</v>
      </c>
      <c r="R6099" s="107">
        <v>12</v>
      </c>
    </row>
    <row r="6100" spans="1:18" s="843" customFormat="1" ht="33.75" x14ac:dyDescent="0.25">
      <c r="A6100" s="107" t="s">
        <v>28429</v>
      </c>
      <c r="B6100" s="10" t="s">
        <v>19548</v>
      </c>
      <c r="C6100" s="269" t="s">
        <v>30118</v>
      </c>
      <c r="D6100" s="841" t="s">
        <v>15482</v>
      </c>
      <c r="E6100" s="837">
        <v>3000</v>
      </c>
      <c r="F6100" s="269" t="s">
        <v>29376</v>
      </c>
      <c r="G6100" s="841" t="s">
        <v>29377</v>
      </c>
      <c r="H6100" s="842" t="s">
        <v>16685</v>
      </c>
      <c r="I6100" s="842" t="s">
        <v>28461</v>
      </c>
      <c r="J6100" s="107" t="s">
        <v>19576</v>
      </c>
      <c r="K6100" s="10" t="s">
        <v>28433</v>
      </c>
      <c r="L6100" s="10">
        <v>9</v>
      </c>
      <c r="M6100" s="838">
        <f t="shared" si="52"/>
        <v>27000</v>
      </c>
      <c r="N6100" s="10"/>
      <c r="O6100" s="107">
        <v>6</v>
      </c>
      <c r="P6100" s="838">
        <v>18000</v>
      </c>
      <c r="Q6100" s="10">
        <v>1</v>
      </c>
      <c r="R6100" s="107">
        <v>12</v>
      </c>
    </row>
    <row r="6101" spans="1:18" s="843" customFormat="1" ht="33.75" x14ac:dyDescent="0.25">
      <c r="A6101" s="107" t="s">
        <v>28429</v>
      </c>
      <c r="B6101" s="10" t="s">
        <v>19548</v>
      </c>
      <c r="C6101" s="269" t="s">
        <v>30118</v>
      </c>
      <c r="D6101" s="841" t="s">
        <v>15456</v>
      </c>
      <c r="E6101" s="837">
        <v>13000</v>
      </c>
      <c r="F6101" s="269" t="s">
        <v>29378</v>
      </c>
      <c r="G6101" s="841" t="s">
        <v>29379</v>
      </c>
      <c r="H6101" s="842" t="s">
        <v>16683</v>
      </c>
      <c r="I6101" s="842" t="s">
        <v>19093</v>
      </c>
      <c r="J6101" s="107" t="s">
        <v>19576</v>
      </c>
      <c r="K6101" s="10" t="s">
        <v>28471</v>
      </c>
      <c r="L6101" s="10">
        <v>9</v>
      </c>
      <c r="M6101" s="838">
        <f t="shared" si="52"/>
        <v>117000</v>
      </c>
      <c r="N6101" s="10"/>
      <c r="O6101" s="107"/>
      <c r="P6101" s="838"/>
      <c r="Q6101" s="10"/>
      <c r="R6101" s="107"/>
    </row>
    <row r="6102" spans="1:18" s="843" customFormat="1" ht="33.75" x14ac:dyDescent="0.25">
      <c r="A6102" s="107" t="s">
        <v>28429</v>
      </c>
      <c r="B6102" s="10" t="s">
        <v>19548</v>
      </c>
      <c r="C6102" s="269" t="s">
        <v>30118</v>
      </c>
      <c r="D6102" s="841" t="s">
        <v>28440</v>
      </c>
      <c r="E6102" s="837">
        <v>4500</v>
      </c>
      <c r="F6102" s="269" t="s">
        <v>29380</v>
      </c>
      <c r="G6102" s="841" t="s">
        <v>29381</v>
      </c>
      <c r="H6102" s="842" t="s">
        <v>16725</v>
      </c>
      <c r="I6102" s="842" t="s">
        <v>19093</v>
      </c>
      <c r="J6102" s="107" t="s">
        <v>19576</v>
      </c>
      <c r="K6102" s="10" t="s">
        <v>28433</v>
      </c>
      <c r="L6102" s="10">
        <v>9</v>
      </c>
      <c r="M6102" s="838">
        <f t="shared" si="52"/>
        <v>40500</v>
      </c>
      <c r="N6102" s="10"/>
      <c r="O6102" s="107">
        <v>6</v>
      </c>
      <c r="P6102" s="838">
        <v>27000</v>
      </c>
      <c r="Q6102" s="10">
        <v>1</v>
      </c>
      <c r="R6102" s="107">
        <v>12</v>
      </c>
    </row>
    <row r="6103" spans="1:18" s="843" customFormat="1" ht="33.75" x14ac:dyDescent="0.25">
      <c r="A6103" s="107" t="s">
        <v>28429</v>
      </c>
      <c r="B6103" s="10" t="s">
        <v>19548</v>
      </c>
      <c r="C6103" s="269" t="s">
        <v>30118</v>
      </c>
      <c r="D6103" s="841" t="s">
        <v>29382</v>
      </c>
      <c r="E6103" s="837">
        <v>3500</v>
      </c>
      <c r="F6103" s="269" t="s">
        <v>29383</v>
      </c>
      <c r="G6103" s="841" t="s">
        <v>29384</v>
      </c>
      <c r="H6103" s="842" t="s">
        <v>28874</v>
      </c>
      <c r="I6103" s="842" t="s">
        <v>16017</v>
      </c>
      <c r="J6103" s="107" t="s">
        <v>28437</v>
      </c>
      <c r="K6103" s="10" t="s">
        <v>28433</v>
      </c>
      <c r="L6103" s="10">
        <v>9</v>
      </c>
      <c r="M6103" s="838">
        <f t="shared" si="52"/>
        <v>31500</v>
      </c>
      <c r="N6103" s="10"/>
      <c r="O6103" s="107">
        <v>6</v>
      </c>
      <c r="P6103" s="838">
        <v>21000</v>
      </c>
      <c r="Q6103" s="10">
        <v>1</v>
      </c>
      <c r="R6103" s="107">
        <v>12</v>
      </c>
    </row>
    <row r="6104" spans="1:18" s="843" customFormat="1" ht="33.75" x14ac:dyDescent="0.25">
      <c r="A6104" s="107" t="s">
        <v>28429</v>
      </c>
      <c r="B6104" s="10" t="s">
        <v>19548</v>
      </c>
      <c r="C6104" s="269" t="s">
        <v>30118</v>
      </c>
      <c r="D6104" s="841" t="s">
        <v>19345</v>
      </c>
      <c r="E6104" s="837">
        <v>5000</v>
      </c>
      <c r="F6104" s="269" t="s">
        <v>18186</v>
      </c>
      <c r="G6104" s="841" t="s">
        <v>18187</v>
      </c>
      <c r="H6104" s="842" t="s">
        <v>16725</v>
      </c>
      <c r="I6104" s="842" t="s">
        <v>19093</v>
      </c>
      <c r="J6104" s="107" t="s">
        <v>19576</v>
      </c>
      <c r="K6104" s="10" t="s">
        <v>28433</v>
      </c>
      <c r="L6104" s="10">
        <v>9</v>
      </c>
      <c r="M6104" s="838">
        <f t="shared" si="52"/>
        <v>45000</v>
      </c>
      <c r="N6104" s="10"/>
      <c r="O6104" s="107">
        <v>6</v>
      </c>
      <c r="P6104" s="838">
        <v>30000</v>
      </c>
      <c r="Q6104" s="10">
        <v>1</v>
      </c>
      <c r="R6104" s="107">
        <v>12</v>
      </c>
    </row>
    <row r="6105" spans="1:18" s="843" customFormat="1" ht="33.75" x14ac:dyDescent="0.25">
      <c r="A6105" s="107" t="s">
        <v>28429</v>
      </c>
      <c r="B6105" s="10" t="s">
        <v>19548</v>
      </c>
      <c r="C6105" s="269" t="s">
        <v>30118</v>
      </c>
      <c r="D6105" s="841" t="s">
        <v>15644</v>
      </c>
      <c r="E6105" s="837">
        <v>3500</v>
      </c>
      <c r="F6105" s="269" t="s">
        <v>29385</v>
      </c>
      <c r="G6105" s="841" t="s">
        <v>29386</v>
      </c>
      <c r="H6105" s="842" t="s">
        <v>28769</v>
      </c>
      <c r="I6105" s="842" t="s">
        <v>16017</v>
      </c>
      <c r="J6105" s="107" t="s">
        <v>28437</v>
      </c>
      <c r="K6105" s="10" t="s">
        <v>28433</v>
      </c>
      <c r="L6105" s="10">
        <v>9</v>
      </c>
      <c r="M6105" s="838">
        <f t="shared" si="52"/>
        <v>31500</v>
      </c>
      <c r="N6105" s="10"/>
      <c r="O6105" s="107">
        <v>6</v>
      </c>
      <c r="P6105" s="838">
        <v>21000</v>
      </c>
      <c r="Q6105" s="10">
        <v>1</v>
      </c>
      <c r="R6105" s="107">
        <v>12</v>
      </c>
    </row>
    <row r="6106" spans="1:18" s="843" customFormat="1" ht="33.75" x14ac:dyDescent="0.25">
      <c r="A6106" s="107" t="s">
        <v>28429</v>
      </c>
      <c r="B6106" s="10" t="s">
        <v>19548</v>
      </c>
      <c r="C6106" s="269" t="s">
        <v>30118</v>
      </c>
      <c r="D6106" s="841" t="s">
        <v>29026</v>
      </c>
      <c r="E6106" s="837">
        <v>8000</v>
      </c>
      <c r="F6106" s="269" t="s">
        <v>29387</v>
      </c>
      <c r="G6106" s="841" t="s">
        <v>29388</v>
      </c>
      <c r="H6106" s="842" t="s">
        <v>15498</v>
      </c>
      <c r="I6106" s="842" t="s">
        <v>19093</v>
      </c>
      <c r="J6106" s="107" t="s">
        <v>19330</v>
      </c>
      <c r="K6106" s="10" t="s">
        <v>28433</v>
      </c>
      <c r="L6106" s="10">
        <v>9</v>
      </c>
      <c r="M6106" s="838">
        <f t="shared" si="52"/>
        <v>72000</v>
      </c>
      <c r="N6106" s="10"/>
      <c r="O6106" s="107">
        <v>6</v>
      </c>
      <c r="P6106" s="838">
        <v>48000</v>
      </c>
      <c r="Q6106" s="10">
        <v>1</v>
      </c>
      <c r="R6106" s="107">
        <v>12</v>
      </c>
    </row>
    <row r="6107" spans="1:18" s="843" customFormat="1" ht="33.75" x14ac:dyDescent="0.25">
      <c r="A6107" s="107" t="s">
        <v>28429</v>
      </c>
      <c r="B6107" s="10" t="s">
        <v>19548</v>
      </c>
      <c r="C6107" s="269" t="s">
        <v>30118</v>
      </c>
      <c r="D6107" s="841" t="s">
        <v>29213</v>
      </c>
      <c r="E6107" s="837">
        <v>3000</v>
      </c>
      <c r="F6107" s="269" t="s">
        <v>29389</v>
      </c>
      <c r="G6107" s="841" t="s">
        <v>29390</v>
      </c>
      <c r="H6107" s="842" t="s">
        <v>16717</v>
      </c>
      <c r="I6107" s="842" t="s">
        <v>19093</v>
      </c>
      <c r="J6107" s="107" t="s">
        <v>19330</v>
      </c>
      <c r="K6107" s="10" t="s">
        <v>28433</v>
      </c>
      <c r="L6107" s="10">
        <v>9</v>
      </c>
      <c r="M6107" s="838">
        <f t="shared" si="52"/>
        <v>27000</v>
      </c>
      <c r="N6107" s="10"/>
      <c r="O6107" s="107">
        <v>6</v>
      </c>
      <c r="P6107" s="838">
        <v>18000</v>
      </c>
      <c r="Q6107" s="10">
        <v>1</v>
      </c>
      <c r="R6107" s="107">
        <v>12</v>
      </c>
    </row>
    <row r="6108" spans="1:18" s="843" customFormat="1" ht="33.75" x14ac:dyDescent="0.25">
      <c r="A6108" s="107" t="s">
        <v>28429</v>
      </c>
      <c r="B6108" s="10" t="s">
        <v>19548</v>
      </c>
      <c r="C6108" s="269" t="s">
        <v>30118</v>
      </c>
      <c r="D6108" s="841" t="s">
        <v>15450</v>
      </c>
      <c r="E6108" s="837">
        <v>7000</v>
      </c>
      <c r="F6108" s="269" t="s">
        <v>29391</v>
      </c>
      <c r="G6108" s="841" t="s">
        <v>29392</v>
      </c>
      <c r="H6108" s="842" t="s">
        <v>15498</v>
      </c>
      <c r="I6108" s="842" t="s">
        <v>19093</v>
      </c>
      <c r="J6108" s="107" t="s">
        <v>19330</v>
      </c>
      <c r="K6108" s="10" t="s">
        <v>28433</v>
      </c>
      <c r="L6108" s="10">
        <v>9</v>
      </c>
      <c r="M6108" s="838">
        <f t="shared" si="52"/>
        <v>63000</v>
      </c>
      <c r="N6108" s="10"/>
      <c r="O6108" s="107">
        <v>6</v>
      </c>
      <c r="P6108" s="838">
        <v>42000</v>
      </c>
      <c r="Q6108" s="10">
        <v>1</v>
      </c>
      <c r="R6108" s="107">
        <v>12</v>
      </c>
    </row>
    <row r="6109" spans="1:18" s="843" customFormat="1" ht="33.75" x14ac:dyDescent="0.25">
      <c r="A6109" s="107" t="s">
        <v>28429</v>
      </c>
      <c r="B6109" s="10" t="s">
        <v>19548</v>
      </c>
      <c r="C6109" s="269" t="s">
        <v>30118</v>
      </c>
      <c r="D6109" s="841" t="s">
        <v>29393</v>
      </c>
      <c r="E6109" s="837">
        <v>13000</v>
      </c>
      <c r="F6109" s="269" t="s">
        <v>29394</v>
      </c>
      <c r="G6109" s="841" t="s">
        <v>29395</v>
      </c>
      <c r="H6109" s="842" t="s">
        <v>16725</v>
      </c>
      <c r="I6109" s="842" t="s">
        <v>19093</v>
      </c>
      <c r="J6109" s="107" t="s">
        <v>19576</v>
      </c>
      <c r="K6109" s="10" t="s">
        <v>28471</v>
      </c>
      <c r="L6109" s="10">
        <v>9</v>
      </c>
      <c r="M6109" s="838">
        <f t="shared" si="52"/>
        <v>117000</v>
      </c>
      <c r="N6109" s="10"/>
      <c r="O6109" s="107">
        <v>6</v>
      </c>
      <c r="P6109" s="838">
        <v>78000</v>
      </c>
      <c r="Q6109" s="10">
        <v>1</v>
      </c>
      <c r="R6109" s="107">
        <v>12</v>
      </c>
    </row>
    <row r="6110" spans="1:18" s="843" customFormat="1" ht="33.75" x14ac:dyDescent="0.25">
      <c r="A6110" s="107" t="s">
        <v>28429</v>
      </c>
      <c r="B6110" s="10" t="s">
        <v>19548</v>
      </c>
      <c r="C6110" s="269" t="s">
        <v>30118</v>
      </c>
      <c r="D6110" s="841" t="s">
        <v>28816</v>
      </c>
      <c r="E6110" s="837">
        <v>1100</v>
      </c>
      <c r="F6110" s="269" t="s">
        <v>29396</v>
      </c>
      <c r="G6110" s="841" t="s">
        <v>29397</v>
      </c>
      <c r="H6110" s="842" t="s">
        <v>15585</v>
      </c>
      <c r="I6110" s="842" t="s">
        <v>19587</v>
      </c>
      <c r="J6110" s="107" t="s">
        <v>17552</v>
      </c>
      <c r="K6110" s="10" t="s">
        <v>28433</v>
      </c>
      <c r="L6110" s="10">
        <v>9</v>
      </c>
      <c r="M6110" s="838">
        <f t="shared" si="52"/>
        <v>9900</v>
      </c>
      <c r="N6110" s="10"/>
      <c r="O6110" s="107">
        <v>6</v>
      </c>
      <c r="P6110" s="838">
        <v>6600</v>
      </c>
      <c r="Q6110" s="10">
        <v>1</v>
      </c>
      <c r="R6110" s="107">
        <v>12</v>
      </c>
    </row>
    <row r="6111" spans="1:18" s="843" customFormat="1" ht="33.75" x14ac:dyDescent="0.25">
      <c r="A6111" s="107" t="s">
        <v>28429</v>
      </c>
      <c r="B6111" s="10" t="s">
        <v>19548</v>
      </c>
      <c r="C6111" s="269" t="s">
        <v>30118</v>
      </c>
      <c r="D6111" s="841" t="s">
        <v>29398</v>
      </c>
      <c r="E6111" s="837">
        <v>9000</v>
      </c>
      <c r="F6111" s="269" t="s">
        <v>29399</v>
      </c>
      <c r="G6111" s="841" t="s">
        <v>29400</v>
      </c>
      <c r="H6111" s="842" t="s">
        <v>29401</v>
      </c>
      <c r="I6111" s="842" t="s">
        <v>19093</v>
      </c>
      <c r="J6111" s="107" t="s">
        <v>19576</v>
      </c>
      <c r="K6111" s="10" t="s">
        <v>28433</v>
      </c>
      <c r="L6111" s="10">
        <v>9</v>
      </c>
      <c r="M6111" s="838">
        <f t="shared" si="52"/>
        <v>81000</v>
      </c>
      <c r="N6111" s="10"/>
      <c r="O6111" s="107">
        <v>6</v>
      </c>
      <c r="P6111" s="838">
        <v>54000</v>
      </c>
      <c r="Q6111" s="10">
        <v>1</v>
      </c>
      <c r="R6111" s="107">
        <v>12</v>
      </c>
    </row>
    <row r="6112" spans="1:18" s="843" customFormat="1" ht="33.75" x14ac:dyDescent="0.25">
      <c r="A6112" s="107" t="s">
        <v>28429</v>
      </c>
      <c r="B6112" s="10" t="s">
        <v>19548</v>
      </c>
      <c r="C6112" s="269" t="s">
        <v>30118</v>
      </c>
      <c r="D6112" s="841" t="s">
        <v>29402</v>
      </c>
      <c r="E6112" s="837">
        <v>2000</v>
      </c>
      <c r="F6112" s="269" t="s">
        <v>29403</v>
      </c>
      <c r="G6112" s="841" t="s">
        <v>29404</v>
      </c>
      <c r="H6112" s="842" t="s">
        <v>15644</v>
      </c>
      <c r="I6112" s="842" t="s">
        <v>16017</v>
      </c>
      <c r="J6112" s="107" t="s">
        <v>28437</v>
      </c>
      <c r="K6112" s="10" t="s">
        <v>28433</v>
      </c>
      <c r="L6112" s="10">
        <v>9</v>
      </c>
      <c r="M6112" s="838">
        <f t="shared" si="52"/>
        <v>18000</v>
      </c>
      <c r="N6112" s="10"/>
      <c r="O6112" s="107">
        <v>6</v>
      </c>
      <c r="P6112" s="838">
        <v>12000</v>
      </c>
      <c r="Q6112" s="10">
        <v>1</v>
      </c>
      <c r="R6112" s="107">
        <v>12</v>
      </c>
    </row>
    <row r="6113" spans="1:18" s="843" customFormat="1" ht="33.75" x14ac:dyDescent="0.25">
      <c r="A6113" s="107" t="s">
        <v>28429</v>
      </c>
      <c r="B6113" s="10" t="s">
        <v>19548</v>
      </c>
      <c r="C6113" s="269" t="s">
        <v>30118</v>
      </c>
      <c r="D6113" s="841" t="s">
        <v>15678</v>
      </c>
      <c r="E6113" s="837">
        <v>1800</v>
      </c>
      <c r="F6113" s="269" t="s">
        <v>29405</v>
      </c>
      <c r="G6113" s="841" t="s">
        <v>29406</v>
      </c>
      <c r="H6113" s="842" t="s">
        <v>15585</v>
      </c>
      <c r="I6113" s="842" t="s">
        <v>19587</v>
      </c>
      <c r="J6113" s="107" t="s">
        <v>15678</v>
      </c>
      <c r="K6113" s="10" t="s">
        <v>28433</v>
      </c>
      <c r="L6113" s="10">
        <v>9</v>
      </c>
      <c r="M6113" s="838">
        <f t="shared" si="52"/>
        <v>16200</v>
      </c>
      <c r="N6113" s="10"/>
      <c r="O6113" s="107">
        <v>6</v>
      </c>
      <c r="P6113" s="838">
        <v>10800</v>
      </c>
      <c r="Q6113" s="10">
        <v>1</v>
      </c>
      <c r="R6113" s="107">
        <v>12</v>
      </c>
    </row>
    <row r="6114" spans="1:18" s="843" customFormat="1" ht="33.75" x14ac:dyDescent="0.25">
      <c r="A6114" s="107" t="s">
        <v>28429</v>
      </c>
      <c r="B6114" s="10" t="s">
        <v>19548</v>
      </c>
      <c r="C6114" s="269" t="s">
        <v>30118</v>
      </c>
      <c r="D6114" s="841" t="s">
        <v>28468</v>
      </c>
      <c r="E6114" s="837">
        <v>10000</v>
      </c>
      <c r="F6114" s="269">
        <v>10286204</v>
      </c>
      <c r="G6114" s="841" t="s">
        <v>29407</v>
      </c>
      <c r="H6114" s="842" t="s">
        <v>15834</v>
      </c>
      <c r="I6114" s="842" t="s">
        <v>19093</v>
      </c>
      <c r="J6114" s="107" t="s">
        <v>19576</v>
      </c>
      <c r="K6114" s="10"/>
      <c r="L6114" s="10"/>
      <c r="M6114" s="838"/>
      <c r="N6114" s="10" t="s">
        <v>28471</v>
      </c>
      <c r="O6114" s="107">
        <v>3</v>
      </c>
      <c r="P6114" s="838">
        <v>30000</v>
      </c>
      <c r="Q6114" s="10">
        <v>1</v>
      </c>
      <c r="R6114" s="107">
        <v>12</v>
      </c>
    </row>
    <row r="6115" spans="1:18" s="843" customFormat="1" ht="33.75" x14ac:dyDescent="0.25">
      <c r="A6115" s="107" t="s">
        <v>28429</v>
      </c>
      <c r="B6115" s="10" t="s">
        <v>19548</v>
      </c>
      <c r="C6115" s="269" t="s">
        <v>30118</v>
      </c>
      <c r="D6115" s="841" t="s">
        <v>28498</v>
      </c>
      <c r="E6115" s="837">
        <v>4500</v>
      </c>
      <c r="F6115" s="269" t="s">
        <v>29408</v>
      </c>
      <c r="G6115" s="841" t="s">
        <v>29409</v>
      </c>
      <c r="H6115" s="842" t="s">
        <v>16725</v>
      </c>
      <c r="I6115" s="842" t="s">
        <v>19093</v>
      </c>
      <c r="J6115" s="107" t="s">
        <v>19576</v>
      </c>
      <c r="K6115" s="10" t="s">
        <v>28433</v>
      </c>
      <c r="L6115" s="10">
        <v>9</v>
      </c>
      <c r="M6115" s="838">
        <f t="shared" ref="M6115:M6127" si="53">E6115*L6115</f>
        <v>40500</v>
      </c>
      <c r="N6115" s="10"/>
      <c r="O6115" s="107">
        <v>6</v>
      </c>
      <c r="P6115" s="838">
        <v>27000</v>
      </c>
      <c r="Q6115" s="10">
        <v>1</v>
      </c>
      <c r="R6115" s="107">
        <v>12</v>
      </c>
    </row>
    <row r="6116" spans="1:18" s="843" customFormat="1" ht="33.75" x14ac:dyDescent="0.25">
      <c r="A6116" s="107" t="s">
        <v>28429</v>
      </c>
      <c r="B6116" s="10" t="s">
        <v>19548</v>
      </c>
      <c r="C6116" s="269" t="s">
        <v>30118</v>
      </c>
      <c r="D6116" s="841" t="s">
        <v>29410</v>
      </c>
      <c r="E6116" s="837">
        <v>9000</v>
      </c>
      <c r="F6116" s="269" t="s">
        <v>29411</v>
      </c>
      <c r="G6116" s="841" t="s">
        <v>29412</v>
      </c>
      <c r="H6116" s="842" t="s">
        <v>16692</v>
      </c>
      <c r="I6116" s="842" t="s">
        <v>19093</v>
      </c>
      <c r="J6116" s="107" t="s">
        <v>19330</v>
      </c>
      <c r="K6116" s="10" t="s">
        <v>28433</v>
      </c>
      <c r="L6116" s="10">
        <v>9</v>
      </c>
      <c r="M6116" s="838">
        <f t="shared" si="53"/>
        <v>81000</v>
      </c>
      <c r="N6116" s="10"/>
      <c r="O6116" s="107">
        <v>6</v>
      </c>
      <c r="P6116" s="838">
        <v>54000</v>
      </c>
      <c r="Q6116" s="10">
        <v>1</v>
      </c>
      <c r="R6116" s="107">
        <v>12</v>
      </c>
    </row>
    <row r="6117" spans="1:18" s="843" customFormat="1" ht="33.75" x14ac:dyDescent="0.25">
      <c r="A6117" s="107" t="s">
        <v>28429</v>
      </c>
      <c r="B6117" s="10" t="s">
        <v>19548</v>
      </c>
      <c r="C6117" s="269" t="s">
        <v>30118</v>
      </c>
      <c r="D6117" s="841" t="s">
        <v>29413</v>
      </c>
      <c r="E6117" s="837">
        <v>9000</v>
      </c>
      <c r="F6117" s="269" t="s">
        <v>29414</v>
      </c>
      <c r="G6117" s="841" t="s">
        <v>29415</v>
      </c>
      <c r="H6117" s="842" t="s">
        <v>16355</v>
      </c>
      <c r="I6117" s="842" t="s">
        <v>19093</v>
      </c>
      <c r="J6117" s="107" t="s">
        <v>19330</v>
      </c>
      <c r="K6117" s="10" t="s">
        <v>28433</v>
      </c>
      <c r="L6117" s="10">
        <v>9</v>
      </c>
      <c r="M6117" s="838">
        <f t="shared" si="53"/>
        <v>81000</v>
      </c>
      <c r="N6117" s="10"/>
      <c r="O6117" s="107">
        <v>6</v>
      </c>
      <c r="P6117" s="838">
        <v>54000</v>
      </c>
      <c r="Q6117" s="10">
        <v>1</v>
      </c>
      <c r="R6117" s="107">
        <v>12</v>
      </c>
    </row>
    <row r="6118" spans="1:18" s="843" customFormat="1" ht="33.75" x14ac:dyDescent="0.25">
      <c r="A6118" s="107" t="s">
        <v>28429</v>
      </c>
      <c r="B6118" s="10" t="s">
        <v>19548</v>
      </c>
      <c r="C6118" s="269" t="s">
        <v>30118</v>
      </c>
      <c r="D6118" s="841" t="s">
        <v>28446</v>
      </c>
      <c r="E6118" s="837">
        <v>2900</v>
      </c>
      <c r="F6118" s="269" t="s">
        <v>29416</v>
      </c>
      <c r="G6118" s="841" t="s">
        <v>29417</v>
      </c>
      <c r="H6118" s="842" t="s">
        <v>16719</v>
      </c>
      <c r="I6118" s="842" t="s">
        <v>19090</v>
      </c>
      <c r="J6118" s="107" t="s">
        <v>19330</v>
      </c>
      <c r="K6118" s="10" t="s">
        <v>28433</v>
      </c>
      <c r="L6118" s="10">
        <v>9</v>
      </c>
      <c r="M6118" s="838">
        <f t="shared" si="53"/>
        <v>26100</v>
      </c>
      <c r="N6118" s="10"/>
      <c r="O6118" s="107">
        <v>6</v>
      </c>
      <c r="P6118" s="838">
        <v>17400</v>
      </c>
      <c r="Q6118" s="10">
        <v>1</v>
      </c>
      <c r="R6118" s="107">
        <v>12</v>
      </c>
    </row>
    <row r="6119" spans="1:18" s="843" customFormat="1" ht="33.75" x14ac:dyDescent="0.25">
      <c r="A6119" s="107" t="s">
        <v>28429</v>
      </c>
      <c r="B6119" s="10" t="s">
        <v>19548</v>
      </c>
      <c r="C6119" s="269" t="s">
        <v>30118</v>
      </c>
      <c r="D6119" s="841" t="s">
        <v>28540</v>
      </c>
      <c r="E6119" s="837">
        <v>8500</v>
      </c>
      <c r="F6119" s="269" t="s">
        <v>29418</v>
      </c>
      <c r="G6119" s="841" t="s">
        <v>29419</v>
      </c>
      <c r="H6119" s="842" t="s">
        <v>16717</v>
      </c>
      <c r="I6119" s="842" t="s">
        <v>19093</v>
      </c>
      <c r="J6119" s="107" t="s">
        <v>19330</v>
      </c>
      <c r="K6119" s="10" t="s">
        <v>28433</v>
      </c>
      <c r="L6119" s="10">
        <v>9</v>
      </c>
      <c r="M6119" s="838">
        <f t="shared" si="53"/>
        <v>76500</v>
      </c>
      <c r="N6119" s="10"/>
      <c r="O6119" s="107"/>
      <c r="P6119" s="838"/>
      <c r="Q6119" s="10"/>
      <c r="R6119" s="107"/>
    </row>
    <row r="6120" spans="1:18" s="843" customFormat="1" ht="33.75" x14ac:dyDescent="0.25">
      <c r="A6120" s="107" t="s">
        <v>28429</v>
      </c>
      <c r="B6120" s="10" t="s">
        <v>19548</v>
      </c>
      <c r="C6120" s="269" t="s">
        <v>30118</v>
      </c>
      <c r="D6120" s="841" t="s">
        <v>29420</v>
      </c>
      <c r="E6120" s="837">
        <v>6000</v>
      </c>
      <c r="F6120" s="269" t="s">
        <v>29421</v>
      </c>
      <c r="G6120" s="841" t="s">
        <v>29422</v>
      </c>
      <c r="H6120" s="842" t="s">
        <v>29423</v>
      </c>
      <c r="I6120" s="842" t="s">
        <v>19090</v>
      </c>
      <c r="J6120" s="107" t="s">
        <v>19330</v>
      </c>
      <c r="K6120" s="10" t="s">
        <v>28433</v>
      </c>
      <c r="L6120" s="10">
        <v>9</v>
      </c>
      <c r="M6120" s="838">
        <f t="shared" si="53"/>
        <v>54000</v>
      </c>
      <c r="N6120" s="10"/>
      <c r="O6120" s="107">
        <v>6</v>
      </c>
      <c r="P6120" s="838">
        <v>36000</v>
      </c>
      <c r="Q6120" s="10">
        <v>1</v>
      </c>
      <c r="R6120" s="107">
        <v>12</v>
      </c>
    </row>
    <row r="6121" spans="1:18" s="843" customFormat="1" ht="33.75" x14ac:dyDescent="0.25">
      <c r="A6121" s="107" t="s">
        <v>28429</v>
      </c>
      <c r="B6121" s="10" t="s">
        <v>19548</v>
      </c>
      <c r="C6121" s="269" t="s">
        <v>30118</v>
      </c>
      <c r="D6121" s="841" t="s">
        <v>29424</v>
      </c>
      <c r="E6121" s="837">
        <v>7000</v>
      </c>
      <c r="F6121" s="269" t="s">
        <v>29425</v>
      </c>
      <c r="G6121" s="841" t="s">
        <v>29426</v>
      </c>
      <c r="H6121" s="842" t="s">
        <v>16728</v>
      </c>
      <c r="I6121" s="842" t="s">
        <v>19093</v>
      </c>
      <c r="J6121" s="107" t="s">
        <v>19576</v>
      </c>
      <c r="K6121" s="10" t="s">
        <v>28433</v>
      </c>
      <c r="L6121" s="10">
        <v>9</v>
      </c>
      <c r="M6121" s="838">
        <f t="shared" si="53"/>
        <v>63000</v>
      </c>
      <c r="N6121" s="10"/>
      <c r="O6121" s="107">
        <v>6</v>
      </c>
      <c r="P6121" s="838">
        <v>42000</v>
      </c>
      <c r="Q6121" s="10">
        <v>1</v>
      </c>
      <c r="R6121" s="107">
        <v>12</v>
      </c>
    </row>
    <row r="6122" spans="1:18" s="843" customFormat="1" ht="33.75" x14ac:dyDescent="0.25">
      <c r="A6122" s="107" t="s">
        <v>28429</v>
      </c>
      <c r="B6122" s="10" t="s">
        <v>19548</v>
      </c>
      <c r="C6122" s="269" t="s">
        <v>30118</v>
      </c>
      <c r="D6122" s="841" t="s">
        <v>29083</v>
      </c>
      <c r="E6122" s="837">
        <v>8500</v>
      </c>
      <c r="F6122" s="269" t="s">
        <v>29427</v>
      </c>
      <c r="G6122" s="841" t="s">
        <v>29428</v>
      </c>
      <c r="H6122" s="842" t="s">
        <v>15575</v>
      </c>
      <c r="I6122" s="842" t="s">
        <v>19093</v>
      </c>
      <c r="J6122" s="107" t="s">
        <v>19330</v>
      </c>
      <c r="K6122" s="10" t="s">
        <v>28433</v>
      </c>
      <c r="L6122" s="10">
        <v>9</v>
      </c>
      <c r="M6122" s="838">
        <f t="shared" si="53"/>
        <v>76500</v>
      </c>
      <c r="N6122" s="10"/>
      <c r="O6122" s="107">
        <v>6</v>
      </c>
      <c r="P6122" s="838">
        <v>51000</v>
      </c>
      <c r="Q6122" s="10">
        <v>1</v>
      </c>
      <c r="R6122" s="107">
        <v>12</v>
      </c>
    </row>
    <row r="6123" spans="1:18" s="843" customFormat="1" ht="33.75" x14ac:dyDescent="0.25">
      <c r="A6123" s="107" t="s">
        <v>28429</v>
      </c>
      <c r="B6123" s="10" t="s">
        <v>19548</v>
      </c>
      <c r="C6123" s="269" t="s">
        <v>30118</v>
      </c>
      <c r="D6123" s="841" t="s">
        <v>29047</v>
      </c>
      <c r="E6123" s="837">
        <v>7500</v>
      </c>
      <c r="F6123" s="269" t="s">
        <v>29429</v>
      </c>
      <c r="G6123" s="841" t="s">
        <v>29430</v>
      </c>
      <c r="H6123" s="842" t="s">
        <v>29239</v>
      </c>
      <c r="I6123" s="842" t="s">
        <v>19093</v>
      </c>
      <c r="J6123" s="107" t="s">
        <v>19330</v>
      </c>
      <c r="K6123" s="10" t="s">
        <v>28433</v>
      </c>
      <c r="L6123" s="10">
        <v>9</v>
      </c>
      <c r="M6123" s="838">
        <f t="shared" si="53"/>
        <v>67500</v>
      </c>
      <c r="N6123" s="10"/>
      <c r="O6123" s="107"/>
      <c r="P6123" s="838"/>
      <c r="Q6123" s="10"/>
      <c r="R6123" s="107"/>
    </row>
    <row r="6124" spans="1:18" s="843" customFormat="1" ht="33.75" x14ac:dyDescent="0.25">
      <c r="A6124" s="107" t="s">
        <v>28429</v>
      </c>
      <c r="B6124" s="10" t="s">
        <v>19548</v>
      </c>
      <c r="C6124" s="269" t="s">
        <v>30118</v>
      </c>
      <c r="D6124" s="841" t="s">
        <v>15498</v>
      </c>
      <c r="E6124" s="837">
        <v>4500</v>
      </c>
      <c r="F6124" s="269" t="s">
        <v>29431</v>
      </c>
      <c r="G6124" s="841" t="s">
        <v>29432</v>
      </c>
      <c r="H6124" s="842" t="s">
        <v>15498</v>
      </c>
      <c r="I6124" s="842" t="s">
        <v>19093</v>
      </c>
      <c r="J6124" s="107" t="s">
        <v>19330</v>
      </c>
      <c r="K6124" s="10" t="s">
        <v>28433</v>
      </c>
      <c r="L6124" s="10">
        <v>9</v>
      </c>
      <c r="M6124" s="838">
        <f t="shared" si="53"/>
        <v>40500</v>
      </c>
      <c r="N6124" s="10"/>
      <c r="O6124" s="107">
        <v>6</v>
      </c>
      <c r="P6124" s="838">
        <v>27000</v>
      </c>
      <c r="Q6124" s="10">
        <v>1</v>
      </c>
      <c r="R6124" s="107">
        <v>12</v>
      </c>
    </row>
    <row r="6125" spans="1:18" s="843" customFormat="1" ht="33.75" x14ac:dyDescent="0.25">
      <c r="A6125" s="107" t="s">
        <v>28429</v>
      </c>
      <c r="B6125" s="10" t="s">
        <v>19548</v>
      </c>
      <c r="C6125" s="269" t="s">
        <v>30118</v>
      </c>
      <c r="D6125" s="841" t="s">
        <v>29433</v>
      </c>
      <c r="E6125" s="837">
        <v>6500</v>
      </c>
      <c r="F6125" s="269" t="s">
        <v>29434</v>
      </c>
      <c r="G6125" s="841" t="s">
        <v>29435</v>
      </c>
      <c r="H6125" s="842" t="s">
        <v>16725</v>
      </c>
      <c r="I6125" s="842" t="s">
        <v>19093</v>
      </c>
      <c r="J6125" s="107" t="s">
        <v>19576</v>
      </c>
      <c r="K6125" s="10" t="s">
        <v>28433</v>
      </c>
      <c r="L6125" s="10">
        <v>9</v>
      </c>
      <c r="M6125" s="838">
        <f t="shared" si="53"/>
        <v>58500</v>
      </c>
      <c r="N6125" s="10"/>
      <c r="O6125" s="107">
        <v>6</v>
      </c>
      <c r="P6125" s="838">
        <v>39000</v>
      </c>
      <c r="Q6125" s="10">
        <v>1</v>
      </c>
      <c r="R6125" s="107">
        <v>12</v>
      </c>
    </row>
    <row r="6126" spans="1:18" s="843" customFormat="1" ht="33.75" x14ac:dyDescent="0.25">
      <c r="A6126" s="107" t="s">
        <v>28429</v>
      </c>
      <c r="B6126" s="10" t="s">
        <v>19548</v>
      </c>
      <c r="C6126" s="269" t="s">
        <v>30118</v>
      </c>
      <c r="D6126" s="841" t="s">
        <v>29436</v>
      </c>
      <c r="E6126" s="837">
        <v>5000</v>
      </c>
      <c r="F6126" s="269" t="s">
        <v>29437</v>
      </c>
      <c r="G6126" s="841" t="s">
        <v>29438</v>
      </c>
      <c r="H6126" s="842" t="s">
        <v>15575</v>
      </c>
      <c r="I6126" s="842" t="s">
        <v>19093</v>
      </c>
      <c r="J6126" s="107" t="s">
        <v>19330</v>
      </c>
      <c r="K6126" s="10" t="s">
        <v>28433</v>
      </c>
      <c r="L6126" s="10">
        <v>9</v>
      </c>
      <c r="M6126" s="838">
        <f t="shared" si="53"/>
        <v>45000</v>
      </c>
      <c r="N6126" s="10"/>
      <c r="O6126" s="107">
        <v>6</v>
      </c>
      <c r="P6126" s="838">
        <v>30000</v>
      </c>
      <c r="Q6126" s="10">
        <v>1</v>
      </c>
      <c r="R6126" s="107">
        <v>12</v>
      </c>
    </row>
    <row r="6127" spans="1:18" s="843" customFormat="1" ht="33.75" x14ac:dyDescent="0.25">
      <c r="A6127" s="107" t="s">
        <v>28429</v>
      </c>
      <c r="B6127" s="10" t="s">
        <v>19548</v>
      </c>
      <c r="C6127" s="269" t="s">
        <v>30118</v>
      </c>
      <c r="D6127" s="841" t="s">
        <v>19345</v>
      </c>
      <c r="E6127" s="837">
        <v>4500</v>
      </c>
      <c r="F6127" s="269" t="s">
        <v>29439</v>
      </c>
      <c r="G6127" s="841" t="s">
        <v>29440</v>
      </c>
      <c r="H6127" s="842" t="s">
        <v>17259</v>
      </c>
      <c r="I6127" s="842" t="s">
        <v>19093</v>
      </c>
      <c r="J6127" s="107" t="s">
        <v>19576</v>
      </c>
      <c r="K6127" s="10" t="s">
        <v>28433</v>
      </c>
      <c r="L6127" s="10">
        <v>9</v>
      </c>
      <c r="M6127" s="838">
        <f t="shared" si="53"/>
        <v>40500</v>
      </c>
      <c r="N6127" s="10"/>
      <c r="O6127" s="107">
        <v>6</v>
      </c>
      <c r="P6127" s="838">
        <v>27000</v>
      </c>
      <c r="Q6127" s="10">
        <v>1</v>
      </c>
      <c r="R6127" s="107">
        <v>12</v>
      </c>
    </row>
    <row r="6128" spans="1:18" s="843" customFormat="1" ht="33.75" x14ac:dyDescent="0.25">
      <c r="A6128" s="107" t="s">
        <v>28429</v>
      </c>
      <c r="B6128" s="10" t="s">
        <v>19548</v>
      </c>
      <c r="C6128" s="269" t="s">
        <v>30118</v>
      </c>
      <c r="D6128" s="841" t="s">
        <v>28468</v>
      </c>
      <c r="E6128" s="837">
        <v>10000</v>
      </c>
      <c r="F6128" s="269">
        <v>16772176</v>
      </c>
      <c r="G6128" s="841" t="s">
        <v>29441</v>
      </c>
      <c r="H6128" s="842" t="s">
        <v>19911</v>
      </c>
      <c r="I6128" s="842" t="s">
        <v>19093</v>
      </c>
      <c r="J6128" s="107" t="s">
        <v>19576</v>
      </c>
      <c r="K6128" s="10"/>
      <c r="L6128" s="10"/>
      <c r="M6128" s="838"/>
      <c r="N6128" s="10" t="s">
        <v>28471</v>
      </c>
      <c r="O6128" s="107">
        <v>3</v>
      </c>
      <c r="P6128" s="838">
        <v>30000</v>
      </c>
      <c r="Q6128" s="10">
        <v>1</v>
      </c>
      <c r="R6128" s="107">
        <v>12</v>
      </c>
    </row>
    <row r="6129" spans="1:18" s="843" customFormat="1" ht="33.75" x14ac:dyDescent="0.25">
      <c r="A6129" s="107" t="s">
        <v>28429</v>
      </c>
      <c r="B6129" s="10" t="s">
        <v>19548</v>
      </c>
      <c r="C6129" s="269" t="s">
        <v>30118</v>
      </c>
      <c r="D6129" s="841" t="s">
        <v>28580</v>
      </c>
      <c r="E6129" s="837">
        <v>4500</v>
      </c>
      <c r="F6129" s="269" t="s">
        <v>29442</v>
      </c>
      <c r="G6129" s="841" t="s">
        <v>29443</v>
      </c>
      <c r="H6129" s="842" t="s">
        <v>16687</v>
      </c>
      <c r="I6129" s="842" t="s">
        <v>16017</v>
      </c>
      <c r="J6129" s="107" t="s">
        <v>28437</v>
      </c>
      <c r="K6129" s="10" t="s">
        <v>28433</v>
      </c>
      <c r="L6129" s="10">
        <v>9</v>
      </c>
      <c r="M6129" s="838">
        <f t="shared" ref="M6129:M6142" si="54">E6129*L6129</f>
        <v>40500</v>
      </c>
      <c r="N6129" s="10"/>
      <c r="O6129" s="107">
        <v>6</v>
      </c>
      <c r="P6129" s="838">
        <v>27000</v>
      </c>
      <c r="Q6129" s="10">
        <v>1</v>
      </c>
      <c r="R6129" s="107">
        <v>12</v>
      </c>
    </row>
    <row r="6130" spans="1:18" s="843" customFormat="1" ht="33.75" x14ac:dyDescent="0.25">
      <c r="A6130" s="107" t="s">
        <v>28429</v>
      </c>
      <c r="B6130" s="10" t="s">
        <v>19548</v>
      </c>
      <c r="C6130" s="269" t="s">
        <v>30118</v>
      </c>
      <c r="D6130" s="841" t="s">
        <v>29083</v>
      </c>
      <c r="E6130" s="837">
        <v>8500</v>
      </c>
      <c r="F6130" s="269" t="s">
        <v>29444</v>
      </c>
      <c r="G6130" s="841" t="s">
        <v>29445</v>
      </c>
      <c r="H6130" s="842" t="s">
        <v>29205</v>
      </c>
      <c r="I6130" s="842" t="s">
        <v>19093</v>
      </c>
      <c r="J6130" s="107" t="s">
        <v>19330</v>
      </c>
      <c r="K6130" s="10" t="s">
        <v>28433</v>
      </c>
      <c r="L6130" s="10">
        <v>9</v>
      </c>
      <c r="M6130" s="838">
        <f t="shared" si="54"/>
        <v>76500</v>
      </c>
      <c r="N6130" s="10"/>
      <c r="O6130" s="107"/>
      <c r="P6130" s="838"/>
      <c r="Q6130" s="10"/>
      <c r="R6130" s="107"/>
    </row>
    <row r="6131" spans="1:18" s="843" customFormat="1" ht="33.75" x14ac:dyDescent="0.25">
      <c r="A6131" s="107" t="s">
        <v>28429</v>
      </c>
      <c r="B6131" s="10" t="s">
        <v>19548</v>
      </c>
      <c r="C6131" s="269" t="s">
        <v>30118</v>
      </c>
      <c r="D6131" s="841" t="s">
        <v>16798</v>
      </c>
      <c r="E6131" s="837">
        <v>6500</v>
      </c>
      <c r="F6131" s="269" t="s">
        <v>29446</v>
      </c>
      <c r="G6131" s="841" t="s">
        <v>29447</v>
      </c>
      <c r="H6131" s="842" t="s">
        <v>16683</v>
      </c>
      <c r="I6131" s="842" t="s">
        <v>19093</v>
      </c>
      <c r="J6131" s="107" t="s">
        <v>19576</v>
      </c>
      <c r="K6131" s="10" t="s">
        <v>28433</v>
      </c>
      <c r="L6131" s="10">
        <v>9</v>
      </c>
      <c r="M6131" s="838">
        <f t="shared" si="54"/>
        <v>58500</v>
      </c>
      <c r="N6131" s="10"/>
      <c r="O6131" s="107">
        <v>6</v>
      </c>
      <c r="P6131" s="838">
        <v>39000</v>
      </c>
      <c r="Q6131" s="10">
        <v>1</v>
      </c>
      <c r="R6131" s="107">
        <v>12</v>
      </c>
    </row>
    <row r="6132" spans="1:18" s="843" customFormat="1" ht="33.75" x14ac:dyDescent="0.25">
      <c r="A6132" s="107" t="s">
        <v>28429</v>
      </c>
      <c r="B6132" s="10" t="s">
        <v>19548</v>
      </c>
      <c r="C6132" s="269" t="s">
        <v>30118</v>
      </c>
      <c r="D6132" s="841" t="s">
        <v>29448</v>
      </c>
      <c r="E6132" s="837">
        <v>5500</v>
      </c>
      <c r="F6132" s="269" t="s">
        <v>29449</v>
      </c>
      <c r="G6132" s="841" t="s">
        <v>29450</v>
      </c>
      <c r="H6132" s="842" t="s">
        <v>28874</v>
      </c>
      <c r="I6132" s="842" t="s">
        <v>16017</v>
      </c>
      <c r="J6132" s="107" t="s">
        <v>28437</v>
      </c>
      <c r="K6132" s="10" t="s">
        <v>28433</v>
      </c>
      <c r="L6132" s="10">
        <v>9</v>
      </c>
      <c r="M6132" s="838">
        <f t="shared" si="54"/>
        <v>49500</v>
      </c>
      <c r="N6132" s="10"/>
      <c r="O6132" s="107">
        <v>6</v>
      </c>
      <c r="P6132" s="838">
        <v>33000</v>
      </c>
      <c r="Q6132" s="10">
        <v>1</v>
      </c>
      <c r="R6132" s="107">
        <v>12</v>
      </c>
    </row>
    <row r="6133" spans="1:18" s="843" customFormat="1" ht="33.75" x14ac:dyDescent="0.25">
      <c r="A6133" s="107" t="s">
        <v>28429</v>
      </c>
      <c r="B6133" s="10" t="s">
        <v>19548</v>
      </c>
      <c r="C6133" s="269" t="s">
        <v>30118</v>
      </c>
      <c r="D6133" s="841" t="s">
        <v>18343</v>
      </c>
      <c r="E6133" s="837">
        <v>1250</v>
      </c>
      <c r="F6133" s="269" t="s">
        <v>29451</v>
      </c>
      <c r="G6133" s="841" t="s">
        <v>29452</v>
      </c>
      <c r="H6133" s="842" t="s">
        <v>15585</v>
      </c>
      <c r="I6133" s="842" t="s">
        <v>19587</v>
      </c>
      <c r="J6133" s="107" t="s">
        <v>16531</v>
      </c>
      <c r="K6133" s="10" t="s">
        <v>28433</v>
      </c>
      <c r="L6133" s="10">
        <v>9</v>
      </c>
      <c r="M6133" s="838">
        <f t="shared" si="54"/>
        <v>11250</v>
      </c>
      <c r="N6133" s="10"/>
      <c r="O6133" s="107">
        <v>6</v>
      </c>
      <c r="P6133" s="838">
        <v>7500</v>
      </c>
      <c r="Q6133" s="10">
        <v>1</v>
      </c>
      <c r="R6133" s="107">
        <v>12</v>
      </c>
    </row>
    <row r="6134" spans="1:18" s="843" customFormat="1" ht="33.75" x14ac:dyDescent="0.25">
      <c r="A6134" s="107" t="s">
        <v>28429</v>
      </c>
      <c r="B6134" s="10" t="s">
        <v>19548</v>
      </c>
      <c r="C6134" s="269" t="s">
        <v>30118</v>
      </c>
      <c r="D6134" s="841" t="s">
        <v>29453</v>
      </c>
      <c r="E6134" s="837">
        <v>4500</v>
      </c>
      <c r="F6134" s="269" t="s">
        <v>29454</v>
      </c>
      <c r="G6134" s="841" t="s">
        <v>29455</v>
      </c>
      <c r="H6134" s="842" t="s">
        <v>16694</v>
      </c>
      <c r="I6134" s="842" t="s">
        <v>19093</v>
      </c>
      <c r="J6134" s="107" t="s">
        <v>19576</v>
      </c>
      <c r="K6134" s="10" t="s">
        <v>28433</v>
      </c>
      <c r="L6134" s="10">
        <v>9</v>
      </c>
      <c r="M6134" s="838">
        <f t="shared" si="54"/>
        <v>40500</v>
      </c>
      <c r="N6134" s="10"/>
      <c r="O6134" s="107">
        <v>6</v>
      </c>
      <c r="P6134" s="838">
        <v>27000</v>
      </c>
      <c r="Q6134" s="10">
        <v>1</v>
      </c>
      <c r="R6134" s="107">
        <v>12</v>
      </c>
    </row>
    <row r="6135" spans="1:18" s="843" customFormat="1" ht="33.75" x14ac:dyDescent="0.25">
      <c r="A6135" s="107" t="s">
        <v>28429</v>
      </c>
      <c r="B6135" s="10" t="s">
        <v>19548</v>
      </c>
      <c r="C6135" s="269" t="s">
        <v>30118</v>
      </c>
      <c r="D6135" s="841" t="s">
        <v>28511</v>
      </c>
      <c r="E6135" s="837">
        <v>7000</v>
      </c>
      <c r="F6135" s="269" t="s">
        <v>29456</v>
      </c>
      <c r="G6135" s="841" t="s">
        <v>29457</v>
      </c>
      <c r="H6135" s="842" t="s">
        <v>16706</v>
      </c>
      <c r="I6135" s="842" t="s">
        <v>19093</v>
      </c>
      <c r="J6135" s="107" t="s">
        <v>19330</v>
      </c>
      <c r="K6135" s="10" t="s">
        <v>28433</v>
      </c>
      <c r="L6135" s="10">
        <v>9</v>
      </c>
      <c r="M6135" s="838">
        <f t="shared" si="54"/>
        <v>63000</v>
      </c>
      <c r="N6135" s="10"/>
      <c r="O6135" s="107">
        <v>6</v>
      </c>
      <c r="P6135" s="838">
        <v>42000</v>
      </c>
      <c r="Q6135" s="10">
        <v>1</v>
      </c>
      <c r="R6135" s="107">
        <v>12</v>
      </c>
    </row>
    <row r="6136" spans="1:18" s="843" customFormat="1" ht="33.75" x14ac:dyDescent="0.25">
      <c r="A6136" s="107" t="s">
        <v>28429</v>
      </c>
      <c r="B6136" s="10" t="s">
        <v>19548</v>
      </c>
      <c r="C6136" s="269" t="s">
        <v>30118</v>
      </c>
      <c r="D6136" s="841" t="s">
        <v>29047</v>
      </c>
      <c r="E6136" s="837">
        <v>7500</v>
      </c>
      <c r="F6136" s="269" t="s">
        <v>29458</v>
      </c>
      <c r="G6136" s="841" t="s">
        <v>29459</v>
      </c>
      <c r="H6136" s="842" t="s">
        <v>29112</v>
      </c>
      <c r="I6136" s="842" t="s">
        <v>19093</v>
      </c>
      <c r="J6136" s="107" t="s">
        <v>19330</v>
      </c>
      <c r="K6136" s="10" t="s">
        <v>28433</v>
      </c>
      <c r="L6136" s="10">
        <v>9</v>
      </c>
      <c r="M6136" s="838">
        <f t="shared" si="54"/>
        <v>67500</v>
      </c>
      <c r="N6136" s="10"/>
      <c r="O6136" s="107"/>
      <c r="P6136" s="838"/>
      <c r="Q6136" s="10"/>
      <c r="R6136" s="107"/>
    </row>
    <row r="6137" spans="1:18" s="843" customFormat="1" ht="33.75" x14ac:dyDescent="0.25">
      <c r="A6137" s="107" t="s">
        <v>28429</v>
      </c>
      <c r="B6137" s="10" t="s">
        <v>19548</v>
      </c>
      <c r="C6137" s="269" t="s">
        <v>30118</v>
      </c>
      <c r="D6137" s="841" t="s">
        <v>15882</v>
      </c>
      <c r="E6137" s="837">
        <v>4000</v>
      </c>
      <c r="F6137" s="269" t="s">
        <v>29460</v>
      </c>
      <c r="G6137" s="841" t="s">
        <v>29461</v>
      </c>
      <c r="H6137" s="842" t="s">
        <v>16690</v>
      </c>
      <c r="I6137" s="842" t="s">
        <v>19093</v>
      </c>
      <c r="J6137" s="107" t="s">
        <v>19330</v>
      </c>
      <c r="K6137" s="10" t="s">
        <v>28433</v>
      </c>
      <c r="L6137" s="10">
        <v>9</v>
      </c>
      <c r="M6137" s="838">
        <f t="shared" si="54"/>
        <v>36000</v>
      </c>
      <c r="N6137" s="10"/>
      <c r="O6137" s="107">
        <v>6</v>
      </c>
      <c r="P6137" s="838">
        <v>24000</v>
      </c>
      <c r="Q6137" s="10">
        <v>1</v>
      </c>
      <c r="R6137" s="107">
        <v>12</v>
      </c>
    </row>
    <row r="6138" spans="1:18" s="843" customFormat="1" ht="33.75" x14ac:dyDescent="0.25">
      <c r="A6138" s="107" t="s">
        <v>28429</v>
      </c>
      <c r="B6138" s="10" t="s">
        <v>19548</v>
      </c>
      <c r="C6138" s="269" t="s">
        <v>30118</v>
      </c>
      <c r="D6138" s="841" t="s">
        <v>28652</v>
      </c>
      <c r="E6138" s="837">
        <v>8500</v>
      </c>
      <c r="F6138" s="269" t="s">
        <v>29462</v>
      </c>
      <c r="G6138" s="841" t="s">
        <v>29463</v>
      </c>
      <c r="H6138" s="842" t="s">
        <v>16725</v>
      </c>
      <c r="I6138" s="842" t="s">
        <v>19093</v>
      </c>
      <c r="J6138" s="107" t="s">
        <v>19576</v>
      </c>
      <c r="K6138" s="10" t="s">
        <v>28433</v>
      </c>
      <c r="L6138" s="10">
        <v>9</v>
      </c>
      <c r="M6138" s="838">
        <f t="shared" si="54"/>
        <v>76500</v>
      </c>
      <c r="N6138" s="10"/>
      <c r="O6138" s="107"/>
      <c r="P6138" s="838"/>
      <c r="Q6138" s="10"/>
      <c r="R6138" s="107"/>
    </row>
    <row r="6139" spans="1:18" s="843" customFormat="1" ht="33.75" x14ac:dyDescent="0.25">
      <c r="A6139" s="107" t="s">
        <v>28429</v>
      </c>
      <c r="B6139" s="10" t="s">
        <v>19548</v>
      </c>
      <c r="C6139" s="269" t="s">
        <v>30118</v>
      </c>
      <c r="D6139" s="841" t="s">
        <v>29464</v>
      </c>
      <c r="E6139" s="837">
        <v>8000</v>
      </c>
      <c r="F6139" s="269" t="s">
        <v>29465</v>
      </c>
      <c r="G6139" s="841" t="s">
        <v>29466</v>
      </c>
      <c r="H6139" s="842" t="s">
        <v>15498</v>
      </c>
      <c r="I6139" s="842" t="s">
        <v>19093</v>
      </c>
      <c r="J6139" s="107" t="s">
        <v>19330</v>
      </c>
      <c r="K6139" s="10" t="s">
        <v>28433</v>
      </c>
      <c r="L6139" s="10">
        <v>9</v>
      </c>
      <c r="M6139" s="838">
        <f t="shared" si="54"/>
        <v>72000</v>
      </c>
      <c r="N6139" s="10"/>
      <c r="O6139" s="107">
        <v>6</v>
      </c>
      <c r="P6139" s="838">
        <v>48000</v>
      </c>
      <c r="Q6139" s="10">
        <v>1</v>
      </c>
      <c r="R6139" s="107">
        <v>12</v>
      </c>
    </row>
    <row r="6140" spans="1:18" s="843" customFormat="1" ht="33.75" x14ac:dyDescent="0.25">
      <c r="A6140" s="107" t="s">
        <v>28429</v>
      </c>
      <c r="B6140" s="10" t="s">
        <v>19548</v>
      </c>
      <c r="C6140" s="269" t="s">
        <v>30118</v>
      </c>
      <c r="D6140" s="841" t="s">
        <v>15745</v>
      </c>
      <c r="E6140" s="837">
        <v>13000</v>
      </c>
      <c r="F6140" s="269" t="s">
        <v>29467</v>
      </c>
      <c r="G6140" s="841" t="s">
        <v>29468</v>
      </c>
      <c r="H6140" s="842" t="s">
        <v>16725</v>
      </c>
      <c r="I6140" s="842" t="s">
        <v>19093</v>
      </c>
      <c r="J6140" s="107" t="s">
        <v>19576</v>
      </c>
      <c r="K6140" s="10" t="s">
        <v>28471</v>
      </c>
      <c r="L6140" s="10">
        <v>4</v>
      </c>
      <c r="M6140" s="838">
        <f t="shared" si="54"/>
        <v>52000</v>
      </c>
      <c r="N6140" s="10" t="s">
        <v>28471</v>
      </c>
      <c r="O6140" s="107">
        <v>4</v>
      </c>
      <c r="P6140" s="838">
        <v>58000</v>
      </c>
      <c r="Q6140" s="10">
        <v>1</v>
      </c>
      <c r="R6140" s="107">
        <v>12</v>
      </c>
    </row>
    <row r="6141" spans="1:18" s="843" customFormat="1" ht="33.75" x14ac:dyDescent="0.25">
      <c r="A6141" s="107" t="s">
        <v>28429</v>
      </c>
      <c r="B6141" s="10" t="s">
        <v>19548</v>
      </c>
      <c r="C6141" s="269" t="s">
        <v>30118</v>
      </c>
      <c r="D6141" s="841" t="s">
        <v>28755</v>
      </c>
      <c r="E6141" s="837">
        <v>9000</v>
      </c>
      <c r="F6141" s="269" t="s">
        <v>29469</v>
      </c>
      <c r="G6141" s="841" t="s">
        <v>29470</v>
      </c>
      <c r="H6141" s="842" t="s">
        <v>16355</v>
      </c>
      <c r="I6141" s="842" t="s">
        <v>19093</v>
      </c>
      <c r="J6141" s="107" t="s">
        <v>19330</v>
      </c>
      <c r="K6141" s="10" t="s">
        <v>28433</v>
      </c>
      <c r="L6141" s="10">
        <v>9</v>
      </c>
      <c r="M6141" s="838">
        <f t="shared" si="54"/>
        <v>81000</v>
      </c>
      <c r="N6141" s="10"/>
      <c r="O6141" s="107">
        <v>6</v>
      </c>
      <c r="P6141" s="838">
        <v>54000</v>
      </c>
      <c r="Q6141" s="10">
        <v>1</v>
      </c>
      <c r="R6141" s="107">
        <v>12</v>
      </c>
    </row>
    <row r="6142" spans="1:18" s="843" customFormat="1" ht="33.75" x14ac:dyDescent="0.25">
      <c r="A6142" s="107" t="s">
        <v>28429</v>
      </c>
      <c r="B6142" s="10" t="s">
        <v>19548</v>
      </c>
      <c r="C6142" s="269" t="s">
        <v>30118</v>
      </c>
      <c r="D6142" s="841" t="s">
        <v>29471</v>
      </c>
      <c r="E6142" s="837">
        <v>7000</v>
      </c>
      <c r="F6142" s="269" t="s">
        <v>29472</v>
      </c>
      <c r="G6142" s="841" t="s">
        <v>29473</v>
      </c>
      <c r="H6142" s="842" t="s">
        <v>29474</v>
      </c>
      <c r="I6142" s="842" t="s">
        <v>19093</v>
      </c>
      <c r="J6142" s="107" t="s">
        <v>19576</v>
      </c>
      <c r="K6142" s="10" t="s">
        <v>28433</v>
      </c>
      <c r="L6142" s="10">
        <v>9</v>
      </c>
      <c r="M6142" s="838">
        <f t="shared" si="54"/>
        <v>63000</v>
      </c>
      <c r="N6142" s="10"/>
      <c r="O6142" s="107">
        <v>6</v>
      </c>
      <c r="P6142" s="838">
        <v>42000</v>
      </c>
      <c r="Q6142" s="10">
        <v>1</v>
      </c>
      <c r="R6142" s="107">
        <v>12</v>
      </c>
    </row>
    <row r="6143" spans="1:18" s="843" customFormat="1" ht="33.75" x14ac:dyDescent="0.25">
      <c r="A6143" s="107" t="s">
        <v>28429</v>
      </c>
      <c r="B6143" s="10" t="s">
        <v>19548</v>
      </c>
      <c r="C6143" s="269" t="s">
        <v>30118</v>
      </c>
      <c r="D6143" s="841" t="s">
        <v>15460</v>
      </c>
      <c r="E6143" s="837">
        <v>14500</v>
      </c>
      <c r="F6143" s="269" t="s">
        <v>29475</v>
      </c>
      <c r="G6143" s="841" t="s">
        <v>29476</v>
      </c>
      <c r="H6143" s="842" t="s">
        <v>29477</v>
      </c>
      <c r="I6143" s="842" t="s">
        <v>19093</v>
      </c>
      <c r="J6143" s="107" t="s">
        <v>19576</v>
      </c>
      <c r="K6143" s="10"/>
      <c r="L6143" s="10"/>
      <c r="M6143" s="838"/>
      <c r="N6143" s="10" t="s">
        <v>28471</v>
      </c>
      <c r="O6143" s="107">
        <v>4</v>
      </c>
      <c r="P6143" s="838">
        <v>58000</v>
      </c>
      <c r="Q6143" s="10">
        <v>1</v>
      </c>
      <c r="R6143" s="107">
        <v>12</v>
      </c>
    </row>
    <row r="6144" spans="1:18" s="843" customFormat="1" ht="33.75" x14ac:dyDescent="0.25">
      <c r="A6144" s="107" t="s">
        <v>28429</v>
      </c>
      <c r="B6144" s="10" t="s">
        <v>19548</v>
      </c>
      <c r="C6144" s="269" t="s">
        <v>30118</v>
      </c>
      <c r="D6144" s="841" t="s">
        <v>29478</v>
      </c>
      <c r="E6144" s="837">
        <v>5500</v>
      </c>
      <c r="F6144" s="269" t="s">
        <v>29479</v>
      </c>
      <c r="G6144" s="841" t="s">
        <v>29480</v>
      </c>
      <c r="H6144" s="842" t="s">
        <v>19827</v>
      </c>
      <c r="I6144" s="842" t="s">
        <v>29481</v>
      </c>
      <c r="J6144" s="107" t="s">
        <v>19330</v>
      </c>
      <c r="K6144" s="10" t="s">
        <v>28433</v>
      </c>
      <c r="L6144" s="10">
        <v>9</v>
      </c>
      <c r="M6144" s="838">
        <f t="shared" ref="M6144:M6149" si="55">E6144*L6144</f>
        <v>49500</v>
      </c>
      <c r="N6144" s="10"/>
      <c r="O6144" s="107">
        <v>6</v>
      </c>
      <c r="P6144" s="838">
        <v>33000</v>
      </c>
      <c r="Q6144" s="10">
        <v>1</v>
      </c>
      <c r="R6144" s="107">
        <v>12</v>
      </c>
    </row>
    <row r="6145" spans="1:18" s="843" customFormat="1" ht="33.75" x14ac:dyDescent="0.25">
      <c r="A6145" s="107" t="s">
        <v>28429</v>
      </c>
      <c r="B6145" s="10" t="s">
        <v>19548</v>
      </c>
      <c r="C6145" s="269" t="s">
        <v>30118</v>
      </c>
      <c r="D6145" s="841" t="s">
        <v>29482</v>
      </c>
      <c r="E6145" s="837">
        <v>5500</v>
      </c>
      <c r="F6145" s="269" t="s">
        <v>29483</v>
      </c>
      <c r="G6145" s="841" t="s">
        <v>29484</v>
      </c>
      <c r="H6145" s="842" t="s">
        <v>16719</v>
      </c>
      <c r="I6145" s="842" t="s">
        <v>19090</v>
      </c>
      <c r="J6145" s="107" t="s">
        <v>19330</v>
      </c>
      <c r="K6145" s="10" t="s">
        <v>28433</v>
      </c>
      <c r="L6145" s="10">
        <v>9</v>
      </c>
      <c r="M6145" s="838">
        <f t="shared" si="55"/>
        <v>49500</v>
      </c>
      <c r="N6145" s="10"/>
      <c r="O6145" s="107">
        <v>6</v>
      </c>
      <c r="P6145" s="838">
        <v>33000</v>
      </c>
      <c r="Q6145" s="10">
        <v>1</v>
      </c>
      <c r="R6145" s="107">
        <v>12</v>
      </c>
    </row>
    <row r="6146" spans="1:18" s="843" customFormat="1" ht="33.75" x14ac:dyDescent="0.25">
      <c r="A6146" s="107" t="s">
        <v>28429</v>
      </c>
      <c r="B6146" s="10" t="s">
        <v>19548</v>
      </c>
      <c r="C6146" s="269" t="s">
        <v>30118</v>
      </c>
      <c r="D6146" s="841" t="s">
        <v>29485</v>
      </c>
      <c r="E6146" s="837">
        <v>7000</v>
      </c>
      <c r="F6146" s="269" t="s">
        <v>29486</v>
      </c>
      <c r="G6146" s="841" t="s">
        <v>29487</v>
      </c>
      <c r="H6146" s="842" t="s">
        <v>29488</v>
      </c>
      <c r="I6146" s="842" t="s">
        <v>19093</v>
      </c>
      <c r="J6146" s="107" t="s">
        <v>19576</v>
      </c>
      <c r="K6146" s="10" t="s">
        <v>28433</v>
      </c>
      <c r="L6146" s="10">
        <v>9</v>
      </c>
      <c r="M6146" s="838">
        <f t="shared" si="55"/>
        <v>63000</v>
      </c>
      <c r="N6146" s="10"/>
      <c r="O6146" s="107">
        <v>6</v>
      </c>
      <c r="P6146" s="838">
        <v>42000</v>
      </c>
      <c r="Q6146" s="10">
        <v>1</v>
      </c>
      <c r="R6146" s="107">
        <v>12</v>
      </c>
    </row>
    <row r="6147" spans="1:18" s="843" customFormat="1" ht="33.75" x14ac:dyDescent="0.25">
      <c r="A6147" s="107" t="s">
        <v>28429</v>
      </c>
      <c r="B6147" s="10" t="s">
        <v>19548</v>
      </c>
      <c r="C6147" s="269" t="s">
        <v>30118</v>
      </c>
      <c r="D6147" s="841" t="s">
        <v>15678</v>
      </c>
      <c r="E6147" s="837">
        <v>1800</v>
      </c>
      <c r="F6147" s="269" t="s">
        <v>29489</v>
      </c>
      <c r="G6147" s="841" t="s">
        <v>29490</v>
      </c>
      <c r="H6147" s="842" t="s">
        <v>15585</v>
      </c>
      <c r="I6147" s="842" t="s">
        <v>19587</v>
      </c>
      <c r="J6147" s="107" t="s">
        <v>15678</v>
      </c>
      <c r="K6147" s="10" t="s">
        <v>28433</v>
      </c>
      <c r="L6147" s="10">
        <v>9</v>
      </c>
      <c r="M6147" s="838">
        <f t="shared" si="55"/>
        <v>16200</v>
      </c>
      <c r="N6147" s="10"/>
      <c r="O6147" s="107">
        <v>6</v>
      </c>
      <c r="P6147" s="838">
        <v>10800</v>
      </c>
      <c r="Q6147" s="10">
        <v>1</v>
      </c>
      <c r="R6147" s="107">
        <v>12</v>
      </c>
    </row>
    <row r="6148" spans="1:18" s="843" customFormat="1" ht="33.75" x14ac:dyDescent="0.25">
      <c r="A6148" s="107" t="s">
        <v>28429</v>
      </c>
      <c r="B6148" s="10" t="s">
        <v>19548</v>
      </c>
      <c r="C6148" s="269" t="s">
        <v>30118</v>
      </c>
      <c r="D6148" s="841" t="s">
        <v>15482</v>
      </c>
      <c r="E6148" s="837">
        <v>2800</v>
      </c>
      <c r="F6148" s="269" t="s">
        <v>29491</v>
      </c>
      <c r="G6148" s="841" t="s">
        <v>29492</v>
      </c>
      <c r="H6148" s="842" t="s">
        <v>16697</v>
      </c>
      <c r="I6148" s="842" t="s">
        <v>16017</v>
      </c>
      <c r="J6148" s="107" t="s">
        <v>28437</v>
      </c>
      <c r="K6148" s="10" t="s">
        <v>28433</v>
      </c>
      <c r="L6148" s="10">
        <v>9</v>
      </c>
      <c r="M6148" s="838">
        <f t="shared" si="55"/>
        <v>25200</v>
      </c>
      <c r="N6148" s="10"/>
      <c r="O6148" s="107">
        <v>6</v>
      </c>
      <c r="P6148" s="838">
        <v>16800</v>
      </c>
      <c r="Q6148" s="10">
        <v>1</v>
      </c>
      <c r="R6148" s="107">
        <v>12</v>
      </c>
    </row>
    <row r="6149" spans="1:18" s="843" customFormat="1" ht="33.75" x14ac:dyDescent="0.25">
      <c r="A6149" s="107" t="s">
        <v>28429</v>
      </c>
      <c r="B6149" s="10" t="s">
        <v>19548</v>
      </c>
      <c r="C6149" s="269" t="s">
        <v>30118</v>
      </c>
      <c r="D6149" s="841" t="s">
        <v>29493</v>
      </c>
      <c r="E6149" s="837">
        <v>5000</v>
      </c>
      <c r="F6149" s="269" t="s">
        <v>29494</v>
      </c>
      <c r="G6149" s="841" t="s">
        <v>29495</v>
      </c>
      <c r="H6149" s="842" t="s">
        <v>16739</v>
      </c>
      <c r="I6149" s="842" t="s">
        <v>19090</v>
      </c>
      <c r="J6149" s="107" t="s">
        <v>19330</v>
      </c>
      <c r="K6149" s="10" t="s">
        <v>28433</v>
      </c>
      <c r="L6149" s="10">
        <v>9</v>
      </c>
      <c r="M6149" s="838">
        <f t="shared" si="55"/>
        <v>45000</v>
      </c>
      <c r="N6149" s="10"/>
      <c r="O6149" s="107">
        <v>6</v>
      </c>
      <c r="P6149" s="838">
        <v>30000</v>
      </c>
      <c r="Q6149" s="10">
        <v>1</v>
      </c>
      <c r="R6149" s="107">
        <v>12</v>
      </c>
    </row>
    <row r="6150" spans="1:18" s="843" customFormat="1" ht="33.75" x14ac:dyDescent="0.25">
      <c r="A6150" s="107" t="s">
        <v>28429</v>
      </c>
      <c r="B6150" s="10" t="s">
        <v>19548</v>
      </c>
      <c r="C6150" s="269" t="s">
        <v>30118</v>
      </c>
      <c r="D6150" s="841" t="s">
        <v>25368</v>
      </c>
      <c r="E6150" s="837">
        <v>12000</v>
      </c>
      <c r="F6150" s="269">
        <v>41369087</v>
      </c>
      <c r="G6150" s="841" t="s">
        <v>29496</v>
      </c>
      <c r="H6150" s="842" t="s">
        <v>29497</v>
      </c>
      <c r="I6150" s="842" t="s">
        <v>29481</v>
      </c>
      <c r="J6150" s="107" t="s">
        <v>19330</v>
      </c>
      <c r="K6150" s="10"/>
      <c r="L6150" s="10"/>
      <c r="M6150" s="838"/>
      <c r="N6150" s="10" t="s">
        <v>28471</v>
      </c>
      <c r="O6150" s="107">
        <v>2</v>
      </c>
      <c r="P6150" s="838">
        <v>24000</v>
      </c>
      <c r="Q6150" s="10">
        <v>1</v>
      </c>
      <c r="R6150" s="107">
        <v>12</v>
      </c>
    </row>
    <row r="6151" spans="1:18" s="843" customFormat="1" ht="33.75" x14ac:dyDescent="0.25">
      <c r="A6151" s="107" t="s">
        <v>28429</v>
      </c>
      <c r="B6151" s="10" t="s">
        <v>19548</v>
      </c>
      <c r="C6151" s="269" t="s">
        <v>30118</v>
      </c>
      <c r="D6151" s="841" t="s">
        <v>15678</v>
      </c>
      <c r="E6151" s="837">
        <v>2500</v>
      </c>
      <c r="F6151" s="269" t="s">
        <v>29498</v>
      </c>
      <c r="G6151" s="841" t="s">
        <v>29499</v>
      </c>
      <c r="H6151" s="842" t="s">
        <v>15585</v>
      </c>
      <c r="I6151" s="842" t="s">
        <v>19587</v>
      </c>
      <c r="J6151" s="107" t="s">
        <v>15678</v>
      </c>
      <c r="K6151" s="10" t="s">
        <v>28433</v>
      </c>
      <c r="L6151" s="10">
        <v>9</v>
      </c>
      <c r="M6151" s="838">
        <f t="shared" ref="M6151:M6187" si="56">E6151*L6151</f>
        <v>22500</v>
      </c>
      <c r="N6151" s="10"/>
      <c r="O6151" s="107">
        <v>6</v>
      </c>
      <c r="P6151" s="838">
        <v>15000</v>
      </c>
      <c r="Q6151" s="10">
        <v>1</v>
      </c>
      <c r="R6151" s="107">
        <v>12</v>
      </c>
    </row>
    <row r="6152" spans="1:18" s="843" customFormat="1" ht="33.75" x14ac:dyDescent="0.25">
      <c r="A6152" s="107" t="s">
        <v>28429</v>
      </c>
      <c r="B6152" s="10" t="s">
        <v>19548</v>
      </c>
      <c r="C6152" s="269" t="s">
        <v>30118</v>
      </c>
      <c r="D6152" s="841" t="s">
        <v>28600</v>
      </c>
      <c r="E6152" s="837">
        <v>9000</v>
      </c>
      <c r="F6152" s="269" t="s">
        <v>29500</v>
      </c>
      <c r="G6152" s="841" t="s">
        <v>29501</v>
      </c>
      <c r="H6152" s="842" t="s">
        <v>15498</v>
      </c>
      <c r="I6152" s="842" t="s">
        <v>19093</v>
      </c>
      <c r="J6152" s="107" t="s">
        <v>19330</v>
      </c>
      <c r="K6152" s="10" t="s">
        <v>28433</v>
      </c>
      <c r="L6152" s="10">
        <v>9</v>
      </c>
      <c r="M6152" s="838">
        <f t="shared" si="56"/>
        <v>81000</v>
      </c>
      <c r="N6152" s="10"/>
      <c r="O6152" s="107">
        <v>6</v>
      </c>
      <c r="P6152" s="838">
        <v>54000</v>
      </c>
      <c r="Q6152" s="10">
        <v>1</v>
      </c>
      <c r="R6152" s="107">
        <v>12</v>
      </c>
    </row>
    <row r="6153" spans="1:18" s="843" customFormat="1" ht="33.75" x14ac:dyDescent="0.25">
      <c r="A6153" s="107" t="s">
        <v>28429</v>
      </c>
      <c r="B6153" s="10" t="s">
        <v>19548</v>
      </c>
      <c r="C6153" s="269" t="s">
        <v>30118</v>
      </c>
      <c r="D6153" s="841" t="s">
        <v>28549</v>
      </c>
      <c r="E6153" s="837">
        <v>5000</v>
      </c>
      <c r="F6153" s="269" t="s">
        <v>29502</v>
      </c>
      <c r="G6153" s="841" t="s">
        <v>29503</v>
      </c>
      <c r="H6153" s="842" t="s">
        <v>28590</v>
      </c>
      <c r="I6153" s="842" t="s">
        <v>19093</v>
      </c>
      <c r="J6153" s="107" t="s">
        <v>19330</v>
      </c>
      <c r="K6153" s="10" t="s">
        <v>28433</v>
      </c>
      <c r="L6153" s="10">
        <v>9</v>
      </c>
      <c r="M6153" s="838">
        <f t="shared" si="56"/>
        <v>45000</v>
      </c>
      <c r="N6153" s="10"/>
      <c r="O6153" s="107">
        <v>6</v>
      </c>
      <c r="P6153" s="838">
        <v>30000</v>
      </c>
      <c r="Q6153" s="10">
        <v>1</v>
      </c>
      <c r="R6153" s="107">
        <v>12</v>
      </c>
    </row>
    <row r="6154" spans="1:18" s="843" customFormat="1" ht="33.75" x14ac:dyDescent="0.25">
      <c r="A6154" s="107" t="s">
        <v>28429</v>
      </c>
      <c r="B6154" s="10" t="s">
        <v>19548</v>
      </c>
      <c r="C6154" s="269" t="s">
        <v>30118</v>
      </c>
      <c r="D6154" s="841" t="s">
        <v>29145</v>
      </c>
      <c r="E6154" s="837">
        <v>8500</v>
      </c>
      <c r="F6154" s="269" t="s">
        <v>29504</v>
      </c>
      <c r="G6154" s="841" t="s">
        <v>29505</v>
      </c>
      <c r="H6154" s="842" t="s">
        <v>16725</v>
      </c>
      <c r="I6154" s="842" t="s">
        <v>19093</v>
      </c>
      <c r="J6154" s="107" t="s">
        <v>19576</v>
      </c>
      <c r="K6154" s="10" t="s">
        <v>28433</v>
      </c>
      <c r="L6154" s="10">
        <v>9</v>
      </c>
      <c r="M6154" s="838">
        <f t="shared" si="56"/>
        <v>76500</v>
      </c>
      <c r="N6154" s="10"/>
      <c r="O6154" s="107"/>
      <c r="P6154" s="838"/>
      <c r="Q6154" s="10"/>
      <c r="R6154" s="107"/>
    </row>
    <row r="6155" spans="1:18" s="843" customFormat="1" ht="33.75" x14ac:dyDescent="0.25">
      <c r="A6155" s="107" t="s">
        <v>28429</v>
      </c>
      <c r="B6155" s="10" t="s">
        <v>19548</v>
      </c>
      <c r="C6155" s="269" t="s">
        <v>30118</v>
      </c>
      <c r="D6155" s="841" t="s">
        <v>19345</v>
      </c>
      <c r="E6155" s="837">
        <v>8000</v>
      </c>
      <c r="F6155" s="269" t="s">
        <v>29506</v>
      </c>
      <c r="G6155" s="841" t="s">
        <v>29507</v>
      </c>
      <c r="H6155" s="842" t="s">
        <v>16725</v>
      </c>
      <c r="I6155" s="842" t="s">
        <v>19093</v>
      </c>
      <c r="J6155" s="107" t="s">
        <v>19576</v>
      </c>
      <c r="K6155" s="10" t="s">
        <v>28433</v>
      </c>
      <c r="L6155" s="10">
        <v>9</v>
      </c>
      <c r="M6155" s="838">
        <f t="shared" si="56"/>
        <v>72000</v>
      </c>
      <c r="N6155" s="10"/>
      <c r="O6155" s="107">
        <v>6</v>
      </c>
      <c r="P6155" s="838">
        <v>48000</v>
      </c>
      <c r="Q6155" s="10">
        <v>1</v>
      </c>
      <c r="R6155" s="107">
        <v>12</v>
      </c>
    </row>
    <row r="6156" spans="1:18" s="843" customFormat="1" ht="33.75" x14ac:dyDescent="0.25">
      <c r="A6156" s="107" t="s">
        <v>28429</v>
      </c>
      <c r="B6156" s="10" t="s">
        <v>19548</v>
      </c>
      <c r="C6156" s="269" t="s">
        <v>30118</v>
      </c>
      <c r="D6156" s="841" t="s">
        <v>15482</v>
      </c>
      <c r="E6156" s="837">
        <v>2800</v>
      </c>
      <c r="F6156" s="269" t="s">
        <v>29508</v>
      </c>
      <c r="G6156" s="841" t="s">
        <v>29509</v>
      </c>
      <c r="H6156" s="842" t="s">
        <v>15585</v>
      </c>
      <c r="I6156" s="842" t="s">
        <v>19587</v>
      </c>
      <c r="J6156" s="107" t="s">
        <v>16531</v>
      </c>
      <c r="K6156" s="10" t="s">
        <v>28433</v>
      </c>
      <c r="L6156" s="10">
        <v>9</v>
      </c>
      <c r="M6156" s="838">
        <f t="shared" si="56"/>
        <v>25200</v>
      </c>
      <c r="N6156" s="10"/>
      <c r="O6156" s="107">
        <v>6</v>
      </c>
      <c r="P6156" s="838">
        <v>16800</v>
      </c>
      <c r="Q6156" s="10">
        <v>1</v>
      </c>
      <c r="R6156" s="107">
        <v>12</v>
      </c>
    </row>
    <row r="6157" spans="1:18" s="843" customFormat="1" ht="33.75" x14ac:dyDescent="0.25">
      <c r="A6157" s="107" t="s">
        <v>28429</v>
      </c>
      <c r="B6157" s="10" t="s">
        <v>19548</v>
      </c>
      <c r="C6157" s="269" t="s">
        <v>30118</v>
      </c>
      <c r="D6157" s="841" t="s">
        <v>28923</v>
      </c>
      <c r="E6157" s="837">
        <v>1600</v>
      </c>
      <c r="F6157" s="269" t="s">
        <v>29510</v>
      </c>
      <c r="G6157" s="841" t="s">
        <v>29511</v>
      </c>
      <c r="H6157" s="842" t="s">
        <v>15585</v>
      </c>
      <c r="I6157" s="842" t="s">
        <v>19587</v>
      </c>
      <c r="J6157" s="107" t="s">
        <v>16531</v>
      </c>
      <c r="K6157" s="10" t="s">
        <v>28433</v>
      </c>
      <c r="L6157" s="10">
        <v>9</v>
      </c>
      <c r="M6157" s="838">
        <f t="shared" si="56"/>
        <v>14400</v>
      </c>
      <c r="N6157" s="10"/>
      <c r="O6157" s="107">
        <v>6</v>
      </c>
      <c r="P6157" s="838">
        <v>9600</v>
      </c>
      <c r="Q6157" s="10">
        <v>1</v>
      </c>
      <c r="R6157" s="107">
        <v>12</v>
      </c>
    </row>
    <row r="6158" spans="1:18" s="843" customFormat="1" ht="33.75" x14ac:dyDescent="0.25">
      <c r="A6158" s="107" t="s">
        <v>28429</v>
      </c>
      <c r="B6158" s="10" t="s">
        <v>19548</v>
      </c>
      <c r="C6158" s="269" t="s">
        <v>30118</v>
      </c>
      <c r="D6158" s="841" t="s">
        <v>29512</v>
      </c>
      <c r="E6158" s="837">
        <v>3000</v>
      </c>
      <c r="F6158" s="269" t="s">
        <v>29513</v>
      </c>
      <c r="G6158" s="841" t="s">
        <v>29514</v>
      </c>
      <c r="H6158" s="842" t="s">
        <v>28715</v>
      </c>
      <c r="I6158" s="842" t="s">
        <v>19093</v>
      </c>
      <c r="J6158" s="107" t="s">
        <v>19576</v>
      </c>
      <c r="K6158" s="10" t="s">
        <v>28433</v>
      </c>
      <c r="L6158" s="10">
        <v>9</v>
      </c>
      <c r="M6158" s="838">
        <f t="shared" si="56"/>
        <v>27000</v>
      </c>
      <c r="N6158" s="10"/>
      <c r="O6158" s="107">
        <v>6</v>
      </c>
      <c r="P6158" s="838">
        <v>18000</v>
      </c>
      <c r="Q6158" s="10">
        <v>1</v>
      </c>
      <c r="R6158" s="107">
        <v>12</v>
      </c>
    </row>
    <row r="6159" spans="1:18" s="843" customFormat="1" ht="33.75" x14ac:dyDescent="0.25">
      <c r="A6159" s="107" t="s">
        <v>28429</v>
      </c>
      <c r="B6159" s="10" t="s">
        <v>19548</v>
      </c>
      <c r="C6159" s="269" t="s">
        <v>30118</v>
      </c>
      <c r="D6159" s="841" t="s">
        <v>28477</v>
      </c>
      <c r="E6159" s="837">
        <v>5000</v>
      </c>
      <c r="F6159" s="269" t="s">
        <v>29515</v>
      </c>
      <c r="G6159" s="841" t="s">
        <v>29516</v>
      </c>
      <c r="H6159" s="842" t="s">
        <v>16725</v>
      </c>
      <c r="I6159" s="842" t="s">
        <v>19093</v>
      </c>
      <c r="J6159" s="107" t="s">
        <v>19576</v>
      </c>
      <c r="K6159" s="10" t="s">
        <v>28433</v>
      </c>
      <c r="L6159" s="10">
        <v>9</v>
      </c>
      <c r="M6159" s="838">
        <f t="shared" si="56"/>
        <v>45000</v>
      </c>
      <c r="N6159" s="10"/>
      <c r="O6159" s="107">
        <v>6</v>
      </c>
      <c r="P6159" s="838">
        <v>30000</v>
      </c>
      <c r="Q6159" s="10">
        <v>1</v>
      </c>
      <c r="R6159" s="107">
        <v>12</v>
      </c>
    </row>
    <row r="6160" spans="1:18" s="843" customFormat="1" ht="33.75" x14ac:dyDescent="0.25">
      <c r="A6160" s="107" t="s">
        <v>28429</v>
      </c>
      <c r="B6160" s="10" t="s">
        <v>19548</v>
      </c>
      <c r="C6160" s="269" t="s">
        <v>30118</v>
      </c>
      <c r="D6160" s="841" t="s">
        <v>28584</v>
      </c>
      <c r="E6160" s="837">
        <v>5000</v>
      </c>
      <c r="F6160" s="269" t="s">
        <v>29517</v>
      </c>
      <c r="G6160" s="841" t="s">
        <v>29518</v>
      </c>
      <c r="H6160" s="842" t="s">
        <v>16725</v>
      </c>
      <c r="I6160" s="842" t="s">
        <v>19093</v>
      </c>
      <c r="J6160" s="107" t="s">
        <v>19576</v>
      </c>
      <c r="K6160" s="10" t="s">
        <v>28433</v>
      </c>
      <c r="L6160" s="10">
        <v>9</v>
      </c>
      <c r="M6160" s="838">
        <f t="shared" si="56"/>
        <v>45000</v>
      </c>
      <c r="N6160" s="10"/>
      <c r="O6160" s="107">
        <v>6</v>
      </c>
      <c r="P6160" s="838">
        <v>30000</v>
      </c>
      <c r="Q6160" s="10">
        <v>1</v>
      </c>
      <c r="R6160" s="107">
        <v>12</v>
      </c>
    </row>
    <row r="6161" spans="1:18" s="843" customFormat="1" ht="33.75" x14ac:dyDescent="0.25">
      <c r="A6161" s="107" t="s">
        <v>28429</v>
      </c>
      <c r="B6161" s="10" t="s">
        <v>19548</v>
      </c>
      <c r="C6161" s="269" t="s">
        <v>30118</v>
      </c>
      <c r="D6161" s="841" t="s">
        <v>29519</v>
      </c>
      <c r="E6161" s="837">
        <v>2500</v>
      </c>
      <c r="F6161" s="269" t="s">
        <v>29520</v>
      </c>
      <c r="G6161" s="841" t="s">
        <v>29521</v>
      </c>
      <c r="H6161" s="842" t="s">
        <v>15585</v>
      </c>
      <c r="I6161" s="842" t="s">
        <v>19587</v>
      </c>
      <c r="J6161" s="107" t="s">
        <v>15678</v>
      </c>
      <c r="K6161" s="10" t="s">
        <v>28433</v>
      </c>
      <c r="L6161" s="10">
        <v>9</v>
      </c>
      <c r="M6161" s="838">
        <f t="shared" si="56"/>
        <v>22500</v>
      </c>
      <c r="N6161" s="10"/>
      <c r="O6161" s="107">
        <v>6</v>
      </c>
      <c r="P6161" s="838">
        <v>15000</v>
      </c>
      <c r="Q6161" s="10">
        <v>1</v>
      </c>
      <c r="R6161" s="107">
        <v>12</v>
      </c>
    </row>
    <row r="6162" spans="1:18" s="843" customFormat="1" ht="33.75" x14ac:dyDescent="0.25">
      <c r="A6162" s="107" t="s">
        <v>28429</v>
      </c>
      <c r="B6162" s="10" t="s">
        <v>19548</v>
      </c>
      <c r="C6162" s="269" t="s">
        <v>30118</v>
      </c>
      <c r="D6162" s="841" t="s">
        <v>29047</v>
      </c>
      <c r="E6162" s="837">
        <v>7500</v>
      </c>
      <c r="F6162" s="269" t="s">
        <v>29522</v>
      </c>
      <c r="G6162" s="841" t="s">
        <v>29523</v>
      </c>
      <c r="H6162" s="842" t="s">
        <v>19911</v>
      </c>
      <c r="I6162" s="842" t="s">
        <v>19093</v>
      </c>
      <c r="J6162" s="107" t="s">
        <v>19330</v>
      </c>
      <c r="K6162" s="10" t="s">
        <v>28433</v>
      </c>
      <c r="L6162" s="10">
        <v>9</v>
      </c>
      <c r="M6162" s="838">
        <f t="shared" si="56"/>
        <v>67500</v>
      </c>
      <c r="N6162" s="10"/>
      <c r="O6162" s="107"/>
      <c r="P6162" s="838"/>
      <c r="Q6162" s="10"/>
      <c r="R6162" s="107"/>
    </row>
    <row r="6163" spans="1:18" s="843" customFormat="1" ht="33.75" x14ac:dyDescent="0.25">
      <c r="A6163" s="107" t="s">
        <v>28429</v>
      </c>
      <c r="B6163" s="10" t="s">
        <v>19548</v>
      </c>
      <c r="C6163" s="269" t="s">
        <v>30118</v>
      </c>
      <c r="D6163" s="841" t="s">
        <v>29524</v>
      </c>
      <c r="E6163" s="837">
        <v>2200</v>
      </c>
      <c r="F6163" s="269" t="s">
        <v>29525</v>
      </c>
      <c r="G6163" s="841" t="s">
        <v>29526</v>
      </c>
      <c r="H6163" s="842" t="s">
        <v>29527</v>
      </c>
      <c r="I6163" s="842" t="s">
        <v>16017</v>
      </c>
      <c r="J6163" s="107" t="s">
        <v>19330</v>
      </c>
      <c r="K6163" s="10" t="s">
        <v>28433</v>
      </c>
      <c r="L6163" s="10">
        <v>9</v>
      </c>
      <c r="M6163" s="838">
        <f t="shared" si="56"/>
        <v>19800</v>
      </c>
      <c r="N6163" s="10"/>
      <c r="O6163" s="107">
        <v>6</v>
      </c>
      <c r="P6163" s="838">
        <v>13200</v>
      </c>
      <c r="Q6163" s="10">
        <v>1</v>
      </c>
      <c r="R6163" s="107">
        <v>12</v>
      </c>
    </row>
    <row r="6164" spans="1:18" s="843" customFormat="1" ht="33.75" x14ac:dyDescent="0.25">
      <c r="A6164" s="107" t="s">
        <v>28429</v>
      </c>
      <c r="B6164" s="10" t="s">
        <v>19548</v>
      </c>
      <c r="C6164" s="269" t="s">
        <v>30118</v>
      </c>
      <c r="D6164" s="841" t="s">
        <v>27766</v>
      </c>
      <c r="E6164" s="837">
        <v>9000</v>
      </c>
      <c r="F6164" s="269" t="s">
        <v>29528</v>
      </c>
      <c r="G6164" s="841" t="s">
        <v>29529</v>
      </c>
      <c r="H6164" s="842" t="s">
        <v>16683</v>
      </c>
      <c r="I6164" s="842" t="s">
        <v>19093</v>
      </c>
      <c r="J6164" s="107" t="s">
        <v>19576</v>
      </c>
      <c r="K6164" s="10" t="s">
        <v>28433</v>
      </c>
      <c r="L6164" s="10">
        <v>9</v>
      </c>
      <c r="M6164" s="838">
        <f t="shared" si="56"/>
        <v>81000</v>
      </c>
      <c r="N6164" s="10"/>
      <c r="O6164" s="107">
        <v>6</v>
      </c>
      <c r="P6164" s="838">
        <v>54000</v>
      </c>
      <c r="Q6164" s="10">
        <v>1</v>
      </c>
      <c r="R6164" s="107">
        <v>12</v>
      </c>
    </row>
    <row r="6165" spans="1:18" s="843" customFormat="1" ht="33.75" x14ac:dyDescent="0.25">
      <c r="A6165" s="107" t="s">
        <v>28429</v>
      </c>
      <c r="B6165" s="10" t="s">
        <v>19548</v>
      </c>
      <c r="C6165" s="269" t="s">
        <v>30118</v>
      </c>
      <c r="D6165" s="841" t="s">
        <v>15450</v>
      </c>
      <c r="E6165" s="837">
        <v>7000</v>
      </c>
      <c r="F6165" s="269" t="s">
        <v>29530</v>
      </c>
      <c r="G6165" s="841" t="s">
        <v>29531</v>
      </c>
      <c r="H6165" s="842" t="s">
        <v>15498</v>
      </c>
      <c r="I6165" s="842" t="s">
        <v>19093</v>
      </c>
      <c r="J6165" s="107" t="s">
        <v>19330</v>
      </c>
      <c r="K6165" s="10" t="s">
        <v>28433</v>
      </c>
      <c r="L6165" s="10">
        <v>9</v>
      </c>
      <c r="M6165" s="838">
        <f t="shared" si="56"/>
        <v>63000</v>
      </c>
      <c r="N6165" s="10"/>
      <c r="O6165" s="107">
        <v>6</v>
      </c>
      <c r="P6165" s="838">
        <v>42000</v>
      </c>
      <c r="Q6165" s="10">
        <v>1</v>
      </c>
      <c r="R6165" s="107">
        <v>12</v>
      </c>
    </row>
    <row r="6166" spans="1:18" s="843" customFormat="1" ht="33.75" x14ac:dyDescent="0.25">
      <c r="A6166" s="107" t="s">
        <v>28429</v>
      </c>
      <c r="B6166" s="10" t="s">
        <v>19548</v>
      </c>
      <c r="C6166" s="269" t="s">
        <v>30118</v>
      </c>
      <c r="D6166" s="841" t="s">
        <v>28722</v>
      </c>
      <c r="E6166" s="837">
        <v>9000</v>
      </c>
      <c r="F6166" s="269" t="s">
        <v>29532</v>
      </c>
      <c r="G6166" s="841" t="s">
        <v>29533</v>
      </c>
      <c r="H6166" s="842" t="s">
        <v>16725</v>
      </c>
      <c r="I6166" s="842" t="s">
        <v>19093</v>
      </c>
      <c r="J6166" s="107" t="s">
        <v>19576</v>
      </c>
      <c r="K6166" s="10" t="s">
        <v>28433</v>
      </c>
      <c r="L6166" s="10">
        <v>9</v>
      </c>
      <c r="M6166" s="838">
        <f t="shared" si="56"/>
        <v>81000</v>
      </c>
      <c r="N6166" s="10"/>
      <c r="O6166" s="107">
        <v>6</v>
      </c>
      <c r="P6166" s="838">
        <v>54000</v>
      </c>
      <c r="Q6166" s="10">
        <v>1</v>
      </c>
      <c r="R6166" s="107">
        <v>12</v>
      </c>
    </row>
    <row r="6167" spans="1:18" s="843" customFormat="1" ht="33.75" x14ac:dyDescent="0.25">
      <c r="A6167" s="107" t="s">
        <v>28429</v>
      </c>
      <c r="B6167" s="10" t="s">
        <v>19548</v>
      </c>
      <c r="C6167" s="269" t="s">
        <v>30118</v>
      </c>
      <c r="D6167" s="841" t="s">
        <v>29534</v>
      </c>
      <c r="E6167" s="837">
        <v>5000</v>
      </c>
      <c r="F6167" s="269" t="s">
        <v>29535</v>
      </c>
      <c r="G6167" s="841" t="s">
        <v>29536</v>
      </c>
      <c r="H6167" s="842" t="s">
        <v>15498</v>
      </c>
      <c r="I6167" s="842" t="s">
        <v>19093</v>
      </c>
      <c r="J6167" s="107" t="s">
        <v>19330</v>
      </c>
      <c r="K6167" s="10" t="s">
        <v>28433</v>
      </c>
      <c r="L6167" s="10">
        <v>9</v>
      </c>
      <c r="M6167" s="838">
        <f t="shared" si="56"/>
        <v>45000</v>
      </c>
      <c r="N6167" s="10"/>
      <c r="O6167" s="107">
        <v>6</v>
      </c>
      <c r="P6167" s="838">
        <v>30000</v>
      </c>
      <c r="Q6167" s="10">
        <v>1</v>
      </c>
      <c r="R6167" s="107">
        <v>12</v>
      </c>
    </row>
    <row r="6168" spans="1:18" s="843" customFormat="1" ht="33.75" x14ac:dyDescent="0.25">
      <c r="A6168" s="107" t="s">
        <v>28429</v>
      </c>
      <c r="B6168" s="10" t="s">
        <v>19548</v>
      </c>
      <c r="C6168" s="269" t="s">
        <v>30118</v>
      </c>
      <c r="D6168" s="841" t="s">
        <v>29537</v>
      </c>
      <c r="E6168" s="837">
        <v>3000</v>
      </c>
      <c r="F6168" s="269" t="s">
        <v>29538</v>
      </c>
      <c r="G6168" s="841" t="s">
        <v>29539</v>
      </c>
      <c r="H6168" s="842" t="s">
        <v>29540</v>
      </c>
      <c r="I6168" s="842" t="s">
        <v>19093</v>
      </c>
      <c r="J6168" s="107" t="s">
        <v>19330</v>
      </c>
      <c r="K6168" s="10" t="s">
        <v>28433</v>
      </c>
      <c r="L6168" s="10">
        <v>9</v>
      </c>
      <c r="M6168" s="838">
        <f t="shared" si="56"/>
        <v>27000</v>
      </c>
      <c r="N6168" s="10"/>
      <c r="O6168" s="107">
        <v>6</v>
      </c>
      <c r="P6168" s="838">
        <v>18000</v>
      </c>
      <c r="Q6168" s="10">
        <v>1</v>
      </c>
      <c r="R6168" s="107">
        <v>12</v>
      </c>
    </row>
    <row r="6169" spans="1:18" s="843" customFormat="1" ht="33.75" x14ac:dyDescent="0.25">
      <c r="A6169" s="107" t="s">
        <v>28429</v>
      </c>
      <c r="B6169" s="10" t="s">
        <v>19548</v>
      </c>
      <c r="C6169" s="269" t="s">
        <v>30118</v>
      </c>
      <c r="D6169" s="841" t="s">
        <v>15745</v>
      </c>
      <c r="E6169" s="837">
        <v>12000</v>
      </c>
      <c r="F6169" s="269" t="s">
        <v>29541</v>
      </c>
      <c r="G6169" s="841" t="s">
        <v>29542</v>
      </c>
      <c r="H6169" s="842" t="s">
        <v>16683</v>
      </c>
      <c r="I6169" s="842" t="s">
        <v>19093</v>
      </c>
      <c r="J6169" s="107" t="s">
        <v>19576</v>
      </c>
      <c r="K6169" s="10" t="s">
        <v>28471</v>
      </c>
      <c r="L6169" s="10">
        <v>9</v>
      </c>
      <c r="M6169" s="838">
        <f t="shared" si="56"/>
        <v>108000</v>
      </c>
      <c r="N6169" s="10"/>
      <c r="O6169" s="107">
        <v>6</v>
      </c>
      <c r="P6169" s="838">
        <v>72000</v>
      </c>
      <c r="Q6169" s="10">
        <v>1</v>
      </c>
      <c r="R6169" s="107">
        <v>12</v>
      </c>
    </row>
    <row r="6170" spans="1:18" s="843" customFormat="1" ht="33.75" x14ac:dyDescent="0.25">
      <c r="A6170" s="107" t="s">
        <v>28429</v>
      </c>
      <c r="B6170" s="10" t="s">
        <v>19548</v>
      </c>
      <c r="C6170" s="269" t="s">
        <v>30118</v>
      </c>
      <c r="D6170" s="841" t="s">
        <v>28688</v>
      </c>
      <c r="E6170" s="837">
        <v>9000</v>
      </c>
      <c r="F6170" s="269" t="s">
        <v>29543</v>
      </c>
      <c r="G6170" s="841" t="s">
        <v>29544</v>
      </c>
      <c r="H6170" s="842" t="s">
        <v>16740</v>
      </c>
      <c r="I6170" s="842" t="s">
        <v>19093</v>
      </c>
      <c r="J6170" s="107" t="s">
        <v>19576</v>
      </c>
      <c r="K6170" s="10" t="s">
        <v>28433</v>
      </c>
      <c r="L6170" s="10">
        <v>9</v>
      </c>
      <c r="M6170" s="838">
        <f t="shared" si="56"/>
        <v>81000</v>
      </c>
      <c r="N6170" s="10"/>
      <c r="O6170" s="107">
        <v>6</v>
      </c>
      <c r="P6170" s="838">
        <v>54000</v>
      </c>
      <c r="Q6170" s="10">
        <v>1</v>
      </c>
      <c r="R6170" s="107">
        <v>12</v>
      </c>
    </row>
    <row r="6171" spans="1:18" s="843" customFormat="1" ht="33.75" x14ac:dyDescent="0.25">
      <c r="A6171" s="107" t="s">
        <v>28429</v>
      </c>
      <c r="B6171" s="10" t="s">
        <v>19548</v>
      </c>
      <c r="C6171" s="269" t="s">
        <v>30118</v>
      </c>
      <c r="D6171" s="841" t="s">
        <v>29545</v>
      </c>
      <c r="E6171" s="837">
        <v>1000</v>
      </c>
      <c r="F6171" s="269" t="s">
        <v>29546</v>
      </c>
      <c r="G6171" s="841" t="s">
        <v>29547</v>
      </c>
      <c r="H6171" s="842" t="s">
        <v>15644</v>
      </c>
      <c r="I6171" s="842" t="s">
        <v>16017</v>
      </c>
      <c r="J6171" s="107" t="s">
        <v>28437</v>
      </c>
      <c r="K6171" s="10" t="s">
        <v>28433</v>
      </c>
      <c r="L6171" s="10">
        <v>9</v>
      </c>
      <c r="M6171" s="838">
        <f t="shared" si="56"/>
        <v>9000</v>
      </c>
      <c r="N6171" s="10"/>
      <c r="O6171" s="107">
        <v>6</v>
      </c>
      <c r="P6171" s="838">
        <v>6000</v>
      </c>
      <c r="Q6171" s="10">
        <v>1</v>
      </c>
      <c r="R6171" s="107">
        <v>12</v>
      </c>
    </row>
    <row r="6172" spans="1:18" s="843" customFormat="1" ht="33.75" x14ac:dyDescent="0.25">
      <c r="A6172" s="107" t="s">
        <v>28429</v>
      </c>
      <c r="B6172" s="10" t="s">
        <v>19548</v>
      </c>
      <c r="C6172" s="269" t="s">
        <v>30118</v>
      </c>
      <c r="D6172" s="841" t="s">
        <v>15482</v>
      </c>
      <c r="E6172" s="837">
        <v>2200</v>
      </c>
      <c r="F6172" s="269" t="s">
        <v>29548</v>
      </c>
      <c r="G6172" s="841" t="s">
        <v>29549</v>
      </c>
      <c r="H6172" s="842" t="s">
        <v>16729</v>
      </c>
      <c r="I6172" s="842" t="s">
        <v>16017</v>
      </c>
      <c r="J6172" s="107" t="s">
        <v>28437</v>
      </c>
      <c r="K6172" s="10" t="s">
        <v>28433</v>
      </c>
      <c r="L6172" s="10">
        <v>9</v>
      </c>
      <c r="M6172" s="838">
        <f t="shared" si="56"/>
        <v>19800</v>
      </c>
      <c r="N6172" s="10"/>
      <c r="O6172" s="107">
        <v>6</v>
      </c>
      <c r="P6172" s="838">
        <v>13200</v>
      </c>
      <c r="Q6172" s="10">
        <v>1</v>
      </c>
      <c r="R6172" s="107">
        <v>12</v>
      </c>
    </row>
    <row r="6173" spans="1:18" s="843" customFormat="1" ht="33.75" x14ac:dyDescent="0.25">
      <c r="A6173" s="107" t="s">
        <v>28429</v>
      </c>
      <c r="B6173" s="10" t="s">
        <v>19548</v>
      </c>
      <c r="C6173" s="269" t="s">
        <v>30118</v>
      </c>
      <c r="D6173" s="841" t="s">
        <v>15644</v>
      </c>
      <c r="E6173" s="837">
        <v>3000</v>
      </c>
      <c r="F6173" s="269" t="s">
        <v>29550</v>
      </c>
      <c r="G6173" s="841" t="s">
        <v>29551</v>
      </c>
      <c r="H6173" s="842" t="s">
        <v>29552</v>
      </c>
      <c r="I6173" s="842" t="s">
        <v>16017</v>
      </c>
      <c r="J6173" s="107" t="s">
        <v>28437</v>
      </c>
      <c r="K6173" s="10" t="s">
        <v>28433</v>
      </c>
      <c r="L6173" s="10">
        <v>9</v>
      </c>
      <c r="M6173" s="838">
        <f t="shared" si="56"/>
        <v>27000</v>
      </c>
      <c r="N6173" s="10"/>
      <c r="O6173" s="107">
        <v>6</v>
      </c>
      <c r="P6173" s="838">
        <v>18000</v>
      </c>
      <c r="Q6173" s="10">
        <v>1</v>
      </c>
      <c r="R6173" s="107">
        <v>12</v>
      </c>
    </row>
    <row r="6174" spans="1:18" s="843" customFormat="1" ht="33.75" x14ac:dyDescent="0.25">
      <c r="A6174" s="107" t="s">
        <v>28429</v>
      </c>
      <c r="B6174" s="10" t="s">
        <v>19548</v>
      </c>
      <c r="C6174" s="269" t="s">
        <v>30118</v>
      </c>
      <c r="D6174" s="841" t="s">
        <v>29553</v>
      </c>
      <c r="E6174" s="837">
        <v>5000</v>
      </c>
      <c r="F6174" s="269" t="s">
        <v>29554</v>
      </c>
      <c r="G6174" s="841" t="s">
        <v>29555</v>
      </c>
      <c r="H6174" s="842" t="s">
        <v>29556</v>
      </c>
      <c r="I6174" s="842" t="s">
        <v>19093</v>
      </c>
      <c r="J6174" s="107" t="s">
        <v>19576</v>
      </c>
      <c r="K6174" s="10" t="s">
        <v>28433</v>
      </c>
      <c r="L6174" s="10">
        <v>9</v>
      </c>
      <c r="M6174" s="838">
        <f t="shared" si="56"/>
        <v>45000</v>
      </c>
      <c r="N6174" s="10"/>
      <c r="O6174" s="107">
        <v>6</v>
      </c>
      <c r="P6174" s="838">
        <v>30000</v>
      </c>
      <c r="Q6174" s="10">
        <v>1</v>
      </c>
      <c r="R6174" s="107">
        <v>12</v>
      </c>
    </row>
    <row r="6175" spans="1:18" s="843" customFormat="1" ht="33.75" x14ac:dyDescent="0.25">
      <c r="A6175" s="107" t="s">
        <v>28429</v>
      </c>
      <c r="B6175" s="10" t="s">
        <v>19548</v>
      </c>
      <c r="C6175" s="269" t="s">
        <v>30118</v>
      </c>
      <c r="D6175" s="841" t="s">
        <v>28907</v>
      </c>
      <c r="E6175" s="837">
        <v>8500</v>
      </c>
      <c r="F6175" s="269" t="s">
        <v>29557</v>
      </c>
      <c r="G6175" s="841" t="s">
        <v>29558</v>
      </c>
      <c r="H6175" s="842" t="s">
        <v>15575</v>
      </c>
      <c r="I6175" s="842" t="s">
        <v>19093</v>
      </c>
      <c r="J6175" s="107" t="s">
        <v>19330</v>
      </c>
      <c r="K6175" s="10" t="s">
        <v>28433</v>
      </c>
      <c r="L6175" s="10">
        <v>9</v>
      </c>
      <c r="M6175" s="838">
        <f t="shared" si="56"/>
        <v>76500</v>
      </c>
      <c r="N6175" s="10"/>
      <c r="O6175" s="107"/>
      <c r="P6175" s="838"/>
      <c r="Q6175" s="10"/>
      <c r="R6175" s="107"/>
    </row>
    <row r="6176" spans="1:18" s="843" customFormat="1" ht="33.75" x14ac:dyDescent="0.25">
      <c r="A6176" s="107" t="s">
        <v>28429</v>
      </c>
      <c r="B6176" s="10" t="s">
        <v>19548</v>
      </c>
      <c r="C6176" s="269" t="s">
        <v>30118</v>
      </c>
      <c r="D6176" s="841" t="s">
        <v>29559</v>
      </c>
      <c r="E6176" s="837">
        <v>10000</v>
      </c>
      <c r="F6176" s="269" t="s">
        <v>29560</v>
      </c>
      <c r="G6176" s="841" t="s">
        <v>29561</v>
      </c>
      <c r="H6176" s="842" t="s">
        <v>16693</v>
      </c>
      <c r="I6176" s="842" t="s">
        <v>19093</v>
      </c>
      <c r="J6176" s="107" t="s">
        <v>19576</v>
      </c>
      <c r="K6176" s="10" t="s">
        <v>28433</v>
      </c>
      <c r="L6176" s="10">
        <v>9</v>
      </c>
      <c r="M6176" s="838">
        <f t="shared" si="56"/>
        <v>90000</v>
      </c>
      <c r="N6176" s="10"/>
      <c r="O6176" s="107">
        <v>6</v>
      </c>
      <c r="P6176" s="838">
        <v>60000</v>
      </c>
      <c r="Q6176" s="10">
        <v>1</v>
      </c>
      <c r="R6176" s="107">
        <v>12</v>
      </c>
    </row>
    <row r="6177" spans="1:18" s="843" customFormat="1" ht="33.75" x14ac:dyDescent="0.25">
      <c r="A6177" s="107" t="s">
        <v>28429</v>
      </c>
      <c r="B6177" s="10" t="s">
        <v>19548</v>
      </c>
      <c r="C6177" s="269" t="s">
        <v>30118</v>
      </c>
      <c r="D6177" s="841" t="s">
        <v>29562</v>
      </c>
      <c r="E6177" s="837">
        <v>3000</v>
      </c>
      <c r="F6177" s="269" t="s">
        <v>29563</v>
      </c>
      <c r="G6177" s="841" t="s">
        <v>29564</v>
      </c>
      <c r="H6177" s="842" t="s">
        <v>29565</v>
      </c>
      <c r="I6177" s="842" t="s">
        <v>16017</v>
      </c>
      <c r="J6177" s="107" t="s">
        <v>28437</v>
      </c>
      <c r="K6177" s="10" t="s">
        <v>28433</v>
      </c>
      <c r="L6177" s="10">
        <v>9</v>
      </c>
      <c r="M6177" s="838">
        <f t="shared" si="56"/>
        <v>27000</v>
      </c>
      <c r="N6177" s="10"/>
      <c r="O6177" s="107">
        <v>6</v>
      </c>
      <c r="P6177" s="838">
        <v>18000</v>
      </c>
      <c r="Q6177" s="10">
        <v>1</v>
      </c>
      <c r="R6177" s="107">
        <v>12</v>
      </c>
    </row>
    <row r="6178" spans="1:18" s="843" customFormat="1" ht="33.75" x14ac:dyDescent="0.25">
      <c r="A6178" s="107" t="s">
        <v>28429</v>
      </c>
      <c r="B6178" s="10" t="s">
        <v>19548</v>
      </c>
      <c r="C6178" s="269" t="s">
        <v>30118</v>
      </c>
      <c r="D6178" s="841" t="s">
        <v>15644</v>
      </c>
      <c r="E6178" s="837">
        <v>3500</v>
      </c>
      <c r="F6178" s="269" t="s">
        <v>29566</v>
      </c>
      <c r="G6178" s="841" t="s">
        <v>29567</v>
      </c>
      <c r="H6178" s="842" t="s">
        <v>15906</v>
      </c>
      <c r="I6178" s="842" t="s">
        <v>16017</v>
      </c>
      <c r="J6178" s="107" t="s">
        <v>28437</v>
      </c>
      <c r="K6178" s="10" t="s">
        <v>28433</v>
      </c>
      <c r="L6178" s="10">
        <v>9</v>
      </c>
      <c r="M6178" s="838">
        <f t="shared" si="56"/>
        <v>31500</v>
      </c>
      <c r="N6178" s="10"/>
      <c r="O6178" s="107">
        <v>6</v>
      </c>
      <c r="P6178" s="838">
        <v>21000</v>
      </c>
      <c r="Q6178" s="10">
        <v>1</v>
      </c>
      <c r="R6178" s="107">
        <v>12</v>
      </c>
    </row>
    <row r="6179" spans="1:18" s="843" customFormat="1" ht="33.75" x14ac:dyDescent="0.25">
      <c r="A6179" s="107" t="s">
        <v>28429</v>
      </c>
      <c r="B6179" s="10" t="s">
        <v>19548</v>
      </c>
      <c r="C6179" s="269" t="s">
        <v>30118</v>
      </c>
      <c r="D6179" s="841" t="s">
        <v>29568</v>
      </c>
      <c r="E6179" s="837">
        <v>4500</v>
      </c>
      <c r="F6179" s="269" t="s">
        <v>29569</v>
      </c>
      <c r="G6179" s="841" t="s">
        <v>29570</v>
      </c>
      <c r="H6179" s="842" t="s">
        <v>16725</v>
      </c>
      <c r="I6179" s="842" t="s">
        <v>19093</v>
      </c>
      <c r="J6179" s="107" t="s">
        <v>19576</v>
      </c>
      <c r="K6179" s="10" t="s">
        <v>28433</v>
      </c>
      <c r="L6179" s="10">
        <v>9</v>
      </c>
      <c r="M6179" s="838">
        <f t="shared" si="56"/>
        <v>40500</v>
      </c>
      <c r="N6179" s="10"/>
      <c r="O6179" s="107">
        <v>6</v>
      </c>
      <c r="P6179" s="838">
        <v>27000</v>
      </c>
      <c r="Q6179" s="10">
        <v>1</v>
      </c>
      <c r="R6179" s="107">
        <v>12</v>
      </c>
    </row>
    <row r="6180" spans="1:18" s="843" customFormat="1" ht="33.75" x14ac:dyDescent="0.25">
      <c r="A6180" s="107" t="s">
        <v>28429</v>
      </c>
      <c r="B6180" s="10" t="s">
        <v>19548</v>
      </c>
      <c r="C6180" s="269" t="s">
        <v>30118</v>
      </c>
      <c r="D6180" s="841" t="s">
        <v>28446</v>
      </c>
      <c r="E6180" s="837">
        <v>2900</v>
      </c>
      <c r="F6180" s="269" t="s">
        <v>29571</v>
      </c>
      <c r="G6180" s="841" t="s">
        <v>29572</v>
      </c>
      <c r="H6180" s="842" t="s">
        <v>28449</v>
      </c>
      <c r="I6180" s="842" t="s">
        <v>16017</v>
      </c>
      <c r="J6180" s="107" t="s">
        <v>28437</v>
      </c>
      <c r="K6180" s="10" t="s">
        <v>28433</v>
      </c>
      <c r="L6180" s="10">
        <v>9</v>
      </c>
      <c r="M6180" s="838">
        <f t="shared" si="56"/>
        <v>26100</v>
      </c>
      <c r="N6180" s="10"/>
      <c r="O6180" s="107">
        <v>6</v>
      </c>
      <c r="P6180" s="838">
        <v>17400</v>
      </c>
      <c r="Q6180" s="10">
        <v>1</v>
      </c>
      <c r="R6180" s="107">
        <v>12</v>
      </c>
    </row>
    <row r="6181" spans="1:18" s="843" customFormat="1" ht="33.75" x14ac:dyDescent="0.25">
      <c r="A6181" s="107" t="s">
        <v>28429</v>
      </c>
      <c r="B6181" s="10" t="s">
        <v>19548</v>
      </c>
      <c r="C6181" s="269" t="s">
        <v>30118</v>
      </c>
      <c r="D6181" s="841" t="s">
        <v>29167</v>
      </c>
      <c r="E6181" s="837">
        <v>5000</v>
      </c>
      <c r="F6181" s="269" t="s">
        <v>29573</v>
      </c>
      <c r="G6181" s="841" t="s">
        <v>29574</v>
      </c>
      <c r="H6181" s="842" t="s">
        <v>29575</v>
      </c>
      <c r="I6181" s="842" t="s">
        <v>19093</v>
      </c>
      <c r="J6181" s="107" t="s">
        <v>19576</v>
      </c>
      <c r="K6181" s="10" t="s">
        <v>28433</v>
      </c>
      <c r="L6181" s="10">
        <v>9</v>
      </c>
      <c r="M6181" s="838">
        <f t="shared" si="56"/>
        <v>45000</v>
      </c>
      <c r="N6181" s="10"/>
      <c r="O6181" s="107">
        <v>6</v>
      </c>
      <c r="P6181" s="838">
        <v>30000</v>
      </c>
      <c r="Q6181" s="10">
        <v>1</v>
      </c>
      <c r="R6181" s="107">
        <v>12</v>
      </c>
    </row>
    <row r="6182" spans="1:18" s="843" customFormat="1" ht="33.75" x14ac:dyDescent="0.25">
      <c r="A6182" s="107" t="s">
        <v>28429</v>
      </c>
      <c r="B6182" s="10" t="s">
        <v>19548</v>
      </c>
      <c r="C6182" s="269" t="s">
        <v>30118</v>
      </c>
      <c r="D6182" s="841" t="s">
        <v>15678</v>
      </c>
      <c r="E6182" s="837">
        <v>3000</v>
      </c>
      <c r="F6182" s="269" t="s">
        <v>29576</v>
      </c>
      <c r="G6182" s="841" t="s">
        <v>29577</v>
      </c>
      <c r="H6182" s="842" t="s">
        <v>15585</v>
      </c>
      <c r="I6182" s="842" t="s">
        <v>19587</v>
      </c>
      <c r="J6182" s="107" t="s">
        <v>15678</v>
      </c>
      <c r="K6182" s="10" t="s">
        <v>28433</v>
      </c>
      <c r="L6182" s="10">
        <v>9</v>
      </c>
      <c r="M6182" s="838">
        <f t="shared" si="56"/>
        <v>27000</v>
      </c>
      <c r="N6182" s="10"/>
      <c r="O6182" s="107">
        <v>6</v>
      </c>
      <c r="P6182" s="838">
        <v>18000</v>
      </c>
      <c r="Q6182" s="10">
        <v>1</v>
      </c>
      <c r="R6182" s="107">
        <v>12</v>
      </c>
    </row>
    <row r="6183" spans="1:18" s="843" customFormat="1" ht="33.75" x14ac:dyDescent="0.25">
      <c r="A6183" s="107" t="s">
        <v>28429</v>
      </c>
      <c r="B6183" s="10" t="s">
        <v>19548</v>
      </c>
      <c r="C6183" s="269" t="s">
        <v>30118</v>
      </c>
      <c r="D6183" s="841" t="s">
        <v>29578</v>
      </c>
      <c r="E6183" s="837">
        <v>1000</v>
      </c>
      <c r="F6183" s="269" t="s">
        <v>29579</v>
      </c>
      <c r="G6183" s="841" t="s">
        <v>29580</v>
      </c>
      <c r="H6183" s="842" t="s">
        <v>29581</v>
      </c>
      <c r="I6183" s="842" t="s">
        <v>15810</v>
      </c>
      <c r="J6183" s="107" t="s">
        <v>28437</v>
      </c>
      <c r="K6183" s="10" t="s">
        <v>28433</v>
      </c>
      <c r="L6183" s="10">
        <v>9</v>
      </c>
      <c r="M6183" s="838">
        <f t="shared" si="56"/>
        <v>9000</v>
      </c>
      <c r="N6183" s="10"/>
      <c r="O6183" s="107">
        <v>6</v>
      </c>
      <c r="P6183" s="838">
        <v>6000</v>
      </c>
      <c r="Q6183" s="10">
        <v>1</v>
      </c>
      <c r="R6183" s="107">
        <v>12</v>
      </c>
    </row>
    <row r="6184" spans="1:18" s="843" customFormat="1" ht="33.75" x14ac:dyDescent="0.25">
      <c r="A6184" s="107" t="s">
        <v>28429</v>
      </c>
      <c r="B6184" s="10" t="s">
        <v>19548</v>
      </c>
      <c r="C6184" s="269" t="s">
        <v>30118</v>
      </c>
      <c r="D6184" s="841" t="s">
        <v>15644</v>
      </c>
      <c r="E6184" s="837">
        <v>2200</v>
      </c>
      <c r="F6184" s="269" t="s">
        <v>29582</v>
      </c>
      <c r="G6184" s="841" t="s">
        <v>29583</v>
      </c>
      <c r="H6184" s="842" t="s">
        <v>15644</v>
      </c>
      <c r="I6184" s="842" t="s">
        <v>16017</v>
      </c>
      <c r="J6184" s="107" t="s">
        <v>28437</v>
      </c>
      <c r="K6184" s="10" t="s">
        <v>28433</v>
      </c>
      <c r="L6184" s="10">
        <v>9</v>
      </c>
      <c r="M6184" s="838">
        <f t="shared" si="56"/>
        <v>19800</v>
      </c>
      <c r="N6184" s="10"/>
      <c r="O6184" s="107">
        <v>6</v>
      </c>
      <c r="P6184" s="838">
        <v>13200</v>
      </c>
      <c r="Q6184" s="10">
        <v>1</v>
      </c>
      <c r="R6184" s="107">
        <v>12</v>
      </c>
    </row>
    <row r="6185" spans="1:18" s="843" customFormat="1" ht="33.75" x14ac:dyDescent="0.25">
      <c r="A6185" s="107" t="s">
        <v>28429</v>
      </c>
      <c r="B6185" s="10" t="s">
        <v>19548</v>
      </c>
      <c r="C6185" s="269" t="s">
        <v>30118</v>
      </c>
      <c r="D6185" s="841" t="s">
        <v>29584</v>
      </c>
      <c r="E6185" s="837">
        <v>4500</v>
      </c>
      <c r="F6185" s="269" t="s">
        <v>29585</v>
      </c>
      <c r="G6185" s="841" t="s">
        <v>29586</v>
      </c>
      <c r="H6185" s="842" t="s">
        <v>16725</v>
      </c>
      <c r="I6185" s="842" t="s">
        <v>19093</v>
      </c>
      <c r="J6185" s="107" t="s">
        <v>19576</v>
      </c>
      <c r="K6185" s="10" t="s">
        <v>28433</v>
      </c>
      <c r="L6185" s="10">
        <v>9</v>
      </c>
      <c r="M6185" s="838">
        <f t="shared" si="56"/>
        <v>40500</v>
      </c>
      <c r="N6185" s="10"/>
      <c r="O6185" s="107">
        <v>6</v>
      </c>
      <c r="P6185" s="838">
        <v>27000</v>
      </c>
      <c r="Q6185" s="10">
        <v>1</v>
      </c>
      <c r="R6185" s="107">
        <v>12</v>
      </c>
    </row>
    <row r="6186" spans="1:18" s="843" customFormat="1" ht="33.75" x14ac:dyDescent="0.25">
      <c r="A6186" s="107" t="s">
        <v>28429</v>
      </c>
      <c r="B6186" s="10" t="s">
        <v>19548</v>
      </c>
      <c r="C6186" s="269" t="s">
        <v>30118</v>
      </c>
      <c r="D6186" s="841" t="s">
        <v>29587</v>
      </c>
      <c r="E6186" s="837">
        <v>7000</v>
      </c>
      <c r="F6186" s="269" t="s">
        <v>29588</v>
      </c>
      <c r="G6186" s="841" t="s">
        <v>29589</v>
      </c>
      <c r="H6186" s="842" t="s">
        <v>19911</v>
      </c>
      <c r="I6186" s="842" t="s">
        <v>19093</v>
      </c>
      <c r="J6186" s="107" t="s">
        <v>19330</v>
      </c>
      <c r="K6186" s="10" t="s">
        <v>28433</v>
      </c>
      <c r="L6186" s="10">
        <v>9</v>
      </c>
      <c r="M6186" s="838">
        <f t="shared" si="56"/>
        <v>63000</v>
      </c>
      <c r="N6186" s="10"/>
      <c r="O6186" s="107">
        <v>6</v>
      </c>
      <c r="P6186" s="838">
        <v>42000</v>
      </c>
      <c r="Q6186" s="10">
        <v>1</v>
      </c>
      <c r="R6186" s="107">
        <v>12</v>
      </c>
    </row>
    <row r="6187" spans="1:18" s="843" customFormat="1" ht="33.75" x14ac:dyDescent="0.25">
      <c r="A6187" s="107" t="s">
        <v>28429</v>
      </c>
      <c r="B6187" s="10" t="s">
        <v>19548</v>
      </c>
      <c r="C6187" s="269" t="s">
        <v>30118</v>
      </c>
      <c r="D6187" s="841" t="s">
        <v>17132</v>
      </c>
      <c r="E6187" s="837">
        <v>2500</v>
      </c>
      <c r="F6187" s="269" t="s">
        <v>29590</v>
      </c>
      <c r="G6187" s="841" t="s">
        <v>29591</v>
      </c>
      <c r="H6187" s="842" t="s">
        <v>16715</v>
      </c>
      <c r="I6187" s="842" t="s">
        <v>19090</v>
      </c>
      <c r="J6187" s="107" t="s">
        <v>19330</v>
      </c>
      <c r="K6187" s="10" t="s">
        <v>28433</v>
      </c>
      <c r="L6187" s="10">
        <v>9</v>
      </c>
      <c r="M6187" s="838">
        <f t="shared" si="56"/>
        <v>22500</v>
      </c>
      <c r="N6187" s="10"/>
      <c r="O6187" s="107">
        <v>6</v>
      </c>
      <c r="P6187" s="838">
        <v>15000</v>
      </c>
      <c r="Q6187" s="10">
        <v>1</v>
      </c>
      <c r="R6187" s="107">
        <v>12</v>
      </c>
    </row>
    <row r="6188" spans="1:18" s="843" customFormat="1" ht="33.75" x14ac:dyDescent="0.25">
      <c r="A6188" s="107" t="s">
        <v>28429</v>
      </c>
      <c r="B6188" s="10" t="s">
        <v>19548</v>
      </c>
      <c r="C6188" s="269" t="s">
        <v>30118</v>
      </c>
      <c r="D6188" s="841" t="s">
        <v>15967</v>
      </c>
      <c r="E6188" s="837">
        <v>14500</v>
      </c>
      <c r="F6188" s="269" t="s">
        <v>29592</v>
      </c>
      <c r="G6188" s="841" t="s">
        <v>29593</v>
      </c>
      <c r="H6188" s="842" t="s">
        <v>29594</v>
      </c>
      <c r="I6188" s="842" t="s">
        <v>19093</v>
      </c>
      <c r="J6188" s="107" t="s">
        <v>19576</v>
      </c>
      <c r="K6188" s="10"/>
      <c r="L6188" s="10"/>
      <c r="M6188" s="838"/>
      <c r="N6188" s="10" t="s">
        <v>28471</v>
      </c>
      <c r="O6188" s="107">
        <v>3</v>
      </c>
      <c r="P6188" s="838">
        <v>43500</v>
      </c>
      <c r="Q6188" s="10">
        <v>1</v>
      </c>
      <c r="R6188" s="107">
        <v>12</v>
      </c>
    </row>
    <row r="6189" spans="1:18" s="843" customFormat="1" ht="33.75" x14ac:dyDescent="0.25">
      <c r="A6189" s="107" t="s">
        <v>28429</v>
      </c>
      <c r="B6189" s="10" t="s">
        <v>19548</v>
      </c>
      <c r="C6189" s="269" t="s">
        <v>30118</v>
      </c>
      <c r="D6189" s="841" t="s">
        <v>15644</v>
      </c>
      <c r="E6189" s="837">
        <v>3000</v>
      </c>
      <c r="F6189" s="269" t="s">
        <v>29595</v>
      </c>
      <c r="G6189" s="841" t="s">
        <v>29596</v>
      </c>
      <c r="H6189" s="842" t="s">
        <v>15906</v>
      </c>
      <c r="I6189" s="842" t="s">
        <v>16017</v>
      </c>
      <c r="J6189" s="107" t="s">
        <v>28437</v>
      </c>
      <c r="K6189" s="10" t="s">
        <v>28433</v>
      </c>
      <c r="L6189" s="10">
        <v>9</v>
      </c>
      <c r="M6189" s="838">
        <f t="shared" ref="M6189:M6218" si="57">E6189*L6189</f>
        <v>27000</v>
      </c>
      <c r="N6189" s="10"/>
      <c r="O6189" s="107">
        <v>6</v>
      </c>
      <c r="P6189" s="838">
        <v>18000</v>
      </c>
      <c r="Q6189" s="10">
        <v>1</v>
      </c>
      <c r="R6189" s="107">
        <v>12</v>
      </c>
    </row>
    <row r="6190" spans="1:18" s="843" customFormat="1" ht="33.75" x14ac:dyDescent="0.25">
      <c r="A6190" s="107" t="s">
        <v>28429</v>
      </c>
      <c r="B6190" s="10" t="s">
        <v>19548</v>
      </c>
      <c r="C6190" s="269" t="s">
        <v>30118</v>
      </c>
      <c r="D6190" s="841" t="s">
        <v>29597</v>
      </c>
      <c r="E6190" s="837">
        <v>7000</v>
      </c>
      <c r="F6190" s="269" t="s">
        <v>29598</v>
      </c>
      <c r="G6190" s="841" t="s">
        <v>29599</v>
      </c>
      <c r="H6190" s="842" t="s">
        <v>16690</v>
      </c>
      <c r="I6190" s="842" t="s">
        <v>19093</v>
      </c>
      <c r="J6190" s="107" t="s">
        <v>19330</v>
      </c>
      <c r="K6190" s="10" t="s">
        <v>28433</v>
      </c>
      <c r="L6190" s="10">
        <v>9</v>
      </c>
      <c r="M6190" s="838">
        <f t="shared" si="57"/>
        <v>63000</v>
      </c>
      <c r="N6190" s="10"/>
      <c r="O6190" s="107">
        <v>6</v>
      </c>
      <c r="P6190" s="838">
        <v>42000</v>
      </c>
      <c r="Q6190" s="10">
        <v>1</v>
      </c>
      <c r="R6190" s="107">
        <v>12</v>
      </c>
    </row>
    <row r="6191" spans="1:18" s="843" customFormat="1" ht="33.75" x14ac:dyDescent="0.25">
      <c r="A6191" s="107" t="s">
        <v>28429</v>
      </c>
      <c r="B6191" s="10" t="s">
        <v>19548</v>
      </c>
      <c r="C6191" s="269" t="s">
        <v>30118</v>
      </c>
      <c r="D6191" s="841" t="s">
        <v>29600</v>
      </c>
      <c r="E6191" s="837">
        <v>10000</v>
      </c>
      <c r="F6191" s="269" t="s">
        <v>29601</v>
      </c>
      <c r="G6191" s="841" t="s">
        <v>29602</v>
      </c>
      <c r="H6191" s="842" t="s">
        <v>16725</v>
      </c>
      <c r="I6191" s="842" t="s">
        <v>19093</v>
      </c>
      <c r="J6191" s="107" t="s">
        <v>19576</v>
      </c>
      <c r="K6191" s="10" t="s">
        <v>28433</v>
      </c>
      <c r="L6191" s="10">
        <v>9</v>
      </c>
      <c r="M6191" s="838">
        <f t="shared" si="57"/>
        <v>90000</v>
      </c>
      <c r="N6191" s="10"/>
      <c r="O6191" s="107"/>
      <c r="P6191" s="838"/>
      <c r="Q6191" s="10"/>
      <c r="R6191" s="107"/>
    </row>
    <row r="6192" spans="1:18" s="843" customFormat="1" ht="33.75" x14ac:dyDescent="0.25">
      <c r="A6192" s="107" t="s">
        <v>28429</v>
      </c>
      <c r="B6192" s="10" t="s">
        <v>19548</v>
      </c>
      <c r="C6192" s="269" t="s">
        <v>30118</v>
      </c>
      <c r="D6192" s="841" t="s">
        <v>29603</v>
      </c>
      <c r="E6192" s="837">
        <v>5000</v>
      </c>
      <c r="F6192" s="269" t="s">
        <v>29604</v>
      </c>
      <c r="G6192" s="841" t="s">
        <v>29605</v>
      </c>
      <c r="H6192" s="842" t="s">
        <v>29477</v>
      </c>
      <c r="I6192" s="842" t="s">
        <v>19093</v>
      </c>
      <c r="J6192" s="107" t="s">
        <v>19576</v>
      </c>
      <c r="K6192" s="10" t="s">
        <v>28433</v>
      </c>
      <c r="L6192" s="10">
        <v>9</v>
      </c>
      <c r="M6192" s="838">
        <f t="shared" si="57"/>
        <v>45000</v>
      </c>
      <c r="N6192" s="10"/>
      <c r="O6192" s="107">
        <v>6</v>
      </c>
      <c r="P6192" s="838">
        <v>30000</v>
      </c>
      <c r="Q6192" s="10">
        <v>1</v>
      </c>
      <c r="R6192" s="107">
        <v>12</v>
      </c>
    </row>
    <row r="6193" spans="1:18" s="843" customFormat="1" ht="33.75" x14ac:dyDescent="0.25">
      <c r="A6193" s="107" t="s">
        <v>28429</v>
      </c>
      <c r="B6193" s="10" t="s">
        <v>19548</v>
      </c>
      <c r="C6193" s="269" t="s">
        <v>30118</v>
      </c>
      <c r="D6193" s="841" t="s">
        <v>28446</v>
      </c>
      <c r="E6193" s="837">
        <v>3000</v>
      </c>
      <c r="F6193" s="269" t="s">
        <v>29606</v>
      </c>
      <c r="G6193" s="841" t="s">
        <v>29607</v>
      </c>
      <c r="H6193" s="842" t="s">
        <v>28467</v>
      </c>
      <c r="I6193" s="842" t="s">
        <v>19090</v>
      </c>
      <c r="J6193" s="107" t="s">
        <v>19330</v>
      </c>
      <c r="K6193" s="10" t="s">
        <v>28433</v>
      </c>
      <c r="L6193" s="10">
        <v>9</v>
      </c>
      <c r="M6193" s="838">
        <f t="shared" si="57"/>
        <v>27000</v>
      </c>
      <c r="N6193" s="10"/>
      <c r="O6193" s="107">
        <v>6</v>
      </c>
      <c r="P6193" s="838">
        <v>18000</v>
      </c>
      <c r="Q6193" s="10">
        <v>1</v>
      </c>
      <c r="R6193" s="107">
        <v>12</v>
      </c>
    </row>
    <row r="6194" spans="1:18" s="843" customFormat="1" ht="33.75" x14ac:dyDescent="0.25">
      <c r="A6194" s="107" t="s">
        <v>28429</v>
      </c>
      <c r="B6194" s="10" t="s">
        <v>19548</v>
      </c>
      <c r="C6194" s="269" t="s">
        <v>30118</v>
      </c>
      <c r="D6194" s="841" t="s">
        <v>16392</v>
      </c>
      <c r="E6194" s="837">
        <v>8000</v>
      </c>
      <c r="F6194" s="269" t="s">
        <v>29608</v>
      </c>
      <c r="G6194" s="841" t="s">
        <v>29609</v>
      </c>
      <c r="H6194" s="842" t="s">
        <v>16685</v>
      </c>
      <c r="I6194" s="842" t="s">
        <v>28461</v>
      </c>
      <c r="J6194" s="107" t="s">
        <v>19576</v>
      </c>
      <c r="K6194" s="10" t="s">
        <v>28433</v>
      </c>
      <c r="L6194" s="10">
        <v>9</v>
      </c>
      <c r="M6194" s="838">
        <f t="shared" si="57"/>
        <v>72000</v>
      </c>
      <c r="N6194" s="10"/>
      <c r="O6194" s="107">
        <v>6</v>
      </c>
      <c r="P6194" s="838">
        <v>48000</v>
      </c>
      <c r="Q6194" s="10">
        <v>1</v>
      </c>
      <c r="R6194" s="107">
        <v>12</v>
      </c>
    </row>
    <row r="6195" spans="1:18" s="843" customFormat="1" ht="33.75" x14ac:dyDescent="0.25">
      <c r="A6195" s="107" t="s">
        <v>28429</v>
      </c>
      <c r="B6195" s="10" t="s">
        <v>19548</v>
      </c>
      <c r="C6195" s="269" t="s">
        <v>30118</v>
      </c>
      <c r="D6195" s="841" t="s">
        <v>29610</v>
      </c>
      <c r="E6195" s="837">
        <v>2593</v>
      </c>
      <c r="F6195" s="269" t="s">
        <v>29611</v>
      </c>
      <c r="G6195" s="841" t="s">
        <v>29612</v>
      </c>
      <c r="H6195" s="842" t="s">
        <v>16689</v>
      </c>
      <c r="I6195" s="842" t="s">
        <v>19093</v>
      </c>
      <c r="J6195" s="107" t="s">
        <v>19330</v>
      </c>
      <c r="K6195" s="10" t="s">
        <v>28433</v>
      </c>
      <c r="L6195" s="10">
        <v>9</v>
      </c>
      <c r="M6195" s="838">
        <f t="shared" si="57"/>
        <v>23337</v>
      </c>
      <c r="N6195" s="10"/>
      <c r="O6195" s="107"/>
      <c r="P6195" s="838"/>
      <c r="Q6195" s="10"/>
      <c r="R6195" s="107"/>
    </row>
    <row r="6196" spans="1:18" s="843" customFormat="1" ht="33.75" x14ac:dyDescent="0.25">
      <c r="A6196" s="107" t="s">
        <v>28429</v>
      </c>
      <c r="B6196" s="10" t="s">
        <v>19548</v>
      </c>
      <c r="C6196" s="269" t="s">
        <v>30118</v>
      </c>
      <c r="D6196" s="841" t="s">
        <v>15482</v>
      </c>
      <c r="E6196" s="837">
        <v>3500</v>
      </c>
      <c r="F6196" s="269" t="s">
        <v>29613</v>
      </c>
      <c r="G6196" s="841" t="s">
        <v>29614</v>
      </c>
      <c r="H6196" s="842" t="s">
        <v>28874</v>
      </c>
      <c r="I6196" s="842" t="s">
        <v>16017</v>
      </c>
      <c r="J6196" s="107" t="s">
        <v>28437</v>
      </c>
      <c r="K6196" s="10" t="s">
        <v>28433</v>
      </c>
      <c r="L6196" s="10">
        <v>9</v>
      </c>
      <c r="M6196" s="838">
        <f t="shared" si="57"/>
        <v>31500</v>
      </c>
      <c r="N6196" s="10"/>
      <c r="O6196" s="107">
        <v>6</v>
      </c>
      <c r="P6196" s="838">
        <v>21000</v>
      </c>
      <c r="Q6196" s="10">
        <v>1</v>
      </c>
      <c r="R6196" s="107">
        <v>12</v>
      </c>
    </row>
    <row r="6197" spans="1:18" s="843" customFormat="1" ht="33.75" x14ac:dyDescent="0.25">
      <c r="A6197" s="107" t="s">
        <v>28429</v>
      </c>
      <c r="B6197" s="10" t="s">
        <v>19548</v>
      </c>
      <c r="C6197" s="269" t="s">
        <v>30118</v>
      </c>
      <c r="D6197" s="841" t="s">
        <v>29615</v>
      </c>
      <c r="E6197" s="837">
        <v>1300</v>
      </c>
      <c r="F6197" s="269" t="s">
        <v>29616</v>
      </c>
      <c r="G6197" s="841" t="s">
        <v>29617</v>
      </c>
      <c r="H6197" s="842" t="s">
        <v>15585</v>
      </c>
      <c r="I6197" s="842" t="s">
        <v>19587</v>
      </c>
      <c r="J6197" s="107" t="s">
        <v>16531</v>
      </c>
      <c r="K6197" s="10" t="s">
        <v>28433</v>
      </c>
      <c r="L6197" s="10">
        <v>9</v>
      </c>
      <c r="M6197" s="838">
        <f t="shared" si="57"/>
        <v>11700</v>
      </c>
      <c r="N6197" s="10"/>
      <c r="O6197" s="107">
        <v>6</v>
      </c>
      <c r="P6197" s="838">
        <v>7800</v>
      </c>
      <c r="Q6197" s="10">
        <v>1</v>
      </c>
      <c r="R6197" s="107">
        <v>12</v>
      </c>
    </row>
    <row r="6198" spans="1:18" s="843" customFormat="1" ht="33.75" x14ac:dyDescent="0.25">
      <c r="A6198" s="107" t="s">
        <v>28429</v>
      </c>
      <c r="B6198" s="10" t="s">
        <v>19548</v>
      </c>
      <c r="C6198" s="269" t="s">
        <v>30118</v>
      </c>
      <c r="D6198" s="841" t="s">
        <v>16392</v>
      </c>
      <c r="E6198" s="837">
        <v>9000</v>
      </c>
      <c r="F6198" s="269" t="s">
        <v>29618</v>
      </c>
      <c r="G6198" s="841" t="s">
        <v>29619</v>
      </c>
      <c r="H6198" s="842" t="s">
        <v>19099</v>
      </c>
      <c r="I6198" s="842" t="s">
        <v>19093</v>
      </c>
      <c r="J6198" s="107" t="s">
        <v>19330</v>
      </c>
      <c r="K6198" s="10" t="s">
        <v>28433</v>
      </c>
      <c r="L6198" s="10">
        <v>9</v>
      </c>
      <c r="M6198" s="838">
        <f t="shared" si="57"/>
        <v>81000</v>
      </c>
      <c r="N6198" s="10"/>
      <c r="O6198" s="107">
        <v>6</v>
      </c>
      <c r="P6198" s="838">
        <v>54000</v>
      </c>
      <c r="Q6198" s="10">
        <v>1</v>
      </c>
      <c r="R6198" s="107">
        <v>12</v>
      </c>
    </row>
    <row r="6199" spans="1:18" s="843" customFormat="1" ht="33.75" x14ac:dyDescent="0.25">
      <c r="A6199" s="107" t="s">
        <v>28429</v>
      </c>
      <c r="B6199" s="10" t="s">
        <v>19548</v>
      </c>
      <c r="C6199" s="269" t="s">
        <v>30118</v>
      </c>
      <c r="D6199" s="841" t="s">
        <v>29620</v>
      </c>
      <c r="E6199" s="837">
        <v>1000</v>
      </c>
      <c r="F6199" s="269" t="s">
        <v>29621</v>
      </c>
      <c r="G6199" s="841" t="s">
        <v>29622</v>
      </c>
      <c r="H6199" s="842" t="s">
        <v>15585</v>
      </c>
      <c r="I6199" s="842" t="s">
        <v>19587</v>
      </c>
      <c r="J6199" s="107" t="s">
        <v>16531</v>
      </c>
      <c r="K6199" s="10" t="s">
        <v>28433</v>
      </c>
      <c r="L6199" s="10">
        <v>9</v>
      </c>
      <c r="M6199" s="838">
        <f t="shared" si="57"/>
        <v>9000</v>
      </c>
      <c r="N6199" s="10"/>
      <c r="O6199" s="107">
        <v>6</v>
      </c>
      <c r="P6199" s="838">
        <v>6000</v>
      </c>
      <c r="Q6199" s="10">
        <v>1</v>
      </c>
      <c r="R6199" s="107">
        <v>12</v>
      </c>
    </row>
    <row r="6200" spans="1:18" s="843" customFormat="1" ht="33.75" x14ac:dyDescent="0.25">
      <c r="A6200" s="107" t="s">
        <v>28429</v>
      </c>
      <c r="B6200" s="10" t="s">
        <v>19548</v>
      </c>
      <c r="C6200" s="269" t="s">
        <v>30118</v>
      </c>
      <c r="D6200" s="841" t="s">
        <v>29251</v>
      </c>
      <c r="E6200" s="837">
        <v>5000</v>
      </c>
      <c r="F6200" s="269" t="s">
        <v>29623</v>
      </c>
      <c r="G6200" s="841" t="s">
        <v>29624</v>
      </c>
      <c r="H6200" s="842" t="s">
        <v>16739</v>
      </c>
      <c r="I6200" s="842" t="s">
        <v>19090</v>
      </c>
      <c r="J6200" s="107" t="s">
        <v>19330</v>
      </c>
      <c r="K6200" s="10" t="s">
        <v>28433</v>
      </c>
      <c r="L6200" s="10">
        <v>9</v>
      </c>
      <c r="M6200" s="838">
        <f t="shared" si="57"/>
        <v>45000</v>
      </c>
      <c r="N6200" s="10"/>
      <c r="O6200" s="107">
        <v>6</v>
      </c>
      <c r="P6200" s="838">
        <v>30000</v>
      </c>
      <c r="Q6200" s="10">
        <v>1</v>
      </c>
      <c r="R6200" s="107">
        <v>12</v>
      </c>
    </row>
    <row r="6201" spans="1:18" s="843" customFormat="1" ht="33.75" x14ac:dyDescent="0.25">
      <c r="A6201" s="107" t="s">
        <v>28429</v>
      </c>
      <c r="B6201" s="10" t="s">
        <v>19548</v>
      </c>
      <c r="C6201" s="269" t="s">
        <v>30118</v>
      </c>
      <c r="D6201" s="841" t="s">
        <v>29625</v>
      </c>
      <c r="E6201" s="837">
        <v>930</v>
      </c>
      <c r="F6201" s="269" t="s">
        <v>29626</v>
      </c>
      <c r="G6201" s="841" t="s">
        <v>29627</v>
      </c>
      <c r="H6201" s="842" t="s">
        <v>28874</v>
      </c>
      <c r="I6201" s="842" t="s">
        <v>16017</v>
      </c>
      <c r="J6201" s="107" t="s">
        <v>28437</v>
      </c>
      <c r="K6201" s="10" t="s">
        <v>28433</v>
      </c>
      <c r="L6201" s="10">
        <v>9</v>
      </c>
      <c r="M6201" s="838">
        <f t="shared" si="57"/>
        <v>8370</v>
      </c>
      <c r="N6201" s="10"/>
      <c r="O6201" s="107">
        <v>6</v>
      </c>
      <c r="P6201" s="838">
        <v>5580</v>
      </c>
      <c r="Q6201" s="10">
        <v>1</v>
      </c>
      <c r="R6201" s="107">
        <v>12</v>
      </c>
    </row>
    <row r="6202" spans="1:18" s="843" customFormat="1" ht="33.75" x14ac:dyDescent="0.25">
      <c r="A6202" s="107" t="s">
        <v>28429</v>
      </c>
      <c r="B6202" s="10" t="s">
        <v>19548</v>
      </c>
      <c r="C6202" s="269" t="s">
        <v>30118</v>
      </c>
      <c r="D6202" s="841" t="s">
        <v>29628</v>
      </c>
      <c r="E6202" s="837">
        <v>7000</v>
      </c>
      <c r="F6202" s="269" t="s">
        <v>29629</v>
      </c>
      <c r="G6202" s="841" t="s">
        <v>29630</v>
      </c>
      <c r="H6202" s="842" t="s">
        <v>16685</v>
      </c>
      <c r="I6202" s="842" t="s">
        <v>28461</v>
      </c>
      <c r="J6202" s="107" t="s">
        <v>19576</v>
      </c>
      <c r="K6202" s="10" t="s">
        <v>28433</v>
      </c>
      <c r="L6202" s="10">
        <v>9</v>
      </c>
      <c r="M6202" s="838">
        <f t="shared" si="57"/>
        <v>63000</v>
      </c>
      <c r="N6202" s="10"/>
      <c r="O6202" s="107">
        <v>6</v>
      </c>
      <c r="P6202" s="838">
        <v>42000</v>
      </c>
      <c r="Q6202" s="10">
        <v>1</v>
      </c>
      <c r="R6202" s="107">
        <v>12</v>
      </c>
    </row>
    <row r="6203" spans="1:18" s="843" customFormat="1" ht="33.75" x14ac:dyDescent="0.25">
      <c r="A6203" s="107" t="s">
        <v>28429</v>
      </c>
      <c r="B6203" s="10" t="s">
        <v>19548</v>
      </c>
      <c r="C6203" s="269" t="s">
        <v>30118</v>
      </c>
      <c r="D6203" s="841" t="s">
        <v>19345</v>
      </c>
      <c r="E6203" s="837">
        <v>4500</v>
      </c>
      <c r="F6203" s="269" t="s">
        <v>29631</v>
      </c>
      <c r="G6203" s="841" t="s">
        <v>29632</v>
      </c>
      <c r="H6203" s="842" t="s">
        <v>16694</v>
      </c>
      <c r="I6203" s="842" t="s">
        <v>19093</v>
      </c>
      <c r="J6203" s="107" t="s">
        <v>19576</v>
      </c>
      <c r="K6203" s="10" t="s">
        <v>28433</v>
      </c>
      <c r="L6203" s="10">
        <v>9</v>
      </c>
      <c r="M6203" s="838">
        <f t="shared" si="57"/>
        <v>40500</v>
      </c>
      <c r="N6203" s="10"/>
      <c r="O6203" s="107">
        <v>6</v>
      </c>
      <c r="P6203" s="838">
        <v>27000</v>
      </c>
      <c r="Q6203" s="10">
        <v>1</v>
      </c>
      <c r="R6203" s="107">
        <v>12</v>
      </c>
    </row>
    <row r="6204" spans="1:18" s="843" customFormat="1" ht="33.75" x14ac:dyDescent="0.25">
      <c r="A6204" s="107" t="s">
        <v>28429</v>
      </c>
      <c r="B6204" s="10" t="s">
        <v>19548</v>
      </c>
      <c r="C6204" s="269" t="s">
        <v>30118</v>
      </c>
      <c r="D6204" s="841" t="s">
        <v>29151</v>
      </c>
      <c r="E6204" s="837">
        <v>4500</v>
      </c>
      <c r="F6204" s="269" t="s">
        <v>29633</v>
      </c>
      <c r="G6204" s="841" t="s">
        <v>29634</v>
      </c>
      <c r="H6204" s="842" t="s">
        <v>16725</v>
      </c>
      <c r="I6204" s="842" t="s">
        <v>19093</v>
      </c>
      <c r="J6204" s="107" t="s">
        <v>19576</v>
      </c>
      <c r="K6204" s="10" t="s">
        <v>28433</v>
      </c>
      <c r="L6204" s="10">
        <v>9</v>
      </c>
      <c r="M6204" s="838">
        <f t="shared" si="57"/>
        <v>40500</v>
      </c>
      <c r="N6204" s="10"/>
      <c r="O6204" s="107">
        <v>6</v>
      </c>
      <c r="P6204" s="838">
        <v>27000</v>
      </c>
      <c r="Q6204" s="10">
        <v>1</v>
      </c>
      <c r="R6204" s="107">
        <v>12</v>
      </c>
    </row>
    <row r="6205" spans="1:18" s="843" customFormat="1" ht="33.75" x14ac:dyDescent="0.25">
      <c r="A6205" s="107" t="s">
        <v>28429</v>
      </c>
      <c r="B6205" s="10" t="s">
        <v>19548</v>
      </c>
      <c r="C6205" s="269" t="s">
        <v>30118</v>
      </c>
      <c r="D6205" s="841" t="s">
        <v>15482</v>
      </c>
      <c r="E6205" s="837">
        <v>2500</v>
      </c>
      <c r="F6205" s="269" t="s">
        <v>29635</v>
      </c>
      <c r="G6205" s="841" t="s">
        <v>29636</v>
      </c>
      <c r="H6205" s="842" t="s">
        <v>29637</v>
      </c>
      <c r="I6205" s="842" t="s">
        <v>16017</v>
      </c>
      <c r="J6205" s="107" t="s">
        <v>28437</v>
      </c>
      <c r="K6205" s="10" t="s">
        <v>28433</v>
      </c>
      <c r="L6205" s="10">
        <v>9</v>
      </c>
      <c r="M6205" s="838">
        <f t="shared" si="57"/>
        <v>22500</v>
      </c>
      <c r="N6205" s="10"/>
      <c r="O6205" s="107">
        <v>6</v>
      </c>
      <c r="P6205" s="838">
        <v>15000</v>
      </c>
      <c r="Q6205" s="10">
        <v>1</v>
      </c>
      <c r="R6205" s="107">
        <v>12</v>
      </c>
    </row>
    <row r="6206" spans="1:18" s="843" customFormat="1" ht="33.75" x14ac:dyDescent="0.25">
      <c r="A6206" s="107" t="s">
        <v>28429</v>
      </c>
      <c r="B6206" s="10" t="s">
        <v>19548</v>
      </c>
      <c r="C6206" s="269" t="s">
        <v>30118</v>
      </c>
      <c r="D6206" s="841" t="s">
        <v>29638</v>
      </c>
      <c r="E6206" s="837">
        <v>9000</v>
      </c>
      <c r="F6206" s="269" t="s">
        <v>29639</v>
      </c>
      <c r="G6206" s="841" t="s">
        <v>29640</v>
      </c>
      <c r="H6206" s="842" t="s">
        <v>16712</v>
      </c>
      <c r="I6206" s="842" t="s">
        <v>19093</v>
      </c>
      <c r="J6206" s="107" t="s">
        <v>19576</v>
      </c>
      <c r="K6206" s="10" t="s">
        <v>28433</v>
      </c>
      <c r="L6206" s="10">
        <v>9</v>
      </c>
      <c r="M6206" s="838">
        <f t="shared" si="57"/>
        <v>81000</v>
      </c>
      <c r="N6206" s="10"/>
      <c r="O6206" s="107">
        <v>6</v>
      </c>
      <c r="P6206" s="838">
        <v>54000</v>
      </c>
      <c r="Q6206" s="10">
        <v>1</v>
      </c>
      <c r="R6206" s="107">
        <v>12</v>
      </c>
    </row>
    <row r="6207" spans="1:18" s="843" customFormat="1" ht="33.75" x14ac:dyDescent="0.25">
      <c r="A6207" s="107" t="s">
        <v>28429</v>
      </c>
      <c r="B6207" s="10" t="s">
        <v>19548</v>
      </c>
      <c r="C6207" s="269" t="s">
        <v>30118</v>
      </c>
      <c r="D6207" s="841" t="s">
        <v>29641</v>
      </c>
      <c r="E6207" s="837">
        <v>12000</v>
      </c>
      <c r="F6207" s="269" t="s">
        <v>29642</v>
      </c>
      <c r="G6207" s="841" t="s">
        <v>29643</v>
      </c>
      <c r="H6207" s="842" t="s">
        <v>15575</v>
      </c>
      <c r="I6207" s="842" t="s">
        <v>19093</v>
      </c>
      <c r="J6207" s="107" t="s">
        <v>19330</v>
      </c>
      <c r="K6207" s="10" t="s">
        <v>28433</v>
      </c>
      <c r="L6207" s="10">
        <v>9</v>
      </c>
      <c r="M6207" s="838">
        <f t="shared" si="57"/>
        <v>108000</v>
      </c>
      <c r="N6207" s="10"/>
      <c r="O6207" s="107"/>
      <c r="P6207" s="838"/>
      <c r="Q6207" s="10"/>
      <c r="R6207" s="107"/>
    </row>
    <row r="6208" spans="1:18" s="843" customFormat="1" ht="33.75" x14ac:dyDescent="0.25">
      <c r="A6208" s="107" t="s">
        <v>28429</v>
      </c>
      <c r="B6208" s="10" t="s">
        <v>19548</v>
      </c>
      <c r="C6208" s="269" t="s">
        <v>30118</v>
      </c>
      <c r="D6208" s="841" t="s">
        <v>29644</v>
      </c>
      <c r="E6208" s="837">
        <v>8000</v>
      </c>
      <c r="F6208" s="269" t="s">
        <v>29645</v>
      </c>
      <c r="G6208" s="841" t="s">
        <v>29646</v>
      </c>
      <c r="H6208" s="842" t="s">
        <v>19911</v>
      </c>
      <c r="I6208" s="842" t="s">
        <v>19093</v>
      </c>
      <c r="J6208" s="107" t="s">
        <v>19330</v>
      </c>
      <c r="K6208" s="10" t="s">
        <v>28433</v>
      </c>
      <c r="L6208" s="10">
        <v>9</v>
      </c>
      <c r="M6208" s="838">
        <f t="shared" si="57"/>
        <v>72000</v>
      </c>
      <c r="N6208" s="10"/>
      <c r="O6208" s="107">
        <v>6</v>
      </c>
      <c r="P6208" s="838">
        <v>48000</v>
      </c>
      <c r="Q6208" s="10">
        <v>1</v>
      </c>
      <c r="R6208" s="107">
        <v>12</v>
      </c>
    </row>
    <row r="6209" spans="1:18" s="843" customFormat="1" ht="33.75" x14ac:dyDescent="0.25">
      <c r="A6209" s="107" t="s">
        <v>28429</v>
      </c>
      <c r="B6209" s="10" t="s">
        <v>19548</v>
      </c>
      <c r="C6209" s="269" t="s">
        <v>30118</v>
      </c>
      <c r="D6209" s="841" t="s">
        <v>15678</v>
      </c>
      <c r="E6209" s="837">
        <v>1500</v>
      </c>
      <c r="F6209" s="269" t="s">
        <v>29647</v>
      </c>
      <c r="G6209" s="841" t="s">
        <v>29648</v>
      </c>
      <c r="H6209" s="842" t="s">
        <v>15585</v>
      </c>
      <c r="I6209" s="842" t="s">
        <v>19587</v>
      </c>
      <c r="J6209" s="107" t="s">
        <v>15678</v>
      </c>
      <c r="K6209" s="10" t="s">
        <v>28433</v>
      </c>
      <c r="L6209" s="10">
        <v>9</v>
      </c>
      <c r="M6209" s="838">
        <f t="shared" si="57"/>
        <v>13500</v>
      </c>
      <c r="N6209" s="10"/>
      <c r="O6209" s="107">
        <v>6</v>
      </c>
      <c r="P6209" s="838">
        <v>9000</v>
      </c>
      <c r="Q6209" s="10">
        <v>1</v>
      </c>
      <c r="R6209" s="107">
        <v>12</v>
      </c>
    </row>
    <row r="6210" spans="1:18" s="843" customFormat="1" ht="33.75" x14ac:dyDescent="0.25">
      <c r="A6210" s="107" t="s">
        <v>28429</v>
      </c>
      <c r="B6210" s="10" t="s">
        <v>19548</v>
      </c>
      <c r="C6210" s="269" t="s">
        <v>30118</v>
      </c>
      <c r="D6210" s="841" t="s">
        <v>29649</v>
      </c>
      <c r="E6210" s="837">
        <v>8000</v>
      </c>
      <c r="F6210" s="269" t="s">
        <v>29650</v>
      </c>
      <c r="G6210" s="841" t="s">
        <v>29651</v>
      </c>
      <c r="H6210" s="842" t="s">
        <v>16725</v>
      </c>
      <c r="I6210" s="842" t="s">
        <v>19093</v>
      </c>
      <c r="J6210" s="107" t="s">
        <v>19576</v>
      </c>
      <c r="K6210" s="10" t="s">
        <v>28433</v>
      </c>
      <c r="L6210" s="10">
        <v>9</v>
      </c>
      <c r="M6210" s="838">
        <f t="shared" si="57"/>
        <v>72000</v>
      </c>
      <c r="N6210" s="10"/>
      <c r="O6210" s="107">
        <v>6</v>
      </c>
      <c r="P6210" s="838">
        <v>48000</v>
      </c>
      <c r="Q6210" s="10">
        <v>1</v>
      </c>
      <c r="R6210" s="107">
        <v>12</v>
      </c>
    </row>
    <row r="6211" spans="1:18" s="843" customFormat="1" ht="33.75" x14ac:dyDescent="0.25">
      <c r="A6211" s="107" t="s">
        <v>28429</v>
      </c>
      <c r="B6211" s="10" t="s">
        <v>19548</v>
      </c>
      <c r="C6211" s="269" t="s">
        <v>30118</v>
      </c>
      <c r="D6211" s="841" t="s">
        <v>29652</v>
      </c>
      <c r="E6211" s="837">
        <v>7000</v>
      </c>
      <c r="F6211" s="269" t="s">
        <v>29653</v>
      </c>
      <c r="G6211" s="841" t="s">
        <v>29654</v>
      </c>
      <c r="H6211" s="842" t="s">
        <v>28501</v>
      </c>
      <c r="I6211" s="842" t="s">
        <v>19093</v>
      </c>
      <c r="J6211" s="107" t="s">
        <v>19576</v>
      </c>
      <c r="K6211" s="10" t="s">
        <v>28433</v>
      </c>
      <c r="L6211" s="10">
        <v>9</v>
      </c>
      <c r="M6211" s="838">
        <f t="shared" si="57"/>
        <v>63000</v>
      </c>
      <c r="N6211" s="10"/>
      <c r="O6211" s="107">
        <v>6</v>
      </c>
      <c r="P6211" s="838">
        <v>42000</v>
      </c>
      <c r="Q6211" s="10">
        <v>1</v>
      </c>
      <c r="R6211" s="107">
        <v>12</v>
      </c>
    </row>
    <row r="6212" spans="1:18" s="843" customFormat="1" ht="33.75" x14ac:dyDescent="0.25">
      <c r="A6212" s="107" t="s">
        <v>28429</v>
      </c>
      <c r="B6212" s="10" t="s">
        <v>19548</v>
      </c>
      <c r="C6212" s="269" t="s">
        <v>30118</v>
      </c>
      <c r="D6212" s="841" t="s">
        <v>19098</v>
      </c>
      <c r="E6212" s="837">
        <v>6000</v>
      </c>
      <c r="F6212" s="269" t="s">
        <v>29655</v>
      </c>
      <c r="G6212" s="841" t="s">
        <v>29656</v>
      </c>
      <c r="H6212" s="842" t="s">
        <v>16690</v>
      </c>
      <c r="I6212" s="842" t="s">
        <v>19093</v>
      </c>
      <c r="J6212" s="107" t="s">
        <v>19330</v>
      </c>
      <c r="K6212" s="10" t="s">
        <v>28433</v>
      </c>
      <c r="L6212" s="10">
        <v>9</v>
      </c>
      <c r="M6212" s="838">
        <f t="shared" si="57"/>
        <v>54000</v>
      </c>
      <c r="N6212" s="10"/>
      <c r="O6212" s="107">
        <v>6</v>
      </c>
      <c r="P6212" s="838">
        <v>36000</v>
      </c>
      <c r="Q6212" s="10">
        <v>1</v>
      </c>
      <c r="R6212" s="107">
        <v>12</v>
      </c>
    </row>
    <row r="6213" spans="1:18" s="843" customFormat="1" ht="33.75" x14ac:dyDescent="0.25">
      <c r="A6213" s="107" t="s">
        <v>28429</v>
      </c>
      <c r="B6213" s="10" t="s">
        <v>19548</v>
      </c>
      <c r="C6213" s="269" t="s">
        <v>30118</v>
      </c>
      <c r="D6213" s="841" t="s">
        <v>29657</v>
      </c>
      <c r="E6213" s="837">
        <v>6000</v>
      </c>
      <c r="F6213" s="269" t="s">
        <v>29658</v>
      </c>
      <c r="G6213" s="841" t="s">
        <v>29659</v>
      </c>
      <c r="H6213" s="842" t="s">
        <v>16355</v>
      </c>
      <c r="I6213" s="842" t="s">
        <v>19093</v>
      </c>
      <c r="J6213" s="107" t="s">
        <v>19330</v>
      </c>
      <c r="K6213" s="10" t="s">
        <v>28433</v>
      </c>
      <c r="L6213" s="10">
        <v>9</v>
      </c>
      <c r="M6213" s="838">
        <f t="shared" si="57"/>
        <v>54000</v>
      </c>
      <c r="N6213" s="10"/>
      <c r="O6213" s="107">
        <v>6</v>
      </c>
      <c r="P6213" s="838">
        <v>36000</v>
      </c>
      <c r="Q6213" s="10">
        <v>1</v>
      </c>
      <c r="R6213" s="107">
        <v>12</v>
      </c>
    </row>
    <row r="6214" spans="1:18" s="843" customFormat="1" ht="33.75" x14ac:dyDescent="0.25">
      <c r="A6214" s="107" t="s">
        <v>28429</v>
      </c>
      <c r="B6214" s="10" t="s">
        <v>19548</v>
      </c>
      <c r="C6214" s="269" t="s">
        <v>30118</v>
      </c>
      <c r="D6214" s="841" t="s">
        <v>28440</v>
      </c>
      <c r="E6214" s="837">
        <v>2500</v>
      </c>
      <c r="F6214" s="269" t="s">
        <v>29660</v>
      </c>
      <c r="G6214" s="841" t="s">
        <v>29661</v>
      </c>
      <c r="H6214" s="842" t="s">
        <v>16724</v>
      </c>
      <c r="I6214" s="842" t="s">
        <v>19090</v>
      </c>
      <c r="J6214" s="107" t="s">
        <v>19330</v>
      </c>
      <c r="K6214" s="10" t="s">
        <v>28433</v>
      </c>
      <c r="L6214" s="10">
        <v>9</v>
      </c>
      <c r="M6214" s="838">
        <f t="shared" si="57"/>
        <v>22500</v>
      </c>
      <c r="N6214" s="10"/>
      <c r="O6214" s="107">
        <v>6</v>
      </c>
      <c r="P6214" s="838">
        <v>15000</v>
      </c>
      <c r="Q6214" s="10">
        <v>1</v>
      </c>
      <c r="R6214" s="107">
        <v>12</v>
      </c>
    </row>
    <row r="6215" spans="1:18" s="843" customFormat="1" ht="33.75" x14ac:dyDescent="0.25">
      <c r="A6215" s="107" t="s">
        <v>28429</v>
      </c>
      <c r="B6215" s="10" t="s">
        <v>19548</v>
      </c>
      <c r="C6215" s="269" t="s">
        <v>30118</v>
      </c>
      <c r="D6215" s="841" t="s">
        <v>19345</v>
      </c>
      <c r="E6215" s="837">
        <v>4500</v>
      </c>
      <c r="F6215" s="269" t="s">
        <v>29662</v>
      </c>
      <c r="G6215" s="841" t="s">
        <v>29663</v>
      </c>
      <c r="H6215" s="842" t="s">
        <v>16725</v>
      </c>
      <c r="I6215" s="842" t="s">
        <v>19093</v>
      </c>
      <c r="J6215" s="107" t="s">
        <v>19576</v>
      </c>
      <c r="K6215" s="10" t="s">
        <v>28433</v>
      </c>
      <c r="L6215" s="10">
        <v>9</v>
      </c>
      <c r="M6215" s="838">
        <f t="shared" si="57"/>
        <v>40500</v>
      </c>
      <c r="N6215" s="10"/>
      <c r="O6215" s="107">
        <v>6</v>
      </c>
      <c r="P6215" s="838">
        <v>27000</v>
      </c>
      <c r="Q6215" s="10">
        <v>1</v>
      </c>
      <c r="R6215" s="107">
        <v>12</v>
      </c>
    </row>
    <row r="6216" spans="1:18" s="843" customFormat="1" ht="33.75" x14ac:dyDescent="0.25">
      <c r="A6216" s="107" t="s">
        <v>28429</v>
      </c>
      <c r="B6216" s="10" t="s">
        <v>19548</v>
      </c>
      <c r="C6216" s="269" t="s">
        <v>30118</v>
      </c>
      <c r="D6216" s="841" t="s">
        <v>28584</v>
      </c>
      <c r="E6216" s="837">
        <v>5000</v>
      </c>
      <c r="F6216" s="269" t="s">
        <v>29664</v>
      </c>
      <c r="G6216" s="841" t="s">
        <v>29665</v>
      </c>
      <c r="H6216" s="842" t="s">
        <v>16694</v>
      </c>
      <c r="I6216" s="842" t="s">
        <v>19093</v>
      </c>
      <c r="J6216" s="107" t="s">
        <v>19576</v>
      </c>
      <c r="K6216" s="10" t="s">
        <v>28433</v>
      </c>
      <c r="L6216" s="10">
        <v>9</v>
      </c>
      <c r="M6216" s="838">
        <f t="shared" si="57"/>
        <v>45000</v>
      </c>
      <c r="N6216" s="10"/>
      <c r="O6216" s="107">
        <v>6</v>
      </c>
      <c r="P6216" s="838">
        <v>30000</v>
      </c>
      <c r="Q6216" s="10">
        <v>1</v>
      </c>
      <c r="R6216" s="107">
        <v>12</v>
      </c>
    </row>
    <row r="6217" spans="1:18" s="843" customFormat="1" ht="33.75" x14ac:dyDescent="0.25">
      <c r="A6217" s="107" t="s">
        <v>28429</v>
      </c>
      <c r="B6217" s="10" t="s">
        <v>19548</v>
      </c>
      <c r="C6217" s="269" t="s">
        <v>30118</v>
      </c>
      <c r="D6217" s="841" t="s">
        <v>28498</v>
      </c>
      <c r="E6217" s="837">
        <v>5000</v>
      </c>
      <c r="F6217" s="269" t="s">
        <v>29666</v>
      </c>
      <c r="G6217" s="841" t="s">
        <v>29667</v>
      </c>
      <c r="H6217" s="842" t="s">
        <v>28619</v>
      </c>
      <c r="I6217" s="842" t="s">
        <v>19093</v>
      </c>
      <c r="J6217" s="107" t="s">
        <v>19576</v>
      </c>
      <c r="K6217" s="10" t="s">
        <v>28433</v>
      </c>
      <c r="L6217" s="10">
        <v>9</v>
      </c>
      <c r="M6217" s="838">
        <f t="shared" si="57"/>
        <v>45000</v>
      </c>
      <c r="N6217" s="10"/>
      <c r="O6217" s="107">
        <v>6</v>
      </c>
      <c r="P6217" s="838">
        <v>30000</v>
      </c>
      <c r="Q6217" s="10">
        <v>1</v>
      </c>
      <c r="R6217" s="107">
        <v>12</v>
      </c>
    </row>
    <row r="6218" spans="1:18" s="843" customFormat="1" ht="33.75" x14ac:dyDescent="0.25">
      <c r="A6218" s="107" t="s">
        <v>28429</v>
      </c>
      <c r="B6218" s="10" t="s">
        <v>19548</v>
      </c>
      <c r="C6218" s="269" t="s">
        <v>30118</v>
      </c>
      <c r="D6218" s="841" t="s">
        <v>15450</v>
      </c>
      <c r="E6218" s="837">
        <v>11000</v>
      </c>
      <c r="F6218" s="269" t="s">
        <v>29668</v>
      </c>
      <c r="G6218" s="841" t="s">
        <v>29669</v>
      </c>
      <c r="H6218" s="842" t="s">
        <v>15498</v>
      </c>
      <c r="I6218" s="842" t="s">
        <v>19093</v>
      </c>
      <c r="J6218" s="107" t="s">
        <v>19330</v>
      </c>
      <c r="K6218" s="10" t="s">
        <v>28433</v>
      </c>
      <c r="L6218" s="10">
        <v>9</v>
      </c>
      <c r="M6218" s="838">
        <f t="shared" si="57"/>
        <v>99000</v>
      </c>
      <c r="N6218" s="10"/>
      <c r="O6218" s="107"/>
      <c r="P6218" s="838"/>
      <c r="Q6218" s="10"/>
      <c r="R6218" s="107"/>
    </row>
    <row r="6219" spans="1:18" s="843" customFormat="1" ht="33.75" x14ac:dyDescent="0.25">
      <c r="A6219" s="107" t="s">
        <v>28429</v>
      </c>
      <c r="B6219" s="10" t="s">
        <v>19548</v>
      </c>
      <c r="C6219" s="269" t="s">
        <v>30118</v>
      </c>
      <c r="D6219" s="841" t="s">
        <v>28468</v>
      </c>
      <c r="E6219" s="837">
        <v>10000</v>
      </c>
      <c r="F6219" s="269">
        <v>15370006</v>
      </c>
      <c r="G6219" s="841" t="s">
        <v>29670</v>
      </c>
      <c r="H6219" s="842" t="s">
        <v>16734</v>
      </c>
      <c r="I6219" s="842" t="s">
        <v>19093</v>
      </c>
      <c r="J6219" s="107" t="s">
        <v>19576</v>
      </c>
      <c r="K6219" s="10"/>
      <c r="L6219" s="10"/>
      <c r="M6219" s="838"/>
      <c r="N6219" s="10" t="s">
        <v>28471</v>
      </c>
      <c r="O6219" s="107">
        <v>3</v>
      </c>
      <c r="P6219" s="838">
        <v>30000</v>
      </c>
      <c r="Q6219" s="10">
        <v>1</v>
      </c>
      <c r="R6219" s="107">
        <v>12</v>
      </c>
    </row>
    <row r="6220" spans="1:18" s="843" customFormat="1" ht="33.75" x14ac:dyDescent="0.25">
      <c r="A6220" s="107" t="s">
        <v>28429</v>
      </c>
      <c r="B6220" s="10" t="s">
        <v>19548</v>
      </c>
      <c r="C6220" s="269" t="s">
        <v>30118</v>
      </c>
      <c r="D6220" s="841" t="s">
        <v>29671</v>
      </c>
      <c r="E6220" s="837">
        <v>9000</v>
      </c>
      <c r="F6220" s="269" t="s">
        <v>29672</v>
      </c>
      <c r="G6220" s="841" t="s">
        <v>29673</v>
      </c>
      <c r="H6220" s="842" t="s">
        <v>28878</v>
      </c>
      <c r="I6220" s="842" t="s">
        <v>19093</v>
      </c>
      <c r="J6220" s="107" t="s">
        <v>19576</v>
      </c>
      <c r="K6220" s="10" t="s">
        <v>28433</v>
      </c>
      <c r="L6220" s="10">
        <v>9</v>
      </c>
      <c r="M6220" s="838">
        <f t="shared" ref="M6220:M6231" si="58">E6220*L6220</f>
        <v>81000</v>
      </c>
      <c r="N6220" s="10"/>
      <c r="O6220" s="107">
        <v>6</v>
      </c>
      <c r="P6220" s="838">
        <v>54000</v>
      </c>
      <c r="Q6220" s="10">
        <v>1</v>
      </c>
      <c r="R6220" s="107">
        <v>12</v>
      </c>
    </row>
    <row r="6221" spans="1:18" s="843" customFormat="1" ht="33.75" x14ac:dyDescent="0.25">
      <c r="A6221" s="107" t="s">
        <v>28429</v>
      </c>
      <c r="B6221" s="10" t="s">
        <v>19548</v>
      </c>
      <c r="C6221" s="269" t="s">
        <v>30118</v>
      </c>
      <c r="D6221" s="841" t="s">
        <v>29674</v>
      </c>
      <c r="E6221" s="837">
        <v>10000</v>
      </c>
      <c r="F6221" s="269" t="s">
        <v>29675</v>
      </c>
      <c r="G6221" s="841" t="s">
        <v>29676</v>
      </c>
      <c r="H6221" s="842" t="s">
        <v>29677</v>
      </c>
      <c r="I6221" s="842" t="s">
        <v>19093</v>
      </c>
      <c r="J6221" s="107" t="s">
        <v>19576</v>
      </c>
      <c r="K6221" s="10" t="s">
        <v>28433</v>
      </c>
      <c r="L6221" s="10">
        <v>9</v>
      </c>
      <c r="M6221" s="838">
        <f t="shared" si="58"/>
        <v>90000</v>
      </c>
      <c r="N6221" s="10"/>
      <c r="O6221" s="107"/>
      <c r="P6221" s="838"/>
      <c r="Q6221" s="10"/>
      <c r="R6221" s="107"/>
    </row>
    <row r="6222" spans="1:18" s="843" customFormat="1" ht="33.75" x14ac:dyDescent="0.25">
      <c r="A6222" s="107" t="s">
        <v>28429</v>
      </c>
      <c r="B6222" s="10" t="s">
        <v>19548</v>
      </c>
      <c r="C6222" s="269" t="s">
        <v>30118</v>
      </c>
      <c r="D6222" s="841" t="s">
        <v>19345</v>
      </c>
      <c r="E6222" s="837">
        <v>7200</v>
      </c>
      <c r="F6222" s="269" t="s">
        <v>29678</v>
      </c>
      <c r="G6222" s="841" t="s">
        <v>29679</v>
      </c>
      <c r="H6222" s="842" t="s">
        <v>16725</v>
      </c>
      <c r="I6222" s="842" t="s">
        <v>19093</v>
      </c>
      <c r="J6222" s="107" t="s">
        <v>19576</v>
      </c>
      <c r="K6222" s="10" t="s">
        <v>28433</v>
      </c>
      <c r="L6222" s="10">
        <v>9</v>
      </c>
      <c r="M6222" s="838">
        <f t="shared" si="58"/>
        <v>64800</v>
      </c>
      <c r="N6222" s="10"/>
      <c r="O6222" s="107">
        <v>6</v>
      </c>
      <c r="P6222" s="838">
        <v>43200</v>
      </c>
      <c r="Q6222" s="10">
        <v>1</v>
      </c>
      <c r="R6222" s="107">
        <v>12</v>
      </c>
    </row>
    <row r="6223" spans="1:18" s="843" customFormat="1" ht="33.75" x14ac:dyDescent="0.25">
      <c r="A6223" s="107" t="s">
        <v>28429</v>
      </c>
      <c r="B6223" s="10" t="s">
        <v>19548</v>
      </c>
      <c r="C6223" s="269" t="s">
        <v>30118</v>
      </c>
      <c r="D6223" s="841" t="s">
        <v>19345</v>
      </c>
      <c r="E6223" s="837">
        <v>7500</v>
      </c>
      <c r="F6223" s="269" t="s">
        <v>29680</v>
      </c>
      <c r="G6223" s="841" t="s">
        <v>29681</v>
      </c>
      <c r="H6223" s="842" t="s">
        <v>16728</v>
      </c>
      <c r="I6223" s="842" t="s">
        <v>19093</v>
      </c>
      <c r="J6223" s="107" t="s">
        <v>19576</v>
      </c>
      <c r="K6223" s="10" t="s">
        <v>28433</v>
      </c>
      <c r="L6223" s="10">
        <v>9</v>
      </c>
      <c r="M6223" s="838">
        <f t="shared" si="58"/>
        <v>67500</v>
      </c>
      <c r="N6223" s="10"/>
      <c r="O6223" s="107">
        <v>6</v>
      </c>
      <c r="P6223" s="838">
        <v>45000</v>
      </c>
      <c r="Q6223" s="10">
        <v>1</v>
      </c>
      <c r="R6223" s="107">
        <v>12</v>
      </c>
    </row>
    <row r="6224" spans="1:18" s="843" customFormat="1" ht="33.75" x14ac:dyDescent="0.25">
      <c r="A6224" s="107" t="s">
        <v>28429</v>
      </c>
      <c r="B6224" s="10" t="s">
        <v>19548</v>
      </c>
      <c r="C6224" s="269" t="s">
        <v>30118</v>
      </c>
      <c r="D6224" s="841" t="s">
        <v>15450</v>
      </c>
      <c r="E6224" s="837">
        <v>8000</v>
      </c>
      <c r="F6224" s="269" t="s">
        <v>29682</v>
      </c>
      <c r="G6224" s="841" t="s">
        <v>29683</v>
      </c>
      <c r="H6224" s="842" t="s">
        <v>15498</v>
      </c>
      <c r="I6224" s="842" t="s">
        <v>19093</v>
      </c>
      <c r="J6224" s="107" t="s">
        <v>19330</v>
      </c>
      <c r="K6224" s="10" t="s">
        <v>28433</v>
      </c>
      <c r="L6224" s="10">
        <v>9</v>
      </c>
      <c r="M6224" s="838">
        <f t="shared" si="58"/>
        <v>72000</v>
      </c>
      <c r="N6224" s="10"/>
      <c r="O6224" s="107">
        <v>6</v>
      </c>
      <c r="P6224" s="838">
        <v>48000</v>
      </c>
      <c r="Q6224" s="10">
        <v>1</v>
      </c>
      <c r="R6224" s="107">
        <v>12</v>
      </c>
    </row>
    <row r="6225" spans="1:18" s="843" customFormat="1" ht="33.75" x14ac:dyDescent="0.25">
      <c r="A6225" s="107" t="s">
        <v>28429</v>
      </c>
      <c r="B6225" s="10" t="s">
        <v>19548</v>
      </c>
      <c r="C6225" s="269" t="s">
        <v>30118</v>
      </c>
      <c r="D6225" s="841" t="s">
        <v>29684</v>
      </c>
      <c r="E6225" s="837">
        <v>9000</v>
      </c>
      <c r="F6225" s="269" t="s">
        <v>29685</v>
      </c>
      <c r="G6225" s="841" t="s">
        <v>29686</v>
      </c>
      <c r="H6225" s="842" t="s">
        <v>17226</v>
      </c>
      <c r="I6225" s="842" t="s">
        <v>19093</v>
      </c>
      <c r="J6225" s="107" t="s">
        <v>19576</v>
      </c>
      <c r="K6225" s="10" t="s">
        <v>28433</v>
      </c>
      <c r="L6225" s="10">
        <v>9</v>
      </c>
      <c r="M6225" s="838">
        <f t="shared" si="58"/>
        <v>81000</v>
      </c>
      <c r="N6225" s="10"/>
      <c r="O6225" s="107">
        <v>6</v>
      </c>
      <c r="P6225" s="838">
        <v>54000</v>
      </c>
      <c r="Q6225" s="10">
        <v>1</v>
      </c>
      <c r="R6225" s="107">
        <v>12</v>
      </c>
    </row>
    <row r="6226" spans="1:18" s="843" customFormat="1" ht="33.75" x14ac:dyDescent="0.25">
      <c r="A6226" s="107" t="s">
        <v>28429</v>
      </c>
      <c r="B6226" s="10" t="s">
        <v>19548</v>
      </c>
      <c r="C6226" s="269" t="s">
        <v>30118</v>
      </c>
      <c r="D6226" s="841" t="s">
        <v>29687</v>
      </c>
      <c r="E6226" s="837">
        <v>9000</v>
      </c>
      <c r="F6226" s="269" t="s">
        <v>29688</v>
      </c>
      <c r="G6226" s="841" t="s">
        <v>29689</v>
      </c>
      <c r="H6226" s="842" t="s">
        <v>16738</v>
      </c>
      <c r="I6226" s="842" t="s">
        <v>19093</v>
      </c>
      <c r="J6226" s="107" t="s">
        <v>19576</v>
      </c>
      <c r="K6226" s="10" t="s">
        <v>28433</v>
      </c>
      <c r="L6226" s="10">
        <v>9</v>
      </c>
      <c r="M6226" s="838">
        <f t="shared" si="58"/>
        <v>81000</v>
      </c>
      <c r="N6226" s="10"/>
      <c r="O6226" s="107">
        <v>6</v>
      </c>
      <c r="P6226" s="838">
        <v>54000</v>
      </c>
      <c r="Q6226" s="10">
        <v>1</v>
      </c>
      <c r="R6226" s="107">
        <v>12</v>
      </c>
    </row>
    <row r="6227" spans="1:18" s="843" customFormat="1" ht="33.75" x14ac:dyDescent="0.25">
      <c r="A6227" s="107" t="s">
        <v>28429</v>
      </c>
      <c r="B6227" s="10" t="s">
        <v>19548</v>
      </c>
      <c r="C6227" s="269" t="s">
        <v>30118</v>
      </c>
      <c r="D6227" s="841" t="s">
        <v>29690</v>
      </c>
      <c r="E6227" s="837">
        <v>2200</v>
      </c>
      <c r="F6227" s="269" t="s">
        <v>29691</v>
      </c>
      <c r="G6227" s="841" t="s">
        <v>29692</v>
      </c>
      <c r="H6227" s="842" t="s">
        <v>29693</v>
      </c>
      <c r="I6227" s="842" t="s">
        <v>16017</v>
      </c>
      <c r="J6227" s="107" t="s">
        <v>28437</v>
      </c>
      <c r="K6227" s="10" t="s">
        <v>28433</v>
      </c>
      <c r="L6227" s="10">
        <v>9</v>
      </c>
      <c r="M6227" s="838">
        <f t="shared" si="58"/>
        <v>19800</v>
      </c>
      <c r="N6227" s="10"/>
      <c r="O6227" s="107">
        <v>6</v>
      </c>
      <c r="P6227" s="838">
        <v>13200</v>
      </c>
      <c r="Q6227" s="10">
        <v>1</v>
      </c>
      <c r="R6227" s="107">
        <v>12</v>
      </c>
    </row>
    <row r="6228" spans="1:18" s="843" customFormat="1" ht="33.75" x14ac:dyDescent="0.25">
      <c r="A6228" s="107" t="s">
        <v>28429</v>
      </c>
      <c r="B6228" s="10" t="s">
        <v>19548</v>
      </c>
      <c r="C6228" s="269" t="s">
        <v>30118</v>
      </c>
      <c r="D6228" s="841" t="s">
        <v>29694</v>
      </c>
      <c r="E6228" s="837">
        <v>7000</v>
      </c>
      <c r="F6228" s="269" t="s">
        <v>29695</v>
      </c>
      <c r="G6228" s="841" t="s">
        <v>29696</v>
      </c>
      <c r="H6228" s="842" t="s">
        <v>19099</v>
      </c>
      <c r="I6228" s="842" t="s">
        <v>19093</v>
      </c>
      <c r="J6228" s="107" t="s">
        <v>19330</v>
      </c>
      <c r="K6228" s="10" t="s">
        <v>28433</v>
      </c>
      <c r="L6228" s="10">
        <v>9</v>
      </c>
      <c r="M6228" s="838">
        <f t="shared" si="58"/>
        <v>63000</v>
      </c>
      <c r="N6228" s="10"/>
      <c r="O6228" s="107">
        <v>6</v>
      </c>
      <c r="P6228" s="838">
        <v>42000</v>
      </c>
      <c r="Q6228" s="10">
        <v>1</v>
      </c>
      <c r="R6228" s="107">
        <v>12</v>
      </c>
    </row>
    <row r="6229" spans="1:18" s="843" customFormat="1" ht="33.75" x14ac:dyDescent="0.25">
      <c r="A6229" s="107" t="s">
        <v>28429</v>
      </c>
      <c r="B6229" s="10" t="s">
        <v>19548</v>
      </c>
      <c r="C6229" s="269" t="s">
        <v>30118</v>
      </c>
      <c r="D6229" s="841" t="s">
        <v>29697</v>
      </c>
      <c r="E6229" s="837">
        <v>9000</v>
      </c>
      <c r="F6229" s="269" t="s">
        <v>29698</v>
      </c>
      <c r="G6229" s="841" t="s">
        <v>29699</v>
      </c>
      <c r="H6229" s="842" t="s">
        <v>16725</v>
      </c>
      <c r="I6229" s="842" t="s">
        <v>19093</v>
      </c>
      <c r="J6229" s="107" t="s">
        <v>19576</v>
      </c>
      <c r="K6229" s="10" t="s">
        <v>28433</v>
      </c>
      <c r="L6229" s="10">
        <v>9</v>
      </c>
      <c r="M6229" s="838">
        <f t="shared" si="58"/>
        <v>81000</v>
      </c>
      <c r="N6229" s="10"/>
      <c r="O6229" s="107">
        <v>6</v>
      </c>
      <c r="P6229" s="838">
        <v>54000</v>
      </c>
      <c r="Q6229" s="10">
        <v>1</v>
      </c>
      <c r="R6229" s="107">
        <v>12</v>
      </c>
    </row>
    <row r="6230" spans="1:18" s="843" customFormat="1" ht="33.75" x14ac:dyDescent="0.25">
      <c r="A6230" s="107" t="s">
        <v>28429</v>
      </c>
      <c r="B6230" s="10" t="s">
        <v>19548</v>
      </c>
      <c r="C6230" s="269" t="s">
        <v>30118</v>
      </c>
      <c r="D6230" s="841" t="s">
        <v>29700</v>
      </c>
      <c r="E6230" s="837">
        <v>7000</v>
      </c>
      <c r="F6230" s="269" t="s">
        <v>29701</v>
      </c>
      <c r="G6230" s="841" t="s">
        <v>29702</v>
      </c>
      <c r="H6230" s="842" t="s">
        <v>29703</v>
      </c>
      <c r="I6230" s="842" t="s">
        <v>19093</v>
      </c>
      <c r="J6230" s="107" t="s">
        <v>19576</v>
      </c>
      <c r="K6230" s="10" t="s">
        <v>28471</v>
      </c>
      <c r="L6230" s="10">
        <v>9</v>
      </c>
      <c r="M6230" s="838">
        <f t="shared" si="58"/>
        <v>63000</v>
      </c>
      <c r="N6230" s="10" t="s">
        <v>29170</v>
      </c>
      <c r="O6230" s="107">
        <v>6</v>
      </c>
      <c r="P6230" s="838">
        <v>42000</v>
      </c>
      <c r="Q6230" s="10">
        <v>1</v>
      </c>
      <c r="R6230" s="107">
        <v>12</v>
      </c>
    </row>
    <row r="6231" spans="1:18" s="843" customFormat="1" ht="33.75" x14ac:dyDescent="0.25">
      <c r="A6231" s="107" t="s">
        <v>28429</v>
      </c>
      <c r="B6231" s="10" t="s">
        <v>19548</v>
      </c>
      <c r="C6231" s="269" t="s">
        <v>30118</v>
      </c>
      <c r="D6231" s="841" t="s">
        <v>29704</v>
      </c>
      <c r="E6231" s="837">
        <v>1300</v>
      </c>
      <c r="F6231" s="269" t="s">
        <v>29705</v>
      </c>
      <c r="G6231" s="841" t="s">
        <v>29706</v>
      </c>
      <c r="H6231" s="842" t="s">
        <v>29707</v>
      </c>
      <c r="I6231" s="842" t="s">
        <v>16017</v>
      </c>
      <c r="J6231" s="107" t="s">
        <v>28437</v>
      </c>
      <c r="K6231" s="10" t="s">
        <v>28433</v>
      </c>
      <c r="L6231" s="10">
        <v>9</v>
      </c>
      <c r="M6231" s="838">
        <f t="shared" si="58"/>
        <v>11700</v>
      </c>
      <c r="N6231" s="10"/>
      <c r="O6231" s="107"/>
      <c r="P6231" s="838"/>
      <c r="Q6231" s="10"/>
      <c r="R6231" s="107">
        <v>12</v>
      </c>
    </row>
    <row r="6232" spans="1:18" s="843" customFormat="1" ht="33.75" x14ac:dyDescent="0.25">
      <c r="A6232" s="107" t="s">
        <v>28429</v>
      </c>
      <c r="B6232" s="10" t="s">
        <v>19548</v>
      </c>
      <c r="C6232" s="269" t="s">
        <v>30118</v>
      </c>
      <c r="D6232" s="841" t="s">
        <v>15967</v>
      </c>
      <c r="E6232" s="837">
        <v>14500</v>
      </c>
      <c r="F6232" s="269" t="s">
        <v>29708</v>
      </c>
      <c r="G6232" s="841" t="s">
        <v>29709</v>
      </c>
      <c r="H6232" s="842" t="s">
        <v>16683</v>
      </c>
      <c r="I6232" s="842" t="s">
        <v>19093</v>
      </c>
      <c r="J6232" s="107" t="s">
        <v>19576</v>
      </c>
      <c r="K6232" s="10"/>
      <c r="L6232" s="10"/>
      <c r="M6232" s="838"/>
      <c r="N6232" s="10" t="s">
        <v>28471</v>
      </c>
      <c r="O6232" s="107">
        <v>1</v>
      </c>
      <c r="P6232" s="838">
        <v>14500</v>
      </c>
      <c r="Q6232" s="10">
        <v>1</v>
      </c>
      <c r="R6232" s="107">
        <v>12</v>
      </c>
    </row>
    <row r="6233" spans="1:18" s="843" customFormat="1" ht="33.75" x14ac:dyDescent="0.25">
      <c r="A6233" s="107" t="s">
        <v>28429</v>
      </c>
      <c r="B6233" s="10" t="s">
        <v>19548</v>
      </c>
      <c r="C6233" s="269" t="s">
        <v>30118</v>
      </c>
      <c r="D6233" s="841" t="s">
        <v>29710</v>
      </c>
      <c r="E6233" s="837">
        <v>1800</v>
      </c>
      <c r="F6233" s="269" t="s">
        <v>29711</v>
      </c>
      <c r="G6233" s="841" t="s">
        <v>29712</v>
      </c>
      <c r="H6233" s="842" t="s">
        <v>29713</v>
      </c>
      <c r="I6233" s="842" t="s">
        <v>16017</v>
      </c>
      <c r="J6233" s="107" t="s">
        <v>28437</v>
      </c>
      <c r="K6233" s="10" t="s">
        <v>28433</v>
      </c>
      <c r="L6233" s="10">
        <v>9</v>
      </c>
      <c r="M6233" s="838">
        <f t="shared" ref="M6233:M6251" si="59">E6233*L6233</f>
        <v>16200</v>
      </c>
      <c r="N6233" s="10"/>
      <c r="O6233" s="107">
        <v>6</v>
      </c>
      <c r="P6233" s="838">
        <v>10800</v>
      </c>
      <c r="Q6233" s="10">
        <v>1</v>
      </c>
      <c r="R6233" s="107">
        <v>12</v>
      </c>
    </row>
    <row r="6234" spans="1:18" s="843" customFormat="1" ht="33.75" x14ac:dyDescent="0.25">
      <c r="A6234" s="107" t="s">
        <v>28429</v>
      </c>
      <c r="B6234" s="10" t="s">
        <v>19548</v>
      </c>
      <c r="C6234" s="269" t="s">
        <v>30118</v>
      </c>
      <c r="D6234" s="841" t="s">
        <v>28812</v>
      </c>
      <c r="E6234" s="837">
        <v>8000</v>
      </c>
      <c r="F6234" s="269" t="s">
        <v>29714</v>
      </c>
      <c r="G6234" s="841" t="s">
        <v>29715</v>
      </c>
      <c r="H6234" s="842" t="s">
        <v>19349</v>
      </c>
      <c r="I6234" s="842" t="s">
        <v>19093</v>
      </c>
      <c r="J6234" s="107" t="s">
        <v>19330</v>
      </c>
      <c r="K6234" s="10" t="s">
        <v>28433</v>
      </c>
      <c r="L6234" s="10">
        <v>9</v>
      </c>
      <c r="M6234" s="838">
        <f t="shared" si="59"/>
        <v>72000</v>
      </c>
      <c r="N6234" s="10"/>
      <c r="O6234" s="107">
        <v>6</v>
      </c>
      <c r="P6234" s="838">
        <v>48000</v>
      </c>
      <c r="Q6234" s="10">
        <v>1</v>
      </c>
      <c r="R6234" s="107">
        <v>12</v>
      </c>
    </row>
    <row r="6235" spans="1:18" s="843" customFormat="1" ht="33.75" x14ac:dyDescent="0.25">
      <c r="A6235" s="107" t="s">
        <v>28429</v>
      </c>
      <c r="B6235" s="10" t="s">
        <v>19548</v>
      </c>
      <c r="C6235" s="269" t="s">
        <v>30118</v>
      </c>
      <c r="D6235" s="841" t="s">
        <v>15450</v>
      </c>
      <c r="E6235" s="837">
        <v>6000</v>
      </c>
      <c r="F6235" s="269" t="s">
        <v>29716</v>
      </c>
      <c r="G6235" s="841" t="s">
        <v>29717</v>
      </c>
      <c r="H6235" s="842" t="s">
        <v>15498</v>
      </c>
      <c r="I6235" s="842" t="s">
        <v>19093</v>
      </c>
      <c r="J6235" s="107" t="s">
        <v>19330</v>
      </c>
      <c r="K6235" s="10" t="s">
        <v>28433</v>
      </c>
      <c r="L6235" s="10">
        <v>9</v>
      </c>
      <c r="M6235" s="838">
        <f t="shared" si="59"/>
        <v>54000</v>
      </c>
      <c r="N6235" s="10"/>
      <c r="O6235" s="107">
        <v>6</v>
      </c>
      <c r="P6235" s="838">
        <v>36000</v>
      </c>
      <c r="Q6235" s="10">
        <v>1</v>
      </c>
      <c r="R6235" s="107">
        <v>12</v>
      </c>
    </row>
    <row r="6236" spans="1:18" s="843" customFormat="1" ht="33.75" x14ac:dyDescent="0.25">
      <c r="A6236" s="107" t="s">
        <v>28429</v>
      </c>
      <c r="B6236" s="10" t="s">
        <v>19548</v>
      </c>
      <c r="C6236" s="269" t="s">
        <v>30118</v>
      </c>
      <c r="D6236" s="841" t="s">
        <v>28468</v>
      </c>
      <c r="E6236" s="837">
        <v>12000</v>
      </c>
      <c r="F6236" s="269" t="s">
        <v>29718</v>
      </c>
      <c r="G6236" s="841" t="s">
        <v>29719</v>
      </c>
      <c r="H6236" s="842" t="s">
        <v>16690</v>
      </c>
      <c r="I6236" s="842" t="s">
        <v>19093</v>
      </c>
      <c r="J6236" s="107" t="s">
        <v>19330</v>
      </c>
      <c r="K6236" s="10" t="s">
        <v>28471</v>
      </c>
      <c r="L6236" s="10">
        <v>9</v>
      </c>
      <c r="M6236" s="838">
        <f t="shared" si="59"/>
        <v>108000</v>
      </c>
      <c r="N6236" s="10"/>
      <c r="O6236" s="107"/>
      <c r="P6236" s="838"/>
      <c r="Q6236" s="10"/>
      <c r="R6236" s="107"/>
    </row>
    <row r="6237" spans="1:18" s="843" customFormat="1" ht="33.75" x14ac:dyDescent="0.25">
      <c r="A6237" s="107" t="s">
        <v>28429</v>
      </c>
      <c r="B6237" s="10" t="s">
        <v>19548</v>
      </c>
      <c r="C6237" s="269" t="s">
        <v>30118</v>
      </c>
      <c r="D6237" s="841" t="s">
        <v>29720</v>
      </c>
      <c r="E6237" s="837">
        <v>4000</v>
      </c>
      <c r="F6237" s="269" t="s">
        <v>29721</v>
      </c>
      <c r="G6237" s="841" t="s">
        <v>29722</v>
      </c>
      <c r="H6237" s="842" t="s">
        <v>29723</v>
      </c>
      <c r="I6237" s="842" t="s">
        <v>19090</v>
      </c>
      <c r="J6237" s="107" t="s">
        <v>19330</v>
      </c>
      <c r="K6237" s="10" t="s">
        <v>28433</v>
      </c>
      <c r="L6237" s="10">
        <v>9</v>
      </c>
      <c r="M6237" s="838">
        <f t="shared" si="59"/>
        <v>36000</v>
      </c>
      <c r="N6237" s="10"/>
      <c r="O6237" s="107">
        <v>6</v>
      </c>
      <c r="P6237" s="838">
        <v>24000</v>
      </c>
      <c r="Q6237" s="10">
        <v>1</v>
      </c>
      <c r="R6237" s="107">
        <v>12</v>
      </c>
    </row>
    <row r="6238" spans="1:18" s="843" customFormat="1" ht="33.75" x14ac:dyDescent="0.25">
      <c r="A6238" s="107" t="s">
        <v>28429</v>
      </c>
      <c r="B6238" s="10" t="s">
        <v>19548</v>
      </c>
      <c r="C6238" s="269" t="s">
        <v>30118</v>
      </c>
      <c r="D6238" s="841" t="s">
        <v>16919</v>
      </c>
      <c r="E6238" s="837">
        <v>4000</v>
      </c>
      <c r="F6238" s="269" t="s">
        <v>29724</v>
      </c>
      <c r="G6238" s="841" t="s">
        <v>29725</v>
      </c>
      <c r="H6238" s="842" t="s">
        <v>15644</v>
      </c>
      <c r="I6238" s="842" t="s">
        <v>16017</v>
      </c>
      <c r="J6238" s="107" t="s">
        <v>28437</v>
      </c>
      <c r="K6238" s="10" t="s">
        <v>28433</v>
      </c>
      <c r="L6238" s="10">
        <v>9</v>
      </c>
      <c r="M6238" s="838">
        <f t="shared" si="59"/>
        <v>36000</v>
      </c>
      <c r="N6238" s="10"/>
      <c r="O6238" s="107">
        <v>6</v>
      </c>
      <c r="P6238" s="838">
        <v>24000</v>
      </c>
      <c r="Q6238" s="10">
        <v>1</v>
      </c>
      <c r="R6238" s="107">
        <v>12</v>
      </c>
    </row>
    <row r="6239" spans="1:18" s="843" customFormat="1" ht="33.75" x14ac:dyDescent="0.25">
      <c r="A6239" s="107" t="s">
        <v>28429</v>
      </c>
      <c r="B6239" s="10" t="s">
        <v>19548</v>
      </c>
      <c r="C6239" s="269" t="s">
        <v>30118</v>
      </c>
      <c r="D6239" s="841" t="s">
        <v>28755</v>
      </c>
      <c r="E6239" s="837">
        <v>6000</v>
      </c>
      <c r="F6239" s="269" t="s">
        <v>29726</v>
      </c>
      <c r="G6239" s="841" t="s">
        <v>29727</v>
      </c>
      <c r="H6239" s="842" t="s">
        <v>16717</v>
      </c>
      <c r="I6239" s="842" t="s">
        <v>19093</v>
      </c>
      <c r="J6239" s="107" t="s">
        <v>19330</v>
      </c>
      <c r="K6239" s="10" t="s">
        <v>28433</v>
      </c>
      <c r="L6239" s="10">
        <v>9</v>
      </c>
      <c r="M6239" s="838">
        <f t="shared" si="59"/>
        <v>54000</v>
      </c>
      <c r="N6239" s="10"/>
      <c r="O6239" s="107">
        <v>6</v>
      </c>
      <c r="P6239" s="838">
        <v>36000</v>
      </c>
      <c r="Q6239" s="10">
        <v>1</v>
      </c>
      <c r="R6239" s="107">
        <v>12</v>
      </c>
    </row>
    <row r="6240" spans="1:18" s="843" customFormat="1" ht="33.75" x14ac:dyDescent="0.25">
      <c r="A6240" s="107" t="s">
        <v>28429</v>
      </c>
      <c r="B6240" s="10" t="s">
        <v>19548</v>
      </c>
      <c r="C6240" s="269" t="s">
        <v>30118</v>
      </c>
      <c r="D6240" s="841" t="s">
        <v>29728</v>
      </c>
      <c r="E6240" s="837">
        <v>2500</v>
      </c>
      <c r="F6240" s="269" t="s">
        <v>29729</v>
      </c>
      <c r="G6240" s="841" t="s">
        <v>29730</v>
      </c>
      <c r="H6240" s="842" t="s">
        <v>16688</v>
      </c>
      <c r="I6240" s="842" t="s">
        <v>16017</v>
      </c>
      <c r="J6240" s="107" t="s">
        <v>19330</v>
      </c>
      <c r="K6240" s="10" t="s">
        <v>28433</v>
      </c>
      <c r="L6240" s="10">
        <v>9</v>
      </c>
      <c r="M6240" s="838">
        <f t="shared" si="59"/>
        <v>22500</v>
      </c>
      <c r="N6240" s="10"/>
      <c r="O6240" s="107">
        <v>6</v>
      </c>
      <c r="P6240" s="838">
        <v>15000</v>
      </c>
      <c r="Q6240" s="10">
        <v>1</v>
      </c>
      <c r="R6240" s="107">
        <v>12</v>
      </c>
    </row>
    <row r="6241" spans="1:18" s="843" customFormat="1" ht="33.75" x14ac:dyDescent="0.25">
      <c r="A6241" s="107" t="s">
        <v>28429</v>
      </c>
      <c r="B6241" s="10" t="s">
        <v>19548</v>
      </c>
      <c r="C6241" s="269" t="s">
        <v>30118</v>
      </c>
      <c r="D6241" s="841" t="s">
        <v>15482</v>
      </c>
      <c r="E6241" s="837">
        <v>3000</v>
      </c>
      <c r="F6241" s="269" t="s">
        <v>29731</v>
      </c>
      <c r="G6241" s="841" t="s">
        <v>29732</v>
      </c>
      <c r="H6241" s="842" t="s">
        <v>29733</v>
      </c>
      <c r="I6241" s="842" t="s">
        <v>16017</v>
      </c>
      <c r="J6241" s="107" t="s">
        <v>19330</v>
      </c>
      <c r="K6241" s="10" t="s">
        <v>28433</v>
      </c>
      <c r="L6241" s="10">
        <v>9</v>
      </c>
      <c r="M6241" s="838">
        <f t="shared" si="59"/>
        <v>27000</v>
      </c>
      <c r="N6241" s="10"/>
      <c r="O6241" s="107">
        <v>6</v>
      </c>
      <c r="P6241" s="838">
        <v>18000</v>
      </c>
      <c r="Q6241" s="10">
        <v>1</v>
      </c>
      <c r="R6241" s="107">
        <v>12</v>
      </c>
    </row>
    <row r="6242" spans="1:18" s="843" customFormat="1" ht="33.75" x14ac:dyDescent="0.25">
      <c r="A6242" s="107" t="s">
        <v>28429</v>
      </c>
      <c r="B6242" s="10" t="s">
        <v>19548</v>
      </c>
      <c r="C6242" s="269" t="s">
        <v>30118</v>
      </c>
      <c r="D6242" s="841" t="s">
        <v>28652</v>
      </c>
      <c r="E6242" s="837">
        <v>8500</v>
      </c>
      <c r="F6242" s="269" t="s">
        <v>29734</v>
      </c>
      <c r="G6242" s="841" t="s">
        <v>29735</v>
      </c>
      <c r="H6242" s="842" t="s">
        <v>15575</v>
      </c>
      <c r="I6242" s="842" t="s">
        <v>19093</v>
      </c>
      <c r="J6242" s="107" t="s">
        <v>19330</v>
      </c>
      <c r="K6242" s="10" t="s">
        <v>28433</v>
      </c>
      <c r="L6242" s="10">
        <v>9</v>
      </c>
      <c r="M6242" s="838">
        <f t="shared" si="59"/>
        <v>76500</v>
      </c>
      <c r="N6242" s="10"/>
      <c r="O6242" s="107"/>
      <c r="P6242" s="838"/>
      <c r="Q6242" s="10"/>
      <c r="R6242" s="107"/>
    </row>
    <row r="6243" spans="1:18" s="843" customFormat="1" ht="33.75" x14ac:dyDescent="0.25">
      <c r="A6243" s="107" t="s">
        <v>28429</v>
      </c>
      <c r="B6243" s="10" t="s">
        <v>19548</v>
      </c>
      <c r="C6243" s="269" t="s">
        <v>30118</v>
      </c>
      <c r="D6243" s="841" t="s">
        <v>16392</v>
      </c>
      <c r="E6243" s="837">
        <v>8000</v>
      </c>
      <c r="F6243" s="269" t="s">
        <v>29736</v>
      </c>
      <c r="G6243" s="841" t="s">
        <v>29737</v>
      </c>
      <c r="H6243" s="842" t="s">
        <v>16690</v>
      </c>
      <c r="I6243" s="842" t="s">
        <v>19093</v>
      </c>
      <c r="J6243" s="107" t="s">
        <v>19330</v>
      </c>
      <c r="K6243" s="10" t="s">
        <v>28955</v>
      </c>
      <c r="L6243" s="10">
        <v>7</v>
      </c>
      <c r="M6243" s="838">
        <f t="shared" si="59"/>
        <v>56000</v>
      </c>
      <c r="N6243" s="10"/>
      <c r="O6243" s="107">
        <v>6</v>
      </c>
      <c r="P6243" s="838">
        <v>48000</v>
      </c>
      <c r="Q6243" s="10">
        <v>1</v>
      </c>
      <c r="R6243" s="107">
        <v>12</v>
      </c>
    </row>
    <row r="6244" spans="1:18" s="843" customFormat="1" ht="33.75" x14ac:dyDescent="0.25">
      <c r="A6244" s="107" t="s">
        <v>28429</v>
      </c>
      <c r="B6244" s="10" t="s">
        <v>19548</v>
      </c>
      <c r="C6244" s="269" t="s">
        <v>30118</v>
      </c>
      <c r="D6244" s="841" t="s">
        <v>29512</v>
      </c>
      <c r="E6244" s="837">
        <v>3000</v>
      </c>
      <c r="F6244" s="269" t="s">
        <v>29738</v>
      </c>
      <c r="G6244" s="841" t="s">
        <v>29739</v>
      </c>
      <c r="H6244" s="842" t="s">
        <v>28968</v>
      </c>
      <c r="I6244" s="842" t="s">
        <v>19090</v>
      </c>
      <c r="J6244" s="107" t="s">
        <v>19330</v>
      </c>
      <c r="K6244" s="10" t="s">
        <v>28433</v>
      </c>
      <c r="L6244" s="10">
        <v>9</v>
      </c>
      <c r="M6244" s="838">
        <f t="shared" si="59"/>
        <v>27000</v>
      </c>
      <c r="N6244" s="10"/>
      <c r="O6244" s="107">
        <v>6</v>
      </c>
      <c r="P6244" s="838">
        <v>18000</v>
      </c>
      <c r="Q6244" s="10">
        <v>1</v>
      </c>
      <c r="R6244" s="107">
        <v>12</v>
      </c>
    </row>
    <row r="6245" spans="1:18" s="843" customFormat="1" ht="33.75" x14ac:dyDescent="0.25">
      <c r="A6245" s="107" t="s">
        <v>28429</v>
      </c>
      <c r="B6245" s="10" t="s">
        <v>19548</v>
      </c>
      <c r="C6245" s="269" t="s">
        <v>30118</v>
      </c>
      <c r="D6245" s="841" t="s">
        <v>16663</v>
      </c>
      <c r="E6245" s="837">
        <v>6000</v>
      </c>
      <c r="F6245" s="269" t="s">
        <v>29740</v>
      </c>
      <c r="G6245" s="841" t="s">
        <v>29741</v>
      </c>
      <c r="H6245" s="842" t="s">
        <v>29742</v>
      </c>
      <c r="I6245" s="842" t="s">
        <v>19093</v>
      </c>
      <c r="J6245" s="107" t="s">
        <v>19330</v>
      </c>
      <c r="K6245" s="10" t="s">
        <v>28433</v>
      </c>
      <c r="L6245" s="10">
        <v>9</v>
      </c>
      <c r="M6245" s="838">
        <f t="shared" si="59"/>
        <v>54000</v>
      </c>
      <c r="N6245" s="10"/>
      <c r="O6245" s="107">
        <v>6</v>
      </c>
      <c r="P6245" s="838">
        <v>36000</v>
      </c>
      <c r="Q6245" s="10">
        <v>1</v>
      </c>
      <c r="R6245" s="107">
        <v>12</v>
      </c>
    </row>
    <row r="6246" spans="1:18" s="843" customFormat="1" ht="33.75" x14ac:dyDescent="0.25">
      <c r="A6246" s="107" t="s">
        <v>28429</v>
      </c>
      <c r="B6246" s="10" t="s">
        <v>19548</v>
      </c>
      <c r="C6246" s="269" t="s">
        <v>30118</v>
      </c>
      <c r="D6246" s="841" t="s">
        <v>15634</v>
      </c>
      <c r="E6246" s="837">
        <v>2300</v>
      </c>
      <c r="F6246" s="269" t="s">
        <v>29743</v>
      </c>
      <c r="G6246" s="841" t="s">
        <v>29744</v>
      </c>
      <c r="H6246" s="842" t="s">
        <v>15585</v>
      </c>
      <c r="I6246" s="842" t="s">
        <v>19587</v>
      </c>
      <c r="J6246" s="107" t="s">
        <v>16531</v>
      </c>
      <c r="K6246" s="10" t="s">
        <v>28433</v>
      </c>
      <c r="L6246" s="10">
        <v>9</v>
      </c>
      <c r="M6246" s="838">
        <f t="shared" si="59"/>
        <v>20700</v>
      </c>
      <c r="N6246" s="10"/>
      <c r="O6246" s="107">
        <v>6</v>
      </c>
      <c r="P6246" s="838">
        <v>13800</v>
      </c>
      <c r="Q6246" s="10">
        <v>1</v>
      </c>
      <c r="R6246" s="107">
        <v>12</v>
      </c>
    </row>
    <row r="6247" spans="1:18" s="843" customFormat="1" ht="33.75" x14ac:dyDescent="0.25">
      <c r="A6247" s="107" t="s">
        <v>28429</v>
      </c>
      <c r="B6247" s="10" t="s">
        <v>19548</v>
      </c>
      <c r="C6247" s="269" t="s">
        <v>30118</v>
      </c>
      <c r="D6247" s="841" t="s">
        <v>29745</v>
      </c>
      <c r="E6247" s="837">
        <v>4500</v>
      </c>
      <c r="F6247" s="269" t="s">
        <v>29746</v>
      </c>
      <c r="G6247" s="841" t="s">
        <v>29747</v>
      </c>
      <c r="H6247" s="842" t="s">
        <v>16725</v>
      </c>
      <c r="I6247" s="842" t="s">
        <v>19093</v>
      </c>
      <c r="J6247" s="107" t="s">
        <v>19576</v>
      </c>
      <c r="K6247" s="10" t="s">
        <v>28433</v>
      </c>
      <c r="L6247" s="10">
        <v>9</v>
      </c>
      <c r="M6247" s="838">
        <f t="shared" si="59"/>
        <v>40500</v>
      </c>
      <c r="N6247" s="10"/>
      <c r="O6247" s="107">
        <v>6</v>
      </c>
      <c r="P6247" s="838">
        <v>27000</v>
      </c>
      <c r="Q6247" s="10">
        <v>1</v>
      </c>
      <c r="R6247" s="107">
        <v>12</v>
      </c>
    </row>
    <row r="6248" spans="1:18" s="843" customFormat="1" ht="33.75" x14ac:dyDescent="0.25">
      <c r="A6248" s="107" t="s">
        <v>28429</v>
      </c>
      <c r="B6248" s="10" t="s">
        <v>19548</v>
      </c>
      <c r="C6248" s="269" t="s">
        <v>30118</v>
      </c>
      <c r="D6248" s="841" t="s">
        <v>29748</v>
      </c>
      <c r="E6248" s="837">
        <v>1000</v>
      </c>
      <c r="F6248" s="269" t="s">
        <v>29749</v>
      </c>
      <c r="G6248" s="841" t="s">
        <v>29750</v>
      </c>
      <c r="H6248" s="842" t="s">
        <v>29751</v>
      </c>
      <c r="I6248" s="842" t="s">
        <v>16017</v>
      </c>
      <c r="J6248" s="107" t="s">
        <v>28437</v>
      </c>
      <c r="K6248" s="10" t="s">
        <v>28433</v>
      </c>
      <c r="L6248" s="10">
        <v>9</v>
      </c>
      <c r="M6248" s="838">
        <f t="shared" si="59"/>
        <v>9000</v>
      </c>
      <c r="N6248" s="10"/>
      <c r="O6248" s="107">
        <v>6</v>
      </c>
      <c r="P6248" s="838">
        <v>6000</v>
      </c>
      <c r="Q6248" s="10">
        <v>1</v>
      </c>
      <c r="R6248" s="107">
        <v>12</v>
      </c>
    </row>
    <row r="6249" spans="1:18" s="843" customFormat="1" ht="33.75" x14ac:dyDescent="0.25">
      <c r="A6249" s="107" t="s">
        <v>28429</v>
      </c>
      <c r="B6249" s="10" t="s">
        <v>19548</v>
      </c>
      <c r="C6249" s="269" t="s">
        <v>30118</v>
      </c>
      <c r="D6249" s="841" t="s">
        <v>28819</v>
      </c>
      <c r="E6249" s="837">
        <v>7000</v>
      </c>
      <c r="F6249" s="269" t="s">
        <v>29752</v>
      </c>
      <c r="G6249" s="841" t="s">
        <v>29753</v>
      </c>
      <c r="H6249" s="842" t="s">
        <v>16717</v>
      </c>
      <c r="I6249" s="842" t="s">
        <v>19093</v>
      </c>
      <c r="J6249" s="107" t="s">
        <v>19330</v>
      </c>
      <c r="K6249" s="10" t="s">
        <v>28433</v>
      </c>
      <c r="L6249" s="10">
        <v>9</v>
      </c>
      <c r="M6249" s="838">
        <f t="shared" si="59"/>
        <v>63000</v>
      </c>
      <c r="N6249" s="10"/>
      <c r="O6249" s="107">
        <v>6</v>
      </c>
      <c r="P6249" s="838">
        <v>42000</v>
      </c>
      <c r="Q6249" s="10">
        <v>1</v>
      </c>
      <c r="R6249" s="107">
        <v>12</v>
      </c>
    </row>
    <row r="6250" spans="1:18" s="843" customFormat="1" ht="33.75" x14ac:dyDescent="0.25">
      <c r="A6250" s="107" t="s">
        <v>28429</v>
      </c>
      <c r="B6250" s="10" t="s">
        <v>19548</v>
      </c>
      <c r="C6250" s="269" t="s">
        <v>30118</v>
      </c>
      <c r="D6250" s="841" t="s">
        <v>29754</v>
      </c>
      <c r="E6250" s="837">
        <v>4500</v>
      </c>
      <c r="F6250" s="269" t="s">
        <v>29755</v>
      </c>
      <c r="G6250" s="841" t="s">
        <v>29756</v>
      </c>
      <c r="H6250" s="842" t="s">
        <v>28501</v>
      </c>
      <c r="I6250" s="842" t="s">
        <v>19093</v>
      </c>
      <c r="J6250" s="107" t="s">
        <v>19576</v>
      </c>
      <c r="K6250" s="10" t="s">
        <v>28433</v>
      </c>
      <c r="L6250" s="10">
        <v>9</v>
      </c>
      <c r="M6250" s="838">
        <f t="shared" si="59"/>
        <v>40500</v>
      </c>
      <c r="N6250" s="10"/>
      <c r="O6250" s="107">
        <v>6</v>
      </c>
      <c r="P6250" s="838">
        <v>27000</v>
      </c>
      <c r="Q6250" s="10">
        <v>1</v>
      </c>
      <c r="R6250" s="107">
        <v>12</v>
      </c>
    </row>
    <row r="6251" spans="1:18" s="843" customFormat="1" ht="33.75" x14ac:dyDescent="0.25">
      <c r="A6251" s="107" t="s">
        <v>28429</v>
      </c>
      <c r="B6251" s="10" t="s">
        <v>19548</v>
      </c>
      <c r="C6251" s="269" t="s">
        <v>30118</v>
      </c>
      <c r="D6251" s="841" t="s">
        <v>15450</v>
      </c>
      <c r="E6251" s="837">
        <v>8000</v>
      </c>
      <c r="F6251" s="269" t="s">
        <v>29757</v>
      </c>
      <c r="G6251" s="841" t="s">
        <v>29758</v>
      </c>
      <c r="H6251" s="842" t="s">
        <v>15498</v>
      </c>
      <c r="I6251" s="842" t="s">
        <v>19093</v>
      </c>
      <c r="J6251" s="107" t="s">
        <v>19330</v>
      </c>
      <c r="K6251" s="10" t="s">
        <v>28433</v>
      </c>
      <c r="L6251" s="10">
        <v>9</v>
      </c>
      <c r="M6251" s="838">
        <f t="shared" si="59"/>
        <v>72000</v>
      </c>
      <c r="N6251" s="10"/>
      <c r="O6251" s="107">
        <v>6</v>
      </c>
      <c r="P6251" s="838">
        <v>48000</v>
      </c>
      <c r="Q6251" s="10">
        <v>1</v>
      </c>
      <c r="R6251" s="107">
        <v>12</v>
      </c>
    </row>
    <row r="6252" spans="1:18" s="843" customFormat="1" ht="33.75" x14ac:dyDescent="0.25">
      <c r="A6252" s="107" t="s">
        <v>28429</v>
      </c>
      <c r="B6252" s="10" t="s">
        <v>19548</v>
      </c>
      <c r="C6252" s="269" t="s">
        <v>30118</v>
      </c>
      <c r="D6252" s="841" t="s">
        <v>28468</v>
      </c>
      <c r="E6252" s="837">
        <v>10000</v>
      </c>
      <c r="F6252" s="269">
        <v>23937325</v>
      </c>
      <c r="G6252" s="841" t="s">
        <v>29759</v>
      </c>
      <c r="H6252" s="842" t="s">
        <v>15834</v>
      </c>
      <c r="I6252" s="842" t="s">
        <v>19093</v>
      </c>
      <c r="J6252" s="107" t="s">
        <v>19330</v>
      </c>
      <c r="K6252" s="10"/>
      <c r="L6252" s="10"/>
      <c r="M6252" s="838"/>
      <c r="N6252" s="10" t="s">
        <v>28471</v>
      </c>
      <c r="O6252" s="107">
        <v>1</v>
      </c>
      <c r="P6252" s="838">
        <v>10000</v>
      </c>
      <c r="Q6252" s="10">
        <v>1</v>
      </c>
      <c r="R6252" s="107">
        <v>12</v>
      </c>
    </row>
    <row r="6253" spans="1:18" s="843" customFormat="1" ht="33.75" x14ac:dyDescent="0.25">
      <c r="A6253" s="107" t="s">
        <v>28429</v>
      </c>
      <c r="B6253" s="10" t="s">
        <v>19548</v>
      </c>
      <c r="C6253" s="269" t="s">
        <v>30118</v>
      </c>
      <c r="D6253" s="841" t="s">
        <v>29760</v>
      </c>
      <c r="E6253" s="837">
        <v>4500</v>
      </c>
      <c r="F6253" s="269" t="s">
        <v>29761</v>
      </c>
      <c r="G6253" s="841" t="s">
        <v>29762</v>
      </c>
      <c r="H6253" s="842" t="s">
        <v>29556</v>
      </c>
      <c r="I6253" s="842" t="s">
        <v>19093</v>
      </c>
      <c r="J6253" s="107" t="s">
        <v>19576</v>
      </c>
      <c r="K6253" s="10" t="s">
        <v>28433</v>
      </c>
      <c r="L6253" s="10">
        <v>9</v>
      </c>
      <c r="M6253" s="838">
        <f>E6253*L6253</f>
        <v>40500</v>
      </c>
      <c r="N6253" s="10"/>
      <c r="O6253" s="107"/>
      <c r="P6253" s="838"/>
      <c r="Q6253" s="10"/>
      <c r="R6253" s="107">
        <v>12</v>
      </c>
    </row>
    <row r="6254" spans="1:18" s="843" customFormat="1" ht="33.75" x14ac:dyDescent="0.25">
      <c r="A6254" s="107" t="s">
        <v>28429</v>
      </c>
      <c r="B6254" s="10" t="s">
        <v>19548</v>
      </c>
      <c r="C6254" s="269" t="s">
        <v>30118</v>
      </c>
      <c r="D6254" s="841" t="s">
        <v>15502</v>
      </c>
      <c r="E6254" s="837">
        <v>13000</v>
      </c>
      <c r="F6254" s="269">
        <v>41536871</v>
      </c>
      <c r="G6254" s="841" t="s">
        <v>29763</v>
      </c>
      <c r="H6254" s="842" t="s">
        <v>29764</v>
      </c>
      <c r="I6254" s="842" t="s">
        <v>19093</v>
      </c>
      <c r="J6254" s="107" t="s">
        <v>19576</v>
      </c>
      <c r="K6254" s="10"/>
      <c r="L6254" s="10"/>
      <c r="M6254" s="838"/>
      <c r="N6254" s="10" t="s">
        <v>28471</v>
      </c>
      <c r="O6254" s="107">
        <v>4</v>
      </c>
      <c r="P6254" s="838">
        <v>52000</v>
      </c>
      <c r="Q6254" s="10">
        <v>1</v>
      </c>
      <c r="R6254" s="107">
        <v>12</v>
      </c>
    </row>
    <row r="6255" spans="1:18" s="843" customFormat="1" ht="33.75" x14ac:dyDescent="0.25">
      <c r="A6255" s="107" t="s">
        <v>28429</v>
      </c>
      <c r="B6255" s="10" t="s">
        <v>19548</v>
      </c>
      <c r="C6255" s="269" t="s">
        <v>30118</v>
      </c>
      <c r="D6255" s="841" t="s">
        <v>29765</v>
      </c>
      <c r="E6255" s="837">
        <v>1500</v>
      </c>
      <c r="F6255" s="269" t="s">
        <v>29766</v>
      </c>
      <c r="G6255" s="841" t="s">
        <v>29767</v>
      </c>
      <c r="H6255" s="842" t="s">
        <v>15644</v>
      </c>
      <c r="I6255" s="842" t="s">
        <v>16017</v>
      </c>
      <c r="J6255" s="107" t="s">
        <v>28437</v>
      </c>
      <c r="K6255" s="10" t="s">
        <v>28433</v>
      </c>
      <c r="L6255" s="10">
        <v>9</v>
      </c>
      <c r="M6255" s="838">
        <f t="shared" ref="M6255:M6276" si="60">E6255*L6255</f>
        <v>13500</v>
      </c>
      <c r="N6255" s="10"/>
      <c r="O6255" s="107">
        <v>6</v>
      </c>
      <c r="P6255" s="838">
        <v>9000</v>
      </c>
      <c r="Q6255" s="10">
        <v>1</v>
      </c>
      <c r="R6255" s="107">
        <v>12</v>
      </c>
    </row>
    <row r="6256" spans="1:18" s="843" customFormat="1" ht="33.75" x14ac:dyDescent="0.25">
      <c r="A6256" s="107" t="s">
        <v>28429</v>
      </c>
      <c r="B6256" s="10" t="s">
        <v>19548</v>
      </c>
      <c r="C6256" s="269" t="s">
        <v>30118</v>
      </c>
      <c r="D6256" s="841" t="s">
        <v>29768</v>
      </c>
      <c r="E6256" s="837">
        <v>9000</v>
      </c>
      <c r="F6256" s="269" t="s">
        <v>29769</v>
      </c>
      <c r="G6256" s="841" t="s">
        <v>29770</v>
      </c>
      <c r="H6256" s="842" t="s">
        <v>28501</v>
      </c>
      <c r="I6256" s="842" t="s">
        <v>19093</v>
      </c>
      <c r="J6256" s="107" t="s">
        <v>19576</v>
      </c>
      <c r="K6256" s="10" t="s">
        <v>28433</v>
      </c>
      <c r="L6256" s="10">
        <v>9</v>
      </c>
      <c r="M6256" s="838">
        <f t="shared" si="60"/>
        <v>81000</v>
      </c>
      <c r="N6256" s="10"/>
      <c r="O6256" s="107">
        <v>6</v>
      </c>
      <c r="P6256" s="838">
        <v>54000</v>
      </c>
      <c r="Q6256" s="10">
        <v>1</v>
      </c>
      <c r="R6256" s="107">
        <v>12</v>
      </c>
    </row>
    <row r="6257" spans="1:18" s="843" customFormat="1" ht="33.75" x14ac:dyDescent="0.25">
      <c r="A6257" s="107" t="s">
        <v>28429</v>
      </c>
      <c r="B6257" s="10" t="s">
        <v>19548</v>
      </c>
      <c r="C6257" s="269" t="s">
        <v>30118</v>
      </c>
      <c r="D6257" s="841" t="s">
        <v>29771</v>
      </c>
      <c r="E6257" s="837">
        <v>9000</v>
      </c>
      <c r="F6257" s="269" t="s">
        <v>29772</v>
      </c>
      <c r="G6257" s="841" t="s">
        <v>29773</v>
      </c>
      <c r="H6257" s="842" t="s">
        <v>16705</v>
      </c>
      <c r="I6257" s="842" t="s">
        <v>19093</v>
      </c>
      <c r="J6257" s="107" t="s">
        <v>19330</v>
      </c>
      <c r="K6257" s="10" t="s">
        <v>28433</v>
      </c>
      <c r="L6257" s="10">
        <v>9</v>
      </c>
      <c r="M6257" s="838">
        <f t="shared" si="60"/>
        <v>81000</v>
      </c>
      <c r="N6257" s="10"/>
      <c r="O6257" s="107">
        <v>6</v>
      </c>
      <c r="P6257" s="838">
        <v>54000</v>
      </c>
      <c r="Q6257" s="10">
        <v>1</v>
      </c>
      <c r="R6257" s="107">
        <v>12</v>
      </c>
    </row>
    <row r="6258" spans="1:18" s="843" customFormat="1" ht="33.75" x14ac:dyDescent="0.25">
      <c r="A6258" s="107" t="s">
        <v>28429</v>
      </c>
      <c r="B6258" s="10" t="s">
        <v>19548</v>
      </c>
      <c r="C6258" s="269" t="s">
        <v>30118</v>
      </c>
      <c r="D6258" s="841" t="s">
        <v>29774</v>
      </c>
      <c r="E6258" s="837">
        <v>9000</v>
      </c>
      <c r="F6258" s="269" t="s">
        <v>29775</v>
      </c>
      <c r="G6258" s="841" t="s">
        <v>29776</v>
      </c>
      <c r="H6258" s="842" t="s">
        <v>15498</v>
      </c>
      <c r="I6258" s="842" t="s">
        <v>19093</v>
      </c>
      <c r="J6258" s="107" t="s">
        <v>19330</v>
      </c>
      <c r="K6258" s="10" t="s">
        <v>28433</v>
      </c>
      <c r="L6258" s="10">
        <v>9</v>
      </c>
      <c r="M6258" s="838">
        <f t="shared" si="60"/>
        <v>81000</v>
      </c>
      <c r="N6258" s="10"/>
      <c r="O6258" s="107">
        <v>6</v>
      </c>
      <c r="P6258" s="838">
        <v>54000</v>
      </c>
      <c r="Q6258" s="10">
        <v>1</v>
      </c>
      <c r="R6258" s="107">
        <v>12</v>
      </c>
    </row>
    <row r="6259" spans="1:18" s="843" customFormat="1" ht="33.75" x14ac:dyDescent="0.25">
      <c r="A6259" s="107" t="s">
        <v>28429</v>
      </c>
      <c r="B6259" s="10" t="s">
        <v>19548</v>
      </c>
      <c r="C6259" s="269" t="s">
        <v>30118</v>
      </c>
      <c r="D6259" s="841" t="s">
        <v>29777</v>
      </c>
      <c r="E6259" s="837">
        <v>8000</v>
      </c>
      <c r="F6259" s="269" t="s">
        <v>29778</v>
      </c>
      <c r="G6259" s="841" t="s">
        <v>29779</v>
      </c>
      <c r="H6259" s="842" t="s">
        <v>16725</v>
      </c>
      <c r="I6259" s="842" t="s">
        <v>19093</v>
      </c>
      <c r="J6259" s="107" t="s">
        <v>19576</v>
      </c>
      <c r="K6259" s="10" t="s">
        <v>28433</v>
      </c>
      <c r="L6259" s="10">
        <v>9</v>
      </c>
      <c r="M6259" s="838">
        <f t="shared" si="60"/>
        <v>72000</v>
      </c>
      <c r="N6259" s="10"/>
      <c r="O6259" s="107">
        <v>6</v>
      </c>
      <c r="P6259" s="838">
        <v>48000</v>
      </c>
      <c r="Q6259" s="10">
        <v>1</v>
      </c>
      <c r="R6259" s="107">
        <v>12</v>
      </c>
    </row>
    <row r="6260" spans="1:18" s="843" customFormat="1" ht="33.75" x14ac:dyDescent="0.25">
      <c r="A6260" s="107" t="s">
        <v>28429</v>
      </c>
      <c r="B6260" s="10" t="s">
        <v>19548</v>
      </c>
      <c r="C6260" s="269" t="s">
        <v>30118</v>
      </c>
      <c r="D6260" s="841" t="s">
        <v>29780</v>
      </c>
      <c r="E6260" s="837">
        <v>1500</v>
      </c>
      <c r="F6260" s="269" t="s">
        <v>29781</v>
      </c>
      <c r="G6260" s="841" t="s">
        <v>29782</v>
      </c>
      <c r="H6260" s="842" t="s">
        <v>16726</v>
      </c>
      <c r="I6260" s="842" t="s">
        <v>16017</v>
      </c>
      <c r="J6260" s="107" t="s">
        <v>28437</v>
      </c>
      <c r="K6260" s="10" t="s">
        <v>28433</v>
      </c>
      <c r="L6260" s="10">
        <v>9</v>
      </c>
      <c r="M6260" s="838">
        <f t="shared" si="60"/>
        <v>13500</v>
      </c>
      <c r="N6260" s="10"/>
      <c r="O6260" s="107">
        <v>6</v>
      </c>
      <c r="P6260" s="838">
        <v>9000</v>
      </c>
      <c r="Q6260" s="10">
        <v>1</v>
      </c>
      <c r="R6260" s="107">
        <v>12</v>
      </c>
    </row>
    <row r="6261" spans="1:18" s="843" customFormat="1" ht="33.75" x14ac:dyDescent="0.25">
      <c r="A6261" s="107" t="s">
        <v>28429</v>
      </c>
      <c r="B6261" s="10" t="s">
        <v>19548</v>
      </c>
      <c r="C6261" s="269" t="s">
        <v>30118</v>
      </c>
      <c r="D6261" s="841" t="s">
        <v>15678</v>
      </c>
      <c r="E6261" s="837">
        <v>2300</v>
      </c>
      <c r="F6261" s="269" t="s">
        <v>29783</v>
      </c>
      <c r="G6261" s="841" t="s">
        <v>29784</v>
      </c>
      <c r="H6261" s="842" t="s">
        <v>15585</v>
      </c>
      <c r="I6261" s="842" t="s">
        <v>19587</v>
      </c>
      <c r="J6261" s="107" t="s">
        <v>15678</v>
      </c>
      <c r="K6261" s="10" t="s">
        <v>28433</v>
      </c>
      <c r="L6261" s="10">
        <v>9</v>
      </c>
      <c r="M6261" s="838">
        <f t="shared" si="60"/>
        <v>20700</v>
      </c>
      <c r="N6261" s="10"/>
      <c r="O6261" s="107">
        <v>6</v>
      </c>
      <c r="P6261" s="838">
        <v>13800</v>
      </c>
      <c r="Q6261" s="10">
        <v>1</v>
      </c>
      <c r="R6261" s="107">
        <v>12</v>
      </c>
    </row>
    <row r="6262" spans="1:18" s="843" customFormat="1" ht="33.75" x14ac:dyDescent="0.25">
      <c r="A6262" s="107" t="s">
        <v>28429</v>
      </c>
      <c r="B6262" s="10" t="s">
        <v>19548</v>
      </c>
      <c r="C6262" s="269" t="s">
        <v>30118</v>
      </c>
      <c r="D6262" s="841" t="s">
        <v>29785</v>
      </c>
      <c r="E6262" s="837">
        <v>1500</v>
      </c>
      <c r="F6262" s="269" t="s">
        <v>29786</v>
      </c>
      <c r="G6262" s="841" t="s">
        <v>29787</v>
      </c>
      <c r="H6262" s="842" t="s">
        <v>16702</v>
      </c>
      <c r="I6262" s="842" t="s">
        <v>16017</v>
      </c>
      <c r="J6262" s="107" t="s">
        <v>28437</v>
      </c>
      <c r="K6262" s="10" t="s">
        <v>28433</v>
      </c>
      <c r="L6262" s="10">
        <v>9</v>
      </c>
      <c r="M6262" s="838">
        <f t="shared" si="60"/>
        <v>13500</v>
      </c>
      <c r="N6262" s="10"/>
      <c r="O6262" s="107">
        <v>6</v>
      </c>
      <c r="P6262" s="838">
        <v>9000</v>
      </c>
      <c r="Q6262" s="10">
        <v>1</v>
      </c>
      <c r="R6262" s="107">
        <v>12</v>
      </c>
    </row>
    <row r="6263" spans="1:18" s="843" customFormat="1" ht="33.75" x14ac:dyDescent="0.25">
      <c r="A6263" s="107" t="s">
        <v>28429</v>
      </c>
      <c r="B6263" s="10" t="s">
        <v>19548</v>
      </c>
      <c r="C6263" s="269" t="s">
        <v>30118</v>
      </c>
      <c r="D6263" s="841" t="s">
        <v>29788</v>
      </c>
      <c r="E6263" s="837">
        <v>3500</v>
      </c>
      <c r="F6263" s="269" t="s">
        <v>29789</v>
      </c>
      <c r="G6263" s="841" t="s">
        <v>29790</v>
      </c>
      <c r="H6263" s="842" t="s">
        <v>16683</v>
      </c>
      <c r="I6263" s="842" t="s">
        <v>19093</v>
      </c>
      <c r="J6263" s="107" t="s">
        <v>19576</v>
      </c>
      <c r="K6263" s="10" t="s">
        <v>28433</v>
      </c>
      <c r="L6263" s="10">
        <v>9</v>
      </c>
      <c r="M6263" s="838">
        <f t="shared" si="60"/>
        <v>31500</v>
      </c>
      <c r="N6263" s="10"/>
      <c r="O6263" s="107">
        <v>6</v>
      </c>
      <c r="P6263" s="838">
        <v>21000</v>
      </c>
      <c r="Q6263" s="10">
        <v>1</v>
      </c>
      <c r="R6263" s="107">
        <v>12</v>
      </c>
    </row>
    <row r="6264" spans="1:18" s="843" customFormat="1" ht="33.75" x14ac:dyDescent="0.25">
      <c r="A6264" s="107" t="s">
        <v>28429</v>
      </c>
      <c r="B6264" s="10" t="s">
        <v>19548</v>
      </c>
      <c r="C6264" s="269" t="s">
        <v>30118</v>
      </c>
      <c r="D6264" s="841" t="s">
        <v>29791</v>
      </c>
      <c r="E6264" s="837">
        <v>1500</v>
      </c>
      <c r="F6264" s="269" t="s">
        <v>29792</v>
      </c>
      <c r="G6264" s="841" t="s">
        <v>29793</v>
      </c>
      <c r="H6264" s="842" t="s">
        <v>16725</v>
      </c>
      <c r="I6264" s="842" t="s">
        <v>19093</v>
      </c>
      <c r="J6264" s="107" t="s">
        <v>19576</v>
      </c>
      <c r="K6264" s="10" t="s">
        <v>28433</v>
      </c>
      <c r="L6264" s="10">
        <v>9</v>
      </c>
      <c r="M6264" s="838">
        <f t="shared" si="60"/>
        <v>13500</v>
      </c>
      <c r="N6264" s="10"/>
      <c r="O6264" s="107">
        <v>6</v>
      </c>
      <c r="P6264" s="838">
        <v>9000</v>
      </c>
      <c r="Q6264" s="10">
        <v>1</v>
      </c>
      <c r="R6264" s="107">
        <v>12</v>
      </c>
    </row>
    <row r="6265" spans="1:18" s="843" customFormat="1" ht="33.75" x14ac:dyDescent="0.25">
      <c r="A6265" s="107" t="s">
        <v>28429</v>
      </c>
      <c r="B6265" s="10" t="s">
        <v>19548</v>
      </c>
      <c r="C6265" s="269" t="s">
        <v>30118</v>
      </c>
      <c r="D6265" s="841" t="s">
        <v>29794</v>
      </c>
      <c r="E6265" s="837">
        <v>9000</v>
      </c>
      <c r="F6265" s="269" t="s">
        <v>29795</v>
      </c>
      <c r="G6265" s="841" t="s">
        <v>29796</v>
      </c>
      <c r="H6265" s="842" t="s">
        <v>15498</v>
      </c>
      <c r="I6265" s="842" t="s">
        <v>19093</v>
      </c>
      <c r="J6265" s="107" t="s">
        <v>19330</v>
      </c>
      <c r="K6265" s="10" t="s">
        <v>28433</v>
      </c>
      <c r="L6265" s="10">
        <v>9</v>
      </c>
      <c r="M6265" s="838">
        <f t="shared" si="60"/>
        <v>81000</v>
      </c>
      <c r="N6265" s="10"/>
      <c r="O6265" s="107">
        <v>6</v>
      </c>
      <c r="P6265" s="838">
        <v>54000</v>
      </c>
      <c r="Q6265" s="10">
        <v>1</v>
      </c>
      <c r="R6265" s="107">
        <v>12</v>
      </c>
    </row>
    <row r="6266" spans="1:18" s="843" customFormat="1" ht="33.75" x14ac:dyDescent="0.25">
      <c r="A6266" s="107" t="s">
        <v>28429</v>
      </c>
      <c r="B6266" s="10" t="s">
        <v>19548</v>
      </c>
      <c r="C6266" s="269" t="s">
        <v>30118</v>
      </c>
      <c r="D6266" s="841" t="s">
        <v>29797</v>
      </c>
      <c r="E6266" s="837">
        <v>9000</v>
      </c>
      <c r="F6266" s="269" t="s">
        <v>29798</v>
      </c>
      <c r="G6266" s="841" t="s">
        <v>29799</v>
      </c>
      <c r="H6266" s="842" t="s">
        <v>16725</v>
      </c>
      <c r="I6266" s="842" t="s">
        <v>19093</v>
      </c>
      <c r="J6266" s="107" t="s">
        <v>19576</v>
      </c>
      <c r="K6266" s="10" t="s">
        <v>28433</v>
      </c>
      <c r="L6266" s="10">
        <v>9</v>
      </c>
      <c r="M6266" s="838">
        <f t="shared" si="60"/>
        <v>81000</v>
      </c>
      <c r="N6266" s="10"/>
      <c r="O6266" s="107">
        <v>6</v>
      </c>
      <c r="P6266" s="838">
        <v>54000</v>
      </c>
      <c r="Q6266" s="10">
        <v>1</v>
      </c>
      <c r="R6266" s="107">
        <v>12</v>
      </c>
    </row>
    <row r="6267" spans="1:18" s="843" customFormat="1" ht="33.75" x14ac:dyDescent="0.25">
      <c r="A6267" s="107" t="s">
        <v>28429</v>
      </c>
      <c r="B6267" s="10" t="s">
        <v>19548</v>
      </c>
      <c r="C6267" s="269" t="s">
        <v>30118</v>
      </c>
      <c r="D6267" s="841" t="s">
        <v>29800</v>
      </c>
      <c r="E6267" s="837">
        <v>7000</v>
      </c>
      <c r="F6267" s="269" t="s">
        <v>29801</v>
      </c>
      <c r="G6267" s="841" t="s">
        <v>29802</v>
      </c>
      <c r="H6267" s="842" t="s">
        <v>16738</v>
      </c>
      <c r="I6267" s="842" t="s">
        <v>19093</v>
      </c>
      <c r="J6267" s="107" t="s">
        <v>19576</v>
      </c>
      <c r="K6267" s="10" t="s">
        <v>28433</v>
      </c>
      <c r="L6267" s="10">
        <v>9</v>
      </c>
      <c r="M6267" s="838">
        <f t="shared" si="60"/>
        <v>63000</v>
      </c>
      <c r="N6267" s="10"/>
      <c r="O6267" s="107">
        <v>6</v>
      </c>
      <c r="P6267" s="838">
        <v>42000</v>
      </c>
      <c r="Q6267" s="10">
        <v>1</v>
      </c>
      <c r="R6267" s="107">
        <v>12</v>
      </c>
    </row>
    <row r="6268" spans="1:18" s="843" customFormat="1" ht="33.75" x14ac:dyDescent="0.25">
      <c r="A6268" s="107" t="s">
        <v>28429</v>
      </c>
      <c r="B6268" s="10" t="s">
        <v>19548</v>
      </c>
      <c r="C6268" s="269" t="s">
        <v>30118</v>
      </c>
      <c r="D6268" s="841" t="s">
        <v>28440</v>
      </c>
      <c r="E6268" s="837">
        <v>4500</v>
      </c>
      <c r="F6268" s="269" t="s">
        <v>29803</v>
      </c>
      <c r="G6268" s="841" t="s">
        <v>29804</v>
      </c>
      <c r="H6268" s="842" t="s">
        <v>28590</v>
      </c>
      <c r="I6268" s="842" t="s">
        <v>19093</v>
      </c>
      <c r="J6268" s="107" t="s">
        <v>19330</v>
      </c>
      <c r="K6268" s="10" t="s">
        <v>28433</v>
      </c>
      <c r="L6268" s="10">
        <v>9</v>
      </c>
      <c r="M6268" s="838">
        <f t="shared" si="60"/>
        <v>40500</v>
      </c>
      <c r="N6268" s="10"/>
      <c r="O6268" s="107">
        <v>6</v>
      </c>
      <c r="P6268" s="838">
        <v>27000</v>
      </c>
      <c r="Q6268" s="10">
        <v>1</v>
      </c>
      <c r="R6268" s="107">
        <v>12</v>
      </c>
    </row>
    <row r="6269" spans="1:18" s="843" customFormat="1" ht="33.75" x14ac:dyDescent="0.25">
      <c r="A6269" s="107" t="s">
        <v>28429</v>
      </c>
      <c r="B6269" s="10" t="s">
        <v>19548</v>
      </c>
      <c r="C6269" s="269" t="s">
        <v>30118</v>
      </c>
      <c r="D6269" s="841" t="s">
        <v>15644</v>
      </c>
      <c r="E6269" s="837">
        <v>1500</v>
      </c>
      <c r="F6269" s="269" t="s">
        <v>29805</v>
      </c>
      <c r="G6269" s="841" t="s">
        <v>29806</v>
      </c>
      <c r="H6269" s="842" t="s">
        <v>15644</v>
      </c>
      <c r="I6269" s="842" t="s">
        <v>16017</v>
      </c>
      <c r="J6269" s="107" t="s">
        <v>28437</v>
      </c>
      <c r="K6269" s="10" t="s">
        <v>28433</v>
      </c>
      <c r="L6269" s="10">
        <v>9</v>
      </c>
      <c r="M6269" s="838">
        <f t="shared" si="60"/>
        <v>13500</v>
      </c>
      <c r="N6269" s="10"/>
      <c r="O6269" s="107">
        <v>6</v>
      </c>
      <c r="P6269" s="838">
        <v>9000</v>
      </c>
      <c r="Q6269" s="10">
        <v>1</v>
      </c>
      <c r="R6269" s="107">
        <v>12</v>
      </c>
    </row>
    <row r="6270" spans="1:18" s="843" customFormat="1" ht="33.75" x14ac:dyDescent="0.25">
      <c r="A6270" s="107" t="s">
        <v>28429</v>
      </c>
      <c r="B6270" s="10" t="s">
        <v>19548</v>
      </c>
      <c r="C6270" s="269" t="s">
        <v>30118</v>
      </c>
      <c r="D6270" s="841" t="s">
        <v>28661</v>
      </c>
      <c r="E6270" s="837">
        <v>8000</v>
      </c>
      <c r="F6270" s="269" t="s">
        <v>29807</v>
      </c>
      <c r="G6270" s="841" t="s">
        <v>29808</v>
      </c>
      <c r="H6270" s="842" t="s">
        <v>16355</v>
      </c>
      <c r="I6270" s="842" t="s">
        <v>19093</v>
      </c>
      <c r="J6270" s="107" t="s">
        <v>19330</v>
      </c>
      <c r="K6270" s="10" t="s">
        <v>28433</v>
      </c>
      <c r="L6270" s="10">
        <v>9</v>
      </c>
      <c r="M6270" s="838">
        <f t="shared" si="60"/>
        <v>72000</v>
      </c>
      <c r="N6270" s="10"/>
      <c r="O6270" s="107">
        <v>6</v>
      </c>
      <c r="P6270" s="838">
        <v>48000</v>
      </c>
      <c r="Q6270" s="10">
        <v>1</v>
      </c>
      <c r="R6270" s="107">
        <v>12</v>
      </c>
    </row>
    <row r="6271" spans="1:18" s="843" customFormat="1" ht="33.75" x14ac:dyDescent="0.25">
      <c r="A6271" s="107" t="s">
        <v>28429</v>
      </c>
      <c r="B6271" s="10" t="s">
        <v>19548</v>
      </c>
      <c r="C6271" s="269" t="s">
        <v>30118</v>
      </c>
      <c r="D6271" s="841" t="s">
        <v>29167</v>
      </c>
      <c r="E6271" s="837">
        <v>4500</v>
      </c>
      <c r="F6271" s="269" t="s">
        <v>29809</v>
      </c>
      <c r="G6271" s="841" t="s">
        <v>29810</v>
      </c>
      <c r="H6271" s="842" t="s">
        <v>16725</v>
      </c>
      <c r="I6271" s="842" t="s">
        <v>19093</v>
      </c>
      <c r="J6271" s="107" t="s">
        <v>19576</v>
      </c>
      <c r="K6271" s="10" t="s">
        <v>28433</v>
      </c>
      <c r="L6271" s="10">
        <v>9</v>
      </c>
      <c r="M6271" s="838">
        <f t="shared" si="60"/>
        <v>40500</v>
      </c>
      <c r="N6271" s="10"/>
      <c r="O6271" s="107">
        <v>6</v>
      </c>
      <c r="P6271" s="838">
        <v>27000</v>
      </c>
      <c r="Q6271" s="10">
        <v>1</v>
      </c>
      <c r="R6271" s="107">
        <v>12</v>
      </c>
    </row>
    <row r="6272" spans="1:18" s="843" customFormat="1" ht="33.75" x14ac:dyDescent="0.25">
      <c r="A6272" s="107" t="s">
        <v>28429</v>
      </c>
      <c r="B6272" s="10" t="s">
        <v>19548</v>
      </c>
      <c r="C6272" s="269" t="s">
        <v>30118</v>
      </c>
      <c r="D6272" s="841" t="s">
        <v>28440</v>
      </c>
      <c r="E6272" s="837">
        <v>4500</v>
      </c>
      <c r="F6272" s="269" t="s">
        <v>29811</v>
      </c>
      <c r="G6272" s="841" t="s">
        <v>29812</v>
      </c>
      <c r="H6272" s="842" t="s">
        <v>16725</v>
      </c>
      <c r="I6272" s="842" t="s">
        <v>19093</v>
      </c>
      <c r="J6272" s="107" t="s">
        <v>19576</v>
      </c>
      <c r="K6272" s="10" t="s">
        <v>28433</v>
      </c>
      <c r="L6272" s="10">
        <v>9</v>
      </c>
      <c r="M6272" s="838">
        <f t="shared" si="60"/>
        <v>40500</v>
      </c>
      <c r="N6272" s="10"/>
      <c r="O6272" s="107">
        <v>6</v>
      </c>
      <c r="P6272" s="838">
        <v>27000</v>
      </c>
      <c r="Q6272" s="10">
        <v>1</v>
      </c>
      <c r="R6272" s="107">
        <v>12</v>
      </c>
    </row>
    <row r="6273" spans="1:18" s="843" customFormat="1" ht="33.75" x14ac:dyDescent="0.25">
      <c r="A6273" s="107" t="s">
        <v>28429</v>
      </c>
      <c r="B6273" s="10" t="s">
        <v>19548</v>
      </c>
      <c r="C6273" s="269" t="s">
        <v>30118</v>
      </c>
      <c r="D6273" s="841" t="s">
        <v>16725</v>
      </c>
      <c r="E6273" s="837">
        <v>9000</v>
      </c>
      <c r="F6273" s="269" t="s">
        <v>29813</v>
      </c>
      <c r="G6273" s="841" t="s">
        <v>29814</v>
      </c>
      <c r="H6273" s="842" t="s">
        <v>16725</v>
      </c>
      <c r="I6273" s="842" t="s">
        <v>19093</v>
      </c>
      <c r="J6273" s="107" t="s">
        <v>19576</v>
      </c>
      <c r="K6273" s="10" t="s">
        <v>28433</v>
      </c>
      <c r="L6273" s="10">
        <v>9</v>
      </c>
      <c r="M6273" s="838">
        <f t="shared" si="60"/>
        <v>81000</v>
      </c>
      <c r="N6273" s="10"/>
      <c r="O6273" s="107">
        <v>6</v>
      </c>
      <c r="P6273" s="838">
        <v>54000</v>
      </c>
      <c r="Q6273" s="10">
        <v>1</v>
      </c>
      <c r="R6273" s="107">
        <v>12</v>
      </c>
    </row>
    <row r="6274" spans="1:18" s="843" customFormat="1" ht="33.75" x14ac:dyDescent="0.25">
      <c r="A6274" s="107" t="s">
        <v>28429</v>
      </c>
      <c r="B6274" s="10" t="s">
        <v>19548</v>
      </c>
      <c r="C6274" s="269" t="s">
        <v>30118</v>
      </c>
      <c r="D6274" s="841" t="s">
        <v>29815</v>
      </c>
      <c r="E6274" s="837">
        <v>5000</v>
      </c>
      <c r="F6274" s="269" t="s">
        <v>29816</v>
      </c>
      <c r="G6274" s="841" t="s">
        <v>29817</v>
      </c>
      <c r="H6274" s="842" t="s">
        <v>16690</v>
      </c>
      <c r="I6274" s="842" t="s">
        <v>19093</v>
      </c>
      <c r="J6274" s="107" t="s">
        <v>19330</v>
      </c>
      <c r="K6274" s="10" t="s">
        <v>28433</v>
      </c>
      <c r="L6274" s="10">
        <v>9</v>
      </c>
      <c r="M6274" s="838">
        <f t="shared" si="60"/>
        <v>45000</v>
      </c>
      <c r="N6274" s="10"/>
      <c r="O6274" s="107">
        <v>6</v>
      </c>
      <c r="P6274" s="838">
        <v>30000</v>
      </c>
      <c r="Q6274" s="10">
        <v>1</v>
      </c>
      <c r="R6274" s="107">
        <v>12</v>
      </c>
    </row>
    <row r="6275" spans="1:18" s="843" customFormat="1" ht="33.75" x14ac:dyDescent="0.25">
      <c r="A6275" s="107" t="s">
        <v>28429</v>
      </c>
      <c r="B6275" s="10" t="s">
        <v>19548</v>
      </c>
      <c r="C6275" s="269" t="s">
        <v>30118</v>
      </c>
      <c r="D6275" s="841" t="s">
        <v>28965</v>
      </c>
      <c r="E6275" s="837">
        <v>5000</v>
      </c>
      <c r="F6275" s="269" t="s">
        <v>29818</v>
      </c>
      <c r="G6275" s="841" t="s">
        <v>29819</v>
      </c>
      <c r="H6275" s="842" t="s">
        <v>16725</v>
      </c>
      <c r="I6275" s="842" t="s">
        <v>19093</v>
      </c>
      <c r="J6275" s="107" t="s">
        <v>19576</v>
      </c>
      <c r="K6275" s="10" t="s">
        <v>28433</v>
      </c>
      <c r="L6275" s="10">
        <v>9</v>
      </c>
      <c r="M6275" s="838">
        <f t="shared" si="60"/>
        <v>45000</v>
      </c>
      <c r="N6275" s="10"/>
      <c r="O6275" s="107">
        <v>6</v>
      </c>
      <c r="P6275" s="838">
        <v>30000</v>
      </c>
      <c r="Q6275" s="10">
        <v>1</v>
      </c>
      <c r="R6275" s="107">
        <v>12</v>
      </c>
    </row>
    <row r="6276" spans="1:18" s="843" customFormat="1" ht="33.75" x14ac:dyDescent="0.25">
      <c r="A6276" s="107" t="s">
        <v>28429</v>
      </c>
      <c r="B6276" s="10" t="s">
        <v>19548</v>
      </c>
      <c r="C6276" s="269" t="s">
        <v>30118</v>
      </c>
      <c r="D6276" s="841" t="s">
        <v>15678</v>
      </c>
      <c r="E6276" s="837">
        <v>2500</v>
      </c>
      <c r="F6276" s="269" t="s">
        <v>29820</v>
      </c>
      <c r="G6276" s="841" t="s">
        <v>29821</v>
      </c>
      <c r="H6276" s="842" t="s">
        <v>15585</v>
      </c>
      <c r="I6276" s="842" t="s">
        <v>19587</v>
      </c>
      <c r="J6276" s="107" t="s">
        <v>15678</v>
      </c>
      <c r="K6276" s="10" t="s">
        <v>28433</v>
      </c>
      <c r="L6276" s="10">
        <v>9</v>
      </c>
      <c r="M6276" s="838">
        <f t="shared" si="60"/>
        <v>22500</v>
      </c>
      <c r="N6276" s="10"/>
      <c r="O6276" s="107">
        <v>6</v>
      </c>
      <c r="P6276" s="838">
        <v>15000</v>
      </c>
      <c r="Q6276" s="10">
        <v>1</v>
      </c>
      <c r="R6276" s="107">
        <v>12</v>
      </c>
    </row>
    <row r="6277" spans="1:18" s="843" customFormat="1" ht="33.75" x14ac:dyDescent="0.25">
      <c r="A6277" s="107" t="s">
        <v>28429</v>
      </c>
      <c r="B6277" s="10" t="s">
        <v>19548</v>
      </c>
      <c r="C6277" s="269" t="s">
        <v>30118</v>
      </c>
      <c r="D6277" s="841" t="s">
        <v>15456</v>
      </c>
      <c r="E6277" s="837">
        <v>13000</v>
      </c>
      <c r="F6277" s="269">
        <v>20019571</v>
      </c>
      <c r="G6277" s="841" t="s">
        <v>29822</v>
      </c>
      <c r="H6277" s="842" t="s">
        <v>16725</v>
      </c>
      <c r="I6277" s="842" t="s">
        <v>19093</v>
      </c>
      <c r="J6277" s="107" t="s">
        <v>19576</v>
      </c>
      <c r="K6277" s="10" t="s">
        <v>28471</v>
      </c>
      <c r="L6277" s="10"/>
      <c r="M6277" s="838"/>
      <c r="N6277" s="10" t="s">
        <v>28471</v>
      </c>
      <c r="O6277" s="107">
        <v>6</v>
      </c>
      <c r="P6277" s="838">
        <v>78000</v>
      </c>
      <c r="Q6277" s="10">
        <v>1</v>
      </c>
      <c r="R6277" s="107">
        <v>12</v>
      </c>
    </row>
    <row r="6278" spans="1:18" s="843" customFormat="1" ht="33.75" x14ac:dyDescent="0.25">
      <c r="A6278" s="107" t="s">
        <v>28429</v>
      </c>
      <c r="B6278" s="10" t="s">
        <v>19548</v>
      </c>
      <c r="C6278" s="269" t="s">
        <v>30118</v>
      </c>
      <c r="D6278" s="841" t="s">
        <v>28241</v>
      </c>
      <c r="E6278" s="837">
        <v>1200</v>
      </c>
      <c r="F6278" s="269" t="s">
        <v>29823</v>
      </c>
      <c r="G6278" s="841" t="s">
        <v>29824</v>
      </c>
      <c r="H6278" s="842" t="s">
        <v>15585</v>
      </c>
      <c r="I6278" s="842" t="s">
        <v>19587</v>
      </c>
      <c r="J6278" s="107" t="s">
        <v>16531</v>
      </c>
      <c r="K6278" s="10" t="s">
        <v>28433</v>
      </c>
      <c r="L6278" s="10">
        <v>9</v>
      </c>
      <c r="M6278" s="838">
        <f t="shared" ref="M6278:M6284" si="61">E6278*L6278</f>
        <v>10800</v>
      </c>
      <c r="N6278" s="10"/>
      <c r="O6278" s="107"/>
      <c r="P6278" s="838"/>
      <c r="Q6278" s="10"/>
      <c r="R6278" s="107"/>
    </row>
    <row r="6279" spans="1:18" s="843" customFormat="1" ht="33.75" x14ac:dyDescent="0.25">
      <c r="A6279" s="107" t="s">
        <v>28429</v>
      </c>
      <c r="B6279" s="10" t="s">
        <v>19548</v>
      </c>
      <c r="C6279" s="269" t="s">
        <v>30118</v>
      </c>
      <c r="D6279" s="841" t="s">
        <v>29825</v>
      </c>
      <c r="E6279" s="837">
        <v>3500</v>
      </c>
      <c r="F6279" s="269" t="s">
        <v>29826</v>
      </c>
      <c r="G6279" s="841" t="s">
        <v>29827</v>
      </c>
      <c r="H6279" s="842" t="s">
        <v>16587</v>
      </c>
      <c r="I6279" s="842" t="s">
        <v>19090</v>
      </c>
      <c r="J6279" s="107" t="s">
        <v>19330</v>
      </c>
      <c r="K6279" s="10" t="s">
        <v>28433</v>
      </c>
      <c r="L6279" s="10">
        <v>9</v>
      </c>
      <c r="M6279" s="838">
        <f t="shared" si="61"/>
        <v>31500</v>
      </c>
      <c r="N6279" s="10"/>
      <c r="O6279" s="107"/>
      <c r="P6279" s="838"/>
      <c r="Q6279" s="10"/>
      <c r="R6279" s="107"/>
    </row>
    <row r="6280" spans="1:18" s="843" customFormat="1" ht="33.75" x14ac:dyDescent="0.25">
      <c r="A6280" s="107" t="s">
        <v>28429</v>
      </c>
      <c r="B6280" s="10" t="s">
        <v>19548</v>
      </c>
      <c r="C6280" s="269" t="s">
        <v>30118</v>
      </c>
      <c r="D6280" s="841" t="s">
        <v>29828</v>
      </c>
      <c r="E6280" s="837">
        <v>4200</v>
      </c>
      <c r="F6280" s="269" t="s">
        <v>29829</v>
      </c>
      <c r="G6280" s="841" t="s">
        <v>29830</v>
      </c>
      <c r="H6280" s="842" t="s">
        <v>16725</v>
      </c>
      <c r="I6280" s="842" t="s">
        <v>19093</v>
      </c>
      <c r="J6280" s="107" t="s">
        <v>19576</v>
      </c>
      <c r="K6280" s="10" t="s">
        <v>28433</v>
      </c>
      <c r="L6280" s="10">
        <v>9</v>
      </c>
      <c r="M6280" s="838">
        <f t="shared" si="61"/>
        <v>37800</v>
      </c>
      <c r="N6280" s="10"/>
      <c r="O6280" s="107">
        <v>6</v>
      </c>
      <c r="P6280" s="838">
        <v>25200</v>
      </c>
      <c r="Q6280" s="10">
        <v>1</v>
      </c>
      <c r="R6280" s="107">
        <v>12</v>
      </c>
    </row>
    <row r="6281" spans="1:18" s="843" customFormat="1" ht="33.75" x14ac:dyDescent="0.25">
      <c r="A6281" s="107" t="s">
        <v>28429</v>
      </c>
      <c r="B6281" s="10" t="s">
        <v>19548</v>
      </c>
      <c r="C6281" s="269" t="s">
        <v>30118</v>
      </c>
      <c r="D6281" s="841" t="s">
        <v>29831</v>
      </c>
      <c r="E6281" s="837">
        <v>9000</v>
      </c>
      <c r="F6281" s="269" t="s">
        <v>29832</v>
      </c>
      <c r="G6281" s="841" t="s">
        <v>29833</v>
      </c>
      <c r="H6281" s="842" t="s">
        <v>16725</v>
      </c>
      <c r="I6281" s="842" t="s">
        <v>19093</v>
      </c>
      <c r="J6281" s="107" t="s">
        <v>19576</v>
      </c>
      <c r="K6281" s="10" t="s">
        <v>28433</v>
      </c>
      <c r="L6281" s="10">
        <v>9</v>
      </c>
      <c r="M6281" s="838">
        <f t="shared" si="61"/>
        <v>81000</v>
      </c>
      <c r="N6281" s="10"/>
      <c r="O6281" s="107">
        <v>6</v>
      </c>
      <c r="P6281" s="838">
        <v>54000</v>
      </c>
      <c r="Q6281" s="10">
        <v>1</v>
      </c>
      <c r="R6281" s="107">
        <v>12</v>
      </c>
    </row>
    <row r="6282" spans="1:18" s="843" customFormat="1" ht="33.75" x14ac:dyDescent="0.25">
      <c r="A6282" s="107" t="s">
        <v>28429</v>
      </c>
      <c r="B6282" s="10" t="s">
        <v>19548</v>
      </c>
      <c r="C6282" s="269" t="s">
        <v>30118</v>
      </c>
      <c r="D6282" s="841" t="s">
        <v>19345</v>
      </c>
      <c r="E6282" s="837">
        <v>4500</v>
      </c>
      <c r="F6282" s="269" t="s">
        <v>29834</v>
      </c>
      <c r="G6282" s="841" t="s">
        <v>29835</v>
      </c>
      <c r="H6282" s="842" t="s">
        <v>16725</v>
      </c>
      <c r="I6282" s="842" t="s">
        <v>19093</v>
      </c>
      <c r="J6282" s="107" t="s">
        <v>19576</v>
      </c>
      <c r="K6282" s="10" t="s">
        <v>28433</v>
      </c>
      <c r="L6282" s="10">
        <v>9</v>
      </c>
      <c r="M6282" s="838">
        <f t="shared" si="61"/>
        <v>40500</v>
      </c>
      <c r="N6282" s="10"/>
      <c r="O6282" s="107">
        <v>6</v>
      </c>
      <c r="P6282" s="838">
        <v>27000</v>
      </c>
      <c r="Q6282" s="10">
        <v>1</v>
      </c>
      <c r="R6282" s="107">
        <v>12</v>
      </c>
    </row>
    <row r="6283" spans="1:18" s="843" customFormat="1" ht="33.75" x14ac:dyDescent="0.25">
      <c r="A6283" s="107" t="s">
        <v>28429</v>
      </c>
      <c r="B6283" s="10" t="s">
        <v>19548</v>
      </c>
      <c r="C6283" s="269" t="s">
        <v>30118</v>
      </c>
      <c r="D6283" s="841" t="s">
        <v>29836</v>
      </c>
      <c r="E6283" s="837">
        <v>930</v>
      </c>
      <c r="F6283" s="269" t="s">
        <v>29837</v>
      </c>
      <c r="G6283" s="841" t="s">
        <v>29838</v>
      </c>
      <c r="H6283" s="842" t="s">
        <v>16727</v>
      </c>
      <c r="I6283" s="842" t="s">
        <v>16017</v>
      </c>
      <c r="J6283" s="107" t="s">
        <v>28437</v>
      </c>
      <c r="K6283" s="10" t="s">
        <v>28433</v>
      </c>
      <c r="L6283" s="10">
        <v>9</v>
      </c>
      <c r="M6283" s="838">
        <f t="shared" si="61"/>
        <v>8370</v>
      </c>
      <c r="N6283" s="10"/>
      <c r="O6283" s="107">
        <v>6</v>
      </c>
      <c r="P6283" s="838">
        <v>5580</v>
      </c>
      <c r="Q6283" s="10">
        <v>1</v>
      </c>
      <c r="R6283" s="107">
        <v>12</v>
      </c>
    </row>
    <row r="6284" spans="1:18" s="843" customFormat="1" ht="33.75" x14ac:dyDescent="0.25">
      <c r="A6284" s="107" t="s">
        <v>28429</v>
      </c>
      <c r="B6284" s="10" t="s">
        <v>19548</v>
      </c>
      <c r="C6284" s="269" t="s">
        <v>30118</v>
      </c>
      <c r="D6284" s="841" t="s">
        <v>29839</v>
      </c>
      <c r="E6284" s="837">
        <v>3300</v>
      </c>
      <c r="F6284" s="269" t="s">
        <v>29840</v>
      </c>
      <c r="G6284" s="841" t="s">
        <v>29841</v>
      </c>
      <c r="H6284" s="842" t="s">
        <v>16725</v>
      </c>
      <c r="I6284" s="842" t="s">
        <v>19093</v>
      </c>
      <c r="J6284" s="107" t="s">
        <v>19576</v>
      </c>
      <c r="K6284" s="10" t="s">
        <v>28433</v>
      </c>
      <c r="L6284" s="10">
        <v>9</v>
      </c>
      <c r="M6284" s="838">
        <f t="shared" si="61"/>
        <v>29700</v>
      </c>
      <c r="N6284" s="10"/>
      <c r="O6284" s="107">
        <v>6</v>
      </c>
      <c r="P6284" s="838">
        <v>19800</v>
      </c>
      <c r="Q6284" s="10">
        <v>1</v>
      </c>
      <c r="R6284" s="107">
        <v>12</v>
      </c>
    </row>
    <row r="6285" spans="1:18" s="843" customFormat="1" ht="33.75" x14ac:dyDescent="0.25">
      <c r="A6285" s="107" t="s">
        <v>28429</v>
      </c>
      <c r="B6285" s="10" t="s">
        <v>19548</v>
      </c>
      <c r="C6285" s="269" t="s">
        <v>30118</v>
      </c>
      <c r="D6285" s="841" t="s">
        <v>15456</v>
      </c>
      <c r="E6285" s="837">
        <v>13000</v>
      </c>
      <c r="F6285" s="269">
        <v>46433798</v>
      </c>
      <c r="G6285" s="841" t="s">
        <v>29842</v>
      </c>
      <c r="H6285" s="842" t="s">
        <v>29843</v>
      </c>
      <c r="I6285" s="842" t="s">
        <v>19090</v>
      </c>
      <c r="J6285" s="107" t="s">
        <v>19576</v>
      </c>
      <c r="K6285" s="10" t="s">
        <v>28471</v>
      </c>
      <c r="L6285" s="10"/>
      <c r="M6285" s="838"/>
      <c r="N6285" s="10"/>
      <c r="O6285" s="107">
        <v>6</v>
      </c>
      <c r="P6285" s="838">
        <v>78000</v>
      </c>
      <c r="Q6285" s="10">
        <v>1</v>
      </c>
      <c r="R6285" s="107">
        <v>12</v>
      </c>
    </row>
    <row r="6286" spans="1:18" s="843" customFormat="1" ht="33.75" x14ac:dyDescent="0.25">
      <c r="A6286" s="107" t="s">
        <v>28429</v>
      </c>
      <c r="B6286" s="10" t="s">
        <v>19548</v>
      </c>
      <c r="C6286" s="269" t="s">
        <v>30118</v>
      </c>
      <c r="D6286" s="841" t="s">
        <v>15450</v>
      </c>
      <c r="E6286" s="837">
        <v>4000</v>
      </c>
      <c r="F6286" s="269" t="s">
        <v>29844</v>
      </c>
      <c r="G6286" s="841" t="s">
        <v>29845</v>
      </c>
      <c r="H6286" s="842" t="s">
        <v>15498</v>
      </c>
      <c r="I6286" s="842" t="s">
        <v>19093</v>
      </c>
      <c r="J6286" s="107" t="s">
        <v>19330</v>
      </c>
      <c r="K6286" s="10" t="s">
        <v>28433</v>
      </c>
      <c r="L6286" s="10">
        <v>9</v>
      </c>
      <c r="M6286" s="838">
        <f t="shared" ref="M6286:M6344" si="62">E6286*L6286</f>
        <v>36000</v>
      </c>
      <c r="N6286" s="10"/>
      <c r="O6286" s="107"/>
      <c r="P6286" s="838"/>
      <c r="Q6286" s="10"/>
      <c r="R6286" s="107"/>
    </row>
    <row r="6287" spans="1:18" s="843" customFormat="1" ht="33.75" x14ac:dyDescent="0.25">
      <c r="A6287" s="107" t="s">
        <v>28429</v>
      </c>
      <c r="B6287" s="10" t="s">
        <v>19548</v>
      </c>
      <c r="C6287" s="269" t="s">
        <v>30118</v>
      </c>
      <c r="D6287" s="841" t="s">
        <v>28540</v>
      </c>
      <c r="E6287" s="837">
        <v>8500</v>
      </c>
      <c r="F6287" s="269" t="s">
        <v>29846</v>
      </c>
      <c r="G6287" s="841" t="s">
        <v>29847</v>
      </c>
      <c r="H6287" s="842" t="s">
        <v>15575</v>
      </c>
      <c r="I6287" s="842" t="s">
        <v>19093</v>
      </c>
      <c r="J6287" s="107" t="s">
        <v>19330</v>
      </c>
      <c r="K6287" s="10" t="s">
        <v>28433</v>
      </c>
      <c r="L6287" s="10">
        <v>9</v>
      </c>
      <c r="M6287" s="838">
        <f t="shared" si="62"/>
        <v>76500</v>
      </c>
      <c r="N6287" s="10"/>
      <c r="O6287" s="107"/>
      <c r="P6287" s="838"/>
      <c r="Q6287" s="10"/>
      <c r="R6287" s="107"/>
    </row>
    <row r="6288" spans="1:18" s="843" customFormat="1" ht="33.75" x14ac:dyDescent="0.25">
      <c r="A6288" s="107" t="s">
        <v>28429</v>
      </c>
      <c r="B6288" s="10" t="s">
        <v>19548</v>
      </c>
      <c r="C6288" s="269" t="s">
        <v>30118</v>
      </c>
      <c r="D6288" s="841" t="s">
        <v>29848</v>
      </c>
      <c r="E6288" s="837">
        <v>5000</v>
      </c>
      <c r="F6288" s="269" t="s">
        <v>29849</v>
      </c>
      <c r="G6288" s="841" t="s">
        <v>29850</v>
      </c>
      <c r="H6288" s="842" t="s">
        <v>17461</v>
      </c>
      <c r="I6288" s="842" t="s">
        <v>16017</v>
      </c>
      <c r="J6288" s="107" t="s">
        <v>28437</v>
      </c>
      <c r="K6288" s="10" t="s">
        <v>28433</v>
      </c>
      <c r="L6288" s="10">
        <v>9</v>
      </c>
      <c r="M6288" s="838">
        <f t="shared" si="62"/>
        <v>45000</v>
      </c>
      <c r="N6288" s="10"/>
      <c r="O6288" s="107">
        <v>6</v>
      </c>
      <c r="P6288" s="838">
        <v>30000</v>
      </c>
      <c r="Q6288" s="10">
        <v>1</v>
      </c>
      <c r="R6288" s="107">
        <v>12</v>
      </c>
    </row>
    <row r="6289" spans="1:18" s="843" customFormat="1" ht="33.75" x14ac:dyDescent="0.25">
      <c r="A6289" s="107" t="s">
        <v>28429</v>
      </c>
      <c r="B6289" s="10" t="s">
        <v>19548</v>
      </c>
      <c r="C6289" s="269" t="s">
        <v>30118</v>
      </c>
      <c r="D6289" s="841" t="s">
        <v>29080</v>
      </c>
      <c r="E6289" s="837">
        <v>5000</v>
      </c>
      <c r="F6289" s="269" t="s">
        <v>29851</v>
      </c>
      <c r="G6289" s="841" t="s">
        <v>29852</v>
      </c>
      <c r="H6289" s="842" t="s">
        <v>16725</v>
      </c>
      <c r="I6289" s="842" t="s">
        <v>19093</v>
      </c>
      <c r="J6289" s="107" t="s">
        <v>19576</v>
      </c>
      <c r="K6289" s="10" t="s">
        <v>28433</v>
      </c>
      <c r="L6289" s="10">
        <v>9</v>
      </c>
      <c r="M6289" s="838">
        <f t="shared" si="62"/>
        <v>45000</v>
      </c>
      <c r="N6289" s="10"/>
      <c r="O6289" s="107">
        <v>6</v>
      </c>
      <c r="P6289" s="838">
        <v>30000</v>
      </c>
      <c r="Q6289" s="10">
        <v>1</v>
      </c>
      <c r="R6289" s="107">
        <v>12</v>
      </c>
    </row>
    <row r="6290" spans="1:18" s="843" customFormat="1" ht="33.75" x14ac:dyDescent="0.25">
      <c r="A6290" s="107" t="s">
        <v>28429</v>
      </c>
      <c r="B6290" s="10" t="s">
        <v>19548</v>
      </c>
      <c r="C6290" s="269" t="s">
        <v>30118</v>
      </c>
      <c r="D6290" s="841" t="s">
        <v>29853</v>
      </c>
      <c r="E6290" s="837">
        <v>1500</v>
      </c>
      <c r="F6290" s="269" t="s">
        <v>29854</v>
      </c>
      <c r="G6290" s="841" t="s">
        <v>29855</v>
      </c>
      <c r="H6290" s="842" t="s">
        <v>29856</v>
      </c>
      <c r="I6290" s="842" t="s">
        <v>16017</v>
      </c>
      <c r="J6290" s="107" t="s">
        <v>28437</v>
      </c>
      <c r="K6290" s="10" t="s">
        <v>28433</v>
      </c>
      <c r="L6290" s="10">
        <v>9</v>
      </c>
      <c r="M6290" s="838">
        <f t="shared" si="62"/>
        <v>13500</v>
      </c>
      <c r="N6290" s="10"/>
      <c r="O6290" s="107">
        <v>6</v>
      </c>
      <c r="P6290" s="838">
        <v>9000</v>
      </c>
      <c r="Q6290" s="10">
        <v>1</v>
      </c>
      <c r="R6290" s="107">
        <v>12</v>
      </c>
    </row>
    <row r="6291" spans="1:18" s="843" customFormat="1" ht="33.75" x14ac:dyDescent="0.25">
      <c r="A6291" s="107" t="s">
        <v>28429</v>
      </c>
      <c r="B6291" s="10" t="s">
        <v>19548</v>
      </c>
      <c r="C6291" s="269" t="s">
        <v>30118</v>
      </c>
      <c r="D6291" s="841" t="s">
        <v>29857</v>
      </c>
      <c r="E6291" s="837">
        <v>9000</v>
      </c>
      <c r="F6291" s="269" t="s">
        <v>29858</v>
      </c>
      <c r="G6291" s="841" t="s">
        <v>29859</v>
      </c>
      <c r="H6291" s="842" t="s">
        <v>16700</v>
      </c>
      <c r="I6291" s="842" t="s">
        <v>19093</v>
      </c>
      <c r="J6291" s="107" t="s">
        <v>19576</v>
      </c>
      <c r="K6291" s="10" t="s">
        <v>28433</v>
      </c>
      <c r="L6291" s="10">
        <v>9</v>
      </c>
      <c r="M6291" s="838">
        <f t="shared" si="62"/>
        <v>81000</v>
      </c>
      <c r="N6291" s="10"/>
      <c r="O6291" s="107">
        <v>6</v>
      </c>
      <c r="P6291" s="838">
        <v>54000</v>
      </c>
      <c r="Q6291" s="10">
        <v>1</v>
      </c>
      <c r="R6291" s="107">
        <v>12</v>
      </c>
    </row>
    <row r="6292" spans="1:18" s="843" customFormat="1" ht="33.75" x14ac:dyDescent="0.25">
      <c r="A6292" s="107" t="s">
        <v>28429</v>
      </c>
      <c r="B6292" s="10" t="s">
        <v>19548</v>
      </c>
      <c r="C6292" s="269" t="s">
        <v>30118</v>
      </c>
      <c r="D6292" s="841" t="s">
        <v>28446</v>
      </c>
      <c r="E6292" s="837">
        <v>5000</v>
      </c>
      <c r="F6292" s="269" t="s">
        <v>29860</v>
      </c>
      <c r="G6292" s="841" t="s">
        <v>29861</v>
      </c>
      <c r="H6292" s="842" t="s">
        <v>28644</v>
      </c>
      <c r="I6292" s="842" t="s">
        <v>19093</v>
      </c>
      <c r="J6292" s="107" t="s">
        <v>19330</v>
      </c>
      <c r="K6292" s="10" t="s">
        <v>28433</v>
      </c>
      <c r="L6292" s="10">
        <v>9</v>
      </c>
      <c r="M6292" s="838">
        <f t="shared" si="62"/>
        <v>45000</v>
      </c>
      <c r="N6292" s="10"/>
      <c r="O6292" s="107">
        <v>6</v>
      </c>
      <c r="P6292" s="838">
        <v>30000</v>
      </c>
      <c r="Q6292" s="10">
        <v>1</v>
      </c>
      <c r="R6292" s="107">
        <v>12</v>
      </c>
    </row>
    <row r="6293" spans="1:18" s="843" customFormat="1" ht="33.75" x14ac:dyDescent="0.25">
      <c r="A6293" s="107" t="s">
        <v>28429</v>
      </c>
      <c r="B6293" s="10" t="s">
        <v>19548</v>
      </c>
      <c r="C6293" s="269" t="s">
        <v>30118</v>
      </c>
      <c r="D6293" s="841" t="s">
        <v>29862</v>
      </c>
      <c r="E6293" s="837">
        <v>1800</v>
      </c>
      <c r="F6293" s="269" t="s">
        <v>29863</v>
      </c>
      <c r="G6293" s="841" t="s">
        <v>29864</v>
      </c>
      <c r="H6293" s="842" t="s">
        <v>29021</v>
      </c>
      <c r="I6293" s="842" t="s">
        <v>19093</v>
      </c>
      <c r="J6293" s="107" t="s">
        <v>19576</v>
      </c>
      <c r="K6293" s="10" t="s">
        <v>28955</v>
      </c>
      <c r="L6293" s="10">
        <v>9</v>
      </c>
      <c r="M6293" s="838">
        <f t="shared" si="62"/>
        <v>16200</v>
      </c>
      <c r="N6293" s="10"/>
      <c r="O6293" s="107">
        <v>6</v>
      </c>
      <c r="P6293" s="838">
        <v>10800</v>
      </c>
      <c r="Q6293" s="10">
        <v>1</v>
      </c>
      <c r="R6293" s="107">
        <v>12</v>
      </c>
    </row>
    <row r="6294" spans="1:18" s="843" customFormat="1" ht="33.75" x14ac:dyDescent="0.25">
      <c r="A6294" s="107" t="s">
        <v>28429</v>
      </c>
      <c r="B6294" s="10" t="s">
        <v>19548</v>
      </c>
      <c r="C6294" s="269" t="s">
        <v>30118</v>
      </c>
      <c r="D6294" s="841" t="s">
        <v>29164</v>
      </c>
      <c r="E6294" s="837">
        <v>4500</v>
      </c>
      <c r="F6294" s="269" t="s">
        <v>29865</v>
      </c>
      <c r="G6294" s="841" t="s">
        <v>29866</v>
      </c>
      <c r="H6294" s="842" t="s">
        <v>16725</v>
      </c>
      <c r="I6294" s="842" t="s">
        <v>19093</v>
      </c>
      <c r="J6294" s="107" t="s">
        <v>19576</v>
      </c>
      <c r="K6294" s="10" t="s">
        <v>28433</v>
      </c>
      <c r="L6294" s="10">
        <v>9</v>
      </c>
      <c r="M6294" s="838">
        <f t="shared" si="62"/>
        <v>40500</v>
      </c>
      <c r="N6294" s="10"/>
      <c r="O6294" s="107">
        <v>6</v>
      </c>
      <c r="P6294" s="838">
        <v>27000</v>
      </c>
      <c r="Q6294" s="10">
        <v>1</v>
      </c>
      <c r="R6294" s="107">
        <v>12</v>
      </c>
    </row>
    <row r="6295" spans="1:18" s="843" customFormat="1" ht="33.75" x14ac:dyDescent="0.25">
      <c r="A6295" s="107" t="s">
        <v>28429</v>
      </c>
      <c r="B6295" s="10" t="s">
        <v>19548</v>
      </c>
      <c r="C6295" s="269" t="s">
        <v>30118</v>
      </c>
      <c r="D6295" s="841" t="s">
        <v>28468</v>
      </c>
      <c r="E6295" s="837">
        <v>13000</v>
      </c>
      <c r="F6295" s="269" t="s">
        <v>29867</v>
      </c>
      <c r="G6295" s="841" t="s">
        <v>29868</v>
      </c>
      <c r="H6295" s="842" t="s">
        <v>16725</v>
      </c>
      <c r="I6295" s="842" t="s">
        <v>19093</v>
      </c>
      <c r="J6295" s="107" t="s">
        <v>19576</v>
      </c>
      <c r="K6295" s="10" t="s">
        <v>28471</v>
      </c>
      <c r="L6295" s="10">
        <v>9</v>
      </c>
      <c r="M6295" s="838">
        <f t="shared" si="62"/>
        <v>117000</v>
      </c>
      <c r="N6295" s="10"/>
      <c r="O6295" s="107"/>
      <c r="P6295" s="838"/>
      <c r="Q6295" s="10"/>
      <c r="R6295" s="107"/>
    </row>
    <row r="6296" spans="1:18" s="843" customFormat="1" ht="33.75" x14ac:dyDescent="0.25">
      <c r="A6296" s="107" t="s">
        <v>28429</v>
      </c>
      <c r="B6296" s="10" t="s">
        <v>19548</v>
      </c>
      <c r="C6296" s="269" t="s">
        <v>30118</v>
      </c>
      <c r="D6296" s="841" t="s">
        <v>29164</v>
      </c>
      <c r="E6296" s="837">
        <v>4500</v>
      </c>
      <c r="F6296" s="269" t="s">
        <v>29869</v>
      </c>
      <c r="G6296" s="841" t="s">
        <v>29870</v>
      </c>
      <c r="H6296" s="842" t="s">
        <v>28501</v>
      </c>
      <c r="I6296" s="842" t="s">
        <v>19093</v>
      </c>
      <c r="J6296" s="107" t="s">
        <v>19576</v>
      </c>
      <c r="K6296" s="10" t="s">
        <v>28433</v>
      </c>
      <c r="L6296" s="10">
        <v>9</v>
      </c>
      <c r="M6296" s="838">
        <f t="shared" si="62"/>
        <v>40500</v>
      </c>
      <c r="N6296" s="10"/>
      <c r="O6296" s="107">
        <v>6</v>
      </c>
      <c r="P6296" s="838">
        <v>27000</v>
      </c>
      <c r="Q6296" s="10">
        <v>1</v>
      </c>
      <c r="R6296" s="107">
        <v>12</v>
      </c>
    </row>
    <row r="6297" spans="1:18" s="843" customFormat="1" ht="33.75" x14ac:dyDescent="0.25">
      <c r="A6297" s="107" t="s">
        <v>28429</v>
      </c>
      <c r="B6297" s="10" t="s">
        <v>19548</v>
      </c>
      <c r="C6297" s="269" t="s">
        <v>30118</v>
      </c>
      <c r="D6297" s="841" t="s">
        <v>19345</v>
      </c>
      <c r="E6297" s="837">
        <v>4500</v>
      </c>
      <c r="F6297" s="269" t="s">
        <v>29871</v>
      </c>
      <c r="G6297" s="841" t="s">
        <v>29872</v>
      </c>
      <c r="H6297" s="842" t="s">
        <v>28815</v>
      </c>
      <c r="I6297" s="842" t="s">
        <v>19093</v>
      </c>
      <c r="J6297" s="107" t="s">
        <v>19576</v>
      </c>
      <c r="K6297" s="10" t="s">
        <v>28433</v>
      </c>
      <c r="L6297" s="10">
        <v>9</v>
      </c>
      <c r="M6297" s="838">
        <f t="shared" si="62"/>
        <v>40500</v>
      </c>
      <c r="N6297" s="10"/>
      <c r="O6297" s="107">
        <v>6</v>
      </c>
      <c r="P6297" s="838">
        <v>27000</v>
      </c>
      <c r="Q6297" s="10">
        <v>1</v>
      </c>
      <c r="R6297" s="107">
        <v>12</v>
      </c>
    </row>
    <row r="6298" spans="1:18" s="843" customFormat="1" ht="33.75" x14ac:dyDescent="0.25">
      <c r="A6298" s="107" t="s">
        <v>28429</v>
      </c>
      <c r="B6298" s="10" t="s">
        <v>19548</v>
      </c>
      <c r="C6298" s="269" t="s">
        <v>30118</v>
      </c>
      <c r="D6298" s="841" t="s">
        <v>28816</v>
      </c>
      <c r="E6298" s="837">
        <v>930</v>
      </c>
      <c r="F6298" s="269" t="s">
        <v>29873</v>
      </c>
      <c r="G6298" s="841" t="s">
        <v>29874</v>
      </c>
      <c r="H6298" s="842" t="s">
        <v>15585</v>
      </c>
      <c r="I6298" s="842" t="s">
        <v>19587</v>
      </c>
      <c r="J6298" s="107" t="s">
        <v>17552</v>
      </c>
      <c r="K6298" s="10" t="s">
        <v>28433</v>
      </c>
      <c r="L6298" s="10">
        <v>9</v>
      </c>
      <c r="M6298" s="838">
        <f t="shared" si="62"/>
        <v>8370</v>
      </c>
      <c r="N6298" s="10"/>
      <c r="O6298" s="107">
        <v>6</v>
      </c>
      <c r="P6298" s="838">
        <v>5580</v>
      </c>
      <c r="Q6298" s="10">
        <v>1</v>
      </c>
      <c r="R6298" s="107">
        <v>12</v>
      </c>
    </row>
    <row r="6299" spans="1:18" s="843" customFormat="1" ht="33.75" x14ac:dyDescent="0.25">
      <c r="A6299" s="107" t="s">
        <v>28429</v>
      </c>
      <c r="B6299" s="10" t="s">
        <v>19548</v>
      </c>
      <c r="C6299" s="269" t="s">
        <v>30118</v>
      </c>
      <c r="D6299" s="841" t="s">
        <v>28562</v>
      </c>
      <c r="E6299" s="837">
        <v>10000</v>
      </c>
      <c r="F6299" s="269" t="s">
        <v>29875</v>
      </c>
      <c r="G6299" s="841" t="s">
        <v>29876</v>
      </c>
      <c r="H6299" s="842" t="s">
        <v>16725</v>
      </c>
      <c r="I6299" s="842" t="s">
        <v>19093</v>
      </c>
      <c r="J6299" s="107" t="s">
        <v>19576</v>
      </c>
      <c r="K6299" s="10" t="s">
        <v>28433</v>
      </c>
      <c r="L6299" s="10">
        <v>9</v>
      </c>
      <c r="M6299" s="838">
        <f t="shared" si="62"/>
        <v>90000</v>
      </c>
      <c r="N6299" s="10"/>
      <c r="O6299" s="107">
        <v>6</v>
      </c>
      <c r="P6299" s="838">
        <v>60000</v>
      </c>
      <c r="Q6299" s="10">
        <v>1</v>
      </c>
      <c r="R6299" s="107">
        <v>12</v>
      </c>
    </row>
    <row r="6300" spans="1:18" s="843" customFormat="1" ht="33.75" x14ac:dyDescent="0.25">
      <c r="A6300" s="107" t="s">
        <v>28429</v>
      </c>
      <c r="B6300" s="10" t="s">
        <v>19548</v>
      </c>
      <c r="C6300" s="269" t="s">
        <v>30118</v>
      </c>
      <c r="D6300" s="841" t="s">
        <v>29877</v>
      </c>
      <c r="E6300" s="837">
        <v>9000</v>
      </c>
      <c r="F6300" s="269" t="s">
        <v>29878</v>
      </c>
      <c r="G6300" s="841" t="s">
        <v>29879</v>
      </c>
      <c r="H6300" s="842" t="s">
        <v>16738</v>
      </c>
      <c r="I6300" s="842" t="s">
        <v>19093</v>
      </c>
      <c r="J6300" s="107" t="s">
        <v>19576</v>
      </c>
      <c r="K6300" s="10" t="s">
        <v>28433</v>
      </c>
      <c r="L6300" s="10">
        <v>9</v>
      </c>
      <c r="M6300" s="838">
        <f t="shared" si="62"/>
        <v>81000</v>
      </c>
      <c r="N6300" s="10"/>
      <c r="O6300" s="107">
        <v>6</v>
      </c>
      <c r="P6300" s="838">
        <v>54000</v>
      </c>
      <c r="Q6300" s="10">
        <v>1</v>
      </c>
      <c r="R6300" s="107">
        <v>12</v>
      </c>
    </row>
    <row r="6301" spans="1:18" s="843" customFormat="1" ht="33.75" x14ac:dyDescent="0.25">
      <c r="A6301" s="107" t="s">
        <v>28429</v>
      </c>
      <c r="B6301" s="10" t="s">
        <v>19548</v>
      </c>
      <c r="C6301" s="269" t="s">
        <v>30118</v>
      </c>
      <c r="D6301" s="841" t="s">
        <v>29880</v>
      </c>
      <c r="E6301" s="837">
        <v>7000</v>
      </c>
      <c r="F6301" s="269" t="s">
        <v>29881</v>
      </c>
      <c r="G6301" s="841" t="s">
        <v>29882</v>
      </c>
      <c r="H6301" s="842" t="s">
        <v>29883</v>
      </c>
      <c r="I6301" s="842" t="s">
        <v>19090</v>
      </c>
      <c r="J6301" s="107" t="s">
        <v>19330</v>
      </c>
      <c r="K6301" s="10" t="s">
        <v>28433</v>
      </c>
      <c r="L6301" s="10">
        <v>9</v>
      </c>
      <c r="M6301" s="838">
        <f t="shared" si="62"/>
        <v>63000</v>
      </c>
      <c r="N6301" s="10"/>
      <c r="O6301" s="107">
        <v>6</v>
      </c>
      <c r="P6301" s="838">
        <v>42000</v>
      </c>
      <c r="Q6301" s="10">
        <v>1</v>
      </c>
      <c r="R6301" s="107">
        <v>12</v>
      </c>
    </row>
    <row r="6302" spans="1:18" s="843" customFormat="1" ht="33.75" x14ac:dyDescent="0.25">
      <c r="A6302" s="107" t="s">
        <v>28429</v>
      </c>
      <c r="B6302" s="10" t="s">
        <v>19548</v>
      </c>
      <c r="C6302" s="269" t="s">
        <v>30118</v>
      </c>
      <c r="D6302" s="841" t="s">
        <v>15678</v>
      </c>
      <c r="E6302" s="837">
        <v>3200</v>
      </c>
      <c r="F6302" s="269" t="s">
        <v>29884</v>
      </c>
      <c r="G6302" s="841" t="s">
        <v>29885</v>
      </c>
      <c r="H6302" s="842" t="s">
        <v>15585</v>
      </c>
      <c r="I6302" s="842" t="s">
        <v>19587</v>
      </c>
      <c r="J6302" s="107" t="s">
        <v>15678</v>
      </c>
      <c r="K6302" s="10" t="s">
        <v>28433</v>
      </c>
      <c r="L6302" s="10">
        <v>9</v>
      </c>
      <c r="M6302" s="838">
        <f t="shared" si="62"/>
        <v>28800</v>
      </c>
      <c r="N6302" s="10"/>
      <c r="O6302" s="107">
        <v>6</v>
      </c>
      <c r="P6302" s="838">
        <v>19200</v>
      </c>
      <c r="Q6302" s="10">
        <v>1</v>
      </c>
      <c r="R6302" s="107">
        <v>12</v>
      </c>
    </row>
    <row r="6303" spans="1:18" s="843" customFormat="1" ht="33.75" x14ac:dyDescent="0.25">
      <c r="A6303" s="107" t="s">
        <v>28429</v>
      </c>
      <c r="B6303" s="10" t="s">
        <v>19548</v>
      </c>
      <c r="C6303" s="269" t="s">
        <v>30118</v>
      </c>
      <c r="D6303" s="841" t="s">
        <v>29086</v>
      </c>
      <c r="E6303" s="837">
        <v>7000</v>
      </c>
      <c r="F6303" s="269" t="s">
        <v>29886</v>
      </c>
      <c r="G6303" s="841" t="s">
        <v>29887</v>
      </c>
      <c r="H6303" s="842" t="s">
        <v>19911</v>
      </c>
      <c r="I6303" s="842" t="s">
        <v>19093</v>
      </c>
      <c r="J6303" s="107" t="s">
        <v>19330</v>
      </c>
      <c r="K6303" s="10" t="s">
        <v>28433</v>
      </c>
      <c r="L6303" s="10">
        <v>9</v>
      </c>
      <c r="M6303" s="838">
        <f t="shared" si="62"/>
        <v>63000</v>
      </c>
      <c r="N6303" s="10"/>
      <c r="O6303" s="107">
        <v>6</v>
      </c>
      <c r="P6303" s="838">
        <v>42000</v>
      </c>
      <c r="Q6303" s="10">
        <v>1</v>
      </c>
      <c r="R6303" s="107">
        <v>12</v>
      </c>
    </row>
    <row r="6304" spans="1:18" s="843" customFormat="1" ht="33.75" x14ac:dyDescent="0.25">
      <c r="A6304" s="107" t="s">
        <v>28429</v>
      </c>
      <c r="B6304" s="10" t="s">
        <v>19548</v>
      </c>
      <c r="C6304" s="269" t="s">
        <v>30118</v>
      </c>
      <c r="D6304" s="841" t="s">
        <v>29888</v>
      </c>
      <c r="E6304" s="837">
        <v>3500</v>
      </c>
      <c r="F6304" s="269" t="s">
        <v>29889</v>
      </c>
      <c r="G6304" s="841" t="s">
        <v>29890</v>
      </c>
      <c r="H6304" s="842" t="s">
        <v>16714</v>
      </c>
      <c r="I6304" s="842" t="s">
        <v>19090</v>
      </c>
      <c r="J6304" s="107" t="s">
        <v>19330</v>
      </c>
      <c r="K6304" s="10" t="s">
        <v>28433</v>
      </c>
      <c r="L6304" s="10">
        <v>9</v>
      </c>
      <c r="M6304" s="838">
        <f t="shared" si="62"/>
        <v>31500</v>
      </c>
      <c r="N6304" s="10"/>
      <c r="O6304" s="107">
        <v>6</v>
      </c>
      <c r="P6304" s="838">
        <v>21000</v>
      </c>
      <c r="Q6304" s="10">
        <v>1</v>
      </c>
      <c r="R6304" s="107">
        <v>12</v>
      </c>
    </row>
    <row r="6305" spans="1:18" s="843" customFormat="1" ht="33.75" x14ac:dyDescent="0.25">
      <c r="A6305" s="107" t="s">
        <v>28429</v>
      </c>
      <c r="B6305" s="10" t="s">
        <v>19548</v>
      </c>
      <c r="C6305" s="269" t="s">
        <v>30118</v>
      </c>
      <c r="D6305" s="841" t="s">
        <v>29891</v>
      </c>
      <c r="E6305" s="837">
        <v>4000</v>
      </c>
      <c r="F6305" s="269" t="s">
        <v>29892</v>
      </c>
      <c r="G6305" s="841" t="s">
        <v>29893</v>
      </c>
      <c r="H6305" s="842" t="s">
        <v>28501</v>
      </c>
      <c r="I6305" s="842" t="s">
        <v>19093</v>
      </c>
      <c r="J6305" s="107" t="s">
        <v>19576</v>
      </c>
      <c r="K6305" s="10" t="s">
        <v>28433</v>
      </c>
      <c r="L6305" s="10">
        <v>9</v>
      </c>
      <c r="M6305" s="838">
        <f t="shared" si="62"/>
        <v>36000</v>
      </c>
      <c r="N6305" s="10"/>
      <c r="O6305" s="107">
        <v>6</v>
      </c>
      <c r="P6305" s="838">
        <v>24000</v>
      </c>
      <c r="Q6305" s="10">
        <v>1</v>
      </c>
      <c r="R6305" s="107">
        <v>12</v>
      </c>
    </row>
    <row r="6306" spans="1:18" s="843" customFormat="1" ht="33.75" x14ac:dyDescent="0.25">
      <c r="A6306" s="107" t="s">
        <v>28429</v>
      </c>
      <c r="B6306" s="10" t="s">
        <v>19548</v>
      </c>
      <c r="C6306" s="269" t="s">
        <v>30118</v>
      </c>
      <c r="D6306" s="841" t="s">
        <v>29894</v>
      </c>
      <c r="E6306" s="837">
        <v>1800</v>
      </c>
      <c r="F6306" s="269" t="s">
        <v>29895</v>
      </c>
      <c r="G6306" s="841" t="s">
        <v>29896</v>
      </c>
      <c r="H6306" s="842" t="s">
        <v>16725</v>
      </c>
      <c r="I6306" s="842" t="s">
        <v>19093</v>
      </c>
      <c r="J6306" s="107" t="s">
        <v>19576</v>
      </c>
      <c r="K6306" s="10" t="s">
        <v>28433</v>
      </c>
      <c r="L6306" s="10">
        <v>9</v>
      </c>
      <c r="M6306" s="838">
        <f t="shared" si="62"/>
        <v>16200</v>
      </c>
      <c r="N6306" s="10"/>
      <c r="O6306" s="107"/>
      <c r="P6306" s="838"/>
      <c r="Q6306" s="10"/>
      <c r="R6306" s="107"/>
    </row>
    <row r="6307" spans="1:18" s="843" customFormat="1" ht="33.75" x14ac:dyDescent="0.25">
      <c r="A6307" s="107" t="s">
        <v>28429</v>
      </c>
      <c r="B6307" s="10" t="s">
        <v>19548</v>
      </c>
      <c r="C6307" s="269" t="s">
        <v>30118</v>
      </c>
      <c r="D6307" s="841" t="s">
        <v>15774</v>
      </c>
      <c r="E6307" s="837">
        <v>1500</v>
      </c>
      <c r="F6307" s="269" t="s">
        <v>29897</v>
      </c>
      <c r="G6307" s="841" t="s">
        <v>29898</v>
      </c>
      <c r="H6307" s="842" t="s">
        <v>29899</v>
      </c>
      <c r="I6307" s="842" t="s">
        <v>19093</v>
      </c>
      <c r="J6307" s="107" t="s">
        <v>28437</v>
      </c>
      <c r="K6307" s="10" t="s">
        <v>28433</v>
      </c>
      <c r="L6307" s="10">
        <v>9</v>
      </c>
      <c r="M6307" s="838">
        <f t="shared" si="62"/>
        <v>13500</v>
      </c>
      <c r="N6307" s="10"/>
      <c r="O6307" s="107">
        <v>6</v>
      </c>
      <c r="P6307" s="838">
        <v>9000</v>
      </c>
      <c r="Q6307" s="10">
        <v>1</v>
      </c>
      <c r="R6307" s="107">
        <v>12</v>
      </c>
    </row>
    <row r="6308" spans="1:18" s="843" customFormat="1" ht="33.75" x14ac:dyDescent="0.25">
      <c r="A6308" s="107" t="s">
        <v>28429</v>
      </c>
      <c r="B6308" s="10" t="s">
        <v>19548</v>
      </c>
      <c r="C6308" s="269" t="s">
        <v>30118</v>
      </c>
      <c r="D6308" s="841" t="s">
        <v>28584</v>
      </c>
      <c r="E6308" s="837">
        <v>5000</v>
      </c>
      <c r="F6308" s="269" t="s">
        <v>29900</v>
      </c>
      <c r="G6308" s="841" t="s">
        <v>29901</v>
      </c>
      <c r="H6308" s="842" t="s">
        <v>16725</v>
      </c>
      <c r="I6308" s="842" t="s">
        <v>19093</v>
      </c>
      <c r="J6308" s="107" t="s">
        <v>19576</v>
      </c>
      <c r="K6308" s="10" t="s">
        <v>28433</v>
      </c>
      <c r="L6308" s="10">
        <v>9</v>
      </c>
      <c r="M6308" s="838">
        <f t="shared" si="62"/>
        <v>45000</v>
      </c>
      <c r="N6308" s="10"/>
      <c r="O6308" s="107">
        <v>6</v>
      </c>
      <c r="P6308" s="838">
        <v>30000</v>
      </c>
      <c r="Q6308" s="10">
        <v>1</v>
      </c>
      <c r="R6308" s="107">
        <v>12</v>
      </c>
    </row>
    <row r="6309" spans="1:18" s="843" customFormat="1" ht="33.75" x14ac:dyDescent="0.25">
      <c r="A6309" s="107" t="s">
        <v>28429</v>
      </c>
      <c r="B6309" s="10" t="s">
        <v>19548</v>
      </c>
      <c r="C6309" s="269" t="s">
        <v>30118</v>
      </c>
      <c r="D6309" s="841" t="s">
        <v>15450</v>
      </c>
      <c r="E6309" s="837">
        <v>9000</v>
      </c>
      <c r="F6309" s="269" t="s">
        <v>29902</v>
      </c>
      <c r="G6309" s="841" t="s">
        <v>29903</v>
      </c>
      <c r="H6309" s="842" t="s">
        <v>15498</v>
      </c>
      <c r="I6309" s="842" t="s">
        <v>19093</v>
      </c>
      <c r="J6309" s="107" t="s">
        <v>19330</v>
      </c>
      <c r="K6309" s="10" t="s">
        <v>28433</v>
      </c>
      <c r="L6309" s="10">
        <v>9</v>
      </c>
      <c r="M6309" s="838">
        <f t="shared" si="62"/>
        <v>81000</v>
      </c>
      <c r="N6309" s="10"/>
      <c r="O6309" s="107">
        <v>6</v>
      </c>
      <c r="P6309" s="838">
        <v>54000</v>
      </c>
      <c r="Q6309" s="10">
        <v>1</v>
      </c>
      <c r="R6309" s="107">
        <v>12</v>
      </c>
    </row>
    <row r="6310" spans="1:18" s="843" customFormat="1" ht="33.75" x14ac:dyDescent="0.25">
      <c r="A6310" s="107" t="s">
        <v>28429</v>
      </c>
      <c r="B6310" s="10" t="s">
        <v>19548</v>
      </c>
      <c r="C6310" s="269" t="s">
        <v>30118</v>
      </c>
      <c r="D6310" s="841" t="s">
        <v>19345</v>
      </c>
      <c r="E6310" s="837">
        <v>3350</v>
      </c>
      <c r="F6310" s="269" t="s">
        <v>29904</v>
      </c>
      <c r="G6310" s="841" t="s">
        <v>29905</v>
      </c>
      <c r="H6310" s="842" t="s">
        <v>15575</v>
      </c>
      <c r="I6310" s="842" t="s">
        <v>19093</v>
      </c>
      <c r="J6310" s="107" t="s">
        <v>19330</v>
      </c>
      <c r="K6310" s="10" t="s">
        <v>28433</v>
      </c>
      <c r="L6310" s="10">
        <v>9</v>
      </c>
      <c r="M6310" s="838">
        <f t="shared" si="62"/>
        <v>30150</v>
      </c>
      <c r="N6310" s="10"/>
      <c r="O6310" s="107"/>
      <c r="P6310" s="838"/>
      <c r="Q6310" s="10"/>
      <c r="R6310" s="107"/>
    </row>
    <row r="6311" spans="1:18" s="843" customFormat="1" ht="33.75" x14ac:dyDescent="0.25">
      <c r="A6311" s="107" t="s">
        <v>28429</v>
      </c>
      <c r="B6311" s="10" t="s">
        <v>19548</v>
      </c>
      <c r="C6311" s="269" t="s">
        <v>30118</v>
      </c>
      <c r="D6311" s="841" t="s">
        <v>15456</v>
      </c>
      <c r="E6311" s="837">
        <v>13000</v>
      </c>
      <c r="F6311" s="269" t="s">
        <v>29906</v>
      </c>
      <c r="G6311" s="841" t="s">
        <v>29907</v>
      </c>
      <c r="H6311" s="842" t="s">
        <v>29908</v>
      </c>
      <c r="I6311" s="842" t="s">
        <v>19093</v>
      </c>
      <c r="J6311" s="107" t="s">
        <v>19330</v>
      </c>
      <c r="K6311" s="10" t="s">
        <v>28471</v>
      </c>
      <c r="L6311" s="10">
        <v>9</v>
      </c>
      <c r="M6311" s="838">
        <f t="shared" si="62"/>
        <v>117000</v>
      </c>
      <c r="N6311" s="10"/>
      <c r="O6311" s="107">
        <v>6</v>
      </c>
      <c r="P6311" s="838">
        <v>78000</v>
      </c>
      <c r="Q6311" s="10">
        <v>1</v>
      </c>
      <c r="R6311" s="107">
        <v>12</v>
      </c>
    </row>
    <row r="6312" spans="1:18" s="843" customFormat="1" ht="33.75" x14ac:dyDescent="0.25">
      <c r="A6312" s="107" t="s">
        <v>28429</v>
      </c>
      <c r="B6312" s="10" t="s">
        <v>19548</v>
      </c>
      <c r="C6312" s="269" t="s">
        <v>30118</v>
      </c>
      <c r="D6312" s="841" t="s">
        <v>29909</v>
      </c>
      <c r="E6312" s="837">
        <v>9000</v>
      </c>
      <c r="F6312" s="269" t="s">
        <v>29910</v>
      </c>
      <c r="G6312" s="841" t="s">
        <v>29911</v>
      </c>
      <c r="H6312" s="842" t="s">
        <v>16685</v>
      </c>
      <c r="I6312" s="842" t="s">
        <v>28461</v>
      </c>
      <c r="J6312" s="107" t="s">
        <v>19576</v>
      </c>
      <c r="K6312" s="10" t="s">
        <v>28433</v>
      </c>
      <c r="L6312" s="10">
        <v>9</v>
      </c>
      <c r="M6312" s="838">
        <f t="shared" si="62"/>
        <v>81000</v>
      </c>
      <c r="N6312" s="10"/>
      <c r="O6312" s="107">
        <v>6</v>
      </c>
      <c r="P6312" s="838">
        <v>54000</v>
      </c>
      <c r="Q6312" s="10">
        <v>1</v>
      </c>
      <c r="R6312" s="107">
        <v>12</v>
      </c>
    </row>
    <row r="6313" spans="1:18" s="843" customFormat="1" ht="33.75" x14ac:dyDescent="0.25">
      <c r="A6313" s="107" t="s">
        <v>28429</v>
      </c>
      <c r="B6313" s="10" t="s">
        <v>19548</v>
      </c>
      <c r="C6313" s="269" t="s">
        <v>30118</v>
      </c>
      <c r="D6313" s="841" t="s">
        <v>16545</v>
      </c>
      <c r="E6313" s="837">
        <v>4000</v>
      </c>
      <c r="F6313" s="269" t="s">
        <v>29912</v>
      </c>
      <c r="G6313" s="841" t="s">
        <v>29913</v>
      </c>
      <c r="H6313" s="842" t="s">
        <v>16587</v>
      </c>
      <c r="I6313" s="842" t="s">
        <v>19090</v>
      </c>
      <c r="J6313" s="107" t="s">
        <v>19330</v>
      </c>
      <c r="K6313" s="10" t="s">
        <v>28433</v>
      </c>
      <c r="L6313" s="10">
        <v>9</v>
      </c>
      <c r="M6313" s="838">
        <f t="shared" si="62"/>
        <v>36000</v>
      </c>
      <c r="N6313" s="10"/>
      <c r="O6313" s="107">
        <v>6</v>
      </c>
      <c r="P6313" s="838">
        <v>24000</v>
      </c>
      <c r="Q6313" s="10">
        <v>1</v>
      </c>
      <c r="R6313" s="107">
        <v>12</v>
      </c>
    </row>
    <row r="6314" spans="1:18" s="843" customFormat="1" ht="33.75" x14ac:dyDescent="0.25">
      <c r="A6314" s="107" t="s">
        <v>28429</v>
      </c>
      <c r="B6314" s="10" t="s">
        <v>19548</v>
      </c>
      <c r="C6314" s="269" t="s">
        <v>30118</v>
      </c>
      <c r="D6314" s="841" t="s">
        <v>29914</v>
      </c>
      <c r="E6314" s="837">
        <v>7000</v>
      </c>
      <c r="F6314" s="269" t="s">
        <v>29915</v>
      </c>
      <c r="G6314" s="841" t="s">
        <v>29916</v>
      </c>
      <c r="H6314" s="842" t="s">
        <v>28815</v>
      </c>
      <c r="I6314" s="842" t="s">
        <v>19093</v>
      </c>
      <c r="J6314" s="107" t="s">
        <v>19576</v>
      </c>
      <c r="K6314" s="10" t="s">
        <v>28433</v>
      </c>
      <c r="L6314" s="10">
        <v>9</v>
      </c>
      <c r="M6314" s="838">
        <f t="shared" si="62"/>
        <v>63000</v>
      </c>
      <c r="N6314" s="10"/>
      <c r="O6314" s="107">
        <v>6</v>
      </c>
      <c r="P6314" s="838">
        <v>42000</v>
      </c>
      <c r="Q6314" s="10">
        <v>1</v>
      </c>
      <c r="R6314" s="107">
        <v>12</v>
      </c>
    </row>
    <row r="6315" spans="1:18" s="843" customFormat="1" ht="33.75" x14ac:dyDescent="0.25">
      <c r="A6315" s="107" t="s">
        <v>28429</v>
      </c>
      <c r="B6315" s="10" t="s">
        <v>19548</v>
      </c>
      <c r="C6315" s="269" t="s">
        <v>30118</v>
      </c>
      <c r="D6315" s="841" t="s">
        <v>29917</v>
      </c>
      <c r="E6315" s="837">
        <v>9000</v>
      </c>
      <c r="F6315" s="269" t="s">
        <v>29918</v>
      </c>
      <c r="G6315" s="841" t="s">
        <v>29919</v>
      </c>
      <c r="H6315" s="842" t="s">
        <v>16685</v>
      </c>
      <c r="I6315" s="842" t="s">
        <v>28461</v>
      </c>
      <c r="J6315" s="107" t="s">
        <v>19576</v>
      </c>
      <c r="K6315" s="10" t="s">
        <v>28433</v>
      </c>
      <c r="L6315" s="10">
        <v>9</v>
      </c>
      <c r="M6315" s="838">
        <f t="shared" si="62"/>
        <v>81000</v>
      </c>
      <c r="N6315" s="10"/>
      <c r="O6315" s="107">
        <v>6</v>
      </c>
      <c r="P6315" s="838">
        <v>54000</v>
      </c>
      <c r="Q6315" s="10">
        <v>1</v>
      </c>
      <c r="R6315" s="107">
        <v>12</v>
      </c>
    </row>
    <row r="6316" spans="1:18" s="843" customFormat="1" ht="33.75" x14ac:dyDescent="0.25">
      <c r="A6316" s="107" t="s">
        <v>28429</v>
      </c>
      <c r="B6316" s="10" t="s">
        <v>19548</v>
      </c>
      <c r="C6316" s="269" t="s">
        <v>30118</v>
      </c>
      <c r="D6316" s="841" t="s">
        <v>28446</v>
      </c>
      <c r="E6316" s="837">
        <v>4500</v>
      </c>
      <c r="F6316" s="269" t="s">
        <v>29920</v>
      </c>
      <c r="G6316" s="841" t="s">
        <v>29921</v>
      </c>
      <c r="H6316" s="842" t="s">
        <v>28480</v>
      </c>
      <c r="I6316" s="842" t="s">
        <v>19090</v>
      </c>
      <c r="J6316" s="107" t="s">
        <v>19330</v>
      </c>
      <c r="K6316" s="10" t="s">
        <v>28433</v>
      </c>
      <c r="L6316" s="10">
        <v>9</v>
      </c>
      <c r="M6316" s="838">
        <f t="shared" si="62"/>
        <v>40500</v>
      </c>
      <c r="N6316" s="10"/>
      <c r="O6316" s="107">
        <v>6</v>
      </c>
      <c r="P6316" s="838">
        <v>27000</v>
      </c>
      <c r="Q6316" s="10">
        <v>1</v>
      </c>
      <c r="R6316" s="107">
        <v>12</v>
      </c>
    </row>
    <row r="6317" spans="1:18" s="843" customFormat="1" ht="33.75" x14ac:dyDescent="0.25">
      <c r="A6317" s="107" t="s">
        <v>28429</v>
      </c>
      <c r="B6317" s="10" t="s">
        <v>19548</v>
      </c>
      <c r="C6317" s="269" t="s">
        <v>30118</v>
      </c>
      <c r="D6317" s="841" t="s">
        <v>29922</v>
      </c>
      <c r="E6317" s="837">
        <v>9000</v>
      </c>
      <c r="F6317" s="269" t="s">
        <v>29923</v>
      </c>
      <c r="G6317" s="841" t="s">
        <v>29924</v>
      </c>
      <c r="H6317" s="842" t="s">
        <v>16738</v>
      </c>
      <c r="I6317" s="842" t="s">
        <v>19093</v>
      </c>
      <c r="J6317" s="107" t="s">
        <v>19576</v>
      </c>
      <c r="K6317" s="10" t="s">
        <v>28433</v>
      </c>
      <c r="L6317" s="10">
        <v>9</v>
      </c>
      <c r="M6317" s="838">
        <f t="shared" si="62"/>
        <v>81000</v>
      </c>
      <c r="N6317" s="10"/>
      <c r="O6317" s="107">
        <v>6</v>
      </c>
      <c r="P6317" s="838">
        <v>54000</v>
      </c>
      <c r="Q6317" s="10">
        <v>1</v>
      </c>
      <c r="R6317" s="107">
        <v>12</v>
      </c>
    </row>
    <row r="6318" spans="1:18" s="843" customFormat="1" ht="33.75" x14ac:dyDescent="0.25">
      <c r="A6318" s="107" t="s">
        <v>28429</v>
      </c>
      <c r="B6318" s="10" t="s">
        <v>19548</v>
      </c>
      <c r="C6318" s="269" t="s">
        <v>30118</v>
      </c>
      <c r="D6318" s="841" t="s">
        <v>28652</v>
      </c>
      <c r="E6318" s="837">
        <v>8500</v>
      </c>
      <c r="F6318" s="269" t="s">
        <v>29925</v>
      </c>
      <c r="G6318" s="841" t="s">
        <v>29926</v>
      </c>
      <c r="H6318" s="842" t="s">
        <v>15575</v>
      </c>
      <c r="I6318" s="842" t="s">
        <v>19093</v>
      </c>
      <c r="J6318" s="107" t="s">
        <v>19330</v>
      </c>
      <c r="K6318" s="10" t="s">
        <v>28433</v>
      </c>
      <c r="L6318" s="10">
        <v>9</v>
      </c>
      <c r="M6318" s="838">
        <f t="shared" si="62"/>
        <v>76500</v>
      </c>
      <c r="N6318" s="10"/>
      <c r="O6318" s="107"/>
      <c r="P6318" s="838"/>
      <c r="Q6318" s="10"/>
      <c r="R6318" s="107"/>
    </row>
    <row r="6319" spans="1:18" s="843" customFormat="1" ht="33.75" x14ac:dyDescent="0.25">
      <c r="A6319" s="107" t="s">
        <v>28429</v>
      </c>
      <c r="B6319" s="10" t="s">
        <v>19548</v>
      </c>
      <c r="C6319" s="269" t="s">
        <v>30118</v>
      </c>
      <c r="D6319" s="841" t="s">
        <v>29927</v>
      </c>
      <c r="E6319" s="837">
        <v>8000</v>
      </c>
      <c r="F6319" s="269" t="s">
        <v>29928</v>
      </c>
      <c r="G6319" s="841" t="s">
        <v>29929</v>
      </c>
      <c r="H6319" s="842" t="s">
        <v>16355</v>
      </c>
      <c r="I6319" s="842" t="s">
        <v>19093</v>
      </c>
      <c r="J6319" s="107" t="s">
        <v>19330</v>
      </c>
      <c r="K6319" s="10" t="s">
        <v>28433</v>
      </c>
      <c r="L6319" s="10">
        <v>9</v>
      </c>
      <c r="M6319" s="838">
        <f t="shared" si="62"/>
        <v>72000</v>
      </c>
      <c r="N6319" s="10"/>
      <c r="O6319" s="107">
        <v>6</v>
      </c>
      <c r="P6319" s="838">
        <v>48000</v>
      </c>
      <c r="Q6319" s="10">
        <v>1</v>
      </c>
      <c r="R6319" s="107">
        <v>12</v>
      </c>
    </row>
    <row r="6320" spans="1:18" s="843" customFormat="1" ht="33.75" x14ac:dyDescent="0.25">
      <c r="A6320" s="107" t="s">
        <v>28429</v>
      </c>
      <c r="B6320" s="10" t="s">
        <v>19548</v>
      </c>
      <c r="C6320" s="269" t="s">
        <v>30118</v>
      </c>
      <c r="D6320" s="841" t="s">
        <v>27766</v>
      </c>
      <c r="E6320" s="837">
        <v>9000</v>
      </c>
      <c r="F6320" s="269" t="s">
        <v>29930</v>
      </c>
      <c r="G6320" s="841" t="s">
        <v>29931</v>
      </c>
      <c r="H6320" s="842" t="s">
        <v>16683</v>
      </c>
      <c r="I6320" s="842" t="s">
        <v>19093</v>
      </c>
      <c r="J6320" s="107" t="s">
        <v>19576</v>
      </c>
      <c r="K6320" s="10" t="s">
        <v>28433</v>
      </c>
      <c r="L6320" s="10">
        <v>9</v>
      </c>
      <c r="M6320" s="838">
        <f t="shared" si="62"/>
        <v>81000</v>
      </c>
      <c r="N6320" s="10"/>
      <c r="O6320" s="107">
        <v>6</v>
      </c>
      <c r="P6320" s="838">
        <v>54000</v>
      </c>
      <c r="Q6320" s="10">
        <v>1</v>
      </c>
      <c r="R6320" s="107">
        <v>12</v>
      </c>
    </row>
    <row r="6321" spans="1:18" s="843" customFormat="1" ht="33.75" x14ac:dyDescent="0.25">
      <c r="A6321" s="107" t="s">
        <v>28429</v>
      </c>
      <c r="B6321" s="10" t="s">
        <v>19548</v>
      </c>
      <c r="C6321" s="269" t="s">
        <v>30118</v>
      </c>
      <c r="D6321" s="841" t="s">
        <v>19345</v>
      </c>
      <c r="E6321" s="837">
        <v>8000</v>
      </c>
      <c r="F6321" s="269" t="s">
        <v>29932</v>
      </c>
      <c r="G6321" s="841" t="s">
        <v>29933</v>
      </c>
      <c r="H6321" s="842" t="s">
        <v>16725</v>
      </c>
      <c r="I6321" s="842" t="s">
        <v>19093</v>
      </c>
      <c r="J6321" s="107" t="s">
        <v>19576</v>
      </c>
      <c r="K6321" s="10" t="s">
        <v>28433</v>
      </c>
      <c r="L6321" s="10">
        <v>9</v>
      </c>
      <c r="M6321" s="838">
        <f t="shared" si="62"/>
        <v>72000</v>
      </c>
      <c r="N6321" s="10"/>
      <c r="O6321" s="107">
        <v>6</v>
      </c>
      <c r="P6321" s="838">
        <v>48000</v>
      </c>
      <c r="Q6321" s="10">
        <v>1</v>
      </c>
      <c r="R6321" s="107">
        <v>12</v>
      </c>
    </row>
    <row r="6322" spans="1:18" s="843" customFormat="1" ht="33.75" x14ac:dyDescent="0.25">
      <c r="A6322" s="107" t="s">
        <v>28429</v>
      </c>
      <c r="B6322" s="10" t="s">
        <v>19548</v>
      </c>
      <c r="C6322" s="269" t="s">
        <v>30118</v>
      </c>
      <c r="D6322" s="841" t="s">
        <v>29934</v>
      </c>
      <c r="E6322" s="837">
        <v>5500</v>
      </c>
      <c r="F6322" s="269" t="s">
        <v>29935</v>
      </c>
      <c r="G6322" s="841" t="s">
        <v>29936</v>
      </c>
      <c r="H6322" s="842" t="s">
        <v>28583</v>
      </c>
      <c r="I6322" s="842" t="s">
        <v>16017</v>
      </c>
      <c r="J6322" s="107" t="s">
        <v>28437</v>
      </c>
      <c r="K6322" s="10" t="s">
        <v>28433</v>
      </c>
      <c r="L6322" s="10">
        <v>9</v>
      </c>
      <c r="M6322" s="838">
        <f t="shared" si="62"/>
        <v>49500</v>
      </c>
      <c r="N6322" s="10"/>
      <c r="O6322" s="107">
        <v>6</v>
      </c>
      <c r="P6322" s="838">
        <v>33000</v>
      </c>
      <c r="Q6322" s="10">
        <v>1</v>
      </c>
      <c r="R6322" s="107">
        <v>12</v>
      </c>
    </row>
    <row r="6323" spans="1:18" s="843" customFormat="1" ht="33.75" x14ac:dyDescent="0.25">
      <c r="A6323" s="107" t="s">
        <v>28429</v>
      </c>
      <c r="B6323" s="10" t="s">
        <v>19548</v>
      </c>
      <c r="C6323" s="269" t="s">
        <v>30118</v>
      </c>
      <c r="D6323" s="841" t="s">
        <v>29785</v>
      </c>
      <c r="E6323" s="837">
        <v>1000</v>
      </c>
      <c r="F6323" s="269" t="s">
        <v>29937</v>
      </c>
      <c r="G6323" s="841" t="s">
        <v>29938</v>
      </c>
      <c r="H6323" s="842" t="s">
        <v>29939</v>
      </c>
      <c r="I6323" s="842" t="s">
        <v>16017</v>
      </c>
      <c r="J6323" s="107" t="s">
        <v>28437</v>
      </c>
      <c r="K6323" s="10" t="s">
        <v>28433</v>
      </c>
      <c r="L6323" s="10">
        <v>9</v>
      </c>
      <c r="M6323" s="838">
        <f t="shared" si="62"/>
        <v>9000</v>
      </c>
      <c r="N6323" s="10"/>
      <c r="O6323" s="107">
        <v>6</v>
      </c>
      <c r="P6323" s="838">
        <v>6000</v>
      </c>
      <c r="Q6323" s="10">
        <v>1</v>
      </c>
      <c r="R6323" s="107">
        <v>12</v>
      </c>
    </row>
    <row r="6324" spans="1:18" s="843" customFormat="1" ht="33.75" x14ac:dyDescent="0.25">
      <c r="A6324" s="107" t="s">
        <v>28429</v>
      </c>
      <c r="B6324" s="10" t="s">
        <v>19548</v>
      </c>
      <c r="C6324" s="269" t="s">
        <v>30118</v>
      </c>
      <c r="D6324" s="841" t="s">
        <v>29940</v>
      </c>
      <c r="E6324" s="837">
        <v>2000</v>
      </c>
      <c r="F6324" s="269" t="s">
        <v>29941</v>
      </c>
      <c r="G6324" s="841" t="s">
        <v>29942</v>
      </c>
      <c r="H6324" s="842" t="s">
        <v>28968</v>
      </c>
      <c r="I6324" s="842" t="s">
        <v>19090</v>
      </c>
      <c r="J6324" s="107" t="s">
        <v>19330</v>
      </c>
      <c r="K6324" s="10" t="s">
        <v>28433</v>
      </c>
      <c r="L6324" s="10">
        <v>9</v>
      </c>
      <c r="M6324" s="838">
        <f t="shared" si="62"/>
        <v>18000</v>
      </c>
      <c r="N6324" s="10"/>
      <c r="O6324" s="107">
        <v>6</v>
      </c>
      <c r="P6324" s="838">
        <v>12000</v>
      </c>
      <c r="Q6324" s="10">
        <v>1</v>
      </c>
      <c r="R6324" s="107">
        <v>12</v>
      </c>
    </row>
    <row r="6325" spans="1:18" s="843" customFormat="1" ht="33.75" x14ac:dyDescent="0.25">
      <c r="A6325" s="107" t="s">
        <v>28429</v>
      </c>
      <c r="B6325" s="10" t="s">
        <v>19548</v>
      </c>
      <c r="C6325" s="269" t="s">
        <v>30118</v>
      </c>
      <c r="D6325" s="841" t="s">
        <v>29145</v>
      </c>
      <c r="E6325" s="837">
        <v>8500</v>
      </c>
      <c r="F6325" s="269" t="s">
        <v>29943</v>
      </c>
      <c r="G6325" s="841" t="s">
        <v>29944</v>
      </c>
      <c r="H6325" s="842" t="s">
        <v>16725</v>
      </c>
      <c r="I6325" s="842" t="s">
        <v>19093</v>
      </c>
      <c r="J6325" s="107" t="s">
        <v>19576</v>
      </c>
      <c r="K6325" s="10" t="s">
        <v>28433</v>
      </c>
      <c r="L6325" s="10">
        <v>9</v>
      </c>
      <c r="M6325" s="838">
        <f t="shared" si="62"/>
        <v>76500</v>
      </c>
      <c r="N6325" s="10"/>
      <c r="O6325" s="107"/>
      <c r="P6325" s="838"/>
      <c r="Q6325" s="10"/>
      <c r="R6325" s="107"/>
    </row>
    <row r="6326" spans="1:18" s="843" customFormat="1" ht="33.75" x14ac:dyDescent="0.25">
      <c r="A6326" s="107" t="s">
        <v>28429</v>
      </c>
      <c r="B6326" s="10" t="s">
        <v>19548</v>
      </c>
      <c r="C6326" s="269" t="s">
        <v>30118</v>
      </c>
      <c r="D6326" s="841" t="s">
        <v>15482</v>
      </c>
      <c r="E6326" s="837">
        <v>4000</v>
      </c>
      <c r="F6326" s="269" t="s">
        <v>29945</v>
      </c>
      <c r="G6326" s="841" t="s">
        <v>29946</v>
      </c>
      <c r="H6326" s="842" t="s">
        <v>15644</v>
      </c>
      <c r="I6326" s="842" t="s">
        <v>16017</v>
      </c>
      <c r="J6326" s="107" t="s">
        <v>28437</v>
      </c>
      <c r="K6326" s="10" t="s">
        <v>28433</v>
      </c>
      <c r="L6326" s="10">
        <v>9</v>
      </c>
      <c r="M6326" s="838">
        <f t="shared" si="62"/>
        <v>36000</v>
      </c>
      <c r="N6326" s="10"/>
      <c r="O6326" s="107">
        <v>6</v>
      </c>
      <c r="P6326" s="838">
        <v>24000</v>
      </c>
      <c r="Q6326" s="10">
        <v>1</v>
      </c>
      <c r="R6326" s="107">
        <v>12</v>
      </c>
    </row>
    <row r="6327" spans="1:18" s="843" customFormat="1" ht="33.75" x14ac:dyDescent="0.25">
      <c r="A6327" s="107" t="s">
        <v>28429</v>
      </c>
      <c r="B6327" s="10" t="s">
        <v>19548</v>
      </c>
      <c r="C6327" s="269" t="s">
        <v>30118</v>
      </c>
      <c r="D6327" s="841" t="s">
        <v>28511</v>
      </c>
      <c r="E6327" s="837">
        <v>7000</v>
      </c>
      <c r="F6327" s="269" t="s">
        <v>29947</v>
      </c>
      <c r="G6327" s="841" t="s">
        <v>29948</v>
      </c>
      <c r="H6327" s="842" t="s">
        <v>29139</v>
      </c>
      <c r="I6327" s="842" t="s">
        <v>19093</v>
      </c>
      <c r="J6327" s="107" t="s">
        <v>19330</v>
      </c>
      <c r="K6327" s="10" t="s">
        <v>28433</v>
      </c>
      <c r="L6327" s="10">
        <v>9</v>
      </c>
      <c r="M6327" s="838">
        <f t="shared" si="62"/>
        <v>63000</v>
      </c>
      <c r="N6327" s="10"/>
      <c r="O6327" s="107">
        <v>6</v>
      </c>
      <c r="P6327" s="838">
        <v>42000</v>
      </c>
      <c r="Q6327" s="10">
        <v>1</v>
      </c>
      <c r="R6327" s="107">
        <v>12</v>
      </c>
    </row>
    <row r="6328" spans="1:18" s="843" customFormat="1" ht="33.75" x14ac:dyDescent="0.25">
      <c r="A6328" s="107" t="s">
        <v>28429</v>
      </c>
      <c r="B6328" s="10" t="s">
        <v>19548</v>
      </c>
      <c r="C6328" s="269" t="s">
        <v>30118</v>
      </c>
      <c r="D6328" s="841" t="s">
        <v>29949</v>
      </c>
      <c r="E6328" s="837">
        <v>6500</v>
      </c>
      <c r="F6328" s="269" t="s">
        <v>29950</v>
      </c>
      <c r="G6328" s="841" t="s">
        <v>29951</v>
      </c>
      <c r="H6328" s="842" t="s">
        <v>15644</v>
      </c>
      <c r="I6328" s="842" t="s">
        <v>16017</v>
      </c>
      <c r="J6328" s="107" t="s">
        <v>28437</v>
      </c>
      <c r="K6328" s="10" t="s">
        <v>28433</v>
      </c>
      <c r="L6328" s="10">
        <v>9</v>
      </c>
      <c r="M6328" s="838">
        <f t="shared" si="62"/>
        <v>58500</v>
      </c>
      <c r="N6328" s="10"/>
      <c r="O6328" s="107">
        <v>6</v>
      </c>
      <c r="P6328" s="838">
        <v>39000</v>
      </c>
      <c r="Q6328" s="10">
        <v>1</v>
      </c>
      <c r="R6328" s="107">
        <v>12</v>
      </c>
    </row>
    <row r="6329" spans="1:18" s="843" customFormat="1" ht="33.75" x14ac:dyDescent="0.25">
      <c r="A6329" s="107" t="s">
        <v>28429</v>
      </c>
      <c r="B6329" s="10" t="s">
        <v>19548</v>
      </c>
      <c r="C6329" s="269" t="s">
        <v>30118</v>
      </c>
      <c r="D6329" s="841" t="s">
        <v>15834</v>
      </c>
      <c r="E6329" s="837">
        <v>2100</v>
      </c>
      <c r="F6329" s="269" t="s">
        <v>29952</v>
      </c>
      <c r="G6329" s="841" t="s">
        <v>29953</v>
      </c>
      <c r="H6329" s="842" t="s">
        <v>16694</v>
      </c>
      <c r="I6329" s="842" t="s">
        <v>19093</v>
      </c>
      <c r="J6329" s="107" t="s">
        <v>19576</v>
      </c>
      <c r="K6329" s="10" t="s">
        <v>28433</v>
      </c>
      <c r="L6329" s="10">
        <v>9</v>
      </c>
      <c r="M6329" s="838">
        <f t="shared" si="62"/>
        <v>18900</v>
      </c>
      <c r="N6329" s="10"/>
      <c r="O6329" s="107">
        <v>6</v>
      </c>
      <c r="P6329" s="838">
        <v>12600</v>
      </c>
      <c r="Q6329" s="10">
        <v>1</v>
      </c>
      <c r="R6329" s="107">
        <v>12</v>
      </c>
    </row>
    <row r="6330" spans="1:18" s="843" customFormat="1" ht="33.75" x14ac:dyDescent="0.25">
      <c r="A6330" s="107" t="s">
        <v>28429</v>
      </c>
      <c r="B6330" s="10" t="s">
        <v>19548</v>
      </c>
      <c r="C6330" s="269" t="s">
        <v>30118</v>
      </c>
      <c r="D6330" s="841" t="s">
        <v>15644</v>
      </c>
      <c r="E6330" s="837">
        <v>1800</v>
      </c>
      <c r="F6330" s="269" t="s">
        <v>29954</v>
      </c>
      <c r="G6330" s="841" t="s">
        <v>29955</v>
      </c>
      <c r="H6330" s="842" t="s">
        <v>28769</v>
      </c>
      <c r="I6330" s="842" t="s">
        <v>16017</v>
      </c>
      <c r="J6330" s="107" t="s">
        <v>28437</v>
      </c>
      <c r="K6330" s="10" t="s">
        <v>28433</v>
      </c>
      <c r="L6330" s="10">
        <v>9</v>
      </c>
      <c r="M6330" s="838">
        <f t="shared" si="62"/>
        <v>16200</v>
      </c>
      <c r="N6330" s="10"/>
      <c r="O6330" s="107">
        <v>6</v>
      </c>
      <c r="P6330" s="838">
        <v>10800</v>
      </c>
      <c r="Q6330" s="10">
        <v>1</v>
      </c>
      <c r="R6330" s="107">
        <v>12</v>
      </c>
    </row>
    <row r="6331" spans="1:18" s="843" customFormat="1" ht="33.75" x14ac:dyDescent="0.25">
      <c r="A6331" s="107" t="s">
        <v>28429</v>
      </c>
      <c r="B6331" s="10" t="s">
        <v>19548</v>
      </c>
      <c r="C6331" s="269" t="s">
        <v>30118</v>
      </c>
      <c r="D6331" s="841" t="s">
        <v>28985</v>
      </c>
      <c r="E6331" s="837">
        <v>5000</v>
      </c>
      <c r="F6331" s="269" t="s">
        <v>29956</v>
      </c>
      <c r="G6331" s="841" t="s">
        <v>29957</v>
      </c>
      <c r="H6331" s="842" t="s">
        <v>16727</v>
      </c>
      <c r="I6331" s="842" t="s">
        <v>16017</v>
      </c>
      <c r="J6331" s="107" t="s">
        <v>28437</v>
      </c>
      <c r="K6331" s="10" t="s">
        <v>28433</v>
      </c>
      <c r="L6331" s="10">
        <v>9</v>
      </c>
      <c r="M6331" s="838">
        <f t="shared" si="62"/>
        <v>45000</v>
      </c>
      <c r="N6331" s="10"/>
      <c r="O6331" s="107">
        <v>6</v>
      </c>
      <c r="P6331" s="838">
        <v>30000</v>
      </c>
      <c r="Q6331" s="10">
        <v>1</v>
      </c>
      <c r="R6331" s="107">
        <v>12</v>
      </c>
    </row>
    <row r="6332" spans="1:18" s="843" customFormat="1" ht="33.75" x14ac:dyDescent="0.25">
      <c r="A6332" s="107" t="s">
        <v>28429</v>
      </c>
      <c r="B6332" s="10" t="s">
        <v>19548</v>
      </c>
      <c r="C6332" s="269" t="s">
        <v>30118</v>
      </c>
      <c r="D6332" s="841" t="s">
        <v>16200</v>
      </c>
      <c r="E6332" s="837">
        <v>5000</v>
      </c>
      <c r="F6332" s="269" t="s">
        <v>29958</v>
      </c>
      <c r="G6332" s="841" t="s">
        <v>29959</v>
      </c>
      <c r="H6332" s="842" t="s">
        <v>16683</v>
      </c>
      <c r="I6332" s="842" t="s">
        <v>19093</v>
      </c>
      <c r="J6332" s="107" t="s">
        <v>19576</v>
      </c>
      <c r="K6332" s="10" t="s">
        <v>28433</v>
      </c>
      <c r="L6332" s="10">
        <v>9</v>
      </c>
      <c r="M6332" s="838">
        <f t="shared" si="62"/>
        <v>45000</v>
      </c>
      <c r="N6332" s="10"/>
      <c r="O6332" s="107">
        <v>6</v>
      </c>
      <c r="P6332" s="838">
        <v>30000</v>
      </c>
      <c r="Q6332" s="10">
        <v>1</v>
      </c>
      <c r="R6332" s="107">
        <v>12</v>
      </c>
    </row>
    <row r="6333" spans="1:18" s="843" customFormat="1" ht="33.75" x14ac:dyDescent="0.25">
      <c r="A6333" s="107" t="s">
        <v>28429</v>
      </c>
      <c r="B6333" s="10" t="s">
        <v>19548</v>
      </c>
      <c r="C6333" s="269" t="s">
        <v>30118</v>
      </c>
      <c r="D6333" s="841" t="s">
        <v>29960</v>
      </c>
      <c r="E6333" s="837">
        <v>6000</v>
      </c>
      <c r="F6333" s="269" t="s">
        <v>29961</v>
      </c>
      <c r="G6333" s="841" t="s">
        <v>29962</v>
      </c>
      <c r="H6333" s="842" t="s">
        <v>16725</v>
      </c>
      <c r="I6333" s="842" t="s">
        <v>19093</v>
      </c>
      <c r="J6333" s="107" t="s">
        <v>19576</v>
      </c>
      <c r="K6333" s="10" t="s">
        <v>28433</v>
      </c>
      <c r="L6333" s="10">
        <v>9</v>
      </c>
      <c r="M6333" s="838">
        <f t="shared" si="62"/>
        <v>54000</v>
      </c>
      <c r="N6333" s="10"/>
      <c r="O6333" s="107">
        <v>6</v>
      </c>
      <c r="P6333" s="838">
        <v>36000</v>
      </c>
      <c r="Q6333" s="10">
        <v>1</v>
      </c>
      <c r="R6333" s="107">
        <v>12</v>
      </c>
    </row>
    <row r="6334" spans="1:18" s="843" customFormat="1" ht="33.75" x14ac:dyDescent="0.25">
      <c r="A6334" s="107" t="s">
        <v>28429</v>
      </c>
      <c r="B6334" s="10" t="s">
        <v>19548</v>
      </c>
      <c r="C6334" s="269" t="s">
        <v>30118</v>
      </c>
      <c r="D6334" s="841" t="s">
        <v>29963</v>
      </c>
      <c r="E6334" s="837">
        <v>9000</v>
      </c>
      <c r="F6334" s="269" t="s">
        <v>29964</v>
      </c>
      <c r="G6334" s="841" t="s">
        <v>29965</v>
      </c>
      <c r="H6334" s="842" t="s">
        <v>16725</v>
      </c>
      <c r="I6334" s="842" t="s">
        <v>19093</v>
      </c>
      <c r="J6334" s="107" t="s">
        <v>19576</v>
      </c>
      <c r="K6334" s="10" t="s">
        <v>28433</v>
      </c>
      <c r="L6334" s="10">
        <v>9</v>
      </c>
      <c r="M6334" s="838">
        <f t="shared" si="62"/>
        <v>81000</v>
      </c>
      <c r="N6334" s="10"/>
      <c r="O6334" s="107">
        <v>6</v>
      </c>
      <c r="P6334" s="838">
        <v>54000</v>
      </c>
      <c r="Q6334" s="10">
        <v>1</v>
      </c>
      <c r="R6334" s="107">
        <v>12</v>
      </c>
    </row>
    <row r="6335" spans="1:18" s="843" customFormat="1" ht="33.75" x14ac:dyDescent="0.25">
      <c r="A6335" s="107" t="s">
        <v>28429</v>
      </c>
      <c r="B6335" s="10" t="s">
        <v>19548</v>
      </c>
      <c r="C6335" s="269" t="s">
        <v>30118</v>
      </c>
      <c r="D6335" s="841" t="s">
        <v>28498</v>
      </c>
      <c r="E6335" s="837">
        <v>4500</v>
      </c>
      <c r="F6335" s="269" t="s">
        <v>29966</v>
      </c>
      <c r="G6335" s="841" t="s">
        <v>29967</v>
      </c>
      <c r="H6335" s="842" t="s">
        <v>16694</v>
      </c>
      <c r="I6335" s="842" t="s">
        <v>19093</v>
      </c>
      <c r="J6335" s="107" t="s">
        <v>19576</v>
      </c>
      <c r="K6335" s="10" t="s">
        <v>28433</v>
      </c>
      <c r="L6335" s="10">
        <v>9</v>
      </c>
      <c r="M6335" s="838">
        <f t="shared" si="62"/>
        <v>40500</v>
      </c>
      <c r="N6335" s="10"/>
      <c r="O6335" s="107">
        <v>6</v>
      </c>
      <c r="P6335" s="838">
        <v>27000</v>
      </c>
      <c r="Q6335" s="10">
        <v>1</v>
      </c>
      <c r="R6335" s="107">
        <v>12</v>
      </c>
    </row>
    <row r="6336" spans="1:18" s="843" customFormat="1" ht="33.75" x14ac:dyDescent="0.25">
      <c r="A6336" s="107" t="s">
        <v>28429</v>
      </c>
      <c r="B6336" s="10" t="s">
        <v>19548</v>
      </c>
      <c r="C6336" s="269" t="s">
        <v>30118</v>
      </c>
      <c r="D6336" s="841" t="s">
        <v>29968</v>
      </c>
      <c r="E6336" s="837">
        <v>9000</v>
      </c>
      <c r="F6336" s="269" t="s">
        <v>29969</v>
      </c>
      <c r="G6336" s="841" t="s">
        <v>29970</v>
      </c>
      <c r="H6336" s="842" t="s">
        <v>16700</v>
      </c>
      <c r="I6336" s="842" t="s">
        <v>19093</v>
      </c>
      <c r="J6336" s="107" t="s">
        <v>19576</v>
      </c>
      <c r="K6336" s="10" t="s">
        <v>28433</v>
      </c>
      <c r="L6336" s="10">
        <v>9</v>
      </c>
      <c r="M6336" s="838">
        <f t="shared" si="62"/>
        <v>81000</v>
      </c>
      <c r="N6336" s="10"/>
      <c r="O6336" s="107">
        <v>6</v>
      </c>
      <c r="P6336" s="838">
        <v>54000</v>
      </c>
      <c r="Q6336" s="10">
        <v>1</v>
      </c>
      <c r="R6336" s="107">
        <v>12</v>
      </c>
    </row>
    <row r="6337" spans="1:18" s="843" customFormat="1" ht="33.75" x14ac:dyDescent="0.25">
      <c r="A6337" s="107" t="s">
        <v>28429</v>
      </c>
      <c r="B6337" s="10" t="s">
        <v>19548</v>
      </c>
      <c r="C6337" s="269" t="s">
        <v>30118</v>
      </c>
      <c r="D6337" s="841" t="s">
        <v>29971</v>
      </c>
      <c r="E6337" s="837">
        <v>1800</v>
      </c>
      <c r="F6337" s="269" t="s">
        <v>29972</v>
      </c>
      <c r="G6337" s="841" t="s">
        <v>29973</v>
      </c>
      <c r="H6337" s="842" t="s">
        <v>16727</v>
      </c>
      <c r="I6337" s="842" t="s">
        <v>16017</v>
      </c>
      <c r="J6337" s="107" t="s">
        <v>28437</v>
      </c>
      <c r="K6337" s="10" t="s">
        <v>28433</v>
      </c>
      <c r="L6337" s="10">
        <v>9</v>
      </c>
      <c r="M6337" s="838">
        <f t="shared" si="62"/>
        <v>16200</v>
      </c>
      <c r="N6337" s="10"/>
      <c r="O6337" s="107">
        <v>6</v>
      </c>
      <c r="P6337" s="838">
        <v>10800</v>
      </c>
      <c r="Q6337" s="10">
        <v>1</v>
      </c>
      <c r="R6337" s="107">
        <v>12</v>
      </c>
    </row>
    <row r="6338" spans="1:18" s="843" customFormat="1" ht="33.75" x14ac:dyDescent="0.25">
      <c r="A6338" s="107" t="s">
        <v>28429</v>
      </c>
      <c r="B6338" s="10" t="s">
        <v>19548</v>
      </c>
      <c r="C6338" s="269" t="s">
        <v>30118</v>
      </c>
      <c r="D6338" s="841" t="s">
        <v>29974</v>
      </c>
      <c r="E6338" s="837">
        <v>1800</v>
      </c>
      <c r="F6338" s="269" t="s">
        <v>29975</v>
      </c>
      <c r="G6338" s="841" t="s">
        <v>29976</v>
      </c>
      <c r="H6338" s="842" t="s">
        <v>29977</v>
      </c>
      <c r="I6338" s="842" t="s">
        <v>19093</v>
      </c>
      <c r="J6338" s="107" t="s">
        <v>28437</v>
      </c>
      <c r="K6338" s="10" t="s">
        <v>28433</v>
      </c>
      <c r="L6338" s="10">
        <v>9</v>
      </c>
      <c r="M6338" s="838">
        <f t="shared" si="62"/>
        <v>16200</v>
      </c>
      <c r="N6338" s="10"/>
      <c r="O6338" s="107">
        <v>6</v>
      </c>
      <c r="P6338" s="838">
        <v>10800</v>
      </c>
      <c r="Q6338" s="10">
        <v>1</v>
      </c>
      <c r="R6338" s="107">
        <v>12</v>
      </c>
    </row>
    <row r="6339" spans="1:18" s="843" customFormat="1" ht="33.75" x14ac:dyDescent="0.25">
      <c r="A6339" s="107" t="s">
        <v>28429</v>
      </c>
      <c r="B6339" s="10" t="s">
        <v>19548</v>
      </c>
      <c r="C6339" s="269" t="s">
        <v>30118</v>
      </c>
      <c r="D6339" s="841" t="s">
        <v>15456</v>
      </c>
      <c r="E6339" s="837">
        <v>13000</v>
      </c>
      <c r="F6339" s="269" t="s">
        <v>29978</v>
      </c>
      <c r="G6339" s="841" t="s">
        <v>29979</v>
      </c>
      <c r="H6339" s="842" t="s">
        <v>16683</v>
      </c>
      <c r="I6339" s="842" t="s">
        <v>19093</v>
      </c>
      <c r="J6339" s="107" t="s">
        <v>19576</v>
      </c>
      <c r="K6339" s="10" t="s">
        <v>28471</v>
      </c>
      <c r="L6339" s="10">
        <v>9</v>
      </c>
      <c r="M6339" s="838">
        <f t="shared" si="62"/>
        <v>117000</v>
      </c>
      <c r="N6339" s="10"/>
      <c r="O6339" s="107">
        <v>6</v>
      </c>
      <c r="P6339" s="838">
        <v>78000</v>
      </c>
      <c r="Q6339" s="10">
        <v>1</v>
      </c>
      <c r="R6339" s="107">
        <v>12</v>
      </c>
    </row>
    <row r="6340" spans="1:18" s="843" customFormat="1" ht="33.75" x14ac:dyDescent="0.25">
      <c r="A6340" s="107" t="s">
        <v>28429</v>
      </c>
      <c r="B6340" s="10" t="s">
        <v>19548</v>
      </c>
      <c r="C6340" s="269" t="s">
        <v>30118</v>
      </c>
      <c r="D6340" s="841" t="s">
        <v>29980</v>
      </c>
      <c r="E6340" s="837">
        <v>6000</v>
      </c>
      <c r="F6340" s="269" t="s">
        <v>29981</v>
      </c>
      <c r="G6340" s="841" t="s">
        <v>29982</v>
      </c>
      <c r="H6340" s="842" t="s">
        <v>16725</v>
      </c>
      <c r="I6340" s="842" t="s">
        <v>19093</v>
      </c>
      <c r="J6340" s="107" t="s">
        <v>19576</v>
      </c>
      <c r="K6340" s="10" t="s">
        <v>28433</v>
      </c>
      <c r="L6340" s="10">
        <v>9</v>
      </c>
      <c r="M6340" s="838">
        <f t="shared" si="62"/>
        <v>54000</v>
      </c>
      <c r="N6340" s="10"/>
      <c r="O6340" s="107">
        <v>6</v>
      </c>
      <c r="P6340" s="838">
        <v>36000</v>
      </c>
      <c r="Q6340" s="10">
        <v>1</v>
      </c>
      <c r="R6340" s="107">
        <v>12</v>
      </c>
    </row>
    <row r="6341" spans="1:18" s="843" customFormat="1" ht="33.75" x14ac:dyDescent="0.25">
      <c r="A6341" s="107" t="s">
        <v>28429</v>
      </c>
      <c r="B6341" s="10" t="s">
        <v>19548</v>
      </c>
      <c r="C6341" s="269" t="s">
        <v>30118</v>
      </c>
      <c r="D6341" s="841" t="s">
        <v>29983</v>
      </c>
      <c r="E6341" s="837">
        <v>10000</v>
      </c>
      <c r="F6341" s="269" t="s">
        <v>29984</v>
      </c>
      <c r="G6341" s="841" t="s">
        <v>29985</v>
      </c>
      <c r="H6341" s="842" t="s">
        <v>16709</v>
      </c>
      <c r="I6341" s="842" t="s">
        <v>19093</v>
      </c>
      <c r="J6341" s="107" t="s">
        <v>19576</v>
      </c>
      <c r="K6341" s="10" t="s">
        <v>28433</v>
      </c>
      <c r="L6341" s="10">
        <v>9</v>
      </c>
      <c r="M6341" s="838">
        <f t="shared" si="62"/>
        <v>90000</v>
      </c>
      <c r="N6341" s="10"/>
      <c r="O6341" s="107">
        <v>6</v>
      </c>
      <c r="P6341" s="838">
        <v>60000</v>
      </c>
      <c r="Q6341" s="10">
        <v>1</v>
      </c>
      <c r="R6341" s="107">
        <v>12</v>
      </c>
    </row>
    <row r="6342" spans="1:18" s="843" customFormat="1" ht="33.75" x14ac:dyDescent="0.25">
      <c r="A6342" s="107" t="s">
        <v>28429</v>
      </c>
      <c r="B6342" s="10" t="s">
        <v>19548</v>
      </c>
      <c r="C6342" s="269" t="s">
        <v>30118</v>
      </c>
      <c r="D6342" s="841" t="s">
        <v>29986</v>
      </c>
      <c r="E6342" s="837">
        <v>7000</v>
      </c>
      <c r="F6342" s="269" t="s">
        <v>29987</v>
      </c>
      <c r="G6342" s="841" t="s">
        <v>29988</v>
      </c>
      <c r="H6342" s="842" t="s">
        <v>16685</v>
      </c>
      <c r="I6342" s="842" t="s">
        <v>28461</v>
      </c>
      <c r="J6342" s="107" t="s">
        <v>19576</v>
      </c>
      <c r="K6342" s="10" t="s">
        <v>28433</v>
      </c>
      <c r="L6342" s="10">
        <v>9</v>
      </c>
      <c r="M6342" s="838">
        <f t="shared" si="62"/>
        <v>63000</v>
      </c>
      <c r="N6342" s="10"/>
      <c r="O6342" s="107">
        <v>6</v>
      </c>
      <c r="P6342" s="838">
        <v>42000</v>
      </c>
      <c r="Q6342" s="10">
        <v>1</v>
      </c>
      <c r="R6342" s="107">
        <v>12</v>
      </c>
    </row>
    <row r="6343" spans="1:18" s="843" customFormat="1" ht="33.75" x14ac:dyDescent="0.25">
      <c r="A6343" s="107" t="s">
        <v>28429</v>
      </c>
      <c r="B6343" s="10" t="s">
        <v>19548</v>
      </c>
      <c r="C6343" s="269" t="s">
        <v>30118</v>
      </c>
      <c r="D6343" s="841" t="s">
        <v>28923</v>
      </c>
      <c r="E6343" s="837">
        <v>1600</v>
      </c>
      <c r="F6343" s="269" t="s">
        <v>29989</v>
      </c>
      <c r="G6343" s="841" t="s">
        <v>29990</v>
      </c>
      <c r="H6343" s="842" t="s">
        <v>15585</v>
      </c>
      <c r="I6343" s="842" t="s">
        <v>19587</v>
      </c>
      <c r="J6343" s="107" t="s">
        <v>16531</v>
      </c>
      <c r="K6343" s="10" t="s">
        <v>28433</v>
      </c>
      <c r="L6343" s="10">
        <v>9</v>
      </c>
      <c r="M6343" s="838">
        <f t="shared" si="62"/>
        <v>14400</v>
      </c>
      <c r="N6343" s="10"/>
      <c r="O6343" s="107">
        <v>6</v>
      </c>
      <c r="P6343" s="838">
        <v>9600</v>
      </c>
      <c r="Q6343" s="10">
        <v>1</v>
      </c>
      <c r="R6343" s="107">
        <v>12</v>
      </c>
    </row>
    <row r="6344" spans="1:18" s="843" customFormat="1" ht="33.75" x14ac:dyDescent="0.25">
      <c r="A6344" s="107" t="s">
        <v>28429</v>
      </c>
      <c r="B6344" s="10" t="s">
        <v>19548</v>
      </c>
      <c r="C6344" s="269" t="s">
        <v>30118</v>
      </c>
      <c r="D6344" s="841" t="s">
        <v>28835</v>
      </c>
      <c r="E6344" s="837">
        <v>8000</v>
      </c>
      <c r="F6344" s="269" t="s">
        <v>29991</v>
      </c>
      <c r="G6344" s="841" t="s">
        <v>29992</v>
      </c>
      <c r="H6344" s="842" t="s">
        <v>16725</v>
      </c>
      <c r="I6344" s="842" t="s">
        <v>19093</v>
      </c>
      <c r="J6344" s="107" t="s">
        <v>19576</v>
      </c>
      <c r="K6344" s="10" t="s">
        <v>28433</v>
      </c>
      <c r="L6344" s="10">
        <v>9</v>
      </c>
      <c r="M6344" s="838">
        <f t="shared" si="62"/>
        <v>72000</v>
      </c>
      <c r="N6344" s="10"/>
      <c r="O6344" s="107">
        <v>6</v>
      </c>
      <c r="P6344" s="838">
        <v>48000</v>
      </c>
      <c r="Q6344" s="10">
        <v>1</v>
      </c>
      <c r="R6344" s="107">
        <v>12</v>
      </c>
    </row>
    <row r="6345" spans="1:18" s="843" customFormat="1" ht="33.75" x14ac:dyDescent="0.25">
      <c r="A6345" s="107" t="s">
        <v>28429</v>
      </c>
      <c r="B6345" s="10" t="s">
        <v>19548</v>
      </c>
      <c r="C6345" s="269" t="s">
        <v>30118</v>
      </c>
      <c r="D6345" s="841" t="s">
        <v>15456</v>
      </c>
      <c r="E6345" s="837">
        <v>13000</v>
      </c>
      <c r="F6345" s="269" t="s">
        <v>29993</v>
      </c>
      <c r="G6345" s="841" t="s">
        <v>29994</v>
      </c>
      <c r="H6345" s="842" t="s">
        <v>29995</v>
      </c>
      <c r="I6345" s="842" t="s">
        <v>19093</v>
      </c>
      <c r="J6345" s="107" t="s">
        <v>19576</v>
      </c>
      <c r="K6345" s="10"/>
      <c r="L6345" s="10"/>
      <c r="M6345" s="838"/>
      <c r="N6345" s="10" t="s">
        <v>28471</v>
      </c>
      <c r="O6345" s="107">
        <v>2</v>
      </c>
      <c r="P6345" s="838">
        <v>26000</v>
      </c>
      <c r="Q6345" s="10">
        <v>1</v>
      </c>
      <c r="R6345" s="107">
        <v>12</v>
      </c>
    </row>
    <row r="6346" spans="1:18" s="843" customFormat="1" ht="33.75" x14ac:dyDescent="0.25">
      <c r="A6346" s="107" t="s">
        <v>28429</v>
      </c>
      <c r="B6346" s="10" t="s">
        <v>19548</v>
      </c>
      <c r="C6346" s="269" t="s">
        <v>30118</v>
      </c>
      <c r="D6346" s="841" t="s">
        <v>15882</v>
      </c>
      <c r="E6346" s="837">
        <v>4000</v>
      </c>
      <c r="F6346" s="269" t="s">
        <v>29996</v>
      </c>
      <c r="G6346" s="841" t="s">
        <v>29997</v>
      </c>
      <c r="H6346" s="842" t="s">
        <v>16683</v>
      </c>
      <c r="I6346" s="842" t="s">
        <v>19093</v>
      </c>
      <c r="J6346" s="107" t="s">
        <v>19576</v>
      </c>
      <c r="K6346" s="10" t="s">
        <v>28433</v>
      </c>
      <c r="L6346" s="10">
        <v>9</v>
      </c>
      <c r="M6346" s="838">
        <f t="shared" ref="M6346:M6354" si="63">E6346*L6346</f>
        <v>36000</v>
      </c>
      <c r="N6346" s="10"/>
      <c r="O6346" s="107">
        <v>6</v>
      </c>
      <c r="P6346" s="838">
        <v>24000</v>
      </c>
      <c r="Q6346" s="10">
        <v>1</v>
      </c>
      <c r="R6346" s="107">
        <v>12</v>
      </c>
    </row>
    <row r="6347" spans="1:18" s="843" customFormat="1" ht="33.75" x14ac:dyDescent="0.25">
      <c r="A6347" s="107" t="s">
        <v>28429</v>
      </c>
      <c r="B6347" s="10" t="s">
        <v>19548</v>
      </c>
      <c r="C6347" s="269" t="s">
        <v>30118</v>
      </c>
      <c r="D6347" s="841" t="s">
        <v>29998</v>
      </c>
      <c r="E6347" s="837">
        <v>7000</v>
      </c>
      <c r="F6347" s="269" t="s">
        <v>29999</v>
      </c>
      <c r="G6347" s="841" t="s">
        <v>30000</v>
      </c>
      <c r="H6347" s="842" t="s">
        <v>30001</v>
      </c>
      <c r="I6347" s="842" t="s">
        <v>19093</v>
      </c>
      <c r="J6347" s="107" t="s">
        <v>19330</v>
      </c>
      <c r="K6347" s="10" t="s">
        <v>28955</v>
      </c>
      <c r="L6347" s="10">
        <v>9</v>
      </c>
      <c r="M6347" s="838">
        <f t="shared" si="63"/>
        <v>63000</v>
      </c>
      <c r="N6347" s="10"/>
      <c r="O6347" s="107">
        <v>6</v>
      </c>
      <c r="P6347" s="838">
        <v>42000</v>
      </c>
      <c r="Q6347" s="10">
        <v>1</v>
      </c>
      <c r="R6347" s="107">
        <v>12</v>
      </c>
    </row>
    <row r="6348" spans="1:18" s="843" customFormat="1" ht="33.75" x14ac:dyDescent="0.25">
      <c r="A6348" s="107" t="s">
        <v>28429</v>
      </c>
      <c r="B6348" s="10" t="s">
        <v>19548</v>
      </c>
      <c r="C6348" s="269" t="s">
        <v>30118</v>
      </c>
      <c r="D6348" s="841" t="s">
        <v>29136</v>
      </c>
      <c r="E6348" s="837">
        <v>3000</v>
      </c>
      <c r="F6348" s="269" t="s">
        <v>30002</v>
      </c>
      <c r="G6348" s="841" t="s">
        <v>30003</v>
      </c>
      <c r="H6348" s="842" t="s">
        <v>16706</v>
      </c>
      <c r="I6348" s="842" t="s">
        <v>19093</v>
      </c>
      <c r="J6348" s="107" t="s">
        <v>19330</v>
      </c>
      <c r="K6348" s="10" t="s">
        <v>28433</v>
      </c>
      <c r="L6348" s="10">
        <v>9</v>
      </c>
      <c r="M6348" s="838">
        <f t="shared" si="63"/>
        <v>27000</v>
      </c>
      <c r="N6348" s="10"/>
      <c r="O6348" s="107">
        <v>6</v>
      </c>
      <c r="P6348" s="838">
        <v>18000</v>
      </c>
      <c r="Q6348" s="10">
        <v>1</v>
      </c>
      <c r="R6348" s="107">
        <v>12</v>
      </c>
    </row>
    <row r="6349" spans="1:18" s="843" customFormat="1" ht="33.75" x14ac:dyDescent="0.25">
      <c r="A6349" s="107" t="s">
        <v>28429</v>
      </c>
      <c r="B6349" s="10" t="s">
        <v>19548</v>
      </c>
      <c r="C6349" s="269" t="s">
        <v>30118</v>
      </c>
      <c r="D6349" s="841" t="s">
        <v>15678</v>
      </c>
      <c r="E6349" s="837">
        <v>2500</v>
      </c>
      <c r="F6349" s="269" t="s">
        <v>30004</v>
      </c>
      <c r="G6349" s="841" t="s">
        <v>30005</v>
      </c>
      <c r="H6349" s="842" t="s">
        <v>15585</v>
      </c>
      <c r="I6349" s="842" t="s">
        <v>19587</v>
      </c>
      <c r="J6349" s="107" t="s">
        <v>15678</v>
      </c>
      <c r="K6349" s="10" t="s">
        <v>28433</v>
      </c>
      <c r="L6349" s="10">
        <v>9</v>
      </c>
      <c r="M6349" s="838">
        <f t="shared" si="63"/>
        <v>22500</v>
      </c>
      <c r="N6349" s="10"/>
      <c r="O6349" s="107">
        <v>6</v>
      </c>
      <c r="P6349" s="838">
        <v>15000</v>
      </c>
      <c r="Q6349" s="10">
        <v>1</v>
      </c>
      <c r="R6349" s="107">
        <v>12</v>
      </c>
    </row>
    <row r="6350" spans="1:18" s="843" customFormat="1" ht="33.75" x14ac:dyDescent="0.25">
      <c r="A6350" s="107" t="s">
        <v>28429</v>
      </c>
      <c r="B6350" s="10" t="s">
        <v>19548</v>
      </c>
      <c r="C6350" s="269" t="s">
        <v>30118</v>
      </c>
      <c r="D6350" s="841" t="s">
        <v>15482</v>
      </c>
      <c r="E6350" s="837">
        <v>2000</v>
      </c>
      <c r="F6350" s="269" t="s">
        <v>30006</v>
      </c>
      <c r="G6350" s="841" t="s">
        <v>30007</v>
      </c>
      <c r="H6350" s="842" t="s">
        <v>15455</v>
      </c>
      <c r="I6350" s="842" t="s">
        <v>16017</v>
      </c>
      <c r="J6350" s="107" t="s">
        <v>28437</v>
      </c>
      <c r="K6350" s="10" t="s">
        <v>28433</v>
      </c>
      <c r="L6350" s="10">
        <v>9</v>
      </c>
      <c r="M6350" s="838">
        <f t="shared" si="63"/>
        <v>18000</v>
      </c>
      <c r="N6350" s="10"/>
      <c r="O6350" s="107">
        <v>6</v>
      </c>
      <c r="P6350" s="838">
        <v>12000</v>
      </c>
      <c r="Q6350" s="10">
        <v>1</v>
      </c>
      <c r="R6350" s="107">
        <v>12</v>
      </c>
    </row>
    <row r="6351" spans="1:18" s="843" customFormat="1" ht="33.75" x14ac:dyDescent="0.25">
      <c r="A6351" s="107" t="s">
        <v>28429</v>
      </c>
      <c r="B6351" s="10" t="s">
        <v>19548</v>
      </c>
      <c r="C6351" s="269" t="s">
        <v>30118</v>
      </c>
      <c r="D6351" s="841" t="s">
        <v>19345</v>
      </c>
      <c r="E6351" s="837">
        <v>9000</v>
      </c>
      <c r="F6351" s="269" t="s">
        <v>30008</v>
      </c>
      <c r="G6351" s="841" t="s">
        <v>30009</v>
      </c>
      <c r="H6351" s="842" t="s">
        <v>15575</v>
      </c>
      <c r="I6351" s="842" t="s">
        <v>19093</v>
      </c>
      <c r="J6351" s="107" t="s">
        <v>19330</v>
      </c>
      <c r="K6351" s="10" t="s">
        <v>28433</v>
      </c>
      <c r="L6351" s="10">
        <v>9</v>
      </c>
      <c r="M6351" s="838">
        <f t="shared" si="63"/>
        <v>81000</v>
      </c>
      <c r="N6351" s="10"/>
      <c r="O6351" s="107">
        <v>6</v>
      </c>
      <c r="P6351" s="838">
        <v>54000</v>
      </c>
      <c r="Q6351" s="10">
        <v>1</v>
      </c>
      <c r="R6351" s="107">
        <v>12</v>
      </c>
    </row>
    <row r="6352" spans="1:18" s="843" customFormat="1" ht="33.75" x14ac:dyDescent="0.25">
      <c r="A6352" s="107" t="s">
        <v>28429</v>
      </c>
      <c r="B6352" s="10" t="s">
        <v>19548</v>
      </c>
      <c r="C6352" s="269" t="s">
        <v>30118</v>
      </c>
      <c r="D6352" s="841" t="s">
        <v>26012</v>
      </c>
      <c r="E6352" s="837">
        <v>8000</v>
      </c>
      <c r="F6352" s="269" t="s">
        <v>30010</v>
      </c>
      <c r="G6352" s="841" t="s">
        <v>30011</v>
      </c>
      <c r="H6352" s="842" t="s">
        <v>16355</v>
      </c>
      <c r="I6352" s="842" t="s">
        <v>19093</v>
      </c>
      <c r="J6352" s="107" t="s">
        <v>19330</v>
      </c>
      <c r="K6352" s="10" t="s">
        <v>28433</v>
      </c>
      <c r="L6352" s="10">
        <v>9</v>
      </c>
      <c r="M6352" s="838">
        <f t="shared" si="63"/>
        <v>72000</v>
      </c>
      <c r="N6352" s="10"/>
      <c r="O6352" s="107">
        <v>6</v>
      </c>
      <c r="P6352" s="838">
        <v>48000</v>
      </c>
      <c r="Q6352" s="10">
        <v>1</v>
      </c>
      <c r="R6352" s="107">
        <v>12</v>
      </c>
    </row>
    <row r="6353" spans="1:18" s="843" customFormat="1" ht="33.75" x14ac:dyDescent="0.25">
      <c r="A6353" s="107" t="s">
        <v>28429</v>
      </c>
      <c r="B6353" s="10" t="s">
        <v>19548</v>
      </c>
      <c r="C6353" s="269" t="s">
        <v>30118</v>
      </c>
      <c r="D6353" s="841" t="s">
        <v>30012</v>
      </c>
      <c r="E6353" s="837">
        <v>4500</v>
      </c>
      <c r="F6353" s="269" t="s">
        <v>30013</v>
      </c>
      <c r="G6353" s="841" t="s">
        <v>30014</v>
      </c>
      <c r="H6353" s="842" t="s">
        <v>15416</v>
      </c>
      <c r="I6353" s="842" t="s">
        <v>19093</v>
      </c>
      <c r="J6353" s="107" t="s">
        <v>19330</v>
      </c>
      <c r="K6353" s="10" t="s">
        <v>28433</v>
      </c>
      <c r="L6353" s="10">
        <v>9</v>
      </c>
      <c r="M6353" s="838">
        <f t="shared" si="63"/>
        <v>40500</v>
      </c>
      <c r="N6353" s="10"/>
      <c r="O6353" s="107">
        <v>6</v>
      </c>
      <c r="P6353" s="838">
        <v>27000</v>
      </c>
      <c r="Q6353" s="10">
        <v>1</v>
      </c>
      <c r="R6353" s="107">
        <v>12</v>
      </c>
    </row>
    <row r="6354" spans="1:18" s="843" customFormat="1" ht="33.75" x14ac:dyDescent="0.25">
      <c r="A6354" s="107" t="s">
        <v>28429</v>
      </c>
      <c r="B6354" s="10" t="s">
        <v>19548</v>
      </c>
      <c r="C6354" s="269" t="s">
        <v>30118</v>
      </c>
      <c r="D6354" s="841" t="s">
        <v>30015</v>
      </c>
      <c r="E6354" s="837">
        <v>1000</v>
      </c>
      <c r="F6354" s="269">
        <v>45968936</v>
      </c>
      <c r="G6354" s="841" t="s">
        <v>30016</v>
      </c>
      <c r="H6354" s="842" t="s">
        <v>15585</v>
      </c>
      <c r="I6354" s="842" t="s">
        <v>19587</v>
      </c>
      <c r="J6354" s="107" t="s">
        <v>16531</v>
      </c>
      <c r="K6354" s="10" t="s">
        <v>28433</v>
      </c>
      <c r="L6354" s="10">
        <v>9</v>
      </c>
      <c r="M6354" s="838">
        <f t="shared" si="63"/>
        <v>9000</v>
      </c>
      <c r="N6354" s="10"/>
      <c r="O6354" s="107">
        <v>6</v>
      </c>
      <c r="P6354" s="838">
        <v>6000</v>
      </c>
      <c r="Q6354" s="10">
        <v>1</v>
      </c>
      <c r="R6354" s="107">
        <v>12</v>
      </c>
    </row>
    <row r="6355" spans="1:18" s="843" customFormat="1" ht="33.75" x14ac:dyDescent="0.25">
      <c r="A6355" s="107" t="s">
        <v>28429</v>
      </c>
      <c r="B6355" s="10" t="s">
        <v>19548</v>
      </c>
      <c r="C6355" s="269" t="s">
        <v>30118</v>
      </c>
      <c r="D6355" s="841" t="s">
        <v>15502</v>
      </c>
      <c r="E6355" s="837">
        <v>13000</v>
      </c>
      <c r="F6355" s="269">
        <v>46056922</v>
      </c>
      <c r="G6355" s="841" t="s">
        <v>18691</v>
      </c>
      <c r="H6355" s="842" t="s">
        <v>15656</v>
      </c>
      <c r="I6355" s="842" t="s">
        <v>19093</v>
      </c>
      <c r="J6355" s="107" t="s">
        <v>19330</v>
      </c>
      <c r="K6355" s="10"/>
      <c r="L6355" s="10"/>
      <c r="M6355" s="838"/>
      <c r="N6355" s="10" t="s">
        <v>28471</v>
      </c>
      <c r="O6355" s="107">
        <v>4</v>
      </c>
      <c r="P6355" s="838">
        <v>52000</v>
      </c>
      <c r="Q6355" s="10">
        <v>1</v>
      </c>
      <c r="R6355" s="107">
        <v>12</v>
      </c>
    </row>
    <row r="6356" spans="1:18" s="843" customFormat="1" ht="33.75" x14ac:dyDescent="0.25">
      <c r="A6356" s="107" t="s">
        <v>28429</v>
      </c>
      <c r="B6356" s="10" t="s">
        <v>19548</v>
      </c>
      <c r="C6356" s="269" t="s">
        <v>30118</v>
      </c>
      <c r="D6356" s="841" t="s">
        <v>28430</v>
      </c>
      <c r="E6356" s="837">
        <v>6000</v>
      </c>
      <c r="F6356" s="269" t="s">
        <v>30017</v>
      </c>
      <c r="G6356" s="841" t="s">
        <v>30018</v>
      </c>
      <c r="H6356" s="842" t="s">
        <v>16725</v>
      </c>
      <c r="I6356" s="842" t="s">
        <v>19093</v>
      </c>
      <c r="J6356" s="107" t="s">
        <v>19576</v>
      </c>
      <c r="K6356" s="10" t="s">
        <v>28433</v>
      </c>
      <c r="L6356" s="10">
        <v>9</v>
      </c>
      <c r="M6356" s="838">
        <f t="shared" ref="M6356:M6371" si="64">E6356*L6356</f>
        <v>54000</v>
      </c>
      <c r="N6356" s="10"/>
      <c r="O6356" s="107">
        <v>6</v>
      </c>
      <c r="P6356" s="838">
        <v>36000</v>
      </c>
      <c r="Q6356" s="10">
        <v>1</v>
      </c>
      <c r="R6356" s="107">
        <v>12</v>
      </c>
    </row>
    <row r="6357" spans="1:18" s="843" customFormat="1" ht="33.75" x14ac:dyDescent="0.25">
      <c r="A6357" s="107" t="s">
        <v>28429</v>
      </c>
      <c r="B6357" s="10" t="s">
        <v>19548</v>
      </c>
      <c r="C6357" s="269" t="s">
        <v>30118</v>
      </c>
      <c r="D6357" s="841" t="s">
        <v>29831</v>
      </c>
      <c r="E6357" s="837">
        <v>9000</v>
      </c>
      <c r="F6357" s="269" t="s">
        <v>30019</v>
      </c>
      <c r="G6357" s="841" t="s">
        <v>30020</v>
      </c>
      <c r="H6357" s="842" t="s">
        <v>15575</v>
      </c>
      <c r="I6357" s="842" t="s">
        <v>19093</v>
      </c>
      <c r="J6357" s="107" t="s">
        <v>19330</v>
      </c>
      <c r="K6357" s="10" t="s">
        <v>28433</v>
      </c>
      <c r="L6357" s="10">
        <v>9</v>
      </c>
      <c r="M6357" s="838">
        <f t="shared" si="64"/>
        <v>81000</v>
      </c>
      <c r="N6357" s="10"/>
      <c r="O6357" s="107">
        <v>6</v>
      </c>
      <c r="P6357" s="838">
        <v>54000</v>
      </c>
      <c r="Q6357" s="10">
        <v>1</v>
      </c>
      <c r="R6357" s="107">
        <v>12</v>
      </c>
    </row>
    <row r="6358" spans="1:18" s="843" customFormat="1" ht="33.75" x14ac:dyDescent="0.25">
      <c r="A6358" s="107" t="s">
        <v>28429</v>
      </c>
      <c r="B6358" s="10" t="s">
        <v>19548</v>
      </c>
      <c r="C6358" s="269" t="s">
        <v>30118</v>
      </c>
      <c r="D6358" s="841" t="s">
        <v>30021</v>
      </c>
      <c r="E6358" s="837">
        <v>9000</v>
      </c>
      <c r="F6358" s="269" t="s">
        <v>30022</v>
      </c>
      <c r="G6358" s="841" t="s">
        <v>30023</v>
      </c>
      <c r="H6358" s="842" t="s">
        <v>30024</v>
      </c>
      <c r="I6358" s="842" t="s">
        <v>19093</v>
      </c>
      <c r="J6358" s="107" t="s">
        <v>19330</v>
      </c>
      <c r="K6358" s="10" t="s">
        <v>28433</v>
      </c>
      <c r="L6358" s="10">
        <v>9</v>
      </c>
      <c r="M6358" s="838">
        <f t="shared" si="64"/>
        <v>81000</v>
      </c>
      <c r="N6358" s="10"/>
      <c r="O6358" s="107">
        <v>6</v>
      </c>
      <c r="P6358" s="838">
        <v>54000</v>
      </c>
      <c r="Q6358" s="10">
        <v>1</v>
      </c>
      <c r="R6358" s="107">
        <v>12</v>
      </c>
    </row>
    <row r="6359" spans="1:18" s="843" customFormat="1" ht="33.75" x14ac:dyDescent="0.25">
      <c r="A6359" s="107" t="s">
        <v>28429</v>
      </c>
      <c r="B6359" s="10" t="s">
        <v>19548</v>
      </c>
      <c r="C6359" s="269" t="s">
        <v>30118</v>
      </c>
      <c r="D6359" s="841" t="s">
        <v>29974</v>
      </c>
      <c r="E6359" s="837">
        <v>1800</v>
      </c>
      <c r="F6359" s="269" t="s">
        <v>30025</v>
      </c>
      <c r="G6359" s="841" t="s">
        <v>30026</v>
      </c>
      <c r="H6359" s="842" t="s">
        <v>30027</v>
      </c>
      <c r="I6359" s="842" t="s">
        <v>16017</v>
      </c>
      <c r="J6359" s="107" t="s">
        <v>28437</v>
      </c>
      <c r="K6359" s="10" t="s">
        <v>28433</v>
      </c>
      <c r="L6359" s="10">
        <v>9</v>
      </c>
      <c r="M6359" s="838">
        <f t="shared" si="64"/>
        <v>16200</v>
      </c>
      <c r="N6359" s="10"/>
      <c r="O6359" s="107">
        <v>6</v>
      </c>
      <c r="P6359" s="838">
        <v>10800</v>
      </c>
      <c r="Q6359" s="10">
        <v>1</v>
      </c>
      <c r="R6359" s="107">
        <v>12</v>
      </c>
    </row>
    <row r="6360" spans="1:18" s="843" customFormat="1" ht="33.75" x14ac:dyDescent="0.25">
      <c r="A6360" s="107" t="s">
        <v>28429</v>
      </c>
      <c r="B6360" s="10" t="s">
        <v>19548</v>
      </c>
      <c r="C6360" s="269" t="s">
        <v>30118</v>
      </c>
      <c r="D6360" s="841" t="s">
        <v>28907</v>
      </c>
      <c r="E6360" s="837">
        <v>8500</v>
      </c>
      <c r="F6360" s="269" t="s">
        <v>30028</v>
      </c>
      <c r="G6360" s="841" t="s">
        <v>30029</v>
      </c>
      <c r="H6360" s="842" t="s">
        <v>16736</v>
      </c>
      <c r="I6360" s="842" t="s">
        <v>19093</v>
      </c>
      <c r="J6360" s="107" t="s">
        <v>19330</v>
      </c>
      <c r="K6360" s="10" t="s">
        <v>28433</v>
      </c>
      <c r="L6360" s="10">
        <v>9</v>
      </c>
      <c r="M6360" s="838">
        <f t="shared" si="64"/>
        <v>76500</v>
      </c>
      <c r="N6360" s="10" t="s">
        <v>30030</v>
      </c>
      <c r="O6360" s="107">
        <v>6</v>
      </c>
      <c r="P6360" s="838">
        <v>51000</v>
      </c>
      <c r="Q6360" s="10">
        <v>1</v>
      </c>
      <c r="R6360" s="107">
        <v>12</v>
      </c>
    </row>
    <row r="6361" spans="1:18" s="843" customFormat="1" ht="33.75" x14ac:dyDescent="0.25">
      <c r="A6361" s="107" t="s">
        <v>28429</v>
      </c>
      <c r="B6361" s="10" t="s">
        <v>19548</v>
      </c>
      <c r="C6361" s="269" t="s">
        <v>30118</v>
      </c>
      <c r="D6361" s="841" t="s">
        <v>29145</v>
      </c>
      <c r="E6361" s="837">
        <v>8500</v>
      </c>
      <c r="F6361" s="269" t="s">
        <v>30031</v>
      </c>
      <c r="G6361" s="841" t="s">
        <v>30032</v>
      </c>
      <c r="H6361" s="842" t="s">
        <v>16725</v>
      </c>
      <c r="I6361" s="842" t="s">
        <v>19093</v>
      </c>
      <c r="J6361" s="107" t="s">
        <v>19576</v>
      </c>
      <c r="K6361" s="10" t="s">
        <v>28433</v>
      </c>
      <c r="L6361" s="10">
        <v>9</v>
      </c>
      <c r="M6361" s="838">
        <f t="shared" si="64"/>
        <v>76500</v>
      </c>
      <c r="N6361" s="10"/>
      <c r="O6361" s="107"/>
      <c r="P6361" s="838"/>
      <c r="Q6361" s="10"/>
      <c r="R6361" s="107"/>
    </row>
    <row r="6362" spans="1:18" s="843" customFormat="1" ht="33.75" x14ac:dyDescent="0.25">
      <c r="A6362" s="107" t="s">
        <v>28429</v>
      </c>
      <c r="B6362" s="10" t="s">
        <v>19548</v>
      </c>
      <c r="C6362" s="269" t="s">
        <v>30118</v>
      </c>
      <c r="D6362" s="841" t="s">
        <v>30033</v>
      </c>
      <c r="E6362" s="837">
        <v>4000</v>
      </c>
      <c r="F6362" s="269" t="s">
        <v>30034</v>
      </c>
      <c r="G6362" s="841" t="s">
        <v>30035</v>
      </c>
      <c r="H6362" s="842" t="s">
        <v>15465</v>
      </c>
      <c r="I6362" s="842" t="s">
        <v>16017</v>
      </c>
      <c r="J6362" s="107" t="s">
        <v>28437</v>
      </c>
      <c r="K6362" s="10" t="s">
        <v>28433</v>
      </c>
      <c r="L6362" s="10">
        <v>9</v>
      </c>
      <c r="M6362" s="838">
        <f t="shared" si="64"/>
        <v>36000</v>
      </c>
      <c r="N6362" s="10"/>
      <c r="O6362" s="107">
        <v>6</v>
      </c>
      <c r="P6362" s="838">
        <v>24000</v>
      </c>
      <c r="Q6362" s="10">
        <v>1</v>
      </c>
      <c r="R6362" s="107">
        <v>12</v>
      </c>
    </row>
    <row r="6363" spans="1:18" s="843" customFormat="1" ht="33.75" x14ac:dyDescent="0.25">
      <c r="A6363" s="107" t="s">
        <v>28429</v>
      </c>
      <c r="B6363" s="10" t="s">
        <v>19548</v>
      </c>
      <c r="C6363" s="269" t="s">
        <v>30118</v>
      </c>
      <c r="D6363" s="841" t="s">
        <v>30036</v>
      </c>
      <c r="E6363" s="837">
        <v>5500</v>
      </c>
      <c r="F6363" s="269" t="s">
        <v>30037</v>
      </c>
      <c r="G6363" s="841" t="s">
        <v>30038</v>
      </c>
      <c r="H6363" s="842" t="s">
        <v>16721</v>
      </c>
      <c r="I6363" s="842" t="s">
        <v>19090</v>
      </c>
      <c r="J6363" s="107" t="s">
        <v>19330</v>
      </c>
      <c r="K6363" s="10" t="s">
        <v>28433</v>
      </c>
      <c r="L6363" s="10">
        <v>9</v>
      </c>
      <c r="M6363" s="838">
        <f t="shared" si="64"/>
        <v>49500</v>
      </c>
      <c r="N6363" s="10"/>
      <c r="O6363" s="107">
        <v>6</v>
      </c>
      <c r="P6363" s="838">
        <v>33000</v>
      </c>
      <c r="Q6363" s="10">
        <v>1</v>
      </c>
      <c r="R6363" s="107">
        <v>12</v>
      </c>
    </row>
    <row r="6364" spans="1:18" s="843" customFormat="1" ht="33.75" x14ac:dyDescent="0.25">
      <c r="A6364" s="107" t="s">
        <v>28429</v>
      </c>
      <c r="B6364" s="10" t="s">
        <v>19548</v>
      </c>
      <c r="C6364" s="269" t="s">
        <v>30118</v>
      </c>
      <c r="D6364" s="841" t="s">
        <v>17552</v>
      </c>
      <c r="E6364" s="837">
        <v>1400</v>
      </c>
      <c r="F6364" s="269" t="s">
        <v>30039</v>
      </c>
      <c r="G6364" s="841" t="s">
        <v>30040</v>
      </c>
      <c r="H6364" s="842" t="s">
        <v>15585</v>
      </c>
      <c r="I6364" s="842" t="s">
        <v>19587</v>
      </c>
      <c r="J6364" s="107" t="s">
        <v>17552</v>
      </c>
      <c r="K6364" s="10" t="s">
        <v>28433</v>
      </c>
      <c r="L6364" s="10">
        <v>9</v>
      </c>
      <c r="M6364" s="838">
        <f t="shared" si="64"/>
        <v>12600</v>
      </c>
      <c r="N6364" s="10"/>
      <c r="O6364" s="107">
        <v>6</v>
      </c>
      <c r="P6364" s="838">
        <v>8400</v>
      </c>
      <c r="Q6364" s="10">
        <v>1</v>
      </c>
      <c r="R6364" s="107">
        <v>12</v>
      </c>
    </row>
    <row r="6365" spans="1:18" s="843" customFormat="1" ht="33.75" x14ac:dyDescent="0.25">
      <c r="A6365" s="107" t="s">
        <v>28429</v>
      </c>
      <c r="B6365" s="10" t="s">
        <v>19548</v>
      </c>
      <c r="C6365" s="269" t="s">
        <v>30118</v>
      </c>
      <c r="D6365" s="841" t="s">
        <v>15498</v>
      </c>
      <c r="E6365" s="837">
        <v>2300</v>
      </c>
      <c r="F6365" s="269" t="s">
        <v>30041</v>
      </c>
      <c r="G6365" s="841" t="s">
        <v>30042</v>
      </c>
      <c r="H6365" s="842" t="s">
        <v>15498</v>
      </c>
      <c r="I6365" s="842" t="s">
        <v>19093</v>
      </c>
      <c r="J6365" s="107" t="s">
        <v>19330</v>
      </c>
      <c r="K6365" s="10" t="s">
        <v>28433</v>
      </c>
      <c r="L6365" s="10">
        <v>9</v>
      </c>
      <c r="M6365" s="838">
        <f t="shared" si="64"/>
        <v>20700</v>
      </c>
      <c r="N6365" s="10"/>
      <c r="O6365" s="107">
        <v>6</v>
      </c>
      <c r="P6365" s="838">
        <v>13800</v>
      </c>
      <c r="Q6365" s="10">
        <v>1</v>
      </c>
      <c r="R6365" s="107">
        <v>12</v>
      </c>
    </row>
    <row r="6366" spans="1:18" s="843" customFormat="1" ht="33.75" x14ac:dyDescent="0.25">
      <c r="A6366" s="107" t="s">
        <v>28429</v>
      </c>
      <c r="B6366" s="10" t="s">
        <v>19548</v>
      </c>
      <c r="C6366" s="269" t="s">
        <v>30118</v>
      </c>
      <c r="D6366" s="841" t="s">
        <v>15498</v>
      </c>
      <c r="E6366" s="837">
        <v>4500</v>
      </c>
      <c r="F6366" s="269" t="s">
        <v>30043</v>
      </c>
      <c r="G6366" s="841" t="s">
        <v>30044</v>
      </c>
      <c r="H6366" s="842" t="s">
        <v>15498</v>
      </c>
      <c r="I6366" s="842" t="s">
        <v>19093</v>
      </c>
      <c r="J6366" s="107" t="s">
        <v>19330</v>
      </c>
      <c r="K6366" s="10" t="s">
        <v>28433</v>
      </c>
      <c r="L6366" s="10">
        <v>9</v>
      </c>
      <c r="M6366" s="838">
        <f t="shared" si="64"/>
        <v>40500</v>
      </c>
      <c r="N6366" s="10"/>
      <c r="O6366" s="107">
        <v>6</v>
      </c>
      <c r="P6366" s="838">
        <v>27000</v>
      </c>
      <c r="Q6366" s="10">
        <v>1</v>
      </c>
      <c r="R6366" s="107">
        <v>12</v>
      </c>
    </row>
    <row r="6367" spans="1:18" s="843" customFormat="1" ht="33.75" x14ac:dyDescent="0.25">
      <c r="A6367" s="107" t="s">
        <v>28429</v>
      </c>
      <c r="B6367" s="10" t="s">
        <v>19548</v>
      </c>
      <c r="C6367" s="269" t="s">
        <v>30118</v>
      </c>
      <c r="D6367" s="841" t="s">
        <v>30045</v>
      </c>
      <c r="E6367" s="837">
        <v>5500</v>
      </c>
      <c r="F6367" s="269" t="s">
        <v>30046</v>
      </c>
      <c r="G6367" s="841" t="s">
        <v>30047</v>
      </c>
      <c r="H6367" s="842" t="s">
        <v>16700</v>
      </c>
      <c r="I6367" s="842" t="s">
        <v>19093</v>
      </c>
      <c r="J6367" s="107" t="s">
        <v>19576</v>
      </c>
      <c r="K6367" s="10" t="s">
        <v>28433</v>
      </c>
      <c r="L6367" s="10">
        <v>9</v>
      </c>
      <c r="M6367" s="838">
        <f t="shared" si="64"/>
        <v>49500</v>
      </c>
      <c r="N6367" s="10"/>
      <c r="O6367" s="107">
        <v>6</v>
      </c>
      <c r="P6367" s="838">
        <v>33000</v>
      </c>
      <c r="Q6367" s="10">
        <v>1</v>
      </c>
      <c r="R6367" s="107">
        <v>12</v>
      </c>
    </row>
    <row r="6368" spans="1:18" s="843" customFormat="1" ht="33.75" x14ac:dyDescent="0.25">
      <c r="A6368" s="107" t="s">
        <v>28429</v>
      </c>
      <c r="B6368" s="10" t="s">
        <v>19548</v>
      </c>
      <c r="C6368" s="269" t="s">
        <v>30118</v>
      </c>
      <c r="D6368" s="841" t="s">
        <v>15581</v>
      </c>
      <c r="E6368" s="837">
        <v>6500</v>
      </c>
      <c r="F6368" s="269" t="s">
        <v>30048</v>
      </c>
      <c r="G6368" s="841" t="s">
        <v>30049</v>
      </c>
      <c r="H6368" s="842" t="s">
        <v>20673</v>
      </c>
      <c r="I6368" s="842" t="s">
        <v>19090</v>
      </c>
      <c r="J6368" s="107" t="s">
        <v>19330</v>
      </c>
      <c r="K6368" s="10" t="s">
        <v>28955</v>
      </c>
      <c r="L6368" s="10">
        <v>7</v>
      </c>
      <c r="M6368" s="838">
        <f t="shared" si="64"/>
        <v>45500</v>
      </c>
      <c r="N6368" s="10"/>
      <c r="O6368" s="107">
        <v>6</v>
      </c>
      <c r="P6368" s="838">
        <v>39000</v>
      </c>
      <c r="Q6368" s="10">
        <v>1</v>
      </c>
      <c r="R6368" s="107">
        <v>12</v>
      </c>
    </row>
    <row r="6369" spans="1:18" s="843" customFormat="1" ht="33.75" x14ac:dyDescent="0.25">
      <c r="A6369" s="107" t="s">
        <v>28429</v>
      </c>
      <c r="B6369" s="10" t="s">
        <v>19548</v>
      </c>
      <c r="C6369" s="269" t="s">
        <v>30118</v>
      </c>
      <c r="D6369" s="841" t="s">
        <v>15482</v>
      </c>
      <c r="E6369" s="837">
        <v>3000</v>
      </c>
      <c r="F6369" s="269" t="s">
        <v>30050</v>
      </c>
      <c r="G6369" s="841" t="s">
        <v>30051</v>
      </c>
      <c r="H6369" s="842" t="s">
        <v>15906</v>
      </c>
      <c r="I6369" s="842" t="s">
        <v>16017</v>
      </c>
      <c r="J6369" s="107" t="s">
        <v>28437</v>
      </c>
      <c r="K6369" s="10" t="s">
        <v>28433</v>
      </c>
      <c r="L6369" s="10">
        <v>9</v>
      </c>
      <c r="M6369" s="838">
        <f t="shared" si="64"/>
        <v>27000</v>
      </c>
      <c r="N6369" s="10"/>
      <c r="O6369" s="107">
        <v>6</v>
      </c>
      <c r="P6369" s="838">
        <v>18000</v>
      </c>
      <c r="Q6369" s="10">
        <v>1</v>
      </c>
      <c r="R6369" s="107">
        <v>12</v>
      </c>
    </row>
    <row r="6370" spans="1:18" s="843" customFormat="1" ht="33.75" x14ac:dyDescent="0.25">
      <c r="A6370" s="107" t="s">
        <v>28429</v>
      </c>
      <c r="B6370" s="10" t="s">
        <v>19548</v>
      </c>
      <c r="C6370" s="269" t="s">
        <v>30118</v>
      </c>
      <c r="D6370" s="841" t="s">
        <v>16200</v>
      </c>
      <c r="E6370" s="837">
        <v>5000</v>
      </c>
      <c r="F6370" s="269" t="s">
        <v>30052</v>
      </c>
      <c r="G6370" s="841" t="s">
        <v>30053</v>
      </c>
      <c r="H6370" s="842" t="s">
        <v>30054</v>
      </c>
      <c r="I6370" s="842" t="s">
        <v>19090</v>
      </c>
      <c r="J6370" s="107" t="s">
        <v>19330</v>
      </c>
      <c r="K6370" s="10" t="s">
        <v>28433</v>
      </c>
      <c r="L6370" s="10">
        <v>9</v>
      </c>
      <c r="M6370" s="838">
        <f t="shared" si="64"/>
        <v>45000</v>
      </c>
      <c r="N6370" s="10"/>
      <c r="O6370" s="107">
        <v>6</v>
      </c>
      <c r="P6370" s="838">
        <v>30000</v>
      </c>
      <c r="Q6370" s="10">
        <v>1</v>
      </c>
      <c r="R6370" s="107">
        <v>12</v>
      </c>
    </row>
    <row r="6371" spans="1:18" s="843" customFormat="1" ht="33.75" x14ac:dyDescent="0.25">
      <c r="A6371" s="107" t="s">
        <v>28429</v>
      </c>
      <c r="B6371" s="10" t="s">
        <v>19548</v>
      </c>
      <c r="C6371" s="269" t="s">
        <v>30118</v>
      </c>
      <c r="D6371" s="841" t="s">
        <v>28540</v>
      </c>
      <c r="E6371" s="837">
        <v>8500</v>
      </c>
      <c r="F6371" s="269" t="s">
        <v>30055</v>
      </c>
      <c r="G6371" s="841" t="s">
        <v>30056</v>
      </c>
      <c r="H6371" s="842" t="s">
        <v>16717</v>
      </c>
      <c r="I6371" s="842" t="s">
        <v>19093</v>
      </c>
      <c r="J6371" s="107" t="s">
        <v>19330</v>
      </c>
      <c r="K6371" s="10" t="s">
        <v>28433</v>
      </c>
      <c r="L6371" s="10">
        <v>9</v>
      </c>
      <c r="M6371" s="838">
        <f t="shared" si="64"/>
        <v>76500</v>
      </c>
      <c r="N6371" s="10"/>
      <c r="O6371" s="107"/>
      <c r="P6371" s="838"/>
      <c r="Q6371" s="10"/>
      <c r="R6371" s="107"/>
    </row>
    <row r="6372" spans="1:18" s="843" customFormat="1" ht="33.75" x14ac:dyDescent="0.25">
      <c r="A6372" s="107" t="s">
        <v>28429</v>
      </c>
      <c r="B6372" s="10" t="s">
        <v>19548</v>
      </c>
      <c r="C6372" s="269" t="s">
        <v>30118</v>
      </c>
      <c r="D6372" s="841" t="s">
        <v>28468</v>
      </c>
      <c r="E6372" s="837">
        <v>10000</v>
      </c>
      <c r="F6372" s="269" t="s">
        <v>30057</v>
      </c>
      <c r="G6372" s="841" t="s">
        <v>30058</v>
      </c>
      <c r="H6372" s="842" t="s">
        <v>15834</v>
      </c>
      <c r="I6372" s="842" t="s">
        <v>19093</v>
      </c>
      <c r="J6372" s="107" t="s">
        <v>19576</v>
      </c>
      <c r="K6372" s="10"/>
      <c r="L6372" s="10"/>
      <c r="M6372" s="838"/>
      <c r="N6372" s="10" t="s">
        <v>28471</v>
      </c>
      <c r="O6372" s="107">
        <v>2</v>
      </c>
      <c r="P6372" s="838">
        <v>20000</v>
      </c>
      <c r="Q6372" s="10">
        <v>1</v>
      </c>
      <c r="R6372" s="107">
        <v>12</v>
      </c>
    </row>
    <row r="6373" spans="1:18" s="843" customFormat="1" ht="33.75" x14ac:dyDescent="0.25">
      <c r="A6373" s="107" t="s">
        <v>28429</v>
      </c>
      <c r="B6373" s="10" t="s">
        <v>19548</v>
      </c>
      <c r="C6373" s="269" t="s">
        <v>30118</v>
      </c>
      <c r="D6373" s="841" t="s">
        <v>16200</v>
      </c>
      <c r="E6373" s="837">
        <v>5000</v>
      </c>
      <c r="F6373" s="269" t="s">
        <v>30059</v>
      </c>
      <c r="G6373" s="841" t="s">
        <v>30060</v>
      </c>
      <c r="H6373" s="842" t="s">
        <v>30061</v>
      </c>
      <c r="I6373" s="842" t="s">
        <v>19093</v>
      </c>
      <c r="J6373" s="107" t="s">
        <v>28437</v>
      </c>
      <c r="K6373" s="10" t="s">
        <v>28433</v>
      </c>
      <c r="L6373" s="10">
        <v>9</v>
      </c>
      <c r="M6373" s="838">
        <f t="shared" ref="M6373:M6378" si="65">E6373*L6373</f>
        <v>45000</v>
      </c>
      <c r="N6373" s="10"/>
      <c r="O6373" s="107">
        <v>6</v>
      </c>
      <c r="P6373" s="838">
        <v>30000</v>
      </c>
      <c r="Q6373" s="10">
        <v>1</v>
      </c>
      <c r="R6373" s="107">
        <v>12</v>
      </c>
    </row>
    <row r="6374" spans="1:18" s="843" customFormat="1" ht="33.75" x14ac:dyDescent="0.25">
      <c r="A6374" s="107" t="s">
        <v>28429</v>
      </c>
      <c r="B6374" s="10" t="s">
        <v>19548</v>
      </c>
      <c r="C6374" s="269" t="s">
        <v>30118</v>
      </c>
      <c r="D6374" s="841" t="s">
        <v>28571</v>
      </c>
      <c r="E6374" s="837">
        <v>7000</v>
      </c>
      <c r="F6374" s="269" t="s">
        <v>30062</v>
      </c>
      <c r="G6374" s="841" t="s">
        <v>30063</v>
      </c>
      <c r="H6374" s="842" t="s">
        <v>16725</v>
      </c>
      <c r="I6374" s="842" t="s">
        <v>19093</v>
      </c>
      <c r="J6374" s="107" t="s">
        <v>19576</v>
      </c>
      <c r="K6374" s="10" t="s">
        <v>28433</v>
      </c>
      <c r="L6374" s="10">
        <v>9</v>
      </c>
      <c r="M6374" s="838">
        <f t="shared" si="65"/>
        <v>63000</v>
      </c>
      <c r="N6374" s="10"/>
      <c r="O6374" s="107">
        <v>6</v>
      </c>
      <c r="P6374" s="838">
        <v>42000</v>
      </c>
      <c r="Q6374" s="10">
        <v>1</v>
      </c>
      <c r="R6374" s="107">
        <v>12</v>
      </c>
    </row>
    <row r="6375" spans="1:18" s="843" customFormat="1" ht="33.75" x14ac:dyDescent="0.25">
      <c r="A6375" s="107" t="s">
        <v>28429</v>
      </c>
      <c r="B6375" s="10" t="s">
        <v>19548</v>
      </c>
      <c r="C6375" s="269" t="s">
        <v>30118</v>
      </c>
      <c r="D6375" s="841" t="s">
        <v>30064</v>
      </c>
      <c r="E6375" s="837">
        <v>10000</v>
      </c>
      <c r="F6375" s="269" t="s">
        <v>30065</v>
      </c>
      <c r="G6375" s="841" t="s">
        <v>30066</v>
      </c>
      <c r="H6375" s="842" t="s">
        <v>15656</v>
      </c>
      <c r="I6375" s="842" t="s">
        <v>19093</v>
      </c>
      <c r="J6375" s="107" t="s">
        <v>19330</v>
      </c>
      <c r="K6375" s="10" t="s">
        <v>28433</v>
      </c>
      <c r="L6375" s="10">
        <v>9</v>
      </c>
      <c r="M6375" s="838">
        <f t="shared" si="65"/>
        <v>90000</v>
      </c>
      <c r="N6375" s="10"/>
      <c r="O6375" s="107">
        <v>6</v>
      </c>
      <c r="P6375" s="838">
        <v>60000</v>
      </c>
      <c r="Q6375" s="10">
        <v>1</v>
      </c>
      <c r="R6375" s="107">
        <v>12</v>
      </c>
    </row>
    <row r="6376" spans="1:18" s="843" customFormat="1" ht="33.75" x14ac:dyDescent="0.25">
      <c r="A6376" s="107" t="s">
        <v>28429</v>
      </c>
      <c r="B6376" s="10" t="s">
        <v>19548</v>
      </c>
      <c r="C6376" s="269" t="s">
        <v>30118</v>
      </c>
      <c r="D6376" s="841" t="s">
        <v>29777</v>
      </c>
      <c r="E6376" s="837">
        <v>8000</v>
      </c>
      <c r="F6376" s="269" t="s">
        <v>30067</v>
      </c>
      <c r="G6376" s="841" t="s">
        <v>30068</v>
      </c>
      <c r="H6376" s="842" t="s">
        <v>16725</v>
      </c>
      <c r="I6376" s="842" t="s">
        <v>19093</v>
      </c>
      <c r="J6376" s="107" t="s">
        <v>19576</v>
      </c>
      <c r="K6376" s="10" t="s">
        <v>28433</v>
      </c>
      <c r="L6376" s="10">
        <v>9</v>
      </c>
      <c r="M6376" s="838">
        <f t="shared" si="65"/>
        <v>72000</v>
      </c>
      <c r="N6376" s="10"/>
      <c r="O6376" s="107">
        <v>6</v>
      </c>
      <c r="P6376" s="838">
        <v>48000</v>
      </c>
      <c r="Q6376" s="10">
        <v>1</v>
      </c>
      <c r="R6376" s="107">
        <v>12</v>
      </c>
    </row>
    <row r="6377" spans="1:18" s="843" customFormat="1" ht="33.75" x14ac:dyDescent="0.25">
      <c r="A6377" s="107" t="s">
        <v>28429</v>
      </c>
      <c r="B6377" s="10" t="s">
        <v>19548</v>
      </c>
      <c r="C6377" s="269" t="s">
        <v>30118</v>
      </c>
      <c r="D6377" s="841" t="s">
        <v>30069</v>
      </c>
      <c r="E6377" s="837">
        <v>10000</v>
      </c>
      <c r="F6377" s="269" t="s">
        <v>30070</v>
      </c>
      <c r="G6377" s="841" t="s">
        <v>30071</v>
      </c>
      <c r="H6377" s="842" t="s">
        <v>16685</v>
      </c>
      <c r="I6377" s="842" t="s">
        <v>28461</v>
      </c>
      <c r="J6377" s="107" t="s">
        <v>19576</v>
      </c>
      <c r="K6377" s="10" t="s">
        <v>28433</v>
      </c>
      <c r="L6377" s="10">
        <v>9</v>
      </c>
      <c r="M6377" s="838">
        <f t="shared" si="65"/>
        <v>90000</v>
      </c>
      <c r="N6377" s="10"/>
      <c r="O6377" s="107">
        <v>6</v>
      </c>
      <c r="P6377" s="838">
        <v>60000</v>
      </c>
      <c r="Q6377" s="10">
        <v>1</v>
      </c>
      <c r="R6377" s="107">
        <v>12</v>
      </c>
    </row>
    <row r="6378" spans="1:18" s="843" customFormat="1" ht="33.75" x14ac:dyDescent="0.25">
      <c r="A6378" s="107" t="s">
        <v>28429</v>
      </c>
      <c r="B6378" s="10" t="s">
        <v>19548</v>
      </c>
      <c r="C6378" s="269" t="s">
        <v>30118</v>
      </c>
      <c r="D6378" s="841" t="s">
        <v>30072</v>
      </c>
      <c r="E6378" s="837">
        <v>5000</v>
      </c>
      <c r="F6378" s="269" t="s">
        <v>30073</v>
      </c>
      <c r="G6378" s="841" t="s">
        <v>30074</v>
      </c>
      <c r="H6378" s="842" t="s">
        <v>16725</v>
      </c>
      <c r="I6378" s="842" t="s">
        <v>19093</v>
      </c>
      <c r="J6378" s="107" t="s">
        <v>19576</v>
      </c>
      <c r="K6378" s="10" t="s">
        <v>28433</v>
      </c>
      <c r="L6378" s="10">
        <v>9</v>
      </c>
      <c r="M6378" s="838">
        <f t="shared" si="65"/>
        <v>45000</v>
      </c>
      <c r="N6378" s="10"/>
      <c r="O6378" s="107">
        <v>6</v>
      </c>
      <c r="P6378" s="838">
        <v>30000</v>
      </c>
      <c r="Q6378" s="10">
        <v>1</v>
      </c>
      <c r="R6378" s="107">
        <v>12</v>
      </c>
    </row>
    <row r="6379" spans="1:18" s="843" customFormat="1" ht="33.75" x14ac:dyDescent="0.25">
      <c r="A6379" s="107" t="s">
        <v>28429</v>
      </c>
      <c r="B6379" s="10" t="s">
        <v>19548</v>
      </c>
      <c r="C6379" s="269" t="s">
        <v>30118</v>
      </c>
      <c r="D6379" s="841" t="s">
        <v>30075</v>
      </c>
      <c r="E6379" s="837">
        <v>13000</v>
      </c>
      <c r="F6379" s="269">
        <v>10277672</v>
      </c>
      <c r="G6379" s="841" t="s">
        <v>30076</v>
      </c>
      <c r="H6379" s="842" t="s">
        <v>30077</v>
      </c>
      <c r="I6379" s="842" t="s">
        <v>19093</v>
      </c>
      <c r="J6379" s="107" t="s">
        <v>19576</v>
      </c>
      <c r="K6379" s="10"/>
      <c r="L6379" s="10"/>
      <c r="M6379" s="838"/>
      <c r="N6379" s="10" t="s">
        <v>28471</v>
      </c>
      <c r="O6379" s="107">
        <v>3</v>
      </c>
      <c r="P6379" s="838">
        <v>39000</v>
      </c>
      <c r="Q6379" s="10">
        <v>1</v>
      </c>
      <c r="R6379" s="107">
        <v>12</v>
      </c>
    </row>
    <row r="6380" spans="1:18" s="843" customFormat="1" ht="33.75" x14ac:dyDescent="0.25">
      <c r="A6380" s="107" t="s">
        <v>28429</v>
      </c>
      <c r="B6380" s="10" t="s">
        <v>19548</v>
      </c>
      <c r="C6380" s="269" t="s">
        <v>30118</v>
      </c>
      <c r="D6380" s="841" t="s">
        <v>15482</v>
      </c>
      <c r="E6380" s="837">
        <v>2800</v>
      </c>
      <c r="F6380" s="269" t="s">
        <v>30078</v>
      </c>
      <c r="G6380" s="841" t="s">
        <v>30079</v>
      </c>
      <c r="H6380" s="842" t="s">
        <v>29556</v>
      </c>
      <c r="I6380" s="842" t="s">
        <v>19093</v>
      </c>
      <c r="J6380" s="107" t="s">
        <v>19576</v>
      </c>
      <c r="K6380" s="10" t="s">
        <v>28433</v>
      </c>
      <c r="L6380" s="10">
        <v>9</v>
      </c>
      <c r="M6380" s="838">
        <f t="shared" ref="M6380:M6387" si="66">E6380*L6380</f>
        <v>25200</v>
      </c>
      <c r="N6380" s="10"/>
      <c r="O6380" s="107">
        <v>6</v>
      </c>
      <c r="P6380" s="838">
        <v>16800</v>
      </c>
      <c r="Q6380" s="10">
        <v>1</v>
      </c>
      <c r="R6380" s="107">
        <v>12</v>
      </c>
    </row>
    <row r="6381" spans="1:18" s="843" customFormat="1" ht="33.75" x14ac:dyDescent="0.25">
      <c r="A6381" s="107" t="s">
        <v>28429</v>
      </c>
      <c r="B6381" s="10" t="s">
        <v>19548</v>
      </c>
      <c r="C6381" s="269" t="s">
        <v>30118</v>
      </c>
      <c r="D6381" s="841" t="s">
        <v>29086</v>
      </c>
      <c r="E6381" s="837">
        <v>7000</v>
      </c>
      <c r="F6381" s="269" t="s">
        <v>30080</v>
      </c>
      <c r="G6381" s="841" t="s">
        <v>30081</v>
      </c>
      <c r="H6381" s="842" t="s">
        <v>28644</v>
      </c>
      <c r="I6381" s="842" t="s">
        <v>19093</v>
      </c>
      <c r="J6381" s="107" t="s">
        <v>19330</v>
      </c>
      <c r="K6381" s="10" t="s">
        <v>28433</v>
      </c>
      <c r="L6381" s="10">
        <v>9</v>
      </c>
      <c r="M6381" s="838">
        <f t="shared" si="66"/>
        <v>63000</v>
      </c>
      <c r="N6381" s="10"/>
      <c r="O6381" s="107">
        <v>6</v>
      </c>
      <c r="P6381" s="838">
        <v>42000</v>
      </c>
      <c r="Q6381" s="10">
        <v>1</v>
      </c>
      <c r="R6381" s="107">
        <v>12</v>
      </c>
    </row>
    <row r="6382" spans="1:18" s="843" customFormat="1" ht="33.75" x14ac:dyDescent="0.25">
      <c r="A6382" s="107" t="s">
        <v>28429</v>
      </c>
      <c r="B6382" s="10" t="s">
        <v>19548</v>
      </c>
      <c r="C6382" s="269" t="s">
        <v>30118</v>
      </c>
      <c r="D6382" s="841" t="s">
        <v>30082</v>
      </c>
      <c r="E6382" s="837">
        <v>10000</v>
      </c>
      <c r="F6382" s="269" t="s">
        <v>30083</v>
      </c>
      <c r="G6382" s="841" t="s">
        <v>30084</v>
      </c>
      <c r="H6382" s="842" t="s">
        <v>15498</v>
      </c>
      <c r="I6382" s="842" t="s">
        <v>19093</v>
      </c>
      <c r="J6382" s="107" t="s">
        <v>19330</v>
      </c>
      <c r="K6382" s="10" t="s">
        <v>28433</v>
      </c>
      <c r="L6382" s="10">
        <v>9</v>
      </c>
      <c r="M6382" s="838">
        <f t="shared" si="66"/>
        <v>90000</v>
      </c>
      <c r="N6382" s="10"/>
      <c r="O6382" s="107">
        <v>6</v>
      </c>
      <c r="P6382" s="838">
        <v>60000</v>
      </c>
      <c r="Q6382" s="10">
        <v>1</v>
      </c>
      <c r="R6382" s="107">
        <v>12</v>
      </c>
    </row>
    <row r="6383" spans="1:18" s="843" customFormat="1" ht="33.75" x14ac:dyDescent="0.25">
      <c r="A6383" s="107" t="s">
        <v>28429</v>
      </c>
      <c r="B6383" s="10" t="s">
        <v>19548</v>
      </c>
      <c r="C6383" s="269" t="s">
        <v>30118</v>
      </c>
      <c r="D6383" s="841" t="s">
        <v>30085</v>
      </c>
      <c r="E6383" s="837">
        <v>9000</v>
      </c>
      <c r="F6383" s="269" t="s">
        <v>30086</v>
      </c>
      <c r="G6383" s="841" t="s">
        <v>30087</v>
      </c>
      <c r="H6383" s="842" t="s">
        <v>16693</v>
      </c>
      <c r="I6383" s="842" t="s">
        <v>19093</v>
      </c>
      <c r="J6383" s="107" t="s">
        <v>19576</v>
      </c>
      <c r="K6383" s="10" t="s">
        <v>28433</v>
      </c>
      <c r="L6383" s="10">
        <v>9</v>
      </c>
      <c r="M6383" s="838">
        <f t="shared" si="66"/>
        <v>81000</v>
      </c>
      <c r="N6383" s="10"/>
      <c r="O6383" s="107">
        <v>6</v>
      </c>
      <c r="P6383" s="838">
        <v>54000</v>
      </c>
      <c r="Q6383" s="10">
        <v>1</v>
      </c>
      <c r="R6383" s="107">
        <v>12</v>
      </c>
    </row>
    <row r="6384" spans="1:18" s="843" customFormat="1" ht="33.75" x14ac:dyDescent="0.25">
      <c r="A6384" s="107" t="s">
        <v>28429</v>
      </c>
      <c r="B6384" s="10" t="s">
        <v>19548</v>
      </c>
      <c r="C6384" s="269" t="s">
        <v>30118</v>
      </c>
      <c r="D6384" s="841" t="s">
        <v>30088</v>
      </c>
      <c r="E6384" s="837">
        <v>10000</v>
      </c>
      <c r="F6384" s="269" t="s">
        <v>30089</v>
      </c>
      <c r="G6384" s="841" t="s">
        <v>30090</v>
      </c>
      <c r="H6384" s="842" t="s">
        <v>16725</v>
      </c>
      <c r="I6384" s="842" t="s">
        <v>19093</v>
      </c>
      <c r="J6384" s="107" t="s">
        <v>19576</v>
      </c>
      <c r="K6384" s="10" t="s">
        <v>28433</v>
      </c>
      <c r="L6384" s="10">
        <v>9</v>
      </c>
      <c r="M6384" s="838">
        <f t="shared" si="66"/>
        <v>90000</v>
      </c>
      <c r="N6384" s="10"/>
      <c r="O6384" s="107">
        <v>6</v>
      </c>
      <c r="P6384" s="838">
        <v>60000</v>
      </c>
      <c r="Q6384" s="10">
        <v>1</v>
      </c>
      <c r="R6384" s="107">
        <v>12</v>
      </c>
    </row>
    <row r="6385" spans="1:18" s="843" customFormat="1" ht="33.75" x14ac:dyDescent="0.25">
      <c r="A6385" s="107" t="s">
        <v>28429</v>
      </c>
      <c r="B6385" s="10" t="s">
        <v>19548</v>
      </c>
      <c r="C6385" s="269" t="s">
        <v>30118</v>
      </c>
      <c r="D6385" s="841" t="s">
        <v>15644</v>
      </c>
      <c r="E6385" s="837">
        <v>950</v>
      </c>
      <c r="F6385" s="269" t="s">
        <v>30091</v>
      </c>
      <c r="G6385" s="841" t="s">
        <v>30092</v>
      </c>
      <c r="H6385" s="842" t="s">
        <v>30093</v>
      </c>
      <c r="I6385" s="842" t="s">
        <v>16017</v>
      </c>
      <c r="J6385" s="107" t="s">
        <v>28437</v>
      </c>
      <c r="K6385" s="10" t="s">
        <v>28433</v>
      </c>
      <c r="L6385" s="10">
        <v>9</v>
      </c>
      <c r="M6385" s="838">
        <f t="shared" si="66"/>
        <v>8550</v>
      </c>
      <c r="N6385" s="10"/>
      <c r="O6385" s="107">
        <v>6</v>
      </c>
      <c r="P6385" s="838">
        <v>5700</v>
      </c>
      <c r="Q6385" s="10">
        <v>1</v>
      </c>
      <c r="R6385" s="107">
        <v>12</v>
      </c>
    </row>
    <row r="6386" spans="1:18" s="843" customFormat="1" ht="33.75" x14ac:dyDescent="0.25">
      <c r="A6386" s="107" t="s">
        <v>28429</v>
      </c>
      <c r="B6386" s="10" t="s">
        <v>19548</v>
      </c>
      <c r="C6386" s="269" t="s">
        <v>30118</v>
      </c>
      <c r="D6386" s="841" t="s">
        <v>17369</v>
      </c>
      <c r="E6386" s="837">
        <v>2200</v>
      </c>
      <c r="F6386" s="269" t="s">
        <v>30094</v>
      </c>
      <c r="G6386" s="841" t="s">
        <v>30095</v>
      </c>
      <c r="H6386" s="842" t="s">
        <v>15585</v>
      </c>
      <c r="I6386" s="842" t="s">
        <v>19587</v>
      </c>
      <c r="J6386" s="107" t="s">
        <v>16531</v>
      </c>
      <c r="K6386" s="10" t="s">
        <v>28433</v>
      </c>
      <c r="L6386" s="10">
        <v>9</v>
      </c>
      <c r="M6386" s="838">
        <f t="shared" si="66"/>
        <v>19800</v>
      </c>
      <c r="N6386" s="10"/>
      <c r="O6386" s="107">
        <v>6</v>
      </c>
      <c r="P6386" s="838">
        <v>13200</v>
      </c>
      <c r="Q6386" s="10">
        <v>1</v>
      </c>
      <c r="R6386" s="107">
        <v>12</v>
      </c>
    </row>
    <row r="6387" spans="1:18" s="843" customFormat="1" ht="33.75" x14ac:dyDescent="0.25">
      <c r="A6387" s="107" t="s">
        <v>28429</v>
      </c>
      <c r="B6387" s="10" t="s">
        <v>19548</v>
      </c>
      <c r="C6387" s="269" t="s">
        <v>30118</v>
      </c>
      <c r="D6387" s="841" t="s">
        <v>29145</v>
      </c>
      <c r="E6387" s="837">
        <v>8500</v>
      </c>
      <c r="F6387" s="269" t="s">
        <v>30096</v>
      </c>
      <c r="G6387" s="841" t="s">
        <v>30097</v>
      </c>
      <c r="H6387" s="842" t="s">
        <v>15575</v>
      </c>
      <c r="I6387" s="842" t="s">
        <v>19093</v>
      </c>
      <c r="J6387" s="107" t="s">
        <v>19330</v>
      </c>
      <c r="K6387" s="10" t="s">
        <v>28433</v>
      </c>
      <c r="L6387" s="10">
        <v>9</v>
      </c>
      <c r="M6387" s="838">
        <f t="shared" si="66"/>
        <v>76500</v>
      </c>
      <c r="N6387" s="10"/>
      <c r="O6387" s="107"/>
      <c r="P6387" s="838"/>
      <c r="Q6387" s="10"/>
      <c r="R6387" s="107"/>
    </row>
    <row r="6388" spans="1:18" s="843" customFormat="1" ht="33.75" x14ac:dyDescent="0.25">
      <c r="A6388" s="107" t="s">
        <v>28429</v>
      </c>
      <c r="B6388" s="10" t="s">
        <v>19548</v>
      </c>
      <c r="C6388" s="269" t="s">
        <v>30118</v>
      </c>
      <c r="D6388" s="841" t="s">
        <v>15460</v>
      </c>
      <c r="E6388" s="837">
        <v>14500</v>
      </c>
      <c r="F6388" s="269">
        <v>21088161</v>
      </c>
      <c r="G6388" s="841" t="s">
        <v>30098</v>
      </c>
      <c r="H6388" s="842" t="s">
        <v>15834</v>
      </c>
      <c r="I6388" s="842" t="s">
        <v>19093</v>
      </c>
      <c r="J6388" s="107" t="s">
        <v>19576</v>
      </c>
      <c r="K6388" s="10"/>
      <c r="L6388" s="10"/>
      <c r="M6388" s="838"/>
      <c r="N6388" s="10" t="s">
        <v>28471</v>
      </c>
      <c r="O6388" s="107">
        <v>3</v>
      </c>
      <c r="P6388" s="838">
        <v>43500</v>
      </c>
      <c r="Q6388" s="10">
        <v>1</v>
      </c>
      <c r="R6388" s="107">
        <v>12</v>
      </c>
    </row>
    <row r="6389" spans="1:18" s="843" customFormat="1" ht="33.75" x14ac:dyDescent="0.25">
      <c r="A6389" s="107" t="s">
        <v>28429</v>
      </c>
      <c r="B6389" s="10" t="s">
        <v>19548</v>
      </c>
      <c r="C6389" s="269" t="s">
        <v>30118</v>
      </c>
      <c r="D6389" s="841" t="s">
        <v>30099</v>
      </c>
      <c r="E6389" s="837">
        <v>8000</v>
      </c>
      <c r="F6389" s="269" t="s">
        <v>30100</v>
      </c>
      <c r="G6389" s="841" t="s">
        <v>30101</v>
      </c>
      <c r="H6389" s="842" t="s">
        <v>15575</v>
      </c>
      <c r="I6389" s="842" t="s">
        <v>19093</v>
      </c>
      <c r="J6389" s="107" t="s">
        <v>19330</v>
      </c>
      <c r="K6389" s="10" t="s">
        <v>28433</v>
      </c>
      <c r="L6389" s="10">
        <v>9</v>
      </c>
      <c r="M6389" s="838">
        <f t="shared" ref="M6389:M6396" si="67">E6389*L6389</f>
        <v>72000</v>
      </c>
      <c r="N6389" s="10"/>
      <c r="O6389" s="107">
        <v>6</v>
      </c>
      <c r="P6389" s="838">
        <v>48000</v>
      </c>
      <c r="Q6389" s="10">
        <v>1</v>
      </c>
      <c r="R6389" s="107">
        <v>12</v>
      </c>
    </row>
    <row r="6390" spans="1:18" s="843" customFormat="1" ht="33.75" x14ac:dyDescent="0.25">
      <c r="A6390" s="107" t="s">
        <v>28429</v>
      </c>
      <c r="B6390" s="10" t="s">
        <v>19548</v>
      </c>
      <c r="C6390" s="269" t="s">
        <v>30118</v>
      </c>
      <c r="D6390" s="841" t="s">
        <v>29512</v>
      </c>
      <c r="E6390" s="837">
        <v>3000</v>
      </c>
      <c r="F6390" s="269" t="s">
        <v>30102</v>
      </c>
      <c r="G6390" s="841" t="s">
        <v>30103</v>
      </c>
      <c r="H6390" s="842" t="s">
        <v>15575</v>
      </c>
      <c r="I6390" s="842" t="s">
        <v>19093</v>
      </c>
      <c r="J6390" s="107" t="s">
        <v>19330</v>
      </c>
      <c r="K6390" s="10" t="s">
        <v>28433</v>
      </c>
      <c r="L6390" s="10">
        <v>9</v>
      </c>
      <c r="M6390" s="838">
        <f t="shared" si="67"/>
        <v>27000</v>
      </c>
      <c r="N6390" s="10"/>
      <c r="O6390" s="107">
        <v>6</v>
      </c>
      <c r="P6390" s="838">
        <v>18000</v>
      </c>
      <c r="Q6390" s="10">
        <v>1</v>
      </c>
      <c r="R6390" s="107">
        <v>12</v>
      </c>
    </row>
    <row r="6391" spans="1:18" s="843" customFormat="1" ht="33.75" x14ac:dyDescent="0.25">
      <c r="A6391" s="107" t="s">
        <v>28429</v>
      </c>
      <c r="B6391" s="10" t="s">
        <v>19548</v>
      </c>
      <c r="C6391" s="269" t="s">
        <v>30118</v>
      </c>
      <c r="D6391" s="841" t="s">
        <v>28780</v>
      </c>
      <c r="E6391" s="837">
        <v>9000</v>
      </c>
      <c r="F6391" s="269" t="s">
        <v>30104</v>
      </c>
      <c r="G6391" s="841" t="s">
        <v>30105</v>
      </c>
      <c r="H6391" s="842" t="s">
        <v>16725</v>
      </c>
      <c r="I6391" s="842" t="s">
        <v>19093</v>
      </c>
      <c r="J6391" s="107" t="s">
        <v>19576</v>
      </c>
      <c r="K6391" s="10" t="s">
        <v>28433</v>
      </c>
      <c r="L6391" s="10">
        <v>9</v>
      </c>
      <c r="M6391" s="838">
        <f t="shared" si="67"/>
        <v>81000</v>
      </c>
      <c r="N6391" s="10"/>
      <c r="O6391" s="107">
        <v>6</v>
      </c>
      <c r="P6391" s="838">
        <v>54000</v>
      </c>
      <c r="Q6391" s="10">
        <v>1</v>
      </c>
      <c r="R6391" s="107">
        <v>12</v>
      </c>
    </row>
    <row r="6392" spans="1:18" s="843" customFormat="1" ht="33.75" x14ac:dyDescent="0.25">
      <c r="A6392" s="107" t="s">
        <v>28429</v>
      </c>
      <c r="B6392" s="10" t="s">
        <v>19548</v>
      </c>
      <c r="C6392" s="269" t="s">
        <v>30118</v>
      </c>
      <c r="D6392" s="841" t="s">
        <v>15595</v>
      </c>
      <c r="E6392" s="837">
        <v>7500</v>
      </c>
      <c r="F6392" s="269" t="s">
        <v>30106</v>
      </c>
      <c r="G6392" s="841" t="s">
        <v>30107</v>
      </c>
      <c r="H6392" s="842" t="s">
        <v>29575</v>
      </c>
      <c r="I6392" s="842" t="s">
        <v>19093</v>
      </c>
      <c r="J6392" s="107" t="s">
        <v>19576</v>
      </c>
      <c r="K6392" s="10" t="s">
        <v>28433</v>
      </c>
      <c r="L6392" s="10">
        <v>9</v>
      </c>
      <c r="M6392" s="838">
        <f t="shared" si="67"/>
        <v>67500</v>
      </c>
      <c r="N6392" s="10"/>
      <c r="O6392" s="107">
        <v>6</v>
      </c>
      <c r="P6392" s="838">
        <v>45000</v>
      </c>
      <c r="Q6392" s="10">
        <v>1</v>
      </c>
      <c r="R6392" s="107">
        <v>12</v>
      </c>
    </row>
    <row r="6393" spans="1:18" s="843" customFormat="1" ht="33.75" x14ac:dyDescent="0.25">
      <c r="A6393" s="107" t="s">
        <v>28429</v>
      </c>
      <c r="B6393" s="10" t="s">
        <v>19548</v>
      </c>
      <c r="C6393" s="269" t="s">
        <v>30118</v>
      </c>
      <c r="D6393" s="841" t="s">
        <v>17648</v>
      </c>
      <c r="E6393" s="837">
        <v>12000</v>
      </c>
      <c r="F6393" s="269" t="s">
        <v>30108</v>
      </c>
      <c r="G6393" s="841" t="s">
        <v>30109</v>
      </c>
      <c r="H6393" s="842" t="s">
        <v>15498</v>
      </c>
      <c r="I6393" s="842" t="s">
        <v>19093</v>
      </c>
      <c r="J6393" s="107" t="s">
        <v>19330</v>
      </c>
      <c r="K6393" s="10" t="s">
        <v>28433</v>
      </c>
      <c r="L6393" s="10">
        <v>9</v>
      </c>
      <c r="M6393" s="838">
        <f t="shared" si="67"/>
        <v>108000</v>
      </c>
      <c r="N6393" s="10"/>
      <c r="O6393" s="107">
        <v>6</v>
      </c>
      <c r="P6393" s="838">
        <v>72000</v>
      </c>
      <c r="Q6393" s="10">
        <v>1</v>
      </c>
      <c r="R6393" s="107">
        <v>12</v>
      </c>
    </row>
    <row r="6394" spans="1:18" s="843" customFormat="1" ht="33.75" x14ac:dyDescent="0.25">
      <c r="A6394" s="107" t="s">
        <v>28429</v>
      </c>
      <c r="B6394" s="10" t="s">
        <v>19548</v>
      </c>
      <c r="C6394" s="269" t="s">
        <v>30118</v>
      </c>
      <c r="D6394" s="841" t="s">
        <v>17486</v>
      </c>
      <c r="E6394" s="837">
        <v>6000</v>
      </c>
      <c r="F6394" s="269" t="s">
        <v>30110</v>
      </c>
      <c r="G6394" s="841" t="s">
        <v>30111</v>
      </c>
      <c r="H6394" s="842" t="s">
        <v>30112</v>
      </c>
      <c r="I6394" s="842" t="s">
        <v>19093</v>
      </c>
      <c r="J6394" s="107" t="s">
        <v>19330</v>
      </c>
      <c r="K6394" s="10" t="s">
        <v>28433</v>
      </c>
      <c r="L6394" s="10">
        <v>9</v>
      </c>
      <c r="M6394" s="838">
        <f t="shared" si="67"/>
        <v>54000</v>
      </c>
      <c r="N6394" s="10"/>
      <c r="O6394" s="107">
        <v>6</v>
      </c>
      <c r="P6394" s="838">
        <v>36000</v>
      </c>
      <c r="Q6394" s="10">
        <v>1</v>
      </c>
      <c r="R6394" s="107">
        <v>12</v>
      </c>
    </row>
    <row r="6395" spans="1:18" s="843" customFormat="1" ht="33.75" x14ac:dyDescent="0.25">
      <c r="A6395" s="107" t="s">
        <v>28429</v>
      </c>
      <c r="B6395" s="10" t="s">
        <v>19548</v>
      </c>
      <c r="C6395" s="269" t="s">
        <v>30118</v>
      </c>
      <c r="D6395" s="841" t="s">
        <v>15450</v>
      </c>
      <c r="E6395" s="837">
        <v>9000</v>
      </c>
      <c r="F6395" s="269" t="s">
        <v>30113</v>
      </c>
      <c r="G6395" s="841" t="s">
        <v>30114</v>
      </c>
      <c r="H6395" s="842" t="s">
        <v>15498</v>
      </c>
      <c r="I6395" s="842" t="s">
        <v>19093</v>
      </c>
      <c r="J6395" s="107" t="s">
        <v>19330</v>
      </c>
      <c r="K6395" s="10" t="s">
        <v>28433</v>
      </c>
      <c r="L6395" s="10">
        <v>9</v>
      </c>
      <c r="M6395" s="838">
        <f t="shared" si="67"/>
        <v>81000</v>
      </c>
      <c r="N6395" s="10"/>
      <c r="O6395" s="107">
        <v>6</v>
      </c>
      <c r="P6395" s="838">
        <v>54000</v>
      </c>
      <c r="Q6395" s="10">
        <v>1</v>
      </c>
      <c r="R6395" s="107">
        <v>12</v>
      </c>
    </row>
    <row r="6396" spans="1:18" s="843" customFormat="1" ht="33.75" x14ac:dyDescent="0.25">
      <c r="A6396" s="107" t="s">
        <v>28429</v>
      </c>
      <c r="B6396" s="10" t="s">
        <v>19548</v>
      </c>
      <c r="C6396" s="269" t="s">
        <v>30118</v>
      </c>
      <c r="D6396" s="841" t="s">
        <v>30115</v>
      </c>
      <c r="E6396" s="837">
        <v>1600</v>
      </c>
      <c r="F6396" s="269" t="s">
        <v>30116</v>
      </c>
      <c r="G6396" s="841" t="s">
        <v>30117</v>
      </c>
      <c r="H6396" s="842" t="s">
        <v>29221</v>
      </c>
      <c r="I6396" s="842" t="s">
        <v>19090</v>
      </c>
      <c r="J6396" s="107" t="s">
        <v>19330</v>
      </c>
      <c r="K6396" s="10" t="s">
        <v>28433</v>
      </c>
      <c r="L6396" s="10">
        <v>9</v>
      </c>
      <c r="M6396" s="838">
        <f t="shared" si="67"/>
        <v>14400</v>
      </c>
      <c r="N6396" s="10"/>
      <c r="O6396" s="107"/>
      <c r="P6396" s="838"/>
      <c r="Q6396" s="10"/>
      <c r="R6396" s="107"/>
    </row>
    <row r="6397" spans="1:18" ht="12.75" x14ac:dyDescent="0.2">
      <c r="A6397" s="572"/>
      <c r="B6397" s="573"/>
      <c r="C6397" s="570"/>
      <c r="D6397" s="570"/>
      <c r="E6397" s="570"/>
      <c r="F6397" s="570"/>
      <c r="G6397" s="570"/>
      <c r="H6397" s="570"/>
      <c r="I6397" s="570"/>
      <c r="J6397" s="570"/>
      <c r="K6397" s="571"/>
      <c r="L6397" s="571"/>
      <c r="M6397" s="570"/>
      <c r="N6397" s="571"/>
      <c r="O6397" s="571"/>
      <c r="P6397" s="571"/>
      <c r="Q6397" s="571"/>
      <c r="R6397" s="574"/>
    </row>
    <row r="6398" spans="1:18" x14ac:dyDescent="0.2">
      <c r="A6398" s="839"/>
      <c r="B6398" s="82"/>
      <c r="C6398" s="82"/>
      <c r="D6398" s="83"/>
      <c r="E6398" s="83"/>
      <c r="F6398" s="82"/>
      <c r="G6398" s="83"/>
      <c r="H6398" s="83"/>
      <c r="I6398" s="83"/>
      <c r="J6398" s="83"/>
      <c r="K6398" s="84"/>
      <c r="L6398" s="84"/>
      <c r="M6398" s="83"/>
      <c r="N6398" s="84"/>
      <c r="O6398" s="84"/>
      <c r="P6398" s="84"/>
      <c r="Q6398" s="84"/>
      <c r="R6398" s="575"/>
    </row>
    <row r="6399" spans="1:18" x14ac:dyDescent="0.2">
      <c r="A6399" s="840" t="s">
        <v>193</v>
      </c>
    </row>
    <row r="6400" spans="1:18" x14ac:dyDescent="0.2">
      <c r="A6400" s="840" t="s">
        <v>217</v>
      </c>
    </row>
  </sheetData>
  <autoFilter ref="A4:U4" xr:uid="{EE0B71AC-CFEE-4C47-AF33-956D1AB6992C}"/>
  <mergeCells count="8">
    <mergeCell ref="A1:R1"/>
    <mergeCell ref="A2:B2"/>
    <mergeCell ref="C2:R2"/>
    <mergeCell ref="A3:E3"/>
    <mergeCell ref="F3:J3"/>
    <mergeCell ref="K3:M3"/>
    <mergeCell ref="N3:P3"/>
    <mergeCell ref="Q3:R3"/>
  </mergeCells>
  <pageMargins left="0.70866141732283472" right="0.70866141732283472" top="0.74803149606299213" bottom="0.74803149606299213" header="0.31496062992125984" footer="0.31496062992125984"/>
  <pageSetup paperSize="9" scale="41" orientation="landscape" r:id="rId1"/>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FF1E8-DFCD-406A-8A85-2C7EBD706EA2}">
  <sheetPr>
    <pageSetUpPr fitToPage="1"/>
  </sheetPr>
  <dimension ref="A1:V690"/>
  <sheetViews>
    <sheetView showGridLines="0" tabSelected="1" view="pageBreakPreview" topLeftCell="B3" zoomScale="70" zoomScaleNormal="70" zoomScaleSheetLayoutView="70" workbookViewId="0">
      <selection activeCell="B20" sqref="B20"/>
    </sheetView>
  </sheetViews>
  <sheetFormatPr baseColWidth="10" defaultColWidth="11.42578125" defaultRowHeight="12" x14ac:dyDescent="0.2"/>
  <cols>
    <col min="1" max="1" width="46.28515625" style="25" customWidth="1"/>
    <col min="2" max="3" width="35.42578125" style="25" customWidth="1"/>
    <col min="4" max="8" width="15.5703125" style="25" customWidth="1"/>
    <col min="9" max="16384" width="11.42578125" style="25"/>
  </cols>
  <sheetData>
    <row r="1" spans="1:22" s="22" customFormat="1" ht="20.25" x14ac:dyDescent="0.3">
      <c r="A1" s="1004" t="s">
        <v>209</v>
      </c>
      <c r="B1" s="1004"/>
      <c r="C1" s="1004"/>
      <c r="D1" s="1004"/>
      <c r="E1" s="1004"/>
      <c r="F1" s="1004"/>
      <c r="G1" s="1004"/>
      <c r="H1" s="1004"/>
    </row>
    <row r="2" spans="1:22" s="24" customFormat="1" ht="30.75" customHeight="1" x14ac:dyDescent="0.2">
      <c r="A2" s="57" t="s">
        <v>15376</v>
      </c>
      <c r="B2" s="1003" t="s">
        <v>15375</v>
      </c>
      <c r="C2" s="1003"/>
      <c r="D2" s="1003"/>
      <c r="E2" s="1003"/>
      <c r="F2" s="1003"/>
      <c r="G2" s="1003"/>
      <c r="H2" s="1003"/>
      <c r="I2" s="23"/>
      <c r="J2" s="23"/>
      <c r="K2" s="23"/>
      <c r="L2" s="23"/>
      <c r="M2" s="23"/>
      <c r="N2" s="23"/>
      <c r="O2" s="23"/>
      <c r="P2" s="23"/>
      <c r="Q2" s="23"/>
      <c r="R2" s="23"/>
      <c r="S2" s="23"/>
      <c r="T2" s="23"/>
      <c r="U2" s="23"/>
      <c r="V2" s="23"/>
    </row>
    <row r="3" spans="1:22" x14ac:dyDescent="0.2">
      <c r="A3" s="1005" t="s">
        <v>188</v>
      </c>
      <c r="B3" s="1005" t="s">
        <v>91</v>
      </c>
      <c r="C3" s="1015" t="s">
        <v>187</v>
      </c>
      <c r="D3" s="1015"/>
      <c r="E3" s="1015"/>
      <c r="F3" s="1015"/>
      <c r="G3" s="1015"/>
      <c r="H3" s="1015"/>
    </row>
    <row r="4" spans="1:22" s="26" customFormat="1" ht="36.75" customHeight="1" x14ac:dyDescent="0.2">
      <c r="A4" s="1006"/>
      <c r="B4" s="1006"/>
      <c r="C4" s="86" t="s">
        <v>92</v>
      </c>
      <c r="D4" s="85" t="s">
        <v>186</v>
      </c>
      <c r="E4" s="86" t="s">
        <v>93</v>
      </c>
      <c r="F4" s="85" t="s">
        <v>94</v>
      </c>
      <c r="G4" s="85" t="s">
        <v>95</v>
      </c>
      <c r="H4" s="85" t="s">
        <v>189</v>
      </c>
    </row>
    <row r="5" spans="1:22" x14ac:dyDescent="0.2">
      <c r="A5" s="90"/>
      <c r="B5" s="90"/>
      <c r="C5" s="91"/>
      <c r="D5" s="91"/>
      <c r="E5" s="91"/>
      <c r="F5" s="91"/>
      <c r="G5" s="91"/>
      <c r="H5" s="91"/>
    </row>
    <row r="6" spans="1:22" s="579" customFormat="1" x14ac:dyDescent="0.25">
      <c r="A6" s="577" t="s">
        <v>47</v>
      </c>
      <c r="B6" s="577"/>
      <c r="C6" s="577"/>
      <c r="D6" s="577"/>
      <c r="E6" s="577"/>
      <c r="F6" s="578"/>
      <c r="G6" s="577"/>
      <c r="H6" s="577"/>
    </row>
    <row r="7" spans="1:22" s="582" customFormat="1" x14ac:dyDescent="0.25">
      <c r="A7" s="580" t="s">
        <v>15374</v>
      </c>
      <c r="B7" s="580" t="s">
        <v>15325</v>
      </c>
      <c r="C7" s="580" t="s">
        <v>15046</v>
      </c>
      <c r="D7" s="580" t="s">
        <v>15373</v>
      </c>
      <c r="E7" s="580">
        <v>2003</v>
      </c>
      <c r="F7" s="581" t="s">
        <v>15323</v>
      </c>
      <c r="G7" s="580">
        <v>0</v>
      </c>
      <c r="H7" s="580">
        <v>0</v>
      </c>
    </row>
    <row r="8" spans="1:22" s="582" customFormat="1" x14ac:dyDescent="0.25">
      <c r="A8" s="580"/>
      <c r="B8" s="580"/>
      <c r="C8" s="580"/>
      <c r="D8" s="580"/>
      <c r="E8" s="580"/>
      <c r="F8" s="581"/>
      <c r="G8" s="580"/>
      <c r="H8" s="580"/>
    </row>
    <row r="9" spans="1:22" s="579" customFormat="1" x14ac:dyDescent="0.25">
      <c r="A9" s="577" t="s">
        <v>48</v>
      </c>
      <c r="B9" s="577"/>
      <c r="C9" s="577"/>
      <c r="D9" s="577"/>
      <c r="E9" s="577"/>
      <c r="F9" s="578"/>
      <c r="G9" s="577"/>
      <c r="H9" s="577"/>
    </row>
    <row r="10" spans="1:22" s="582" customFormat="1" x14ac:dyDescent="0.25">
      <c r="A10" s="580" t="s">
        <v>15372</v>
      </c>
      <c r="B10" s="580" t="s">
        <v>15325</v>
      </c>
      <c r="C10" s="580" t="s">
        <v>15046</v>
      </c>
      <c r="D10" s="580" t="s">
        <v>15371</v>
      </c>
      <c r="E10" s="580">
        <v>1999</v>
      </c>
      <c r="F10" s="581" t="s">
        <v>15323</v>
      </c>
      <c r="G10" s="580">
        <v>0.47</v>
      </c>
      <c r="H10" s="580">
        <v>0.47</v>
      </c>
    </row>
    <row r="11" spans="1:22" s="582" customFormat="1" ht="24" x14ac:dyDescent="0.25">
      <c r="A11" s="580" t="s">
        <v>15370</v>
      </c>
      <c r="B11" s="580" t="s">
        <v>15325</v>
      </c>
      <c r="C11" s="580" t="s">
        <v>15046</v>
      </c>
      <c r="D11" s="580" t="s">
        <v>15369</v>
      </c>
      <c r="E11" s="580">
        <v>2001</v>
      </c>
      <c r="F11" s="581" t="s">
        <v>15323</v>
      </c>
      <c r="G11" s="580">
        <v>1635.47</v>
      </c>
      <c r="H11" s="580">
        <v>1635.47</v>
      </c>
    </row>
    <row r="12" spans="1:22" s="582" customFormat="1" ht="24" x14ac:dyDescent="0.25">
      <c r="A12" s="580" t="s">
        <v>15368</v>
      </c>
      <c r="B12" s="580" t="s">
        <v>15325</v>
      </c>
      <c r="C12" s="580" t="s">
        <v>15046</v>
      </c>
      <c r="D12" s="580" t="s">
        <v>15367</v>
      </c>
      <c r="E12" s="580">
        <v>2009</v>
      </c>
      <c r="F12" s="581" t="s">
        <v>15323</v>
      </c>
      <c r="G12" s="580">
        <v>2.36</v>
      </c>
      <c r="H12" s="580">
        <v>2.36</v>
      </c>
    </row>
    <row r="13" spans="1:22" s="582" customFormat="1" ht="24" x14ac:dyDescent="0.25">
      <c r="A13" s="580" t="s">
        <v>15366</v>
      </c>
      <c r="B13" s="580" t="s">
        <v>15325</v>
      </c>
      <c r="C13" s="580" t="s">
        <v>15046</v>
      </c>
      <c r="D13" s="580" t="s">
        <v>15365</v>
      </c>
      <c r="E13" s="580">
        <v>2009</v>
      </c>
      <c r="F13" s="581" t="s">
        <v>15323</v>
      </c>
      <c r="G13" s="580">
        <v>982.97</v>
      </c>
      <c r="H13" s="580">
        <v>982.97</v>
      </c>
    </row>
    <row r="14" spans="1:22" s="582" customFormat="1" ht="24" x14ac:dyDescent="0.25">
      <c r="A14" s="580" t="s">
        <v>15364</v>
      </c>
      <c r="B14" s="580" t="s">
        <v>15325</v>
      </c>
      <c r="C14" s="580" t="s">
        <v>15046</v>
      </c>
      <c r="D14" s="580" t="s">
        <v>15363</v>
      </c>
      <c r="E14" s="580">
        <v>2009</v>
      </c>
      <c r="F14" s="581" t="s">
        <v>15323</v>
      </c>
      <c r="G14" s="580">
        <v>902.6</v>
      </c>
      <c r="H14" s="580">
        <v>902.6</v>
      </c>
    </row>
    <row r="15" spans="1:22" s="582" customFormat="1" ht="24" x14ac:dyDescent="0.25">
      <c r="A15" s="580" t="s">
        <v>15362</v>
      </c>
      <c r="B15" s="580" t="s">
        <v>15325</v>
      </c>
      <c r="C15" s="580" t="s">
        <v>15046</v>
      </c>
      <c r="D15" s="580" t="s">
        <v>15361</v>
      </c>
      <c r="E15" s="580">
        <v>2009</v>
      </c>
      <c r="F15" s="581" t="s">
        <v>15331</v>
      </c>
      <c r="G15" s="580">
        <v>1900.85</v>
      </c>
      <c r="H15" s="580">
        <v>1900.85</v>
      </c>
    </row>
    <row r="16" spans="1:22" s="582" customFormat="1" ht="24" x14ac:dyDescent="0.25">
      <c r="A16" s="580" t="s">
        <v>15360</v>
      </c>
      <c r="B16" s="580" t="s">
        <v>15325</v>
      </c>
      <c r="C16" s="580" t="s">
        <v>15046</v>
      </c>
      <c r="D16" s="580" t="s">
        <v>15359</v>
      </c>
      <c r="E16" s="580">
        <v>2009</v>
      </c>
      <c r="F16" s="581" t="s">
        <v>15323</v>
      </c>
      <c r="G16" s="580">
        <v>2479.2199999999998</v>
      </c>
      <c r="H16" s="580">
        <v>3018.48</v>
      </c>
    </row>
    <row r="17" spans="1:8" s="582" customFormat="1" x14ac:dyDescent="0.25">
      <c r="A17" s="580" t="s">
        <v>15358</v>
      </c>
      <c r="B17" s="580" t="s">
        <v>15325</v>
      </c>
      <c r="C17" s="580" t="s">
        <v>15046</v>
      </c>
      <c r="D17" s="580" t="s">
        <v>15357</v>
      </c>
      <c r="E17" s="580">
        <v>2013</v>
      </c>
      <c r="F17" s="581" t="s">
        <v>15323</v>
      </c>
      <c r="G17" s="580">
        <v>1861390.02</v>
      </c>
      <c r="H17" s="580"/>
    </row>
    <row r="18" spans="1:8" s="582" customFormat="1" x14ac:dyDescent="0.25">
      <c r="A18" s="580"/>
      <c r="B18" s="580"/>
      <c r="C18" s="580"/>
      <c r="D18" s="580"/>
      <c r="E18" s="580"/>
      <c r="F18" s="581"/>
      <c r="G18" s="580"/>
      <c r="H18" s="580"/>
    </row>
    <row r="19" spans="1:8" s="579" customFormat="1" ht="24.4" customHeight="1" x14ac:dyDescent="0.25">
      <c r="A19" s="577" t="s">
        <v>30119</v>
      </c>
      <c r="B19" s="577"/>
      <c r="C19" s="577"/>
      <c r="D19" s="577"/>
      <c r="E19" s="577"/>
      <c r="F19" s="578"/>
      <c r="G19" s="577"/>
      <c r="H19" s="577"/>
    </row>
    <row r="20" spans="1:8" s="582" customFormat="1" ht="24" x14ac:dyDescent="0.25">
      <c r="A20" s="580" t="s">
        <v>15356</v>
      </c>
      <c r="B20" s="580" t="s">
        <v>15325</v>
      </c>
      <c r="C20" s="580" t="s">
        <v>15046</v>
      </c>
      <c r="D20" s="580" t="s">
        <v>15355</v>
      </c>
      <c r="E20" s="580">
        <v>2018</v>
      </c>
      <c r="F20" s="581" t="s">
        <v>15323</v>
      </c>
      <c r="G20" s="580">
        <v>0</v>
      </c>
      <c r="H20" s="580">
        <v>0</v>
      </c>
    </row>
    <row r="21" spans="1:8" s="582" customFormat="1" ht="24" x14ac:dyDescent="0.25">
      <c r="A21" s="580" t="s">
        <v>15354</v>
      </c>
      <c r="B21" s="580" t="s">
        <v>15325</v>
      </c>
      <c r="C21" s="580" t="s">
        <v>15046</v>
      </c>
      <c r="D21" s="580" t="s">
        <v>15353</v>
      </c>
      <c r="E21" s="580">
        <v>2019</v>
      </c>
      <c r="F21" s="581" t="s">
        <v>15323</v>
      </c>
      <c r="G21" s="580">
        <v>38008</v>
      </c>
      <c r="H21" s="580">
        <v>36261.49</v>
      </c>
    </row>
    <row r="22" spans="1:8" s="582" customFormat="1" ht="24" x14ac:dyDescent="0.25">
      <c r="A22" s="580" t="s">
        <v>15352</v>
      </c>
      <c r="B22" s="580" t="s">
        <v>15325</v>
      </c>
      <c r="C22" s="580" t="s">
        <v>15046</v>
      </c>
      <c r="D22" s="580" t="s">
        <v>15351</v>
      </c>
      <c r="E22" s="580">
        <v>2020</v>
      </c>
      <c r="F22" s="581" t="s">
        <v>15323</v>
      </c>
      <c r="G22" s="580">
        <v>0</v>
      </c>
      <c r="H22" s="580">
        <v>0</v>
      </c>
    </row>
    <row r="23" spans="1:8" s="582" customFormat="1" ht="24" x14ac:dyDescent="0.25">
      <c r="A23" s="580" t="s">
        <v>15350</v>
      </c>
      <c r="B23" s="580" t="s">
        <v>15325</v>
      </c>
      <c r="C23" s="580" t="s">
        <v>15046</v>
      </c>
      <c r="D23" s="580" t="s">
        <v>15349</v>
      </c>
      <c r="E23" s="580">
        <v>2020</v>
      </c>
      <c r="F23" s="581" t="s">
        <v>15323</v>
      </c>
      <c r="G23" s="580">
        <v>0</v>
      </c>
      <c r="H23" s="580">
        <v>0</v>
      </c>
    </row>
    <row r="24" spans="1:8" s="582" customFormat="1" x14ac:dyDescent="0.25">
      <c r="A24" s="580"/>
      <c r="B24" s="580"/>
      <c r="C24" s="580"/>
      <c r="D24" s="580"/>
      <c r="E24" s="580"/>
      <c r="F24" s="581"/>
      <c r="G24" s="580"/>
      <c r="H24" s="580"/>
    </row>
    <row r="25" spans="1:8" s="579" customFormat="1" x14ac:dyDescent="0.25">
      <c r="A25" s="577" t="s">
        <v>50</v>
      </c>
      <c r="B25" s="577"/>
      <c r="C25" s="577"/>
      <c r="D25" s="577"/>
      <c r="E25" s="577"/>
      <c r="F25" s="578"/>
      <c r="G25" s="577"/>
      <c r="H25" s="577"/>
    </row>
    <row r="26" spans="1:8" s="582" customFormat="1" ht="24" x14ac:dyDescent="0.25">
      <c r="A26" s="580" t="s">
        <v>15348</v>
      </c>
      <c r="B26" s="580" t="s">
        <v>15325</v>
      </c>
      <c r="C26" s="580" t="s">
        <v>15046</v>
      </c>
      <c r="D26" s="580" t="s">
        <v>15347</v>
      </c>
      <c r="E26" s="580">
        <v>2001</v>
      </c>
      <c r="F26" s="581" t="s">
        <v>15323</v>
      </c>
      <c r="G26" s="580">
        <v>9.5299999999999994</v>
      </c>
      <c r="H26" s="580">
        <v>9.5299999999999994</v>
      </c>
    </row>
    <row r="27" spans="1:8" s="582" customFormat="1" ht="24" x14ac:dyDescent="0.25">
      <c r="A27" s="580" t="s">
        <v>15346</v>
      </c>
      <c r="B27" s="580" t="s">
        <v>15325</v>
      </c>
      <c r="C27" s="580" t="s">
        <v>15046</v>
      </c>
      <c r="D27" s="580" t="s">
        <v>15345</v>
      </c>
      <c r="E27" s="580">
        <v>2016</v>
      </c>
      <c r="F27" s="581" t="s">
        <v>15323</v>
      </c>
      <c r="G27" s="580">
        <v>116654.39999999999</v>
      </c>
      <c r="H27" s="580">
        <v>11654.4</v>
      </c>
    </row>
    <row r="28" spans="1:8" s="582" customFormat="1" ht="24" x14ac:dyDescent="0.25">
      <c r="A28" s="580" t="s">
        <v>15344</v>
      </c>
      <c r="B28" s="580" t="s">
        <v>15325</v>
      </c>
      <c r="C28" s="580" t="s">
        <v>15046</v>
      </c>
      <c r="D28" s="580" t="s">
        <v>15343</v>
      </c>
      <c r="E28" s="580">
        <v>2019</v>
      </c>
      <c r="F28" s="581" t="s">
        <v>15323</v>
      </c>
      <c r="G28" s="580">
        <v>5853694.0700000003</v>
      </c>
      <c r="H28" s="580">
        <v>4353694.07</v>
      </c>
    </row>
    <row r="29" spans="1:8" s="582" customFormat="1" x14ac:dyDescent="0.25">
      <c r="A29" s="580"/>
      <c r="B29" s="580"/>
      <c r="C29" s="580"/>
      <c r="D29" s="580"/>
      <c r="E29" s="580"/>
      <c r="F29" s="581"/>
      <c r="G29" s="580"/>
      <c r="H29" s="580"/>
    </row>
    <row r="30" spans="1:8" s="579" customFormat="1" x14ac:dyDescent="0.25">
      <c r="A30" s="577" t="s">
        <v>51</v>
      </c>
      <c r="B30" s="577"/>
      <c r="C30" s="577"/>
      <c r="D30" s="577"/>
      <c r="E30" s="577"/>
      <c r="F30" s="578"/>
      <c r="G30" s="577"/>
      <c r="H30" s="577"/>
    </row>
    <row r="31" spans="1:8" s="582" customFormat="1" ht="24" x14ac:dyDescent="0.25">
      <c r="A31" s="580" t="s">
        <v>15342</v>
      </c>
      <c r="B31" s="580"/>
      <c r="C31" s="580"/>
      <c r="D31" s="580"/>
      <c r="E31" s="580"/>
      <c r="F31" s="581"/>
      <c r="G31" s="580"/>
      <c r="H31" s="580"/>
    </row>
    <row r="32" spans="1:8" s="582" customFormat="1" ht="24" x14ac:dyDescent="0.25">
      <c r="A32" s="580" t="s">
        <v>15341</v>
      </c>
      <c r="B32" s="580" t="s">
        <v>15325</v>
      </c>
      <c r="C32" s="580" t="s">
        <v>15046</v>
      </c>
      <c r="D32" s="580" t="s">
        <v>15340</v>
      </c>
      <c r="E32" s="580">
        <v>2013</v>
      </c>
      <c r="F32" s="581" t="s">
        <v>15323</v>
      </c>
      <c r="G32" s="580">
        <v>79544554.239999995</v>
      </c>
      <c r="H32" s="580">
        <v>79544554.239999995</v>
      </c>
    </row>
    <row r="33" spans="1:8" s="582" customFormat="1" ht="24" x14ac:dyDescent="0.25">
      <c r="A33" s="580" t="s">
        <v>15339</v>
      </c>
      <c r="B33" s="580" t="s">
        <v>15325</v>
      </c>
      <c r="C33" s="580" t="s">
        <v>15046</v>
      </c>
      <c r="D33" s="580" t="s">
        <v>15338</v>
      </c>
      <c r="E33" s="580">
        <v>2015</v>
      </c>
      <c r="F33" s="581" t="s">
        <v>15323</v>
      </c>
      <c r="G33" s="580">
        <v>0</v>
      </c>
      <c r="H33" s="580">
        <v>0</v>
      </c>
    </row>
    <row r="34" spans="1:8" s="582" customFormat="1" ht="24" x14ac:dyDescent="0.25">
      <c r="A34" s="580" t="s">
        <v>15337</v>
      </c>
      <c r="B34" s="580" t="s">
        <v>15325</v>
      </c>
      <c r="C34" s="580" t="s">
        <v>15046</v>
      </c>
      <c r="D34" s="580" t="s">
        <v>15336</v>
      </c>
      <c r="E34" s="580">
        <v>2018</v>
      </c>
      <c r="F34" s="581" t="s">
        <v>15323</v>
      </c>
      <c r="G34" s="580">
        <v>12819.86</v>
      </c>
      <c r="H34" s="580">
        <v>12819.86</v>
      </c>
    </row>
    <row r="35" spans="1:8" s="582" customFormat="1" x14ac:dyDescent="0.25">
      <c r="A35" s="580"/>
      <c r="B35" s="580"/>
      <c r="C35" s="580"/>
      <c r="D35" s="580"/>
      <c r="E35" s="580"/>
      <c r="F35" s="581"/>
      <c r="G35" s="580"/>
      <c r="H35" s="580"/>
    </row>
    <row r="36" spans="1:8" s="582" customFormat="1" x14ac:dyDescent="0.25">
      <c r="A36" s="577" t="s">
        <v>97</v>
      </c>
      <c r="B36" s="580"/>
      <c r="C36" s="580"/>
      <c r="D36" s="580"/>
      <c r="E36" s="580"/>
      <c r="F36" s="581"/>
      <c r="G36" s="580"/>
      <c r="H36" s="580"/>
    </row>
    <row r="37" spans="1:8" s="582" customFormat="1" ht="24" x14ac:dyDescent="0.25">
      <c r="A37" s="580" t="s">
        <v>15335</v>
      </c>
      <c r="B37" s="580" t="s">
        <v>15325</v>
      </c>
      <c r="C37" s="580" t="s">
        <v>15046</v>
      </c>
      <c r="D37" s="580" t="s">
        <v>15334</v>
      </c>
      <c r="E37" s="580">
        <v>2002</v>
      </c>
      <c r="F37" s="578" t="s">
        <v>15331</v>
      </c>
      <c r="G37" s="577">
        <v>135.78</v>
      </c>
      <c r="H37" s="577">
        <v>111.78</v>
      </c>
    </row>
    <row r="38" spans="1:8" s="582" customFormat="1" ht="24" x14ac:dyDescent="0.25">
      <c r="A38" s="580" t="s">
        <v>15333</v>
      </c>
      <c r="B38" s="580" t="s">
        <v>15325</v>
      </c>
      <c r="C38" s="580" t="s">
        <v>15046</v>
      </c>
      <c r="D38" s="580" t="s">
        <v>15332</v>
      </c>
      <c r="E38" s="580">
        <v>2002</v>
      </c>
      <c r="F38" s="578" t="s">
        <v>15331</v>
      </c>
      <c r="G38" s="577">
        <v>65.31</v>
      </c>
      <c r="H38" s="577">
        <v>41.31</v>
      </c>
    </row>
    <row r="39" spans="1:8" s="582" customFormat="1" ht="24" x14ac:dyDescent="0.25">
      <c r="A39" s="580" t="s">
        <v>15330</v>
      </c>
      <c r="B39" s="580" t="s">
        <v>15325</v>
      </c>
      <c r="C39" s="580" t="s">
        <v>15046</v>
      </c>
      <c r="D39" s="580" t="s">
        <v>15329</v>
      </c>
      <c r="E39" s="580">
        <v>2002</v>
      </c>
      <c r="F39" s="581" t="s">
        <v>15323</v>
      </c>
      <c r="G39" s="580">
        <v>74.09</v>
      </c>
      <c r="H39" s="580">
        <v>14.09</v>
      </c>
    </row>
    <row r="40" spans="1:8" s="582" customFormat="1" ht="24" x14ac:dyDescent="0.25">
      <c r="A40" s="580" t="s">
        <v>15328</v>
      </c>
      <c r="B40" s="580" t="s">
        <v>15325</v>
      </c>
      <c r="C40" s="580" t="s">
        <v>15046</v>
      </c>
      <c r="D40" s="580" t="s">
        <v>15327</v>
      </c>
      <c r="E40" s="580">
        <v>2018</v>
      </c>
      <c r="F40" s="581" t="s">
        <v>15323</v>
      </c>
      <c r="G40" s="580">
        <v>0</v>
      </c>
      <c r="H40" s="580">
        <v>0</v>
      </c>
    </row>
    <row r="41" spans="1:8" s="582" customFormat="1" x14ac:dyDescent="0.25">
      <c r="A41" s="580" t="s">
        <v>15326</v>
      </c>
      <c r="B41" s="580" t="s">
        <v>15325</v>
      </c>
      <c r="C41" s="580" t="s">
        <v>15046</v>
      </c>
      <c r="D41" s="580" t="s">
        <v>15324</v>
      </c>
      <c r="E41" s="580">
        <v>2016</v>
      </c>
      <c r="F41" s="581" t="s">
        <v>15323</v>
      </c>
      <c r="G41" s="580">
        <v>106.31</v>
      </c>
      <c r="H41" s="580">
        <v>106.31</v>
      </c>
    </row>
    <row r="42" spans="1:8" x14ac:dyDescent="0.2">
      <c r="A42" s="90"/>
      <c r="B42" s="90"/>
      <c r="C42" s="90"/>
      <c r="D42" s="90"/>
      <c r="E42" s="90"/>
      <c r="F42" s="492"/>
      <c r="G42" s="452"/>
      <c r="H42" s="452"/>
    </row>
    <row r="43" spans="1:8" ht="18" x14ac:dyDescent="0.25">
      <c r="A43" s="87" t="s">
        <v>7</v>
      </c>
      <c r="B43" s="88"/>
      <c r="C43" s="89"/>
      <c r="D43" s="89"/>
      <c r="E43" s="89"/>
      <c r="F43" s="89"/>
      <c r="G43" s="531"/>
      <c r="H43" s="531"/>
    </row>
    <row r="44" spans="1:8" ht="18" x14ac:dyDescent="0.25">
      <c r="A44" s="564"/>
      <c r="B44" s="563"/>
      <c r="C44" s="562"/>
      <c r="D44" s="562"/>
      <c r="E44" s="562"/>
      <c r="F44" s="562"/>
      <c r="G44" s="561"/>
      <c r="H44" s="561"/>
    </row>
    <row r="45" spans="1:8" x14ac:dyDescent="0.2">
      <c r="A45" s="1005" t="s">
        <v>188</v>
      </c>
      <c r="B45" s="1005" t="s">
        <v>91</v>
      </c>
      <c r="C45" s="1015" t="s">
        <v>187</v>
      </c>
      <c r="D45" s="1015"/>
      <c r="E45" s="1015"/>
      <c r="F45" s="1015"/>
      <c r="G45" s="1015"/>
      <c r="H45" s="1015"/>
    </row>
    <row r="46" spans="1:8" ht="24" x14ac:dyDescent="0.2">
      <c r="A46" s="1006"/>
      <c r="B46" s="1006"/>
      <c r="C46" s="85" t="s">
        <v>92</v>
      </c>
      <c r="D46" s="85" t="s">
        <v>186</v>
      </c>
      <c r="E46" s="86" t="s">
        <v>93</v>
      </c>
      <c r="F46" s="85" t="s">
        <v>94</v>
      </c>
      <c r="G46" s="85" t="s">
        <v>95</v>
      </c>
      <c r="H46" s="85" t="s">
        <v>189</v>
      </c>
    </row>
    <row r="47" spans="1:8" x14ac:dyDescent="0.2">
      <c r="A47" s="90"/>
      <c r="B47" s="90"/>
      <c r="C47" s="454"/>
      <c r="D47" s="91"/>
      <c r="E47" s="91"/>
      <c r="F47" s="91"/>
      <c r="G47" s="91"/>
      <c r="H47" s="91"/>
    </row>
    <row r="48" spans="1:8" s="588" customFormat="1" ht="22.5" x14ac:dyDescent="0.25">
      <c r="A48" s="584" t="s">
        <v>47</v>
      </c>
      <c r="B48" s="583" t="s">
        <v>15322</v>
      </c>
      <c r="C48" s="585" t="s">
        <v>15188</v>
      </c>
      <c r="D48" s="586" t="s">
        <v>15321</v>
      </c>
      <c r="E48" s="586">
        <v>2003</v>
      </c>
      <c r="F48" s="585" t="s">
        <v>15051</v>
      </c>
      <c r="G48" s="587">
        <v>0</v>
      </c>
      <c r="H48" s="580">
        <v>0</v>
      </c>
    </row>
    <row r="49" spans="1:8" s="588" customFormat="1" x14ac:dyDescent="0.25">
      <c r="A49" s="584"/>
      <c r="B49" s="583"/>
      <c r="C49" s="585"/>
      <c r="D49" s="589"/>
      <c r="E49" s="589"/>
      <c r="F49" s="589"/>
      <c r="G49" s="589"/>
      <c r="H49" s="589"/>
    </row>
    <row r="50" spans="1:8" s="588" customFormat="1" ht="22.5" x14ac:dyDescent="0.25">
      <c r="A50" s="584" t="s">
        <v>48</v>
      </c>
      <c r="B50" s="583" t="s">
        <v>15322</v>
      </c>
      <c r="C50" s="585" t="s">
        <v>15188</v>
      </c>
      <c r="D50" s="586" t="s">
        <v>15321</v>
      </c>
      <c r="E50" s="586">
        <v>2013</v>
      </c>
      <c r="F50" s="585" t="s">
        <v>15051</v>
      </c>
      <c r="G50" s="589">
        <v>2239723.79</v>
      </c>
      <c r="H50" s="590">
        <v>3900794.24</v>
      </c>
    </row>
    <row r="51" spans="1:8" s="588" customFormat="1" x14ac:dyDescent="0.25">
      <c r="A51" s="584"/>
      <c r="B51" s="583"/>
      <c r="C51" s="585"/>
      <c r="D51" s="589"/>
      <c r="E51" s="589"/>
      <c r="F51" s="589"/>
      <c r="G51" s="589"/>
      <c r="H51" s="589"/>
    </row>
    <row r="52" spans="1:8" s="588" customFormat="1" ht="24" x14ac:dyDescent="0.25">
      <c r="A52" s="584" t="s">
        <v>30120</v>
      </c>
      <c r="B52" s="583" t="s">
        <v>15322</v>
      </c>
      <c r="C52" s="585" t="s">
        <v>15188</v>
      </c>
      <c r="D52" s="586" t="s">
        <v>15321</v>
      </c>
      <c r="E52" s="586">
        <v>2018</v>
      </c>
      <c r="F52" s="585" t="s">
        <v>15051</v>
      </c>
      <c r="G52" s="589">
        <v>24565064.91</v>
      </c>
      <c r="H52" s="590">
        <v>24036138.649999999</v>
      </c>
    </row>
    <row r="53" spans="1:8" s="588" customFormat="1" x14ac:dyDescent="0.25">
      <c r="A53" s="584"/>
      <c r="B53" s="583"/>
      <c r="C53" s="585"/>
      <c r="D53" s="589"/>
      <c r="E53" s="589"/>
      <c r="F53" s="589"/>
      <c r="G53" s="589"/>
      <c r="H53" s="589"/>
    </row>
    <row r="54" spans="1:8" s="588" customFormat="1" ht="22.5" x14ac:dyDescent="0.25">
      <c r="A54" s="584" t="s">
        <v>50</v>
      </c>
      <c r="B54" s="583" t="s">
        <v>15322</v>
      </c>
      <c r="C54" s="585" t="s">
        <v>15188</v>
      </c>
      <c r="D54" s="586" t="s">
        <v>15321</v>
      </c>
      <c r="E54" s="586">
        <v>2019</v>
      </c>
      <c r="F54" s="585" t="s">
        <v>15051</v>
      </c>
      <c r="G54" s="589">
        <v>2268491.83</v>
      </c>
      <c r="H54" s="590">
        <v>0</v>
      </c>
    </row>
    <row r="55" spans="1:8" s="588" customFormat="1" x14ac:dyDescent="0.25">
      <c r="A55" s="584"/>
      <c r="B55" s="583"/>
      <c r="C55" s="585"/>
      <c r="D55" s="589"/>
      <c r="E55" s="589"/>
      <c r="F55" s="589"/>
      <c r="G55" s="589"/>
      <c r="H55" s="589"/>
    </row>
    <row r="56" spans="1:8" s="588" customFormat="1" ht="22.5" x14ac:dyDescent="0.25">
      <c r="A56" s="584" t="s">
        <v>51</v>
      </c>
      <c r="B56" s="583" t="s">
        <v>15322</v>
      </c>
      <c r="C56" s="585" t="s">
        <v>15188</v>
      </c>
      <c r="D56" s="586" t="s">
        <v>15321</v>
      </c>
      <c r="E56" s="586">
        <v>2013</v>
      </c>
      <c r="F56" s="585" t="s">
        <v>15051</v>
      </c>
      <c r="G56" s="589">
        <v>32057188.370000001</v>
      </c>
      <c r="H56" s="590"/>
    </row>
    <row r="57" spans="1:8" s="588" customFormat="1" x14ac:dyDescent="0.25">
      <c r="A57" s="584" t="s">
        <v>52</v>
      </c>
      <c r="B57" s="584"/>
      <c r="C57" s="589"/>
      <c r="D57" s="589"/>
      <c r="E57" s="589"/>
      <c r="F57" s="589"/>
      <c r="G57" s="589"/>
      <c r="H57" s="589">
        <v>34098943.729999997</v>
      </c>
    </row>
    <row r="58" spans="1:8" s="588" customFormat="1" x14ac:dyDescent="0.25">
      <c r="A58" s="584" t="s">
        <v>53</v>
      </c>
      <c r="B58" s="584"/>
      <c r="C58" s="589"/>
      <c r="D58" s="589"/>
      <c r="E58" s="589"/>
      <c r="F58" s="589"/>
      <c r="G58" s="589"/>
      <c r="H58" s="589"/>
    </row>
    <row r="59" spans="1:8" s="588" customFormat="1" x14ac:dyDescent="0.25">
      <c r="A59" s="584" t="s">
        <v>54</v>
      </c>
      <c r="B59" s="584"/>
      <c r="C59" s="589"/>
      <c r="D59" s="589"/>
      <c r="E59" s="589"/>
      <c r="F59" s="589"/>
      <c r="G59" s="589"/>
      <c r="H59" s="580">
        <v>0</v>
      </c>
    </row>
    <row r="60" spans="1:8" s="588" customFormat="1" x14ac:dyDescent="0.25">
      <c r="A60" s="584" t="s">
        <v>55</v>
      </c>
      <c r="B60" s="584"/>
      <c r="C60" s="589"/>
      <c r="D60" s="589"/>
      <c r="E60" s="589"/>
      <c r="F60" s="589"/>
      <c r="G60" s="589"/>
      <c r="H60" s="580">
        <v>0</v>
      </c>
    </row>
    <row r="61" spans="1:8" s="588" customFormat="1" x14ac:dyDescent="0.25">
      <c r="A61" s="584" t="s">
        <v>56</v>
      </c>
      <c r="B61" s="584"/>
      <c r="C61" s="589"/>
      <c r="D61" s="589"/>
      <c r="E61" s="589"/>
      <c r="F61" s="589"/>
      <c r="G61" s="589"/>
      <c r="H61" s="580">
        <v>0</v>
      </c>
    </row>
    <row r="62" spans="1:8" s="588" customFormat="1" x14ac:dyDescent="0.25">
      <c r="A62" s="584" t="s">
        <v>97</v>
      </c>
      <c r="B62" s="584"/>
      <c r="C62" s="589"/>
      <c r="D62" s="589"/>
      <c r="E62" s="589"/>
      <c r="F62" s="589"/>
      <c r="G62" s="589"/>
      <c r="H62" s="580">
        <v>0</v>
      </c>
    </row>
    <row r="63" spans="1:8" s="588" customFormat="1" x14ac:dyDescent="0.25">
      <c r="A63" s="584"/>
      <c r="B63" s="584"/>
      <c r="C63" s="584"/>
      <c r="D63" s="584"/>
      <c r="E63" s="584"/>
      <c r="F63" s="584"/>
      <c r="G63" s="584"/>
      <c r="H63" s="584"/>
    </row>
    <row r="64" spans="1:8" ht="18" x14ac:dyDescent="0.25">
      <c r="A64" s="87" t="s">
        <v>7</v>
      </c>
      <c r="B64" s="88"/>
      <c r="C64" s="89"/>
      <c r="D64" s="89"/>
      <c r="E64" s="89"/>
      <c r="F64" s="89"/>
      <c r="G64" s="89"/>
      <c r="H64" s="89"/>
    </row>
    <row r="66" spans="1:8" x14ac:dyDescent="0.2">
      <c r="A66" s="1005" t="s">
        <v>188</v>
      </c>
      <c r="B66" s="1005" t="s">
        <v>91</v>
      </c>
      <c r="C66" s="1015" t="s">
        <v>187</v>
      </c>
      <c r="D66" s="1015"/>
      <c r="E66" s="1015"/>
      <c r="F66" s="1015"/>
      <c r="G66" s="1015"/>
      <c r="H66" s="1015"/>
    </row>
    <row r="67" spans="1:8" ht="24" x14ac:dyDescent="0.2">
      <c r="A67" s="1006"/>
      <c r="B67" s="1006"/>
      <c r="C67" s="85" t="s">
        <v>92</v>
      </c>
      <c r="D67" s="85" t="s">
        <v>186</v>
      </c>
      <c r="E67" s="86" t="s">
        <v>93</v>
      </c>
      <c r="F67" s="85" t="s">
        <v>94</v>
      </c>
      <c r="G67" s="85" t="s">
        <v>95</v>
      </c>
      <c r="H67" s="85" t="s">
        <v>189</v>
      </c>
    </row>
    <row r="68" spans="1:8" x14ac:dyDescent="0.2">
      <c r="A68" s="90"/>
      <c r="B68" s="90"/>
      <c r="C68" s="91"/>
      <c r="D68" s="91"/>
      <c r="E68" s="91"/>
      <c r="F68" s="91"/>
      <c r="G68" s="560"/>
      <c r="H68" s="560"/>
    </row>
    <row r="69" spans="1:8" s="65" customFormat="1" x14ac:dyDescent="0.2">
      <c r="A69" s="478" t="s">
        <v>47</v>
      </c>
      <c r="B69" s="1044" t="s">
        <v>15291</v>
      </c>
      <c r="C69" s="498"/>
      <c r="D69" s="498"/>
      <c r="E69" s="498"/>
      <c r="F69" s="498"/>
      <c r="G69" s="592"/>
      <c r="H69" s="592"/>
    </row>
    <row r="70" spans="1:8" ht="24" x14ac:dyDescent="0.2">
      <c r="A70" s="591" t="s">
        <v>15313</v>
      </c>
      <c r="B70" s="1045"/>
      <c r="C70" s="91" t="s">
        <v>15298</v>
      </c>
      <c r="D70" s="91" t="s">
        <v>15294</v>
      </c>
      <c r="E70" s="547">
        <v>2009</v>
      </c>
      <c r="F70" s="91" t="s">
        <v>15158</v>
      </c>
      <c r="G70" s="558" t="s">
        <v>354</v>
      </c>
      <c r="H70" s="558" t="s">
        <v>354</v>
      </c>
    </row>
    <row r="71" spans="1:8" ht="24" x14ac:dyDescent="0.2">
      <c r="A71" s="591" t="s">
        <v>15320</v>
      </c>
      <c r="B71" s="1046"/>
      <c r="C71" s="91" t="s">
        <v>15298</v>
      </c>
      <c r="D71" s="91" t="s">
        <v>15292</v>
      </c>
      <c r="E71" s="547">
        <v>2009</v>
      </c>
      <c r="F71" s="91" t="s">
        <v>15158</v>
      </c>
      <c r="G71" s="558">
        <v>20190378.82</v>
      </c>
      <c r="H71" s="558">
        <v>43408512.93</v>
      </c>
    </row>
    <row r="72" spans="1:8" x14ac:dyDescent="0.2">
      <c r="A72" s="559"/>
      <c r="B72" s="90"/>
      <c r="C72" s="91"/>
      <c r="D72" s="91"/>
      <c r="E72" s="547"/>
      <c r="F72" s="91"/>
      <c r="G72" s="558"/>
      <c r="H72" s="558"/>
    </row>
    <row r="73" spans="1:8" s="65" customFormat="1" x14ac:dyDescent="0.2">
      <c r="A73" s="478" t="s">
        <v>48</v>
      </c>
      <c r="B73" s="1041" t="s">
        <v>15291</v>
      </c>
      <c r="C73" s="498"/>
      <c r="D73" s="498"/>
      <c r="E73" s="593"/>
      <c r="F73" s="498"/>
      <c r="G73" s="594"/>
      <c r="H73" s="594"/>
    </row>
    <row r="74" spans="1:8" ht="24" x14ac:dyDescent="0.2">
      <c r="A74" s="591" t="s">
        <v>15313</v>
      </c>
      <c r="B74" s="1042"/>
      <c r="C74" s="91" t="s">
        <v>15298</v>
      </c>
      <c r="D74" s="91" t="s">
        <v>15294</v>
      </c>
      <c r="E74" s="547" t="s">
        <v>15227</v>
      </c>
      <c r="F74" s="91" t="s">
        <v>15158</v>
      </c>
      <c r="G74" s="558" t="s">
        <v>354</v>
      </c>
      <c r="H74" s="558" t="s">
        <v>354</v>
      </c>
    </row>
    <row r="75" spans="1:8" x14ac:dyDescent="0.2">
      <c r="A75" s="591" t="s">
        <v>15319</v>
      </c>
      <c r="B75" s="1042"/>
      <c r="C75" s="91" t="s">
        <v>15298</v>
      </c>
      <c r="D75" s="91" t="s">
        <v>15318</v>
      </c>
      <c r="E75" s="547" t="s">
        <v>15227</v>
      </c>
      <c r="F75" s="91" t="s">
        <v>15158</v>
      </c>
      <c r="G75" s="558">
        <v>1682520.29</v>
      </c>
      <c r="H75" s="558">
        <v>2989430.14</v>
      </c>
    </row>
    <row r="76" spans="1:8" x14ac:dyDescent="0.2">
      <c r="A76" s="591" t="s">
        <v>15317</v>
      </c>
      <c r="B76" s="1042"/>
      <c r="C76" s="91" t="s">
        <v>15298</v>
      </c>
      <c r="D76" s="91" t="s">
        <v>15316</v>
      </c>
      <c r="E76" s="547" t="s">
        <v>15280</v>
      </c>
      <c r="F76" s="91" t="s">
        <v>15158</v>
      </c>
      <c r="G76" s="558">
        <v>327500</v>
      </c>
      <c r="H76" s="558">
        <v>327500</v>
      </c>
    </row>
    <row r="77" spans="1:8" x14ac:dyDescent="0.2">
      <c r="A77" s="591" t="s">
        <v>15315</v>
      </c>
      <c r="B77" s="1043"/>
      <c r="C77" s="91" t="s">
        <v>15298</v>
      </c>
      <c r="D77" s="91" t="s">
        <v>15314</v>
      </c>
      <c r="E77" s="547" t="s">
        <v>15227</v>
      </c>
      <c r="F77" s="91" t="s">
        <v>15158</v>
      </c>
      <c r="G77" s="558">
        <v>57418.67</v>
      </c>
      <c r="H77" s="558">
        <v>521157.23</v>
      </c>
    </row>
    <row r="78" spans="1:8" x14ac:dyDescent="0.2">
      <c r="A78" s="559"/>
      <c r="B78" s="90"/>
      <c r="C78" s="91"/>
      <c r="D78" s="91"/>
      <c r="E78" s="547"/>
      <c r="F78" s="91"/>
      <c r="G78" s="558"/>
      <c r="H78" s="558"/>
    </row>
    <row r="79" spans="1:8" s="65" customFormat="1" x14ac:dyDescent="0.2">
      <c r="A79" s="478" t="s">
        <v>49</v>
      </c>
      <c r="B79" s="1041" t="s">
        <v>15291</v>
      </c>
      <c r="C79" s="498"/>
      <c r="D79" s="498"/>
      <c r="E79" s="593"/>
      <c r="F79" s="498"/>
      <c r="G79" s="594"/>
      <c r="H79" s="594"/>
    </row>
    <row r="80" spans="1:8" x14ac:dyDescent="0.2">
      <c r="A80" s="90" t="s">
        <v>96</v>
      </c>
      <c r="B80" s="1042"/>
      <c r="C80" s="91" t="s">
        <v>15298</v>
      </c>
      <c r="D80" s="91"/>
      <c r="E80" s="547"/>
      <c r="F80" s="91"/>
      <c r="G80" s="558"/>
      <c r="H80" s="558"/>
    </row>
    <row r="81" spans="1:8" ht="24" x14ac:dyDescent="0.2">
      <c r="A81" s="591" t="s">
        <v>15313</v>
      </c>
      <c r="B81" s="1042"/>
      <c r="C81" s="91" t="s">
        <v>15298</v>
      </c>
      <c r="D81" s="91" t="s">
        <v>15294</v>
      </c>
      <c r="E81" s="547" t="s">
        <v>15227</v>
      </c>
      <c r="F81" s="91" t="s">
        <v>15158</v>
      </c>
      <c r="G81" s="558" t="s">
        <v>354</v>
      </c>
      <c r="H81" s="558" t="s">
        <v>354</v>
      </c>
    </row>
    <row r="82" spans="1:8" x14ac:dyDescent="0.2">
      <c r="A82" s="591" t="s">
        <v>15312</v>
      </c>
      <c r="B82" s="1042"/>
      <c r="C82" s="91" t="s">
        <v>15298</v>
      </c>
      <c r="D82" s="91" t="s">
        <v>15292</v>
      </c>
      <c r="E82" s="547" t="s">
        <v>15227</v>
      </c>
      <c r="F82" s="91" t="s">
        <v>15158</v>
      </c>
      <c r="G82" s="558">
        <v>3901352.83</v>
      </c>
      <c r="H82" s="558">
        <v>87390.74</v>
      </c>
    </row>
    <row r="83" spans="1:8" ht="12" customHeight="1" x14ac:dyDescent="0.2">
      <c r="A83" s="591" t="s">
        <v>15310</v>
      </c>
      <c r="B83" s="1042"/>
      <c r="C83" s="91" t="s">
        <v>15298</v>
      </c>
      <c r="D83" s="91" t="s">
        <v>15311</v>
      </c>
      <c r="E83" s="547" t="s">
        <v>15308</v>
      </c>
      <c r="F83" s="91" t="s">
        <v>15158</v>
      </c>
      <c r="G83" s="558">
        <v>618197.02</v>
      </c>
      <c r="H83" s="558">
        <v>618197.02</v>
      </c>
    </row>
    <row r="84" spans="1:8" x14ac:dyDescent="0.2">
      <c r="A84" s="591" t="s">
        <v>15310</v>
      </c>
      <c r="B84" s="1042"/>
      <c r="C84" s="91" t="s">
        <v>15298</v>
      </c>
      <c r="D84" s="91" t="s">
        <v>15309</v>
      </c>
      <c r="E84" s="547" t="s">
        <v>15308</v>
      </c>
      <c r="F84" s="91" t="s">
        <v>15295</v>
      </c>
      <c r="G84" s="558">
        <v>83.83</v>
      </c>
      <c r="H84" s="558">
        <v>83.83</v>
      </c>
    </row>
    <row r="85" spans="1:8" x14ac:dyDescent="0.2">
      <c r="A85" s="591" t="s">
        <v>15306</v>
      </c>
      <c r="B85" s="1042"/>
      <c r="C85" s="91" t="s">
        <v>15298</v>
      </c>
      <c r="D85" s="91" t="s">
        <v>15307</v>
      </c>
      <c r="E85" s="547" t="s">
        <v>15304</v>
      </c>
      <c r="F85" s="91" t="s">
        <v>15158</v>
      </c>
      <c r="G85" s="558">
        <v>1173641.76</v>
      </c>
      <c r="H85" s="558">
        <v>3641.76</v>
      </c>
    </row>
    <row r="86" spans="1:8" x14ac:dyDescent="0.2">
      <c r="A86" s="591" t="s">
        <v>15306</v>
      </c>
      <c r="B86" s="1043"/>
      <c r="C86" s="91" t="s">
        <v>15298</v>
      </c>
      <c r="D86" s="91" t="s">
        <v>15305</v>
      </c>
      <c r="E86" s="547" t="s">
        <v>15304</v>
      </c>
      <c r="F86" s="91" t="s">
        <v>15295</v>
      </c>
      <c r="G86" s="558">
        <v>50</v>
      </c>
      <c r="H86" s="558">
        <v>50</v>
      </c>
    </row>
    <row r="87" spans="1:8" ht="12" customHeight="1" x14ac:dyDescent="0.2">
      <c r="A87" s="559"/>
      <c r="B87" s="90"/>
      <c r="C87" s="91"/>
      <c r="D87" s="91"/>
      <c r="E87" s="547"/>
      <c r="F87" s="91"/>
      <c r="G87" s="558"/>
      <c r="H87" s="558"/>
    </row>
    <row r="88" spans="1:8" s="65" customFormat="1" x14ac:dyDescent="0.2">
      <c r="A88" s="478" t="s">
        <v>50</v>
      </c>
      <c r="B88" s="1041" t="s">
        <v>15291</v>
      </c>
      <c r="C88" s="498"/>
      <c r="D88" s="498"/>
      <c r="E88" s="593"/>
      <c r="F88" s="498"/>
      <c r="G88" s="594"/>
      <c r="H88" s="594"/>
    </row>
    <row r="89" spans="1:8" x14ac:dyDescent="0.2">
      <c r="A89" s="559" t="s">
        <v>15303</v>
      </c>
      <c r="B89" s="1042"/>
      <c r="C89" s="91" t="s">
        <v>15298</v>
      </c>
      <c r="D89" s="91" t="s">
        <v>15292</v>
      </c>
      <c r="E89" s="547" t="s">
        <v>15227</v>
      </c>
      <c r="F89" s="91" t="s">
        <v>15158</v>
      </c>
      <c r="G89" s="558">
        <v>1995582</v>
      </c>
      <c r="H89" s="558">
        <v>2783635</v>
      </c>
    </row>
    <row r="90" spans="1:8" x14ac:dyDescent="0.2">
      <c r="A90" s="559" t="s">
        <v>15302</v>
      </c>
      <c r="B90" s="1042"/>
      <c r="C90" s="91" t="s">
        <v>15298</v>
      </c>
      <c r="D90" s="91" t="s">
        <v>15301</v>
      </c>
      <c r="E90" s="547" t="s">
        <v>15227</v>
      </c>
      <c r="F90" s="91" t="s">
        <v>15158</v>
      </c>
      <c r="G90" s="558">
        <v>4730.78</v>
      </c>
      <c r="H90" s="558">
        <v>4730.78</v>
      </c>
    </row>
    <row r="91" spans="1:8" x14ac:dyDescent="0.2">
      <c r="A91" s="559" t="s">
        <v>15299</v>
      </c>
      <c r="B91" s="1042"/>
      <c r="C91" s="91" t="s">
        <v>15298</v>
      </c>
      <c r="D91" s="91" t="s">
        <v>15300</v>
      </c>
      <c r="E91" s="547" t="s">
        <v>15296</v>
      </c>
      <c r="F91" s="91" t="s">
        <v>15158</v>
      </c>
      <c r="G91" s="558">
        <v>13904.7</v>
      </c>
      <c r="H91" s="558">
        <v>13904.7</v>
      </c>
    </row>
    <row r="92" spans="1:8" x14ac:dyDescent="0.2">
      <c r="A92" s="559" t="s">
        <v>15299</v>
      </c>
      <c r="B92" s="1043"/>
      <c r="C92" s="91" t="s">
        <v>15298</v>
      </c>
      <c r="D92" s="91" t="s">
        <v>15297</v>
      </c>
      <c r="E92" s="547" t="s">
        <v>15296</v>
      </c>
      <c r="F92" s="91" t="s">
        <v>15295</v>
      </c>
      <c r="G92" s="558">
        <v>42.17</v>
      </c>
      <c r="H92" s="558">
        <v>42.17</v>
      </c>
    </row>
    <row r="93" spans="1:8" ht="12" customHeight="1" x14ac:dyDescent="0.2">
      <c r="A93" s="559"/>
      <c r="B93" s="90"/>
      <c r="C93" s="91"/>
      <c r="D93" s="91"/>
      <c r="E93" s="547"/>
      <c r="F93" s="91"/>
      <c r="G93" s="558"/>
      <c r="H93" s="558"/>
    </row>
    <row r="94" spans="1:8" s="65" customFormat="1" x14ac:dyDescent="0.2">
      <c r="A94" s="478" t="s">
        <v>51</v>
      </c>
      <c r="B94" s="1041" t="s">
        <v>15291</v>
      </c>
      <c r="C94" s="498"/>
      <c r="D94" s="498"/>
      <c r="E94" s="593"/>
      <c r="F94" s="498"/>
      <c r="G94" s="594"/>
      <c r="H94" s="594"/>
    </row>
    <row r="95" spans="1:8" x14ac:dyDescent="0.2">
      <c r="A95" s="90" t="s">
        <v>52</v>
      </c>
      <c r="B95" s="1042"/>
      <c r="C95" s="91" t="s">
        <v>15283</v>
      </c>
      <c r="D95" s="91" t="s">
        <v>15294</v>
      </c>
      <c r="E95" s="547" t="s">
        <v>15227</v>
      </c>
      <c r="F95" s="91" t="s">
        <v>15158</v>
      </c>
      <c r="G95" s="558" t="s">
        <v>354</v>
      </c>
      <c r="H95" s="558" t="s">
        <v>354</v>
      </c>
    </row>
    <row r="96" spans="1:8" x14ac:dyDescent="0.2">
      <c r="A96" s="559" t="s">
        <v>15293</v>
      </c>
      <c r="B96" s="1042"/>
      <c r="C96" s="91" t="s">
        <v>15283</v>
      </c>
      <c r="D96" s="91" t="s">
        <v>15292</v>
      </c>
      <c r="E96" s="547" t="s">
        <v>15227</v>
      </c>
      <c r="F96" s="91" t="s">
        <v>15158</v>
      </c>
      <c r="G96" s="558">
        <v>14882.41</v>
      </c>
      <c r="H96" s="558">
        <v>28649.41</v>
      </c>
    </row>
    <row r="97" spans="1:8" x14ac:dyDescent="0.2">
      <c r="A97" s="90" t="s">
        <v>54</v>
      </c>
      <c r="B97" s="1042"/>
      <c r="C97" s="91"/>
      <c r="D97" s="91"/>
      <c r="E97" s="547"/>
      <c r="F97" s="91"/>
      <c r="G97" s="558"/>
      <c r="H97" s="558"/>
    </row>
    <row r="98" spans="1:8" x14ac:dyDescent="0.2">
      <c r="A98" s="90" t="s">
        <v>55</v>
      </c>
      <c r="B98" s="1043"/>
      <c r="C98" s="91"/>
      <c r="D98" s="91"/>
      <c r="E98" s="547"/>
      <c r="F98" s="91"/>
      <c r="G98" s="558"/>
      <c r="H98" s="558"/>
    </row>
    <row r="99" spans="1:8" x14ac:dyDescent="0.2">
      <c r="A99" s="90" t="s">
        <v>56</v>
      </c>
      <c r="B99" s="90"/>
      <c r="C99" s="91"/>
      <c r="D99" s="91"/>
      <c r="E99" s="547"/>
      <c r="F99" s="91"/>
      <c r="G99" s="558"/>
      <c r="H99" s="558"/>
    </row>
    <row r="100" spans="1:8" x14ac:dyDescent="0.2">
      <c r="A100" s="90"/>
      <c r="B100" s="90"/>
      <c r="C100" s="91"/>
      <c r="D100" s="91"/>
      <c r="E100" s="547"/>
      <c r="F100" s="91"/>
      <c r="G100" s="558"/>
      <c r="H100" s="558"/>
    </row>
    <row r="101" spans="1:8" s="65" customFormat="1" x14ac:dyDescent="0.2">
      <c r="A101" s="478" t="s">
        <v>97</v>
      </c>
      <c r="B101" s="1041" t="s">
        <v>15291</v>
      </c>
      <c r="C101" s="498"/>
      <c r="D101" s="498"/>
      <c r="E101" s="593"/>
      <c r="F101" s="498"/>
      <c r="G101" s="594"/>
      <c r="H101" s="594"/>
    </row>
    <row r="102" spans="1:8" ht="12" customHeight="1" x14ac:dyDescent="0.2">
      <c r="A102" s="559" t="s">
        <v>15290</v>
      </c>
      <c r="B102" s="1042"/>
      <c r="C102" s="91" t="s">
        <v>15283</v>
      </c>
      <c r="D102" s="91" t="s">
        <v>15289</v>
      </c>
      <c r="E102" s="547" t="s">
        <v>15227</v>
      </c>
      <c r="F102" s="91" t="s">
        <v>15158</v>
      </c>
      <c r="G102" s="558">
        <v>609711.52</v>
      </c>
      <c r="H102" s="558">
        <v>532270.57999999996</v>
      </c>
    </row>
    <row r="103" spans="1:8" x14ac:dyDescent="0.2">
      <c r="A103" s="559" t="s">
        <v>15288</v>
      </c>
      <c r="B103" s="1042"/>
      <c r="C103" s="91" t="s">
        <v>15283</v>
      </c>
      <c r="D103" s="91" t="s">
        <v>15287</v>
      </c>
      <c r="E103" s="547" t="s">
        <v>15280</v>
      </c>
      <c r="F103" s="91" t="s">
        <v>15158</v>
      </c>
      <c r="G103" s="558">
        <v>5975119.3499999996</v>
      </c>
      <c r="H103" s="558">
        <v>5870985.3600000003</v>
      </c>
    </row>
    <row r="104" spans="1:8" x14ac:dyDescent="0.2">
      <c r="A104" s="559" t="s">
        <v>15286</v>
      </c>
      <c r="B104" s="1042"/>
      <c r="C104" s="91" t="s">
        <v>15283</v>
      </c>
      <c r="D104" s="91" t="s">
        <v>15285</v>
      </c>
      <c r="E104" s="547" t="s">
        <v>15227</v>
      </c>
      <c r="F104" s="91" t="s">
        <v>15158</v>
      </c>
      <c r="G104" s="558">
        <v>3863.91</v>
      </c>
      <c r="H104" s="558">
        <v>2839.91</v>
      </c>
    </row>
    <row r="105" spans="1:8" x14ac:dyDescent="0.2">
      <c r="A105" s="559" t="s">
        <v>15284</v>
      </c>
      <c r="B105" s="1043"/>
      <c r="C105" s="91" t="s">
        <v>15283</v>
      </c>
      <c r="D105" s="91" t="s">
        <v>15282</v>
      </c>
      <c r="E105" s="547" t="s">
        <v>15275</v>
      </c>
      <c r="F105" s="91" t="s">
        <v>15158</v>
      </c>
      <c r="G105" s="558">
        <v>13326572.310000001</v>
      </c>
      <c r="H105" s="558">
        <v>14620334.16</v>
      </c>
    </row>
    <row r="106" spans="1:8" x14ac:dyDescent="0.2">
      <c r="A106" s="90"/>
      <c r="B106" s="90"/>
      <c r="C106" s="91"/>
      <c r="D106" s="91"/>
      <c r="E106" s="547"/>
      <c r="F106" s="91"/>
      <c r="G106" s="558"/>
      <c r="H106" s="558"/>
    </row>
    <row r="107" spans="1:8" x14ac:dyDescent="0.2">
      <c r="A107" s="90"/>
      <c r="B107" s="90"/>
      <c r="C107" s="90"/>
      <c r="D107" s="90"/>
      <c r="E107" s="547"/>
      <c r="F107" s="90"/>
      <c r="G107" s="558"/>
      <c r="H107" s="558"/>
    </row>
    <row r="108" spans="1:8" s="545" customFormat="1" ht="21" customHeight="1" x14ac:dyDescent="0.25">
      <c r="A108" s="514" t="s">
        <v>7</v>
      </c>
      <c r="B108" s="513"/>
      <c r="C108" s="512"/>
      <c r="D108" s="512"/>
      <c r="E108" s="512"/>
      <c r="F108" s="512"/>
      <c r="G108" s="512"/>
      <c r="H108" s="512"/>
    </row>
    <row r="111" spans="1:8" x14ac:dyDescent="0.2">
      <c r="A111" s="1005" t="s">
        <v>188</v>
      </c>
      <c r="B111" s="1005" t="s">
        <v>91</v>
      </c>
      <c r="C111" s="1015" t="s">
        <v>187</v>
      </c>
      <c r="D111" s="1015"/>
      <c r="E111" s="1015"/>
      <c r="F111" s="1015"/>
      <c r="G111" s="1015"/>
      <c r="H111" s="1015"/>
    </row>
    <row r="112" spans="1:8" ht="24" x14ac:dyDescent="0.2">
      <c r="A112" s="1006"/>
      <c r="B112" s="1006"/>
      <c r="C112" s="85" t="s">
        <v>92</v>
      </c>
      <c r="D112" s="85" t="s">
        <v>186</v>
      </c>
      <c r="E112" s="86" t="s">
        <v>93</v>
      </c>
      <c r="F112" s="85" t="s">
        <v>94</v>
      </c>
      <c r="G112" s="85" t="s">
        <v>95</v>
      </c>
      <c r="H112" s="85" t="s">
        <v>189</v>
      </c>
    </row>
    <row r="113" spans="1:8" x14ac:dyDescent="0.2">
      <c r="A113" s="90"/>
      <c r="B113" s="90"/>
      <c r="C113" s="454"/>
      <c r="D113" s="91"/>
      <c r="E113" s="91"/>
      <c r="F113" s="91"/>
      <c r="G113" s="91"/>
      <c r="H113" s="91"/>
    </row>
    <row r="114" spans="1:8" s="588" customFormat="1" ht="36" x14ac:dyDescent="0.25">
      <c r="A114" s="584" t="s">
        <v>47</v>
      </c>
      <c r="B114" s="584" t="s">
        <v>15278</v>
      </c>
      <c r="C114" s="585" t="s">
        <v>15277</v>
      </c>
      <c r="D114" s="585" t="s">
        <v>15276</v>
      </c>
      <c r="E114" s="595" t="s">
        <v>15280</v>
      </c>
      <c r="F114" s="585" t="s">
        <v>15274</v>
      </c>
      <c r="G114" s="596">
        <v>-2006124.92</v>
      </c>
      <c r="H114" s="596">
        <v>-1095906.31</v>
      </c>
    </row>
    <row r="115" spans="1:8" s="588" customFormat="1" x14ac:dyDescent="0.25">
      <c r="A115" s="584"/>
      <c r="B115" s="584"/>
      <c r="C115" s="585"/>
      <c r="D115" s="585"/>
      <c r="E115" s="595"/>
      <c r="F115" s="585"/>
      <c r="G115" s="596"/>
      <c r="H115" s="596"/>
    </row>
    <row r="116" spans="1:8" s="588" customFormat="1" ht="36" x14ac:dyDescent="0.25">
      <c r="A116" s="584" t="s">
        <v>48</v>
      </c>
      <c r="B116" s="584" t="s">
        <v>15278</v>
      </c>
      <c r="C116" s="585" t="s">
        <v>15277</v>
      </c>
      <c r="D116" s="585" t="s">
        <v>15281</v>
      </c>
      <c r="E116" s="595" t="s">
        <v>15280</v>
      </c>
      <c r="F116" s="585" t="s">
        <v>15274</v>
      </c>
      <c r="G116" s="596">
        <v>1761.13</v>
      </c>
      <c r="H116" s="596">
        <v>8581.68</v>
      </c>
    </row>
    <row r="117" spans="1:8" s="588" customFormat="1" x14ac:dyDescent="0.25">
      <c r="A117" s="584"/>
      <c r="B117" s="584"/>
      <c r="C117" s="585"/>
      <c r="D117" s="585"/>
      <c r="E117" s="595"/>
      <c r="F117" s="585"/>
      <c r="G117" s="585"/>
      <c r="H117" s="585"/>
    </row>
    <row r="118" spans="1:8" s="588" customFormat="1" ht="24" x14ac:dyDescent="0.25">
      <c r="A118" s="584" t="s">
        <v>30120</v>
      </c>
      <c r="B118" s="584"/>
      <c r="C118" s="585" t="s">
        <v>15279</v>
      </c>
      <c r="D118" s="585"/>
      <c r="E118" s="595"/>
      <c r="F118" s="585"/>
      <c r="G118" s="585"/>
      <c r="H118" s="585"/>
    </row>
    <row r="119" spans="1:8" s="588" customFormat="1" x14ac:dyDescent="0.25">
      <c r="A119" s="584"/>
      <c r="B119" s="584"/>
      <c r="C119" s="585"/>
      <c r="D119" s="585"/>
      <c r="E119" s="595"/>
      <c r="F119" s="585"/>
      <c r="G119" s="585"/>
      <c r="H119" s="585"/>
    </row>
    <row r="120" spans="1:8" s="588" customFormat="1" ht="36" x14ac:dyDescent="0.25">
      <c r="A120" s="584" t="s">
        <v>50</v>
      </c>
      <c r="B120" s="584" t="s">
        <v>15278</v>
      </c>
      <c r="C120" s="585" t="s">
        <v>15277</v>
      </c>
      <c r="D120" s="585" t="s">
        <v>15276</v>
      </c>
      <c r="E120" s="595" t="s">
        <v>15275</v>
      </c>
      <c r="F120" s="585" t="s">
        <v>15274</v>
      </c>
      <c r="G120" s="585">
        <v>0</v>
      </c>
      <c r="H120" s="585">
        <v>0</v>
      </c>
    </row>
    <row r="121" spans="1:8" s="588" customFormat="1" x14ac:dyDescent="0.25">
      <c r="A121" s="584"/>
      <c r="B121" s="584"/>
      <c r="C121" s="585"/>
      <c r="D121" s="585"/>
      <c r="E121" s="585"/>
      <c r="F121" s="585"/>
      <c r="G121" s="585"/>
      <c r="H121" s="585"/>
    </row>
    <row r="122" spans="1:8" s="588" customFormat="1" x14ac:dyDescent="0.25">
      <c r="A122" s="584" t="s">
        <v>51</v>
      </c>
      <c r="B122" s="584"/>
      <c r="C122" s="585"/>
      <c r="D122" s="585"/>
      <c r="E122" s="585"/>
      <c r="F122" s="585"/>
      <c r="G122" s="585"/>
      <c r="H122" s="585"/>
    </row>
    <row r="123" spans="1:8" s="588" customFormat="1" x14ac:dyDescent="0.25">
      <c r="A123" s="584" t="s">
        <v>52</v>
      </c>
      <c r="B123" s="584"/>
      <c r="C123" s="548"/>
      <c r="D123" s="589"/>
      <c r="E123" s="589"/>
      <c r="F123" s="589"/>
      <c r="G123" s="589"/>
      <c r="H123" s="589"/>
    </row>
    <row r="124" spans="1:8" s="588" customFormat="1" x14ac:dyDescent="0.25">
      <c r="A124" s="584" t="s">
        <v>53</v>
      </c>
      <c r="B124" s="584"/>
      <c r="C124" s="585"/>
      <c r="D124" s="589"/>
      <c r="E124" s="589"/>
      <c r="F124" s="589"/>
      <c r="G124" s="589"/>
      <c r="H124" s="589"/>
    </row>
    <row r="125" spans="1:8" s="588" customFormat="1" x14ac:dyDescent="0.25">
      <c r="A125" s="584" t="s">
        <v>54</v>
      </c>
      <c r="B125" s="584"/>
      <c r="C125" s="548"/>
      <c r="D125" s="589"/>
      <c r="E125" s="589"/>
      <c r="F125" s="589"/>
      <c r="G125" s="589"/>
      <c r="H125" s="589"/>
    </row>
    <row r="126" spans="1:8" s="588" customFormat="1" x14ac:dyDescent="0.25">
      <c r="A126" s="584" t="s">
        <v>55</v>
      </c>
      <c r="B126" s="584"/>
      <c r="C126" s="548"/>
      <c r="D126" s="589"/>
      <c r="E126" s="589"/>
      <c r="F126" s="589"/>
      <c r="G126" s="589"/>
      <c r="H126" s="589"/>
    </row>
    <row r="127" spans="1:8" s="588" customFormat="1" x14ac:dyDescent="0.25">
      <c r="A127" s="584" t="s">
        <v>56</v>
      </c>
      <c r="B127" s="584"/>
      <c r="C127" s="548"/>
      <c r="D127" s="589"/>
      <c r="E127" s="589"/>
      <c r="F127" s="589"/>
      <c r="G127" s="589"/>
      <c r="H127" s="589"/>
    </row>
    <row r="128" spans="1:8" s="588" customFormat="1" x14ac:dyDescent="0.25">
      <c r="A128" s="584" t="s">
        <v>97</v>
      </c>
      <c r="B128" s="584"/>
      <c r="C128" s="548"/>
      <c r="D128" s="589"/>
      <c r="E128" s="589"/>
      <c r="F128" s="589"/>
      <c r="G128" s="589"/>
      <c r="H128" s="589"/>
    </row>
    <row r="129" spans="1:8" x14ac:dyDescent="0.2">
      <c r="A129" s="90"/>
      <c r="B129" s="90"/>
      <c r="C129" s="492"/>
      <c r="D129" s="90"/>
      <c r="E129" s="90"/>
      <c r="F129" s="90"/>
      <c r="G129" s="90"/>
      <c r="H129" s="90"/>
    </row>
    <row r="130" spans="1:8" ht="18" x14ac:dyDescent="0.25">
      <c r="A130" s="87" t="s">
        <v>7</v>
      </c>
      <c r="B130" s="88"/>
      <c r="C130" s="557"/>
      <c r="D130" s="89"/>
      <c r="E130" s="89"/>
      <c r="F130" s="89"/>
      <c r="G130" s="89"/>
      <c r="H130" s="89"/>
    </row>
    <row r="133" spans="1:8" ht="15.75" x14ac:dyDescent="0.2">
      <c r="A133" s="57" t="s">
        <v>91</v>
      </c>
      <c r="B133" s="1003" t="s">
        <v>15273</v>
      </c>
      <c r="C133" s="1003"/>
      <c r="D133" s="1003"/>
      <c r="E133" s="1003"/>
      <c r="F133" s="1003"/>
      <c r="G133" s="1003"/>
      <c r="H133" s="1003"/>
    </row>
    <row r="134" spans="1:8" x14ac:dyDescent="0.2">
      <c r="A134" s="1005" t="s">
        <v>188</v>
      </c>
      <c r="B134" s="1005" t="s">
        <v>91</v>
      </c>
      <c r="C134" s="1005" t="s">
        <v>187</v>
      </c>
      <c r="D134" s="1005"/>
      <c r="E134" s="1005"/>
      <c r="F134" s="1005"/>
      <c r="G134" s="1005"/>
      <c r="H134" s="1005"/>
    </row>
    <row r="135" spans="1:8" ht="24" x14ac:dyDescent="0.2">
      <c r="A135" s="1006"/>
      <c r="B135" s="1006"/>
      <c r="C135" s="85" t="s">
        <v>92</v>
      </c>
      <c r="D135" s="85" t="s">
        <v>186</v>
      </c>
      <c r="E135" s="86" t="s">
        <v>93</v>
      </c>
      <c r="F135" s="85" t="s">
        <v>94</v>
      </c>
      <c r="G135" s="85" t="s">
        <v>95</v>
      </c>
      <c r="H135" s="85" t="s">
        <v>189</v>
      </c>
    </row>
    <row r="136" spans="1:8" x14ac:dyDescent="0.2">
      <c r="A136" s="448"/>
      <c r="B136" s="448"/>
      <c r="C136" s="445"/>
      <c r="D136" s="445"/>
      <c r="E136" s="445"/>
      <c r="F136" s="445"/>
      <c r="G136" s="445"/>
      <c r="H136" s="445"/>
    </row>
    <row r="137" spans="1:8" x14ac:dyDescent="0.2">
      <c r="A137" s="448" t="s">
        <v>47</v>
      </c>
      <c r="B137" s="448"/>
      <c r="C137" s="445"/>
      <c r="D137" s="445"/>
      <c r="E137" s="445"/>
      <c r="F137" s="445"/>
      <c r="G137" s="445"/>
      <c r="H137" s="445"/>
    </row>
    <row r="138" spans="1:8" x14ac:dyDescent="0.2">
      <c r="A138" s="448"/>
      <c r="B138" s="448"/>
      <c r="C138" s="445"/>
      <c r="D138" s="445"/>
      <c r="E138" s="445"/>
      <c r="F138" s="445"/>
      <c r="G138" s="445"/>
      <c r="H138" s="445"/>
    </row>
    <row r="139" spans="1:8" x14ac:dyDescent="0.2">
      <c r="A139" s="448" t="s">
        <v>48</v>
      </c>
      <c r="B139" s="448"/>
      <c r="C139" s="445"/>
      <c r="D139" s="445"/>
      <c r="E139" s="445"/>
      <c r="F139" s="445"/>
      <c r="G139" s="445"/>
      <c r="H139" s="445"/>
    </row>
    <row r="140" spans="1:8" ht="12.75" x14ac:dyDescent="0.2">
      <c r="A140" s="448"/>
      <c r="B140" s="555" t="s">
        <v>15265</v>
      </c>
      <c r="C140" s="552" t="s">
        <v>15263</v>
      </c>
      <c r="D140" s="552" t="s">
        <v>15272</v>
      </c>
      <c r="E140" s="446">
        <v>40840</v>
      </c>
      <c r="F140" s="552" t="s">
        <v>15268</v>
      </c>
      <c r="G140" s="551">
        <v>19.079999999999998</v>
      </c>
      <c r="H140" s="551">
        <v>19.079999999999998</v>
      </c>
    </row>
    <row r="141" spans="1:8" ht="12.75" x14ac:dyDescent="0.2">
      <c r="A141" s="448"/>
      <c r="B141" s="555"/>
      <c r="C141" s="552" t="s">
        <v>15263</v>
      </c>
      <c r="D141" s="552" t="s">
        <v>15271</v>
      </c>
      <c r="E141" s="446">
        <v>43126</v>
      </c>
      <c r="F141" s="552" t="s">
        <v>15268</v>
      </c>
      <c r="G141" s="551">
        <v>677347.76</v>
      </c>
      <c r="H141" s="551">
        <v>664222.76</v>
      </c>
    </row>
    <row r="142" spans="1:8" ht="12.75" x14ac:dyDescent="0.2">
      <c r="A142" s="448"/>
      <c r="B142" s="555"/>
      <c r="C142" s="552" t="s">
        <v>15263</v>
      </c>
      <c r="D142" s="552" t="s">
        <v>15270</v>
      </c>
      <c r="E142" s="446">
        <v>39891</v>
      </c>
      <c r="F142" s="552" t="s">
        <v>15268</v>
      </c>
      <c r="G142" s="551">
        <v>0.13</v>
      </c>
      <c r="H142" s="551">
        <v>0.13</v>
      </c>
    </row>
    <row r="143" spans="1:8" ht="12.75" x14ac:dyDescent="0.2">
      <c r="A143" s="448"/>
      <c r="B143" s="555"/>
      <c r="C143" s="552" t="s">
        <v>15263</v>
      </c>
      <c r="D143" s="552" t="s">
        <v>15269</v>
      </c>
      <c r="E143" s="446">
        <v>41052</v>
      </c>
      <c r="F143" s="552" t="s">
        <v>15268</v>
      </c>
      <c r="G143" s="551">
        <v>32</v>
      </c>
      <c r="H143" s="551">
        <v>32</v>
      </c>
    </row>
    <row r="144" spans="1:8" ht="25.5" x14ac:dyDescent="0.2">
      <c r="A144" s="448"/>
      <c r="B144" s="555"/>
      <c r="C144" s="552" t="s">
        <v>15267</v>
      </c>
      <c r="D144" s="556" t="s">
        <v>15266</v>
      </c>
      <c r="E144" s="446">
        <v>37823</v>
      </c>
      <c r="F144" s="552" t="s">
        <v>15259</v>
      </c>
      <c r="G144" s="551">
        <v>146353.97</v>
      </c>
      <c r="H144" s="551">
        <v>146573.32999999999</v>
      </c>
    </row>
    <row r="145" spans="1:8" x14ac:dyDescent="0.2">
      <c r="A145" s="448" t="s">
        <v>49</v>
      </c>
      <c r="B145" s="448"/>
      <c r="C145" s="445"/>
      <c r="D145" s="447"/>
      <c r="E145" s="445"/>
      <c r="F145" s="445"/>
      <c r="G145" s="445"/>
      <c r="H145" s="445"/>
    </row>
    <row r="146" spans="1:8" x14ac:dyDescent="0.2">
      <c r="A146" s="448" t="s">
        <v>96</v>
      </c>
      <c r="B146" s="448"/>
      <c r="C146" s="445"/>
      <c r="D146" s="447"/>
      <c r="E146" s="445"/>
      <c r="F146" s="445"/>
      <c r="G146" s="445"/>
      <c r="H146" s="445"/>
    </row>
    <row r="147" spans="1:8" x14ac:dyDescent="0.2">
      <c r="A147" s="448"/>
      <c r="B147" s="448"/>
      <c r="C147" s="445"/>
      <c r="D147" s="447"/>
      <c r="E147" s="445"/>
      <c r="F147" s="445"/>
      <c r="G147" s="445"/>
      <c r="H147" s="445"/>
    </row>
    <row r="148" spans="1:8" x14ac:dyDescent="0.2">
      <c r="A148" s="448" t="s">
        <v>50</v>
      </c>
      <c r="B148" s="448"/>
      <c r="C148" s="445"/>
      <c r="D148" s="447"/>
      <c r="E148" s="445"/>
      <c r="F148" s="445"/>
      <c r="G148" s="445"/>
      <c r="H148" s="445"/>
    </row>
    <row r="149" spans="1:8" ht="12.75" x14ac:dyDescent="0.2">
      <c r="A149" s="448"/>
      <c r="B149" s="555" t="s">
        <v>15265</v>
      </c>
      <c r="C149" s="552" t="s">
        <v>15263</v>
      </c>
      <c r="D149" s="552" t="s">
        <v>15264</v>
      </c>
      <c r="E149" s="446">
        <v>43301</v>
      </c>
      <c r="F149" s="552" t="s">
        <v>15259</v>
      </c>
      <c r="G149" s="551">
        <v>4843.58</v>
      </c>
      <c r="H149" s="550">
        <v>24586.44</v>
      </c>
    </row>
    <row r="150" spans="1:8" ht="14.25" x14ac:dyDescent="0.2">
      <c r="A150" s="448"/>
      <c r="B150" s="553"/>
      <c r="C150" s="552" t="s">
        <v>15263</v>
      </c>
      <c r="D150" s="552" t="s">
        <v>15262</v>
      </c>
      <c r="E150" s="446">
        <v>37174</v>
      </c>
      <c r="F150" s="552" t="s">
        <v>15259</v>
      </c>
      <c r="G150" s="551">
        <v>11.19</v>
      </c>
      <c r="H150" s="554">
        <v>11.19</v>
      </c>
    </row>
    <row r="151" spans="1:8" ht="14.25" x14ac:dyDescent="0.2">
      <c r="A151" s="448"/>
      <c r="B151" s="553"/>
      <c r="C151" s="552" t="s">
        <v>15261</v>
      </c>
      <c r="D151" s="552" t="s">
        <v>15260</v>
      </c>
      <c r="E151" s="446">
        <v>35051</v>
      </c>
      <c r="F151" s="552" t="s">
        <v>15259</v>
      </c>
      <c r="G151" s="551">
        <v>5849.97</v>
      </c>
      <c r="H151" s="550">
        <v>5727.09</v>
      </c>
    </row>
    <row r="152" spans="1:8" x14ac:dyDescent="0.2">
      <c r="A152" s="448" t="s">
        <v>51</v>
      </c>
      <c r="B152" s="448"/>
      <c r="C152" s="445"/>
      <c r="D152" s="445"/>
      <c r="E152" s="445"/>
      <c r="F152" s="445"/>
      <c r="G152" s="445"/>
      <c r="H152" s="445"/>
    </row>
    <row r="153" spans="1:8" x14ac:dyDescent="0.2">
      <c r="A153" s="448" t="s">
        <v>52</v>
      </c>
      <c r="B153" s="448"/>
      <c r="C153" s="445"/>
      <c r="D153" s="445"/>
      <c r="E153" s="445"/>
      <c r="F153" s="445"/>
      <c r="G153" s="445"/>
      <c r="H153" s="445"/>
    </row>
    <row r="154" spans="1:8" x14ac:dyDescent="0.2">
      <c r="A154" s="448" t="s">
        <v>53</v>
      </c>
      <c r="B154" s="448"/>
      <c r="C154" s="445"/>
      <c r="D154" s="445"/>
      <c r="E154" s="445"/>
      <c r="F154" s="445"/>
      <c r="G154" s="445"/>
      <c r="H154" s="445"/>
    </row>
    <row r="155" spans="1:8" x14ac:dyDescent="0.2">
      <c r="A155" s="448" t="s">
        <v>54</v>
      </c>
      <c r="B155" s="448"/>
      <c r="C155" s="445"/>
      <c r="D155" s="445"/>
      <c r="E155" s="445"/>
      <c r="F155" s="445"/>
      <c r="G155" s="445"/>
      <c r="H155" s="445"/>
    </row>
    <row r="156" spans="1:8" x14ac:dyDescent="0.2">
      <c r="A156" s="448" t="s">
        <v>55</v>
      </c>
      <c r="B156" s="448"/>
      <c r="C156" s="445"/>
      <c r="D156" s="445"/>
      <c r="E156" s="445"/>
      <c r="F156" s="445"/>
      <c r="G156" s="445"/>
      <c r="H156" s="445"/>
    </row>
    <row r="157" spans="1:8" x14ac:dyDescent="0.2">
      <c r="A157" s="448" t="s">
        <v>56</v>
      </c>
      <c r="B157" s="448"/>
      <c r="C157" s="445"/>
      <c r="D157" s="445"/>
      <c r="E157" s="445"/>
      <c r="F157" s="445"/>
      <c r="G157" s="445"/>
      <c r="H157" s="445"/>
    </row>
    <row r="158" spans="1:8" x14ac:dyDescent="0.2">
      <c r="A158" s="448" t="s">
        <v>97</v>
      </c>
      <c r="B158" s="448"/>
      <c r="C158" s="445"/>
      <c r="D158" s="445"/>
      <c r="E158" s="445"/>
      <c r="F158" s="445"/>
      <c r="G158" s="445"/>
      <c r="H158" s="445"/>
    </row>
    <row r="159" spans="1:8" x14ac:dyDescent="0.2">
      <c r="A159" s="448"/>
      <c r="B159" s="448"/>
      <c r="C159" s="448"/>
      <c r="D159" s="448"/>
      <c r="E159" s="448"/>
      <c r="F159" s="448"/>
      <c r="G159" s="448"/>
      <c r="H159" s="448"/>
    </row>
    <row r="160" spans="1:8" ht="18" x14ac:dyDescent="0.2">
      <c r="A160" s="514" t="s">
        <v>7</v>
      </c>
      <c r="B160" s="513"/>
      <c r="C160" s="512"/>
      <c r="D160" s="512"/>
      <c r="E160" s="512"/>
      <c r="F160" s="512"/>
      <c r="G160" s="512"/>
      <c r="H160" s="533">
        <f>SUM(H140:H159)</f>
        <v>841172.01999999979</v>
      </c>
    </row>
    <row r="163" spans="1:8" ht="15.75" x14ac:dyDescent="0.2">
      <c r="A163" s="57" t="s">
        <v>91</v>
      </c>
      <c r="B163" s="1038" t="s">
        <v>15258</v>
      </c>
      <c r="C163" s="1039"/>
      <c r="D163" s="1039"/>
      <c r="E163" s="1039"/>
      <c r="F163" s="1039"/>
      <c r="G163" s="1039"/>
      <c r="H163" s="1040"/>
    </row>
    <row r="164" spans="1:8" x14ac:dyDescent="0.2">
      <c r="A164" s="1005" t="s">
        <v>188</v>
      </c>
      <c r="B164" s="1005" t="s">
        <v>91</v>
      </c>
      <c r="C164" s="1015" t="s">
        <v>187</v>
      </c>
      <c r="D164" s="1015"/>
      <c r="E164" s="1015"/>
      <c r="F164" s="1015"/>
      <c r="G164" s="1015"/>
      <c r="H164" s="1015"/>
    </row>
    <row r="165" spans="1:8" ht="24" x14ac:dyDescent="0.2">
      <c r="A165" s="1006"/>
      <c r="B165" s="1006"/>
      <c r="C165" s="85" t="s">
        <v>92</v>
      </c>
      <c r="D165" s="85" t="s">
        <v>186</v>
      </c>
      <c r="E165" s="86" t="s">
        <v>93</v>
      </c>
      <c r="F165" s="85" t="s">
        <v>94</v>
      </c>
      <c r="G165" s="85" t="s">
        <v>95</v>
      </c>
      <c r="H165" s="85" t="s">
        <v>189</v>
      </c>
    </row>
    <row r="166" spans="1:8" x14ac:dyDescent="0.2">
      <c r="A166" s="90"/>
      <c r="B166" s="90"/>
      <c r="C166" s="91"/>
      <c r="D166" s="91"/>
      <c r="E166" s="91"/>
      <c r="F166" s="91"/>
      <c r="G166" s="91"/>
      <c r="H166" s="91"/>
    </row>
    <row r="167" spans="1:8" s="545" customFormat="1" x14ac:dyDescent="0.25">
      <c r="A167" s="448" t="s">
        <v>47</v>
      </c>
      <c r="B167" s="548" t="s">
        <v>15252</v>
      </c>
      <c r="C167" s="447" t="s">
        <v>15084</v>
      </c>
      <c r="D167" s="547" t="s">
        <v>15251</v>
      </c>
      <c r="E167" s="447">
        <v>2009</v>
      </c>
      <c r="F167" s="447" t="s">
        <v>15051</v>
      </c>
      <c r="G167" s="546"/>
      <c r="H167" s="445"/>
    </row>
    <row r="168" spans="1:8" s="545" customFormat="1" x14ac:dyDescent="0.25">
      <c r="A168" s="448" t="s">
        <v>15257</v>
      </c>
      <c r="B168" s="548"/>
      <c r="C168" s="447"/>
      <c r="D168" s="547"/>
      <c r="E168" s="447"/>
      <c r="F168" s="447"/>
      <c r="G168" s="546">
        <v>217847.51</v>
      </c>
      <c r="H168" s="447">
        <f>G168</f>
        <v>217847.51</v>
      </c>
    </row>
    <row r="169" spans="1:8" s="545" customFormat="1" x14ac:dyDescent="0.25">
      <c r="A169" s="448" t="s">
        <v>15256</v>
      </c>
      <c r="B169" s="548"/>
      <c r="C169" s="447"/>
      <c r="D169" s="547"/>
      <c r="E169" s="447"/>
      <c r="F169" s="447"/>
      <c r="G169" s="546"/>
      <c r="H169" s="447"/>
    </row>
    <row r="170" spans="1:8" s="545" customFormat="1" x14ac:dyDescent="0.25">
      <c r="A170" s="448" t="s">
        <v>15255</v>
      </c>
      <c r="B170" s="548"/>
      <c r="C170" s="447"/>
      <c r="D170" s="547"/>
      <c r="E170" s="447"/>
      <c r="F170" s="447"/>
      <c r="G170" s="546">
        <v>0</v>
      </c>
      <c r="H170" s="447">
        <v>50899</v>
      </c>
    </row>
    <row r="171" spans="1:8" s="545" customFormat="1" x14ac:dyDescent="0.25">
      <c r="A171" s="448" t="s">
        <v>15254</v>
      </c>
      <c r="B171" s="548"/>
      <c r="C171" s="447"/>
      <c r="D171" s="547"/>
      <c r="E171" s="447"/>
      <c r="F171" s="447"/>
      <c r="G171" s="546"/>
      <c r="H171" s="447"/>
    </row>
    <row r="172" spans="1:8" s="545" customFormat="1" x14ac:dyDescent="0.25">
      <c r="A172" s="448" t="s">
        <v>15253</v>
      </c>
      <c r="B172" s="548"/>
      <c r="C172" s="447" t="s">
        <v>15084</v>
      </c>
      <c r="D172" s="547" t="s">
        <v>15251</v>
      </c>
      <c r="E172" s="447">
        <v>2021</v>
      </c>
      <c r="F172" s="447" t="s">
        <v>15051</v>
      </c>
      <c r="G172" s="546">
        <v>1015</v>
      </c>
      <c r="H172" s="447">
        <v>1015</v>
      </c>
    </row>
    <row r="173" spans="1:8" s="545" customFormat="1" x14ac:dyDescent="0.25">
      <c r="A173" s="448"/>
      <c r="B173" s="548"/>
      <c r="C173" s="447"/>
      <c r="D173" s="547"/>
      <c r="E173" s="447"/>
      <c r="F173" s="447"/>
      <c r="G173" s="546"/>
      <c r="H173" s="447"/>
    </row>
    <row r="174" spans="1:8" s="545" customFormat="1" x14ac:dyDescent="0.25">
      <c r="A174" s="448"/>
      <c r="B174" s="448"/>
      <c r="C174" s="447"/>
      <c r="D174" s="447"/>
      <c r="E174" s="447"/>
      <c r="F174" s="445"/>
      <c r="G174" s="445"/>
      <c r="H174" s="447"/>
    </row>
    <row r="175" spans="1:8" s="545" customFormat="1" x14ac:dyDescent="0.25">
      <c r="A175" s="448" t="s">
        <v>48</v>
      </c>
      <c r="B175" s="548" t="s">
        <v>15252</v>
      </c>
      <c r="C175" s="447" t="s">
        <v>15084</v>
      </c>
      <c r="D175" s="547" t="s">
        <v>15251</v>
      </c>
      <c r="E175" s="447">
        <v>2013</v>
      </c>
      <c r="F175" s="447" t="s">
        <v>15051</v>
      </c>
      <c r="G175" s="546">
        <v>3670573.74</v>
      </c>
      <c r="H175" s="447">
        <v>6113878</v>
      </c>
    </row>
    <row r="176" spans="1:8" s="545" customFormat="1" x14ac:dyDescent="0.25">
      <c r="A176" s="448"/>
      <c r="B176" s="528"/>
      <c r="C176" s="447"/>
      <c r="D176" s="447"/>
      <c r="E176" s="447"/>
      <c r="F176" s="445"/>
      <c r="G176" s="445"/>
      <c r="H176" s="447"/>
    </row>
    <row r="177" spans="1:8" s="545" customFormat="1" x14ac:dyDescent="0.25">
      <c r="A177" s="448" t="s">
        <v>30121</v>
      </c>
      <c r="B177" s="548" t="s">
        <v>15252</v>
      </c>
      <c r="C177" s="447" t="s">
        <v>15084</v>
      </c>
      <c r="D177" s="547" t="s">
        <v>15251</v>
      </c>
      <c r="E177" s="447">
        <v>2020</v>
      </c>
      <c r="F177" s="447" t="s">
        <v>15051</v>
      </c>
      <c r="G177" s="546">
        <v>937717</v>
      </c>
      <c r="H177" s="447">
        <v>3257357</v>
      </c>
    </row>
    <row r="178" spans="1:8" s="545" customFormat="1" x14ac:dyDescent="0.25">
      <c r="A178" s="448"/>
      <c r="B178" s="528"/>
      <c r="C178" s="447"/>
      <c r="D178" s="447"/>
      <c r="E178" s="447"/>
      <c r="F178" s="445"/>
      <c r="G178" s="447"/>
      <c r="H178" s="447"/>
    </row>
    <row r="179" spans="1:8" s="545" customFormat="1" ht="20.65" customHeight="1" x14ac:dyDescent="0.25">
      <c r="A179" s="448" t="s">
        <v>50</v>
      </c>
      <c r="B179" s="548"/>
      <c r="C179" s="447"/>
      <c r="D179" s="547"/>
      <c r="E179" s="447"/>
      <c r="F179" s="447"/>
      <c r="G179" s="549"/>
      <c r="H179" s="447"/>
    </row>
    <row r="180" spans="1:8" s="545" customFormat="1" x14ac:dyDescent="0.25">
      <c r="A180" s="448"/>
      <c r="B180" s="528"/>
      <c r="C180" s="447"/>
      <c r="D180" s="447"/>
      <c r="E180" s="447"/>
      <c r="F180" s="445"/>
      <c r="G180" s="445"/>
      <c r="H180" s="447"/>
    </row>
    <row r="181" spans="1:8" s="545" customFormat="1" x14ac:dyDescent="0.25">
      <c r="A181" s="448" t="s">
        <v>51</v>
      </c>
      <c r="B181" s="548" t="s">
        <v>15252</v>
      </c>
      <c r="C181" s="447" t="s">
        <v>15084</v>
      </c>
      <c r="D181" s="547" t="s">
        <v>15251</v>
      </c>
      <c r="E181" s="447">
        <v>2013</v>
      </c>
      <c r="F181" s="447" t="s">
        <v>15051</v>
      </c>
      <c r="G181" s="546">
        <v>3848.5</v>
      </c>
      <c r="H181" s="447">
        <v>842423</v>
      </c>
    </row>
    <row r="182" spans="1:8" x14ac:dyDescent="0.2">
      <c r="A182" s="90"/>
      <c r="B182" s="528"/>
      <c r="C182" s="447"/>
      <c r="D182" s="447"/>
      <c r="E182" s="447"/>
      <c r="F182" s="91"/>
      <c r="G182" s="91"/>
      <c r="H182" s="447"/>
    </row>
    <row r="183" spans="1:8" ht="18" x14ac:dyDescent="0.25">
      <c r="A183" s="87" t="s">
        <v>7</v>
      </c>
      <c r="B183" s="88"/>
      <c r="C183" s="89"/>
      <c r="D183" s="89"/>
      <c r="E183" s="89"/>
      <c r="F183" s="89"/>
      <c r="G183" s="544">
        <f>SUM(G166:G182)</f>
        <v>4831001.75</v>
      </c>
      <c r="H183" s="544">
        <f>SUM(H166:H182)</f>
        <v>10483419.51</v>
      </c>
    </row>
    <row r="186" spans="1:8" ht="15.75" x14ac:dyDescent="0.2">
      <c r="A186" s="57" t="s">
        <v>15194</v>
      </c>
      <c r="B186" s="543" t="s">
        <v>15250</v>
      </c>
      <c r="C186" s="494"/>
      <c r="D186" s="494"/>
      <c r="E186" s="494"/>
      <c r="F186" s="494"/>
      <c r="G186" s="494"/>
      <c r="H186" s="493"/>
    </row>
    <row r="187" spans="1:8" x14ac:dyDescent="0.2">
      <c r="A187" s="1005" t="s">
        <v>188</v>
      </c>
      <c r="B187" s="1005" t="s">
        <v>91</v>
      </c>
      <c r="C187" s="1005" t="s">
        <v>187</v>
      </c>
      <c r="D187" s="1005"/>
      <c r="E187" s="1005"/>
      <c r="F187" s="1005"/>
      <c r="G187" s="1005"/>
      <c r="H187" s="1005"/>
    </row>
    <row r="188" spans="1:8" ht="24" x14ac:dyDescent="0.2">
      <c r="A188" s="1006"/>
      <c r="B188" s="1006"/>
      <c r="C188" s="86" t="s">
        <v>92</v>
      </c>
      <c r="D188" s="85" t="s">
        <v>186</v>
      </c>
      <c r="E188" s="86" t="s">
        <v>93</v>
      </c>
      <c r="F188" s="85" t="s">
        <v>94</v>
      </c>
      <c r="G188" s="86" t="s">
        <v>15249</v>
      </c>
      <c r="H188" s="86" t="s">
        <v>15248</v>
      </c>
    </row>
    <row r="189" spans="1:8" ht="15" x14ac:dyDescent="0.2">
      <c r="A189" s="448"/>
      <c r="B189" s="541"/>
      <c r="C189" s="447"/>
      <c r="D189" s="536"/>
      <c r="E189" s="537"/>
      <c r="F189" s="537"/>
      <c r="G189" s="534"/>
      <c r="H189" s="534"/>
    </row>
    <row r="190" spans="1:8" ht="14.25" x14ac:dyDescent="0.2">
      <c r="A190" s="542" t="s">
        <v>47</v>
      </c>
      <c r="B190" s="548" t="s">
        <v>15241</v>
      </c>
      <c r="C190" s="447" t="s">
        <v>15084</v>
      </c>
      <c r="D190" s="536" t="s">
        <v>15240</v>
      </c>
      <c r="E190" s="539">
        <v>39892</v>
      </c>
      <c r="F190" s="536" t="s">
        <v>15051</v>
      </c>
      <c r="G190" s="535">
        <v>0</v>
      </c>
      <c r="H190" s="535">
        <v>0</v>
      </c>
    </row>
    <row r="191" spans="1:8" ht="15" x14ac:dyDescent="0.2">
      <c r="A191" s="448"/>
      <c r="B191" s="538"/>
      <c r="C191" s="447"/>
      <c r="D191" s="536"/>
      <c r="E191" s="536"/>
      <c r="F191" s="536"/>
      <c r="G191" s="535"/>
      <c r="H191" s="534"/>
    </row>
    <row r="192" spans="1:8" ht="14.25" x14ac:dyDescent="0.2">
      <c r="A192" s="542" t="s">
        <v>48</v>
      </c>
      <c r="B192" s="548" t="s">
        <v>15241</v>
      </c>
      <c r="C192" s="447" t="s">
        <v>15084</v>
      </c>
      <c r="D192" s="536" t="s">
        <v>15247</v>
      </c>
      <c r="E192" s="539">
        <v>39891</v>
      </c>
      <c r="F192" s="536" t="s">
        <v>15051</v>
      </c>
      <c r="G192" s="535">
        <v>5991.14</v>
      </c>
      <c r="H192" s="535">
        <v>13564.68</v>
      </c>
    </row>
    <row r="193" spans="1:8" ht="14.25" x14ac:dyDescent="0.2">
      <c r="A193" s="448"/>
      <c r="B193" s="548"/>
      <c r="C193" s="447"/>
      <c r="D193" s="536"/>
      <c r="E193" s="536"/>
      <c r="F193" s="536"/>
      <c r="G193" s="535"/>
      <c r="H193" s="535"/>
    </row>
    <row r="194" spans="1:8" ht="14.25" x14ac:dyDescent="0.2">
      <c r="A194" s="542" t="s">
        <v>15246</v>
      </c>
      <c r="B194" s="548"/>
      <c r="C194" s="447"/>
      <c r="D194" s="536"/>
      <c r="E194" s="536"/>
      <c r="F194" s="536"/>
      <c r="G194" s="535"/>
      <c r="H194" s="535"/>
    </row>
    <row r="195" spans="1:8" ht="14.25" x14ac:dyDescent="0.2">
      <c r="A195" s="528" t="s">
        <v>15245</v>
      </c>
      <c r="B195" s="548" t="s">
        <v>15241</v>
      </c>
      <c r="C195" s="447" t="s">
        <v>15084</v>
      </c>
      <c r="D195" s="536" t="s">
        <v>15240</v>
      </c>
      <c r="E195" s="539">
        <v>39892</v>
      </c>
      <c r="F195" s="536" t="s">
        <v>15051</v>
      </c>
      <c r="G195" s="535">
        <v>430624.36</v>
      </c>
      <c r="H195" s="535">
        <v>110796.3</v>
      </c>
    </row>
    <row r="196" spans="1:8" ht="14.25" x14ac:dyDescent="0.2">
      <c r="A196" s="528" t="s">
        <v>15244</v>
      </c>
      <c r="B196" s="548" t="s">
        <v>15241</v>
      </c>
      <c r="C196" s="447" t="s">
        <v>15084</v>
      </c>
      <c r="D196" s="536" t="s">
        <v>15240</v>
      </c>
      <c r="E196" s="539">
        <v>39892</v>
      </c>
      <c r="F196" s="536" t="s">
        <v>15051</v>
      </c>
      <c r="G196" s="535">
        <v>6678.72</v>
      </c>
      <c r="H196" s="535">
        <v>6678.72</v>
      </c>
    </row>
    <row r="197" spans="1:8" ht="14.25" x14ac:dyDescent="0.2">
      <c r="A197" s="528"/>
      <c r="B197" s="548"/>
      <c r="C197" s="447"/>
      <c r="D197" s="536"/>
      <c r="E197" s="539"/>
      <c r="F197" s="536"/>
      <c r="G197" s="535"/>
      <c r="H197" s="535"/>
    </row>
    <row r="198" spans="1:8" s="65" customFormat="1" ht="15" x14ac:dyDescent="0.2">
      <c r="A198" s="542" t="s">
        <v>50</v>
      </c>
      <c r="B198" s="548"/>
      <c r="C198" s="598"/>
      <c r="D198" s="599"/>
      <c r="E198" s="599"/>
      <c r="F198" s="599"/>
      <c r="G198" s="600"/>
      <c r="H198" s="600"/>
    </row>
    <row r="199" spans="1:8" ht="14.25" x14ac:dyDescent="0.2">
      <c r="A199" s="448"/>
      <c r="B199" s="548"/>
      <c r="C199" s="447"/>
      <c r="D199" s="536"/>
      <c r="E199" s="536"/>
      <c r="F199" s="536"/>
      <c r="G199" s="535"/>
      <c r="H199" s="535"/>
    </row>
    <row r="200" spans="1:8" ht="14.25" x14ac:dyDescent="0.2">
      <c r="A200" s="542" t="s">
        <v>51</v>
      </c>
      <c r="B200" s="548"/>
      <c r="C200" s="447"/>
      <c r="D200" s="536"/>
      <c r="E200" s="536"/>
      <c r="F200" s="536"/>
      <c r="G200" s="535"/>
      <c r="H200" s="535"/>
    </row>
    <row r="201" spans="1:8" ht="14.25" x14ac:dyDescent="0.2">
      <c r="A201" s="448" t="s">
        <v>52</v>
      </c>
      <c r="B201" s="548"/>
      <c r="C201" s="447"/>
      <c r="D201" s="536"/>
      <c r="E201" s="536"/>
      <c r="F201" s="536"/>
      <c r="G201" s="535"/>
      <c r="H201" s="535"/>
    </row>
    <row r="202" spans="1:8" ht="14.25" x14ac:dyDescent="0.2">
      <c r="A202" s="448" t="s">
        <v>53</v>
      </c>
      <c r="B202" s="548"/>
      <c r="C202" s="447"/>
      <c r="D202" s="536"/>
      <c r="E202" s="536"/>
      <c r="F202" s="536"/>
      <c r="G202" s="535"/>
      <c r="H202" s="535"/>
    </row>
    <row r="203" spans="1:8" ht="14.25" x14ac:dyDescent="0.2">
      <c r="A203" s="448" t="s">
        <v>15243</v>
      </c>
      <c r="B203" s="548" t="s">
        <v>15241</v>
      </c>
      <c r="C203" s="447" t="s">
        <v>15084</v>
      </c>
      <c r="D203" s="536" t="s">
        <v>15240</v>
      </c>
      <c r="E203" s="539">
        <v>39892</v>
      </c>
      <c r="F203" s="536" t="s">
        <v>15051</v>
      </c>
      <c r="G203" s="535">
        <v>1830559.75</v>
      </c>
      <c r="H203" s="535">
        <v>7897579.7400000002</v>
      </c>
    </row>
    <row r="204" spans="1:8" ht="14.25" x14ac:dyDescent="0.2">
      <c r="A204" s="448" t="s">
        <v>15242</v>
      </c>
      <c r="B204" s="548" t="s">
        <v>15241</v>
      </c>
      <c r="C204" s="447" t="s">
        <v>15084</v>
      </c>
      <c r="D204" s="536" t="s">
        <v>15240</v>
      </c>
      <c r="E204" s="539">
        <v>39892</v>
      </c>
      <c r="F204" s="536" t="s">
        <v>15051</v>
      </c>
      <c r="G204" s="535">
        <v>287850.05</v>
      </c>
      <c r="H204" s="535">
        <v>278702.01</v>
      </c>
    </row>
    <row r="205" spans="1:8" ht="14.25" x14ac:dyDescent="0.2">
      <c r="A205" s="448"/>
      <c r="B205" s="548"/>
      <c r="C205" s="447"/>
      <c r="D205" s="536"/>
      <c r="E205" s="536"/>
      <c r="F205" s="536"/>
      <c r="G205" s="535"/>
      <c r="H205" s="535"/>
    </row>
    <row r="206" spans="1:8" s="65" customFormat="1" ht="15.75" x14ac:dyDescent="0.2">
      <c r="A206" s="542" t="s">
        <v>15239</v>
      </c>
      <c r="B206" s="597"/>
      <c r="C206" s="598"/>
      <c r="D206" s="599"/>
      <c r="E206" s="599"/>
      <c r="F206" s="599"/>
      <c r="G206" s="600"/>
      <c r="H206" s="600"/>
    </row>
    <row r="207" spans="1:8" ht="14.25" x14ac:dyDescent="0.2">
      <c r="A207" s="448" t="s">
        <v>15238</v>
      </c>
      <c r="B207" s="540"/>
      <c r="C207" s="447" t="s">
        <v>15084</v>
      </c>
      <c r="D207" s="536" t="s">
        <v>15237</v>
      </c>
      <c r="E207" s="539">
        <v>41977</v>
      </c>
      <c r="F207" s="536" t="s">
        <v>15051</v>
      </c>
      <c r="G207" s="535">
        <v>617770.02</v>
      </c>
      <c r="H207" s="535">
        <v>528689.46</v>
      </c>
    </row>
    <row r="208" spans="1:8" ht="14.25" x14ac:dyDescent="0.2">
      <c r="A208" s="448" t="s">
        <v>15236</v>
      </c>
      <c r="B208" s="540"/>
      <c r="C208" s="447" t="s">
        <v>15084</v>
      </c>
      <c r="D208" s="536" t="s">
        <v>15235</v>
      </c>
      <c r="E208" s="539">
        <v>43161</v>
      </c>
      <c r="F208" s="536" t="s">
        <v>15051</v>
      </c>
      <c r="G208" s="535">
        <v>90000</v>
      </c>
      <c r="H208" s="535">
        <v>90000</v>
      </c>
    </row>
    <row r="209" spans="1:8" ht="14.25" x14ac:dyDescent="0.2">
      <c r="A209" s="448" t="s">
        <v>15234</v>
      </c>
      <c r="B209" s="540"/>
      <c r="C209" s="447" t="s">
        <v>15084</v>
      </c>
      <c r="D209" s="536" t="s">
        <v>15233</v>
      </c>
      <c r="E209" s="539">
        <v>39968</v>
      </c>
      <c r="F209" s="536" t="s">
        <v>15051</v>
      </c>
      <c r="G209" s="535">
        <v>502776.85</v>
      </c>
      <c r="H209" s="535">
        <v>20528.669999999998</v>
      </c>
    </row>
    <row r="210" spans="1:8" ht="15" x14ac:dyDescent="0.2">
      <c r="A210" s="448"/>
      <c r="B210" s="538"/>
      <c r="C210" s="447"/>
      <c r="D210" s="536"/>
      <c r="E210" s="537"/>
      <c r="F210" s="536"/>
      <c r="G210" s="535"/>
      <c r="H210" s="534"/>
    </row>
    <row r="211" spans="1:8" ht="18" x14ac:dyDescent="0.2">
      <c r="A211" s="514" t="s">
        <v>7</v>
      </c>
      <c r="B211" s="513"/>
      <c r="C211" s="512"/>
      <c r="D211" s="512"/>
      <c r="E211" s="512"/>
      <c r="F211" s="512"/>
      <c r="G211" s="533">
        <f>SUM(G189:G210)</f>
        <v>3772250.8899999997</v>
      </c>
      <c r="H211" s="533">
        <f>SUM(H189:H210)</f>
        <v>8946539.5800000001</v>
      </c>
    </row>
    <row r="213" spans="1:8" ht="15.75" x14ac:dyDescent="0.2">
      <c r="A213" s="57" t="s">
        <v>15194</v>
      </c>
      <c r="B213" s="1003" t="s">
        <v>15232</v>
      </c>
      <c r="C213" s="1003"/>
      <c r="D213" s="1003"/>
      <c r="E213" s="1003"/>
      <c r="F213" s="1003"/>
      <c r="G213" s="1003"/>
      <c r="H213" s="1003"/>
    </row>
    <row r="214" spans="1:8" x14ac:dyDescent="0.2">
      <c r="A214" s="1005" t="s">
        <v>188</v>
      </c>
      <c r="B214" s="1005" t="s">
        <v>91</v>
      </c>
      <c r="C214" s="1015" t="s">
        <v>187</v>
      </c>
      <c r="D214" s="1015"/>
      <c r="E214" s="1015"/>
      <c r="F214" s="1015"/>
      <c r="G214" s="1015"/>
      <c r="H214" s="1015"/>
    </row>
    <row r="215" spans="1:8" ht="24" x14ac:dyDescent="0.2">
      <c r="A215" s="1006"/>
      <c r="B215" s="1006"/>
      <c r="C215" s="85" t="s">
        <v>92</v>
      </c>
      <c r="D215" s="85" t="s">
        <v>186</v>
      </c>
      <c r="E215" s="86" t="s">
        <v>93</v>
      </c>
      <c r="F215" s="85" t="s">
        <v>94</v>
      </c>
      <c r="G215" s="85" t="s">
        <v>95</v>
      </c>
      <c r="H215" s="85" t="s">
        <v>189</v>
      </c>
    </row>
    <row r="216" spans="1:8" x14ac:dyDescent="0.2">
      <c r="A216" s="90"/>
      <c r="B216" s="90"/>
      <c r="C216" s="91"/>
      <c r="D216" s="91"/>
      <c r="E216" s="91"/>
      <c r="F216" s="91"/>
      <c r="G216" s="91"/>
      <c r="H216" s="91"/>
    </row>
    <row r="217" spans="1:8" s="545" customFormat="1" ht="24" x14ac:dyDescent="0.25">
      <c r="A217" s="448" t="s">
        <v>47</v>
      </c>
      <c r="B217" s="548" t="s">
        <v>15232</v>
      </c>
      <c r="C217" s="532" t="s">
        <v>15084</v>
      </c>
      <c r="D217" s="532" t="s">
        <v>15231</v>
      </c>
      <c r="E217" s="601">
        <v>2009</v>
      </c>
      <c r="F217" s="532" t="s">
        <v>45</v>
      </c>
      <c r="G217" s="602">
        <v>0</v>
      </c>
      <c r="H217" s="603">
        <v>0</v>
      </c>
    </row>
    <row r="218" spans="1:8" s="545" customFormat="1" ht="14.25" x14ac:dyDescent="0.25">
      <c r="A218" s="448"/>
      <c r="B218" s="548"/>
      <c r="C218" s="445"/>
      <c r="D218" s="532"/>
      <c r="E218" s="601"/>
      <c r="F218" s="532"/>
      <c r="G218" s="602"/>
      <c r="H218" s="603"/>
    </row>
    <row r="219" spans="1:8" s="545" customFormat="1" ht="24" x14ac:dyDescent="0.25">
      <c r="A219" s="448" t="s">
        <v>48</v>
      </c>
      <c r="B219" s="548" t="s">
        <v>15232</v>
      </c>
      <c r="C219" s="532" t="s">
        <v>15084</v>
      </c>
      <c r="D219" s="532" t="s">
        <v>15231</v>
      </c>
      <c r="E219" s="601">
        <v>2013</v>
      </c>
      <c r="F219" s="532" t="s">
        <v>45</v>
      </c>
      <c r="G219" s="602">
        <v>74386.929999999993</v>
      </c>
      <c r="H219" s="603">
        <v>116040.54</v>
      </c>
    </row>
    <row r="220" spans="1:8" s="545" customFormat="1" ht="14.25" x14ac:dyDescent="0.25">
      <c r="A220" s="448"/>
      <c r="B220" s="548"/>
      <c r="C220" s="532"/>
      <c r="D220" s="532"/>
      <c r="E220" s="601"/>
      <c r="F220" s="532"/>
      <c r="G220" s="602"/>
      <c r="H220" s="603"/>
    </row>
    <row r="221" spans="1:8" s="545" customFormat="1" ht="24" x14ac:dyDescent="0.25">
      <c r="A221" s="584" t="s">
        <v>30122</v>
      </c>
      <c r="B221" s="548" t="s">
        <v>15232</v>
      </c>
      <c r="C221" s="532" t="s">
        <v>15084</v>
      </c>
      <c r="D221" s="532" t="s">
        <v>15231</v>
      </c>
      <c r="E221" s="601">
        <v>2020</v>
      </c>
      <c r="F221" s="532" t="s">
        <v>45</v>
      </c>
      <c r="G221" s="602">
        <v>4479782.29</v>
      </c>
      <c r="H221" s="603">
        <v>5172433.7</v>
      </c>
    </row>
    <row r="222" spans="1:8" s="545" customFormat="1" x14ac:dyDescent="0.25">
      <c r="A222" s="448"/>
      <c r="B222" s="548"/>
      <c r="C222" s="445"/>
      <c r="D222" s="445"/>
      <c r="E222" s="445"/>
      <c r="F222" s="445"/>
      <c r="G222" s="445"/>
      <c r="H222" s="445"/>
    </row>
    <row r="223" spans="1:8" s="545" customFormat="1" x14ac:dyDescent="0.25">
      <c r="A223" s="448" t="s">
        <v>50</v>
      </c>
      <c r="B223" s="548"/>
      <c r="C223" s="445"/>
      <c r="D223" s="445"/>
      <c r="E223" s="445"/>
      <c r="F223" s="445"/>
      <c r="G223" s="445"/>
      <c r="H223" s="445"/>
    </row>
    <row r="224" spans="1:8" s="545" customFormat="1" x14ac:dyDescent="0.25">
      <c r="A224" s="448"/>
      <c r="B224" s="548"/>
      <c r="C224" s="445"/>
      <c r="D224" s="445"/>
      <c r="E224" s="445"/>
      <c r="F224" s="445"/>
      <c r="G224" s="445"/>
      <c r="H224" s="445"/>
    </row>
    <row r="225" spans="1:8" s="545" customFormat="1" ht="24" x14ac:dyDescent="0.25">
      <c r="A225" s="448" t="s">
        <v>51</v>
      </c>
      <c r="B225" s="548" t="s">
        <v>15232</v>
      </c>
      <c r="C225" s="532" t="s">
        <v>15084</v>
      </c>
      <c r="D225" s="532" t="s">
        <v>15231</v>
      </c>
      <c r="E225" s="601">
        <v>2014</v>
      </c>
      <c r="F225" s="532" t="s">
        <v>45</v>
      </c>
      <c r="G225" s="602">
        <f>G227</f>
        <v>4720031.88</v>
      </c>
      <c r="H225" s="603">
        <f>H227</f>
        <v>2455390.0699999998</v>
      </c>
    </row>
    <row r="226" spans="1:8" s="545" customFormat="1" ht="14.25" x14ac:dyDescent="0.25">
      <c r="A226" s="448"/>
      <c r="B226" s="548"/>
      <c r="C226" s="532"/>
      <c r="D226" s="532"/>
      <c r="E226" s="601"/>
      <c r="F226" s="532"/>
      <c r="G226" s="602"/>
      <c r="H226" s="603"/>
    </row>
    <row r="227" spans="1:8" s="545" customFormat="1" ht="14.25" x14ac:dyDescent="0.25">
      <c r="A227" s="448" t="s">
        <v>52</v>
      </c>
      <c r="B227" s="548"/>
      <c r="C227" s="532" t="s">
        <v>15084</v>
      </c>
      <c r="D227" s="532" t="s">
        <v>15231</v>
      </c>
      <c r="E227" s="601">
        <v>2014</v>
      </c>
      <c r="F227" s="532" t="s">
        <v>45</v>
      </c>
      <c r="G227" s="602">
        <v>4720031.88</v>
      </c>
      <c r="H227" s="603">
        <v>2455390.0699999998</v>
      </c>
    </row>
    <row r="228" spans="1:8" s="545" customFormat="1" x14ac:dyDescent="0.25">
      <c r="A228" s="448" t="s">
        <v>53</v>
      </c>
      <c r="B228" s="448"/>
      <c r="C228" s="445"/>
      <c r="D228" s="445"/>
      <c r="E228" s="445"/>
      <c r="F228" s="445"/>
      <c r="G228" s="445"/>
      <c r="H228" s="445"/>
    </row>
    <row r="229" spans="1:8" s="545" customFormat="1" x14ac:dyDescent="0.25">
      <c r="A229" s="448" t="s">
        <v>54</v>
      </c>
      <c r="B229" s="448"/>
      <c r="C229" s="445"/>
      <c r="D229" s="445"/>
      <c r="E229" s="445"/>
      <c r="F229" s="445"/>
      <c r="G229" s="445"/>
      <c r="H229" s="445"/>
    </row>
    <row r="230" spans="1:8" s="545" customFormat="1" x14ac:dyDescent="0.25">
      <c r="A230" s="448" t="s">
        <v>55</v>
      </c>
      <c r="B230" s="448"/>
      <c r="C230" s="445"/>
      <c r="D230" s="445"/>
      <c r="E230" s="445"/>
      <c r="F230" s="445"/>
      <c r="G230" s="445"/>
      <c r="H230" s="445"/>
    </row>
    <row r="231" spans="1:8" s="545" customFormat="1" x14ac:dyDescent="0.25">
      <c r="A231" s="448" t="s">
        <v>56</v>
      </c>
      <c r="B231" s="448"/>
      <c r="C231" s="445"/>
      <c r="D231" s="445"/>
      <c r="E231" s="445"/>
      <c r="F231" s="445"/>
      <c r="G231" s="445"/>
      <c r="H231" s="445"/>
    </row>
    <row r="232" spans="1:8" x14ac:dyDescent="0.2">
      <c r="A232" s="90" t="s">
        <v>97</v>
      </c>
      <c r="B232" s="90"/>
      <c r="C232" s="91"/>
      <c r="D232" s="91"/>
      <c r="E232" s="91"/>
      <c r="F232" s="91"/>
      <c r="G232" s="91"/>
      <c r="H232" s="91"/>
    </row>
    <row r="233" spans="1:8" x14ac:dyDescent="0.2">
      <c r="A233" s="90"/>
      <c r="B233" s="90"/>
      <c r="C233" s="90"/>
      <c r="D233" s="90"/>
      <c r="E233" s="90"/>
      <c r="F233" s="90"/>
      <c r="G233" s="90"/>
      <c r="H233" s="90"/>
    </row>
    <row r="234" spans="1:8" ht="18" x14ac:dyDescent="0.25">
      <c r="A234" s="87" t="s">
        <v>7</v>
      </c>
      <c r="B234" s="88"/>
      <c r="C234" s="89"/>
      <c r="D234" s="89"/>
      <c r="E234" s="89"/>
      <c r="F234" s="89"/>
      <c r="G234" s="531">
        <f>+G217+G219+G221+G225</f>
        <v>9274201.0999999996</v>
      </c>
      <c r="H234" s="531">
        <f>+H217+H219+H221+H225</f>
        <v>7743864.3100000005</v>
      </c>
    </row>
    <row r="236" spans="1:8" ht="15.75" x14ac:dyDescent="0.2">
      <c r="A236" s="40" t="s">
        <v>15194</v>
      </c>
      <c r="B236" s="1003" t="s">
        <v>15230</v>
      </c>
      <c r="C236" s="1003"/>
      <c r="D236" s="1003"/>
      <c r="E236" s="1003"/>
      <c r="F236" s="1003"/>
      <c r="G236" s="1003"/>
      <c r="H236" s="1003"/>
    </row>
    <row r="237" spans="1:8" x14ac:dyDescent="0.2">
      <c r="A237" s="1005" t="s">
        <v>188</v>
      </c>
      <c r="B237" s="1005" t="s">
        <v>91</v>
      </c>
      <c r="C237" s="1015" t="s">
        <v>187</v>
      </c>
      <c r="D237" s="1015"/>
      <c r="E237" s="1015"/>
      <c r="F237" s="1015"/>
      <c r="G237" s="1015"/>
      <c r="H237" s="1015"/>
    </row>
    <row r="238" spans="1:8" ht="24" x14ac:dyDescent="0.2">
      <c r="A238" s="1006"/>
      <c r="B238" s="1006"/>
      <c r="C238" s="85" t="s">
        <v>92</v>
      </c>
      <c r="D238" s="85" t="s">
        <v>186</v>
      </c>
      <c r="E238" s="86" t="s">
        <v>93</v>
      </c>
      <c r="F238" s="85" t="s">
        <v>94</v>
      </c>
      <c r="G238" s="85" t="s">
        <v>95</v>
      </c>
      <c r="H238" s="85" t="s">
        <v>189</v>
      </c>
    </row>
    <row r="239" spans="1:8" x14ac:dyDescent="0.2">
      <c r="A239" s="90"/>
      <c r="B239" s="90"/>
      <c r="C239" s="91"/>
      <c r="D239" s="91"/>
      <c r="E239" s="91"/>
      <c r="F239" s="91"/>
      <c r="G239" s="91"/>
      <c r="H239" s="91"/>
    </row>
    <row r="240" spans="1:8" s="545" customFormat="1" ht="24" x14ac:dyDescent="0.25">
      <c r="A240" s="448" t="s">
        <v>47</v>
      </c>
      <c r="B240" s="548" t="s">
        <v>654</v>
      </c>
      <c r="C240" s="445" t="s">
        <v>15188</v>
      </c>
      <c r="D240" s="445" t="s">
        <v>15229</v>
      </c>
      <c r="E240" s="445" t="s">
        <v>15227</v>
      </c>
      <c r="F240" s="445" t="s">
        <v>45</v>
      </c>
      <c r="G240" s="445">
        <v>0</v>
      </c>
      <c r="H240" s="445">
        <v>0</v>
      </c>
    </row>
    <row r="241" spans="1:8" s="545" customFormat="1" x14ac:dyDescent="0.25">
      <c r="A241" s="448"/>
      <c r="B241" s="548"/>
      <c r="C241" s="445"/>
      <c r="D241" s="445"/>
      <c r="E241" s="445"/>
      <c r="F241" s="445"/>
      <c r="G241" s="445"/>
      <c r="H241" s="445"/>
    </row>
    <row r="242" spans="1:8" s="545" customFormat="1" ht="24" x14ac:dyDescent="0.25">
      <c r="A242" s="448" t="s">
        <v>48</v>
      </c>
      <c r="B242" s="548" t="s">
        <v>654</v>
      </c>
      <c r="C242" s="445" t="s">
        <v>15188</v>
      </c>
      <c r="D242" s="445" t="s">
        <v>15228</v>
      </c>
      <c r="E242" s="445" t="s">
        <v>15227</v>
      </c>
      <c r="F242" s="445" t="s">
        <v>45</v>
      </c>
      <c r="G242" s="445">
        <v>109153.29</v>
      </c>
      <c r="H242" s="445">
        <v>154213.14000000001</v>
      </c>
    </row>
    <row r="243" spans="1:8" s="545" customFormat="1" x14ac:dyDescent="0.25">
      <c r="A243" s="448"/>
      <c r="B243" s="548"/>
      <c r="C243" s="445"/>
      <c r="D243" s="445"/>
      <c r="E243" s="445"/>
      <c r="F243" s="445"/>
      <c r="G243" s="445"/>
      <c r="H243" s="445"/>
    </row>
    <row r="244" spans="1:8" s="545" customFormat="1" ht="24" x14ac:dyDescent="0.25">
      <c r="A244" s="584" t="s">
        <v>30122</v>
      </c>
      <c r="B244" s="548"/>
      <c r="C244" s="445"/>
      <c r="D244" s="445"/>
      <c r="E244" s="445"/>
      <c r="F244" s="445"/>
      <c r="G244" s="445"/>
      <c r="H244" s="445"/>
    </row>
    <row r="245" spans="1:8" s="545" customFormat="1" x14ac:dyDescent="0.25">
      <c r="A245" s="448"/>
      <c r="B245" s="548"/>
      <c r="C245" s="445"/>
      <c r="D245" s="445"/>
      <c r="E245" s="445"/>
      <c r="F245" s="445"/>
      <c r="G245" s="445"/>
      <c r="H245" s="445"/>
    </row>
    <row r="246" spans="1:8" s="545" customFormat="1" ht="24" x14ac:dyDescent="0.25">
      <c r="A246" s="448" t="s">
        <v>50</v>
      </c>
      <c r="B246" s="548" t="s">
        <v>654</v>
      </c>
      <c r="C246" s="445" t="s">
        <v>15188</v>
      </c>
      <c r="D246" s="445" t="s">
        <v>15226</v>
      </c>
      <c r="E246" s="445" t="s">
        <v>15225</v>
      </c>
      <c r="F246" s="445" t="s">
        <v>45</v>
      </c>
      <c r="G246" s="445">
        <v>20643.14</v>
      </c>
      <c r="H246" s="445">
        <v>113353.64</v>
      </c>
    </row>
    <row r="247" spans="1:8" s="545" customFormat="1" x14ac:dyDescent="0.25">
      <c r="A247" s="448"/>
      <c r="B247" s="548"/>
      <c r="C247" s="445"/>
      <c r="D247" s="445"/>
      <c r="E247" s="445"/>
      <c r="F247" s="445"/>
      <c r="G247" s="445"/>
      <c r="H247" s="445"/>
    </row>
    <row r="248" spans="1:8" s="545" customFormat="1" x14ac:dyDescent="0.25">
      <c r="A248" s="448" t="s">
        <v>51</v>
      </c>
      <c r="B248" s="448"/>
      <c r="C248" s="445"/>
      <c r="D248" s="445"/>
      <c r="E248" s="445"/>
      <c r="F248" s="445"/>
      <c r="G248" s="445"/>
      <c r="H248" s="445"/>
    </row>
    <row r="249" spans="1:8" s="545" customFormat="1" x14ac:dyDescent="0.25">
      <c r="A249" s="448" t="s">
        <v>52</v>
      </c>
      <c r="B249" s="448"/>
      <c r="C249" s="445"/>
      <c r="D249" s="445"/>
      <c r="E249" s="445"/>
      <c r="F249" s="445"/>
      <c r="G249" s="445"/>
      <c r="H249" s="445"/>
    </row>
    <row r="250" spans="1:8" s="545" customFormat="1" x14ac:dyDescent="0.25">
      <c r="A250" s="448" t="s">
        <v>53</v>
      </c>
      <c r="B250" s="448"/>
      <c r="C250" s="445"/>
      <c r="D250" s="445"/>
      <c r="E250" s="445"/>
      <c r="F250" s="445"/>
      <c r="G250" s="445"/>
      <c r="H250" s="445"/>
    </row>
    <row r="251" spans="1:8" s="545" customFormat="1" x14ac:dyDescent="0.25">
      <c r="A251" s="448" t="s">
        <v>54</v>
      </c>
      <c r="B251" s="448"/>
      <c r="C251" s="445"/>
      <c r="D251" s="445"/>
      <c r="E251" s="445"/>
      <c r="F251" s="445"/>
      <c r="G251" s="445"/>
      <c r="H251" s="445"/>
    </row>
    <row r="252" spans="1:8" s="545" customFormat="1" x14ac:dyDescent="0.25">
      <c r="A252" s="448" t="s">
        <v>55</v>
      </c>
      <c r="B252" s="448"/>
      <c r="C252" s="445"/>
      <c r="D252" s="445"/>
      <c r="E252" s="445"/>
      <c r="F252" s="445"/>
      <c r="G252" s="445"/>
      <c r="H252" s="445"/>
    </row>
    <row r="253" spans="1:8" s="545" customFormat="1" x14ac:dyDescent="0.25">
      <c r="A253" s="448" t="s">
        <v>56</v>
      </c>
      <c r="B253" s="448"/>
      <c r="C253" s="445"/>
      <c r="D253" s="445"/>
      <c r="E253" s="445"/>
      <c r="F253" s="445"/>
      <c r="G253" s="445"/>
      <c r="H253" s="445"/>
    </row>
    <row r="254" spans="1:8" s="545" customFormat="1" x14ac:dyDescent="0.25">
      <c r="A254" s="448" t="s">
        <v>97</v>
      </c>
      <c r="B254" s="448"/>
      <c r="C254" s="445"/>
      <c r="D254" s="445"/>
      <c r="E254" s="445"/>
      <c r="F254" s="445"/>
      <c r="G254" s="445"/>
      <c r="H254" s="445"/>
    </row>
    <row r="255" spans="1:8" x14ac:dyDescent="0.2">
      <c r="A255" s="90"/>
      <c r="B255" s="90"/>
      <c r="C255" s="90"/>
      <c r="D255" s="90"/>
      <c r="E255" s="90"/>
      <c r="F255" s="90"/>
      <c r="G255" s="90"/>
      <c r="H255" s="90"/>
    </row>
    <row r="256" spans="1:8" ht="18" x14ac:dyDescent="0.25">
      <c r="A256" s="87" t="s">
        <v>7</v>
      </c>
      <c r="B256" s="88"/>
      <c r="C256" s="89"/>
      <c r="D256" s="89"/>
      <c r="E256" s="89"/>
      <c r="F256" s="89"/>
      <c r="G256" s="89"/>
      <c r="H256" s="89"/>
    </row>
    <row r="258" spans="1:8" ht="15" x14ac:dyDescent="0.2">
      <c r="A258" s="510" t="s">
        <v>15194</v>
      </c>
      <c r="B258" s="1031" t="s">
        <v>15224</v>
      </c>
      <c r="C258" s="1032"/>
      <c r="D258" s="1032"/>
      <c r="E258" s="1032"/>
      <c r="F258" s="1032"/>
      <c r="G258" s="1032"/>
      <c r="H258" s="1033"/>
    </row>
    <row r="259" spans="1:8" x14ac:dyDescent="0.2">
      <c r="A259" s="1034" t="s">
        <v>188</v>
      </c>
      <c r="B259" s="1036" t="s">
        <v>91</v>
      </c>
      <c r="C259" s="1015" t="s">
        <v>187</v>
      </c>
      <c r="D259" s="1015"/>
      <c r="E259" s="1015"/>
      <c r="F259" s="1015"/>
      <c r="G259" s="1015"/>
      <c r="H259" s="1030"/>
    </row>
    <row r="260" spans="1:8" ht="24" x14ac:dyDescent="0.2">
      <c r="A260" s="1035"/>
      <c r="B260" s="1037"/>
      <c r="C260" s="86" t="s">
        <v>92</v>
      </c>
      <c r="D260" s="85" t="s">
        <v>186</v>
      </c>
      <c r="E260" s="86" t="s">
        <v>93</v>
      </c>
      <c r="F260" s="85" t="s">
        <v>94</v>
      </c>
      <c r="G260" s="85" t="s">
        <v>95</v>
      </c>
      <c r="H260" s="530" t="s">
        <v>189</v>
      </c>
    </row>
    <row r="261" spans="1:8" x14ac:dyDescent="0.2">
      <c r="A261" s="525"/>
      <c r="B261" s="90"/>
      <c r="C261" s="91"/>
      <c r="D261" s="91"/>
      <c r="E261" s="91"/>
      <c r="F261" s="91"/>
      <c r="G261" s="91"/>
      <c r="H261" s="529"/>
    </row>
    <row r="262" spans="1:8" x14ac:dyDescent="0.2">
      <c r="A262" s="90" t="s">
        <v>47</v>
      </c>
      <c r="B262" s="90"/>
      <c r="C262" s="91"/>
      <c r="D262" s="91"/>
      <c r="E262" s="447"/>
      <c r="F262" s="447"/>
      <c r="G262" s="501"/>
      <c r="H262" s="91"/>
    </row>
    <row r="263" spans="1:8" x14ac:dyDescent="0.2">
      <c r="A263" s="90"/>
      <c r="B263" s="90"/>
      <c r="C263" s="91"/>
      <c r="D263" s="91"/>
      <c r="E263" s="447"/>
      <c r="F263" s="447"/>
      <c r="G263" s="501"/>
      <c r="H263" s="91"/>
    </row>
    <row r="264" spans="1:8" ht="24" x14ac:dyDescent="0.25">
      <c r="A264" s="90" t="s">
        <v>48</v>
      </c>
      <c r="B264" s="548" t="s">
        <v>15224</v>
      </c>
      <c r="C264" s="447" t="s">
        <v>15084</v>
      </c>
      <c r="D264" s="445" t="s">
        <v>15223</v>
      </c>
      <c r="E264" s="447">
        <v>2013</v>
      </c>
      <c r="F264" s="447" t="s">
        <v>15051</v>
      </c>
      <c r="G264" s="527">
        <v>192241.09</v>
      </c>
      <c r="H264" s="526">
        <v>267247.34999999998</v>
      </c>
    </row>
    <row r="265" spans="1:8" x14ac:dyDescent="0.2">
      <c r="A265" s="90"/>
      <c r="B265" s="548"/>
      <c r="C265" s="447"/>
      <c r="D265" s="445"/>
      <c r="E265" s="447"/>
      <c r="F265" s="447"/>
      <c r="G265" s="501"/>
      <c r="H265" s="91"/>
    </row>
    <row r="266" spans="1:8" ht="24" x14ac:dyDescent="0.25">
      <c r="A266" s="584" t="s">
        <v>30122</v>
      </c>
      <c r="B266" s="548" t="s">
        <v>15224</v>
      </c>
      <c r="C266" s="447" t="s">
        <v>15084</v>
      </c>
      <c r="D266" s="445" t="s">
        <v>15223</v>
      </c>
      <c r="E266" s="447">
        <v>2016</v>
      </c>
      <c r="F266" s="447" t="s">
        <v>15051</v>
      </c>
      <c r="G266" s="527">
        <f>6850845.18</f>
        <v>6850845.1799999997</v>
      </c>
      <c r="H266" s="526">
        <v>107986.81</v>
      </c>
    </row>
    <row r="267" spans="1:8" x14ac:dyDescent="0.2">
      <c r="A267" s="90"/>
      <c r="B267" s="548"/>
      <c r="C267" s="447"/>
      <c r="D267" s="445"/>
      <c r="E267" s="447"/>
      <c r="F267" s="447"/>
      <c r="G267" s="501"/>
      <c r="H267" s="91"/>
    </row>
    <row r="268" spans="1:8" x14ac:dyDescent="0.2">
      <c r="A268" s="90" t="s">
        <v>50</v>
      </c>
      <c r="B268" s="548"/>
      <c r="C268" s="447"/>
      <c r="D268" s="445"/>
      <c r="E268" s="447"/>
      <c r="F268" s="447"/>
      <c r="G268" s="501"/>
      <c r="H268" s="91"/>
    </row>
    <row r="269" spans="1:8" ht="12" customHeight="1" x14ac:dyDescent="0.2">
      <c r="A269" s="90"/>
      <c r="B269" s="548"/>
      <c r="C269" s="447"/>
      <c r="D269" s="445"/>
      <c r="E269" s="447"/>
      <c r="F269" s="447"/>
      <c r="G269" s="501"/>
      <c r="H269" s="91"/>
    </row>
    <row r="270" spans="1:8" x14ac:dyDescent="0.2">
      <c r="A270" s="90" t="s">
        <v>51</v>
      </c>
      <c r="B270" s="548"/>
      <c r="C270" s="447"/>
      <c r="D270" s="445"/>
      <c r="E270" s="447"/>
      <c r="F270" s="447"/>
      <c r="G270" s="501"/>
      <c r="H270" s="91"/>
    </row>
    <row r="271" spans="1:8" x14ac:dyDescent="0.2">
      <c r="A271" s="90"/>
      <c r="B271" s="548"/>
      <c r="C271" s="447"/>
      <c r="D271" s="445"/>
      <c r="E271" s="447"/>
      <c r="F271" s="447"/>
      <c r="G271" s="501"/>
      <c r="H271" s="91"/>
    </row>
    <row r="272" spans="1:8" x14ac:dyDescent="0.2">
      <c r="A272" s="90" t="s">
        <v>52</v>
      </c>
      <c r="B272" s="548"/>
      <c r="C272" s="447"/>
      <c r="D272" s="445"/>
      <c r="E272" s="447"/>
      <c r="F272" s="447"/>
      <c r="G272" s="501"/>
      <c r="H272" s="91"/>
    </row>
    <row r="273" spans="1:8" ht="24" x14ac:dyDescent="0.25">
      <c r="A273" s="90" t="s">
        <v>53</v>
      </c>
      <c r="B273" s="548" t="s">
        <v>15224</v>
      </c>
      <c r="C273" s="447" t="s">
        <v>15084</v>
      </c>
      <c r="D273" s="445" t="s">
        <v>15223</v>
      </c>
      <c r="E273" s="447">
        <v>2013</v>
      </c>
      <c r="F273" s="447" t="s">
        <v>15051</v>
      </c>
      <c r="G273" s="527">
        <v>679016.88</v>
      </c>
      <c r="H273" s="526">
        <v>427201.18</v>
      </c>
    </row>
    <row r="274" spans="1:8" x14ac:dyDescent="0.2">
      <c r="A274" s="90" t="s">
        <v>54</v>
      </c>
      <c r="B274" s="548"/>
      <c r="C274" s="91"/>
      <c r="D274" s="91"/>
      <c r="E274" s="447"/>
      <c r="F274" s="447"/>
      <c r="G274" s="501"/>
      <c r="H274" s="91"/>
    </row>
    <row r="275" spans="1:8" x14ac:dyDescent="0.2">
      <c r="A275" s="90" t="s">
        <v>55</v>
      </c>
      <c r="B275" s="548"/>
      <c r="C275" s="91"/>
      <c r="D275" s="91"/>
      <c r="E275" s="91"/>
      <c r="F275" s="91"/>
      <c r="G275" s="501"/>
      <c r="H275" s="91"/>
    </row>
    <row r="276" spans="1:8" x14ac:dyDescent="0.2">
      <c r="A276" s="90" t="s">
        <v>56</v>
      </c>
      <c r="B276" s="90"/>
      <c r="C276" s="91"/>
      <c r="D276" s="91"/>
      <c r="E276" s="91"/>
      <c r="F276" s="91"/>
      <c r="G276" s="501"/>
      <c r="H276" s="91"/>
    </row>
    <row r="277" spans="1:8" x14ac:dyDescent="0.2">
      <c r="A277" s="90" t="s">
        <v>97</v>
      </c>
      <c r="B277" s="90"/>
      <c r="C277" s="91"/>
      <c r="D277" s="91"/>
      <c r="E277" s="91"/>
      <c r="F277" s="91"/>
      <c r="G277" s="501"/>
      <c r="H277" s="91"/>
    </row>
    <row r="278" spans="1:8" x14ac:dyDescent="0.2">
      <c r="A278" s="525"/>
      <c r="B278" s="90"/>
      <c r="C278" s="90"/>
      <c r="D278" s="90"/>
      <c r="E278" s="90"/>
      <c r="F278" s="90"/>
      <c r="G278" s="90"/>
      <c r="H278" s="524"/>
    </row>
    <row r="279" spans="1:8" ht="18" x14ac:dyDescent="0.25">
      <c r="A279" s="523" t="s">
        <v>7</v>
      </c>
      <c r="B279" s="522"/>
      <c r="C279" s="521"/>
      <c r="D279" s="521"/>
      <c r="E279" s="521"/>
      <c r="F279" s="521"/>
      <c r="G279" s="521"/>
      <c r="H279" s="520"/>
    </row>
    <row r="281" spans="1:8" ht="15.75" x14ac:dyDescent="0.2">
      <c r="A281" s="510" t="s">
        <v>15194</v>
      </c>
      <c r="B281" s="1003" t="s">
        <v>15222</v>
      </c>
      <c r="C281" s="1003"/>
      <c r="D281" s="1003"/>
      <c r="E281" s="1003"/>
      <c r="F281" s="1003"/>
      <c r="G281" s="1003"/>
      <c r="H281" s="1003"/>
    </row>
    <row r="282" spans="1:8" x14ac:dyDescent="0.2">
      <c r="A282" s="1005" t="s">
        <v>188</v>
      </c>
      <c r="B282" s="1005" t="s">
        <v>91</v>
      </c>
      <c r="C282" s="1015" t="s">
        <v>187</v>
      </c>
      <c r="D282" s="1015"/>
      <c r="E282" s="1015"/>
      <c r="F282" s="1015"/>
      <c r="G282" s="1015"/>
      <c r="H282" s="1015"/>
    </row>
    <row r="283" spans="1:8" ht="24" x14ac:dyDescent="0.2">
      <c r="A283" s="1006"/>
      <c r="B283" s="1006"/>
      <c r="C283" s="85" t="s">
        <v>92</v>
      </c>
      <c r="D283" s="85" t="s">
        <v>186</v>
      </c>
      <c r="E283" s="86" t="s">
        <v>93</v>
      </c>
      <c r="F283" s="85" t="s">
        <v>94</v>
      </c>
      <c r="G283" s="85" t="s">
        <v>95</v>
      </c>
      <c r="H283" s="85" t="s">
        <v>189</v>
      </c>
    </row>
    <row r="284" spans="1:8" x14ac:dyDescent="0.2">
      <c r="A284" s="90"/>
      <c r="B284" s="90"/>
      <c r="C284" s="91"/>
      <c r="D284" s="91"/>
      <c r="E284" s="91"/>
      <c r="F284" s="91"/>
      <c r="G284" s="91"/>
      <c r="H284" s="91"/>
    </row>
    <row r="285" spans="1:8" x14ac:dyDescent="0.2">
      <c r="A285" s="90" t="s">
        <v>47</v>
      </c>
      <c r="B285" s="492">
        <v>1333</v>
      </c>
      <c r="C285" s="454" t="s">
        <v>15219</v>
      </c>
      <c r="D285" s="508" t="s">
        <v>15221</v>
      </c>
      <c r="E285" s="91">
        <v>2009</v>
      </c>
      <c r="F285" s="519" t="s">
        <v>15051</v>
      </c>
      <c r="G285" s="452">
        <v>0</v>
      </c>
      <c r="H285" s="452">
        <v>0</v>
      </c>
    </row>
    <row r="286" spans="1:8" x14ac:dyDescent="0.2">
      <c r="A286" s="90"/>
      <c r="B286" s="90"/>
      <c r="C286" s="91"/>
      <c r="D286" s="91"/>
      <c r="E286" s="91"/>
      <c r="F286" s="91"/>
      <c r="G286" s="516"/>
      <c r="H286" s="91"/>
    </row>
    <row r="287" spans="1:8" x14ac:dyDescent="0.2">
      <c r="A287" s="90" t="s">
        <v>48</v>
      </c>
      <c r="B287" s="492">
        <v>1333</v>
      </c>
      <c r="C287" s="454" t="s">
        <v>15219</v>
      </c>
      <c r="D287" s="508" t="s">
        <v>15220</v>
      </c>
      <c r="E287" s="91">
        <v>2009</v>
      </c>
      <c r="F287" s="518" t="s">
        <v>15051</v>
      </c>
      <c r="G287" s="517">
        <v>50300.29</v>
      </c>
      <c r="H287" s="452">
        <v>51220.480000000003</v>
      </c>
    </row>
    <row r="288" spans="1:8" x14ac:dyDescent="0.2">
      <c r="A288" s="90"/>
      <c r="B288" s="90"/>
      <c r="C288" s="91"/>
      <c r="D288" s="91"/>
      <c r="E288" s="91"/>
      <c r="F288" s="91"/>
      <c r="G288" s="516"/>
      <c r="H288" s="91"/>
    </row>
    <row r="289" spans="1:8" x14ac:dyDescent="0.2">
      <c r="A289" s="90" t="s">
        <v>49</v>
      </c>
      <c r="B289" s="90"/>
      <c r="C289" s="91"/>
      <c r="D289" s="91"/>
      <c r="E289" s="91"/>
      <c r="F289" s="91"/>
      <c r="G289" s="516"/>
      <c r="H289" s="91"/>
    </row>
    <row r="290" spans="1:8" x14ac:dyDescent="0.2">
      <c r="A290" s="90" t="s">
        <v>96</v>
      </c>
      <c r="B290" s="90"/>
      <c r="C290" s="91"/>
      <c r="D290" s="91"/>
      <c r="E290" s="91"/>
      <c r="F290" s="91"/>
      <c r="G290" s="516"/>
      <c r="H290" s="91"/>
    </row>
    <row r="291" spans="1:8" x14ac:dyDescent="0.2">
      <c r="A291" s="90"/>
      <c r="B291" s="90"/>
      <c r="C291" s="91"/>
      <c r="D291" s="91"/>
      <c r="E291" s="91"/>
      <c r="F291" s="91"/>
      <c r="G291" s="516"/>
      <c r="H291" s="91"/>
    </row>
    <row r="292" spans="1:8" x14ac:dyDescent="0.2">
      <c r="A292" s="90" t="s">
        <v>50</v>
      </c>
      <c r="B292" s="90"/>
      <c r="C292" s="91"/>
      <c r="D292" s="91"/>
      <c r="E292" s="91"/>
      <c r="F292" s="91"/>
      <c r="G292" s="516"/>
      <c r="H292" s="91"/>
    </row>
    <row r="293" spans="1:8" x14ac:dyDescent="0.2">
      <c r="A293" s="90"/>
      <c r="B293" s="90"/>
      <c r="C293" s="91"/>
      <c r="D293" s="91"/>
      <c r="E293" s="91"/>
      <c r="F293" s="91"/>
      <c r="G293" s="516"/>
      <c r="H293" s="91"/>
    </row>
    <row r="294" spans="1:8" x14ac:dyDescent="0.2">
      <c r="A294" s="90" t="s">
        <v>51</v>
      </c>
      <c r="B294" s="90"/>
      <c r="C294" s="91"/>
      <c r="D294" s="91"/>
      <c r="E294" s="91"/>
      <c r="F294" s="91"/>
      <c r="G294" s="516"/>
      <c r="H294" s="91"/>
    </row>
    <row r="295" spans="1:8" x14ac:dyDescent="0.2">
      <c r="A295" s="90"/>
      <c r="B295" s="90"/>
      <c r="C295" s="91"/>
      <c r="D295" s="91"/>
      <c r="E295" s="91"/>
      <c r="F295" s="91"/>
      <c r="G295" s="516"/>
      <c r="H295" s="91"/>
    </row>
    <row r="296" spans="1:8" x14ac:dyDescent="0.2">
      <c r="A296" s="90" t="s">
        <v>52</v>
      </c>
      <c r="B296" s="492">
        <v>1333</v>
      </c>
      <c r="C296" s="454" t="s">
        <v>15219</v>
      </c>
      <c r="D296" s="454">
        <v>0</v>
      </c>
      <c r="E296" s="91">
        <v>0</v>
      </c>
      <c r="F296" s="515" t="s">
        <v>15051</v>
      </c>
      <c r="G296" s="452">
        <v>11243.15</v>
      </c>
      <c r="H296" s="452">
        <v>11243.15</v>
      </c>
    </row>
    <row r="297" spans="1:8" x14ac:dyDescent="0.2">
      <c r="A297" s="90" t="s">
        <v>53</v>
      </c>
      <c r="B297" s="90"/>
      <c r="C297" s="91"/>
      <c r="D297" s="91"/>
      <c r="E297" s="91"/>
      <c r="F297" s="91"/>
      <c r="G297" s="91"/>
      <c r="H297" s="91"/>
    </row>
    <row r="298" spans="1:8" x14ac:dyDescent="0.2">
      <c r="A298" s="90" t="s">
        <v>54</v>
      </c>
      <c r="B298" s="90"/>
      <c r="C298" s="91"/>
      <c r="D298" s="91"/>
      <c r="E298" s="91"/>
      <c r="F298" s="91"/>
      <c r="G298" s="91"/>
      <c r="H298" s="91"/>
    </row>
    <row r="299" spans="1:8" x14ac:dyDescent="0.2">
      <c r="A299" s="90" t="s">
        <v>55</v>
      </c>
      <c r="B299" s="90"/>
      <c r="C299" s="91"/>
      <c r="D299" s="91"/>
      <c r="E299" s="91"/>
      <c r="F299" s="91"/>
      <c r="G299" s="91"/>
      <c r="H299" s="91"/>
    </row>
    <row r="300" spans="1:8" x14ac:dyDescent="0.2">
      <c r="A300" s="90" t="s">
        <v>56</v>
      </c>
      <c r="B300" s="90"/>
      <c r="C300" s="91"/>
      <c r="D300" s="91"/>
      <c r="E300" s="91"/>
      <c r="F300" s="91"/>
      <c r="G300" s="91"/>
      <c r="H300" s="91"/>
    </row>
    <row r="301" spans="1:8" x14ac:dyDescent="0.2">
      <c r="A301" s="90" t="s">
        <v>97</v>
      </c>
      <c r="B301" s="90"/>
      <c r="C301" s="91"/>
      <c r="D301" s="91"/>
      <c r="E301" s="91"/>
      <c r="F301" s="91"/>
      <c r="G301" s="91"/>
      <c r="H301" s="91"/>
    </row>
    <row r="302" spans="1:8" x14ac:dyDescent="0.2">
      <c r="A302" s="90"/>
      <c r="B302" s="90"/>
      <c r="C302" s="90"/>
      <c r="D302" s="90"/>
      <c r="E302" s="90"/>
      <c r="F302" s="90"/>
      <c r="G302" s="90"/>
      <c r="H302" s="90"/>
    </row>
    <row r="303" spans="1:8" ht="18" x14ac:dyDescent="0.25">
      <c r="A303" s="87" t="s">
        <v>7</v>
      </c>
      <c r="B303" s="88"/>
      <c r="C303" s="89"/>
      <c r="D303" s="89"/>
      <c r="E303" s="89"/>
      <c r="F303" s="89"/>
      <c r="G303" s="89"/>
      <c r="H303" s="89"/>
    </row>
    <row r="305" spans="1:8" ht="15.75" x14ac:dyDescent="0.2">
      <c r="A305" s="510" t="s">
        <v>15194</v>
      </c>
      <c r="B305" s="1003" t="s">
        <v>15218</v>
      </c>
      <c r="C305" s="1003"/>
      <c r="D305" s="1003"/>
      <c r="E305" s="1003"/>
      <c r="F305" s="1003"/>
      <c r="G305" s="1003"/>
      <c r="H305" s="1003"/>
    </row>
    <row r="306" spans="1:8" x14ac:dyDescent="0.2">
      <c r="A306" s="1005" t="s">
        <v>188</v>
      </c>
      <c r="B306" s="1005" t="s">
        <v>91</v>
      </c>
      <c r="C306" s="1005" t="s">
        <v>187</v>
      </c>
      <c r="D306" s="1005"/>
      <c r="E306" s="1005"/>
      <c r="F306" s="1005"/>
      <c r="G306" s="1005"/>
      <c r="H306" s="1005"/>
    </row>
    <row r="307" spans="1:8" ht="24" x14ac:dyDescent="0.2">
      <c r="A307" s="1006"/>
      <c r="B307" s="1006"/>
      <c r="C307" s="85" t="s">
        <v>92</v>
      </c>
      <c r="D307" s="85" t="s">
        <v>186</v>
      </c>
      <c r="E307" s="86" t="s">
        <v>93</v>
      </c>
      <c r="F307" s="85" t="s">
        <v>94</v>
      </c>
      <c r="G307" s="85" t="s">
        <v>95</v>
      </c>
      <c r="H307" s="85" t="s">
        <v>189</v>
      </c>
    </row>
    <row r="308" spans="1:8" x14ac:dyDescent="0.2">
      <c r="A308" s="448"/>
      <c r="B308" s="448"/>
      <c r="C308" s="445"/>
      <c r="D308" s="445"/>
      <c r="E308" s="445"/>
      <c r="F308" s="445"/>
      <c r="G308" s="445"/>
      <c r="H308" s="445"/>
    </row>
    <row r="309" spans="1:8" x14ac:dyDescent="0.2">
      <c r="A309" s="448" t="s">
        <v>47</v>
      </c>
      <c r="B309" s="448" t="s">
        <v>15215</v>
      </c>
      <c r="C309" s="445" t="s">
        <v>15046</v>
      </c>
      <c r="D309" s="445" t="s">
        <v>15217</v>
      </c>
      <c r="E309" s="445">
        <v>2009</v>
      </c>
      <c r="F309" s="447" t="s">
        <v>15158</v>
      </c>
      <c r="G309" s="445"/>
      <c r="H309" s="445"/>
    </row>
    <row r="310" spans="1:8" x14ac:dyDescent="0.2">
      <c r="A310" s="448"/>
      <c r="B310" s="448"/>
      <c r="C310" s="445"/>
      <c r="D310" s="445"/>
      <c r="E310" s="445"/>
      <c r="F310" s="445"/>
      <c r="G310" s="445"/>
      <c r="H310" s="445"/>
    </row>
    <row r="311" spans="1:8" x14ac:dyDescent="0.2">
      <c r="A311" s="448" t="s">
        <v>48</v>
      </c>
      <c r="B311" s="448" t="s">
        <v>15215</v>
      </c>
      <c r="C311" s="445" t="s">
        <v>15046</v>
      </c>
      <c r="D311" s="445" t="s">
        <v>15216</v>
      </c>
      <c r="E311" s="445">
        <v>2009</v>
      </c>
      <c r="F311" s="447" t="s">
        <v>15158</v>
      </c>
      <c r="G311" s="445">
        <v>314738</v>
      </c>
      <c r="H311" s="445">
        <v>351602</v>
      </c>
    </row>
    <row r="312" spans="1:8" x14ac:dyDescent="0.2">
      <c r="A312" s="448"/>
      <c r="B312" s="448"/>
      <c r="C312" s="445"/>
      <c r="D312" s="445"/>
      <c r="E312" s="445"/>
      <c r="F312" s="445"/>
      <c r="G312" s="445"/>
      <c r="H312" s="445"/>
    </row>
    <row r="313" spans="1:8" x14ac:dyDescent="0.2">
      <c r="A313" s="448" t="s">
        <v>49</v>
      </c>
      <c r="B313" s="448" t="s">
        <v>15215</v>
      </c>
      <c r="C313" s="445" t="s">
        <v>15046</v>
      </c>
      <c r="D313" s="445" t="s">
        <v>15214</v>
      </c>
      <c r="E313" s="445">
        <v>2001</v>
      </c>
      <c r="F313" s="447" t="s">
        <v>15158</v>
      </c>
      <c r="G313" s="445">
        <v>3356</v>
      </c>
      <c r="H313" s="445">
        <v>3371</v>
      </c>
    </row>
    <row r="314" spans="1:8" x14ac:dyDescent="0.2">
      <c r="A314" s="448" t="s">
        <v>96</v>
      </c>
      <c r="B314" s="448"/>
      <c r="C314" s="445"/>
      <c r="D314" s="445"/>
      <c r="E314" s="445"/>
      <c r="F314" s="445"/>
      <c r="G314" s="445"/>
      <c r="H314" s="445"/>
    </row>
    <row r="315" spans="1:8" x14ac:dyDescent="0.2">
      <c r="A315" s="448"/>
      <c r="B315" s="448"/>
      <c r="C315" s="445"/>
      <c r="D315" s="445"/>
      <c r="E315" s="445"/>
      <c r="F315" s="445"/>
      <c r="G315" s="445"/>
      <c r="H315" s="445"/>
    </row>
    <row r="316" spans="1:8" x14ac:dyDescent="0.2">
      <c r="A316" s="448" t="s">
        <v>50</v>
      </c>
      <c r="B316" s="448"/>
      <c r="C316" s="445"/>
      <c r="D316" s="445"/>
      <c r="E316" s="445"/>
      <c r="F316" s="445"/>
      <c r="G316" s="445"/>
      <c r="H316" s="445"/>
    </row>
    <row r="317" spans="1:8" x14ac:dyDescent="0.2">
      <c r="A317" s="448"/>
      <c r="B317" s="448"/>
      <c r="C317" s="445"/>
      <c r="D317" s="445"/>
      <c r="E317" s="445"/>
      <c r="F317" s="445"/>
      <c r="G317" s="445"/>
      <c r="H317" s="445"/>
    </row>
    <row r="318" spans="1:8" x14ac:dyDescent="0.2">
      <c r="A318" s="448" t="s">
        <v>51</v>
      </c>
      <c r="B318" s="448"/>
      <c r="C318" s="445"/>
      <c r="D318" s="445"/>
      <c r="E318" s="445"/>
      <c r="F318" s="445"/>
      <c r="G318" s="445"/>
      <c r="H318" s="445"/>
    </row>
    <row r="319" spans="1:8" x14ac:dyDescent="0.2">
      <c r="A319" s="448"/>
      <c r="B319" s="448"/>
      <c r="C319" s="445"/>
      <c r="D319" s="445"/>
      <c r="E319" s="445"/>
      <c r="F319" s="445"/>
      <c r="G319" s="445"/>
      <c r="H319" s="445"/>
    </row>
    <row r="320" spans="1:8" x14ac:dyDescent="0.2">
      <c r="A320" s="448" t="s">
        <v>52</v>
      </c>
      <c r="B320" s="448"/>
      <c r="C320" s="445"/>
      <c r="D320" s="445"/>
      <c r="E320" s="445"/>
      <c r="F320" s="445"/>
      <c r="G320" s="445"/>
      <c r="H320" s="445"/>
    </row>
    <row r="321" spans="1:8" x14ac:dyDescent="0.2">
      <c r="A321" s="448" t="s">
        <v>53</v>
      </c>
      <c r="B321" s="448"/>
      <c r="C321" s="445"/>
      <c r="D321" s="445"/>
      <c r="E321" s="445"/>
      <c r="F321" s="445"/>
      <c r="G321" s="445"/>
      <c r="H321" s="445"/>
    </row>
    <row r="322" spans="1:8" x14ac:dyDescent="0.2">
      <c r="A322" s="448" t="s">
        <v>54</v>
      </c>
      <c r="B322" s="448"/>
      <c r="C322" s="445"/>
      <c r="D322" s="445"/>
      <c r="E322" s="445"/>
      <c r="F322" s="445"/>
      <c r="G322" s="445"/>
      <c r="H322" s="445"/>
    </row>
    <row r="323" spans="1:8" x14ac:dyDescent="0.2">
      <c r="A323" s="448" t="s">
        <v>55</v>
      </c>
      <c r="B323" s="448"/>
      <c r="C323" s="445"/>
      <c r="D323" s="445"/>
      <c r="E323" s="445"/>
      <c r="F323" s="445"/>
      <c r="G323" s="445"/>
      <c r="H323" s="445"/>
    </row>
    <row r="324" spans="1:8" x14ac:dyDescent="0.2">
      <c r="A324" s="448" t="s">
        <v>56</v>
      </c>
      <c r="B324" s="448"/>
      <c r="C324" s="445"/>
      <c r="D324" s="445"/>
      <c r="E324" s="445"/>
      <c r="F324" s="445"/>
      <c r="G324" s="445"/>
      <c r="H324" s="445"/>
    </row>
    <row r="325" spans="1:8" x14ac:dyDescent="0.2">
      <c r="A325" s="448" t="s">
        <v>97</v>
      </c>
      <c r="B325" s="448"/>
      <c r="C325" s="445"/>
      <c r="D325" s="445"/>
      <c r="E325" s="445"/>
      <c r="F325" s="445"/>
      <c r="G325" s="445"/>
      <c r="H325" s="445"/>
    </row>
    <row r="326" spans="1:8" x14ac:dyDescent="0.2">
      <c r="A326" s="448"/>
      <c r="B326" s="448"/>
      <c r="C326" s="448"/>
      <c r="D326" s="448"/>
      <c r="E326" s="448"/>
      <c r="F326" s="448"/>
      <c r="G326" s="448"/>
      <c r="H326" s="448"/>
    </row>
    <row r="327" spans="1:8" ht="18" x14ac:dyDescent="0.2">
      <c r="A327" s="514" t="s">
        <v>7</v>
      </c>
      <c r="B327" s="513"/>
      <c r="C327" s="512"/>
      <c r="D327" s="512"/>
      <c r="E327" s="512"/>
      <c r="F327" s="512"/>
      <c r="G327" s="512"/>
      <c r="H327" s="512"/>
    </row>
    <row r="329" spans="1:8" ht="15.75" x14ac:dyDescent="0.2">
      <c r="A329" s="510" t="s">
        <v>15194</v>
      </c>
      <c r="B329" s="1003" t="s">
        <v>15213</v>
      </c>
      <c r="C329" s="1003"/>
      <c r="D329" s="1003"/>
      <c r="E329" s="1003"/>
      <c r="F329" s="1003"/>
      <c r="G329" s="1003"/>
      <c r="H329" s="1003"/>
    </row>
    <row r="330" spans="1:8" x14ac:dyDescent="0.2">
      <c r="A330" s="1005" t="s">
        <v>188</v>
      </c>
      <c r="B330" s="1005" t="s">
        <v>91</v>
      </c>
      <c r="C330" s="1015" t="s">
        <v>187</v>
      </c>
      <c r="D330" s="1015"/>
      <c r="E330" s="1015"/>
      <c r="F330" s="1015"/>
      <c r="G330" s="1015"/>
      <c r="H330" s="1015"/>
    </row>
    <row r="331" spans="1:8" ht="24" x14ac:dyDescent="0.2">
      <c r="A331" s="1006"/>
      <c r="B331" s="1006"/>
      <c r="C331" s="85" t="s">
        <v>92</v>
      </c>
      <c r="D331" s="85" t="s">
        <v>186</v>
      </c>
      <c r="E331" s="86" t="s">
        <v>93</v>
      </c>
      <c r="F331" s="85" t="s">
        <v>94</v>
      </c>
      <c r="G331" s="85" t="s">
        <v>95</v>
      </c>
      <c r="H331" s="85" t="s">
        <v>189</v>
      </c>
    </row>
    <row r="332" spans="1:8" x14ac:dyDescent="0.2">
      <c r="A332" s="90"/>
      <c r="B332" s="90"/>
      <c r="C332" s="91"/>
      <c r="D332" s="91"/>
      <c r="E332" s="91"/>
      <c r="F332" s="91"/>
      <c r="G332" s="91"/>
      <c r="H332" s="91"/>
    </row>
    <row r="333" spans="1:8" x14ac:dyDescent="0.2">
      <c r="A333" s="90" t="s">
        <v>47</v>
      </c>
      <c r="B333" s="90" t="s">
        <v>15202</v>
      </c>
      <c r="C333" s="90" t="s">
        <v>15212</v>
      </c>
      <c r="D333" s="90" t="s">
        <v>15204</v>
      </c>
      <c r="E333" s="90">
        <v>42027</v>
      </c>
      <c r="F333" s="90" t="s">
        <v>15051</v>
      </c>
      <c r="G333" s="91">
        <v>0</v>
      </c>
      <c r="H333" s="91">
        <v>0</v>
      </c>
    </row>
    <row r="334" spans="1:8" x14ac:dyDescent="0.2">
      <c r="A334" s="90"/>
      <c r="B334" s="90"/>
      <c r="C334" s="90"/>
      <c r="D334" s="90"/>
      <c r="E334" s="90"/>
      <c r="F334" s="90"/>
      <c r="G334" s="91"/>
      <c r="H334" s="91"/>
    </row>
    <row r="335" spans="1:8" x14ac:dyDescent="0.2">
      <c r="A335" s="90" t="s">
        <v>48</v>
      </c>
      <c r="B335" s="90" t="s">
        <v>15202</v>
      </c>
      <c r="C335" s="90" t="s">
        <v>15211</v>
      </c>
      <c r="D335" s="90" t="s">
        <v>15204</v>
      </c>
      <c r="E335" s="90">
        <v>42027</v>
      </c>
      <c r="F335" s="90" t="s">
        <v>15051</v>
      </c>
      <c r="G335" s="91">
        <v>6783.7</v>
      </c>
      <c r="H335" s="91">
        <v>9370.4</v>
      </c>
    </row>
    <row r="336" spans="1:8" x14ac:dyDescent="0.2">
      <c r="A336" s="90"/>
      <c r="B336" s="90"/>
      <c r="C336" s="90" t="s">
        <v>15084</v>
      </c>
      <c r="D336" s="90" t="s">
        <v>15210</v>
      </c>
      <c r="E336" s="90">
        <v>42027</v>
      </c>
      <c r="F336" s="90" t="s">
        <v>15051</v>
      </c>
      <c r="G336" s="91">
        <v>0</v>
      </c>
      <c r="H336" s="91">
        <v>0</v>
      </c>
    </row>
    <row r="337" spans="1:8" x14ac:dyDescent="0.2">
      <c r="A337" s="90"/>
      <c r="B337" s="90"/>
      <c r="C337" s="90"/>
      <c r="D337" s="90"/>
      <c r="E337" s="90"/>
      <c r="F337" s="90"/>
      <c r="G337" s="91"/>
      <c r="H337" s="91"/>
    </row>
    <row r="338" spans="1:8" x14ac:dyDescent="0.2">
      <c r="A338" s="90" t="s">
        <v>49</v>
      </c>
      <c r="B338" s="90" t="s">
        <v>15202</v>
      </c>
      <c r="C338" s="90" t="s">
        <v>15209</v>
      </c>
      <c r="D338" s="90" t="s">
        <v>15204</v>
      </c>
      <c r="E338" s="90">
        <v>44194</v>
      </c>
      <c r="F338" s="90" t="s">
        <v>15051</v>
      </c>
      <c r="G338" s="91">
        <v>0</v>
      </c>
      <c r="H338" s="91">
        <v>0</v>
      </c>
    </row>
    <row r="339" spans="1:8" x14ac:dyDescent="0.2">
      <c r="A339" s="90" t="s">
        <v>96</v>
      </c>
      <c r="B339" s="90"/>
      <c r="C339" s="90" t="s">
        <v>15208</v>
      </c>
      <c r="D339" s="90" t="s">
        <v>15204</v>
      </c>
      <c r="E339" s="90">
        <v>44224</v>
      </c>
      <c r="F339" s="90" t="s">
        <v>15051</v>
      </c>
      <c r="G339" s="91">
        <v>1065245.57</v>
      </c>
      <c r="H339" s="91">
        <v>0</v>
      </c>
    </row>
    <row r="340" spans="1:8" x14ac:dyDescent="0.2">
      <c r="A340" s="90"/>
      <c r="B340" s="90"/>
      <c r="C340" s="90"/>
      <c r="D340" s="90"/>
      <c r="E340" s="90"/>
      <c r="F340" s="90"/>
      <c r="G340" s="91"/>
      <c r="H340" s="91"/>
    </row>
    <row r="341" spans="1:8" x14ac:dyDescent="0.2">
      <c r="A341" s="90" t="s">
        <v>50</v>
      </c>
      <c r="B341" s="90" t="s">
        <v>15202</v>
      </c>
      <c r="C341" s="90" t="s">
        <v>15207</v>
      </c>
      <c r="D341" s="90" t="s">
        <v>15204</v>
      </c>
      <c r="E341" s="90">
        <v>42027</v>
      </c>
      <c r="F341" s="90" t="s">
        <v>15051</v>
      </c>
      <c r="G341" s="91">
        <v>26.1</v>
      </c>
      <c r="H341" s="91">
        <v>26.1</v>
      </c>
    </row>
    <row r="342" spans="1:8" x14ac:dyDescent="0.2">
      <c r="A342" s="90"/>
      <c r="B342" s="90"/>
      <c r="C342" s="90" t="s">
        <v>15206</v>
      </c>
      <c r="D342" s="90" t="s">
        <v>15204</v>
      </c>
      <c r="E342" s="90">
        <v>43889</v>
      </c>
      <c r="F342" s="90" t="s">
        <v>15051</v>
      </c>
      <c r="G342" s="91">
        <v>0</v>
      </c>
      <c r="H342" s="91">
        <v>0</v>
      </c>
    </row>
    <row r="343" spans="1:8" x14ac:dyDescent="0.2">
      <c r="A343" s="90"/>
      <c r="B343" s="90"/>
      <c r="C343" s="90"/>
      <c r="D343" s="90"/>
      <c r="E343" s="90"/>
      <c r="F343" s="90"/>
      <c r="G343" s="91"/>
      <c r="H343" s="91"/>
    </row>
    <row r="344" spans="1:8" x14ac:dyDescent="0.2">
      <c r="A344" s="90" t="s">
        <v>51</v>
      </c>
      <c r="B344" s="90"/>
      <c r="C344" s="90"/>
      <c r="D344" s="90"/>
      <c r="E344" s="90"/>
      <c r="F344" s="90"/>
      <c r="G344" s="91"/>
      <c r="H344" s="91"/>
    </row>
    <row r="345" spans="1:8" x14ac:dyDescent="0.2">
      <c r="A345" s="90" t="s">
        <v>52</v>
      </c>
      <c r="B345" s="90" t="s">
        <v>15202</v>
      </c>
      <c r="C345" s="90" t="s">
        <v>15205</v>
      </c>
      <c r="D345" s="90" t="s">
        <v>15204</v>
      </c>
      <c r="E345" s="90">
        <v>42027</v>
      </c>
      <c r="F345" s="90" t="s">
        <v>15051</v>
      </c>
      <c r="G345" s="91">
        <v>0</v>
      </c>
      <c r="H345" s="91">
        <v>0</v>
      </c>
    </row>
    <row r="346" spans="1:8" x14ac:dyDescent="0.2">
      <c r="A346" s="90" t="s">
        <v>53</v>
      </c>
      <c r="B346" s="90"/>
      <c r="C346" s="90"/>
      <c r="D346" s="90"/>
      <c r="E346" s="90"/>
      <c r="F346" s="90"/>
      <c r="G346" s="91"/>
      <c r="H346" s="91"/>
    </row>
    <row r="347" spans="1:8" x14ac:dyDescent="0.2">
      <c r="A347" s="90" t="s">
        <v>54</v>
      </c>
      <c r="B347" s="90"/>
      <c r="C347" s="90"/>
      <c r="D347" s="90"/>
      <c r="E347" s="90"/>
      <c r="F347" s="90"/>
      <c r="G347" s="91"/>
      <c r="H347" s="91"/>
    </row>
    <row r="348" spans="1:8" x14ac:dyDescent="0.2">
      <c r="A348" s="90" t="s">
        <v>55</v>
      </c>
      <c r="B348" s="90"/>
      <c r="C348" s="90"/>
      <c r="D348" s="90"/>
      <c r="E348" s="90"/>
      <c r="F348" s="90"/>
      <c r="G348" s="91"/>
      <c r="H348" s="91"/>
    </row>
    <row r="349" spans="1:8" x14ac:dyDescent="0.2">
      <c r="A349" s="90" t="s">
        <v>56</v>
      </c>
      <c r="B349" s="90"/>
      <c r="C349" s="90"/>
      <c r="D349" s="90"/>
      <c r="E349" s="90"/>
      <c r="F349" s="90"/>
      <c r="G349" s="91"/>
      <c r="H349" s="91"/>
    </row>
    <row r="350" spans="1:8" x14ac:dyDescent="0.2">
      <c r="A350" s="90"/>
      <c r="B350" s="90"/>
      <c r="C350" s="90"/>
      <c r="D350" s="90"/>
      <c r="E350" s="90"/>
      <c r="F350" s="90"/>
      <c r="G350" s="91"/>
      <c r="H350" s="91"/>
    </row>
    <row r="351" spans="1:8" x14ac:dyDescent="0.2">
      <c r="A351" s="90" t="s">
        <v>97</v>
      </c>
      <c r="B351" s="90"/>
      <c r="C351" s="90"/>
      <c r="D351" s="90"/>
      <c r="E351" s="90"/>
      <c r="F351" s="90"/>
      <c r="G351" s="91"/>
      <c r="H351" s="91"/>
    </row>
    <row r="352" spans="1:8" x14ac:dyDescent="0.2">
      <c r="A352" s="511" t="s">
        <v>15203</v>
      </c>
      <c r="B352" s="90" t="s">
        <v>15202</v>
      </c>
      <c r="C352" s="90" t="s">
        <v>15084</v>
      </c>
      <c r="D352" s="90" t="s">
        <v>15201</v>
      </c>
      <c r="E352" s="90">
        <v>42706</v>
      </c>
      <c r="F352" s="90" t="s">
        <v>15051</v>
      </c>
      <c r="G352" s="91">
        <v>146996.99</v>
      </c>
      <c r="H352" s="91">
        <v>41177.5</v>
      </c>
    </row>
    <row r="353" spans="1:8" x14ac:dyDescent="0.2">
      <c r="A353" s="511" t="s">
        <v>15200</v>
      </c>
      <c r="B353" s="90"/>
      <c r="C353" s="90" t="s">
        <v>15084</v>
      </c>
      <c r="D353" s="90" t="s">
        <v>15199</v>
      </c>
      <c r="E353" s="90">
        <v>43160</v>
      </c>
      <c r="F353" s="90" t="s">
        <v>15051</v>
      </c>
      <c r="G353" s="91">
        <v>0</v>
      </c>
      <c r="H353" s="91">
        <v>0</v>
      </c>
    </row>
    <row r="354" spans="1:8" x14ac:dyDescent="0.2">
      <c r="A354" s="90"/>
      <c r="B354" s="90"/>
      <c r="C354" s="90"/>
      <c r="D354" s="90"/>
      <c r="E354" s="90"/>
      <c r="F354" s="90"/>
      <c r="G354" s="90"/>
      <c r="H354" s="90"/>
    </row>
    <row r="355" spans="1:8" ht="18" x14ac:dyDescent="0.25">
      <c r="A355" s="87" t="s">
        <v>7</v>
      </c>
      <c r="B355" s="88"/>
      <c r="C355" s="89"/>
      <c r="D355" s="89"/>
      <c r="E355" s="89"/>
      <c r="F355" s="89"/>
      <c r="G355" s="89"/>
      <c r="H355" s="89"/>
    </row>
    <row r="357" spans="1:8" ht="15.75" x14ac:dyDescent="0.2">
      <c r="A357" s="510" t="s">
        <v>15194</v>
      </c>
      <c r="B357" s="1003" t="s">
        <v>15198</v>
      </c>
      <c r="C357" s="1003"/>
      <c r="D357" s="1003"/>
      <c r="E357" s="1003"/>
      <c r="F357" s="1003"/>
      <c r="G357" s="1003"/>
      <c r="H357" s="1003"/>
    </row>
    <row r="358" spans="1:8" x14ac:dyDescent="0.2">
      <c r="A358" s="1005" t="s">
        <v>188</v>
      </c>
      <c r="B358" s="1005" t="s">
        <v>91</v>
      </c>
      <c r="C358" s="1015" t="s">
        <v>187</v>
      </c>
      <c r="D358" s="1015"/>
      <c r="E358" s="1015"/>
      <c r="F358" s="1015"/>
      <c r="G358" s="1015"/>
      <c r="H358" s="1015"/>
    </row>
    <row r="359" spans="1:8" ht="24" x14ac:dyDescent="0.2">
      <c r="A359" s="1006"/>
      <c r="B359" s="1006"/>
      <c r="C359" s="85" t="s">
        <v>92</v>
      </c>
      <c r="D359" s="85" t="s">
        <v>186</v>
      </c>
      <c r="E359" s="86" t="s">
        <v>93</v>
      </c>
      <c r="F359" s="85" t="s">
        <v>94</v>
      </c>
      <c r="G359" s="85" t="s">
        <v>95</v>
      </c>
      <c r="H359" s="85" t="s">
        <v>189</v>
      </c>
    </row>
    <row r="360" spans="1:8" x14ac:dyDescent="0.2">
      <c r="A360" s="90"/>
      <c r="B360" s="90"/>
      <c r="C360" s="91"/>
      <c r="D360" s="91"/>
      <c r="E360" s="91"/>
      <c r="F360" s="91"/>
      <c r="G360" s="91"/>
      <c r="H360" s="91"/>
    </row>
    <row r="361" spans="1:8" x14ac:dyDescent="0.2">
      <c r="A361" s="90" t="s">
        <v>47</v>
      </c>
      <c r="B361" s="90" t="s">
        <v>15196</v>
      </c>
      <c r="C361" s="91" t="s">
        <v>15084</v>
      </c>
      <c r="D361" s="454" t="s">
        <v>15197</v>
      </c>
      <c r="E361" s="452">
        <v>2016</v>
      </c>
      <c r="F361" s="91" t="s">
        <v>15051</v>
      </c>
      <c r="G361" s="452">
        <v>0</v>
      </c>
      <c r="H361" s="452">
        <v>0</v>
      </c>
    </row>
    <row r="362" spans="1:8" x14ac:dyDescent="0.2">
      <c r="A362" s="90"/>
      <c r="B362" s="90"/>
      <c r="C362" s="91"/>
      <c r="D362" s="454"/>
      <c r="E362" s="452"/>
      <c r="F362" s="91"/>
      <c r="G362" s="452"/>
      <c r="H362" s="452"/>
    </row>
    <row r="363" spans="1:8" x14ac:dyDescent="0.2">
      <c r="A363" s="90"/>
      <c r="B363" s="90"/>
      <c r="C363" s="91"/>
      <c r="D363" s="454"/>
      <c r="E363" s="452"/>
      <c r="F363" s="91"/>
      <c r="G363" s="452"/>
      <c r="H363" s="452"/>
    </row>
    <row r="364" spans="1:8" x14ac:dyDescent="0.2">
      <c r="A364" s="90" t="s">
        <v>48</v>
      </c>
      <c r="B364" s="90" t="s">
        <v>15196</v>
      </c>
      <c r="C364" s="91" t="s">
        <v>15084</v>
      </c>
      <c r="D364" s="454" t="s">
        <v>15195</v>
      </c>
      <c r="E364" s="452">
        <v>2016</v>
      </c>
      <c r="F364" s="91" t="s">
        <v>15051</v>
      </c>
      <c r="G364" s="452">
        <v>16419.400000000001</v>
      </c>
      <c r="H364" s="452">
        <v>17172.400000000001</v>
      </c>
    </row>
    <row r="365" spans="1:8" x14ac:dyDescent="0.2">
      <c r="A365" s="90"/>
      <c r="B365" s="90"/>
      <c r="C365" s="91"/>
      <c r="D365" s="454"/>
      <c r="E365" s="452"/>
      <c r="F365" s="91"/>
      <c r="G365" s="452"/>
      <c r="H365" s="452"/>
    </row>
    <row r="366" spans="1:8" x14ac:dyDescent="0.2">
      <c r="A366" s="90" t="s">
        <v>49</v>
      </c>
      <c r="B366" s="90"/>
      <c r="C366" s="91"/>
      <c r="D366" s="454"/>
      <c r="E366" s="452"/>
      <c r="F366" s="91"/>
      <c r="G366" s="452"/>
      <c r="H366" s="452"/>
    </row>
    <row r="367" spans="1:8" x14ac:dyDescent="0.2">
      <c r="A367" s="90" t="s">
        <v>96</v>
      </c>
      <c r="B367" s="90"/>
      <c r="C367" s="91"/>
      <c r="D367" s="454"/>
      <c r="E367" s="452"/>
      <c r="F367" s="91"/>
      <c r="G367" s="452"/>
      <c r="H367" s="452"/>
    </row>
    <row r="368" spans="1:8" x14ac:dyDescent="0.2">
      <c r="A368" s="90"/>
      <c r="B368" s="90"/>
      <c r="C368" s="91"/>
      <c r="D368" s="454"/>
      <c r="E368" s="452"/>
      <c r="F368" s="91"/>
      <c r="G368" s="452"/>
      <c r="H368" s="452"/>
    </row>
    <row r="369" spans="1:8" x14ac:dyDescent="0.2">
      <c r="A369" s="90" t="s">
        <v>50</v>
      </c>
      <c r="B369" s="90"/>
      <c r="C369" s="91"/>
      <c r="D369" s="454"/>
      <c r="E369" s="452"/>
      <c r="F369" s="91"/>
      <c r="G369" s="452"/>
      <c r="H369" s="452"/>
    </row>
    <row r="370" spans="1:8" x14ac:dyDescent="0.2">
      <c r="A370" s="90"/>
      <c r="B370" s="90"/>
      <c r="C370" s="91"/>
      <c r="D370" s="454"/>
      <c r="E370" s="452"/>
      <c r="F370" s="91"/>
      <c r="G370" s="452"/>
      <c r="H370" s="452"/>
    </row>
    <row r="371" spans="1:8" x14ac:dyDescent="0.2">
      <c r="A371" s="90" t="s">
        <v>51</v>
      </c>
      <c r="B371" s="90"/>
      <c r="C371" s="91"/>
      <c r="D371" s="454"/>
      <c r="E371" s="452"/>
      <c r="F371" s="91"/>
      <c r="G371" s="452"/>
      <c r="H371" s="452"/>
    </row>
    <row r="372" spans="1:8" x14ac:dyDescent="0.2">
      <c r="A372" s="90"/>
      <c r="B372" s="90"/>
      <c r="C372" s="91"/>
      <c r="D372" s="454"/>
      <c r="E372" s="452"/>
      <c r="F372" s="91"/>
      <c r="G372" s="452"/>
      <c r="H372" s="452"/>
    </row>
    <row r="373" spans="1:8" x14ac:dyDescent="0.2">
      <c r="A373" s="90" t="s">
        <v>52</v>
      </c>
      <c r="B373" s="90"/>
      <c r="C373" s="91"/>
      <c r="D373" s="454"/>
      <c r="E373" s="452"/>
      <c r="F373" s="91"/>
      <c r="G373" s="452"/>
      <c r="H373" s="452"/>
    </row>
    <row r="374" spans="1:8" x14ac:dyDescent="0.2">
      <c r="A374" s="90" t="s">
        <v>53</v>
      </c>
      <c r="B374" s="90"/>
      <c r="C374" s="91"/>
      <c r="D374" s="454"/>
      <c r="E374" s="452"/>
      <c r="F374" s="91"/>
      <c r="G374" s="452"/>
      <c r="H374" s="452"/>
    </row>
    <row r="375" spans="1:8" x14ac:dyDescent="0.2">
      <c r="A375" s="90" t="s">
        <v>54</v>
      </c>
      <c r="B375" s="90"/>
      <c r="C375" s="91"/>
      <c r="D375" s="454"/>
      <c r="E375" s="452"/>
      <c r="F375" s="91"/>
      <c r="G375" s="452"/>
      <c r="H375" s="452"/>
    </row>
    <row r="376" spans="1:8" x14ac:dyDescent="0.2">
      <c r="A376" s="90" t="s">
        <v>55</v>
      </c>
      <c r="B376" s="90"/>
      <c r="C376" s="91"/>
      <c r="D376" s="454"/>
      <c r="E376" s="452"/>
      <c r="F376" s="91"/>
      <c r="G376" s="452"/>
      <c r="H376" s="452"/>
    </row>
    <row r="377" spans="1:8" x14ac:dyDescent="0.2">
      <c r="A377" s="90" t="s">
        <v>56</v>
      </c>
      <c r="B377" s="90"/>
      <c r="C377" s="91"/>
      <c r="D377" s="454"/>
      <c r="E377" s="452"/>
      <c r="F377" s="91"/>
      <c r="G377" s="452"/>
      <c r="H377" s="452"/>
    </row>
    <row r="378" spans="1:8" x14ac:dyDescent="0.2">
      <c r="A378" s="90"/>
      <c r="B378" s="90"/>
      <c r="C378" s="91"/>
      <c r="D378" s="91"/>
      <c r="E378" s="91"/>
      <c r="F378" s="91"/>
      <c r="G378" s="91"/>
      <c r="H378" s="91"/>
    </row>
    <row r="379" spans="1:8" x14ac:dyDescent="0.2">
      <c r="A379" s="90"/>
      <c r="B379" s="90"/>
      <c r="C379" s="90"/>
      <c r="D379" s="90"/>
      <c r="E379" s="90"/>
      <c r="F379" s="90"/>
      <c r="G379" s="90"/>
      <c r="H379" s="90"/>
    </row>
    <row r="380" spans="1:8" ht="18" x14ac:dyDescent="0.25">
      <c r="A380" s="87" t="s">
        <v>7</v>
      </c>
      <c r="B380" s="88"/>
      <c r="C380" s="89"/>
      <c r="D380" s="89"/>
      <c r="E380" s="89"/>
      <c r="F380" s="89"/>
      <c r="G380" s="89"/>
      <c r="H380" s="89"/>
    </row>
    <row r="382" spans="1:8" ht="15.75" x14ac:dyDescent="0.2">
      <c r="A382" s="510" t="s">
        <v>15194</v>
      </c>
      <c r="B382" s="1003" t="s">
        <v>15193</v>
      </c>
      <c r="C382" s="1003"/>
      <c r="D382" s="1003"/>
      <c r="E382" s="1003"/>
      <c r="F382" s="1003"/>
      <c r="G382" s="1003"/>
      <c r="H382" s="1003"/>
    </row>
    <row r="383" spans="1:8" x14ac:dyDescent="0.2">
      <c r="A383" s="1005" t="s">
        <v>188</v>
      </c>
      <c r="B383" s="1005" t="s">
        <v>91</v>
      </c>
      <c r="C383" s="1015" t="s">
        <v>187</v>
      </c>
      <c r="D383" s="1015"/>
      <c r="E383" s="1015"/>
      <c r="F383" s="1015"/>
      <c r="G383" s="1015"/>
      <c r="H383" s="1015"/>
    </row>
    <row r="384" spans="1:8" ht="24" x14ac:dyDescent="0.2">
      <c r="A384" s="1006"/>
      <c r="B384" s="1006"/>
      <c r="C384" s="85" t="s">
        <v>92</v>
      </c>
      <c r="D384" s="85" t="s">
        <v>186</v>
      </c>
      <c r="E384" s="86" t="s">
        <v>93</v>
      </c>
      <c r="F384" s="85" t="s">
        <v>94</v>
      </c>
      <c r="G384" s="85" t="s">
        <v>95</v>
      </c>
      <c r="H384" s="85" t="s">
        <v>189</v>
      </c>
    </row>
    <row r="385" spans="1:8" x14ac:dyDescent="0.2">
      <c r="A385" s="90"/>
      <c r="B385" s="90"/>
      <c r="C385" s="91"/>
      <c r="D385" s="91"/>
      <c r="E385" s="91"/>
      <c r="F385" s="91"/>
      <c r="G385" s="91"/>
      <c r="H385" s="91"/>
    </row>
    <row r="386" spans="1:8" x14ac:dyDescent="0.2">
      <c r="A386" s="90" t="s">
        <v>47</v>
      </c>
      <c r="B386" s="90" t="s">
        <v>15182</v>
      </c>
      <c r="C386" s="91" t="s">
        <v>15188</v>
      </c>
      <c r="D386" s="91" t="s">
        <v>15192</v>
      </c>
      <c r="E386" s="509">
        <v>2015</v>
      </c>
      <c r="F386" s="91" t="s">
        <v>15051</v>
      </c>
      <c r="G386" s="91">
        <v>0</v>
      </c>
      <c r="H386" s="91">
        <v>0</v>
      </c>
    </row>
    <row r="387" spans="1:8" x14ac:dyDescent="0.2">
      <c r="A387" s="90"/>
      <c r="B387" s="90"/>
      <c r="C387" s="91"/>
      <c r="D387" s="454"/>
      <c r="E387" s="452"/>
      <c r="F387" s="91"/>
      <c r="G387" s="452"/>
      <c r="H387" s="452"/>
    </row>
    <row r="388" spans="1:8" x14ac:dyDescent="0.2">
      <c r="A388" s="90"/>
      <c r="B388" s="90"/>
      <c r="C388" s="91"/>
      <c r="D388" s="454"/>
      <c r="E388" s="452"/>
      <c r="F388" s="91"/>
      <c r="G388" s="452"/>
      <c r="H388" s="452"/>
    </row>
    <row r="389" spans="1:8" x14ac:dyDescent="0.2">
      <c r="A389" s="90" t="s">
        <v>48</v>
      </c>
      <c r="B389" s="90" t="s">
        <v>15182</v>
      </c>
      <c r="C389" s="91" t="s">
        <v>15188</v>
      </c>
      <c r="D389" s="91" t="s">
        <v>15191</v>
      </c>
      <c r="E389" s="509">
        <v>2018</v>
      </c>
      <c r="F389" s="91" t="s">
        <v>15051</v>
      </c>
      <c r="G389" s="91">
        <v>1206.0999999999999</v>
      </c>
      <c r="H389" s="91">
        <v>1665.98</v>
      </c>
    </row>
    <row r="390" spans="1:8" x14ac:dyDescent="0.2">
      <c r="A390" s="90"/>
      <c r="B390" s="90"/>
      <c r="C390" s="91" t="s">
        <v>15185</v>
      </c>
      <c r="D390" s="91" t="s">
        <v>15190</v>
      </c>
      <c r="E390" s="509">
        <v>2018</v>
      </c>
      <c r="F390" s="91" t="s">
        <v>15051</v>
      </c>
      <c r="G390" s="91">
        <v>891283.31</v>
      </c>
      <c r="H390" s="91">
        <v>1570155.13</v>
      </c>
    </row>
    <row r="391" spans="1:8" x14ac:dyDescent="0.2">
      <c r="A391" s="90"/>
      <c r="B391" s="90"/>
      <c r="C391" s="91"/>
      <c r="D391" s="454"/>
      <c r="E391" s="452"/>
      <c r="F391" s="91"/>
      <c r="G391" s="452"/>
      <c r="H391" s="452"/>
    </row>
    <row r="392" spans="1:8" x14ac:dyDescent="0.2">
      <c r="A392" s="90" t="s">
        <v>49</v>
      </c>
      <c r="B392" s="90" t="s">
        <v>15182</v>
      </c>
      <c r="C392" s="91" t="s">
        <v>15188</v>
      </c>
      <c r="D392" s="91" t="s">
        <v>15189</v>
      </c>
      <c r="E392" s="454" t="s">
        <v>15186</v>
      </c>
      <c r="F392" s="91" t="s">
        <v>15183</v>
      </c>
      <c r="G392" s="91">
        <v>2517897.29</v>
      </c>
      <c r="H392" s="91">
        <v>0</v>
      </c>
    </row>
    <row r="393" spans="1:8" x14ac:dyDescent="0.2">
      <c r="A393" s="90" t="s">
        <v>96</v>
      </c>
      <c r="B393" s="90"/>
      <c r="C393" s="91" t="s">
        <v>15188</v>
      </c>
      <c r="D393" s="91" t="s">
        <v>15187</v>
      </c>
      <c r="E393" s="454" t="s">
        <v>15186</v>
      </c>
      <c r="F393" s="91" t="s">
        <v>15059</v>
      </c>
      <c r="G393" s="91">
        <v>4408254.9800000004</v>
      </c>
      <c r="H393" s="91">
        <v>0</v>
      </c>
    </row>
    <row r="394" spans="1:8" x14ac:dyDescent="0.2">
      <c r="A394" s="90"/>
      <c r="B394" s="90"/>
      <c r="C394" s="91" t="s">
        <v>15185</v>
      </c>
      <c r="D394" s="91" t="s">
        <v>15184</v>
      </c>
      <c r="E394" s="509">
        <v>2021</v>
      </c>
      <c r="F394" s="91" t="s">
        <v>15183</v>
      </c>
      <c r="G394" s="91">
        <v>695380.7</v>
      </c>
      <c r="H394" s="91">
        <v>158484.16</v>
      </c>
    </row>
    <row r="395" spans="1:8" x14ac:dyDescent="0.2">
      <c r="A395" s="90" t="s">
        <v>50</v>
      </c>
      <c r="B395" s="90"/>
      <c r="C395" s="91"/>
      <c r="D395" s="454"/>
      <c r="E395" s="452"/>
      <c r="F395" s="91"/>
      <c r="G395" s="452"/>
      <c r="H395" s="452"/>
    </row>
    <row r="396" spans="1:8" x14ac:dyDescent="0.2">
      <c r="A396" s="90"/>
      <c r="B396" s="90"/>
      <c r="C396" s="91"/>
      <c r="D396" s="454"/>
      <c r="E396" s="452"/>
      <c r="F396" s="91"/>
      <c r="G396" s="452"/>
      <c r="H396" s="452"/>
    </row>
    <row r="397" spans="1:8" x14ac:dyDescent="0.2">
      <c r="A397" s="90" t="s">
        <v>51</v>
      </c>
      <c r="B397" s="90"/>
      <c r="C397" s="91"/>
      <c r="D397" s="454"/>
      <c r="E397" s="452"/>
      <c r="F397" s="91"/>
      <c r="G397" s="452"/>
      <c r="H397" s="452"/>
    </row>
    <row r="398" spans="1:8" x14ac:dyDescent="0.2">
      <c r="A398" s="90"/>
      <c r="B398" s="90"/>
      <c r="C398" s="91"/>
      <c r="D398" s="454"/>
      <c r="E398" s="452"/>
      <c r="F398" s="91"/>
      <c r="G398" s="452"/>
      <c r="H398" s="452"/>
    </row>
    <row r="399" spans="1:8" x14ac:dyDescent="0.2">
      <c r="A399" s="90" t="s">
        <v>52</v>
      </c>
      <c r="B399" s="90"/>
      <c r="C399" s="91"/>
      <c r="D399" s="454"/>
      <c r="E399" s="452"/>
      <c r="F399" s="91"/>
      <c r="G399" s="452"/>
      <c r="H399" s="452"/>
    </row>
    <row r="400" spans="1:8" x14ac:dyDescent="0.2">
      <c r="A400" s="90" t="s">
        <v>53</v>
      </c>
      <c r="B400" s="90"/>
      <c r="C400" s="91"/>
      <c r="D400" s="454"/>
      <c r="E400" s="452"/>
      <c r="F400" s="91"/>
      <c r="G400" s="452"/>
      <c r="H400" s="452"/>
    </row>
    <row r="401" spans="1:22" x14ac:dyDescent="0.2">
      <c r="A401" s="90" t="s">
        <v>54</v>
      </c>
      <c r="B401" s="90"/>
      <c r="C401" s="91"/>
      <c r="D401" s="454"/>
      <c r="E401" s="452"/>
      <c r="F401" s="91"/>
      <c r="G401" s="452"/>
      <c r="H401" s="452"/>
    </row>
    <row r="402" spans="1:22" x14ac:dyDescent="0.2">
      <c r="A402" s="90" t="s">
        <v>55</v>
      </c>
      <c r="B402" s="90"/>
      <c r="C402" s="91"/>
      <c r="D402" s="454"/>
      <c r="E402" s="452"/>
      <c r="F402" s="91"/>
      <c r="G402" s="452"/>
      <c r="H402" s="452"/>
    </row>
    <row r="403" spans="1:22" x14ac:dyDescent="0.2">
      <c r="A403" s="90" t="s">
        <v>56</v>
      </c>
      <c r="B403" s="90"/>
      <c r="C403" s="91"/>
      <c r="D403" s="454"/>
      <c r="E403" s="452"/>
      <c r="F403" s="91"/>
      <c r="G403" s="452"/>
      <c r="H403" s="452"/>
    </row>
    <row r="404" spans="1:22" x14ac:dyDescent="0.2">
      <c r="A404" s="90" t="s">
        <v>97</v>
      </c>
      <c r="B404" s="90" t="s">
        <v>15182</v>
      </c>
      <c r="C404" s="91" t="s">
        <v>15084</v>
      </c>
      <c r="D404" s="454" t="s">
        <v>15181</v>
      </c>
      <c r="E404" s="452">
        <v>2016</v>
      </c>
      <c r="F404" s="91" t="s">
        <v>15051</v>
      </c>
      <c r="G404" s="452">
        <v>90409.11</v>
      </c>
      <c r="H404" s="452">
        <v>991283.72</v>
      </c>
    </row>
    <row r="405" spans="1:22" x14ac:dyDescent="0.2">
      <c r="A405" s="90"/>
      <c r="B405" s="90"/>
      <c r="C405" s="91"/>
      <c r="D405" s="91"/>
      <c r="E405" s="91"/>
      <c r="F405" s="91"/>
      <c r="G405" s="91"/>
      <c r="H405" s="91"/>
    </row>
    <row r="406" spans="1:22" x14ac:dyDescent="0.2">
      <c r="A406" s="90"/>
      <c r="B406" s="90"/>
      <c r="C406" s="90"/>
      <c r="D406" s="90"/>
      <c r="E406" s="90"/>
      <c r="F406" s="90"/>
      <c r="G406" s="90"/>
      <c r="H406" s="90"/>
    </row>
    <row r="407" spans="1:22" ht="18" x14ac:dyDescent="0.25">
      <c r="A407" s="87" t="s">
        <v>7</v>
      </c>
      <c r="B407" s="88"/>
      <c r="C407" s="89"/>
      <c r="D407" s="89"/>
      <c r="E407" s="89"/>
      <c r="F407" s="89"/>
      <c r="G407" s="89"/>
      <c r="H407" s="89"/>
    </row>
    <row r="410" spans="1:22" s="24" customFormat="1" ht="30.75" customHeight="1" x14ac:dyDescent="0.2">
      <c r="A410" s="57" t="s">
        <v>185</v>
      </c>
      <c r="B410" s="1003" t="s">
        <v>15180</v>
      </c>
      <c r="C410" s="1003"/>
      <c r="D410" s="1003"/>
      <c r="E410" s="1003"/>
      <c r="F410" s="1003"/>
      <c r="G410" s="1003"/>
      <c r="H410" s="1003"/>
      <c r="I410" s="23"/>
      <c r="J410" s="23"/>
      <c r="K410" s="23"/>
      <c r="L410" s="23"/>
      <c r="M410" s="23"/>
      <c r="N410" s="23"/>
      <c r="O410" s="23"/>
      <c r="P410" s="23"/>
      <c r="Q410" s="23"/>
      <c r="R410" s="23"/>
      <c r="S410" s="23"/>
      <c r="T410" s="23"/>
      <c r="U410" s="23"/>
      <c r="V410" s="23"/>
    </row>
    <row r="411" spans="1:22" x14ac:dyDescent="0.2">
      <c r="A411" s="1005" t="s">
        <v>188</v>
      </c>
      <c r="B411" s="1005" t="s">
        <v>91</v>
      </c>
      <c r="C411" s="1015" t="s">
        <v>187</v>
      </c>
      <c r="D411" s="1015"/>
      <c r="E411" s="1015"/>
      <c r="F411" s="1015"/>
      <c r="G411" s="1015"/>
      <c r="H411" s="1015"/>
    </row>
    <row r="412" spans="1:22" ht="24" x14ac:dyDescent="0.2">
      <c r="A412" s="1006"/>
      <c r="B412" s="1006"/>
      <c r="C412" s="85" t="s">
        <v>92</v>
      </c>
      <c r="D412" s="85" t="s">
        <v>186</v>
      </c>
      <c r="E412" s="86" t="s">
        <v>93</v>
      </c>
      <c r="F412" s="85" t="s">
        <v>94</v>
      </c>
      <c r="G412" s="85" t="s">
        <v>95</v>
      </c>
      <c r="H412" s="85" t="s">
        <v>189</v>
      </c>
    </row>
    <row r="413" spans="1:22" x14ac:dyDescent="0.2">
      <c r="A413" s="90"/>
      <c r="B413" s="90"/>
      <c r="C413" s="91"/>
      <c r="D413" s="91"/>
      <c r="E413" s="91"/>
      <c r="F413" s="91"/>
      <c r="G413" s="91"/>
      <c r="H413" s="91"/>
    </row>
    <row r="414" spans="1:22" x14ac:dyDescent="0.2">
      <c r="A414" s="90" t="s">
        <v>47</v>
      </c>
      <c r="B414" s="90" t="s">
        <v>15179</v>
      </c>
      <c r="C414" s="91" t="s">
        <v>15046</v>
      </c>
      <c r="D414" s="91" t="s">
        <v>15177</v>
      </c>
      <c r="E414" s="91">
        <v>2016</v>
      </c>
      <c r="F414" s="91" t="s">
        <v>15051</v>
      </c>
      <c r="G414" s="91">
        <v>0</v>
      </c>
      <c r="H414" s="91">
        <v>0</v>
      </c>
    </row>
    <row r="415" spans="1:22" x14ac:dyDescent="0.2">
      <c r="A415" s="90"/>
      <c r="B415" s="90"/>
      <c r="C415" s="91"/>
      <c r="D415" s="91"/>
      <c r="E415" s="91"/>
      <c r="F415" s="91"/>
      <c r="G415" s="91"/>
      <c r="H415" s="91"/>
    </row>
    <row r="416" spans="1:22" x14ac:dyDescent="0.2">
      <c r="A416" s="90" t="s">
        <v>48</v>
      </c>
      <c r="B416" s="90"/>
      <c r="C416" s="91"/>
      <c r="D416" s="91"/>
      <c r="E416" s="91"/>
      <c r="F416" s="91"/>
      <c r="G416" s="91"/>
      <c r="H416" s="91"/>
    </row>
    <row r="417" spans="1:8" x14ac:dyDescent="0.2">
      <c r="A417" s="90"/>
      <c r="B417" s="90"/>
      <c r="C417" s="91"/>
      <c r="D417" s="91"/>
      <c r="E417" s="91"/>
      <c r="F417" s="91"/>
      <c r="G417" s="91"/>
      <c r="H417" s="91"/>
    </row>
    <row r="418" spans="1:8" x14ac:dyDescent="0.2">
      <c r="A418" s="90" t="s">
        <v>49</v>
      </c>
      <c r="B418" s="90" t="s">
        <v>15179</v>
      </c>
      <c r="C418" s="91" t="s">
        <v>15178</v>
      </c>
      <c r="D418" s="91" t="s">
        <v>15177</v>
      </c>
      <c r="E418" s="91">
        <v>2020</v>
      </c>
      <c r="F418" s="91" t="s">
        <v>15051</v>
      </c>
      <c r="G418" s="91">
        <v>1885497</v>
      </c>
      <c r="H418" s="91">
        <v>108840</v>
      </c>
    </row>
    <row r="419" spans="1:8" x14ac:dyDescent="0.2">
      <c r="A419" s="90" t="s">
        <v>96</v>
      </c>
      <c r="B419" s="90"/>
      <c r="C419" s="91"/>
      <c r="D419" s="91"/>
      <c r="E419" s="91"/>
      <c r="F419" s="91"/>
      <c r="G419" s="91"/>
      <c r="H419" s="91"/>
    </row>
    <row r="420" spans="1:8" x14ac:dyDescent="0.2">
      <c r="A420" s="90"/>
      <c r="B420" s="90"/>
      <c r="C420" s="91"/>
      <c r="D420" s="91"/>
      <c r="E420" s="91"/>
      <c r="F420" s="91"/>
      <c r="G420" s="91"/>
      <c r="H420" s="91"/>
    </row>
    <row r="421" spans="1:8" x14ac:dyDescent="0.2">
      <c r="A421" s="90" t="s">
        <v>50</v>
      </c>
      <c r="B421" s="90" t="s">
        <v>15179</v>
      </c>
      <c r="C421" s="91" t="s">
        <v>15178</v>
      </c>
      <c r="D421" s="91" t="s">
        <v>15177</v>
      </c>
      <c r="E421" s="91">
        <v>2018</v>
      </c>
      <c r="F421" s="91" t="s">
        <v>15051</v>
      </c>
      <c r="G421" s="91">
        <v>60816</v>
      </c>
      <c r="H421" s="91">
        <v>60816</v>
      </c>
    </row>
    <row r="422" spans="1:8" x14ac:dyDescent="0.2">
      <c r="A422" s="90"/>
      <c r="B422" s="90"/>
      <c r="C422" s="91"/>
      <c r="D422" s="91"/>
      <c r="E422" s="91"/>
      <c r="F422" s="91"/>
      <c r="G422" s="91"/>
      <c r="H422" s="91"/>
    </row>
    <row r="423" spans="1:8" x14ac:dyDescent="0.2">
      <c r="A423" s="90" t="s">
        <v>51</v>
      </c>
      <c r="B423" s="90"/>
      <c r="C423" s="91"/>
      <c r="D423" s="91"/>
      <c r="E423" s="91"/>
      <c r="F423" s="91"/>
      <c r="G423" s="91"/>
      <c r="H423" s="91"/>
    </row>
    <row r="424" spans="1:8" x14ac:dyDescent="0.2">
      <c r="A424" s="90"/>
      <c r="B424" s="90"/>
      <c r="C424" s="91"/>
      <c r="D424" s="91"/>
      <c r="E424" s="91"/>
      <c r="F424" s="91"/>
      <c r="G424" s="91"/>
      <c r="H424" s="91"/>
    </row>
    <row r="425" spans="1:8" x14ac:dyDescent="0.2">
      <c r="A425" s="90" t="s">
        <v>52</v>
      </c>
      <c r="B425" s="90" t="s">
        <v>15179</v>
      </c>
      <c r="C425" s="91" t="s">
        <v>15178</v>
      </c>
      <c r="D425" s="91" t="s">
        <v>15177</v>
      </c>
      <c r="E425" s="91">
        <v>2016</v>
      </c>
      <c r="F425" s="91" t="s">
        <v>15051</v>
      </c>
      <c r="G425" s="91">
        <v>11034685</v>
      </c>
      <c r="H425" s="91">
        <v>47446704</v>
      </c>
    </row>
    <row r="426" spans="1:8" x14ac:dyDescent="0.2">
      <c r="A426" s="90" t="s">
        <v>53</v>
      </c>
      <c r="B426" s="90"/>
      <c r="C426" s="91"/>
      <c r="D426" s="91"/>
      <c r="E426" s="91"/>
      <c r="F426" s="91"/>
      <c r="G426" s="91"/>
      <c r="H426" s="91"/>
    </row>
    <row r="427" spans="1:8" x14ac:dyDescent="0.2">
      <c r="A427" s="90" t="s">
        <v>54</v>
      </c>
      <c r="B427" s="90"/>
      <c r="C427" s="91"/>
      <c r="D427" s="91"/>
      <c r="E427" s="91"/>
      <c r="F427" s="91"/>
      <c r="G427" s="91"/>
      <c r="H427" s="91"/>
    </row>
    <row r="428" spans="1:8" x14ac:dyDescent="0.2">
      <c r="A428" s="90" t="s">
        <v>55</v>
      </c>
      <c r="B428" s="90"/>
      <c r="C428" s="91"/>
      <c r="D428" s="91"/>
      <c r="E428" s="91"/>
      <c r="F428" s="91"/>
      <c r="G428" s="91"/>
      <c r="H428" s="91"/>
    </row>
    <row r="429" spans="1:8" x14ac:dyDescent="0.2">
      <c r="A429" s="90" t="s">
        <v>56</v>
      </c>
      <c r="B429" s="90"/>
      <c r="C429" s="91"/>
      <c r="D429" s="91"/>
      <c r="E429" s="91"/>
      <c r="F429" s="91"/>
      <c r="G429" s="91"/>
      <c r="H429" s="91"/>
    </row>
    <row r="430" spans="1:8" x14ac:dyDescent="0.2">
      <c r="A430" s="90" t="s">
        <v>97</v>
      </c>
      <c r="B430" s="90"/>
      <c r="C430" s="91"/>
      <c r="D430" s="91"/>
      <c r="E430" s="91"/>
      <c r="F430" s="91"/>
      <c r="G430" s="91"/>
      <c r="H430" s="91"/>
    </row>
    <row r="431" spans="1:8" x14ac:dyDescent="0.2">
      <c r="A431" s="90"/>
      <c r="B431" s="90"/>
      <c r="C431" s="90"/>
      <c r="D431" s="90"/>
      <c r="E431" s="90"/>
      <c r="F431" s="90"/>
      <c r="G431" s="90"/>
      <c r="H431" s="90"/>
    </row>
    <row r="432" spans="1:8" ht="18" x14ac:dyDescent="0.25">
      <c r="A432" s="87" t="s">
        <v>7</v>
      </c>
      <c r="B432" s="88"/>
      <c r="C432" s="89"/>
      <c r="D432" s="89"/>
      <c r="E432" s="89"/>
      <c r="F432" s="89"/>
      <c r="G432" s="89"/>
      <c r="H432" s="89"/>
    </row>
    <row r="434" spans="1:22" s="22" customFormat="1" ht="20.25" x14ac:dyDescent="0.3">
      <c r="A434" s="1004" t="s">
        <v>209</v>
      </c>
      <c r="B434" s="1004"/>
      <c r="C434" s="1004"/>
      <c r="D434" s="1004"/>
      <c r="E434" s="1004"/>
      <c r="F434" s="1004"/>
      <c r="G434" s="1004"/>
      <c r="H434" s="1004"/>
    </row>
    <row r="435" spans="1:22" s="24" customFormat="1" ht="30.75" customHeight="1" x14ac:dyDescent="0.2">
      <c r="A435" s="57" t="s">
        <v>185</v>
      </c>
      <c r="B435" s="1003" t="s">
        <v>15176</v>
      </c>
      <c r="C435" s="1003"/>
      <c r="D435" s="1003"/>
      <c r="E435" s="1003"/>
      <c r="F435" s="1003"/>
      <c r="G435" s="1003"/>
      <c r="H435" s="1003"/>
      <c r="I435" s="23"/>
      <c r="J435" s="23"/>
      <c r="K435" s="23"/>
      <c r="L435" s="23"/>
      <c r="M435" s="23"/>
      <c r="N435" s="23"/>
      <c r="O435" s="23"/>
      <c r="P435" s="23"/>
      <c r="Q435" s="23"/>
      <c r="R435" s="23"/>
      <c r="S435" s="23"/>
      <c r="T435" s="23"/>
      <c r="U435" s="23"/>
      <c r="V435" s="23"/>
    </row>
    <row r="436" spans="1:22" x14ac:dyDescent="0.2">
      <c r="A436" s="1005" t="s">
        <v>188</v>
      </c>
      <c r="B436" s="1005" t="s">
        <v>91</v>
      </c>
      <c r="C436" s="1015" t="s">
        <v>187</v>
      </c>
      <c r="D436" s="1015"/>
      <c r="E436" s="1015"/>
      <c r="F436" s="1015"/>
      <c r="G436" s="1015"/>
      <c r="H436" s="1015"/>
    </row>
    <row r="437" spans="1:22" s="26" customFormat="1" ht="36.75" customHeight="1" x14ac:dyDescent="0.2">
      <c r="A437" s="1006"/>
      <c r="B437" s="1006"/>
      <c r="C437" s="85" t="s">
        <v>92</v>
      </c>
      <c r="D437" s="85" t="s">
        <v>186</v>
      </c>
      <c r="E437" s="86" t="s">
        <v>93</v>
      </c>
      <c r="F437" s="85" t="s">
        <v>94</v>
      </c>
      <c r="G437" s="85" t="s">
        <v>95</v>
      </c>
      <c r="H437" s="85" t="s">
        <v>189</v>
      </c>
    </row>
    <row r="438" spans="1:22" x14ac:dyDescent="0.2">
      <c r="A438" s="90"/>
      <c r="B438" s="90"/>
      <c r="C438" s="91"/>
      <c r="D438" s="91"/>
      <c r="E438" s="91"/>
      <c r="F438" s="501"/>
      <c r="G438" s="91"/>
      <c r="H438" s="91"/>
    </row>
    <row r="439" spans="1:22" x14ac:dyDescent="0.2">
      <c r="A439" s="90" t="s">
        <v>47</v>
      </c>
      <c r="B439" s="90" t="s">
        <v>15172</v>
      </c>
      <c r="C439" s="91" t="s">
        <v>15084</v>
      </c>
      <c r="D439" s="508" t="s">
        <v>15174</v>
      </c>
      <c r="E439" s="91">
        <v>2007</v>
      </c>
      <c r="F439" s="501" t="s">
        <v>15051</v>
      </c>
      <c r="G439" s="91">
        <v>0</v>
      </c>
      <c r="H439" s="91">
        <v>0</v>
      </c>
    </row>
    <row r="440" spans="1:22" ht="15" x14ac:dyDescent="0.25">
      <c r="A440" s="90"/>
      <c r="B440" s="90" t="s">
        <v>15172</v>
      </c>
      <c r="C440" s="91" t="s">
        <v>15175</v>
      </c>
      <c r="D440" s="508" t="s">
        <v>15174</v>
      </c>
      <c r="E440" s="91">
        <v>2013</v>
      </c>
      <c r="F440" s="501" t="s">
        <v>15051</v>
      </c>
      <c r="G440" s="506">
        <v>26244.04</v>
      </c>
      <c r="H440" s="506">
        <v>32253.62</v>
      </c>
    </row>
    <row r="441" spans="1:22" x14ac:dyDescent="0.2">
      <c r="A441" s="90"/>
      <c r="B441" s="90"/>
      <c r="C441" s="91"/>
      <c r="D441" s="91"/>
      <c r="E441" s="91"/>
      <c r="F441" s="501"/>
      <c r="G441" s="91"/>
      <c r="H441" s="91"/>
    </row>
    <row r="442" spans="1:22" ht="15" x14ac:dyDescent="0.25">
      <c r="A442" s="90" t="s">
        <v>48</v>
      </c>
      <c r="B442" s="90" t="s">
        <v>15172</v>
      </c>
      <c r="C442" s="91" t="s">
        <v>15084</v>
      </c>
      <c r="D442" s="507" t="s">
        <v>15173</v>
      </c>
      <c r="E442" s="91">
        <v>2008</v>
      </c>
      <c r="F442" s="501" t="s">
        <v>15051</v>
      </c>
      <c r="G442" s="506">
        <v>3630.98</v>
      </c>
      <c r="H442" s="506">
        <v>2101.31</v>
      </c>
    </row>
    <row r="443" spans="1:22" x14ac:dyDescent="0.2">
      <c r="A443" s="90"/>
      <c r="B443" s="90"/>
      <c r="C443" s="91"/>
      <c r="D443" s="91"/>
      <c r="E443" s="91"/>
      <c r="F443" s="501"/>
      <c r="G443" s="91"/>
      <c r="H443" s="91"/>
    </row>
    <row r="444" spans="1:22" x14ac:dyDescent="0.2">
      <c r="A444" s="90" t="s">
        <v>49</v>
      </c>
      <c r="B444" s="90"/>
      <c r="C444" s="91"/>
      <c r="D444" s="91"/>
      <c r="E444" s="91"/>
      <c r="F444" s="501"/>
      <c r="G444" s="91"/>
      <c r="H444" s="91"/>
    </row>
    <row r="445" spans="1:22" x14ac:dyDescent="0.2">
      <c r="A445" s="90" t="s">
        <v>96</v>
      </c>
      <c r="B445" s="90"/>
      <c r="C445" s="91"/>
      <c r="D445" s="91"/>
      <c r="E445" s="91"/>
      <c r="F445" s="501"/>
      <c r="G445" s="91"/>
      <c r="H445" s="91"/>
    </row>
    <row r="446" spans="1:22" x14ac:dyDescent="0.2">
      <c r="A446" s="90"/>
      <c r="B446" s="90"/>
      <c r="C446" s="91"/>
      <c r="D446" s="91"/>
      <c r="E446" s="91"/>
      <c r="F446" s="501"/>
      <c r="G446" s="91"/>
      <c r="H446" s="91"/>
    </row>
    <row r="447" spans="1:22" x14ac:dyDescent="0.2">
      <c r="A447" s="90" t="s">
        <v>50</v>
      </c>
      <c r="B447" s="505" t="s">
        <v>15172</v>
      </c>
      <c r="C447" s="502" t="s">
        <v>15084</v>
      </c>
      <c r="D447" s="504" t="s">
        <v>15171</v>
      </c>
      <c r="E447" s="503">
        <v>2018</v>
      </c>
      <c r="F447" s="502" t="s">
        <v>15051</v>
      </c>
      <c r="G447" s="91">
        <v>0</v>
      </c>
      <c r="H447" s="91">
        <v>0</v>
      </c>
    </row>
    <row r="448" spans="1:22" x14ac:dyDescent="0.2">
      <c r="A448" s="90"/>
      <c r="B448" s="90"/>
      <c r="C448" s="91"/>
      <c r="D448" s="91"/>
      <c r="E448" s="91"/>
      <c r="F448" s="501"/>
      <c r="G448" s="91"/>
      <c r="H448" s="91"/>
    </row>
    <row r="449" spans="1:8" x14ac:dyDescent="0.2">
      <c r="A449" s="90" t="s">
        <v>51</v>
      </c>
      <c r="B449" s="90"/>
      <c r="C449" s="91"/>
      <c r="D449" s="91"/>
      <c r="E449" s="91"/>
      <c r="F449" s="501"/>
      <c r="G449" s="91"/>
      <c r="H449" s="91"/>
    </row>
    <row r="450" spans="1:8" x14ac:dyDescent="0.2">
      <c r="A450" s="90"/>
      <c r="B450" s="90"/>
      <c r="C450" s="91"/>
      <c r="D450" s="91"/>
      <c r="E450" s="91"/>
      <c r="F450" s="501"/>
      <c r="G450" s="91"/>
      <c r="H450" s="91"/>
    </row>
    <row r="451" spans="1:8" x14ac:dyDescent="0.2">
      <c r="A451" s="90" t="s">
        <v>52</v>
      </c>
      <c r="B451" s="90"/>
      <c r="C451" s="91"/>
      <c r="D451" s="91"/>
      <c r="E451" s="91"/>
      <c r="F451" s="501"/>
      <c r="G451" s="91"/>
      <c r="H451" s="91"/>
    </row>
    <row r="452" spans="1:8" x14ac:dyDescent="0.2">
      <c r="A452" s="90" t="s">
        <v>53</v>
      </c>
      <c r="B452" s="90"/>
      <c r="C452" s="91"/>
      <c r="D452" s="91"/>
      <c r="E452" s="91"/>
      <c r="F452" s="501"/>
      <c r="G452" s="91"/>
      <c r="H452" s="91"/>
    </row>
    <row r="453" spans="1:8" x14ac:dyDescent="0.2">
      <c r="A453" s="90" t="s">
        <v>54</v>
      </c>
      <c r="B453" s="90"/>
      <c r="C453" s="91"/>
      <c r="D453" s="91"/>
      <c r="E453" s="91"/>
      <c r="F453" s="501"/>
      <c r="G453" s="91"/>
      <c r="H453" s="91"/>
    </row>
    <row r="454" spans="1:8" x14ac:dyDescent="0.2">
      <c r="A454" s="90" t="s">
        <v>55</v>
      </c>
      <c r="B454" s="90"/>
      <c r="C454" s="91"/>
      <c r="D454" s="91"/>
      <c r="E454" s="91"/>
      <c r="F454" s="501"/>
      <c r="G454" s="91"/>
      <c r="H454" s="91"/>
    </row>
    <row r="455" spans="1:8" x14ac:dyDescent="0.2">
      <c r="A455" s="90" t="s">
        <v>56</v>
      </c>
      <c r="B455" s="90"/>
      <c r="C455" s="91"/>
      <c r="D455" s="91"/>
      <c r="E455" s="91"/>
      <c r="F455" s="501"/>
      <c r="G455" s="91"/>
      <c r="H455" s="91"/>
    </row>
    <row r="456" spans="1:8" x14ac:dyDescent="0.2">
      <c r="A456" s="90" t="s">
        <v>97</v>
      </c>
      <c r="B456" s="90"/>
      <c r="C456" s="91"/>
      <c r="D456" s="91"/>
      <c r="E456" s="91"/>
      <c r="F456" s="91"/>
      <c r="G456" s="91"/>
      <c r="H456" s="91"/>
    </row>
    <row r="457" spans="1:8" x14ac:dyDescent="0.2">
      <c r="A457" s="90"/>
      <c r="B457" s="90"/>
      <c r="C457" s="90"/>
      <c r="D457" s="90"/>
      <c r="E457" s="90"/>
      <c r="F457" s="90"/>
      <c r="G457" s="90"/>
      <c r="H457" s="90"/>
    </row>
    <row r="458" spans="1:8" ht="18" x14ac:dyDescent="0.25">
      <c r="A458" s="87" t="s">
        <v>7</v>
      </c>
      <c r="B458" s="88"/>
      <c r="C458" s="89"/>
      <c r="D458" s="89"/>
      <c r="E458" s="89"/>
      <c r="F458" s="89"/>
      <c r="G458" s="89"/>
      <c r="H458" s="89"/>
    </row>
    <row r="459" spans="1:8" x14ac:dyDescent="0.2">
      <c r="A459" s="65" t="s">
        <v>190</v>
      </c>
    </row>
    <row r="462" spans="1:8" ht="20.25" x14ac:dyDescent="0.3">
      <c r="A462" s="1004" t="s">
        <v>209</v>
      </c>
      <c r="B462" s="1004"/>
      <c r="C462" s="1004"/>
      <c r="D462" s="1004"/>
      <c r="E462" s="1004"/>
      <c r="F462" s="1004"/>
      <c r="G462" s="1004"/>
      <c r="H462" s="1004"/>
    </row>
    <row r="463" spans="1:8" ht="22.5" customHeight="1" x14ac:dyDescent="0.2">
      <c r="A463" s="57" t="s">
        <v>185</v>
      </c>
      <c r="B463" s="1003" t="s">
        <v>15157</v>
      </c>
      <c r="C463" s="1003"/>
      <c r="D463" s="1003"/>
      <c r="E463" s="1003"/>
      <c r="F463" s="1003"/>
      <c r="G463" s="1003"/>
      <c r="H463" s="1003"/>
    </row>
    <row r="464" spans="1:8" ht="15" customHeight="1" x14ac:dyDescent="0.2">
      <c r="A464" s="57" t="s">
        <v>15170</v>
      </c>
      <c r="B464" s="410"/>
      <c r="C464" s="410"/>
      <c r="D464" s="410"/>
      <c r="E464" s="410"/>
      <c r="F464" s="410"/>
      <c r="G464" s="410"/>
      <c r="H464" s="410"/>
    </row>
    <row r="465" spans="1:8" x14ac:dyDescent="0.2">
      <c r="A465" s="1005" t="s">
        <v>188</v>
      </c>
      <c r="B465" s="1005" t="s">
        <v>91</v>
      </c>
      <c r="C465" s="1015" t="s">
        <v>187</v>
      </c>
      <c r="D465" s="1015"/>
      <c r="E465" s="1015"/>
      <c r="F465" s="1015"/>
      <c r="G465" s="1015"/>
      <c r="H465" s="1015"/>
    </row>
    <row r="466" spans="1:8" ht="24" x14ac:dyDescent="0.2">
      <c r="A466" s="1006"/>
      <c r="B466" s="1006"/>
      <c r="C466" s="85" t="s">
        <v>92</v>
      </c>
      <c r="D466" s="85" t="s">
        <v>186</v>
      </c>
      <c r="E466" s="86" t="s">
        <v>93</v>
      </c>
      <c r="F466" s="85" t="s">
        <v>94</v>
      </c>
      <c r="G466" s="85" t="s">
        <v>95</v>
      </c>
      <c r="H466" s="85" t="s">
        <v>189</v>
      </c>
    </row>
    <row r="467" spans="1:8" ht="12.75" x14ac:dyDescent="0.2">
      <c r="A467" s="90"/>
      <c r="B467" s="90"/>
      <c r="C467" s="497"/>
      <c r="D467" s="91"/>
      <c r="E467" s="500"/>
      <c r="F467" s="91"/>
      <c r="G467" s="91"/>
      <c r="H467" s="91"/>
    </row>
    <row r="468" spans="1:8" ht="12.75" x14ac:dyDescent="0.2">
      <c r="A468" s="90" t="s">
        <v>47</v>
      </c>
      <c r="B468" s="492" t="s">
        <v>15160</v>
      </c>
      <c r="C468" s="604" t="s">
        <v>15084</v>
      </c>
      <c r="D468" s="509" t="s">
        <v>15169</v>
      </c>
      <c r="E468" s="500">
        <v>37623</v>
      </c>
      <c r="F468" s="454" t="s">
        <v>45</v>
      </c>
      <c r="G468" s="91">
        <v>0</v>
      </c>
      <c r="H468" s="91">
        <v>0</v>
      </c>
    </row>
    <row r="469" spans="1:8" ht="12.75" x14ac:dyDescent="0.2">
      <c r="A469" s="499">
        <v>300705</v>
      </c>
      <c r="B469" s="492"/>
      <c r="C469" s="604"/>
      <c r="D469" s="509"/>
      <c r="E469" s="500"/>
      <c r="F469" s="454"/>
      <c r="G469" s="91"/>
      <c r="H469" s="91"/>
    </row>
    <row r="470" spans="1:8" ht="12.75" x14ac:dyDescent="0.2">
      <c r="A470" s="90" t="s">
        <v>48</v>
      </c>
      <c r="B470" s="492" t="s">
        <v>15160</v>
      </c>
      <c r="C470" s="604" t="s">
        <v>15084</v>
      </c>
      <c r="D470" s="509" t="s">
        <v>15168</v>
      </c>
      <c r="E470" s="500">
        <v>37165</v>
      </c>
      <c r="F470" s="454" t="s">
        <v>15158</v>
      </c>
      <c r="G470" s="605">
        <v>45681343.840000004</v>
      </c>
      <c r="H470" s="452">
        <v>63086783.909999996</v>
      </c>
    </row>
    <row r="471" spans="1:8" ht="12.75" x14ac:dyDescent="0.2">
      <c r="A471" s="90"/>
      <c r="B471" s="492" t="s">
        <v>15160</v>
      </c>
      <c r="C471" s="604" t="s">
        <v>15098</v>
      </c>
      <c r="D471" s="509" t="s">
        <v>15167</v>
      </c>
      <c r="E471" s="500">
        <v>37681</v>
      </c>
      <c r="F471" s="454" t="s">
        <v>15158</v>
      </c>
      <c r="G471" s="605">
        <v>629236.30000000005</v>
      </c>
      <c r="H471" s="452">
        <v>1170897.3600000001</v>
      </c>
    </row>
    <row r="472" spans="1:8" ht="12.75" x14ac:dyDescent="0.2">
      <c r="A472" s="90"/>
      <c r="B472" s="492" t="s">
        <v>15160</v>
      </c>
      <c r="C472" s="604" t="s">
        <v>15166</v>
      </c>
      <c r="D472" s="509" t="s">
        <v>15165</v>
      </c>
      <c r="E472" s="500">
        <v>41092</v>
      </c>
      <c r="F472" s="454" t="s">
        <v>15158</v>
      </c>
      <c r="G472" s="605">
        <v>246468.32</v>
      </c>
      <c r="H472" s="452">
        <v>343422.43</v>
      </c>
    </row>
    <row r="473" spans="1:8" ht="12.75" x14ac:dyDescent="0.2">
      <c r="A473" s="90"/>
      <c r="B473" s="492" t="s">
        <v>15160</v>
      </c>
      <c r="C473" s="604" t="s">
        <v>15084</v>
      </c>
      <c r="D473" s="509" t="s">
        <v>15164</v>
      </c>
      <c r="E473" s="500">
        <v>38852</v>
      </c>
      <c r="F473" s="454" t="s">
        <v>15158</v>
      </c>
      <c r="G473" s="605">
        <v>891546.62</v>
      </c>
      <c r="H473" s="452">
        <v>926118.44</v>
      </c>
    </row>
    <row r="474" spans="1:8" ht="12.75" x14ac:dyDescent="0.2">
      <c r="A474" s="90"/>
      <c r="B474" s="492" t="s">
        <v>15160</v>
      </c>
      <c r="C474" s="604" t="s">
        <v>15084</v>
      </c>
      <c r="D474" s="509" t="s">
        <v>15163</v>
      </c>
      <c r="E474" s="500">
        <v>37210</v>
      </c>
      <c r="F474" s="454" t="s">
        <v>15162</v>
      </c>
      <c r="G474" s="605">
        <v>76849.03</v>
      </c>
      <c r="H474" s="452">
        <v>261657.51</v>
      </c>
    </row>
    <row r="475" spans="1:8" x14ac:dyDescent="0.2">
      <c r="A475" s="90" t="s">
        <v>49</v>
      </c>
      <c r="B475" s="90"/>
      <c r="C475" s="91"/>
      <c r="D475" s="91"/>
      <c r="E475" s="91"/>
      <c r="F475" s="91"/>
      <c r="G475" s="91"/>
      <c r="H475" s="91"/>
    </row>
    <row r="476" spans="1:8" x14ac:dyDescent="0.2">
      <c r="A476" s="90" t="s">
        <v>96</v>
      </c>
      <c r="B476" s="90"/>
      <c r="C476" s="91"/>
      <c r="D476" s="91"/>
      <c r="E476" s="91"/>
      <c r="F476" s="91"/>
      <c r="G476" s="91"/>
      <c r="H476" s="91"/>
    </row>
    <row r="477" spans="1:8" x14ac:dyDescent="0.2">
      <c r="A477" s="90"/>
      <c r="B477" s="90"/>
      <c r="C477" s="91"/>
      <c r="D477" s="91"/>
      <c r="E477" s="91"/>
      <c r="F477" s="91"/>
      <c r="G477" s="91"/>
      <c r="H477" s="91"/>
    </row>
    <row r="478" spans="1:8" x14ac:dyDescent="0.2">
      <c r="A478" s="90" t="s">
        <v>50</v>
      </c>
      <c r="B478" s="90"/>
      <c r="C478" s="91"/>
      <c r="D478" s="91"/>
      <c r="E478" s="91"/>
      <c r="F478" s="91"/>
      <c r="G478" s="91"/>
      <c r="H478" s="91"/>
    </row>
    <row r="479" spans="1:8" ht="12.75" x14ac:dyDescent="0.2">
      <c r="A479" s="90"/>
      <c r="B479" s="492" t="s">
        <v>15160</v>
      </c>
      <c r="C479" s="604" t="s">
        <v>15084</v>
      </c>
      <c r="D479" s="509" t="s">
        <v>15161</v>
      </c>
      <c r="E479" s="500">
        <v>38287</v>
      </c>
      <c r="F479" s="454" t="s">
        <v>15158</v>
      </c>
      <c r="G479" s="605">
        <v>156392.74</v>
      </c>
      <c r="H479" s="452">
        <v>156392.74</v>
      </c>
    </row>
    <row r="480" spans="1:8" ht="12.75" x14ac:dyDescent="0.2">
      <c r="A480" s="90"/>
      <c r="B480" s="492" t="s">
        <v>15160</v>
      </c>
      <c r="C480" s="604" t="s">
        <v>15084</v>
      </c>
      <c r="D480" s="509" t="s">
        <v>15159</v>
      </c>
      <c r="E480" s="500">
        <v>38308</v>
      </c>
      <c r="F480" s="454" t="s">
        <v>15158</v>
      </c>
      <c r="G480" s="605">
        <v>56000</v>
      </c>
      <c r="H480" s="452">
        <v>56000</v>
      </c>
    </row>
    <row r="481" spans="1:8" x14ac:dyDescent="0.2">
      <c r="A481" s="90"/>
      <c r="B481" s="90"/>
      <c r="C481" s="91"/>
      <c r="D481" s="91"/>
      <c r="E481" s="91"/>
      <c r="F481" s="91"/>
      <c r="G481" s="91"/>
      <c r="H481" s="91"/>
    </row>
    <row r="482" spans="1:8" x14ac:dyDescent="0.2">
      <c r="A482" s="90"/>
      <c r="B482" s="90"/>
      <c r="C482" s="91"/>
      <c r="D482" s="91"/>
      <c r="E482" s="91"/>
      <c r="F482" s="91"/>
      <c r="G482" s="91"/>
      <c r="H482" s="91"/>
    </row>
    <row r="483" spans="1:8" x14ac:dyDescent="0.2">
      <c r="A483" s="90"/>
      <c r="B483" s="90"/>
      <c r="C483" s="91"/>
      <c r="D483" s="91"/>
      <c r="E483" s="91"/>
      <c r="F483" s="91"/>
      <c r="G483" s="91"/>
      <c r="H483" s="91"/>
    </row>
    <row r="484" spans="1:8" x14ac:dyDescent="0.2">
      <c r="A484" s="90"/>
      <c r="B484" s="90"/>
      <c r="C484" s="91"/>
      <c r="D484" s="91"/>
      <c r="E484" s="91"/>
      <c r="F484" s="91"/>
      <c r="G484" s="91"/>
      <c r="H484" s="91"/>
    </row>
    <row r="485" spans="1:8" x14ac:dyDescent="0.2">
      <c r="A485" s="90"/>
      <c r="B485" s="90"/>
      <c r="C485" s="91"/>
      <c r="D485" s="91"/>
      <c r="E485" s="91"/>
      <c r="F485" s="91"/>
      <c r="G485" s="91"/>
      <c r="H485" s="91"/>
    </row>
    <row r="486" spans="1:8" x14ac:dyDescent="0.2">
      <c r="A486" s="90"/>
      <c r="B486" s="90"/>
      <c r="C486" s="91"/>
      <c r="D486" s="91"/>
      <c r="E486" s="91"/>
      <c r="F486" s="91"/>
      <c r="G486" s="91"/>
      <c r="H486" s="91"/>
    </row>
    <row r="487" spans="1:8" x14ac:dyDescent="0.2">
      <c r="A487" s="90" t="s">
        <v>51</v>
      </c>
      <c r="B487" s="90"/>
      <c r="C487" s="91"/>
      <c r="D487" s="91"/>
      <c r="E487" s="91"/>
      <c r="F487" s="91"/>
      <c r="G487" s="91"/>
      <c r="H487" s="91"/>
    </row>
    <row r="488" spans="1:8" x14ac:dyDescent="0.2">
      <c r="A488" s="90"/>
      <c r="B488" s="90"/>
      <c r="C488" s="91"/>
      <c r="D488" s="91"/>
      <c r="E488" s="91"/>
      <c r="F488" s="91"/>
      <c r="G488" s="91"/>
      <c r="H488" s="91"/>
    </row>
    <row r="489" spans="1:8" x14ac:dyDescent="0.2">
      <c r="A489" s="90" t="s">
        <v>52</v>
      </c>
      <c r="B489" s="90"/>
      <c r="C489" s="91"/>
      <c r="D489" s="91"/>
      <c r="E489" s="91"/>
      <c r="F489" s="91"/>
      <c r="G489" s="91"/>
      <c r="H489" s="91"/>
    </row>
    <row r="490" spans="1:8" x14ac:dyDescent="0.2">
      <c r="A490" s="90" t="s">
        <v>53</v>
      </c>
      <c r="B490" s="90"/>
      <c r="C490" s="91"/>
      <c r="D490" s="91"/>
      <c r="E490" s="91"/>
      <c r="F490" s="91"/>
      <c r="G490" s="91"/>
      <c r="H490" s="91"/>
    </row>
    <row r="491" spans="1:8" x14ac:dyDescent="0.2">
      <c r="A491" s="90" t="s">
        <v>54</v>
      </c>
      <c r="B491" s="90"/>
      <c r="C491" s="91"/>
      <c r="D491" s="91"/>
      <c r="E491" s="91"/>
      <c r="F491" s="91"/>
      <c r="G491" s="91"/>
      <c r="H491" s="91"/>
    </row>
    <row r="492" spans="1:8" x14ac:dyDescent="0.2">
      <c r="A492" s="90" t="s">
        <v>55</v>
      </c>
      <c r="B492" s="90"/>
      <c r="C492" s="91"/>
      <c r="D492" s="91"/>
      <c r="E492" s="91"/>
      <c r="F492" s="91"/>
      <c r="G492" s="91"/>
      <c r="H492" s="91"/>
    </row>
    <row r="493" spans="1:8" x14ac:dyDescent="0.2">
      <c r="A493" s="90" t="s">
        <v>56</v>
      </c>
      <c r="B493" s="90"/>
      <c r="C493" s="91"/>
      <c r="D493" s="91"/>
      <c r="E493" s="91"/>
      <c r="F493" s="91"/>
      <c r="G493" s="91"/>
      <c r="H493" s="91"/>
    </row>
    <row r="494" spans="1:8" x14ac:dyDescent="0.2">
      <c r="A494" s="90" t="s">
        <v>97</v>
      </c>
      <c r="B494" s="90"/>
      <c r="C494" s="91"/>
      <c r="D494" s="91"/>
      <c r="E494" s="91"/>
      <c r="F494" s="91"/>
      <c r="G494" s="91"/>
      <c r="H494" s="91"/>
    </row>
    <row r="495" spans="1:8" x14ac:dyDescent="0.2">
      <c r="A495" s="90"/>
      <c r="B495" s="90"/>
      <c r="C495" s="90"/>
      <c r="D495" s="90"/>
      <c r="E495" s="90"/>
      <c r="F495" s="90"/>
      <c r="G495" s="90"/>
      <c r="H495" s="90"/>
    </row>
    <row r="496" spans="1:8" ht="18" x14ac:dyDescent="0.25">
      <c r="A496" s="87" t="s">
        <v>7</v>
      </c>
      <c r="B496" s="88"/>
      <c r="C496" s="89"/>
      <c r="D496" s="89"/>
      <c r="E496" s="89"/>
      <c r="F496" s="89"/>
      <c r="G496" s="89"/>
      <c r="H496" s="89"/>
    </row>
    <row r="497" spans="1:8" x14ac:dyDescent="0.2">
      <c r="A497" s="65" t="s">
        <v>98</v>
      </c>
    </row>
    <row r="498" spans="1:8" x14ac:dyDescent="0.2">
      <c r="A498" s="65" t="s">
        <v>190</v>
      </c>
    </row>
    <row r="501" spans="1:8" ht="20.25" x14ac:dyDescent="0.3">
      <c r="A501" s="1017" t="s">
        <v>209</v>
      </c>
      <c r="B501" s="1018"/>
      <c r="C501" s="1018"/>
      <c r="D501" s="1018"/>
      <c r="E501" s="1018"/>
      <c r="F501" s="1018"/>
      <c r="G501" s="1018"/>
      <c r="H501" s="1019"/>
    </row>
    <row r="502" spans="1:8" ht="15.75" x14ac:dyDescent="0.2">
      <c r="A502" s="57" t="s">
        <v>185</v>
      </c>
      <c r="B502" s="1003" t="s">
        <v>15157</v>
      </c>
      <c r="C502" s="1003"/>
      <c r="D502" s="1003"/>
      <c r="E502" s="1003"/>
      <c r="F502" s="1003"/>
      <c r="G502" s="1003"/>
      <c r="H502" s="1003"/>
    </row>
    <row r="503" spans="1:8" ht="15.75" x14ac:dyDescent="0.2">
      <c r="A503" s="496" t="s">
        <v>15156</v>
      </c>
      <c r="B503" s="495"/>
      <c r="C503" s="494"/>
      <c r="D503" s="494"/>
      <c r="E503" s="494"/>
      <c r="F503" s="494"/>
      <c r="G503" s="494"/>
      <c r="H503" s="493"/>
    </row>
    <row r="504" spans="1:8" x14ac:dyDescent="0.2">
      <c r="A504" s="1006" t="s">
        <v>188</v>
      </c>
      <c r="B504" s="1006" t="s">
        <v>91</v>
      </c>
      <c r="C504" s="1021" t="s">
        <v>187</v>
      </c>
      <c r="D504" s="1022"/>
      <c r="E504" s="1022"/>
      <c r="F504" s="1022"/>
      <c r="G504" s="1022"/>
      <c r="H504" s="1023"/>
    </row>
    <row r="505" spans="1:8" ht="24" x14ac:dyDescent="0.2">
      <c r="A505" s="1020"/>
      <c r="B505" s="1020"/>
      <c r="C505" s="85" t="s">
        <v>92</v>
      </c>
      <c r="D505" s="85" t="s">
        <v>186</v>
      </c>
      <c r="E505" s="86" t="s">
        <v>93</v>
      </c>
      <c r="F505" s="85" t="s">
        <v>94</v>
      </c>
      <c r="G505" s="85" t="s">
        <v>95</v>
      </c>
      <c r="H505" s="85" t="s">
        <v>189</v>
      </c>
    </row>
    <row r="506" spans="1:8" x14ac:dyDescent="0.2">
      <c r="A506" s="90"/>
      <c r="B506" s="90"/>
      <c r="C506" s="91"/>
      <c r="D506" s="91"/>
      <c r="E506" s="91"/>
      <c r="F506" s="91"/>
      <c r="G506" s="91"/>
      <c r="H506" s="91"/>
    </row>
    <row r="507" spans="1:8" x14ac:dyDescent="0.2">
      <c r="A507" s="90" t="s">
        <v>47</v>
      </c>
      <c r="B507" s="492" t="s">
        <v>15149</v>
      </c>
      <c r="C507" s="91" t="s">
        <v>15084</v>
      </c>
      <c r="D507" s="91" t="s">
        <v>15155</v>
      </c>
      <c r="E507" s="91">
        <v>2003</v>
      </c>
      <c r="F507" s="91" t="s">
        <v>15051</v>
      </c>
      <c r="G507" s="91">
        <v>0</v>
      </c>
      <c r="H507" s="91">
        <v>0</v>
      </c>
    </row>
    <row r="508" spans="1:8" x14ac:dyDescent="0.2">
      <c r="A508" s="90"/>
      <c r="B508" s="492"/>
      <c r="C508" s="91"/>
      <c r="D508" s="91"/>
      <c r="E508" s="91"/>
      <c r="F508" s="91"/>
      <c r="G508" s="91"/>
      <c r="H508" s="91"/>
    </row>
    <row r="509" spans="1:8" x14ac:dyDescent="0.2">
      <c r="A509" s="90" t="s">
        <v>48</v>
      </c>
      <c r="B509" s="492"/>
      <c r="C509" s="91"/>
      <c r="D509" s="91"/>
      <c r="E509" s="91"/>
      <c r="F509" s="91"/>
      <c r="G509" s="91"/>
      <c r="H509" s="91"/>
    </row>
    <row r="510" spans="1:8" x14ac:dyDescent="0.2">
      <c r="A510" s="90"/>
      <c r="B510" s="492" t="s">
        <v>15149</v>
      </c>
      <c r="C510" s="91" t="s">
        <v>15084</v>
      </c>
      <c r="D510" s="91" t="s">
        <v>15154</v>
      </c>
      <c r="E510" s="91">
        <v>2003</v>
      </c>
      <c r="F510" s="91" t="s">
        <v>15051</v>
      </c>
      <c r="G510" s="91">
        <v>224786.9</v>
      </c>
      <c r="H510" s="91">
        <v>275658.39</v>
      </c>
    </row>
    <row r="511" spans="1:8" x14ac:dyDescent="0.2">
      <c r="A511" s="90"/>
      <c r="B511" s="492" t="s">
        <v>15149</v>
      </c>
      <c r="C511" s="91" t="s">
        <v>15148</v>
      </c>
      <c r="D511" s="91"/>
      <c r="E511" s="91">
        <v>2012</v>
      </c>
      <c r="F511" s="91" t="s">
        <v>15051</v>
      </c>
      <c r="G511" s="91">
        <v>40871.11</v>
      </c>
      <c r="H511" s="91">
        <v>224315.55</v>
      </c>
    </row>
    <row r="512" spans="1:8" x14ac:dyDescent="0.2">
      <c r="A512" s="90"/>
      <c r="B512" s="90"/>
      <c r="C512" s="91"/>
      <c r="D512" s="91"/>
      <c r="E512" s="91"/>
      <c r="F512" s="91"/>
      <c r="G512" s="91"/>
      <c r="H512" s="91"/>
    </row>
    <row r="513" spans="1:8" x14ac:dyDescent="0.2">
      <c r="A513" s="90" t="s">
        <v>49</v>
      </c>
      <c r="B513" s="90"/>
      <c r="C513" s="91"/>
      <c r="D513" s="91"/>
      <c r="E513" s="91"/>
      <c r="F513" s="91"/>
      <c r="G513" s="91"/>
      <c r="H513" s="91"/>
    </row>
    <row r="514" spans="1:8" x14ac:dyDescent="0.2">
      <c r="A514" s="90" t="s">
        <v>96</v>
      </c>
      <c r="B514" s="492" t="s">
        <v>15149</v>
      </c>
      <c r="C514" s="91" t="s">
        <v>15084</v>
      </c>
      <c r="D514" s="91" t="s">
        <v>15153</v>
      </c>
      <c r="E514" s="91">
        <v>2019</v>
      </c>
      <c r="F514" s="91" t="s">
        <v>15152</v>
      </c>
      <c r="G514" s="91">
        <v>1131431.8</v>
      </c>
      <c r="H514" s="91">
        <v>136541.82</v>
      </c>
    </row>
    <row r="515" spans="1:8" x14ac:dyDescent="0.2">
      <c r="A515" s="90" t="s">
        <v>96</v>
      </c>
      <c r="B515" s="492" t="s">
        <v>15149</v>
      </c>
      <c r="C515" s="91" t="s">
        <v>15084</v>
      </c>
      <c r="D515" s="91" t="s">
        <v>15151</v>
      </c>
      <c r="E515" s="91">
        <v>2019</v>
      </c>
      <c r="F515" s="91" t="s">
        <v>15051</v>
      </c>
      <c r="G515" s="91">
        <v>11719.94</v>
      </c>
      <c r="H515" s="91">
        <v>11720.75</v>
      </c>
    </row>
    <row r="516" spans="1:8" x14ac:dyDescent="0.2">
      <c r="A516" s="90" t="s">
        <v>96</v>
      </c>
      <c r="B516" s="492" t="s">
        <v>15149</v>
      </c>
      <c r="C516" s="91" t="s">
        <v>15148</v>
      </c>
      <c r="D516" s="91"/>
      <c r="E516" s="91">
        <v>2021</v>
      </c>
      <c r="F516" s="91" t="s">
        <v>15051</v>
      </c>
      <c r="G516" s="91">
        <v>5951177.7300000004</v>
      </c>
      <c r="H516" s="91">
        <v>7730862.2400000002</v>
      </c>
    </row>
    <row r="517" spans="1:8" x14ac:dyDescent="0.2">
      <c r="A517" s="90"/>
      <c r="B517" s="492"/>
      <c r="C517" s="91"/>
      <c r="D517" s="91"/>
      <c r="E517" s="91"/>
      <c r="F517" s="91"/>
      <c r="G517" s="91"/>
      <c r="H517" s="91"/>
    </row>
    <row r="518" spans="1:8" x14ac:dyDescent="0.2">
      <c r="A518" s="90" t="s">
        <v>15150</v>
      </c>
      <c r="B518" s="492" t="s">
        <v>15149</v>
      </c>
      <c r="C518" s="91" t="s">
        <v>15148</v>
      </c>
      <c r="D518" s="91"/>
      <c r="E518" s="91">
        <v>2021</v>
      </c>
      <c r="F518" s="91" t="s">
        <v>15051</v>
      </c>
      <c r="G518" s="91">
        <v>2492083.23</v>
      </c>
      <c r="H518" s="91">
        <v>607535.59</v>
      </c>
    </row>
    <row r="519" spans="1:8" x14ac:dyDescent="0.2">
      <c r="A519" s="90"/>
      <c r="B519" s="492"/>
      <c r="C519" s="91"/>
      <c r="D519" s="91"/>
      <c r="E519" s="91"/>
      <c r="F519" s="91"/>
      <c r="G519" s="91"/>
      <c r="H519" s="91"/>
    </row>
    <row r="520" spans="1:8" x14ac:dyDescent="0.2">
      <c r="A520" s="90" t="s">
        <v>50</v>
      </c>
      <c r="B520" s="90"/>
      <c r="C520" s="91"/>
      <c r="D520" s="91"/>
      <c r="E520" s="91"/>
      <c r="F520" s="91"/>
      <c r="G520" s="91"/>
      <c r="H520" s="91"/>
    </row>
    <row r="521" spans="1:8" x14ac:dyDescent="0.2">
      <c r="A521" s="90"/>
      <c r="B521" s="90"/>
      <c r="C521" s="91"/>
      <c r="D521" s="91"/>
      <c r="E521" s="91"/>
      <c r="F521" s="91"/>
      <c r="G521" s="91"/>
      <c r="H521" s="91"/>
    </row>
    <row r="522" spans="1:8" x14ac:dyDescent="0.2">
      <c r="A522" s="90" t="s">
        <v>51</v>
      </c>
      <c r="B522" s="90"/>
      <c r="C522" s="91"/>
      <c r="D522" s="91"/>
      <c r="E522" s="91"/>
      <c r="F522" s="91"/>
      <c r="G522" s="91"/>
      <c r="H522" s="91"/>
    </row>
    <row r="523" spans="1:8" x14ac:dyDescent="0.2">
      <c r="A523" s="90"/>
      <c r="B523" s="90"/>
      <c r="C523" s="91"/>
      <c r="D523" s="91"/>
      <c r="E523" s="91"/>
      <c r="F523" s="91"/>
      <c r="G523" s="91"/>
      <c r="H523" s="91"/>
    </row>
    <row r="524" spans="1:8" x14ac:dyDescent="0.2">
      <c r="A524" s="90" t="s">
        <v>52</v>
      </c>
      <c r="B524" s="90"/>
      <c r="C524" s="91"/>
      <c r="D524" s="91"/>
      <c r="E524" s="91"/>
      <c r="F524" s="91"/>
      <c r="G524" s="91"/>
      <c r="H524" s="91"/>
    </row>
    <row r="525" spans="1:8" x14ac:dyDescent="0.2">
      <c r="A525" s="90" t="s">
        <v>53</v>
      </c>
      <c r="B525" s="90"/>
      <c r="C525" s="91"/>
      <c r="D525" s="91"/>
      <c r="E525" s="91"/>
      <c r="F525" s="91"/>
      <c r="G525" s="91"/>
      <c r="H525" s="91"/>
    </row>
    <row r="526" spans="1:8" x14ac:dyDescent="0.2">
      <c r="A526" s="90" t="s">
        <v>54</v>
      </c>
      <c r="B526" s="90"/>
      <c r="C526" s="91"/>
      <c r="D526" s="91"/>
      <c r="E526" s="91"/>
      <c r="F526" s="91"/>
      <c r="G526" s="91"/>
      <c r="H526" s="91"/>
    </row>
    <row r="527" spans="1:8" x14ac:dyDescent="0.2">
      <c r="A527" s="90" t="s">
        <v>55</v>
      </c>
      <c r="B527" s="90"/>
      <c r="C527" s="91"/>
      <c r="D527" s="91"/>
      <c r="E527" s="91"/>
      <c r="F527" s="91"/>
      <c r="G527" s="91"/>
      <c r="H527" s="91"/>
    </row>
    <row r="528" spans="1:8" x14ac:dyDescent="0.2">
      <c r="A528" s="90" t="s">
        <v>56</v>
      </c>
      <c r="B528" s="90"/>
      <c r="C528" s="91"/>
      <c r="D528" s="91"/>
      <c r="E528" s="91"/>
      <c r="F528" s="91"/>
      <c r="G528" s="91"/>
      <c r="H528" s="91"/>
    </row>
    <row r="529" spans="1:22" x14ac:dyDescent="0.2">
      <c r="A529" s="90" t="s">
        <v>97</v>
      </c>
      <c r="B529" s="90"/>
      <c r="C529" s="91"/>
      <c r="D529" s="91"/>
      <c r="E529" s="91"/>
      <c r="F529" s="91"/>
      <c r="G529" s="91"/>
      <c r="H529" s="91"/>
    </row>
    <row r="530" spans="1:22" x14ac:dyDescent="0.2">
      <c r="A530" s="90"/>
      <c r="B530" s="90"/>
      <c r="C530" s="90"/>
      <c r="D530" s="90"/>
      <c r="E530" s="90"/>
      <c r="F530" s="90"/>
      <c r="G530" s="90"/>
      <c r="H530" s="90"/>
    </row>
    <row r="531" spans="1:22" ht="18" x14ac:dyDescent="0.25">
      <c r="A531" s="87" t="s">
        <v>7</v>
      </c>
      <c r="B531" s="88"/>
      <c r="C531" s="89"/>
      <c r="D531" s="89"/>
      <c r="E531" s="89"/>
      <c r="F531" s="89"/>
      <c r="G531" s="89"/>
      <c r="H531" s="89"/>
    </row>
    <row r="532" spans="1:22" x14ac:dyDescent="0.2">
      <c r="A532" s="65" t="s">
        <v>98</v>
      </c>
    </row>
    <row r="533" spans="1:22" x14ac:dyDescent="0.2">
      <c r="A533" s="65" t="s">
        <v>190</v>
      </c>
    </row>
    <row r="536" spans="1:22" x14ac:dyDescent="0.2">
      <c r="A536" s="65"/>
    </row>
    <row r="537" spans="1:22" s="22" customFormat="1" ht="20.25" x14ac:dyDescent="0.3">
      <c r="A537" s="1009" t="s">
        <v>209</v>
      </c>
      <c r="B537" s="1010"/>
      <c r="C537" s="1010"/>
      <c r="D537" s="1010"/>
      <c r="E537" s="1010"/>
      <c r="F537" s="1010"/>
      <c r="G537" s="1010"/>
      <c r="H537" s="1011"/>
    </row>
    <row r="538" spans="1:22" s="24" customFormat="1" ht="30.75" customHeight="1" x14ac:dyDescent="0.2">
      <c r="A538" s="491" t="s">
        <v>15106</v>
      </c>
      <c r="B538" s="1003" t="s">
        <v>15147</v>
      </c>
      <c r="C538" s="1003"/>
      <c r="D538" s="1003"/>
      <c r="E538" s="1003"/>
      <c r="F538" s="1003"/>
      <c r="G538" s="1003"/>
      <c r="H538" s="1012"/>
      <c r="I538" s="23"/>
      <c r="J538" s="23"/>
      <c r="K538" s="23"/>
      <c r="L538" s="23"/>
      <c r="M538" s="23"/>
      <c r="N538" s="23"/>
      <c r="O538" s="23"/>
      <c r="P538" s="23"/>
      <c r="Q538" s="23"/>
      <c r="R538" s="23"/>
      <c r="S538" s="23"/>
      <c r="T538" s="23"/>
      <c r="U538" s="23"/>
      <c r="V538" s="23"/>
    </row>
    <row r="539" spans="1:22" x14ac:dyDescent="0.2">
      <c r="A539" s="1013" t="s">
        <v>188</v>
      </c>
      <c r="B539" s="1005" t="s">
        <v>91</v>
      </c>
      <c r="C539" s="1015" t="s">
        <v>187</v>
      </c>
      <c r="D539" s="1015"/>
      <c r="E539" s="1015"/>
      <c r="F539" s="1015"/>
      <c r="G539" s="1015"/>
      <c r="H539" s="1016"/>
    </row>
    <row r="540" spans="1:22" s="26" customFormat="1" ht="36.75" customHeight="1" x14ac:dyDescent="0.2">
      <c r="A540" s="1014"/>
      <c r="B540" s="1006"/>
      <c r="C540" s="85" t="s">
        <v>92</v>
      </c>
      <c r="D540" s="85" t="s">
        <v>186</v>
      </c>
      <c r="E540" s="86" t="s">
        <v>93</v>
      </c>
      <c r="F540" s="85" t="s">
        <v>94</v>
      </c>
      <c r="G540" s="85" t="s">
        <v>95</v>
      </c>
      <c r="H540" s="490" t="s">
        <v>189</v>
      </c>
    </row>
    <row r="541" spans="1:22" x14ac:dyDescent="0.2">
      <c r="A541" s="90"/>
      <c r="B541" s="90"/>
      <c r="C541" s="91"/>
      <c r="D541" s="91"/>
      <c r="E541" s="91"/>
      <c r="F541" s="454"/>
      <c r="G541" s="452"/>
      <c r="H541" s="452"/>
    </row>
    <row r="542" spans="1:22" x14ac:dyDescent="0.2">
      <c r="A542" s="478" t="s">
        <v>47</v>
      </c>
      <c r="B542" s="477" t="s">
        <v>15126</v>
      </c>
      <c r="C542" s="91" t="s">
        <v>15125</v>
      </c>
      <c r="D542" s="91" t="s">
        <v>15146</v>
      </c>
      <c r="E542" s="454" t="s">
        <v>15145</v>
      </c>
      <c r="F542" s="454" t="s">
        <v>15051</v>
      </c>
      <c r="G542" s="452">
        <v>0</v>
      </c>
      <c r="H542" s="452">
        <v>0</v>
      </c>
    </row>
    <row r="543" spans="1:22" x14ac:dyDescent="0.2">
      <c r="A543" s="478"/>
      <c r="B543" s="489" t="s">
        <v>15122</v>
      </c>
      <c r="C543" s="488" t="s">
        <v>15084</v>
      </c>
      <c r="D543" s="488" t="s">
        <v>15144</v>
      </c>
      <c r="E543" s="487" t="s">
        <v>15114</v>
      </c>
      <c r="F543" s="486" t="s">
        <v>15051</v>
      </c>
      <c r="G543" s="485">
        <v>0</v>
      </c>
      <c r="H543" s="484">
        <v>0</v>
      </c>
    </row>
    <row r="544" spans="1:22" x14ac:dyDescent="0.2">
      <c r="A544" s="478"/>
      <c r="B544" s="470" t="s">
        <v>15119</v>
      </c>
      <c r="C544" s="469" t="s">
        <v>15084</v>
      </c>
      <c r="D544" s="469" t="s">
        <v>15143</v>
      </c>
      <c r="E544" s="467" t="s">
        <v>15114</v>
      </c>
      <c r="F544" s="466" t="s">
        <v>15051</v>
      </c>
      <c r="G544" s="465">
        <v>0</v>
      </c>
      <c r="H544" s="464">
        <v>0</v>
      </c>
    </row>
    <row r="545" spans="1:9" x14ac:dyDescent="0.2">
      <c r="A545" s="478"/>
      <c r="B545" s="470" t="s">
        <v>15116</v>
      </c>
      <c r="C545" s="469" t="s">
        <v>15084</v>
      </c>
      <c r="D545" s="469" t="s">
        <v>15142</v>
      </c>
      <c r="E545" s="467" t="s">
        <v>15114</v>
      </c>
      <c r="F545" s="466" t="s">
        <v>15051</v>
      </c>
      <c r="G545" s="465">
        <v>0</v>
      </c>
      <c r="H545" s="464">
        <v>0</v>
      </c>
    </row>
    <row r="546" spans="1:9" x14ac:dyDescent="0.2">
      <c r="A546" s="478"/>
      <c r="B546" s="470" t="s">
        <v>15113</v>
      </c>
      <c r="C546" s="469" t="s">
        <v>15084</v>
      </c>
      <c r="D546" s="469" t="s">
        <v>15141</v>
      </c>
      <c r="E546" s="467" t="s">
        <v>15114</v>
      </c>
      <c r="F546" s="466" t="s">
        <v>15051</v>
      </c>
      <c r="G546" s="465">
        <v>0</v>
      </c>
      <c r="H546" s="464">
        <v>0</v>
      </c>
    </row>
    <row r="547" spans="1:9" x14ac:dyDescent="0.2">
      <c r="A547" s="478"/>
      <c r="B547" s="470" t="s">
        <v>15111</v>
      </c>
      <c r="C547" s="469" t="s">
        <v>15084</v>
      </c>
      <c r="D547" s="469" t="s">
        <v>15133</v>
      </c>
      <c r="E547" s="467" t="s">
        <v>15114</v>
      </c>
      <c r="F547" s="466" t="s">
        <v>15051</v>
      </c>
      <c r="G547" s="465">
        <v>0</v>
      </c>
      <c r="H547" s="464">
        <v>0</v>
      </c>
    </row>
    <row r="548" spans="1:9" x14ac:dyDescent="0.2">
      <c r="A548" s="478"/>
      <c r="B548" s="470" t="s">
        <v>15109</v>
      </c>
      <c r="C548" s="469" t="s">
        <v>15084</v>
      </c>
      <c r="D548" s="468" t="s">
        <v>15140</v>
      </c>
      <c r="E548" s="467" t="s">
        <v>15114</v>
      </c>
      <c r="F548" s="466" t="s">
        <v>15051</v>
      </c>
      <c r="G548" s="465">
        <v>0</v>
      </c>
      <c r="H548" s="464">
        <v>0</v>
      </c>
    </row>
    <row r="549" spans="1:9" x14ac:dyDescent="0.2">
      <c r="A549" s="478"/>
      <c r="B549" s="463"/>
      <c r="C549" s="91"/>
      <c r="D549" s="91"/>
      <c r="E549" s="454"/>
      <c r="F549" s="454"/>
      <c r="G549" s="452"/>
      <c r="H549" s="452"/>
    </row>
    <row r="550" spans="1:9" x14ac:dyDescent="0.2">
      <c r="A550" s="478"/>
      <c r="B550" s="90"/>
      <c r="C550" s="91"/>
      <c r="D550" s="91"/>
      <c r="E550" s="454"/>
      <c r="F550" s="454"/>
      <c r="G550" s="452"/>
      <c r="H550" s="452"/>
    </row>
    <row r="551" spans="1:9" x14ac:dyDescent="0.2">
      <c r="A551" s="478" t="s">
        <v>48</v>
      </c>
      <c r="B551" s="477" t="s">
        <v>15126</v>
      </c>
      <c r="C551" s="91" t="s">
        <v>15125</v>
      </c>
      <c r="D551" s="91" t="s">
        <v>15139</v>
      </c>
      <c r="E551" s="454" t="s">
        <v>15138</v>
      </c>
      <c r="F551" s="454" t="s">
        <v>15051</v>
      </c>
      <c r="G551" s="452">
        <v>3275.35</v>
      </c>
      <c r="H551" s="452">
        <v>3275.35</v>
      </c>
    </row>
    <row r="552" spans="1:9" x14ac:dyDescent="0.2">
      <c r="A552" s="478"/>
      <c r="B552" s="470" t="s">
        <v>15122</v>
      </c>
      <c r="C552" s="469" t="s">
        <v>15084</v>
      </c>
      <c r="D552" s="469" t="s">
        <v>15137</v>
      </c>
      <c r="E552" s="467" t="s">
        <v>15114</v>
      </c>
      <c r="F552" s="466" t="s">
        <v>15051</v>
      </c>
      <c r="G552" s="465">
        <v>0</v>
      </c>
      <c r="H552" s="464">
        <v>0</v>
      </c>
    </row>
    <row r="553" spans="1:9" x14ac:dyDescent="0.2">
      <c r="A553" s="478"/>
      <c r="B553" s="470" t="s">
        <v>15119</v>
      </c>
      <c r="C553" s="469" t="s">
        <v>15084</v>
      </c>
      <c r="D553" s="469" t="s">
        <v>15136</v>
      </c>
      <c r="E553" s="467" t="s">
        <v>15114</v>
      </c>
      <c r="F553" s="466" t="s">
        <v>15051</v>
      </c>
      <c r="G553" s="465">
        <v>0</v>
      </c>
      <c r="H553" s="464">
        <v>2286</v>
      </c>
    </row>
    <row r="554" spans="1:9" x14ac:dyDescent="0.2">
      <c r="A554" s="478"/>
      <c r="B554" s="470" t="s">
        <v>15116</v>
      </c>
      <c r="C554" s="469" t="s">
        <v>15084</v>
      </c>
      <c r="D554" s="469" t="s">
        <v>15135</v>
      </c>
      <c r="E554" s="467" t="s">
        <v>15107</v>
      </c>
      <c r="F554" s="466" t="s">
        <v>15051</v>
      </c>
      <c r="G554" s="465">
        <v>0</v>
      </c>
      <c r="H554" s="464">
        <v>20</v>
      </c>
    </row>
    <row r="555" spans="1:9" x14ac:dyDescent="0.2">
      <c r="A555" s="478"/>
      <c r="B555" s="470" t="s">
        <v>15113</v>
      </c>
      <c r="C555" s="469" t="s">
        <v>15084</v>
      </c>
      <c r="D555" s="469" t="s">
        <v>15134</v>
      </c>
      <c r="E555" s="467" t="s">
        <v>15114</v>
      </c>
      <c r="F555" s="466" t="s">
        <v>15051</v>
      </c>
      <c r="G555" s="465">
        <v>75.25</v>
      </c>
      <c r="H555" s="464">
        <v>75.25</v>
      </c>
    </row>
    <row r="556" spans="1:9" ht="15" customHeight="1" x14ac:dyDescent="0.2">
      <c r="A556" s="478"/>
      <c r="B556" s="470" t="s">
        <v>15111</v>
      </c>
      <c r="C556" s="469" t="s">
        <v>15084</v>
      </c>
      <c r="D556" s="469" t="s">
        <v>15133</v>
      </c>
      <c r="E556" s="467" t="s">
        <v>15114</v>
      </c>
      <c r="F556" s="483" t="s">
        <v>15051</v>
      </c>
      <c r="G556" s="471">
        <v>132537.60000000001</v>
      </c>
      <c r="H556" s="464">
        <v>10879.59</v>
      </c>
      <c r="I556" s="482"/>
    </row>
    <row r="557" spans="1:9" x14ac:dyDescent="0.2">
      <c r="A557" s="478"/>
      <c r="B557" s="470" t="s">
        <v>15109</v>
      </c>
      <c r="C557" s="469" t="s">
        <v>15084</v>
      </c>
      <c r="D557" s="468" t="s">
        <v>15132</v>
      </c>
      <c r="E557" s="467" t="s">
        <v>15114</v>
      </c>
      <c r="F557" s="466" t="s">
        <v>15051</v>
      </c>
      <c r="G557" s="481">
        <v>23.59</v>
      </c>
      <c r="H557" s="480">
        <v>23.59</v>
      </c>
    </row>
    <row r="558" spans="1:9" x14ac:dyDescent="0.2">
      <c r="A558" s="478"/>
      <c r="B558" s="476"/>
      <c r="C558" s="475"/>
      <c r="D558" s="475"/>
      <c r="E558" s="474"/>
      <c r="F558" s="473"/>
      <c r="G558" s="472"/>
      <c r="H558" s="472"/>
    </row>
    <row r="559" spans="1:9" x14ac:dyDescent="0.2">
      <c r="A559" s="478"/>
      <c r="B559" s="90"/>
      <c r="C559" s="91"/>
      <c r="D559" s="91"/>
      <c r="E559" s="454"/>
      <c r="F559" s="454"/>
      <c r="G559" s="452"/>
      <c r="H559" s="452"/>
    </row>
    <row r="560" spans="1:9" ht="15" customHeight="1" x14ac:dyDescent="0.2">
      <c r="A560" s="1007" t="s">
        <v>15131</v>
      </c>
      <c r="B560" s="476" t="s">
        <v>15129</v>
      </c>
      <c r="C560" s="475" t="s">
        <v>15084</v>
      </c>
      <c r="D560" s="479" t="s">
        <v>15130</v>
      </c>
      <c r="E560" s="474" t="s">
        <v>15127</v>
      </c>
      <c r="F560" s="473" t="s">
        <v>15051</v>
      </c>
      <c r="G560" s="472">
        <v>0</v>
      </c>
      <c r="H560" s="472">
        <v>0</v>
      </c>
    </row>
    <row r="561" spans="1:8" x14ac:dyDescent="0.2">
      <c r="A561" s="1008"/>
      <c r="B561" s="476" t="s">
        <v>15129</v>
      </c>
      <c r="C561" s="475" t="s">
        <v>15084</v>
      </c>
      <c r="D561" s="479" t="s">
        <v>15128</v>
      </c>
      <c r="E561" s="474" t="s">
        <v>15127</v>
      </c>
      <c r="F561" s="473" t="s">
        <v>15059</v>
      </c>
      <c r="G561" s="472">
        <v>0</v>
      </c>
      <c r="H561" s="472">
        <v>0</v>
      </c>
    </row>
    <row r="562" spans="1:8" x14ac:dyDescent="0.2">
      <c r="A562" s="478"/>
      <c r="B562" s="90"/>
      <c r="C562" s="91"/>
      <c r="D562" s="91"/>
      <c r="E562" s="454"/>
      <c r="F562" s="454"/>
      <c r="G562" s="452"/>
      <c r="H562" s="452"/>
    </row>
    <row r="563" spans="1:8" x14ac:dyDescent="0.2">
      <c r="A563" s="478"/>
      <c r="B563" s="90"/>
      <c r="C563" s="91"/>
      <c r="D563" s="91"/>
      <c r="E563" s="454"/>
      <c r="F563" s="454"/>
      <c r="G563" s="452"/>
      <c r="H563" s="452"/>
    </row>
    <row r="564" spans="1:8" x14ac:dyDescent="0.2">
      <c r="A564" s="478" t="s">
        <v>50</v>
      </c>
      <c r="B564" s="477" t="s">
        <v>15126</v>
      </c>
      <c r="C564" s="91" t="s">
        <v>15125</v>
      </c>
      <c r="D564" s="91" t="s">
        <v>15124</v>
      </c>
      <c r="E564" s="454" t="s">
        <v>15123</v>
      </c>
      <c r="F564" s="454" t="s">
        <v>15051</v>
      </c>
      <c r="G564" s="452">
        <v>5.15</v>
      </c>
      <c r="H564" s="452">
        <v>5.15</v>
      </c>
    </row>
    <row r="565" spans="1:8" x14ac:dyDescent="0.2">
      <c r="A565" s="90"/>
      <c r="B565" s="470" t="s">
        <v>15122</v>
      </c>
      <c r="C565" s="469" t="s">
        <v>15084</v>
      </c>
      <c r="D565" s="469" t="s">
        <v>15121</v>
      </c>
      <c r="E565" s="467" t="s">
        <v>15114</v>
      </c>
      <c r="F565" s="466" t="s">
        <v>15051</v>
      </c>
      <c r="G565" s="465">
        <v>278.57</v>
      </c>
      <c r="H565" s="464">
        <v>278.57</v>
      </c>
    </row>
    <row r="566" spans="1:8" x14ac:dyDescent="0.2">
      <c r="A566" s="90"/>
      <c r="B566" s="470" t="s">
        <v>15119</v>
      </c>
      <c r="C566" s="469" t="s">
        <v>15084</v>
      </c>
      <c r="D566" s="469" t="s">
        <v>15120</v>
      </c>
      <c r="E566" s="467" t="s">
        <v>15114</v>
      </c>
      <c r="F566" s="466" t="s">
        <v>15051</v>
      </c>
      <c r="G566" s="465">
        <v>124.22</v>
      </c>
      <c r="H566" s="464">
        <v>124.22</v>
      </c>
    </row>
    <row r="567" spans="1:8" x14ac:dyDescent="0.2">
      <c r="A567" s="90"/>
      <c r="B567" s="470" t="s">
        <v>15119</v>
      </c>
      <c r="C567" s="469" t="s">
        <v>15084</v>
      </c>
      <c r="D567" s="469" t="s">
        <v>15118</v>
      </c>
      <c r="E567" s="467" t="s">
        <v>15114</v>
      </c>
      <c r="F567" s="466" t="s">
        <v>15051</v>
      </c>
      <c r="G567" s="465">
        <v>252.95</v>
      </c>
      <c r="H567" s="464">
        <v>252.95</v>
      </c>
    </row>
    <row r="568" spans="1:8" x14ac:dyDescent="0.2">
      <c r="A568" s="90"/>
      <c r="B568" s="476" t="s">
        <v>15116</v>
      </c>
      <c r="C568" s="475" t="s">
        <v>15084</v>
      </c>
      <c r="D568" s="475" t="s">
        <v>15117</v>
      </c>
      <c r="E568" s="474" t="s">
        <v>15107</v>
      </c>
      <c r="F568" s="473" t="s">
        <v>15051</v>
      </c>
      <c r="G568" s="472">
        <v>0</v>
      </c>
      <c r="H568" s="472">
        <v>0</v>
      </c>
    </row>
    <row r="569" spans="1:8" x14ac:dyDescent="0.2">
      <c r="A569" s="90"/>
      <c r="B569" s="476" t="s">
        <v>15116</v>
      </c>
      <c r="C569" s="475" t="s">
        <v>15084</v>
      </c>
      <c r="D569" s="475" t="s">
        <v>15115</v>
      </c>
      <c r="E569" s="474" t="s">
        <v>15114</v>
      </c>
      <c r="F569" s="473" t="s">
        <v>15051</v>
      </c>
      <c r="G569" s="472">
        <v>0.17</v>
      </c>
      <c r="H569" s="472">
        <v>0.17</v>
      </c>
    </row>
    <row r="570" spans="1:8" x14ac:dyDescent="0.2">
      <c r="A570" s="90"/>
      <c r="B570" s="470" t="s">
        <v>15113</v>
      </c>
      <c r="C570" s="469" t="s">
        <v>15084</v>
      </c>
      <c r="D570" s="469" t="s">
        <v>15112</v>
      </c>
      <c r="E570" s="467" t="s">
        <v>15107</v>
      </c>
      <c r="F570" s="466" t="s">
        <v>15051</v>
      </c>
      <c r="G570" s="465">
        <v>1553.03</v>
      </c>
      <c r="H570" s="464">
        <v>1553.03</v>
      </c>
    </row>
    <row r="571" spans="1:8" x14ac:dyDescent="0.2">
      <c r="A571" s="90"/>
      <c r="B571" s="470" t="s">
        <v>15111</v>
      </c>
      <c r="C571" s="469" t="s">
        <v>15084</v>
      </c>
      <c r="D571" s="469" t="s">
        <v>15110</v>
      </c>
      <c r="E571" s="467" t="s">
        <v>15107</v>
      </c>
      <c r="F571" s="466" t="s">
        <v>15051</v>
      </c>
      <c r="G571" s="471">
        <v>35.6</v>
      </c>
      <c r="H571" s="464">
        <v>0</v>
      </c>
    </row>
    <row r="572" spans="1:8" x14ac:dyDescent="0.2">
      <c r="A572" s="90"/>
      <c r="B572" s="470" t="s">
        <v>15109</v>
      </c>
      <c r="C572" s="469" t="s">
        <v>15084</v>
      </c>
      <c r="D572" s="468" t="s">
        <v>15108</v>
      </c>
      <c r="E572" s="467" t="s">
        <v>15107</v>
      </c>
      <c r="F572" s="466" t="s">
        <v>15051</v>
      </c>
      <c r="G572" s="465">
        <v>0</v>
      </c>
      <c r="H572" s="464">
        <v>0</v>
      </c>
    </row>
    <row r="573" spans="1:8" x14ac:dyDescent="0.2">
      <c r="A573" s="90"/>
      <c r="B573" s="463"/>
      <c r="C573" s="91"/>
      <c r="D573" s="91"/>
      <c r="E573" s="454"/>
      <c r="F573" s="454"/>
      <c r="G573" s="452"/>
      <c r="H573" s="452"/>
    </row>
    <row r="574" spans="1:8" x14ac:dyDescent="0.2">
      <c r="A574" s="90"/>
      <c r="B574" s="90"/>
      <c r="C574" s="90"/>
      <c r="D574" s="90"/>
      <c r="E574" s="90"/>
      <c r="F574" s="90"/>
      <c r="G574" s="452"/>
      <c r="H574" s="452"/>
    </row>
    <row r="575" spans="1:8" ht="15" x14ac:dyDescent="0.25">
      <c r="A575" s="462" t="s">
        <v>7</v>
      </c>
      <c r="B575" s="461"/>
      <c r="C575" s="460"/>
      <c r="D575" s="460"/>
      <c r="E575" s="460"/>
      <c r="F575" s="460"/>
      <c r="G575" s="459">
        <f>SUM(G542:G574)</f>
        <v>138161.48000000004</v>
      </c>
      <c r="H575" s="458">
        <f>SUM(H542:H574)</f>
        <v>18773.870000000003</v>
      </c>
    </row>
    <row r="576" spans="1:8" x14ac:dyDescent="0.2">
      <c r="A576" s="65" t="s">
        <v>98</v>
      </c>
    </row>
    <row r="577" spans="1:22" x14ac:dyDescent="0.2">
      <c r="A577" s="65" t="s">
        <v>190</v>
      </c>
    </row>
    <row r="580" spans="1:22" s="22" customFormat="1" ht="20.25" x14ac:dyDescent="0.3">
      <c r="A580" s="1004" t="s">
        <v>209</v>
      </c>
      <c r="B580" s="1004"/>
      <c r="C580" s="1004"/>
      <c r="D580" s="1004"/>
      <c r="E580" s="1004"/>
      <c r="F580" s="1004"/>
      <c r="G580" s="1004"/>
      <c r="H580" s="1004"/>
    </row>
    <row r="581" spans="1:22" s="24" customFormat="1" ht="15.75" x14ac:dyDescent="0.2">
      <c r="A581" s="57" t="s">
        <v>15106</v>
      </c>
      <c r="B581" s="1003" t="s">
        <v>15105</v>
      </c>
      <c r="C581" s="1003"/>
      <c r="D581" s="1003"/>
      <c r="E581" s="1003"/>
      <c r="F581" s="1003"/>
      <c r="G581" s="1003"/>
      <c r="H581" s="1003"/>
      <c r="I581" s="23"/>
      <c r="J581" s="23"/>
      <c r="K581" s="23"/>
      <c r="L581" s="23"/>
      <c r="M581" s="23"/>
      <c r="N581" s="23"/>
      <c r="O581" s="23"/>
      <c r="P581" s="23"/>
      <c r="Q581" s="23"/>
      <c r="R581" s="23"/>
      <c r="S581" s="23"/>
      <c r="T581" s="23"/>
      <c r="U581" s="23"/>
      <c r="V581" s="23"/>
    </row>
    <row r="582" spans="1:22" x14ac:dyDescent="0.2">
      <c r="A582" s="1005" t="s">
        <v>188</v>
      </c>
      <c r="B582" s="1005" t="s">
        <v>91</v>
      </c>
      <c r="C582" s="1015" t="s">
        <v>187</v>
      </c>
      <c r="D582" s="1015"/>
      <c r="E582" s="1015"/>
      <c r="F582" s="1015"/>
      <c r="G582" s="1015"/>
      <c r="H582" s="1015"/>
    </row>
    <row r="583" spans="1:22" s="26" customFormat="1" ht="24" x14ac:dyDescent="0.2">
      <c r="A583" s="1006"/>
      <c r="B583" s="1006"/>
      <c r="C583" s="85" t="s">
        <v>92</v>
      </c>
      <c r="D583" s="85" t="s">
        <v>186</v>
      </c>
      <c r="E583" s="86" t="s">
        <v>93</v>
      </c>
      <c r="F583" s="85" t="s">
        <v>94</v>
      </c>
      <c r="G583" s="85" t="s">
        <v>95</v>
      </c>
      <c r="H583" s="85" t="s">
        <v>189</v>
      </c>
    </row>
    <row r="584" spans="1:22" x14ac:dyDescent="0.2">
      <c r="A584" s="90"/>
      <c r="B584" s="90"/>
      <c r="C584" s="91"/>
      <c r="D584" s="91"/>
      <c r="E584" s="91"/>
      <c r="F584" s="91"/>
      <c r="G584" s="91"/>
      <c r="H584" s="91"/>
    </row>
    <row r="585" spans="1:22" x14ac:dyDescent="0.2">
      <c r="A585" s="90" t="s">
        <v>47</v>
      </c>
      <c r="B585" s="90"/>
      <c r="C585" s="91"/>
      <c r="D585" s="91"/>
      <c r="E585" s="457"/>
      <c r="F585" s="91"/>
      <c r="G585" s="91"/>
      <c r="H585" s="91"/>
    </row>
    <row r="586" spans="1:22" x14ac:dyDescent="0.2">
      <c r="A586" s="90"/>
      <c r="B586" s="90"/>
      <c r="C586" s="91"/>
      <c r="D586" s="91"/>
      <c r="E586" s="456"/>
      <c r="F586" s="91"/>
      <c r="G586" s="91"/>
      <c r="H586" s="91"/>
    </row>
    <row r="587" spans="1:22" x14ac:dyDescent="0.2">
      <c r="A587" s="90" t="s">
        <v>48</v>
      </c>
      <c r="B587" s="90" t="s">
        <v>15094</v>
      </c>
      <c r="C587" s="91"/>
      <c r="D587" s="91"/>
      <c r="E587" s="456"/>
      <c r="F587" s="91"/>
      <c r="G587" s="452"/>
      <c r="H587" s="452"/>
    </row>
    <row r="588" spans="1:22" x14ac:dyDescent="0.2">
      <c r="A588" s="90"/>
      <c r="B588" s="90"/>
      <c r="C588" s="91" t="s">
        <v>15084</v>
      </c>
      <c r="D588" s="90">
        <v>876992</v>
      </c>
      <c r="E588" s="456">
        <v>39836</v>
      </c>
      <c r="F588" s="91" t="s">
        <v>15051</v>
      </c>
      <c r="G588" s="452">
        <v>404930.37</v>
      </c>
      <c r="H588" s="452">
        <v>784995.61</v>
      </c>
    </row>
    <row r="589" spans="1:22" x14ac:dyDescent="0.2">
      <c r="A589" s="90"/>
      <c r="B589" s="90"/>
      <c r="C589" s="91" t="s">
        <v>15084</v>
      </c>
      <c r="D589" s="90">
        <v>877190</v>
      </c>
      <c r="E589" s="456">
        <v>39849</v>
      </c>
      <c r="F589" s="91" t="s">
        <v>15051</v>
      </c>
      <c r="G589" s="452">
        <v>1452021.73</v>
      </c>
      <c r="H589" s="452">
        <v>9902678.6699999999</v>
      </c>
    </row>
    <row r="590" spans="1:22" x14ac:dyDescent="0.2">
      <c r="A590" s="90"/>
      <c r="B590" s="90"/>
      <c r="C590" s="91" t="s">
        <v>15084</v>
      </c>
      <c r="D590" s="90">
        <v>877204</v>
      </c>
      <c r="E590" s="456">
        <v>39849</v>
      </c>
      <c r="F590" s="91" t="s">
        <v>15051</v>
      </c>
      <c r="G590" s="452">
        <v>445909.51</v>
      </c>
      <c r="H590" s="452">
        <v>801954.79</v>
      </c>
    </row>
    <row r="591" spans="1:22" x14ac:dyDescent="0.2">
      <c r="A591" s="90"/>
      <c r="B591" s="90"/>
      <c r="C591" s="91" t="s">
        <v>15084</v>
      </c>
      <c r="D591" s="90">
        <v>877182</v>
      </c>
      <c r="E591" s="456">
        <v>39849</v>
      </c>
      <c r="F591" s="91" t="s">
        <v>15051</v>
      </c>
      <c r="G591" s="452">
        <v>246919.47</v>
      </c>
      <c r="H591" s="452">
        <v>814750.41</v>
      </c>
    </row>
    <row r="592" spans="1:22" x14ac:dyDescent="0.2">
      <c r="A592" s="90"/>
      <c r="B592" s="90"/>
      <c r="C592" s="91" t="s">
        <v>15084</v>
      </c>
      <c r="D592" s="90">
        <v>877174</v>
      </c>
      <c r="E592" s="456">
        <v>39849</v>
      </c>
      <c r="F592" s="91" t="s">
        <v>15051</v>
      </c>
      <c r="G592" s="452">
        <v>1291997.27</v>
      </c>
      <c r="H592" s="452">
        <v>258498.24</v>
      </c>
    </row>
    <row r="593" spans="1:8" x14ac:dyDescent="0.2">
      <c r="A593" s="90"/>
      <c r="B593" s="90"/>
      <c r="C593" s="91" t="s">
        <v>15084</v>
      </c>
      <c r="D593" s="90" t="s">
        <v>15104</v>
      </c>
      <c r="E593" s="456">
        <v>40192</v>
      </c>
      <c r="F593" s="91" t="s">
        <v>15051</v>
      </c>
      <c r="G593" s="452">
        <v>0</v>
      </c>
      <c r="H593" s="452">
        <v>0</v>
      </c>
    </row>
    <row r="594" spans="1:8" x14ac:dyDescent="0.2">
      <c r="A594" s="90"/>
      <c r="B594" s="90"/>
      <c r="C594" s="91" t="s">
        <v>15084</v>
      </c>
      <c r="D594" s="90" t="s">
        <v>15103</v>
      </c>
      <c r="E594" s="456">
        <v>40556</v>
      </c>
      <c r="F594" s="91" t="s">
        <v>15051</v>
      </c>
      <c r="G594" s="452">
        <v>22.93</v>
      </c>
      <c r="H594" s="452">
        <v>0</v>
      </c>
    </row>
    <row r="595" spans="1:8" x14ac:dyDescent="0.2">
      <c r="A595" s="90"/>
      <c r="B595" s="90"/>
      <c r="C595" s="91" t="s">
        <v>15084</v>
      </c>
      <c r="D595" s="90" t="s">
        <v>15102</v>
      </c>
      <c r="E595" s="456" t="s">
        <v>15101</v>
      </c>
      <c r="F595" s="91" t="s">
        <v>15051</v>
      </c>
      <c r="G595" s="452">
        <v>514835.02</v>
      </c>
      <c r="H595" s="452">
        <v>5956141.9400000004</v>
      </c>
    </row>
    <row r="596" spans="1:8" x14ac:dyDescent="0.2">
      <c r="A596" s="90"/>
      <c r="B596" s="90"/>
      <c r="C596" s="91" t="s">
        <v>15084</v>
      </c>
      <c r="D596" s="90" t="s">
        <v>15100</v>
      </c>
      <c r="E596" s="456">
        <v>41287</v>
      </c>
      <c r="F596" s="91" t="s">
        <v>15051</v>
      </c>
      <c r="G596" s="452">
        <v>3475.09</v>
      </c>
      <c r="H596" s="452">
        <v>3607.09</v>
      </c>
    </row>
    <row r="597" spans="1:8" x14ac:dyDescent="0.2">
      <c r="A597" s="90"/>
      <c r="B597" s="90"/>
      <c r="C597" s="91" t="s">
        <v>15084</v>
      </c>
      <c r="D597" s="90" t="s">
        <v>15099</v>
      </c>
      <c r="E597" s="456">
        <v>43770</v>
      </c>
      <c r="F597" s="91" t="s">
        <v>15051</v>
      </c>
      <c r="G597" s="452">
        <v>135364.07</v>
      </c>
      <c r="H597" s="452">
        <v>87723.19</v>
      </c>
    </row>
    <row r="598" spans="1:8" x14ac:dyDescent="0.2">
      <c r="A598" s="90"/>
      <c r="B598" s="90"/>
      <c r="C598" s="91" t="s">
        <v>15098</v>
      </c>
      <c r="D598" s="90" t="s">
        <v>15097</v>
      </c>
      <c r="E598" s="456">
        <v>44440</v>
      </c>
      <c r="F598" s="91" t="s">
        <v>15051</v>
      </c>
      <c r="G598" s="452">
        <v>42731.83</v>
      </c>
      <c r="H598" s="452">
        <v>294488.81</v>
      </c>
    </row>
    <row r="599" spans="1:8" x14ac:dyDescent="0.2">
      <c r="A599" s="90"/>
      <c r="B599" s="90"/>
      <c r="C599" s="91" t="s">
        <v>15096</v>
      </c>
      <c r="D599" s="90" t="s">
        <v>15095</v>
      </c>
      <c r="E599" s="456">
        <v>44440</v>
      </c>
      <c r="F599" s="91" t="s">
        <v>15051</v>
      </c>
      <c r="G599" s="452">
        <v>362.43</v>
      </c>
      <c r="H599" s="452">
        <v>7940.71</v>
      </c>
    </row>
    <row r="600" spans="1:8" x14ac:dyDescent="0.2">
      <c r="A600" s="90" t="s">
        <v>49</v>
      </c>
      <c r="B600" s="90"/>
      <c r="C600" s="91"/>
      <c r="D600" s="90"/>
      <c r="E600" s="454"/>
      <c r="F600" s="91"/>
      <c r="G600" s="452"/>
      <c r="H600" s="452"/>
    </row>
    <row r="601" spans="1:8" x14ac:dyDescent="0.2">
      <c r="A601" s="90" t="s">
        <v>96</v>
      </c>
      <c r="B601" s="90"/>
      <c r="C601" s="91"/>
      <c r="D601" s="90"/>
      <c r="E601" s="454"/>
      <c r="F601" s="91"/>
      <c r="G601" s="452"/>
      <c r="H601" s="452"/>
    </row>
    <row r="602" spans="1:8" x14ac:dyDescent="0.2">
      <c r="A602" s="90"/>
      <c r="B602" s="90"/>
      <c r="C602" s="91"/>
      <c r="D602" s="90"/>
      <c r="E602" s="91"/>
      <c r="F602" s="91"/>
      <c r="G602" s="452"/>
      <c r="H602" s="452"/>
    </row>
    <row r="603" spans="1:8" x14ac:dyDescent="0.2">
      <c r="A603" s="90" t="s">
        <v>50</v>
      </c>
      <c r="B603" s="90" t="s">
        <v>15094</v>
      </c>
      <c r="C603" s="91"/>
      <c r="D603" s="90"/>
      <c r="E603" s="91"/>
      <c r="F603" s="91"/>
      <c r="G603" s="452"/>
      <c r="H603" s="452"/>
    </row>
    <row r="604" spans="1:8" x14ac:dyDescent="0.2">
      <c r="A604" s="90"/>
      <c r="B604" s="90"/>
      <c r="C604" s="91" t="s">
        <v>15084</v>
      </c>
      <c r="D604" s="90" t="s">
        <v>15093</v>
      </c>
      <c r="E604" s="454" t="s">
        <v>15091</v>
      </c>
      <c r="F604" s="91" t="s">
        <v>15088</v>
      </c>
      <c r="G604" s="452">
        <v>64.760000000000005</v>
      </c>
      <c r="H604" s="452">
        <v>0</v>
      </c>
    </row>
    <row r="605" spans="1:8" x14ac:dyDescent="0.2">
      <c r="A605" s="90"/>
      <c r="B605" s="90"/>
      <c r="C605" s="91" t="s">
        <v>15084</v>
      </c>
      <c r="D605" s="90" t="s">
        <v>15092</v>
      </c>
      <c r="E605" s="454" t="s">
        <v>15091</v>
      </c>
      <c r="F605" s="91" t="s">
        <v>15088</v>
      </c>
      <c r="G605" s="452">
        <v>66277.19</v>
      </c>
      <c r="H605" s="452">
        <v>66277.19</v>
      </c>
    </row>
    <row r="606" spans="1:8" x14ac:dyDescent="0.2">
      <c r="A606" s="90"/>
      <c r="B606" s="90"/>
      <c r="C606" s="91" t="s">
        <v>15084</v>
      </c>
      <c r="D606" s="90" t="s">
        <v>15090</v>
      </c>
      <c r="E606" s="453">
        <v>42265</v>
      </c>
      <c r="F606" s="91" t="s">
        <v>15088</v>
      </c>
      <c r="G606" s="452">
        <v>37.630000000000003</v>
      </c>
      <c r="H606" s="452">
        <v>0</v>
      </c>
    </row>
    <row r="607" spans="1:8" x14ac:dyDescent="0.2">
      <c r="A607" s="90"/>
      <c r="B607" s="90"/>
      <c r="C607" s="91" t="s">
        <v>15084</v>
      </c>
      <c r="D607" s="90" t="s">
        <v>15089</v>
      </c>
      <c r="E607" s="453">
        <v>42265</v>
      </c>
      <c r="F607" s="91" t="s">
        <v>15088</v>
      </c>
      <c r="G607" s="452">
        <v>3</v>
      </c>
      <c r="H607" s="452">
        <v>3</v>
      </c>
    </row>
    <row r="608" spans="1:8" x14ac:dyDescent="0.2">
      <c r="A608" s="90" t="s">
        <v>51</v>
      </c>
      <c r="B608" s="90"/>
      <c r="C608" s="91"/>
      <c r="D608" s="90"/>
      <c r="E608" s="91"/>
      <c r="F608" s="91"/>
      <c r="G608" s="452"/>
      <c r="H608" s="452"/>
    </row>
    <row r="609" spans="1:8" x14ac:dyDescent="0.2">
      <c r="A609" s="90"/>
      <c r="B609" s="90"/>
      <c r="C609" s="91"/>
      <c r="D609" s="90"/>
      <c r="E609" s="91"/>
      <c r="F609" s="91"/>
      <c r="G609" s="452"/>
      <c r="H609" s="452"/>
    </row>
    <row r="610" spans="1:8" x14ac:dyDescent="0.2">
      <c r="A610" s="90" t="s">
        <v>52</v>
      </c>
      <c r="B610" s="90"/>
      <c r="C610" s="91"/>
      <c r="D610" s="90"/>
      <c r="E610" s="91"/>
      <c r="F610" s="91"/>
      <c r="G610" s="452"/>
      <c r="H610" s="452"/>
    </row>
    <row r="611" spans="1:8" x14ac:dyDescent="0.2">
      <c r="A611" s="90" t="s">
        <v>53</v>
      </c>
      <c r="B611" s="90"/>
      <c r="C611" s="91"/>
      <c r="D611" s="90"/>
      <c r="E611" s="91"/>
      <c r="F611" s="91"/>
      <c r="G611" s="452"/>
      <c r="H611" s="452"/>
    </row>
    <row r="612" spans="1:8" x14ac:dyDescent="0.2">
      <c r="A612" s="90" t="s">
        <v>54</v>
      </c>
      <c r="B612" s="90"/>
      <c r="C612" s="91"/>
      <c r="D612" s="90"/>
      <c r="E612" s="91"/>
      <c r="F612" s="91"/>
      <c r="G612" s="452"/>
      <c r="H612" s="452"/>
    </row>
    <row r="613" spans="1:8" x14ac:dyDescent="0.2">
      <c r="A613" s="90" t="s">
        <v>55</v>
      </c>
      <c r="B613" s="90"/>
      <c r="C613" s="91"/>
      <c r="D613" s="90"/>
      <c r="E613" s="91"/>
      <c r="F613" s="91"/>
      <c r="G613" s="452"/>
      <c r="H613" s="452"/>
    </row>
    <row r="614" spans="1:8" x14ac:dyDescent="0.2">
      <c r="A614" s="90" t="s">
        <v>56</v>
      </c>
      <c r="B614" s="90"/>
      <c r="C614" s="91"/>
      <c r="D614" s="90"/>
      <c r="E614" s="91"/>
      <c r="F614" s="91"/>
      <c r="G614" s="452"/>
      <c r="H614" s="452"/>
    </row>
    <row r="615" spans="1:8" x14ac:dyDescent="0.2">
      <c r="A615" s="90" t="s">
        <v>97</v>
      </c>
      <c r="B615" s="90"/>
      <c r="C615" s="91"/>
      <c r="D615" s="90"/>
      <c r="E615" s="91"/>
      <c r="F615" s="91"/>
      <c r="G615" s="452"/>
      <c r="H615" s="452"/>
    </row>
    <row r="616" spans="1:8" x14ac:dyDescent="0.2">
      <c r="A616" s="90"/>
      <c r="B616" s="90"/>
      <c r="C616" s="91"/>
      <c r="D616" s="90"/>
      <c r="E616" s="91"/>
      <c r="F616" s="91"/>
      <c r="G616" s="452"/>
      <c r="H616" s="452"/>
    </row>
    <row r="617" spans="1:8" x14ac:dyDescent="0.2">
      <c r="A617" s="90"/>
      <c r="B617" s="90"/>
      <c r="C617" s="91"/>
      <c r="D617" s="90"/>
      <c r="E617" s="91"/>
      <c r="F617" s="91"/>
      <c r="G617" s="452"/>
      <c r="H617" s="452"/>
    </row>
    <row r="618" spans="1:8" x14ac:dyDescent="0.2">
      <c r="A618" s="90" t="s">
        <v>47</v>
      </c>
      <c r="B618" s="90" t="s">
        <v>15082</v>
      </c>
      <c r="C618" s="91" t="s">
        <v>15084</v>
      </c>
      <c r="D618" s="455" t="s">
        <v>15083</v>
      </c>
      <c r="E618" s="90">
        <v>2011</v>
      </c>
      <c r="F618" s="91" t="s">
        <v>15051</v>
      </c>
      <c r="G618" s="452">
        <v>0</v>
      </c>
      <c r="H618" s="452">
        <v>0</v>
      </c>
    </row>
    <row r="619" spans="1:8" x14ac:dyDescent="0.2">
      <c r="A619" s="90"/>
      <c r="B619" s="90"/>
      <c r="C619" s="91"/>
      <c r="D619" s="455"/>
      <c r="E619" s="90"/>
      <c r="F619" s="91"/>
      <c r="G619" s="452"/>
      <c r="H619" s="452"/>
    </row>
    <row r="620" spans="1:8" x14ac:dyDescent="0.2">
      <c r="A620" s="90"/>
      <c r="B620" s="90"/>
      <c r="C620" s="91"/>
      <c r="D620" s="455"/>
      <c r="E620" s="456"/>
      <c r="F620" s="91"/>
      <c r="G620" s="91"/>
      <c r="H620" s="91"/>
    </row>
    <row r="621" spans="1:8" x14ac:dyDescent="0.2">
      <c r="A621" s="90" t="s">
        <v>48</v>
      </c>
      <c r="B621" s="90" t="s">
        <v>15082</v>
      </c>
      <c r="C621" s="91"/>
      <c r="D621" s="455"/>
      <c r="E621" s="456"/>
      <c r="F621" s="91"/>
      <c r="G621" s="452"/>
      <c r="H621" s="452"/>
    </row>
    <row r="622" spans="1:8" x14ac:dyDescent="0.2">
      <c r="A622" s="90"/>
      <c r="B622" s="90"/>
      <c r="C622" s="91" t="s">
        <v>15084</v>
      </c>
      <c r="D622" s="455" t="s">
        <v>15087</v>
      </c>
      <c r="E622" s="90">
        <v>2011</v>
      </c>
      <c r="F622" s="91" t="s">
        <v>15051</v>
      </c>
      <c r="G622" s="452">
        <v>43168.28</v>
      </c>
      <c r="H622" s="452">
        <v>58136.28</v>
      </c>
    </row>
    <row r="623" spans="1:8" x14ac:dyDescent="0.2">
      <c r="A623" s="90"/>
      <c r="B623" s="90"/>
      <c r="C623" s="91" t="s">
        <v>15084</v>
      </c>
      <c r="D623" s="455" t="s">
        <v>15083</v>
      </c>
      <c r="E623" s="90">
        <v>2015</v>
      </c>
      <c r="F623" s="91" t="s">
        <v>15051</v>
      </c>
      <c r="G623" s="452">
        <v>0</v>
      </c>
      <c r="H623" s="452">
        <v>17223938.75</v>
      </c>
    </row>
    <row r="624" spans="1:8" x14ac:dyDescent="0.2">
      <c r="A624" s="90"/>
      <c r="B624" s="90"/>
      <c r="C624" s="91"/>
      <c r="D624" s="90"/>
      <c r="E624" s="456"/>
      <c r="F624" s="91"/>
      <c r="G624" s="452"/>
      <c r="H624" s="452"/>
    </row>
    <row r="625" spans="1:8" x14ac:dyDescent="0.2">
      <c r="A625" s="90"/>
      <c r="B625" s="90"/>
      <c r="C625" s="91"/>
      <c r="D625" s="90"/>
      <c r="E625" s="456"/>
      <c r="F625" s="91"/>
      <c r="G625" s="452"/>
      <c r="H625" s="452"/>
    </row>
    <row r="626" spans="1:8" x14ac:dyDescent="0.2">
      <c r="A626" s="90" t="s">
        <v>49</v>
      </c>
      <c r="B626" s="90" t="s">
        <v>15082</v>
      </c>
      <c r="C626" s="91"/>
      <c r="D626" s="90"/>
      <c r="E626" s="454"/>
      <c r="F626" s="91"/>
      <c r="G626" s="452"/>
      <c r="H626" s="452"/>
    </row>
    <row r="627" spans="1:8" x14ac:dyDescent="0.2">
      <c r="A627" s="90" t="s">
        <v>96</v>
      </c>
      <c r="B627" s="90"/>
      <c r="C627" s="91" t="s">
        <v>15084</v>
      </c>
      <c r="D627" s="455" t="s">
        <v>15086</v>
      </c>
      <c r="E627" s="90">
        <v>2017</v>
      </c>
      <c r="F627" s="91" t="s">
        <v>15051</v>
      </c>
      <c r="G627" s="452">
        <v>6212.38</v>
      </c>
      <c r="H627" s="452">
        <v>1812.38</v>
      </c>
    </row>
    <row r="628" spans="1:8" x14ac:dyDescent="0.2">
      <c r="A628" s="90"/>
      <c r="B628" s="90"/>
      <c r="C628" s="91" t="s">
        <v>15084</v>
      </c>
      <c r="D628" s="455" t="s">
        <v>15085</v>
      </c>
      <c r="E628" s="90">
        <v>2017</v>
      </c>
      <c r="F628" s="91" t="s">
        <v>15059</v>
      </c>
      <c r="G628" s="452">
        <v>56233.279999999999</v>
      </c>
      <c r="H628" s="452">
        <v>121451.04</v>
      </c>
    </row>
    <row r="629" spans="1:8" x14ac:dyDescent="0.2">
      <c r="A629" s="90"/>
      <c r="B629" s="90"/>
      <c r="C629" s="91" t="s">
        <v>15084</v>
      </c>
      <c r="D629" s="455" t="s">
        <v>15083</v>
      </c>
      <c r="E629" s="90">
        <v>2021</v>
      </c>
      <c r="F629" s="91" t="s">
        <v>15051</v>
      </c>
      <c r="G629" s="452">
        <v>8047459.7800000003</v>
      </c>
      <c r="H629" s="452">
        <v>16243033.119999999</v>
      </c>
    </row>
    <row r="630" spans="1:8" x14ac:dyDescent="0.2">
      <c r="A630" s="90"/>
      <c r="B630" s="90"/>
      <c r="C630" s="91" t="s">
        <v>15084</v>
      </c>
      <c r="D630" s="455" t="s">
        <v>15083</v>
      </c>
      <c r="E630" s="90">
        <v>2021</v>
      </c>
      <c r="F630" s="91" t="s">
        <v>15051</v>
      </c>
      <c r="G630" s="452">
        <v>1954938.32</v>
      </c>
      <c r="H630" s="452">
        <v>14169.57</v>
      </c>
    </row>
    <row r="631" spans="1:8" x14ac:dyDescent="0.2">
      <c r="A631" s="90"/>
      <c r="B631" s="90"/>
      <c r="C631" s="91"/>
      <c r="D631" s="90"/>
      <c r="E631" s="454"/>
      <c r="F631" s="91"/>
      <c r="G631" s="452"/>
      <c r="H631" s="452"/>
    </row>
    <row r="632" spans="1:8" x14ac:dyDescent="0.2">
      <c r="A632" s="90"/>
      <c r="B632" s="90"/>
      <c r="C632" s="91"/>
      <c r="D632" s="90"/>
      <c r="E632" s="91"/>
      <c r="F632" s="91"/>
      <c r="G632" s="452"/>
      <c r="H632" s="452"/>
    </row>
    <row r="633" spans="1:8" x14ac:dyDescent="0.2">
      <c r="A633" s="90" t="s">
        <v>50</v>
      </c>
      <c r="B633" s="90" t="s">
        <v>15082</v>
      </c>
      <c r="C633" s="91"/>
      <c r="D633" s="90"/>
      <c r="E633" s="91"/>
      <c r="F633" s="91"/>
      <c r="G633" s="452"/>
      <c r="H633" s="452"/>
    </row>
    <row r="634" spans="1:8" x14ac:dyDescent="0.2">
      <c r="A634" s="90"/>
      <c r="B634" s="90"/>
      <c r="C634" s="91"/>
      <c r="D634" s="90"/>
      <c r="E634" s="454"/>
      <c r="F634" s="91"/>
      <c r="G634" s="452"/>
      <c r="H634" s="452"/>
    </row>
    <row r="635" spans="1:8" x14ac:dyDescent="0.2">
      <c r="A635" s="90"/>
      <c r="B635" s="90"/>
      <c r="C635" s="91"/>
      <c r="D635" s="90"/>
      <c r="E635" s="454"/>
      <c r="F635" s="91"/>
      <c r="G635" s="452"/>
      <c r="H635" s="452"/>
    </row>
    <row r="636" spans="1:8" x14ac:dyDescent="0.2">
      <c r="A636" s="90"/>
      <c r="B636" s="90"/>
      <c r="C636" s="91"/>
      <c r="D636" s="90"/>
      <c r="E636" s="453"/>
      <c r="F636" s="91"/>
      <c r="G636" s="452"/>
      <c r="H636" s="452"/>
    </row>
    <row r="637" spans="1:8" x14ac:dyDescent="0.2">
      <c r="A637" s="90"/>
      <c r="B637" s="90"/>
      <c r="C637" s="91"/>
      <c r="D637" s="90"/>
      <c r="E637" s="453"/>
      <c r="F637" s="91"/>
      <c r="G637" s="452"/>
      <c r="H637" s="452"/>
    </row>
    <row r="638" spans="1:8" x14ac:dyDescent="0.2">
      <c r="A638" s="90" t="s">
        <v>51</v>
      </c>
      <c r="B638" s="90"/>
      <c r="C638" s="91"/>
      <c r="D638" s="90"/>
      <c r="E638" s="91"/>
      <c r="F638" s="91"/>
      <c r="G638" s="452"/>
      <c r="H638" s="452"/>
    </row>
    <row r="639" spans="1:8" x14ac:dyDescent="0.2">
      <c r="A639" s="90"/>
      <c r="B639" s="90"/>
      <c r="C639" s="91"/>
      <c r="D639" s="90"/>
      <c r="E639" s="91"/>
      <c r="F639" s="91"/>
      <c r="G639" s="452"/>
      <c r="H639" s="452"/>
    </row>
    <row r="640" spans="1:8" x14ac:dyDescent="0.2">
      <c r="A640" s="90" t="s">
        <v>52</v>
      </c>
      <c r="B640" s="90"/>
      <c r="C640" s="91"/>
      <c r="D640" s="90"/>
      <c r="E640" s="91"/>
      <c r="F640" s="91"/>
      <c r="G640" s="452"/>
      <c r="H640" s="452"/>
    </row>
    <row r="641" spans="1:22" x14ac:dyDescent="0.2">
      <c r="A641" s="90" t="s">
        <v>53</v>
      </c>
      <c r="B641" s="90"/>
      <c r="C641" s="91"/>
      <c r="D641" s="90"/>
      <c r="E641" s="91"/>
      <c r="F641" s="91"/>
      <c r="G641" s="452"/>
      <c r="H641" s="452"/>
    </row>
    <row r="642" spans="1:22" x14ac:dyDescent="0.2">
      <c r="A642" s="90" t="s">
        <v>54</v>
      </c>
      <c r="B642" s="90"/>
      <c r="C642" s="91"/>
      <c r="D642" s="90"/>
      <c r="E642" s="91"/>
      <c r="F642" s="91"/>
      <c r="G642" s="452"/>
      <c r="H642" s="452"/>
    </row>
    <row r="643" spans="1:22" x14ac:dyDescent="0.2">
      <c r="A643" s="90" t="s">
        <v>55</v>
      </c>
      <c r="B643" s="90"/>
      <c r="C643" s="91"/>
      <c r="D643" s="90"/>
      <c r="E643" s="91"/>
      <c r="F643" s="91"/>
      <c r="G643" s="452"/>
      <c r="H643" s="452"/>
    </row>
    <row r="644" spans="1:22" x14ac:dyDescent="0.2">
      <c r="A644" s="90" t="s">
        <v>56</v>
      </c>
      <c r="B644" s="90"/>
      <c r="C644" s="91"/>
      <c r="D644" s="90"/>
      <c r="E644" s="91"/>
      <c r="F644" s="91"/>
      <c r="G644" s="452"/>
      <c r="H644" s="452"/>
    </row>
    <row r="645" spans="1:22" x14ac:dyDescent="0.2">
      <c r="A645" s="90" t="s">
        <v>97</v>
      </c>
      <c r="B645" s="90"/>
      <c r="C645" s="91"/>
      <c r="D645" s="90"/>
      <c r="E645" s="91"/>
      <c r="F645" s="91"/>
      <c r="G645" s="452"/>
      <c r="H645" s="452"/>
    </row>
    <row r="646" spans="1:22" x14ac:dyDescent="0.2">
      <c r="A646" s="90"/>
      <c r="B646" s="90"/>
      <c r="C646" s="91"/>
      <c r="D646" s="90"/>
      <c r="E646" s="91"/>
      <c r="F646" s="91"/>
      <c r="G646" s="452"/>
      <c r="H646" s="452"/>
    </row>
    <row r="647" spans="1:22" x14ac:dyDescent="0.2">
      <c r="A647" s="90"/>
      <c r="B647" s="90"/>
      <c r="C647" s="90"/>
      <c r="D647" s="90"/>
      <c r="E647" s="90"/>
      <c r="F647" s="90"/>
      <c r="G647" s="452"/>
      <c r="H647" s="452"/>
    </row>
    <row r="648" spans="1:22" ht="18" x14ac:dyDescent="0.25">
      <c r="A648" s="87" t="s">
        <v>7</v>
      </c>
      <c r="B648" s="88"/>
      <c r="C648" s="89"/>
      <c r="D648" s="89"/>
      <c r="E648" s="89"/>
      <c r="F648" s="89"/>
      <c r="G648" s="451">
        <f>SUM(G588:G645)</f>
        <v>14712964.340000002</v>
      </c>
      <c r="H648" s="451">
        <f>SUM(H588:H645)</f>
        <v>52641600.790000007</v>
      </c>
    </row>
    <row r="649" spans="1:22" x14ac:dyDescent="0.2">
      <c r="A649" s="65" t="s">
        <v>98</v>
      </c>
      <c r="G649" s="450"/>
      <c r="H649" s="450"/>
    </row>
    <row r="650" spans="1:22" x14ac:dyDescent="0.2">
      <c r="A650" s="65" t="s">
        <v>190</v>
      </c>
      <c r="G650" s="450"/>
      <c r="H650" s="450"/>
    </row>
    <row r="653" spans="1:22" s="22" customFormat="1" ht="20.25" x14ac:dyDescent="0.3">
      <c r="A653" s="1004" t="s">
        <v>209</v>
      </c>
      <c r="B653" s="1004"/>
      <c r="C653" s="1004"/>
      <c r="D653" s="1004"/>
      <c r="E653" s="1004"/>
      <c r="F653" s="1004"/>
      <c r="G653" s="1004"/>
      <c r="H653" s="1004"/>
    </row>
    <row r="654" spans="1:22" s="24" customFormat="1" ht="30.75" customHeight="1" x14ac:dyDescent="0.2">
      <c r="A654" s="57" t="s">
        <v>185</v>
      </c>
      <c r="B654" s="1003" t="s">
        <v>15081</v>
      </c>
      <c r="C654" s="1003"/>
      <c r="D654" s="1003"/>
      <c r="E654" s="1003"/>
      <c r="F654" s="1003"/>
      <c r="G654" s="1003"/>
      <c r="H654" s="1003"/>
      <c r="I654" s="23"/>
      <c r="J654" s="23"/>
      <c r="K654" s="23"/>
      <c r="L654" s="23"/>
      <c r="M654" s="23"/>
      <c r="N654" s="23"/>
      <c r="O654" s="23"/>
      <c r="P654" s="23"/>
      <c r="Q654" s="23"/>
      <c r="R654" s="23"/>
      <c r="S654" s="23"/>
      <c r="T654" s="23"/>
      <c r="U654" s="23"/>
      <c r="V654" s="23"/>
    </row>
    <row r="655" spans="1:22" x14ac:dyDescent="0.2">
      <c r="A655" s="1005" t="s">
        <v>188</v>
      </c>
      <c r="B655" s="1005" t="s">
        <v>91</v>
      </c>
      <c r="C655" s="1015" t="s">
        <v>187</v>
      </c>
      <c r="D655" s="1015"/>
      <c r="E655" s="1015"/>
      <c r="F655" s="1015"/>
      <c r="G655" s="1015"/>
      <c r="H655" s="1015"/>
    </row>
    <row r="656" spans="1:22" s="26" customFormat="1" ht="36.75" customHeight="1" x14ac:dyDescent="0.2">
      <c r="A656" s="1006"/>
      <c r="B656" s="1006"/>
      <c r="C656" s="85" t="s">
        <v>92</v>
      </c>
      <c r="D656" s="85" t="s">
        <v>186</v>
      </c>
      <c r="E656" s="86" t="s">
        <v>93</v>
      </c>
      <c r="F656" s="85" t="s">
        <v>94</v>
      </c>
      <c r="G656" s="85" t="s">
        <v>95</v>
      </c>
      <c r="H656" s="85" t="s">
        <v>189</v>
      </c>
    </row>
    <row r="657" spans="1:8" x14ac:dyDescent="0.2">
      <c r="A657" s="448"/>
      <c r="B657" s="448"/>
      <c r="C657" s="445"/>
      <c r="D657" s="447"/>
      <c r="E657" s="447"/>
      <c r="F657" s="445"/>
      <c r="G657" s="445"/>
      <c r="H657" s="445"/>
    </row>
    <row r="658" spans="1:8" ht="24" x14ac:dyDescent="0.2">
      <c r="A658" s="1024" t="s">
        <v>47</v>
      </c>
      <c r="B658" s="584" t="s">
        <v>15050</v>
      </c>
      <c r="C658" s="445" t="s">
        <v>15046</v>
      </c>
      <c r="D658" s="447" t="s">
        <v>15080</v>
      </c>
      <c r="E658" s="446">
        <v>41852</v>
      </c>
      <c r="F658" s="445" t="s">
        <v>15051</v>
      </c>
      <c r="G658" s="445">
        <v>0</v>
      </c>
      <c r="H658" s="445">
        <v>0</v>
      </c>
    </row>
    <row r="659" spans="1:8" ht="36" x14ac:dyDescent="0.2">
      <c r="A659" s="1026"/>
      <c r="B659" s="584" t="s">
        <v>15061</v>
      </c>
      <c r="C659" s="445" t="s">
        <v>15046</v>
      </c>
      <c r="D659" s="447" t="s">
        <v>15079</v>
      </c>
      <c r="E659" s="446">
        <v>42142</v>
      </c>
      <c r="F659" s="445" t="s">
        <v>15051</v>
      </c>
      <c r="G659" s="445">
        <v>0</v>
      </c>
      <c r="H659" s="445">
        <v>0</v>
      </c>
    </row>
    <row r="660" spans="1:8" x14ac:dyDescent="0.2">
      <c r="A660" s="449"/>
      <c r="B660" s="584"/>
      <c r="C660" s="445"/>
      <c r="D660" s="447"/>
      <c r="E660" s="446"/>
      <c r="F660" s="445"/>
      <c r="G660" s="445"/>
      <c r="H660" s="445"/>
    </row>
    <row r="661" spans="1:8" ht="24" x14ac:dyDescent="0.2">
      <c r="A661" s="1024" t="s">
        <v>48</v>
      </c>
      <c r="B661" s="584" t="s">
        <v>15050</v>
      </c>
      <c r="C661" s="445" t="s">
        <v>15046</v>
      </c>
      <c r="D661" s="447" t="s">
        <v>15078</v>
      </c>
      <c r="E661" s="446">
        <v>41852</v>
      </c>
      <c r="F661" s="445" t="s">
        <v>15051</v>
      </c>
      <c r="G661" s="445">
        <v>285724.79999999999</v>
      </c>
      <c r="H661" s="445">
        <v>523271.14</v>
      </c>
    </row>
    <row r="662" spans="1:8" ht="24" x14ac:dyDescent="0.2">
      <c r="A662" s="1025"/>
      <c r="B662" s="584" t="s">
        <v>15050</v>
      </c>
      <c r="C662" s="445" t="s">
        <v>15046</v>
      </c>
      <c r="D662" s="447" t="s">
        <v>15077</v>
      </c>
      <c r="E662" s="446">
        <v>41977</v>
      </c>
      <c r="F662" s="445" t="s">
        <v>15051</v>
      </c>
      <c r="G662" s="445">
        <v>0</v>
      </c>
      <c r="H662" s="445">
        <v>0</v>
      </c>
    </row>
    <row r="663" spans="1:8" ht="24" x14ac:dyDescent="0.2">
      <c r="A663" s="1025"/>
      <c r="B663" s="584" t="s">
        <v>15050</v>
      </c>
      <c r="C663" s="445" t="s">
        <v>15046</v>
      </c>
      <c r="D663" s="447" t="s">
        <v>15076</v>
      </c>
      <c r="E663" s="446">
        <v>42138</v>
      </c>
      <c r="F663" s="445" t="s">
        <v>15051</v>
      </c>
      <c r="G663" s="445">
        <v>7121.54</v>
      </c>
      <c r="H663" s="445">
        <v>52698.68</v>
      </c>
    </row>
    <row r="664" spans="1:8" ht="24" x14ac:dyDescent="0.2">
      <c r="A664" s="1025"/>
      <c r="B664" s="584" t="s">
        <v>15050</v>
      </c>
      <c r="C664" s="445" t="s">
        <v>15046</v>
      </c>
      <c r="D664" s="447" t="s">
        <v>15075</v>
      </c>
      <c r="E664" s="446">
        <v>42257</v>
      </c>
      <c r="F664" s="445" t="s">
        <v>15051</v>
      </c>
      <c r="G664" s="445">
        <v>425280.81</v>
      </c>
      <c r="H664" s="445">
        <v>393673.67</v>
      </c>
    </row>
    <row r="665" spans="1:8" ht="24" x14ac:dyDescent="0.2">
      <c r="A665" s="1025"/>
      <c r="B665" s="584" t="s">
        <v>15050</v>
      </c>
      <c r="C665" s="445" t="s">
        <v>15046</v>
      </c>
      <c r="D665" s="447" t="s">
        <v>15074</v>
      </c>
      <c r="E665" s="446">
        <v>43344</v>
      </c>
      <c r="F665" s="445" t="s">
        <v>15051</v>
      </c>
      <c r="G665" s="445">
        <v>0</v>
      </c>
      <c r="H665" s="445">
        <v>0</v>
      </c>
    </row>
    <row r="666" spans="1:8" ht="24" x14ac:dyDescent="0.2">
      <c r="A666" s="1025"/>
      <c r="B666" s="584" t="s">
        <v>15050</v>
      </c>
      <c r="C666" s="445" t="s">
        <v>15046</v>
      </c>
      <c r="D666" s="447" t="s">
        <v>15073</v>
      </c>
      <c r="E666" s="446">
        <v>44614</v>
      </c>
      <c r="F666" s="445" t="s">
        <v>15051</v>
      </c>
      <c r="G666" s="445">
        <v>0</v>
      </c>
      <c r="H666" s="445">
        <v>92640.1</v>
      </c>
    </row>
    <row r="667" spans="1:8" ht="24" x14ac:dyDescent="0.2">
      <c r="A667" s="1025"/>
      <c r="B667" s="584" t="s">
        <v>15050</v>
      </c>
      <c r="C667" s="445" t="s">
        <v>15046</v>
      </c>
      <c r="D667" s="447" t="s">
        <v>15072</v>
      </c>
      <c r="E667" s="446">
        <v>44445</v>
      </c>
      <c r="F667" s="445" t="s">
        <v>15048</v>
      </c>
      <c r="G667" s="445">
        <v>0</v>
      </c>
      <c r="H667" s="445">
        <v>1479.19</v>
      </c>
    </row>
    <row r="668" spans="1:8" ht="36" x14ac:dyDescent="0.2">
      <c r="A668" s="1025"/>
      <c r="B668" s="584" t="s">
        <v>15061</v>
      </c>
      <c r="C668" s="445" t="s">
        <v>15046</v>
      </c>
      <c r="D668" s="447" t="s">
        <v>15071</v>
      </c>
      <c r="E668" s="446" t="s">
        <v>15070</v>
      </c>
      <c r="F668" s="445" t="s">
        <v>15051</v>
      </c>
      <c r="G668" s="445">
        <v>728</v>
      </c>
      <c r="H668" s="445">
        <v>1288</v>
      </c>
    </row>
    <row r="669" spans="1:8" ht="36" x14ac:dyDescent="0.2">
      <c r="A669" s="1025"/>
      <c r="B669" s="584" t="s">
        <v>15061</v>
      </c>
      <c r="C669" s="445" t="s">
        <v>15046</v>
      </c>
      <c r="D669" s="447" t="s">
        <v>15069</v>
      </c>
      <c r="E669" s="446" t="s">
        <v>15067</v>
      </c>
      <c r="F669" s="445" t="s">
        <v>15051</v>
      </c>
      <c r="G669" s="445">
        <v>0</v>
      </c>
      <c r="H669" s="445">
        <v>0</v>
      </c>
    </row>
    <row r="670" spans="1:8" ht="36" x14ac:dyDescent="0.2">
      <c r="A670" s="1025"/>
      <c r="B670" s="584" t="s">
        <v>15061</v>
      </c>
      <c r="C670" s="445" t="s">
        <v>15046</v>
      </c>
      <c r="D670" s="447" t="s">
        <v>15068</v>
      </c>
      <c r="E670" s="446" t="s">
        <v>15067</v>
      </c>
      <c r="F670" s="445" t="s">
        <v>15051</v>
      </c>
      <c r="G670" s="445">
        <v>0</v>
      </c>
      <c r="H670" s="445">
        <v>0</v>
      </c>
    </row>
    <row r="671" spans="1:8" ht="36" x14ac:dyDescent="0.2">
      <c r="A671" s="1026"/>
      <c r="B671" s="584" t="s">
        <v>15061</v>
      </c>
      <c r="C671" s="445" t="s">
        <v>15046</v>
      </c>
      <c r="D671" s="447" t="s">
        <v>15066</v>
      </c>
      <c r="E671" s="446" t="s">
        <v>15065</v>
      </c>
      <c r="F671" s="445" t="s">
        <v>15059</v>
      </c>
      <c r="G671" s="445">
        <v>1438.5</v>
      </c>
      <c r="H671" s="445">
        <v>0</v>
      </c>
    </row>
    <row r="672" spans="1:8" x14ac:dyDescent="0.2">
      <c r="A672" s="449"/>
      <c r="B672" s="584"/>
      <c r="C672" s="445"/>
      <c r="D672" s="447"/>
      <c r="E672" s="446"/>
      <c r="F672" s="445"/>
      <c r="G672" s="445"/>
      <c r="H672" s="445"/>
    </row>
    <row r="673" spans="1:8" ht="22.9" customHeight="1" x14ac:dyDescent="0.2">
      <c r="A673" s="1027" t="s">
        <v>15064</v>
      </c>
      <c r="B673" s="584" t="s">
        <v>15050</v>
      </c>
      <c r="C673" s="445" t="s">
        <v>15046</v>
      </c>
      <c r="D673" s="447" t="s">
        <v>15063</v>
      </c>
      <c r="E673" s="446">
        <v>43344</v>
      </c>
      <c r="F673" s="445" t="s">
        <v>15051</v>
      </c>
      <c r="G673" s="445">
        <v>0</v>
      </c>
      <c r="H673" s="445">
        <v>0</v>
      </c>
    </row>
    <row r="674" spans="1:8" ht="36" x14ac:dyDescent="0.2">
      <c r="A674" s="1028"/>
      <c r="B674" s="584" t="s">
        <v>15061</v>
      </c>
      <c r="C674" s="445" t="s">
        <v>15046</v>
      </c>
      <c r="D674" s="447" t="s">
        <v>15062</v>
      </c>
      <c r="E674" s="446">
        <v>41956</v>
      </c>
      <c r="F674" s="445" t="s">
        <v>15051</v>
      </c>
      <c r="G674" s="445">
        <v>21113.72</v>
      </c>
      <c r="H674" s="445">
        <v>0</v>
      </c>
    </row>
    <row r="675" spans="1:8" ht="36" x14ac:dyDescent="0.2">
      <c r="A675" s="1028"/>
      <c r="B675" s="584" t="s">
        <v>15061</v>
      </c>
      <c r="C675" s="445" t="s">
        <v>15046</v>
      </c>
      <c r="D675" s="447" t="s">
        <v>15060</v>
      </c>
      <c r="E675" s="446">
        <v>42248</v>
      </c>
      <c r="F675" s="445" t="s">
        <v>15059</v>
      </c>
      <c r="G675" s="445">
        <v>40.69</v>
      </c>
      <c r="H675" s="445">
        <v>0</v>
      </c>
    </row>
    <row r="676" spans="1:8" ht="36" x14ac:dyDescent="0.2">
      <c r="A676" s="1029"/>
      <c r="B676" s="584" t="s">
        <v>15047</v>
      </c>
      <c r="C676" s="445" t="s">
        <v>15046</v>
      </c>
      <c r="D676" s="447" t="s">
        <v>15058</v>
      </c>
      <c r="E676" s="446">
        <v>44744</v>
      </c>
      <c r="F676" s="445" t="s">
        <v>15051</v>
      </c>
      <c r="G676" s="445">
        <v>0</v>
      </c>
      <c r="H676" s="445">
        <v>0</v>
      </c>
    </row>
    <row r="677" spans="1:8" x14ac:dyDescent="0.2">
      <c r="A677" s="449"/>
      <c r="B677" s="584"/>
      <c r="C677" s="445"/>
      <c r="D677" s="447"/>
      <c r="E677" s="446"/>
      <c r="F677" s="445"/>
      <c r="G677" s="445"/>
      <c r="H677" s="445"/>
    </row>
    <row r="678" spans="1:8" ht="24" x14ac:dyDescent="0.2">
      <c r="A678" s="1024" t="s">
        <v>50</v>
      </c>
      <c r="B678" s="584" t="s">
        <v>15050</v>
      </c>
      <c r="C678" s="445" t="s">
        <v>15046</v>
      </c>
      <c r="D678" s="447" t="s">
        <v>15057</v>
      </c>
      <c r="E678" s="446">
        <v>42019</v>
      </c>
      <c r="F678" s="445" t="s">
        <v>15051</v>
      </c>
      <c r="G678" s="445">
        <v>0</v>
      </c>
      <c r="H678" s="445">
        <v>0</v>
      </c>
    </row>
    <row r="679" spans="1:8" ht="24" x14ac:dyDescent="0.2">
      <c r="A679" s="1025"/>
      <c r="B679" s="584" t="s">
        <v>15050</v>
      </c>
      <c r="C679" s="445" t="s">
        <v>15046</v>
      </c>
      <c r="D679" s="447" t="s">
        <v>15056</v>
      </c>
      <c r="E679" s="446">
        <v>42271</v>
      </c>
      <c r="F679" s="445" t="s">
        <v>15051</v>
      </c>
      <c r="G679" s="445">
        <v>70161.55</v>
      </c>
      <c r="H679" s="445">
        <v>70161.55</v>
      </c>
    </row>
    <row r="680" spans="1:8" ht="24" x14ac:dyDescent="0.2">
      <c r="A680" s="1025"/>
      <c r="B680" s="584" t="s">
        <v>15050</v>
      </c>
      <c r="C680" s="445" t="s">
        <v>15046</v>
      </c>
      <c r="D680" s="447" t="s">
        <v>15055</v>
      </c>
      <c r="E680" s="446">
        <v>43466</v>
      </c>
      <c r="F680" s="445" t="s">
        <v>15051</v>
      </c>
      <c r="G680" s="445">
        <v>0</v>
      </c>
      <c r="H680" s="445">
        <v>0</v>
      </c>
    </row>
    <row r="681" spans="1:8" ht="24" x14ac:dyDescent="0.2">
      <c r="A681" s="1025"/>
      <c r="B681" s="584" t="s">
        <v>15050</v>
      </c>
      <c r="C681" s="445" t="s">
        <v>15046</v>
      </c>
      <c r="D681" s="447" t="s">
        <v>15054</v>
      </c>
      <c r="E681" s="446">
        <v>42696</v>
      </c>
      <c r="F681" s="445" t="s">
        <v>15051</v>
      </c>
      <c r="G681" s="445">
        <v>1511.35</v>
      </c>
      <c r="H681" s="445">
        <v>1511.35</v>
      </c>
    </row>
    <row r="682" spans="1:8" ht="24" x14ac:dyDescent="0.2">
      <c r="A682" s="1025"/>
      <c r="B682" s="584" t="s">
        <v>15050</v>
      </c>
      <c r="C682" s="445" t="s">
        <v>15046</v>
      </c>
      <c r="D682" s="447" t="s">
        <v>15053</v>
      </c>
      <c r="E682" s="446">
        <v>43794</v>
      </c>
      <c r="F682" s="445" t="s">
        <v>15051</v>
      </c>
      <c r="G682" s="445">
        <v>28494.87</v>
      </c>
      <c r="H682" s="445">
        <v>28494.87</v>
      </c>
    </row>
    <row r="683" spans="1:8" ht="24" x14ac:dyDescent="0.2">
      <c r="A683" s="1025"/>
      <c r="B683" s="584" t="s">
        <v>15050</v>
      </c>
      <c r="C683" s="445" t="s">
        <v>15046</v>
      </c>
      <c r="D683" s="447" t="s">
        <v>15052</v>
      </c>
      <c r="E683" s="446">
        <v>44223</v>
      </c>
      <c r="F683" s="445" t="s">
        <v>15051</v>
      </c>
      <c r="G683" s="445">
        <v>814793.78</v>
      </c>
      <c r="H683" s="445">
        <v>1232683.6599999999</v>
      </c>
    </row>
    <row r="684" spans="1:8" ht="24" x14ac:dyDescent="0.2">
      <c r="A684" s="1025"/>
      <c r="B684" s="584" t="s">
        <v>15050</v>
      </c>
      <c r="C684" s="445" t="s">
        <v>15046</v>
      </c>
      <c r="D684" s="447" t="s">
        <v>15049</v>
      </c>
      <c r="E684" s="446">
        <v>44180</v>
      </c>
      <c r="F684" s="445" t="s">
        <v>15048</v>
      </c>
      <c r="G684" s="445">
        <v>0</v>
      </c>
      <c r="H684" s="445">
        <v>0</v>
      </c>
    </row>
    <row r="685" spans="1:8" ht="36" x14ac:dyDescent="0.2">
      <c r="A685" s="1026"/>
      <c r="B685" s="584" t="s">
        <v>15047</v>
      </c>
      <c r="C685" s="445" t="s">
        <v>15046</v>
      </c>
      <c r="D685" s="447" t="s">
        <v>15045</v>
      </c>
      <c r="E685" s="446">
        <v>44744</v>
      </c>
      <c r="F685" s="445" t="s">
        <v>15044</v>
      </c>
      <c r="G685" s="445">
        <v>0</v>
      </c>
      <c r="H685" s="445">
        <v>0</v>
      </c>
    </row>
    <row r="686" spans="1:8" x14ac:dyDescent="0.2">
      <c r="A686" s="448"/>
      <c r="B686" s="448"/>
      <c r="C686" s="445"/>
      <c r="D686" s="447"/>
      <c r="E686" s="446"/>
      <c r="F686" s="445"/>
      <c r="G686" s="445"/>
      <c r="H686" s="445"/>
    </row>
    <row r="687" spans="1:8" ht="18" x14ac:dyDescent="0.25">
      <c r="A687" s="87" t="s">
        <v>7</v>
      </c>
      <c r="B687" s="88"/>
      <c r="C687" s="89"/>
      <c r="D687" s="89"/>
      <c r="E687" s="89"/>
      <c r="F687" s="89"/>
      <c r="G687" s="89"/>
      <c r="H687" s="89"/>
    </row>
    <row r="688" spans="1:8" x14ac:dyDescent="0.2">
      <c r="A688" s="65" t="s">
        <v>98</v>
      </c>
    </row>
    <row r="689" spans="1:1" x14ac:dyDescent="0.2">
      <c r="A689" s="65" t="s">
        <v>190</v>
      </c>
    </row>
    <row r="690" spans="1:1" x14ac:dyDescent="0.2">
      <c r="A690" s="65"/>
    </row>
  </sheetData>
  <mergeCells count="102">
    <mergeCell ref="A111:A112"/>
    <mergeCell ref="B111:B112"/>
    <mergeCell ref="C111:H111"/>
    <mergeCell ref="A66:A67"/>
    <mergeCell ref="B66:B67"/>
    <mergeCell ref="C66:H66"/>
    <mergeCell ref="B69:B71"/>
    <mergeCell ref="B73:B77"/>
    <mergeCell ref="B79:B86"/>
    <mergeCell ref="B94:B98"/>
    <mergeCell ref="B101:B105"/>
    <mergeCell ref="A1:H1"/>
    <mergeCell ref="B2:H2"/>
    <mergeCell ref="A3:A4"/>
    <mergeCell ref="B3:B4"/>
    <mergeCell ref="C3:H3"/>
    <mergeCell ref="A45:A46"/>
    <mergeCell ref="B45:B46"/>
    <mergeCell ref="C45:H45"/>
    <mergeCell ref="B88:B92"/>
    <mergeCell ref="B258:H258"/>
    <mergeCell ref="B133:H133"/>
    <mergeCell ref="A134:A135"/>
    <mergeCell ref="B236:H236"/>
    <mergeCell ref="A237:A238"/>
    <mergeCell ref="B237:B238"/>
    <mergeCell ref="C237:H237"/>
    <mergeCell ref="A259:A260"/>
    <mergeCell ref="B259:B260"/>
    <mergeCell ref="A187:A188"/>
    <mergeCell ref="B187:B188"/>
    <mergeCell ref="C187:H187"/>
    <mergeCell ref="B213:H213"/>
    <mergeCell ref="A214:A215"/>
    <mergeCell ref="B214:B215"/>
    <mergeCell ref="C214:H214"/>
    <mergeCell ref="B134:B135"/>
    <mergeCell ref="C134:H134"/>
    <mergeCell ref="B163:H163"/>
    <mergeCell ref="A164:A165"/>
    <mergeCell ref="B164:B165"/>
    <mergeCell ref="C164:H164"/>
    <mergeCell ref="C259:H259"/>
    <mergeCell ref="B281:H281"/>
    <mergeCell ref="A282:A283"/>
    <mergeCell ref="B282:B283"/>
    <mergeCell ref="C282:H282"/>
    <mergeCell ref="A383:A384"/>
    <mergeCell ref="B383:B384"/>
    <mergeCell ref="C383:H383"/>
    <mergeCell ref="B306:B307"/>
    <mergeCell ref="C306:H306"/>
    <mergeCell ref="B329:H329"/>
    <mergeCell ref="A330:A331"/>
    <mergeCell ref="B330:B331"/>
    <mergeCell ref="C330:H330"/>
    <mergeCell ref="B357:H357"/>
    <mergeCell ref="A358:A359"/>
    <mergeCell ref="C465:H465"/>
    <mergeCell ref="A580:H580"/>
    <mergeCell ref="B581:H581"/>
    <mergeCell ref="A582:A583"/>
    <mergeCell ref="B582:B583"/>
    <mergeCell ref="C582:H582"/>
    <mergeCell ref="B305:H305"/>
    <mergeCell ref="A306:A307"/>
    <mergeCell ref="B358:B359"/>
    <mergeCell ref="C358:H358"/>
    <mergeCell ref="B382:H382"/>
    <mergeCell ref="A661:A671"/>
    <mergeCell ref="A673:A676"/>
    <mergeCell ref="A678:A685"/>
    <mergeCell ref="A653:H653"/>
    <mergeCell ref="B654:H654"/>
    <mergeCell ref="A655:A656"/>
    <mergeCell ref="B655:B656"/>
    <mergeCell ref="C655:H655"/>
    <mergeCell ref="A658:A659"/>
    <mergeCell ref="B410:H410"/>
    <mergeCell ref="A434:H434"/>
    <mergeCell ref="B435:H435"/>
    <mergeCell ref="A436:A437"/>
    <mergeCell ref="B436:B437"/>
    <mergeCell ref="A560:A561"/>
    <mergeCell ref="A537:H537"/>
    <mergeCell ref="B538:H538"/>
    <mergeCell ref="A539:A540"/>
    <mergeCell ref="B539:B540"/>
    <mergeCell ref="C539:H539"/>
    <mergeCell ref="A411:A412"/>
    <mergeCell ref="B411:B412"/>
    <mergeCell ref="C411:H411"/>
    <mergeCell ref="A501:H501"/>
    <mergeCell ref="C436:H436"/>
    <mergeCell ref="B502:H502"/>
    <mergeCell ref="A504:A505"/>
    <mergeCell ref="B504:B505"/>
    <mergeCell ref="C504:H504"/>
    <mergeCell ref="A462:H462"/>
    <mergeCell ref="B463:H463"/>
    <mergeCell ref="A465:A466"/>
    <mergeCell ref="B465:B466"/>
  </mergeCells>
  <pageMargins left="0.70866141732283472" right="0.70866141732283472" top="0.74803149606299213" bottom="0.74803149606299213" header="0.31496062992125984" footer="0.31496062992125984"/>
  <pageSetup paperSize="9" scale="67" fitToHeight="1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V26"/>
  <sheetViews>
    <sheetView workbookViewId="0">
      <selection activeCell="A29" sqref="A29"/>
    </sheetView>
  </sheetViews>
  <sheetFormatPr baseColWidth="10" defaultColWidth="11.42578125" defaultRowHeight="12" x14ac:dyDescent="0.2"/>
  <cols>
    <col min="1" max="1" width="46.28515625" style="25" customWidth="1"/>
    <col min="2" max="2" width="23.5703125" style="25" customWidth="1"/>
    <col min="3" max="3" width="35.42578125" style="25" customWidth="1"/>
    <col min="4" max="8" width="15.5703125" style="25" customWidth="1"/>
    <col min="9" max="16384" width="11.42578125" style="25"/>
  </cols>
  <sheetData>
    <row r="1" spans="1:22" s="22" customFormat="1" ht="20.25" x14ac:dyDescent="0.3">
      <c r="A1" s="1004" t="s">
        <v>209</v>
      </c>
      <c r="B1" s="1004"/>
      <c r="C1" s="1004"/>
      <c r="D1" s="1004"/>
      <c r="E1" s="1004"/>
      <c r="F1" s="1004"/>
      <c r="G1" s="1004"/>
      <c r="H1" s="1004"/>
    </row>
    <row r="2" spans="1:22" s="24" customFormat="1" ht="30.75" customHeight="1" x14ac:dyDescent="0.2">
      <c r="A2" s="57" t="s">
        <v>185</v>
      </c>
      <c r="B2" s="1003"/>
      <c r="C2" s="1003"/>
      <c r="D2" s="1003"/>
      <c r="E2" s="1003"/>
      <c r="F2" s="1003"/>
      <c r="G2" s="1003"/>
      <c r="H2" s="1003"/>
      <c r="I2" s="23"/>
      <c r="J2" s="23"/>
      <c r="K2" s="23"/>
      <c r="L2" s="23"/>
      <c r="M2" s="23"/>
      <c r="N2" s="23"/>
      <c r="O2" s="23"/>
      <c r="P2" s="23"/>
      <c r="Q2" s="23"/>
      <c r="R2" s="23"/>
      <c r="S2" s="23"/>
      <c r="T2" s="23"/>
      <c r="U2" s="23"/>
      <c r="V2" s="23"/>
    </row>
    <row r="3" spans="1:22" x14ac:dyDescent="0.2">
      <c r="A3" s="1005" t="s">
        <v>188</v>
      </c>
      <c r="B3" s="1005" t="s">
        <v>91</v>
      </c>
      <c r="C3" s="1015" t="s">
        <v>187</v>
      </c>
      <c r="D3" s="1015"/>
      <c r="E3" s="1015"/>
      <c r="F3" s="1015"/>
      <c r="G3" s="1015"/>
      <c r="H3" s="1015"/>
    </row>
    <row r="4" spans="1:22" s="26" customFormat="1" ht="36.75" customHeight="1" x14ac:dyDescent="0.2">
      <c r="A4" s="1006"/>
      <c r="B4" s="1006"/>
      <c r="C4" s="85" t="s">
        <v>92</v>
      </c>
      <c r="D4" s="85" t="s">
        <v>186</v>
      </c>
      <c r="E4" s="86" t="s">
        <v>93</v>
      </c>
      <c r="F4" s="85" t="s">
        <v>94</v>
      </c>
      <c r="G4" s="85" t="s">
        <v>95</v>
      </c>
      <c r="H4" s="85" t="s">
        <v>189</v>
      </c>
    </row>
    <row r="5" spans="1:22" x14ac:dyDescent="0.2">
      <c r="A5" s="90"/>
      <c r="B5" s="90"/>
      <c r="C5" s="91"/>
      <c r="D5" s="91"/>
      <c r="E5" s="91"/>
      <c r="F5" s="91"/>
      <c r="G5" s="91"/>
      <c r="H5" s="91"/>
    </row>
    <row r="6" spans="1:22" x14ac:dyDescent="0.2">
      <c r="A6" s="90" t="s">
        <v>47</v>
      </c>
      <c r="B6" s="90"/>
      <c r="C6" s="91"/>
      <c r="D6" s="91"/>
      <c r="E6" s="91"/>
      <c r="F6" s="91"/>
      <c r="G6" s="91"/>
      <c r="H6" s="91"/>
    </row>
    <row r="7" spans="1:22" x14ac:dyDescent="0.2">
      <c r="A7" s="90"/>
      <c r="B7" s="90"/>
      <c r="C7" s="91"/>
      <c r="D7" s="91"/>
      <c r="E7" s="91"/>
      <c r="F7" s="91"/>
      <c r="G7" s="91"/>
      <c r="H7" s="91"/>
    </row>
    <row r="8" spans="1:22" x14ac:dyDescent="0.2">
      <c r="A8" s="90" t="s">
        <v>48</v>
      </c>
      <c r="B8" s="90"/>
      <c r="C8" s="91"/>
      <c r="D8" s="91"/>
      <c r="E8" s="91"/>
      <c r="F8" s="91"/>
      <c r="G8" s="91"/>
      <c r="H8" s="91"/>
    </row>
    <row r="9" spans="1:22" x14ac:dyDescent="0.2">
      <c r="A9" s="90"/>
      <c r="B9" s="90"/>
      <c r="C9" s="91"/>
      <c r="D9" s="91"/>
      <c r="E9" s="91"/>
      <c r="F9" s="91"/>
      <c r="G9" s="91"/>
      <c r="H9" s="91"/>
    </row>
    <row r="10" spans="1:22" x14ac:dyDescent="0.2">
      <c r="A10" s="90" t="s">
        <v>49</v>
      </c>
      <c r="B10" s="90"/>
      <c r="C10" s="91"/>
      <c r="D10" s="91"/>
      <c r="E10" s="91"/>
      <c r="F10" s="91"/>
      <c r="G10" s="91"/>
      <c r="H10" s="91"/>
    </row>
    <row r="11" spans="1:22" x14ac:dyDescent="0.2">
      <c r="A11" s="90" t="s">
        <v>96</v>
      </c>
      <c r="B11" s="90"/>
      <c r="C11" s="91"/>
      <c r="D11" s="91"/>
      <c r="E11" s="91"/>
      <c r="F11" s="91"/>
      <c r="G11" s="91"/>
      <c r="H11" s="91"/>
    </row>
    <row r="12" spans="1:22" x14ac:dyDescent="0.2">
      <c r="A12" s="90"/>
      <c r="B12" s="90"/>
      <c r="C12" s="91"/>
      <c r="D12" s="91"/>
      <c r="E12" s="91"/>
      <c r="F12" s="91"/>
      <c r="G12" s="91"/>
      <c r="H12" s="91"/>
    </row>
    <row r="13" spans="1:22" x14ac:dyDescent="0.2">
      <c r="A13" s="90" t="s">
        <v>50</v>
      </c>
      <c r="B13" s="90"/>
      <c r="C13" s="91"/>
      <c r="D13" s="91"/>
      <c r="E13" s="91"/>
      <c r="F13" s="91"/>
      <c r="G13" s="91"/>
      <c r="H13" s="91"/>
    </row>
    <row r="14" spans="1:22" x14ac:dyDescent="0.2">
      <c r="A14" s="90"/>
      <c r="B14" s="90"/>
      <c r="C14" s="91"/>
      <c r="D14" s="91"/>
      <c r="E14" s="91"/>
      <c r="F14" s="91"/>
      <c r="G14" s="91"/>
      <c r="H14" s="91"/>
    </row>
    <row r="15" spans="1:22" x14ac:dyDescent="0.2">
      <c r="A15" s="90" t="s">
        <v>51</v>
      </c>
      <c r="B15" s="90"/>
      <c r="C15" s="91"/>
      <c r="D15" s="91"/>
      <c r="E15" s="91"/>
      <c r="F15" s="91"/>
      <c r="G15" s="91"/>
      <c r="H15" s="91"/>
    </row>
    <row r="16" spans="1:22" x14ac:dyDescent="0.2">
      <c r="A16" s="90"/>
      <c r="B16" s="90"/>
      <c r="C16" s="91"/>
      <c r="D16" s="91"/>
      <c r="E16" s="91"/>
      <c r="F16" s="91"/>
      <c r="G16" s="91"/>
      <c r="H16" s="91"/>
    </row>
    <row r="17" spans="1:8" x14ac:dyDescent="0.2">
      <c r="A17" s="90" t="s">
        <v>52</v>
      </c>
      <c r="B17" s="90"/>
      <c r="C17" s="91"/>
      <c r="D17" s="91"/>
      <c r="E17" s="91"/>
      <c r="F17" s="91"/>
      <c r="G17" s="91"/>
      <c r="H17" s="91"/>
    </row>
    <row r="18" spans="1:8" x14ac:dyDescent="0.2">
      <c r="A18" s="90" t="s">
        <v>53</v>
      </c>
      <c r="B18" s="90"/>
      <c r="C18" s="91"/>
      <c r="D18" s="91"/>
      <c r="E18" s="91"/>
      <c r="F18" s="91"/>
      <c r="G18" s="91"/>
      <c r="H18" s="91"/>
    </row>
    <row r="19" spans="1:8" x14ac:dyDescent="0.2">
      <c r="A19" s="90" t="s">
        <v>54</v>
      </c>
      <c r="B19" s="90"/>
      <c r="C19" s="91"/>
      <c r="D19" s="91"/>
      <c r="E19" s="91"/>
      <c r="F19" s="91"/>
      <c r="G19" s="91"/>
      <c r="H19" s="91"/>
    </row>
    <row r="20" spans="1:8" x14ac:dyDescent="0.2">
      <c r="A20" s="90" t="s">
        <v>55</v>
      </c>
      <c r="B20" s="90"/>
      <c r="C20" s="91"/>
      <c r="D20" s="91"/>
      <c r="E20" s="91"/>
      <c r="F20" s="91"/>
      <c r="G20" s="91"/>
      <c r="H20" s="91"/>
    </row>
    <row r="21" spans="1:8" x14ac:dyDescent="0.2">
      <c r="A21" s="90" t="s">
        <v>56</v>
      </c>
      <c r="B21" s="90"/>
      <c r="C21" s="91"/>
      <c r="D21" s="91"/>
      <c r="E21" s="91"/>
      <c r="F21" s="91"/>
      <c r="G21" s="91"/>
      <c r="H21" s="91"/>
    </row>
    <row r="22" spans="1:8" x14ac:dyDescent="0.2">
      <c r="A22" s="90" t="s">
        <v>97</v>
      </c>
      <c r="B22" s="90"/>
      <c r="C22" s="91"/>
      <c r="D22" s="91"/>
      <c r="E22" s="91"/>
      <c r="F22" s="91"/>
      <c r="G22" s="91"/>
      <c r="H22" s="91"/>
    </row>
    <row r="23" spans="1:8" x14ac:dyDescent="0.2">
      <c r="A23" s="90"/>
      <c r="B23" s="90"/>
      <c r="C23" s="90"/>
      <c r="D23" s="90"/>
      <c r="E23" s="90"/>
      <c r="F23" s="90"/>
      <c r="G23" s="90"/>
      <c r="H23" s="90"/>
    </row>
    <row r="24" spans="1:8" ht="18" x14ac:dyDescent="0.25">
      <c r="A24" s="87" t="s">
        <v>7</v>
      </c>
      <c r="B24" s="88"/>
      <c r="C24" s="89"/>
      <c r="D24" s="89"/>
      <c r="E24" s="89"/>
      <c r="F24" s="89"/>
      <c r="G24" s="89"/>
      <c r="H24" s="89"/>
    </row>
    <row r="25" spans="1:8" x14ac:dyDescent="0.2">
      <c r="A25" s="65" t="s">
        <v>98</v>
      </c>
    </row>
    <row r="26" spans="1:8" x14ac:dyDescent="0.2">
      <c r="A26" s="65" t="s">
        <v>190</v>
      </c>
    </row>
  </sheetData>
  <mergeCells count="5">
    <mergeCell ref="A3:A4"/>
    <mergeCell ref="B3:B4"/>
    <mergeCell ref="C3:H3"/>
    <mergeCell ref="A1:H1"/>
    <mergeCell ref="B2:H2"/>
  </mergeCells>
  <pageMargins left="0.7" right="0.7" top="0.75" bottom="0.75" header="0.3" footer="0.3"/>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1"/>
  <sheetViews>
    <sheetView view="pageBreakPreview" zoomScale="60" zoomScaleNormal="70" workbookViewId="0">
      <selection activeCell="B55" sqref="B55"/>
    </sheetView>
  </sheetViews>
  <sheetFormatPr baseColWidth="10" defaultColWidth="11.28515625" defaultRowHeight="11.25" x14ac:dyDescent="0.2"/>
  <cols>
    <col min="1" max="1" width="9.5703125" style="4" customWidth="1"/>
    <col min="2" max="2" width="40.7109375" style="6" customWidth="1"/>
    <col min="3" max="4" width="12.140625" style="716" customWidth="1"/>
    <col min="5" max="6" width="13.28515625" style="716" bestFit="1" customWidth="1"/>
    <col min="7" max="7" width="12.140625" style="716" customWidth="1"/>
    <col min="8" max="9" width="14.85546875" style="716" bestFit="1" customWidth="1"/>
    <col min="10" max="10" width="12.140625" style="716" customWidth="1"/>
    <col min="11" max="11" width="14.85546875" style="716" bestFit="1" customWidth="1"/>
    <col min="12" max="13" width="12.140625" style="716" customWidth="1"/>
    <col min="14" max="14" width="14.85546875" style="716" bestFit="1" customWidth="1"/>
    <col min="15" max="15" width="7.42578125" style="4" bestFit="1" customWidth="1"/>
    <col min="16" max="16384" width="11.28515625" style="4"/>
  </cols>
  <sheetData>
    <row r="1" spans="1:16" ht="38.25" customHeight="1" x14ac:dyDescent="0.2">
      <c r="A1" s="894" t="s">
        <v>200</v>
      </c>
      <c r="B1" s="894"/>
      <c r="C1" s="894"/>
      <c r="D1" s="894"/>
      <c r="E1" s="894"/>
      <c r="F1" s="894"/>
      <c r="G1" s="894"/>
      <c r="H1" s="894"/>
      <c r="I1" s="894"/>
      <c r="J1" s="894"/>
      <c r="K1" s="894"/>
      <c r="L1" s="894"/>
      <c r="M1" s="894"/>
      <c r="N1" s="894"/>
      <c r="O1" s="894"/>
    </row>
    <row r="2" spans="1:16" ht="23.25" customHeight="1" x14ac:dyDescent="0.2">
      <c r="A2" s="897" t="s">
        <v>226</v>
      </c>
      <c r="B2" s="898"/>
      <c r="C2" s="898"/>
      <c r="D2" s="898"/>
      <c r="E2" s="898"/>
      <c r="F2" s="898"/>
      <c r="G2" s="898"/>
      <c r="H2" s="898"/>
      <c r="I2" s="898"/>
      <c r="J2" s="898"/>
      <c r="K2" s="898"/>
      <c r="L2" s="898"/>
      <c r="M2" s="898"/>
      <c r="N2" s="898"/>
      <c r="O2" s="899"/>
      <c r="P2" s="5"/>
    </row>
    <row r="3" spans="1:16" s="6" customFormat="1" ht="28.5" customHeight="1" x14ac:dyDescent="0.25">
      <c r="A3" s="895" t="s">
        <v>263</v>
      </c>
      <c r="B3" s="895" t="s">
        <v>14</v>
      </c>
      <c r="C3" s="896" t="s">
        <v>4</v>
      </c>
      <c r="D3" s="896"/>
      <c r="E3" s="896"/>
      <c r="F3" s="896"/>
      <c r="G3" s="896"/>
      <c r="H3" s="896"/>
      <c r="I3" s="896" t="s">
        <v>5</v>
      </c>
      <c r="J3" s="896"/>
      <c r="K3" s="896"/>
      <c r="L3" s="896" t="s">
        <v>6</v>
      </c>
      <c r="M3" s="896"/>
      <c r="N3" s="895" t="s">
        <v>7</v>
      </c>
      <c r="O3" s="895"/>
    </row>
    <row r="4" spans="1:16" s="7" customFormat="1" ht="81" x14ac:dyDescent="0.2">
      <c r="A4" s="895"/>
      <c r="B4" s="895"/>
      <c r="C4" s="707" t="s">
        <v>220</v>
      </c>
      <c r="D4" s="707" t="s">
        <v>221</v>
      </c>
      <c r="E4" s="707" t="s">
        <v>222</v>
      </c>
      <c r="F4" s="707" t="s">
        <v>50</v>
      </c>
      <c r="G4" s="707" t="s">
        <v>223</v>
      </c>
      <c r="H4" s="707" t="s">
        <v>8</v>
      </c>
      <c r="I4" s="707" t="s">
        <v>224</v>
      </c>
      <c r="J4" s="707" t="s">
        <v>225</v>
      </c>
      <c r="K4" s="707" t="s">
        <v>9</v>
      </c>
      <c r="L4" s="707" t="s">
        <v>10</v>
      </c>
      <c r="M4" s="707" t="s">
        <v>11</v>
      </c>
      <c r="N4" s="707" t="s">
        <v>12</v>
      </c>
      <c r="O4" s="63" t="s">
        <v>13</v>
      </c>
    </row>
    <row r="5" spans="1:16" s="689" customFormat="1" ht="25.15" customHeight="1" x14ac:dyDescent="0.25">
      <c r="A5" s="701" t="s">
        <v>227</v>
      </c>
      <c r="B5" s="698"/>
      <c r="C5" s="719">
        <v>31391444</v>
      </c>
      <c r="D5" s="708">
        <v>42988627</v>
      </c>
      <c r="E5" s="708">
        <v>312150371</v>
      </c>
      <c r="F5" s="708">
        <v>310737298</v>
      </c>
      <c r="G5" s="708">
        <v>52593986</v>
      </c>
      <c r="H5" s="709">
        <v>749861726</v>
      </c>
      <c r="I5" s="708">
        <v>1166185685</v>
      </c>
      <c r="J5" s="708">
        <v>619198</v>
      </c>
      <c r="K5" s="709">
        <v>1166804883</v>
      </c>
      <c r="L5" s="708">
        <v>0</v>
      </c>
      <c r="M5" s="708">
        <v>0</v>
      </c>
      <c r="N5" s="709">
        <v>1916666609</v>
      </c>
      <c r="O5" s="702">
        <f>IFERROR(N5/$N$40,0)</f>
        <v>0.66776280747740668</v>
      </c>
    </row>
    <row r="6" spans="1:16" s="705" customFormat="1" ht="25.5" customHeight="1" x14ac:dyDescent="0.25">
      <c r="A6" s="703"/>
      <c r="B6" s="699" t="s">
        <v>228</v>
      </c>
      <c r="C6" s="720">
        <v>16965094</v>
      </c>
      <c r="D6" s="711">
        <v>42988627</v>
      </c>
      <c r="E6" s="711">
        <v>86763064</v>
      </c>
      <c r="F6" s="711">
        <v>310737298</v>
      </c>
      <c r="G6" s="711">
        <v>1318344</v>
      </c>
      <c r="H6" s="712">
        <v>458772427</v>
      </c>
      <c r="I6" s="711">
        <v>121507518</v>
      </c>
      <c r="J6" s="711">
        <v>0</v>
      </c>
      <c r="K6" s="712">
        <v>121507518</v>
      </c>
      <c r="L6" s="711">
        <v>0</v>
      </c>
      <c r="M6" s="711">
        <v>0</v>
      </c>
      <c r="N6" s="712">
        <v>580279945</v>
      </c>
      <c r="O6" s="704">
        <f t="shared" ref="O6:O40" si="0">IFERROR(N6/$N$40,0)</f>
        <v>0.20216837053273629</v>
      </c>
    </row>
    <row r="7" spans="1:16" s="705" customFormat="1" ht="25.5" customHeight="1" x14ac:dyDescent="0.25">
      <c r="A7" s="703"/>
      <c r="B7" s="699" t="s">
        <v>229</v>
      </c>
      <c r="C7" s="720">
        <v>0</v>
      </c>
      <c r="D7" s="711">
        <v>0</v>
      </c>
      <c r="E7" s="711">
        <v>20401194</v>
      </c>
      <c r="F7" s="711">
        <v>0</v>
      </c>
      <c r="G7" s="711">
        <v>0</v>
      </c>
      <c r="H7" s="712">
        <v>20401194</v>
      </c>
      <c r="I7" s="711">
        <v>442235626</v>
      </c>
      <c r="J7" s="711">
        <v>0</v>
      </c>
      <c r="K7" s="712">
        <v>442235626</v>
      </c>
      <c r="L7" s="711">
        <v>0</v>
      </c>
      <c r="M7" s="711">
        <v>0</v>
      </c>
      <c r="N7" s="712">
        <v>462636820</v>
      </c>
      <c r="O7" s="704">
        <f t="shared" si="0"/>
        <v>0.16118174142283484</v>
      </c>
    </row>
    <row r="8" spans="1:16" s="705" customFormat="1" ht="25.5" customHeight="1" x14ac:dyDescent="0.25">
      <c r="A8" s="703"/>
      <c r="B8" s="699" t="s">
        <v>230</v>
      </c>
      <c r="C8" s="720">
        <v>14426350</v>
      </c>
      <c r="D8" s="711">
        <v>0</v>
      </c>
      <c r="E8" s="711">
        <v>172949450</v>
      </c>
      <c r="F8" s="711">
        <v>0</v>
      </c>
      <c r="G8" s="711">
        <v>0</v>
      </c>
      <c r="H8" s="712">
        <v>187375800</v>
      </c>
      <c r="I8" s="711">
        <v>187695725</v>
      </c>
      <c r="J8" s="711">
        <v>0</v>
      </c>
      <c r="K8" s="712">
        <v>187695725</v>
      </c>
      <c r="L8" s="711">
        <v>0</v>
      </c>
      <c r="M8" s="711">
        <v>0</v>
      </c>
      <c r="N8" s="712">
        <v>375071525</v>
      </c>
      <c r="O8" s="704">
        <f t="shared" si="0"/>
        <v>0.13067416803880488</v>
      </c>
    </row>
    <row r="9" spans="1:16" s="705" customFormat="1" ht="25.5" customHeight="1" x14ac:dyDescent="0.25">
      <c r="A9" s="703"/>
      <c r="B9" s="699" t="s">
        <v>231</v>
      </c>
      <c r="C9" s="720">
        <v>0</v>
      </c>
      <c r="D9" s="711">
        <v>0</v>
      </c>
      <c r="E9" s="711">
        <v>18465488</v>
      </c>
      <c r="F9" s="711">
        <v>0</v>
      </c>
      <c r="G9" s="711">
        <v>51275642</v>
      </c>
      <c r="H9" s="712">
        <v>69741130</v>
      </c>
      <c r="I9" s="711">
        <v>0</v>
      </c>
      <c r="J9" s="711">
        <v>0</v>
      </c>
      <c r="K9" s="712">
        <v>0</v>
      </c>
      <c r="L9" s="711">
        <v>0</v>
      </c>
      <c r="M9" s="711">
        <v>0</v>
      </c>
      <c r="N9" s="712">
        <v>69741130</v>
      </c>
      <c r="O9" s="704">
        <f t="shared" si="0"/>
        <v>2.4297669999971704E-2</v>
      </c>
    </row>
    <row r="10" spans="1:16" s="705" customFormat="1" ht="25.5" customHeight="1" x14ac:dyDescent="0.25">
      <c r="A10" s="703"/>
      <c r="B10" s="699" t="s">
        <v>232</v>
      </c>
      <c r="C10" s="720">
        <v>0</v>
      </c>
      <c r="D10" s="711">
        <v>0</v>
      </c>
      <c r="E10" s="711">
        <v>0</v>
      </c>
      <c r="F10" s="711">
        <v>0</v>
      </c>
      <c r="G10" s="711">
        <v>0</v>
      </c>
      <c r="H10" s="712">
        <v>0</v>
      </c>
      <c r="I10" s="711">
        <v>68608106</v>
      </c>
      <c r="J10" s="711">
        <v>619198</v>
      </c>
      <c r="K10" s="712">
        <v>69227304</v>
      </c>
      <c r="L10" s="711">
        <v>0</v>
      </c>
      <c r="M10" s="711">
        <v>0</v>
      </c>
      <c r="N10" s="712">
        <v>69227304</v>
      </c>
      <c r="O10" s="704">
        <f t="shared" si="0"/>
        <v>2.4118654050769194E-2</v>
      </c>
    </row>
    <row r="11" spans="1:16" s="705" customFormat="1" ht="25.5" customHeight="1" x14ac:dyDescent="0.25">
      <c r="A11" s="703"/>
      <c r="B11" s="699" t="s">
        <v>233</v>
      </c>
      <c r="C11" s="720">
        <v>0</v>
      </c>
      <c r="D11" s="711">
        <v>0</v>
      </c>
      <c r="E11" s="711">
        <v>0</v>
      </c>
      <c r="F11" s="711">
        <v>0</v>
      </c>
      <c r="G11" s="711">
        <v>0</v>
      </c>
      <c r="H11" s="712">
        <v>0</v>
      </c>
      <c r="I11" s="711">
        <v>27452010</v>
      </c>
      <c r="J11" s="711">
        <v>0</v>
      </c>
      <c r="K11" s="712">
        <v>27452010</v>
      </c>
      <c r="L11" s="711">
        <v>0</v>
      </c>
      <c r="M11" s="711">
        <v>0</v>
      </c>
      <c r="N11" s="712">
        <v>27452010</v>
      </c>
      <c r="O11" s="704">
        <f t="shared" si="0"/>
        <v>9.5642252974094798E-3</v>
      </c>
    </row>
    <row r="12" spans="1:16" s="705" customFormat="1" ht="25.5" customHeight="1" x14ac:dyDescent="0.25">
      <c r="A12" s="703"/>
      <c r="B12" s="699" t="s">
        <v>234</v>
      </c>
      <c r="C12" s="720">
        <v>0</v>
      </c>
      <c r="D12" s="711">
        <v>0</v>
      </c>
      <c r="E12" s="711">
        <v>0</v>
      </c>
      <c r="F12" s="711">
        <v>0</v>
      </c>
      <c r="G12" s="711">
        <v>0</v>
      </c>
      <c r="H12" s="712">
        <v>0</v>
      </c>
      <c r="I12" s="711">
        <v>34362342</v>
      </c>
      <c r="J12" s="711">
        <v>0</v>
      </c>
      <c r="K12" s="712">
        <v>34362342</v>
      </c>
      <c r="L12" s="711">
        <v>0</v>
      </c>
      <c r="M12" s="711">
        <v>0</v>
      </c>
      <c r="N12" s="712">
        <v>34362342</v>
      </c>
      <c r="O12" s="704">
        <f t="shared" si="0"/>
        <v>1.1971771124760491E-2</v>
      </c>
    </row>
    <row r="13" spans="1:16" s="705" customFormat="1" ht="25.5" customHeight="1" x14ac:dyDescent="0.25">
      <c r="A13" s="703"/>
      <c r="B13" s="699" t="s">
        <v>235</v>
      </c>
      <c r="C13" s="720">
        <v>0</v>
      </c>
      <c r="D13" s="711">
        <v>0</v>
      </c>
      <c r="E13" s="711">
        <v>0</v>
      </c>
      <c r="F13" s="711">
        <v>0</v>
      </c>
      <c r="G13" s="711">
        <v>0</v>
      </c>
      <c r="H13" s="712">
        <v>0</v>
      </c>
      <c r="I13" s="711">
        <v>30939193</v>
      </c>
      <c r="J13" s="711">
        <v>0</v>
      </c>
      <c r="K13" s="712">
        <v>30939193</v>
      </c>
      <c r="L13" s="711">
        <v>0</v>
      </c>
      <c r="M13" s="711">
        <v>0</v>
      </c>
      <c r="N13" s="712">
        <v>30939193</v>
      </c>
      <c r="O13" s="704">
        <f t="shared" si="0"/>
        <v>1.0779152869754685E-2</v>
      </c>
    </row>
    <row r="14" spans="1:16" s="705" customFormat="1" ht="25.5" customHeight="1" x14ac:dyDescent="0.25">
      <c r="A14" s="703"/>
      <c r="B14" s="699" t="s">
        <v>236</v>
      </c>
      <c r="C14" s="720">
        <v>0</v>
      </c>
      <c r="D14" s="711">
        <v>0</v>
      </c>
      <c r="E14" s="711">
        <v>0</v>
      </c>
      <c r="F14" s="711">
        <v>0</v>
      </c>
      <c r="G14" s="711">
        <v>0</v>
      </c>
      <c r="H14" s="712">
        <v>0</v>
      </c>
      <c r="I14" s="711">
        <v>19091617</v>
      </c>
      <c r="J14" s="711">
        <v>0</v>
      </c>
      <c r="K14" s="712">
        <v>19091617</v>
      </c>
      <c r="L14" s="711">
        <v>0</v>
      </c>
      <c r="M14" s="711">
        <v>0</v>
      </c>
      <c r="N14" s="712">
        <v>19091617</v>
      </c>
      <c r="O14" s="704">
        <f t="shared" si="0"/>
        <v>6.6514811221419804E-3</v>
      </c>
    </row>
    <row r="15" spans="1:16" s="705" customFormat="1" ht="25.5" customHeight="1" x14ac:dyDescent="0.25">
      <c r="A15" s="703"/>
      <c r="B15" s="699" t="s">
        <v>237</v>
      </c>
      <c r="C15" s="720">
        <v>0</v>
      </c>
      <c r="D15" s="711">
        <v>0</v>
      </c>
      <c r="E15" s="711">
        <v>0</v>
      </c>
      <c r="F15" s="711">
        <v>0</v>
      </c>
      <c r="G15" s="711">
        <v>0</v>
      </c>
      <c r="H15" s="712">
        <v>0</v>
      </c>
      <c r="I15" s="711">
        <v>34774036</v>
      </c>
      <c r="J15" s="711">
        <v>0</v>
      </c>
      <c r="K15" s="712">
        <v>34774036</v>
      </c>
      <c r="L15" s="711">
        <v>0</v>
      </c>
      <c r="M15" s="711">
        <v>0</v>
      </c>
      <c r="N15" s="712">
        <v>34774036</v>
      </c>
      <c r="O15" s="704">
        <f t="shared" si="0"/>
        <v>1.2115204489734193E-2</v>
      </c>
    </row>
    <row r="16" spans="1:16" s="705" customFormat="1" ht="25.5" customHeight="1" x14ac:dyDescent="0.25">
      <c r="A16" s="703"/>
      <c r="B16" s="699" t="s">
        <v>238</v>
      </c>
      <c r="C16" s="720">
        <v>0</v>
      </c>
      <c r="D16" s="711">
        <v>0</v>
      </c>
      <c r="E16" s="711">
        <v>0</v>
      </c>
      <c r="F16" s="711">
        <v>0</v>
      </c>
      <c r="G16" s="711">
        <v>0</v>
      </c>
      <c r="H16" s="712">
        <v>0</v>
      </c>
      <c r="I16" s="711">
        <v>24513376</v>
      </c>
      <c r="J16" s="711">
        <v>0</v>
      </c>
      <c r="K16" s="712">
        <v>24513376</v>
      </c>
      <c r="L16" s="711">
        <v>0</v>
      </c>
      <c r="M16" s="711">
        <v>0</v>
      </c>
      <c r="N16" s="712">
        <v>24513376</v>
      </c>
      <c r="O16" s="704">
        <f t="shared" si="0"/>
        <v>8.5404110979163429E-3</v>
      </c>
    </row>
    <row r="17" spans="1:15" s="705" customFormat="1" ht="25.5" customHeight="1" x14ac:dyDescent="0.25">
      <c r="A17" s="703"/>
      <c r="B17" s="699" t="s">
        <v>239</v>
      </c>
      <c r="C17" s="720">
        <v>0</v>
      </c>
      <c r="D17" s="711">
        <v>0</v>
      </c>
      <c r="E17" s="711">
        <v>0</v>
      </c>
      <c r="F17" s="711">
        <v>0</v>
      </c>
      <c r="G17" s="711">
        <v>0</v>
      </c>
      <c r="H17" s="712">
        <v>0</v>
      </c>
      <c r="I17" s="711">
        <v>16309527</v>
      </c>
      <c r="J17" s="711">
        <v>0</v>
      </c>
      <c r="K17" s="712">
        <v>16309527</v>
      </c>
      <c r="L17" s="711">
        <v>0</v>
      </c>
      <c r="M17" s="711">
        <v>0</v>
      </c>
      <c r="N17" s="712">
        <v>16309527</v>
      </c>
      <c r="O17" s="704">
        <f t="shared" si="0"/>
        <v>5.682206538689988E-3</v>
      </c>
    </row>
    <row r="18" spans="1:15" s="705" customFormat="1" ht="25.5" customHeight="1" x14ac:dyDescent="0.25">
      <c r="A18" s="703"/>
      <c r="B18" s="699" t="s">
        <v>240</v>
      </c>
      <c r="C18" s="720">
        <v>0</v>
      </c>
      <c r="D18" s="711">
        <v>0</v>
      </c>
      <c r="E18" s="711">
        <v>3766537</v>
      </c>
      <c r="F18" s="711">
        <v>0</v>
      </c>
      <c r="G18" s="711">
        <v>0</v>
      </c>
      <c r="H18" s="712">
        <v>3766537</v>
      </c>
      <c r="I18" s="711">
        <v>15878221</v>
      </c>
      <c r="J18" s="711">
        <v>0</v>
      </c>
      <c r="K18" s="712">
        <v>15878221</v>
      </c>
      <c r="L18" s="711">
        <v>0</v>
      </c>
      <c r="M18" s="711">
        <v>0</v>
      </c>
      <c r="N18" s="712">
        <v>19644758</v>
      </c>
      <c r="O18" s="704">
        <f t="shared" si="0"/>
        <v>6.8441943385962357E-3</v>
      </c>
    </row>
    <row r="19" spans="1:15" s="705" customFormat="1" ht="25.5" customHeight="1" x14ac:dyDescent="0.25">
      <c r="A19" s="703"/>
      <c r="B19" s="699" t="s">
        <v>241</v>
      </c>
      <c r="C19" s="720">
        <v>0</v>
      </c>
      <c r="D19" s="711">
        <v>0</v>
      </c>
      <c r="E19" s="711">
        <v>3340426</v>
      </c>
      <c r="F19" s="711">
        <v>0</v>
      </c>
      <c r="G19" s="711">
        <v>0</v>
      </c>
      <c r="H19" s="712">
        <v>3340426</v>
      </c>
      <c r="I19" s="711">
        <v>17488247</v>
      </c>
      <c r="J19" s="711">
        <v>0</v>
      </c>
      <c r="K19" s="712">
        <v>17488247</v>
      </c>
      <c r="L19" s="711">
        <v>0</v>
      </c>
      <c r="M19" s="711">
        <v>0</v>
      </c>
      <c r="N19" s="712">
        <v>20828673</v>
      </c>
      <c r="O19" s="704">
        <f t="shared" si="0"/>
        <v>7.2566679532052409E-3</v>
      </c>
    </row>
    <row r="20" spans="1:15" s="705" customFormat="1" ht="25.5" customHeight="1" x14ac:dyDescent="0.25">
      <c r="A20" s="703"/>
      <c r="B20" s="699" t="s">
        <v>242</v>
      </c>
      <c r="C20" s="720">
        <v>0</v>
      </c>
      <c r="D20" s="711">
        <v>0</v>
      </c>
      <c r="E20" s="711">
        <v>1883063</v>
      </c>
      <c r="F20" s="711">
        <v>0</v>
      </c>
      <c r="G20" s="711">
        <v>0</v>
      </c>
      <c r="H20" s="712">
        <v>1883063</v>
      </c>
      <c r="I20" s="711">
        <v>125330141</v>
      </c>
      <c r="J20" s="711">
        <v>0</v>
      </c>
      <c r="K20" s="712">
        <v>125330141</v>
      </c>
      <c r="L20" s="711">
        <v>0</v>
      </c>
      <c r="M20" s="711">
        <v>0</v>
      </c>
      <c r="N20" s="712">
        <v>127213204</v>
      </c>
      <c r="O20" s="704">
        <f t="shared" si="0"/>
        <v>4.4320825464558435E-2</v>
      </c>
    </row>
    <row r="21" spans="1:15" s="705" customFormat="1" ht="25.5" customHeight="1" x14ac:dyDescent="0.25">
      <c r="A21" s="703"/>
      <c r="B21" s="699" t="s">
        <v>243</v>
      </c>
      <c r="C21" s="720">
        <v>0</v>
      </c>
      <c r="D21" s="711">
        <v>0</v>
      </c>
      <c r="E21" s="711">
        <v>4581149</v>
      </c>
      <c r="F21" s="711">
        <v>0</v>
      </c>
      <c r="G21" s="711">
        <v>0</v>
      </c>
      <c r="H21" s="712">
        <v>4581149</v>
      </c>
      <c r="I21" s="711">
        <v>0</v>
      </c>
      <c r="J21" s="711">
        <v>0</v>
      </c>
      <c r="K21" s="712">
        <v>0</v>
      </c>
      <c r="L21" s="711">
        <v>0</v>
      </c>
      <c r="M21" s="711">
        <v>0</v>
      </c>
      <c r="N21" s="712">
        <v>4581149</v>
      </c>
      <c r="O21" s="704">
        <f t="shared" si="0"/>
        <v>1.5960631355227592E-3</v>
      </c>
    </row>
    <row r="22" spans="1:15" s="689" customFormat="1" ht="25.5" customHeight="1" x14ac:dyDescent="0.25">
      <c r="A22" s="701" t="s">
        <v>244</v>
      </c>
      <c r="B22" s="698"/>
      <c r="C22" s="721">
        <v>0</v>
      </c>
      <c r="D22" s="708">
        <v>0</v>
      </c>
      <c r="E22" s="708">
        <v>14080613</v>
      </c>
      <c r="F22" s="708">
        <v>0</v>
      </c>
      <c r="G22" s="708">
        <v>6270</v>
      </c>
      <c r="H22" s="713">
        <v>14086883</v>
      </c>
      <c r="I22" s="708">
        <v>3649938</v>
      </c>
      <c r="J22" s="708">
        <v>0</v>
      </c>
      <c r="K22" s="713">
        <v>3649938</v>
      </c>
      <c r="L22" s="710">
        <v>0</v>
      </c>
      <c r="M22" s="710">
        <v>0</v>
      </c>
      <c r="N22" s="713">
        <v>17736821</v>
      </c>
      <c r="O22" s="706">
        <f t="shared" si="0"/>
        <v>6.1794729094089545E-3</v>
      </c>
    </row>
    <row r="23" spans="1:15" s="705" customFormat="1" ht="25.5" customHeight="1" x14ac:dyDescent="0.25">
      <c r="A23" s="703"/>
      <c r="B23" s="699" t="s">
        <v>245</v>
      </c>
      <c r="C23" s="720">
        <v>0</v>
      </c>
      <c r="D23" s="711">
        <v>0</v>
      </c>
      <c r="E23" s="711">
        <v>14080613</v>
      </c>
      <c r="F23" s="711">
        <v>0</v>
      </c>
      <c r="G23" s="711">
        <v>6270</v>
      </c>
      <c r="H23" s="712">
        <v>14086883</v>
      </c>
      <c r="I23" s="711">
        <v>3649938</v>
      </c>
      <c r="J23" s="711">
        <v>0</v>
      </c>
      <c r="K23" s="712">
        <v>3649938</v>
      </c>
      <c r="L23" s="711">
        <v>0</v>
      </c>
      <c r="M23" s="711">
        <v>0</v>
      </c>
      <c r="N23" s="712">
        <v>17736821</v>
      </c>
      <c r="O23" s="704">
        <f t="shared" si="0"/>
        <v>6.1794729094089545E-3</v>
      </c>
    </row>
    <row r="24" spans="1:15" s="689" customFormat="1" ht="25.5" customHeight="1" x14ac:dyDescent="0.25">
      <c r="A24" s="701" t="s">
        <v>246</v>
      </c>
      <c r="B24" s="698"/>
      <c r="C24" s="721">
        <v>33631618</v>
      </c>
      <c r="D24" s="708">
        <v>0</v>
      </c>
      <c r="E24" s="708">
        <v>163522949</v>
      </c>
      <c r="F24" s="708">
        <v>401780</v>
      </c>
      <c r="G24" s="708">
        <v>4370982</v>
      </c>
      <c r="H24" s="713">
        <v>201927329</v>
      </c>
      <c r="I24" s="708">
        <v>192803449</v>
      </c>
      <c r="J24" s="708">
        <v>0</v>
      </c>
      <c r="K24" s="713">
        <v>192803449</v>
      </c>
      <c r="L24" s="710">
        <v>0</v>
      </c>
      <c r="M24" s="710">
        <v>0</v>
      </c>
      <c r="N24" s="713">
        <v>394730778</v>
      </c>
      <c r="O24" s="706">
        <f t="shared" si="0"/>
        <v>0.13752341240636753</v>
      </c>
    </row>
    <row r="25" spans="1:15" s="705" customFormat="1" ht="25.5" customHeight="1" x14ac:dyDescent="0.25">
      <c r="A25" s="703"/>
      <c r="B25" s="699" t="s">
        <v>247</v>
      </c>
      <c r="C25" s="720">
        <v>33631618</v>
      </c>
      <c r="D25" s="711">
        <v>0</v>
      </c>
      <c r="E25" s="711">
        <v>163522949</v>
      </c>
      <c r="F25" s="711">
        <v>401780</v>
      </c>
      <c r="G25" s="711">
        <v>4370982</v>
      </c>
      <c r="H25" s="712">
        <v>201927329</v>
      </c>
      <c r="I25" s="711">
        <v>51726</v>
      </c>
      <c r="J25" s="711">
        <v>0</v>
      </c>
      <c r="K25" s="712">
        <v>51726</v>
      </c>
      <c r="L25" s="711">
        <v>0</v>
      </c>
      <c r="M25" s="711">
        <v>0</v>
      </c>
      <c r="N25" s="712">
        <v>201979055</v>
      </c>
      <c r="O25" s="704">
        <f t="shared" si="0"/>
        <v>7.0369098196374713E-2</v>
      </c>
    </row>
    <row r="26" spans="1:15" s="705" customFormat="1" ht="25.5" customHeight="1" x14ac:dyDescent="0.25">
      <c r="A26" s="703"/>
      <c r="B26" s="699" t="s">
        <v>248</v>
      </c>
      <c r="C26" s="720">
        <v>0</v>
      </c>
      <c r="D26" s="711">
        <v>0</v>
      </c>
      <c r="E26" s="711">
        <v>0</v>
      </c>
      <c r="F26" s="711">
        <v>0</v>
      </c>
      <c r="G26" s="711">
        <v>0</v>
      </c>
      <c r="H26" s="712">
        <v>0</v>
      </c>
      <c r="I26" s="711">
        <v>192751723</v>
      </c>
      <c r="J26" s="711">
        <v>0</v>
      </c>
      <c r="K26" s="712">
        <v>192751723</v>
      </c>
      <c r="L26" s="711">
        <v>0</v>
      </c>
      <c r="M26" s="711">
        <v>0</v>
      </c>
      <c r="N26" s="712">
        <v>192751723</v>
      </c>
      <c r="O26" s="704">
        <f t="shared" si="0"/>
        <v>6.7154314209992808E-2</v>
      </c>
    </row>
    <row r="27" spans="1:15" s="689" customFormat="1" ht="25.5" customHeight="1" x14ac:dyDescent="0.25">
      <c r="A27" s="701" t="s">
        <v>249</v>
      </c>
      <c r="B27" s="698"/>
      <c r="C27" s="721">
        <v>24147764</v>
      </c>
      <c r="D27" s="708">
        <v>0</v>
      </c>
      <c r="E27" s="708">
        <v>44697410</v>
      </c>
      <c r="F27" s="708">
        <v>0</v>
      </c>
      <c r="G27" s="708">
        <v>691881</v>
      </c>
      <c r="H27" s="713">
        <v>69537055</v>
      </c>
      <c r="I27" s="708">
        <v>109717648</v>
      </c>
      <c r="J27" s="708">
        <v>0</v>
      </c>
      <c r="K27" s="713">
        <v>109717648</v>
      </c>
      <c r="L27" s="710">
        <v>0</v>
      </c>
      <c r="M27" s="710">
        <v>0</v>
      </c>
      <c r="N27" s="713">
        <v>179254703</v>
      </c>
      <c r="O27" s="706">
        <f t="shared" si="0"/>
        <v>6.2451979476629324E-2</v>
      </c>
    </row>
    <row r="28" spans="1:15" s="705" customFormat="1" ht="25.5" customHeight="1" x14ac:dyDescent="0.25">
      <c r="A28" s="703"/>
      <c r="B28" s="699" t="s">
        <v>250</v>
      </c>
      <c r="C28" s="720">
        <v>10731550</v>
      </c>
      <c r="D28" s="711">
        <v>0</v>
      </c>
      <c r="E28" s="711">
        <v>35217663</v>
      </c>
      <c r="F28" s="711">
        <v>0</v>
      </c>
      <c r="G28" s="711">
        <v>691881</v>
      </c>
      <c r="H28" s="712">
        <v>46641094</v>
      </c>
      <c r="I28" s="711">
        <v>109717648</v>
      </c>
      <c r="J28" s="711">
        <v>0</v>
      </c>
      <c r="K28" s="712">
        <v>109717648</v>
      </c>
      <c r="L28" s="711">
        <v>0</v>
      </c>
      <c r="M28" s="711">
        <v>0</v>
      </c>
      <c r="N28" s="712">
        <v>156358742</v>
      </c>
      <c r="O28" s="704">
        <f t="shared" si="0"/>
        <v>5.4475072525018098E-2</v>
      </c>
    </row>
    <row r="29" spans="1:15" s="705" customFormat="1" ht="25.5" customHeight="1" x14ac:dyDescent="0.25">
      <c r="A29" s="703"/>
      <c r="B29" s="699" t="s">
        <v>251</v>
      </c>
      <c r="C29" s="720">
        <v>1621176</v>
      </c>
      <c r="D29" s="711">
        <v>0</v>
      </c>
      <c r="E29" s="711">
        <v>1128781</v>
      </c>
      <c r="F29" s="711">
        <v>0</v>
      </c>
      <c r="G29" s="711">
        <v>0</v>
      </c>
      <c r="H29" s="712">
        <v>2749957</v>
      </c>
      <c r="I29" s="711">
        <v>0</v>
      </c>
      <c r="J29" s="711">
        <v>0</v>
      </c>
      <c r="K29" s="712">
        <v>0</v>
      </c>
      <c r="L29" s="711">
        <v>0</v>
      </c>
      <c r="M29" s="711">
        <v>0</v>
      </c>
      <c r="N29" s="712">
        <v>2749957</v>
      </c>
      <c r="O29" s="704">
        <f t="shared" si="0"/>
        <v>9.5807951061464283E-4</v>
      </c>
    </row>
    <row r="30" spans="1:15" s="705" customFormat="1" ht="25.5" customHeight="1" x14ac:dyDescent="0.25">
      <c r="A30" s="703"/>
      <c r="B30" s="699" t="s">
        <v>252</v>
      </c>
      <c r="C30" s="720">
        <v>2316855</v>
      </c>
      <c r="D30" s="711">
        <v>0</v>
      </c>
      <c r="E30" s="711">
        <v>1366542</v>
      </c>
      <c r="F30" s="711">
        <v>0</v>
      </c>
      <c r="G30" s="711">
        <v>0</v>
      </c>
      <c r="H30" s="712">
        <v>3683397</v>
      </c>
      <c r="I30" s="711">
        <v>0</v>
      </c>
      <c r="J30" s="711">
        <v>0</v>
      </c>
      <c r="K30" s="712">
        <v>0</v>
      </c>
      <c r="L30" s="711">
        <v>0</v>
      </c>
      <c r="M30" s="711">
        <v>0</v>
      </c>
      <c r="N30" s="712">
        <v>3683397</v>
      </c>
      <c r="O30" s="704">
        <f t="shared" si="0"/>
        <v>1.2832881369270297E-3</v>
      </c>
    </row>
    <row r="31" spans="1:15" s="705" customFormat="1" ht="25.5" customHeight="1" x14ac:dyDescent="0.25">
      <c r="A31" s="703"/>
      <c r="B31" s="699" t="s">
        <v>253</v>
      </c>
      <c r="C31" s="720">
        <v>1451899</v>
      </c>
      <c r="D31" s="711">
        <v>0</v>
      </c>
      <c r="E31" s="711">
        <v>963008</v>
      </c>
      <c r="F31" s="711">
        <v>0</v>
      </c>
      <c r="G31" s="711">
        <v>0</v>
      </c>
      <c r="H31" s="712">
        <v>2414907</v>
      </c>
      <c r="I31" s="711">
        <v>0</v>
      </c>
      <c r="J31" s="711">
        <v>0</v>
      </c>
      <c r="K31" s="712">
        <v>0</v>
      </c>
      <c r="L31" s="711">
        <v>0</v>
      </c>
      <c r="M31" s="711">
        <v>0</v>
      </c>
      <c r="N31" s="712">
        <v>2414907</v>
      </c>
      <c r="O31" s="704">
        <f>IFERROR(N31/$N$40,0)</f>
        <v>8.4134876172241063E-4</v>
      </c>
    </row>
    <row r="32" spans="1:15" s="705" customFormat="1" ht="25.5" customHeight="1" x14ac:dyDescent="0.25">
      <c r="A32" s="703"/>
      <c r="B32" s="699" t="s">
        <v>254</v>
      </c>
      <c r="C32" s="720">
        <v>2996286</v>
      </c>
      <c r="D32" s="711">
        <v>0</v>
      </c>
      <c r="E32" s="711">
        <v>2300664</v>
      </c>
      <c r="F32" s="711">
        <v>0</v>
      </c>
      <c r="G32" s="711">
        <v>0</v>
      </c>
      <c r="H32" s="712">
        <v>5296950</v>
      </c>
      <c r="I32" s="711">
        <v>0</v>
      </c>
      <c r="J32" s="711">
        <v>0</v>
      </c>
      <c r="K32" s="712">
        <v>0</v>
      </c>
      <c r="L32" s="711">
        <v>0</v>
      </c>
      <c r="M32" s="711">
        <v>0</v>
      </c>
      <c r="N32" s="712">
        <v>5296950</v>
      </c>
      <c r="O32" s="704">
        <f t="shared" si="0"/>
        <v>1.8454467701677635E-3</v>
      </c>
    </row>
    <row r="33" spans="1:15" s="705" customFormat="1" ht="25.5" customHeight="1" x14ac:dyDescent="0.25">
      <c r="A33" s="703"/>
      <c r="B33" s="699" t="s">
        <v>255</v>
      </c>
      <c r="C33" s="720">
        <v>3187923</v>
      </c>
      <c r="D33" s="711">
        <v>0</v>
      </c>
      <c r="E33" s="711">
        <v>2600757</v>
      </c>
      <c r="F33" s="711">
        <v>0</v>
      </c>
      <c r="G33" s="711">
        <v>0</v>
      </c>
      <c r="H33" s="712">
        <v>5788680</v>
      </c>
      <c r="I33" s="711">
        <v>0</v>
      </c>
      <c r="J33" s="711">
        <v>0</v>
      </c>
      <c r="K33" s="712">
        <v>0</v>
      </c>
      <c r="L33" s="711">
        <v>0</v>
      </c>
      <c r="M33" s="711">
        <v>0</v>
      </c>
      <c r="N33" s="712">
        <v>5788680</v>
      </c>
      <c r="O33" s="704">
        <f t="shared" si="0"/>
        <v>2.0167645172287315E-3</v>
      </c>
    </row>
    <row r="34" spans="1:15" s="705" customFormat="1" ht="25.5" customHeight="1" x14ac:dyDescent="0.25">
      <c r="A34" s="703"/>
      <c r="B34" s="699" t="s">
        <v>256</v>
      </c>
      <c r="C34" s="720">
        <v>1842075</v>
      </c>
      <c r="D34" s="711">
        <v>0</v>
      </c>
      <c r="E34" s="711">
        <v>1119995</v>
      </c>
      <c r="F34" s="711">
        <v>0</v>
      </c>
      <c r="G34" s="711">
        <v>0</v>
      </c>
      <c r="H34" s="712">
        <v>2962070</v>
      </c>
      <c r="I34" s="711">
        <v>0</v>
      </c>
      <c r="J34" s="711">
        <v>0</v>
      </c>
      <c r="K34" s="712">
        <v>0</v>
      </c>
      <c r="L34" s="711">
        <v>0</v>
      </c>
      <c r="M34" s="711">
        <v>0</v>
      </c>
      <c r="N34" s="712">
        <v>2962070</v>
      </c>
      <c r="O34" s="704">
        <f t="shared" si="0"/>
        <v>1.0319792549506465E-3</v>
      </c>
    </row>
    <row r="35" spans="1:15" s="689" customFormat="1" ht="25.5" customHeight="1" x14ac:dyDescent="0.25">
      <c r="A35" s="701" t="s">
        <v>257</v>
      </c>
      <c r="B35" s="698"/>
      <c r="C35" s="721">
        <v>4461561</v>
      </c>
      <c r="D35" s="708">
        <v>0</v>
      </c>
      <c r="E35" s="708">
        <v>172187827</v>
      </c>
      <c r="F35" s="708">
        <v>0</v>
      </c>
      <c r="G35" s="708">
        <v>525</v>
      </c>
      <c r="H35" s="713">
        <v>176649913</v>
      </c>
      <c r="I35" s="708">
        <v>33659282</v>
      </c>
      <c r="J35" s="708">
        <v>0</v>
      </c>
      <c r="K35" s="713">
        <v>33659282</v>
      </c>
      <c r="L35" s="710">
        <v>0</v>
      </c>
      <c r="M35" s="710">
        <v>0</v>
      </c>
      <c r="N35" s="713">
        <v>210309195</v>
      </c>
      <c r="O35" s="706">
        <f t="shared" si="0"/>
        <v>7.3271302287039208E-2</v>
      </c>
    </row>
    <row r="36" spans="1:15" s="705" customFormat="1" ht="25.5" customHeight="1" x14ac:dyDescent="0.25">
      <c r="A36" s="703"/>
      <c r="B36" s="699" t="s">
        <v>258</v>
      </c>
      <c r="C36" s="720">
        <v>4461561</v>
      </c>
      <c r="D36" s="711">
        <v>0</v>
      </c>
      <c r="E36" s="711">
        <v>170237827</v>
      </c>
      <c r="F36" s="711">
        <v>0</v>
      </c>
      <c r="G36" s="711">
        <v>525</v>
      </c>
      <c r="H36" s="712">
        <v>174699913</v>
      </c>
      <c r="I36" s="711">
        <v>6048942</v>
      </c>
      <c r="J36" s="711">
        <v>0</v>
      </c>
      <c r="K36" s="712">
        <v>6048942</v>
      </c>
      <c r="L36" s="711">
        <v>0</v>
      </c>
      <c r="M36" s="711">
        <v>0</v>
      </c>
      <c r="N36" s="712">
        <v>180748855</v>
      </c>
      <c r="O36" s="704">
        <f t="shared" si="0"/>
        <v>6.2972539040631187E-2</v>
      </c>
    </row>
    <row r="37" spans="1:15" s="705" customFormat="1" ht="25.5" customHeight="1" x14ac:dyDescent="0.25">
      <c r="A37" s="703"/>
      <c r="B37" s="699" t="s">
        <v>259</v>
      </c>
      <c r="C37" s="720">
        <v>0</v>
      </c>
      <c r="D37" s="711">
        <v>0</v>
      </c>
      <c r="E37" s="711">
        <v>1950000</v>
      </c>
      <c r="F37" s="711">
        <v>0</v>
      </c>
      <c r="G37" s="711">
        <v>0</v>
      </c>
      <c r="H37" s="712">
        <v>1950000</v>
      </c>
      <c r="I37" s="711">
        <v>27610340</v>
      </c>
      <c r="J37" s="711">
        <v>0</v>
      </c>
      <c r="K37" s="712">
        <v>27610340</v>
      </c>
      <c r="L37" s="711">
        <v>0</v>
      </c>
      <c r="M37" s="711">
        <v>0</v>
      </c>
      <c r="N37" s="712">
        <v>29560340</v>
      </c>
      <c r="O37" s="704">
        <f t="shared" si="0"/>
        <v>1.0298763246408016E-2</v>
      </c>
    </row>
    <row r="38" spans="1:15" s="689" customFormat="1" ht="25.5" customHeight="1" x14ac:dyDescent="0.25">
      <c r="A38" s="701" t="s">
        <v>260</v>
      </c>
      <c r="B38" s="698"/>
      <c r="C38" s="721">
        <v>930640</v>
      </c>
      <c r="D38" s="708">
        <v>0</v>
      </c>
      <c r="E38" s="708">
        <v>61975327</v>
      </c>
      <c r="F38" s="708">
        <v>453368</v>
      </c>
      <c r="G38" s="708">
        <v>31483</v>
      </c>
      <c r="H38" s="713">
        <v>63390818</v>
      </c>
      <c r="I38" s="708">
        <v>88191642</v>
      </c>
      <c r="J38" s="708">
        <v>0</v>
      </c>
      <c r="K38" s="713">
        <v>88191642</v>
      </c>
      <c r="L38" s="710">
        <v>0</v>
      </c>
      <c r="M38" s="710">
        <v>0</v>
      </c>
      <c r="N38" s="713">
        <v>151582460</v>
      </c>
      <c r="O38" s="706">
        <f t="shared" si="0"/>
        <v>5.2811025443148266E-2</v>
      </c>
    </row>
    <row r="39" spans="1:15" s="705" customFormat="1" ht="25.5" customHeight="1" thickBot="1" x14ac:dyDescent="0.3">
      <c r="A39" s="703"/>
      <c r="B39" s="699" t="s">
        <v>261</v>
      </c>
      <c r="C39" s="722">
        <v>930640</v>
      </c>
      <c r="D39" s="711">
        <v>0</v>
      </c>
      <c r="E39" s="711">
        <v>61975327</v>
      </c>
      <c r="F39" s="711">
        <v>453368</v>
      </c>
      <c r="G39" s="711">
        <v>31483</v>
      </c>
      <c r="H39" s="712">
        <v>63390818</v>
      </c>
      <c r="I39" s="711">
        <v>88191642</v>
      </c>
      <c r="J39" s="711">
        <v>0</v>
      </c>
      <c r="K39" s="712">
        <v>88191642</v>
      </c>
      <c r="L39" s="711">
        <v>0</v>
      </c>
      <c r="M39" s="711">
        <v>0</v>
      </c>
      <c r="N39" s="712">
        <v>151582460</v>
      </c>
      <c r="O39" s="704">
        <f>IFERROR(N39/$N$40,0)</f>
        <v>5.2811025443148266E-2</v>
      </c>
    </row>
    <row r="40" spans="1:15" s="689" customFormat="1" ht="25.5" customHeight="1" thickBot="1" x14ac:dyDescent="0.3">
      <c r="A40" s="892" t="s">
        <v>262</v>
      </c>
      <c r="B40" s="893"/>
      <c r="C40" s="717">
        <v>94563027</v>
      </c>
      <c r="D40" s="717">
        <v>42988627</v>
      </c>
      <c r="E40" s="717">
        <v>768614497</v>
      </c>
      <c r="F40" s="717">
        <v>311592446</v>
      </c>
      <c r="G40" s="717">
        <v>57695127</v>
      </c>
      <c r="H40" s="717">
        <v>1275453724</v>
      </c>
      <c r="I40" s="717">
        <v>1594207644</v>
      </c>
      <c r="J40" s="717">
        <v>619198</v>
      </c>
      <c r="K40" s="717">
        <v>1594826842</v>
      </c>
      <c r="L40" s="717">
        <v>0</v>
      </c>
      <c r="M40" s="717">
        <v>0</v>
      </c>
      <c r="N40" s="717">
        <v>2870280566</v>
      </c>
      <c r="O40" s="718">
        <f t="shared" si="0"/>
        <v>1</v>
      </c>
    </row>
    <row r="41" spans="1:15" x14ac:dyDescent="0.2">
      <c r="A41" s="8"/>
      <c r="B41" s="700"/>
      <c r="C41" s="714"/>
      <c r="D41" s="714"/>
      <c r="E41" s="715"/>
      <c r="F41" s="715"/>
      <c r="G41" s="715"/>
      <c r="H41" s="715"/>
      <c r="I41" s="715"/>
      <c r="J41" s="715"/>
      <c r="K41" s="715"/>
      <c r="L41" s="715"/>
      <c r="M41" s="715"/>
      <c r="N41" s="715"/>
      <c r="O41" s="9"/>
    </row>
  </sheetData>
  <mergeCells count="9">
    <mergeCell ref="A40:B40"/>
    <mergeCell ref="A1:O1"/>
    <mergeCell ref="A3:A4"/>
    <mergeCell ref="B3:B4"/>
    <mergeCell ref="C3:H3"/>
    <mergeCell ref="I3:K3"/>
    <mergeCell ref="L3:M3"/>
    <mergeCell ref="N3:O3"/>
    <mergeCell ref="A2:O2"/>
  </mergeCells>
  <pageMargins left="0.70866141732283472" right="0.70866141732283472" top="0.74803149606299213" bottom="0.74803149606299213" header="0.31496062992125984" footer="0.31496062992125984"/>
  <pageSetup paperSize="9" scale="60"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14"/>
  <sheetViews>
    <sheetView view="pageBreakPreview" zoomScale="60" zoomScaleNormal="85" workbookViewId="0">
      <selection activeCell="C17" sqref="C17"/>
    </sheetView>
  </sheetViews>
  <sheetFormatPr baseColWidth="10" defaultColWidth="11.28515625" defaultRowHeight="11.25" x14ac:dyDescent="0.2"/>
  <cols>
    <col min="1" max="1" width="33" style="4" customWidth="1"/>
    <col min="2" max="2" width="7" style="4" customWidth="1"/>
    <col min="3" max="4" width="15.28515625" style="4" bestFit="1" customWidth="1"/>
    <col min="5" max="5" width="16.28515625" style="4" bestFit="1" customWidth="1"/>
    <col min="6" max="6" width="15.85546875" style="4" bestFit="1" customWidth="1"/>
    <col min="7" max="7" width="14.85546875" style="4" bestFit="1" customWidth="1"/>
    <col min="8" max="9" width="18.42578125" style="4" bestFit="1" customWidth="1"/>
    <col min="10" max="10" width="11.28515625" style="4" bestFit="1" customWidth="1"/>
    <col min="11" max="11" width="18.42578125" style="4" bestFit="1" customWidth="1"/>
    <col min="12" max="12" width="11.7109375" style="4" customWidth="1"/>
    <col min="13" max="13" width="18.7109375" style="4" bestFit="1" customWidth="1"/>
    <col min="14" max="14" width="7" style="4" customWidth="1"/>
    <col min="15" max="16384" width="11.28515625" style="4"/>
  </cols>
  <sheetData>
    <row r="1" spans="1:18" ht="28.5" customHeight="1" x14ac:dyDescent="0.2">
      <c r="A1" s="900" t="s">
        <v>201</v>
      </c>
      <c r="B1" s="900"/>
      <c r="C1" s="900"/>
      <c r="D1" s="900"/>
      <c r="E1" s="900"/>
      <c r="F1" s="900"/>
      <c r="G1" s="900"/>
      <c r="H1" s="900"/>
      <c r="I1" s="900"/>
      <c r="J1" s="900"/>
      <c r="K1" s="900"/>
      <c r="L1" s="900"/>
      <c r="M1" s="900"/>
      <c r="N1" s="900"/>
    </row>
    <row r="2" spans="1:18" ht="20.25" customHeight="1" x14ac:dyDescent="0.2">
      <c r="A2" s="897" t="s">
        <v>226</v>
      </c>
      <c r="B2" s="898"/>
      <c r="C2" s="898"/>
      <c r="D2" s="898"/>
      <c r="E2" s="898"/>
      <c r="F2" s="898"/>
      <c r="G2" s="898"/>
      <c r="H2" s="898"/>
      <c r="I2" s="898"/>
      <c r="J2" s="898"/>
      <c r="K2" s="898"/>
      <c r="L2" s="898"/>
      <c r="M2" s="898"/>
      <c r="N2" s="898"/>
      <c r="O2" s="5"/>
      <c r="P2" s="5"/>
      <c r="Q2" s="5"/>
      <c r="R2" s="5"/>
    </row>
    <row r="3" spans="1:18" ht="30.75" customHeight="1" x14ac:dyDescent="0.25">
      <c r="A3" s="901" t="s">
        <v>33</v>
      </c>
      <c r="B3" s="903" t="s">
        <v>130</v>
      </c>
      <c r="C3" s="903"/>
      <c r="D3" s="903"/>
      <c r="E3" s="903"/>
      <c r="F3" s="903"/>
      <c r="G3" s="903"/>
      <c r="H3" s="903"/>
      <c r="I3" s="903" t="s">
        <v>265</v>
      </c>
      <c r="J3" s="903"/>
      <c r="K3" s="903"/>
      <c r="L3" s="42" t="s">
        <v>131</v>
      </c>
      <c r="M3" s="904" t="s">
        <v>7</v>
      </c>
      <c r="N3" s="904"/>
    </row>
    <row r="4" spans="1:18" s="14" customFormat="1" ht="80.25" customHeight="1" x14ac:dyDescent="0.25">
      <c r="A4" s="902"/>
      <c r="B4" s="72" t="s">
        <v>34</v>
      </c>
      <c r="C4" s="72" t="s">
        <v>35</v>
      </c>
      <c r="D4" s="72" t="s">
        <v>36</v>
      </c>
      <c r="E4" s="72" t="s">
        <v>37</v>
      </c>
      <c r="F4" s="72" t="s">
        <v>38</v>
      </c>
      <c r="G4" s="72" t="s">
        <v>39</v>
      </c>
      <c r="H4" s="73" t="s">
        <v>40</v>
      </c>
      <c r="I4" s="72" t="s">
        <v>41</v>
      </c>
      <c r="J4" s="72" t="s">
        <v>42</v>
      </c>
      <c r="K4" s="73" t="s">
        <v>43</v>
      </c>
      <c r="L4" s="73" t="s">
        <v>44</v>
      </c>
      <c r="M4" s="74" t="s">
        <v>45</v>
      </c>
      <c r="N4" s="74" t="s">
        <v>46</v>
      </c>
    </row>
    <row r="5" spans="1:18" ht="12.75" x14ac:dyDescent="0.2">
      <c r="A5" s="682" t="s">
        <v>47</v>
      </c>
      <c r="B5" s="671">
        <v>0</v>
      </c>
      <c r="C5" s="677">
        <v>94563027</v>
      </c>
      <c r="D5" s="677">
        <v>42988627</v>
      </c>
      <c r="E5" s="677">
        <v>765226001</v>
      </c>
      <c r="F5" s="677">
        <v>311592446</v>
      </c>
      <c r="G5" s="677">
        <v>57695127</v>
      </c>
      <c r="H5" s="678">
        <v>1272065228</v>
      </c>
      <c r="I5" s="671">
        <v>1260832628</v>
      </c>
      <c r="J5" s="677">
        <v>0</v>
      </c>
      <c r="K5" s="678">
        <v>1260832628</v>
      </c>
      <c r="L5" s="674">
        <v>0</v>
      </c>
      <c r="M5" s="690">
        <v>2532897856</v>
      </c>
      <c r="N5" s="691">
        <f>IFERROR(M5/$M$13,0)</f>
        <v>0.88245653961620418</v>
      </c>
    </row>
    <row r="6" spans="1:18" ht="12.75" x14ac:dyDescent="0.2">
      <c r="A6" s="682"/>
      <c r="B6" s="672"/>
      <c r="C6" s="93"/>
      <c r="D6" s="93"/>
      <c r="E6" s="93"/>
      <c r="F6" s="93"/>
      <c r="G6" s="93"/>
      <c r="H6" s="679"/>
      <c r="I6" s="672"/>
      <c r="J6" s="93"/>
      <c r="K6" s="679"/>
      <c r="L6" s="675"/>
      <c r="M6" s="692"/>
      <c r="N6" s="693"/>
    </row>
    <row r="7" spans="1:18" s="689" customFormat="1" ht="25.5" x14ac:dyDescent="0.25">
      <c r="A7" s="684" t="s">
        <v>264</v>
      </c>
      <c r="B7" s="685">
        <v>0</v>
      </c>
      <c r="C7" s="686">
        <v>0</v>
      </c>
      <c r="D7" s="686">
        <v>0</v>
      </c>
      <c r="E7" s="686">
        <v>0</v>
      </c>
      <c r="F7" s="686">
        <v>0</v>
      </c>
      <c r="G7" s="686">
        <v>0</v>
      </c>
      <c r="H7" s="687">
        <v>0</v>
      </c>
      <c r="I7" s="685">
        <v>241657692</v>
      </c>
      <c r="J7" s="686">
        <v>0</v>
      </c>
      <c r="K7" s="687">
        <v>241657692</v>
      </c>
      <c r="L7" s="688">
        <v>0</v>
      </c>
      <c r="M7" s="694">
        <v>241657692</v>
      </c>
      <c r="N7" s="695">
        <f t="shared" ref="N7:N13" si="0">IFERROR(M7/$M$13,0)</f>
        <v>8.4193055850554782E-2</v>
      </c>
    </row>
    <row r="8" spans="1:18" ht="12.75" x14ac:dyDescent="0.2">
      <c r="A8" s="682"/>
      <c r="B8" s="672"/>
      <c r="C8" s="93"/>
      <c r="D8" s="93"/>
      <c r="E8" s="93"/>
      <c r="F8" s="93"/>
      <c r="G8" s="93"/>
      <c r="H8" s="679"/>
      <c r="I8" s="672"/>
      <c r="J8" s="93"/>
      <c r="K8" s="679"/>
      <c r="L8" s="675"/>
      <c r="M8" s="692"/>
      <c r="N8" s="693"/>
    </row>
    <row r="9" spans="1:18" ht="12.75" x14ac:dyDescent="0.2">
      <c r="A9" s="682" t="s">
        <v>50</v>
      </c>
      <c r="B9" s="672">
        <v>0</v>
      </c>
      <c r="C9" s="93">
        <v>0</v>
      </c>
      <c r="D9" s="93">
        <v>0</v>
      </c>
      <c r="E9" s="93">
        <v>3388496</v>
      </c>
      <c r="F9" s="93">
        <v>0</v>
      </c>
      <c r="G9" s="93">
        <v>0</v>
      </c>
      <c r="H9" s="679">
        <v>3388496</v>
      </c>
      <c r="I9" s="672">
        <v>8224988</v>
      </c>
      <c r="J9" s="93">
        <v>619198</v>
      </c>
      <c r="K9" s="679">
        <v>8844186</v>
      </c>
      <c r="L9" s="675">
        <v>0</v>
      </c>
      <c r="M9" s="692">
        <v>12232682</v>
      </c>
      <c r="N9" s="693">
        <f t="shared" si="0"/>
        <v>4.2618419066423763E-3</v>
      </c>
    </row>
    <row r="10" spans="1:18" ht="12.75" x14ac:dyDescent="0.2">
      <c r="A10" s="682"/>
      <c r="B10" s="672"/>
      <c r="C10" s="93"/>
      <c r="D10" s="93"/>
      <c r="E10" s="93"/>
      <c r="F10" s="93"/>
      <c r="G10" s="93"/>
      <c r="H10" s="679"/>
      <c r="I10" s="672"/>
      <c r="J10" s="93"/>
      <c r="K10" s="679"/>
      <c r="L10" s="675"/>
      <c r="M10" s="692"/>
      <c r="N10" s="693"/>
    </row>
    <row r="11" spans="1:18" ht="12.75" x14ac:dyDescent="0.2">
      <c r="A11" s="682" t="s">
        <v>51</v>
      </c>
      <c r="B11" s="672">
        <v>0</v>
      </c>
      <c r="C11" s="93">
        <v>0</v>
      </c>
      <c r="D11" s="93">
        <v>0</v>
      </c>
      <c r="E11" s="93">
        <v>0</v>
      </c>
      <c r="F11" s="93">
        <v>0</v>
      </c>
      <c r="G11" s="93">
        <v>0</v>
      </c>
      <c r="H11" s="679">
        <v>0</v>
      </c>
      <c r="I11" s="672">
        <v>83492336</v>
      </c>
      <c r="J11" s="93">
        <v>0</v>
      </c>
      <c r="K11" s="679">
        <v>83492336</v>
      </c>
      <c r="L11" s="675">
        <v>0</v>
      </c>
      <c r="M11" s="692">
        <v>83492336</v>
      </c>
      <c r="N11" s="693">
        <f t="shared" si="0"/>
        <v>2.9088562626598643E-2</v>
      </c>
    </row>
    <row r="12" spans="1:18" ht="13.5" thickBot="1" x14ac:dyDescent="0.25">
      <c r="A12" s="94"/>
      <c r="B12" s="673"/>
      <c r="C12" s="680"/>
      <c r="D12" s="680"/>
      <c r="E12" s="680"/>
      <c r="F12" s="680"/>
      <c r="G12" s="680"/>
      <c r="H12" s="681"/>
      <c r="I12" s="673"/>
      <c r="J12" s="680"/>
      <c r="K12" s="681"/>
      <c r="L12" s="676"/>
      <c r="M12" s="696"/>
      <c r="N12" s="697"/>
    </row>
    <row r="13" spans="1:18" ht="15.75" thickBot="1" x14ac:dyDescent="0.3">
      <c r="A13" s="683" t="s">
        <v>262</v>
      </c>
      <c r="B13" s="669">
        <v>0</v>
      </c>
      <c r="C13" s="669">
        <v>94563027</v>
      </c>
      <c r="D13" s="669">
        <v>42988627</v>
      </c>
      <c r="E13" s="669">
        <v>768614497</v>
      </c>
      <c r="F13" s="669">
        <v>311592446</v>
      </c>
      <c r="G13" s="669">
        <v>57695127</v>
      </c>
      <c r="H13" s="669">
        <v>1275453724</v>
      </c>
      <c r="I13" s="669">
        <v>1594207644</v>
      </c>
      <c r="J13" s="669">
        <v>619198</v>
      </c>
      <c r="K13" s="669">
        <v>1594826842</v>
      </c>
      <c r="L13" s="669">
        <v>0</v>
      </c>
      <c r="M13" s="669">
        <v>2870280566</v>
      </c>
      <c r="N13" s="670">
        <f t="shared" si="0"/>
        <v>1</v>
      </c>
    </row>
    <row r="14" spans="1:18" x14ac:dyDescent="0.2">
      <c r="A14" s="8"/>
    </row>
  </sheetData>
  <mergeCells count="6">
    <mergeCell ref="A1:N1"/>
    <mergeCell ref="A3:A4"/>
    <mergeCell ref="B3:H3"/>
    <mergeCell ref="I3:K3"/>
    <mergeCell ref="M3:N3"/>
    <mergeCell ref="A2:N2"/>
  </mergeCells>
  <pageMargins left="0.70866141732283472" right="0.70866141732283472" top="0.74803149606299213" bottom="0.74803149606299213" header="0.31496062992125984" footer="0.31496062992125984"/>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812BB-3078-41EB-90E2-2CB8A7C8C0FD}">
  <sheetPr>
    <pageSetUpPr fitToPage="1"/>
  </sheetPr>
  <dimension ref="A1:U58"/>
  <sheetViews>
    <sheetView view="pageBreakPreview" zoomScale="60" zoomScaleNormal="70" workbookViewId="0">
      <pane ySplit="4" topLeftCell="A5" activePane="bottomLeft" state="frozen"/>
      <selection pane="bottomLeft" activeCell="D19" sqref="D19"/>
    </sheetView>
  </sheetViews>
  <sheetFormatPr baseColWidth="10" defaultColWidth="11.42578125" defaultRowHeight="12" x14ac:dyDescent="0.2"/>
  <cols>
    <col min="1" max="1" width="29.7109375" style="15" customWidth="1"/>
    <col min="2" max="2" width="18.28515625" style="15" bestFit="1" customWidth="1"/>
    <col min="3" max="3" width="8" style="15" customWidth="1"/>
    <col min="4" max="4" width="17.28515625" style="15" bestFit="1" customWidth="1"/>
    <col min="5" max="5" width="12.7109375" style="15" bestFit="1" customWidth="1"/>
    <col min="6" max="7" width="18.85546875" style="15" bestFit="1" customWidth="1"/>
    <col min="8" max="8" width="17.28515625" style="15" bestFit="1" customWidth="1"/>
    <col min="9" max="9" width="21.140625" style="15" bestFit="1" customWidth="1"/>
    <col min="10" max="10" width="8.7109375" style="15" customWidth="1"/>
    <col min="11" max="11" width="15.140625" style="15" bestFit="1" customWidth="1"/>
    <col min="12" max="12" width="16.5703125" style="15" bestFit="1" customWidth="1"/>
    <col min="13" max="13" width="15.140625" style="15" bestFit="1" customWidth="1"/>
    <col min="14" max="15" width="8.7109375" style="15" customWidth="1"/>
    <col min="16" max="16" width="15.42578125" style="15" bestFit="1" customWidth="1"/>
    <col min="17" max="17" width="8.7109375" style="15" customWidth="1"/>
    <col min="18" max="18" width="11.42578125" style="15"/>
    <col min="19" max="19" width="26" style="15" customWidth="1"/>
    <col min="20" max="16384" width="11.42578125" style="15"/>
  </cols>
  <sheetData>
    <row r="1" spans="1:21" ht="27" customHeight="1" x14ac:dyDescent="0.2">
      <c r="A1" s="906" t="s">
        <v>202</v>
      </c>
      <c r="B1" s="906"/>
      <c r="C1" s="906"/>
      <c r="D1" s="906"/>
      <c r="E1" s="906"/>
      <c r="F1" s="906"/>
      <c r="G1" s="906"/>
      <c r="H1" s="906"/>
      <c r="I1" s="906"/>
      <c r="J1" s="906"/>
      <c r="K1" s="906"/>
      <c r="L1" s="906"/>
      <c r="M1" s="906"/>
      <c r="N1" s="906"/>
      <c r="O1" s="906"/>
      <c r="P1" s="906"/>
      <c r="Q1" s="906"/>
    </row>
    <row r="2" spans="1:21" ht="20.25" customHeight="1" x14ac:dyDescent="0.2">
      <c r="A2" s="40" t="s">
        <v>226</v>
      </c>
      <c r="B2" s="907"/>
      <c r="C2" s="907"/>
      <c r="D2" s="907"/>
      <c r="E2" s="907"/>
      <c r="F2" s="907"/>
      <c r="G2" s="907"/>
      <c r="H2" s="907"/>
      <c r="I2" s="907"/>
      <c r="J2" s="907"/>
      <c r="K2" s="907"/>
      <c r="L2" s="907"/>
      <c r="M2" s="907"/>
      <c r="N2" s="907"/>
      <c r="O2" s="907"/>
      <c r="P2" s="907"/>
      <c r="Q2" s="907"/>
      <c r="R2" s="16"/>
      <c r="S2" s="16"/>
      <c r="T2" s="16"/>
      <c r="U2" s="16"/>
    </row>
    <row r="3" spans="1:21" ht="38.25" customHeight="1" x14ac:dyDescent="0.2">
      <c r="A3" s="908" t="s">
        <v>57</v>
      </c>
      <c r="B3" s="909" t="s">
        <v>58</v>
      </c>
      <c r="C3" s="910" t="s">
        <v>59</v>
      </c>
      <c r="D3" s="910"/>
      <c r="E3" s="910"/>
      <c r="F3" s="910"/>
      <c r="G3" s="910"/>
      <c r="H3" s="910"/>
      <c r="I3" s="910"/>
      <c r="J3" s="911" t="s">
        <v>5</v>
      </c>
      <c r="K3" s="911"/>
      <c r="L3" s="911"/>
      <c r="M3" s="911"/>
      <c r="N3" s="911" t="s">
        <v>6</v>
      </c>
      <c r="O3" s="911"/>
      <c r="P3" s="911" t="s">
        <v>7</v>
      </c>
      <c r="Q3" s="911"/>
    </row>
    <row r="4" spans="1:21" ht="112.5" customHeight="1" x14ac:dyDescent="0.2">
      <c r="A4" s="908"/>
      <c r="B4" s="909"/>
      <c r="C4" s="41" t="s">
        <v>60</v>
      </c>
      <c r="D4" s="41" t="s">
        <v>61</v>
      </c>
      <c r="E4" s="41" t="s">
        <v>62</v>
      </c>
      <c r="F4" s="41" t="s">
        <v>63</v>
      </c>
      <c r="G4" s="41" t="s">
        <v>64</v>
      </c>
      <c r="H4" s="41" t="s">
        <v>65</v>
      </c>
      <c r="I4" s="41" t="s">
        <v>8</v>
      </c>
      <c r="J4" s="41" t="s">
        <v>64</v>
      </c>
      <c r="K4" s="41" t="s">
        <v>66</v>
      </c>
      <c r="L4" s="41" t="s">
        <v>67</v>
      </c>
      <c r="M4" s="41" t="s">
        <v>9</v>
      </c>
      <c r="N4" s="41" t="s">
        <v>68</v>
      </c>
      <c r="O4" s="41" t="s">
        <v>11</v>
      </c>
      <c r="P4" s="41" t="s">
        <v>69</v>
      </c>
      <c r="Q4" s="41" t="s">
        <v>13</v>
      </c>
    </row>
    <row r="5" spans="1:21" ht="15" x14ac:dyDescent="0.25">
      <c r="A5" s="912" t="s">
        <v>266</v>
      </c>
      <c r="B5" s="96">
        <v>2021</v>
      </c>
      <c r="C5" s="92">
        <v>0</v>
      </c>
      <c r="D5" s="92">
        <v>0</v>
      </c>
      <c r="E5" s="92">
        <v>0</v>
      </c>
      <c r="F5" s="92">
        <v>0</v>
      </c>
      <c r="G5" s="92">
        <v>0</v>
      </c>
      <c r="H5" s="92">
        <v>0</v>
      </c>
      <c r="I5" s="92">
        <v>0</v>
      </c>
      <c r="J5" s="92">
        <v>0</v>
      </c>
      <c r="K5" s="92">
        <v>10484239</v>
      </c>
      <c r="L5" s="92">
        <v>0</v>
      </c>
      <c r="M5" s="92">
        <v>10484239</v>
      </c>
      <c r="N5" s="92">
        <v>0</v>
      </c>
      <c r="O5" s="92">
        <v>0</v>
      </c>
      <c r="P5" s="92">
        <v>10484239</v>
      </c>
      <c r="Q5" s="657">
        <f>P5/P29</f>
        <v>4.8125398555478767E-3</v>
      </c>
      <c r="R5"/>
    </row>
    <row r="6" spans="1:21" ht="15" x14ac:dyDescent="0.25">
      <c r="A6" s="913"/>
      <c r="B6" s="96">
        <v>2022</v>
      </c>
      <c r="C6" s="92">
        <v>0</v>
      </c>
      <c r="D6" s="92">
        <v>0</v>
      </c>
      <c r="E6" s="92">
        <v>0</v>
      </c>
      <c r="F6" s="92">
        <v>0</v>
      </c>
      <c r="G6" s="92">
        <v>0</v>
      </c>
      <c r="H6" s="92">
        <v>0</v>
      </c>
      <c r="I6" s="92">
        <v>0</v>
      </c>
      <c r="J6" s="92">
        <v>0</v>
      </c>
      <c r="K6" s="92">
        <v>0</v>
      </c>
      <c r="L6" s="92">
        <v>0</v>
      </c>
      <c r="M6" s="92">
        <v>0</v>
      </c>
      <c r="N6" s="92">
        <v>0</v>
      </c>
      <c r="O6" s="92">
        <v>0</v>
      </c>
      <c r="P6" s="92">
        <v>0</v>
      </c>
      <c r="Q6" s="657">
        <f t="shared" ref="Q6:Q7" si="0">P6/P30</f>
        <v>0</v>
      </c>
      <c r="R6"/>
    </row>
    <row r="7" spans="1:21" ht="15" x14ac:dyDescent="0.25">
      <c r="A7" s="95"/>
      <c r="B7" s="96">
        <v>2023</v>
      </c>
      <c r="C7" s="92">
        <v>0</v>
      </c>
      <c r="D7" s="92">
        <v>0</v>
      </c>
      <c r="E7" s="92">
        <v>0</v>
      </c>
      <c r="F7" s="92">
        <v>0</v>
      </c>
      <c r="G7" s="92">
        <v>0</v>
      </c>
      <c r="H7" s="92">
        <v>0</v>
      </c>
      <c r="I7" s="92">
        <v>0</v>
      </c>
      <c r="J7" s="92">
        <v>0</v>
      </c>
      <c r="K7" s="92">
        <v>0</v>
      </c>
      <c r="L7" s="92">
        <v>0</v>
      </c>
      <c r="M7" s="92">
        <v>0</v>
      </c>
      <c r="N7" s="92">
        <v>0</v>
      </c>
      <c r="O7" s="92">
        <v>0</v>
      </c>
      <c r="P7" s="92">
        <v>0</v>
      </c>
      <c r="Q7" s="657">
        <f t="shared" si="0"/>
        <v>0</v>
      </c>
      <c r="R7"/>
    </row>
    <row r="8" spans="1:21" ht="15" x14ac:dyDescent="0.25">
      <c r="A8" s="668"/>
      <c r="B8" s="98" t="s">
        <v>132</v>
      </c>
      <c r="C8" s="99">
        <f>IFERROR(C7/C6-1,0)</f>
        <v>0</v>
      </c>
      <c r="D8" s="99">
        <f t="shared" ref="D8:P8" si="1">IFERROR(D7/D6-1,0)</f>
        <v>0</v>
      </c>
      <c r="E8" s="99">
        <f t="shared" si="1"/>
        <v>0</v>
      </c>
      <c r="F8" s="99">
        <f t="shared" si="1"/>
        <v>0</v>
      </c>
      <c r="G8" s="99">
        <f t="shared" si="1"/>
        <v>0</v>
      </c>
      <c r="H8" s="99">
        <f t="shared" si="1"/>
        <v>0</v>
      </c>
      <c r="I8" s="99">
        <f t="shared" si="1"/>
        <v>0</v>
      </c>
      <c r="J8" s="99">
        <f t="shared" si="1"/>
        <v>0</v>
      </c>
      <c r="K8" s="99">
        <f t="shared" si="1"/>
        <v>0</v>
      </c>
      <c r="L8" s="99">
        <f t="shared" si="1"/>
        <v>0</v>
      </c>
      <c r="M8" s="99">
        <f t="shared" si="1"/>
        <v>0</v>
      </c>
      <c r="N8" s="99">
        <f t="shared" si="1"/>
        <v>0</v>
      </c>
      <c r="O8" s="99">
        <f t="shared" si="1"/>
        <v>0</v>
      </c>
      <c r="P8" s="99">
        <f t="shared" si="1"/>
        <v>0</v>
      </c>
      <c r="Q8" s="99"/>
      <c r="R8"/>
    </row>
    <row r="9" spans="1:21" ht="21.75" customHeight="1" x14ac:dyDescent="0.25">
      <c r="A9" s="95" t="s">
        <v>267</v>
      </c>
      <c r="B9" s="96">
        <v>2021</v>
      </c>
      <c r="C9" s="92">
        <v>0</v>
      </c>
      <c r="D9" s="92">
        <v>0</v>
      </c>
      <c r="E9" s="92">
        <v>0</v>
      </c>
      <c r="F9" s="92">
        <v>0</v>
      </c>
      <c r="G9" s="92">
        <v>0</v>
      </c>
      <c r="H9" s="92">
        <v>0</v>
      </c>
      <c r="I9" s="92">
        <v>0</v>
      </c>
      <c r="J9" s="92">
        <v>0</v>
      </c>
      <c r="K9" s="92">
        <v>9121656</v>
      </c>
      <c r="L9" s="92">
        <v>0</v>
      </c>
      <c r="M9" s="92">
        <v>9121656</v>
      </c>
      <c r="N9" s="92">
        <v>0</v>
      </c>
      <c r="O9" s="92">
        <v>0</v>
      </c>
      <c r="P9" s="92">
        <v>9121656</v>
      </c>
      <c r="Q9" s="657">
        <f>P9/P29</f>
        <v>4.1870786280813919E-3</v>
      </c>
      <c r="R9"/>
      <c r="S9" s="659"/>
    </row>
    <row r="10" spans="1:21" ht="15" x14ac:dyDescent="0.25">
      <c r="A10" s="95"/>
      <c r="B10" s="96">
        <v>2022</v>
      </c>
      <c r="C10" s="92">
        <v>0</v>
      </c>
      <c r="D10" s="92">
        <v>0</v>
      </c>
      <c r="E10" s="92">
        <v>0</v>
      </c>
      <c r="F10" s="92">
        <v>0</v>
      </c>
      <c r="G10" s="92">
        <v>0</v>
      </c>
      <c r="H10" s="92">
        <v>0</v>
      </c>
      <c r="I10" s="92">
        <v>0</v>
      </c>
      <c r="J10" s="92">
        <v>0</v>
      </c>
      <c r="K10" s="92">
        <v>33537189</v>
      </c>
      <c r="L10" s="92">
        <v>0</v>
      </c>
      <c r="M10" s="92">
        <v>33537189</v>
      </c>
      <c r="N10" s="92">
        <v>0</v>
      </c>
      <c r="O10" s="92">
        <v>0</v>
      </c>
      <c r="P10" s="92">
        <v>33537189</v>
      </c>
      <c r="Q10" s="657">
        <f t="shared" ref="Q10:Q11" si="2">P10/P30</f>
        <v>1.311595303082491E-2</v>
      </c>
      <c r="R10"/>
    </row>
    <row r="11" spans="1:21" ht="15" x14ac:dyDescent="0.25">
      <c r="A11" s="95"/>
      <c r="B11" s="96">
        <v>2023</v>
      </c>
      <c r="C11" s="92">
        <v>0</v>
      </c>
      <c r="D11" s="92">
        <v>0</v>
      </c>
      <c r="E11" s="92">
        <v>0</v>
      </c>
      <c r="F11" s="92">
        <v>0</v>
      </c>
      <c r="G11" s="92">
        <v>0</v>
      </c>
      <c r="H11" s="92">
        <v>0</v>
      </c>
      <c r="I11" s="92">
        <v>0</v>
      </c>
      <c r="J11" s="92">
        <v>0</v>
      </c>
      <c r="K11" s="92">
        <v>0</v>
      </c>
      <c r="L11" s="92">
        <v>0</v>
      </c>
      <c r="M11" s="92">
        <v>0</v>
      </c>
      <c r="N11" s="92">
        <v>0</v>
      </c>
      <c r="O11" s="92">
        <v>0</v>
      </c>
      <c r="P11" s="92">
        <v>0</v>
      </c>
      <c r="Q11" s="657">
        <f t="shared" si="2"/>
        <v>0</v>
      </c>
      <c r="R11"/>
    </row>
    <row r="12" spans="1:21" ht="15" x14ac:dyDescent="0.25">
      <c r="A12" s="668"/>
      <c r="B12" s="98" t="s">
        <v>132</v>
      </c>
      <c r="C12" s="99">
        <f>IFERROR(C11/C10-1,0)</f>
        <v>0</v>
      </c>
      <c r="D12" s="99">
        <f t="shared" ref="D12:P12" si="3">IFERROR(D11/D10-1,0)</f>
        <v>0</v>
      </c>
      <c r="E12" s="99">
        <f t="shared" si="3"/>
        <v>0</v>
      </c>
      <c r="F12" s="99">
        <f t="shared" si="3"/>
        <v>0</v>
      </c>
      <c r="G12" s="99">
        <f t="shared" si="3"/>
        <v>0</v>
      </c>
      <c r="H12" s="99">
        <f t="shared" si="3"/>
        <v>0</v>
      </c>
      <c r="I12" s="99">
        <f t="shared" si="3"/>
        <v>0</v>
      </c>
      <c r="J12" s="99">
        <f t="shared" si="3"/>
        <v>0</v>
      </c>
      <c r="K12" s="99">
        <f t="shared" si="3"/>
        <v>-1</v>
      </c>
      <c r="L12" s="99">
        <f t="shared" si="3"/>
        <v>0</v>
      </c>
      <c r="M12" s="99">
        <f t="shared" si="3"/>
        <v>-1</v>
      </c>
      <c r="N12" s="99">
        <f t="shared" si="3"/>
        <v>0</v>
      </c>
      <c r="O12" s="99">
        <f t="shared" si="3"/>
        <v>0</v>
      </c>
      <c r="P12" s="99">
        <f t="shared" si="3"/>
        <v>-1</v>
      </c>
      <c r="Q12" s="99"/>
      <c r="R12"/>
    </row>
    <row r="13" spans="1:21" ht="15" x14ac:dyDescent="0.25">
      <c r="A13" s="95" t="s">
        <v>268</v>
      </c>
      <c r="B13" s="96">
        <v>2021</v>
      </c>
      <c r="C13" s="92">
        <v>0</v>
      </c>
      <c r="D13" s="92">
        <v>92618254</v>
      </c>
      <c r="E13" s="92">
        <v>0</v>
      </c>
      <c r="F13" s="92">
        <v>660233093</v>
      </c>
      <c r="G13" s="92">
        <v>128185351</v>
      </c>
      <c r="H13" s="92">
        <v>56080103</v>
      </c>
      <c r="I13" s="92">
        <v>937116801</v>
      </c>
      <c r="J13" s="92">
        <v>0</v>
      </c>
      <c r="K13" s="92">
        <v>1113332446</v>
      </c>
      <c r="L13" s="92">
        <v>434368</v>
      </c>
      <c r="M13" s="92">
        <v>1113766814</v>
      </c>
      <c r="N13" s="92">
        <v>0</v>
      </c>
      <c r="O13" s="92">
        <v>0</v>
      </c>
      <c r="P13" s="92">
        <v>2050883615</v>
      </c>
      <c r="Q13" s="660">
        <f>P13/P29</f>
        <v>0.94140920826753449</v>
      </c>
      <c r="R13"/>
    </row>
    <row r="14" spans="1:21" ht="15" x14ac:dyDescent="0.25">
      <c r="A14" s="95"/>
      <c r="B14" s="96">
        <v>2022</v>
      </c>
      <c r="C14" s="92">
        <v>0</v>
      </c>
      <c r="D14" s="92">
        <v>91986095</v>
      </c>
      <c r="E14" s="92">
        <v>0</v>
      </c>
      <c r="F14" s="92">
        <v>724070923</v>
      </c>
      <c r="G14" s="92">
        <v>313964632</v>
      </c>
      <c r="H14" s="92">
        <v>55640737</v>
      </c>
      <c r="I14" s="92">
        <v>1185662387</v>
      </c>
      <c r="J14" s="92">
        <v>0</v>
      </c>
      <c r="K14" s="92">
        <v>1236268917</v>
      </c>
      <c r="L14" s="92">
        <v>800000</v>
      </c>
      <c r="M14" s="92">
        <v>1237068917</v>
      </c>
      <c r="N14" s="92">
        <v>0</v>
      </c>
      <c r="O14" s="92">
        <v>0</v>
      </c>
      <c r="P14" s="92">
        <v>2422731304</v>
      </c>
      <c r="Q14" s="660">
        <f t="shared" ref="Q14:Q15" si="4">P14/P30</f>
        <v>0.94749831268128004</v>
      </c>
      <c r="R14"/>
    </row>
    <row r="15" spans="1:21" ht="15" x14ac:dyDescent="0.25">
      <c r="A15" s="658"/>
      <c r="B15" s="96">
        <v>2023</v>
      </c>
      <c r="C15" s="92">
        <v>0</v>
      </c>
      <c r="D15" s="92">
        <v>94563027</v>
      </c>
      <c r="E15" s="92">
        <v>0</v>
      </c>
      <c r="F15" s="92">
        <v>768589895</v>
      </c>
      <c r="G15" s="92">
        <v>311592446</v>
      </c>
      <c r="H15" s="92">
        <v>57695127</v>
      </c>
      <c r="I15" s="92">
        <v>1232440495</v>
      </c>
      <c r="J15" s="92">
        <v>0</v>
      </c>
      <c r="K15" s="92">
        <v>1550925277</v>
      </c>
      <c r="L15" s="92">
        <v>619198</v>
      </c>
      <c r="M15" s="92">
        <v>1551544475</v>
      </c>
      <c r="N15" s="92">
        <v>0</v>
      </c>
      <c r="O15" s="92">
        <v>0</v>
      </c>
      <c r="P15" s="92">
        <v>2783984970</v>
      </c>
      <c r="Q15" s="660">
        <f t="shared" si="4"/>
        <v>0.969934787204353</v>
      </c>
      <c r="R15"/>
    </row>
    <row r="16" spans="1:21" ht="15" x14ac:dyDescent="0.25">
      <c r="A16" s="668"/>
      <c r="B16" s="98" t="s">
        <v>132</v>
      </c>
      <c r="C16" s="99">
        <f>IFERROR(C15/C14-1,0)</f>
        <v>0</v>
      </c>
      <c r="D16" s="99">
        <f t="shared" ref="D16:P16" si="5">IFERROR(D15/D14-1,0)</f>
        <v>2.8014364562382932E-2</v>
      </c>
      <c r="E16" s="99">
        <f t="shared" si="5"/>
        <v>0</v>
      </c>
      <c r="F16" s="99">
        <f t="shared" si="5"/>
        <v>6.1484269822004611E-2</v>
      </c>
      <c r="G16" s="99">
        <f t="shared" si="5"/>
        <v>-7.5555835219044409E-3</v>
      </c>
      <c r="H16" s="99">
        <f t="shared" si="5"/>
        <v>3.6922408126980777E-2</v>
      </c>
      <c r="I16" s="99">
        <f t="shared" si="5"/>
        <v>3.9453143249622125E-2</v>
      </c>
      <c r="J16" s="99">
        <f t="shared" si="5"/>
        <v>0</v>
      </c>
      <c r="K16" s="99">
        <f t="shared" si="5"/>
        <v>0.25452096681647784</v>
      </c>
      <c r="L16" s="99">
        <f t="shared" si="5"/>
        <v>-0.2260025</v>
      </c>
      <c r="M16" s="99">
        <f t="shared" si="5"/>
        <v>0.25421021713376368</v>
      </c>
      <c r="N16" s="99">
        <f t="shared" si="5"/>
        <v>0</v>
      </c>
      <c r="O16" s="99">
        <f t="shared" si="5"/>
        <v>0</v>
      </c>
      <c r="P16" s="99">
        <f t="shared" si="5"/>
        <v>0.14911008307176266</v>
      </c>
      <c r="Q16" s="99"/>
      <c r="R16"/>
    </row>
    <row r="17" spans="1:20" ht="15" x14ac:dyDescent="0.25">
      <c r="A17" s="95" t="s">
        <v>269</v>
      </c>
      <c r="B17" s="96">
        <v>2021</v>
      </c>
      <c r="C17" s="92">
        <v>0</v>
      </c>
      <c r="D17" s="92">
        <v>0</v>
      </c>
      <c r="E17" s="92">
        <v>0</v>
      </c>
      <c r="F17" s="92">
        <v>0</v>
      </c>
      <c r="G17" s="92">
        <v>0</v>
      </c>
      <c r="H17" s="92">
        <v>0</v>
      </c>
      <c r="I17" s="92">
        <v>0</v>
      </c>
      <c r="J17" s="92">
        <v>0</v>
      </c>
      <c r="K17" s="92">
        <v>63078256</v>
      </c>
      <c r="L17" s="92">
        <v>0</v>
      </c>
      <c r="M17" s="92">
        <v>63078256</v>
      </c>
      <c r="N17" s="92">
        <v>0</v>
      </c>
      <c r="O17" s="92">
        <v>0</v>
      </c>
      <c r="P17" s="92">
        <v>63078256</v>
      </c>
      <c r="Q17" s="661">
        <f>P17/P29</f>
        <v>2.8954568950445712E-2</v>
      </c>
      <c r="R17"/>
    </row>
    <row r="18" spans="1:20" ht="15" x14ac:dyDescent="0.25">
      <c r="A18" s="95"/>
      <c r="B18" s="96">
        <v>2022</v>
      </c>
      <c r="C18" s="92">
        <v>0</v>
      </c>
      <c r="D18" s="92">
        <v>0</v>
      </c>
      <c r="E18" s="92">
        <v>0</v>
      </c>
      <c r="F18" s="92">
        <v>0</v>
      </c>
      <c r="G18" s="92">
        <v>0</v>
      </c>
      <c r="H18" s="92">
        <v>0</v>
      </c>
      <c r="I18" s="92">
        <v>0</v>
      </c>
      <c r="J18" s="92">
        <v>0</v>
      </c>
      <c r="K18" s="92">
        <v>57051703</v>
      </c>
      <c r="L18" s="92">
        <v>0</v>
      </c>
      <c r="M18" s="92">
        <v>57051703</v>
      </c>
      <c r="N18" s="92">
        <v>0</v>
      </c>
      <c r="O18" s="92">
        <v>0</v>
      </c>
      <c r="P18" s="92">
        <v>57051703</v>
      </c>
      <c r="Q18" s="661">
        <f t="shared" ref="Q18:Q19" si="6">P18/P30</f>
        <v>2.2312169838580465E-2</v>
      </c>
      <c r="R18"/>
    </row>
    <row r="19" spans="1:20" ht="15" x14ac:dyDescent="0.25">
      <c r="A19" s="658"/>
      <c r="B19" s="96">
        <v>2023</v>
      </c>
      <c r="C19" s="92">
        <v>0</v>
      </c>
      <c r="D19" s="92">
        <v>0</v>
      </c>
      <c r="E19" s="92">
        <v>0</v>
      </c>
      <c r="F19" s="92">
        <v>0</v>
      </c>
      <c r="G19" s="92">
        <v>0</v>
      </c>
      <c r="H19" s="92">
        <v>0</v>
      </c>
      <c r="I19" s="92">
        <v>0</v>
      </c>
      <c r="J19" s="92">
        <v>0</v>
      </c>
      <c r="K19" s="92">
        <v>43282367</v>
      </c>
      <c r="L19" s="92">
        <v>0</v>
      </c>
      <c r="M19" s="92">
        <v>43282367</v>
      </c>
      <c r="N19" s="92">
        <v>0</v>
      </c>
      <c r="O19" s="92">
        <v>0</v>
      </c>
      <c r="P19" s="92">
        <v>43282367</v>
      </c>
      <c r="Q19" s="661">
        <f t="shared" si="6"/>
        <v>1.5079489967880721E-2</v>
      </c>
      <c r="R19"/>
    </row>
    <row r="20" spans="1:20" ht="15" x14ac:dyDescent="0.25">
      <c r="A20" s="668"/>
      <c r="B20" s="98" t="s">
        <v>132</v>
      </c>
      <c r="C20" s="99">
        <f>IFERROR(C19/C18-1,0)</f>
        <v>0</v>
      </c>
      <c r="D20" s="99">
        <f t="shared" ref="D20:P20" si="7">IFERROR(D19/D18-1,0)</f>
        <v>0</v>
      </c>
      <c r="E20" s="99">
        <f t="shared" si="7"/>
        <v>0</v>
      </c>
      <c r="F20" s="99">
        <f t="shared" si="7"/>
        <v>0</v>
      </c>
      <c r="G20" s="99">
        <f t="shared" si="7"/>
        <v>0</v>
      </c>
      <c r="H20" s="99">
        <f t="shared" si="7"/>
        <v>0</v>
      </c>
      <c r="I20" s="99">
        <f t="shared" si="7"/>
        <v>0</v>
      </c>
      <c r="J20" s="99">
        <f t="shared" si="7"/>
        <v>0</v>
      </c>
      <c r="K20" s="99">
        <f t="shared" si="7"/>
        <v>-0.24134837832974065</v>
      </c>
      <c r="L20" s="99">
        <f t="shared" si="7"/>
        <v>0</v>
      </c>
      <c r="M20" s="99">
        <f t="shared" si="7"/>
        <v>-0.24134837832974065</v>
      </c>
      <c r="N20" s="99">
        <f t="shared" si="7"/>
        <v>0</v>
      </c>
      <c r="O20" s="99">
        <f t="shared" si="7"/>
        <v>0</v>
      </c>
      <c r="P20" s="99">
        <f t="shared" si="7"/>
        <v>-0.24134837832974065</v>
      </c>
      <c r="Q20" s="99"/>
      <c r="R20"/>
    </row>
    <row r="21" spans="1:20" ht="15" x14ac:dyDescent="0.25">
      <c r="A21" s="95" t="s">
        <v>270</v>
      </c>
      <c r="B21" s="96">
        <v>2021</v>
      </c>
      <c r="C21" s="97">
        <v>0</v>
      </c>
      <c r="D21" s="97"/>
      <c r="E21" s="97"/>
      <c r="F21" s="97"/>
      <c r="G21" s="97"/>
      <c r="H21" s="97"/>
      <c r="I21" s="97"/>
      <c r="J21" s="97"/>
      <c r="K21" s="97"/>
      <c r="L21" s="97"/>
      <c r="M21" s="97"/>
      <c r="N21" s="92">
        <v>0</v>
      </c>
      <c r="O21" s="92">
        <v>0</v>
      </c>
      <c r="P21" s="97">
        <v>0</v>
      </c>
      <c r="Q21" s="100">
        <f>P21/P29</f>
        <v>0</v>
      </c>
      <c r="R21"/>
    </row>
    <row r="22" spans="1:20" ht="15" x14ac:dyDescent="0.25">
      <c r="B22" s="96">
        <v>2022</v>
      </c>
      <c r="C22" s="92">
        <v>0</v>
      </c>
      <c r="D22" s="92">
        <v>0</v>
      </c>
      <c r="E22" s="92">
        <v>0</v>
      </c>
      <c r="F22" s="92">
        <v>102552</v>
      </c>
      <c r="G22" s="92">
        <v>0</v>
      </c>
      <c r="H22" s="92">
        <v>0</v>
      </c>
      <c r="I22" s="92">
        <v>102552</v>
      </c>
      <c r="J22" s="92">
        <v>0</v>
      </c>
      <c r="K22" s="92">
        <v>0</v>
      </c>
      <c r="L22" s="92">
        <v>0</v>
      </c>
      <c r="M22" s="92">
        <v>0</v>
      </c>
      <c r="N22" s="92">
        <v>0</v>
      </c>
      <c r="O22" s="92">
        <v>0</v>
      </c>
      <c r="P22" s="92">
        <v>102552</v>
      </c>
      <c r="Q22" s="657">
        <f t="shared" ref="Q22:Q23" si="8">P22/P30</f>
        <v>4.010673688892519E-5</v>
      </c>
      <c r="R22"/>
    </row>
    <row r="23" spans="1:20" ht="15" x14ac:dyDescent="0.25">
      <c r="A23" s="658"/>
      <c r="B23" s="96">
        <v>2023</v>
      </c>
      <c r="C23" s="92">
        <v>0</v>
      </c>
      <c r="D23" s="92">
        <v>0</v>
      </c>
      <c r="E23" s="92">
        <v>0</v>
      </c>
      <c r="F23" s="92">
        <v>24602</v>
      </c>
      <c r="G23" s="92">
        <v>0</v>
      </c>
      <c r="H23" s="92">
        <v>0</v>
      </c>
      <c r="I23" s="92">
        <v>24602</v>
      </c>
      <c r="J23" s="92">
        <v>0</v>
      </c>
      <c r="K23" s="92">
        <v>0</v>
      </c>
      <c r="L23" s="92">
        <v>0</v>
      </c>
      <c r="M23" s="92">
        <v>0</v>
      </c>
      <c r="N23" s="92">
        <v>0</v>
      </c>
      <c r="O23" s="92">
        <v>0</v>
      </c>
      <c r="P23" s="92">
        <v>24602</v>
      </c>
      <c r="Q23" s="657">
        <f t="shared" si="8"/>
        <v>8.5712875220017769E-6</v>
      </c>
      <c r="R23"/>
    </row>
    <row r="24" spans="1:20" ht="15" x14ac:dyDescent="0.25">
      <c r="A24" s="668"/>
      <c r="B24" s="98" t="s">
        <v>132</v>
      </c>
      <c r="C24" s="99">
        <f>IFERROR(C23/C22-1,0)</f>
        <v>0</v>
      </c>
      <c r="D24" s="99">
        <f t="shared" ref="D24:P24" si="9">IFERROR(D23/D22-1,0)</f>
        <v>0</v>
      </c>
      <c r="E24" s="99">
        <f t="shared" si="9"/>
        <v>0</v>
      </c>
      <c r="F24" s="99">
        <f t="shared" si="9"/>
        <v>-0.76010219205866292</v>
      </c>
      <c r="G24" s="99">
        <f t="shared" si="9"/>
        <v>0</v>
      </c>
      <c r="H24" s="99">
        <f t="shared" si="9"/>
        <v>0</v>
      </c>
      <c r="I24" s="99">
        <f t="shared" si="9"/>
        <v>-0.76010219205866292</v>
      </c>
      <c r="J24" s="99">
        <f t="shared" si="9"/>
        <v>0</v>
      </c>
      <c r="K24" s="99">
        <f t="shared" si="9"/>
        <v>0</v>
      </c>
      <c r="L24" s="99">
        <f t="shared" si="9"/>
        <v>0</v>
      </c>
      <c r="M24" s="99">
        <f t="shared" si="9"/>
        <v>0</v>
      </c>
      <c r="N24" s="99">
        <f t="shared" si="9"/>
        <v>0</v>
      </c>
      <c r="O24" s="99">
        <f t="shared" si="9"/>
        <v>0</v>
      </c>
      <c r="P24" s="99">
        <f t="shared" si="9"/>
        <v>-0.76010219205866292</v>
      </c>
      <c r="Q24" s="99"/>
      <c r="R24"/>
    </row>
    <row r="25" spans="1:20" ht="15" x14ac:dyDescent="0.25">
      <c r="A25" s="95" t="s">
        <v>271</v>
      </c>
      <c r="B25" s="96">
        <v>2021</v>
      </c>
      <c r="C25" s="92">
        <v>0</v>
      </c>
      <c r="D25" s="92">
        <v>0</v>
      </c>
      <c r="E25" s="92">
        <v>44957361</v>
      </c>
      <c r="F25" s="92">
        <v>0</v>
      </c>
      <c r="G25" s="92">
        <v>0</v>
      </c>
      <c r="H25" s="92">
        <v>0</v>
      </c>
      <c r="I25" s="92">
        <v>44957361</v>
      </c>
      <c r="J25" s="92">
        <v>0</v>
      </c>
      <c r="K25" s="92">
        <v>0</v>
      </c>
      <c r="L25" s="92">
        <v>0</v>
      </c>
      <c r="M25" s="92">
        <v>0</v>
      </c>
      <c r="N25" s="92">
        <v>0</v>
      </c>
      <c r="O25" s="92">
        <v>0</v>
      </c>
      <c r="P25" s="92">
        <v>44957361</v>
      </c>
      <c r="Q25" s="100">
        <f>P25/P29</f>
        <v>2.0636604298390541E-2</v>
      </c>
      <c r="R25"/>
    </row>
    <row r="26" spans="1:20" ht="15" x14ac:dyDescent="0.25">
      <c r="A26" s="95"/>
      <c r="B26" s="96">
        <v>2022</v>
      </c>
      <c r="C26" s="92">
        <v>0</v>
      </c>
      <c r="D26" s="92">
        <v>0</v>
      </c>
      <c r="E26" s="92">
        <v>43554158</v>
      </c>
      <c r="F26" s="92">
        <v>0</v>
      </c>
      <c r="G26" s="92">
        <v>0</v>
      </c>
      <c r="H26" s="92">
        <v>0</v>
      </c>
      <c r="I26" s="92">
        <v>43554158</v>
      </c>
      <c r="J26" s="92">
        <v>0</v>
      </c>
      <c r="K26" s="92">
        <v>0</v>
      </c>
      <c r="L26" s="92">
        <v>0</v>
      </c>
      <c r="M26" s="92">
        <v>0</v>
      </c>
      <c r="N26" s="92">
        <v>0</v>
      </c>
      <c r="O26" s="92">
        <v>0</v>
      </c>
      <c r="P26" s="92">
        <v>43554158</v>
      </c>
      <c r="Q26" s="657">
        <f t="shared" ref="Q26:Q27" si="10">P26/P30</f>
        <v>1.7033457712425659E-2</v>
      </c>
      <c r="R26"/>
    </row>
    <row r="27" spans="1:20" ht="15" x14ac:dyDescent="0.25">
      <c r="A27" s="658"/>
      <c r="B27" s="96">
        <v>2023</v>
      </c>
      <c r="C27" s="92">
        <v>0</v>
      </c>
      <c r="D27" s="92">
        <v>0</v>
      </c>
      <c r="E27" s="92">
        <v>42988627</v>
      </c>
      <c r="F27" s="92">
        <v>0</v>
      </c>
      <c r="G27" s="92">
        <v>0</v>
      </c>
      <c r="H27" s="92">
        <v>0</v>
      </c>
      <c r="I27" s="92">
        <v>42988627</v>
      </c>
      <c r="J27" s="92">
        <v>0</v>
      </c>
      <c r="K27" s="92">
        <v>0</v>
      </c>
      <c r="L27" s="92">
        <v>0</v>
      </c>
      <c r="M27" s="92">
        <v>0</v>
      </c>
      <c r="N27" s="92">
        <v>0</v>
      </c>
      <c r="O27" s="92">
        <v>0</v>
      </c>
      <c r="P27" s="92">
        <v>42988627</v>
      </c>
      <c r="Q27" s="657">
        <f t="shared" si="10"/>
        <v>1.4977151540244238E-2</v>
      </c>
      <c r="R27"/>
    </row>
    <row r="28" spans="1:20" ht="18.75" customHeight="1" x14ac:dyDescent="0.25">
      <c r="A28" s="668"/>
      <c r="B28" s="98" t="s">
        <v>132</v>
      </c>
      <c r="C28" s="99">
        <f>IFERROR(C27/C26-1,0)</f>
        <v>0</v>
      </c>
      <c r="D28" s="99">
        <f t="shared" ref="D28:P28" si="11">IFERROR(D27/D26-1,0)</f>
        <v>0</v>
      </c>
      <c r="E28" s="99">
        <f t="shared" si="11"/>
        <v>-1.2984546733746938E-2</v>
      </c>
      <c r="F28" s="99">
        <f t="shared" si="11"/>
        <v>0</v>
      </c>
      <c r="G28" s="99">
        <f t="shared" si="11"/>
        <v>0</v>
      </c>
      <c r="H28" s="99">
        <f t="shared" si="11"/>
        <v>0</v>
      </c>
      <c r="I28" s="99">
        <f t="shared" si="11"/>
        <v>-1.2984546733746938E-2</v>
      </c>
      <c r="J28" s="99">
        <f t="shared" si="11"/>
        <v>0</v>
      </c>
      <c r="K28" s="99">
        <f t="shared" si="11"/>
        <v>0</v>
      </c>
      <c r="L28" s="99">
        <f t="shared" si="11"/>
        <v>0</v>
      </c>
      <c r="M28" s="99">
        <f t="shared" si="11"/>
        <v>0</v>
      </c>
      <c r="N28" s="99">
        <f t="shared" si="11"/>
        <v>0</v>
      </c>
      <c r="O28" s="99">
        <f t="shared" si="11"/>
        <v>0</v>
      </c>
      <c r="P28" s="99">
        <f t="shared" si="11"/>
        <v>-1.2984546733746938E-2</v>
      </c>
      <c r="Q28" s="99"/>
      <c r="R28"/>
    </row>
    <row r="29" spans="1:20" s="386" customFormat="1" ht="20.65" customHeight="1" x14ac:dyDescent="0.25">
      <c r="A29" s="905" t="s">
        <v>23</v>
      </c>
      <c r="B29" s="662">
        <v>2021</v>
      </c>
      <c r="C29" s="663">
        <v>0</v>
      </c>
      <c r="D29" s="663">
        <v>92618254</v>
      </c>
      <c r="E29" s="663">
        <v>44957361</v>
      </c>
      <c r="F29" s="663">
        <v>660233093</v>
      </c>
      <c r="G29" s="663">
        <v>128185351</v>
      </c>
      <c r="H29" s="663">
        <v>56080103</v>
      </c>
      <c r="I29" s="663">
        <v>982074162</v>
      </c>
      <c r="J29" s="663">
        <v>0</v>
      </c>
      <c r="K29" s="663">
        <v>1196016597</v>
      </c>
      <c r="L29" s="663">
        <v>434368</v>
      </c>
      <c r="M29" s="663">
        <v>1196450965</v>
      </c>
      <c r="N29" s="663">
        <v>0</v>
      </c>
      <c r="O29" s="663">
        <v>0</v>
      </c>
      <c r="P29" s="663">
        <v>2178525127</v>
      </c>
      <c r="Q29" s="664">
        <f>P29/P29</f>
        <v>1</v>
      </c>
      <c r="R29" s="665"/>
      <c r="S29" s="666"/>
      <c r="T29" s="666"/>
    </row>
    <row r="30" spans="1:20" s="386" customFormat="1" ht="20.65" customHeight="1" x14ac:dyDescent="0.25">
      <c r="A30" s="905"/>
      <c r="B30" s="662">
        <v>2022</v>
      </c>
      <c r="C30" s="663">
        <v>0</v>
      </c>
      <c r="D30" s="663">
        <v>91986095</v>
      </c>
      <c r="E30" s="663">
        <v>43554158</v>
      </c>
      <c r="F30" s="663">
        <v>724173475</v>
      </c>
      <c r="G30" s="663">
        <v>313964632</v>
      </c>
      <c r="H30" s="663">
        <v>55640737</v>
      </c>
      <c r="I30" s="663">
        <v>1229319097</v>
      </c>
      <c r="J30" s="663">
        <v>0</v>
      </c>
      <c r="K30" s="663">
        <v>1326857809</v>
      </c>
      <c r="L30" s="663">
        <v>800000</v>
      </c>
      <c r="M30" s="663">
        <v>1327657809</v>
      </c>
      <c r="N30" s="663">
        <v>0</v>
      </c>
      <c r="O30" s="663">
        <v>0</v>
      </c>
      <c r="P30" s="663">
        <v>2556976906</v>
      </c>
      <c r="Q30" s="664">
        <f t="shared" ref="Q30:Q31" si="12">P30/P30</f>
        <v>1</v>
      </c>
      <c r="R30" s="665"/>
      <c r="S30" s="666"/>
      <c r="T30" s="666"/>
    </row>
    <row r="31" spans="1:20" s="386" customFormat="1" ht="20.65" customHeight="1" x14ac:dyDescent="0.25">
      <c r="A31" s="905"/>
      <c r="B31" s="662">
        <v>2023</v>
      </c>
      <c r="C31" s="663">
        <v>0</v>
      </c>
      <c r="D31" s="663">
        <v>94563027</v>
      </c>
      <c r="E31" s="663">
        <v>42988627</v>
      </c>
      <c r="F31" s="663">
        <v>768614497</v>
      </c>
      <c r="G31" s="663">
        <v>311592446</v>
      </c>
      <c r="H31" s="663">
        <v>57695127</v>
      </c>
      <c r="I31" s="663">
        <v>1275453724</v>
      </c>
      <c r="J31" s="663">
        <v>0</v>
      </c>
      <c r="K31" s="663">
        <v>1594207644</v>
      </c>
      <c r="L31" s="663">
        <v>619198</v>
      </c>
      <c r="M31" s="663">
        <v>1594826842</v>
      </c>
      <c r="N31" s="663">
        <v>0</v>
      </c>
      <c r="O31" s="663">
        <v>0</v>
      </c>
      <c r="P31" s="663">
        <v>2870280566</v>
      </c>
      <c r="Q31" s="664">
        <f t="shared" si="12"/>
        <v>1</v>
      </c>
      <c r="R31" s="665"/>
      <c r="S31" s="666"/>
      <c r="T31" s="666"/>
    </row>
    <row r="32" spans="1:20" s="386" customFormat="1" ht="20.65" customHeight="1" x14ac:dyDescent="0.25">
      <c r="A32" s="905"/>
      <c r="B32" s="662" t="s">
        <v>272</v>
      </c>
      <c r="C32" s="667">
        <f>IFERROR(C31/C30-1,0)</f>
        <v>0</v>
      </c>
      <c r="D32" s="667">
        <f t="shared" ref="D32:P32" si="13">IFERROR(D31/D30-1,0)</f>
        <v>2.8014364562382932E-2</v>
      </c>
      <c r="E32" s="667">
        <f t="shared" si="13"/>
        <v>-1.2984546733746938E-2</v>
      </c>
      <c r="F32" s="667">
        <f t="shared" si="13"/>
        <v>6.1367922927582974E-2</v>
      </c>
      <c r="G32" s="667">
        <f t="shared" si="13"/>
        <v>-7.5555835219044409E-3</v>
      </c>
      <c r="H32" s="667">
        <f t="shared" si="13"/>
        <v>3.6922408126980777E-2</v>
      </c>
      <c r="I32" s="667">
        <f t="shared" si="13"/>
        <v>3.7528601900503888E-2</v>
      </c>
      <c r="J32" s="667">
        <f t="shared" si="13"/>
        <v>0</v>
      </c>
      <c r="K32" s="667">
        <f t="shared" si="13"/>
        <v>0.20149094589230399</v>
      </c>
      <c r="L32" s="667">
        <f t="shared" si="13"/>
        <v>-0.2260025</v>
      </c>
      <c r="M32" s="667">
        <f t="shared" si="13"/>
        <v>0.20123335334519177</v>
      </c>
      <c r="N32" s="667">
        <f t="shared" si="13"/>
        <v>0</v>
      </c>
      <c r="O32" s="667">
        <f t="shared" si="13"/>
        <v>0</v>
      </c>
      <c r="P32" s="667">
        <f t="shared" si="13"/>
        <v>0.12252893612954674</v>
      </c>
      <c r="Q32" s="663"/>
      <c r="R32" s="665"/>
    </row>
    <row r="33" spans="1:18" ht="15" x14ac:dyDescent="0.25">
      <c r="A33"/>
      <c r="B33"/>
      <c r="C33"/>
      <c r="D33"/>
      <c r="E33"/>
      <c r="F33"/>
      <c r="G33"/>
      <c r="H33"/>
      <c r="I33"/>
      <c r="J33"/>
      <c r="K33"/>
      <c r="L33"/>
      <c r="M33"/>
      <c r="N33"/>
      <c r="O33"/>
      <c r="P33"/>
      <c r="Q33"/>
      <c r="R33"/>
    </row>
    <row r="34" spans="1:18" ht="15" x14ac:dyDescent="0.25">
      <c r="A34"/>
      <c r="B34"/>
      <c r="C34"/>
      <c r="D34"/>
      <c r="E34"/>
      <c r="F34"/>
      <c r="G34"/>
      <c r="H34"/>
      <c r="I34"/>
      <c r="J34"/>
      <c r="K34"/>
      <c r="L34"/>
      <c r="M34"/>
      <c r="N34"/>
      <c r="O34"/>
      <c r="P34"/>
      <c r="Q34"/>
      <c r="R34"/>
    </row>
    <row r="35" spans="1:18" ht="15" x14ac:dyDescent="0.25">
      <c r="A35"/>
      <c r="B35"/>
      <c r="C35"/>
      <c r="D35"/>
      <c r="E35"/>
      <c r="F35"/>
      <c r="G35"/>
      <c r="H35"/>
      <c r="I35"/>
      <c r="J35"/>
      <c r="K35"/>
      <c r="L35"/>
      <c r="M35"/>
      <c r="N35"/>
      <c r="O35"/>
      <c r="P35"/>
      <c r="Q35"/>
      <c r="R35"/>
    </row>
    <row r="36" spans="1:18" ht="15" x14ac:dyDescent="0.25">
      <c r="A36"/>
      <c r="B36"/>
      <c r="C36"/>
      <c r="D36"/>
      <c r="E36"/>
      <c r="F36"/>
      <c r="G36"/>
      <c r="H36"/>
      <c r="I36"/>
      <c r="J36"/>
      <c r="K36"/>
      <c r="L36"/>
      <c r="M36"/>
      <c r="N36"/>
      <c r="O36"/>
      <c r="P36"/>
      <c r="Q36"/>
      <c r="R36"/>
    </row>
    <row r="37" spans="1:18" ht="15" x14ac:dyDescent="0.25">
      <c r="A37"/>
      <c r="B37"/>
      <c r="C37"/>
      <c r="D37"/>
      <c r="E37"/>
      <c r="F37"/>
      <c r="G37"/>
      <c r="H37"/>
      <c r="I37"/>
      <c r="J37"/>
      <c r="K37"/>
      <c r="L37"/>
      <c r="M37"/>
      <c r="N37"/>
      <c r="O37"/>
      <c r="P37"/>
      <c r="Q37"/>
      <c r="R37"/>
    </row>
    <row r="38" spans="1:18" ht="15" x14ac:dyDescent="0.25">
      <c r="A38"/>
      <c r="B38"/>
      <c r="C38"/>
      <c r="D38"/>
      <c r="E38"/>
      <c r="F38"/>
      <c r="G38"/>
      <c r="H38"/>
      <c r="I38"/>
      <c r="J38"/>
      <c r="K38"/>
      <c r="L38"/>
      <c r="M38"/>
      <c r="N38"/>
      <c r="O38"/>
      <c r="P38"/>
      <c r="Q38"/>
      <c r="R38"/>
    </row>
    <row r="39" spans="1:18" ht="15" x14ac:dyDescent="0.25">
      <c r="A39"/>
      <c r="B39"/>
      <c r="C39"/>
      <c r="D39"/>
      <c r="E39"/>
      <c r="F39"/>
      <c r="G39"/>
      <c r="H39"/>
      <c r="I39"/>
      <c r="J39"/>
      <c r="K39"/>
      <c r="L39"/>
      <c r="M39"/>
      <c r="N39"/>
      <c r="O39"/>
      <c r="P39"/>
      <c r="Q39"/>
      <c r="R39"/>
    </row>
    <row r="40" spans="1:18" ht="15" x14ac:dyDescent="0.25">
      <c r="A40"/>
      <c r="B40"/>
      <c r="C40"/>
      <c r="D40"/>
      <c r="E40"/>
      <c r="F40"/>
      <c r="G40"/>
      <c r="H40"/>
      <c r="I40"/>
      <c r="J40"/>
      <c r="K40"/>
      <c r="L40"/>
      <c r="M40"/>
      <c r="N40"/>
      <c r="O40"/>
      <c r="P40"/>
      <c r="Q40"/>
      <c r="R40"/>
    </row>
    <row r="41" spans="1:18" ht="15" x14ac:dyDescent="0.25">
      <c r="A41"/>
      <c r="B41"/>
      <c r="C41"/>
      <c r="D41"/>
      <c r="E41"/>
      <c r="F41"/>
      <c r="G41"/>
      <c r="H41"/>
      <c r="I41"/>
      <c r="J41"/>
      <c r="K41"/>
      <c r="L41"/>
      <c r="M41"/>
      <c r="N41"/>
      <c r="O41"/>
      <c r="P41"/>
      <c r="Q41"/>
      <c r="R41"/>
    </row>
    <row r="42" spans="1:18" ht="15" x14ac:dyDescent="0.25">
      <c r="A42"/>
      <c r="B42"/>
      <c r="C42"/>
      <c r="D42"/>
      <c r="E42"/>
      <c r="F42"/>
      <c r="G42"/>
      <c r="H42"/>
      <c r="I42"/>
      <c r="J42"/>
      <c r="K42"/>
      <c r="L42"/>
      <c r="M42"/>
      <c r="N42"/>
      <c r="O42"/>
      <c r="P42"/>
      <c r="Q42"/>
      <c r="R42"/>
    </row>
    <row r="43" spans="1:18" ht="15" x14ac:dyDescent="0.25">
      <c r="A43"/>
      <c r="B43"/>
      <c r="C43"/>
      <c r="D43"/>
      <c r="E43"/>
      <c r="F43"/>
      <c r="G43"/>
      <c r="H43"/>
      <c r="I43"/>
      <c r="J43"/>
      <c r="K43"/>
      <c r="L43"/>
      <c r="M43"/>
      <c r="N43"/>
      <c r="O43"/>
      <c r="P43"/>
      <c r="Q43"/>
      <c r="R43"/>
    </row>
    <row r="44" spans="1:18" ht="15" x14ac:dyDescent="0.25">
      <c r="A44"/>
      <c r="B44"/>
      <c r="C44"/>
      <c r="D44"/>
      <c r="E44"/>
      <c r="F44"/>
      <c r="G44"/>
      <c r="H44"/>
      <c r="I44"/>
      <c r="J44"/>
      <c r="K44"/>
      <c r="L44"/>
      <c r="M44"/>
      <c r="N44"/>
      <c r="O44"/>
      <c r="P44"/>
      <c r="Q44"/>
      <c r="R44"/>
    </row>
    <row r="45" spans="1:18" ht="15" x14ac:dyDescent="0.25">
      <c r="A45"/>
      <c r="B45"/>
      <c r="C45"/>
      <c r="D45"/>
      <c r="E45"/>
      <c r="F45"/>
      <c r="G45"/>
      <c r="H45"/>
      <c r="I45"/>
      <c r="J45"/>
      <c r="K45"/>
      <c r="L45"/>
      <c r="M45"/>
      <c r="N45"/>
      <c r="O45"/>
      <c r="P45"/>
      <c r="Q45"/>
      <c r="R45"/>
    </row>
    <row r="46" spans="1:18" ht="15" x14ac:dyDescent="0.25">
      <c r="A46"/>
      <c r="B46"/>
      <c r="C46"/>
      <c r="D46"/>
      <c r="E46"/>
      <c r="F46"/>
      <c r="G46"/>
      <c r="H46"/>
      <c r="I46"/>
      <c r="J46"/>
      <c r="K46"/>
      <c r="L46"/>
      <c r="M46"/>
      <c r="N46"/>
      <c r="O46"/>
      <c r="P46"/>
      <c r="Q46"/>
      <c r="R46"/>
    </row>
    <row r="47" spans="1:18" ht="15" x14ac:dyDescent="0.25">
      <c r="A47"/>
      <c r="B47"/>
      <c r="C47"/>
      <c r="D47"/>
      <c r="E47"/>
      <c r="F47"/>
      <c r="G47"/>
      <c r="H47"/>
      <c r="I47"/>
      <c r="J47"/>
      <c r="K47"/>
      <c r="L47"/>
      <c r="M47"/>
      <c r="N47"/>
      <c r="O47"/>
      <c r="P47"/>
      <c r="Q47"/>
      <c r="R47"/>
    </row>
    <row r="48" spans="1:18" ht="15" x14ac:dyDescent="0.25">
      <c r="A48"/>
      <c r="B48"/>
      <c r="C48"/>
      <c r="D48"/>
      <c r="E48"/>
      <c r="F48"/>
      <c r="G48"/>
      <c r="H48"/>
      <c r="I48"/>
      <c r="J48"/>
      <c r="K48"/>
      <c r="L48"/>
      <c r="M48"/>
      <c r="N48"/>
      <c r="O48"/>
      <c r="P48"/>
      <c r="Q48"/>
      <c r="R48"/>
    </row>
    <row r="49" spans="1:18" ht="15" x14ac:dyDescent="0.25">
      <c r="A49"/>
      <c r="B49"/>
      <c r="C49"/>
      <c r="D49"/>
      <c r="E49"/>
      <c r="F49"/>
      <c r="G49"/>
      <c r="H49"/>
      <c r="I49"/>
      <c r="J49"/>
      <c r="K49"/>
      <c r="L49"/>
      <c r="M49"/>
      <c r="N49"/>
      <c r="O49"/>
      <c r="P49"/>
      <c r="Q49"/>
      <c r="R49"/>
    </row>
    <row r="50" spans="1:18" ht="15" x14ac:dyDescent="0.25">
      <c r="A50"/>
      <c r="B50"/>
      <c r="C50"/>
      <c r="D50"/>
      <c r="E50"/>
      <c r="F50"/>
      <c r="G50"/>
      <c r="H50"/>
      <c r="I50"/>
      <c r="J50"/>
      <c r="K50"/>
      <c r="L50"/>
      <c r="M50"/>
      <c r="N50"/>
      <c r="O50"/>
      <c r="P50"/>
      <c r="Q50"/>
      <c r="R50"/>
    </row>
    <row r="51" spans="1:18" ht="24.75" customHeight="1" x14ac:dyDescent="0.25">
      <c r="A51"/>
      <c r="B51"/>
      <c r="C51"/>
      <c r="D51"/>
      <c r="E51"/>
      <c r="F51"/>
      <c r="G51"/>
      <c r="H51"/>
      <c r="I51"/>
      <c r="J51"/>
      <c r="K51"/>
      <c r="L51"/>
      <c r="M51"/>
      <c r="N51"/>
      <c r="O51"/>
      <c r="P51"/>
      <c r="Q51"/>
      <c r="R51"/>
    </row>
    <row r="52" spans="1:18" ht="21" customHeight="1" x14ac:dyDescent="0.25">
      <c r="A52"/>
      <c r="B52"/>
      <c r="C52"/>
      <c r="D52"/>
      <c r="E52"/>
      <c r="F52"/>
      <c r="G52"/>
      <c r="H52"/>
      <c r="I52"/>
      <c r="J52"/>
      <c r="K52"/>
      <c r="L52"/>
      <c r="M52"/>
      <c r="N52"/>
      <c r="O52"/>
      <c r="P52"/>
      <c r="Q52"/>
      <c r="R52"/>
    </row>
    <row r="53" spans="1:18" ht="21" customHeight="1" x14ac:dyDescent="0.25">
      <c r="A53"/>
      <c r="B53"/>
      <c r="C53"/>
      <c r="D53"/>
      <c r="E53"/>
      <c r="F53"/>
      <c r="G53"/>
      <c r="H53"/>
      <c r="I53"/>
      <c r="J53"/>
      <c r="K53"/>
      <c r="L53"/>
      <c r="M53"/>
      <c r="N53"/>
      <c r="O53"/>
      <c r="P53"/>
      <c r="Q53"/>
      <c r="R53"/>
    </row>
    <row r="54" spans="1:18" ht="34.5" customHeight="1" x14ac:dyDescent="0.25">
      <c r="A54"/>
      <c r="B54"/>
      <c r="C54"/>
      <c r="D54"/>
      <c r="E54"/>
      <c r="F54"/>
      <c r="G54"/>
      <c r="H54"/>
      <c r="I54"/>
      <c r="J54"/>
      <c r="K54"/>
      <c r="L54"/>
      <c r="M54"/>
      <c r="N54"/>
      <c r="O54"/>
      <c r="P54"/>
      <c r="Q54"/>
      <c r="R54"/>
    </row>
    <row r="55" spans="1:18" ht="15" x14ac:dyDescent="0.25">
      <c r="A55"/>
      <c r="B55"/>
      <c r="C55"/>
      <c r="D55"/>
      <c r="E55"/>
      <c r="F55"/>
      <c r="G55"/>
      <c r="H55"/>
      <c r="I55"/>
      <c r="J55"/>
      <c r="K55"/>
      <c r="L55"/>
      <c r="M55"/>
      <c r="N55"/>
      <c r="O55"/>
      <c r="P55"/>
      <c r="Q55"/>
      <c r="R55"/>
    </row>
    <row r="56" spans="1:18" ht="15" x14ac:dyDescent="0.25">
      <c r="A56"/>
      <c r="B56"/>
      <c r="C56"/>
      <c r="D56"/>
      <c r="E56"/>
      <c r="F56"/>
      <c r="G56"/>
      <c r="H56"/>
      <c r="I56"/>
      <c r="J56"/>
      <c r="K56"/>
      <c r="L56"/>
      <c r="M56"/>
      <c r="N56"/>
      <c r="O56"/>
      <c r="P56"/>
      <c r="Q56"/>
      <c r="R56"/>
    </row>
    <row r="57" spans="1:18" ht="15" x14ac:dyDescent="0.25">
      <c r="A57"/>
      <c r="B57"/>
      <c r="C57"/>
      <c r="D57"/>
      <c r="E57"/>
      <c r="F57"/>
      <c r="G57"/>
      <c r="H57"/>
      <c r="I57"/>
      <c r="J57"/>
      <c r="K57"/>
      <c r="L57"/>
      <c r="M57"/>
      <c r="N57"/>
      <c r="O57"/>
      <c r="P57"/>
      <c r="Q57"/>
      <c r="R57"/>
    </row>
    <row r="58" spans="1:18" ht="15" x14ac:dyDescent="0.25">
      <c r="A58"/>
      <c r="B58"/>
      <c r="C58"/>
      <c r="D58"/>
      <c r="E58"/>
      <c r="F58"/>
      <c r="G58"/>
      <c r="H58"/>
      <c r="I58"/>
      <c r="J58"/>
      <c r="K58"/>
      <c r="L58"/>
      <c r="M58"/>
      <c r="N58"/>
      <c r="O58"/>
      <c r="P58"/>
      <c r="Q58"/>
      <c r="R58"/>
    </row>
  </sheetData>
  <mergeCells count="10">
    <mergeCell ref="A29:A32"/>
    <mergeCell ref="A1:Q1"/>
    <mergeCell ref="B2:Q2"/>
    <mergeCell ref="A3:A4"/>
    <mergeCell ref="B3:B4"/>
    <mergeCell ref="C3:I3"/>
    <mergeCell ref="J3:M3"/>
    <mergeCell ref="N3:O3"/>
    <mergeCell ref="P3:Q3"/>
    <mergeCell ref="A5:A6"/>
  </mergeCells>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3EB3-4E13-4D02-9637-0AD6DA9743B1}">
  <dimension ref="A1:N20"/>
  <sheetViews>
    <sheetView showGridLines="0" view="pageBreakPreview" zoomScale="60" zoomScaleNormal="55" workbookViewId="0">
      <selection activeCell="A13" sqref="A13"/>
    </sheetView>
  </sheetViews>
  <sheetFormatPr baseColWidth="10" defaultColWidth="11.28515625" defaultRowHeight="15" x14ac:dyDescent="0.25"/>
  <cols>
    <col min="1" max="1" width="55" customWidth="1"/>
    <col min="2" max="4" width="17.28515625" bestFit="1" customWidth="1"/>
    <col min="5" max="5" width="10.140625" customWidth="1"/>
    <col min="6" max="6" width="27.5703125" style="566" customWidth="1"/>
    <col min="7" max="9" width="17.28515625" bestFit="1" customWidth="1"/>
    <col min="10" max="10" width="11.42578125" bestFit="1" customWidth="1"/>
    <col min="11" max="11" width="26.7109375" style="565" customWidth="1"/>
    <col min="12" max="12" width="17.28515625" bestFit="1" customWidth="1"/>
    <col min="13" max="13" width="28.7109375" style="565" customWidth="1"/>
  </cols>
  <sheetData>
    <row r="1" spans="1:14" ht="29.25" customHeight="1" x14ac:dyDescent="0.25">
      <c r="A1" s="914" t="s">
        <v>136</v>
      </c>
      <c r="B1" s="914"/>
      <c r="C1" s="914"/>
      <c r="D1" s="914"/>
      <c r="E1" s="914"/>
      <c r="F1" s="914"/>
      <c r="G1" s="914"/>
      <c r="H1" s="914"/>
      <c r="I1" s="914"/>
      <c r="J1" s="914"/>
      <c r="K1" s="914"/>
      <c r="L1" s="914"/>
      <c r="M1" s="914"/>
    </row>
    <row r="2" spans="1:14" ht="22.5" customHeight="1" x14ac:dyDescent="0.25">
      <c r="A2" s="917" t="s">
        <v>226</v>
      </c>
      <c r="B2" s="918"/>
      <c r="C2" s="918"/>
      <c r="D2" s="918"/>
      <c r="E2" s="918"/>
      <c r="F2" s="918"/>
      <c r="G2" s="918"/>
      <c r="H2" s="918"/>
      <c r="I2" s="918"/>
      <c r="J2" s="918"/>
      <c r="K2" s="918"/>
      <c r="L2" s="918"/>
      <c r="M2" s="919"/>
    </row>
    <row r="3" spans="1:14" s="12" customFormat="1" ht="28.35" customHeight="1" x14ac:dyDescent="0.25">
      <c r="A3" s="655" t="s">
        <v>24</v>
      </c>
      <c r="B3" s="915">
        <v>2021</v>
      </c>
      <c r="C3" s="906"/>
      <c r="D3" s="906"/>
      <c r="E3" s="906"/>
      <c r="F3" s="906"/>
      <c r="G3" s="906" t="s">
        <v>25</v>
      </c>
      <c r="H3" s="906"/>
      <c r="I3" s="906"/>
      <c r="J3" s="906"/>
      <c r="K3" s="906"/>
      <c r="L3" s="906" t="s">
        <v>26</v>
      </c>
      <c r="M3" s="916"/>
    </row>
    <row r="4" spans="1:14" s="12" customFormat="1" ht="48.75" customHeight="1" x14ac:dyDescent="0.25">
      <c r="A4" s="656" t="s">
        <v>27</v>
      </c>
      <c r="B4" s="643" t="s">
        <v>28</v>
      </c>
      <c r="C4" s="568" t="s">
        <v>29</v>
      </c>
      <c r="D4" s="568" t="s">
        <v>30</v>
      </c>
      <c r="E4" s="568" t="s">
        <v>19</v>
      </c>
      <c r="F4" s="567" t="s">
        <v>129</v>
      </c>
      <c r="G4" s="568" t="s">
        <v>28</v>
      </c>
      <c r="H4" s="568" t="s">
        <v>29</v>
      </c>
      <c r="I4" s="568" t="s">
        <v>30</v>
      </c>
      <c r="J4" s="568" t="s">
        <v>19</v>
      </c>
      <c r="K4" s="567" t="s">
        <v>129</v>
      </c>
      <c r="L4" s="568" t="s">
        <v>28</v>
      </c>
      <c r="M4" s="639" t="s">
        <v>129</v>
      </c>
    </row>
    <row r="5" spans="1:14" s="625" customFormat="1" ht="38.65" customHeight="1" x14ac:dyDescent="0.25">
      <c r="A5" s="636" t="s">
        <v>273</v>
      </c>
      <c r="B5" s="640">
        <v>48838642</v>
      </c>
      <c r="C5" s="626">
        <v>46076084</v>
      </c>
      <c r="D5" s="626">
        <v>44802837.589999966</v>
      </c>
      <c r="E5" s="627">
        <f>+D5/C5</f>
        <v>0.97236643613202822</v>
      </c>
      <c r="F5" s="630" t="s">
        <v>15399</v>
      </c>
      <c r="G5" s="640">
        <v>41154978</v>
      </c>
      <c r="H5" s="626">
        <v>39588662</v>
      </c>
      <c r="I5" s="628">
        <f>+H5*J5</f>
        <v>39390718.689999998</v>
      </c>
      <c r="J5" s="629">
        <v>0.995</v>
      </c>
      <c r="K5" s="630" t="s">
        <v>15398</v>
      </c>
      <c r="L5" s="644">
        <v>37241897</v>
      </c>
      <c r="M5" s="630" t="s">
        <v>15398</v>
      </c>
    </row>
    <row r="6" spans="1:14" s="625" customFormat="1" ht="38.65" customHeight="1" x14ac:dyDescent="0.25">
      <c r="A6" s="637" t="s">
        <v>274</v>
      </c>
      <c r="B6" s="641">
        <v>222194710</v>
      </c>
      <c r="C6" s="628">
        <v>213039220</v>
      </c>
      <c r="D6" s="628">
        <v>209576656.75000009</v>
      </c>
      <c r="E6" s="631">
        <f t="shared" ref="E6:E16" si="0">+D6/C6</f>
        <v>0.98374682722740014</v>
      </c>
      <c r="F6" s="630" t="s">
        <v>15397</v>
      </c>
      <c r="G6" s="641">
        <v>222237106</v>
      </c>
      <c r="H6" s="628">
        <v>228179706</v>
      </c>
      <c r="I6" s="628">
        <f t="shared" ref="I6:I14" si="1">+H6*J6</f>
        <v>228179706</v>
      </c>
      <c r="J6" s="632">
        <v>1</v>
      </c>
      <c r="K6" s="630" t="s">
        <v>15396</v>
      </c>
      <c r="L6" s="645">
        <v>217874478</v>
      </c>
      <c r="M6" s="630" t="s">
        <v>15396</v>
      </c>
    </row>
    <row r="7" spans="1:14" s="625" customFormat="1" ht="38.65" customHeight="1" x14ac:dyDescent="0.25">
      <c r="A7" s="637" t="s">
        <v>275</v>
      </c>
      <c r="B7" s="641">
        <v>63317791</v>
      </c>
      <c r="C7" s="628">
        <v>60716989</v>
      </c>
      <c r="D7" s="628">
        <v>57298602.099999972</v>
      </c>
      <c r="E7" s="631">
        <f t="shared" si="0"/>
        <v>0.94369966369709102</v>
      </c>
      <c r="F7" s="630" t="s">
        <v>15395</v>
      </c>
      <c r="G7" s="641">
        <v>66490178</v>
      </c>
      <c r="H7" s="628">
        <v>66361854</v>
      </c>
      <c r="I7" s="628">
        <f t="shared" si="1"/>
        <v>66030044.729999997</v>
      </c>
      <c r="J7" s="632">
        <v>0.995</v>
      </c>
      <c r="K7" s="630" t="s">
        <v>15394</v>
      </c>
      <c r="L7" s="645">
        <v>95611495</v>
      </c>
      <c r="M7" s="630" t="s">
        <v>15394</v>
      </c>
      <c r="N7" s="624"/>
    </row>
    <row r="8" spans="1:14" s="625" customFormat="1" ht="38.65" customHeight="1" x14ac:dyDescent="0.25">
      <c r="A8" s="637" t="s">
        <v>276</v>
      </c>
      <c r="B8" s="641">
        <v>540861982</v>
      </c>
      <c r="C8" s="628">
        <v>699698091</v>
      </c>
      <c r="D8" s="628">
        <v>299042153.88999993</v>
      </c>
      <c r="E8" s="631">
        <f t="shared" si="0"/>
        <v>0.4273874085644746</v>
      </c>
      <c r="F8" s="630" t="s">
        <v>15393</v>
      </c>
      <c r="G8" s="641">
        <v>344805355</v>
      </c>
      <c r="H8" s="628">
        <v>470269277</v>
      </c>
      <c r="I8" s="628">
        <f t="shared" si="1"/>
        <v>395026192.68000001</v>
      </c>
      <c r="J8" s="632">
        <v>0.84</v>
      </c>
      <c r="K8" s="630" t="s">
        <v>15392</v>
      </c>
      <c r="L8" s="645">
        <v>578766050</v>
      </c>
      <c r="M8" s="630" t="s">
        <v>15391</v>
      </c>
    </row>
    <row r="9" spans="1:14" s="625" customFormat="1" ht="38.65" customHeight="1" x14ac:dyDescent="0.25">
      <c r="A9" s="637" t="s">
        <v>277</v>
      </c>
      <c r="B9" s="641">
        <v>120181947</v>
      </c>
      <c r="C9" s="628">
        <v>196410177</v>
      </c>
      <c r="D9" s="628">
        <v>152790951.21999994</v>
      </c>
      <c r="E9" s="631">
        <f t="shared" si="0"/>
        <v>0.77791769018160362</v>
      </c>
      <c r="F9" s="630" t="s">
        <v>15390</v>
      </c>
      <c r="G9" s="641">
        <v>289436126</v>
      </c>
      <c r="H9" s="628">
        <v>257298691</v>
      </c>
      <c r="I9" s="628">
        <f t="shared" si="1"/>
        <v>225136354.625</v>
      </c>
      <c r="J9" s="632">
        <v>0.875</v>
      </c>
      <c r="K9" s="630" t="s">
        <v>15389</v>
      </c>
      <c r="L9" s="645">
        <v>250318262</v>
      </c>
      <c r="M9" s="630" t="s">
        <v>15388</v>
      </c>
    </row>
    <row r="10" spans="1:14" s="625" customFormat="1" ht="38.65" customHeight="1" x14ac:dyDescent="0.25">
      <c r="A10" s="637" t="s">
        <v>278</v>
      </c>
      <c r="B10" s="641">
        <v>5421737</v>
      </c>
      <c r="C10" s="628">
        <v>10785671</v>
      </c>
      <c r="D10" s="628">
        <v>10721848.17</v>
      </c>
      <c r="E10" s="631">
        <f t="shared" si="0"/>
        <v>0.99408262777531409</v>
      </c>
      <c r="F10" s="630" t="s">
        <v>15387</v>
      </c>
      <c r="G10" s="641">
        <v>3093404</v>
      </c>
      <c r="H10" s="628">
        <v>6656903</v>
      </c>
      <c r="I10" s="628">
        <f t="shared" si="1"/>
        <v>6656903</v>
      </c>
      <c r="J10" s="632">
        <v>1</v>
      </c>
      <c r="K10" s="630" t="s">
        <v>15386</v>
      </c>
      <c r="L10" s="645">
        <v>3770759</v>
      </c>
      <c r="M10" s="630" t="s">
        <v>15385</v>
      </c>
    </row>
    <row r="11" spans="1:14" s="625" customFormat="1" ht="60" x14ac:dyDescent="0.25">
      <c r="A11" s="637" t="s">
        <v>279</v>
      </c>
      <c r="B11" s="641">
        <v>342382581</v>
      </c>
      <c r="C11" s="628">
        <v>505446855</v>
      </c>
      <c r="D11" s="628">
        <v>435149742.31999934</v>
      </c>
      <c r="E11" s="631">
        <f t="shared" si="0"/>
        <v>0.86092086243171762</v>
      </c>
      <c r="F11" s="630" t="s">
        <v>15384</v>
      </c>
      <c r="G11" s="641">
        <v>391582873</v>
      </c>
      <c r="H11" s="628">
        <v>375779189</v>
      </c>
      <c r="I11" s="628">
        <f t="shared" si="1"/>
        <v>362626917.38499999</v>
      </c>
      <c r="J11" s="632">
        <v>0.96499999999999997</v>
      </c>
      <c r="K11" s="630" t="s">
        <v>15383</v>
      </c>
      <c r="L11" s="645">
        <v>491741547</v>
      </c>
      <c r="M11" s="630" t="s">
        <v>15382</v>
      </c>
    </row>
    <row r="12" spans="1:14" s="625" customFormat="1" ht="38.65" customHeight="1" x14ac:dyDescent="0.25">
      <c r="A12" s="637" t="s">
        <v>280</v>
      </c>
      <c r="B12" s="641">
        <v>73978062</v>
      </c>
      <c r="C12" s="628">
        <v>89477691</v>
      </c>
      <c r="D12" s="628">
        <v>85240727.009999931</v>
      </c>
      <c r="E12" s="631">
        <f t="shared" si="0"/>
        <v>0.95264781709666524</v>
      </c>
      <c r="F12" s="630" t="s">
        <v>15381</v>
      </c>
      <c r="G12" s="641">
        <v>148599081</v>
      </c>
      <c r="H12" s="628">
        <v>157235507</v>
      </c>
      <c r="I12" s="628">
        <f t="shared" si="1"/>
        <v>151653646.50150001</v>
      </c>
      <c r="J12" s="632">
        <v>0.96450000000000002</v>
      </c>
      <c r="K12" s="630" t="s">
        <v>15380</v>
      </c>
      <c r="L12" s="645">
        <v>157862252</v>
      </c>
      <c r="M12" s="630" t="s">
        <v>15380</v>
      </c>
    </row>
    <row r="13" spans="1:14" s="625" customFormat="1" ht="38.65" customHeight="1" x14ac:dyDescent="0.25">
      <c r="A13" s="637" t="s">
        <v>281</v>
      </c>
      <c r="B13" s="641">
        <v>116431</v>
      </c>
      <c r="C13" s="628">
        <v>536764</v>
      </c>
      <c r="D13" s="628">
        <v>253144.44</v>
      </c>
      <c r="E13" s="631">
        <f t="shared" si="0"/>
        <v>0.47161217965437324</v>
      </c>
      <c r="F13" s="630" t="s">
        <v>15379</v>
      </c>
      <c r="G13" s="641">
        <v>128395</v>
      </c>
      <c r="H13" s="628">
        <v>448982</v>
      </c>
      <c r="I13" s="628">
        <f t="shared" si="1"/>
        <v>448982</v>
      </c>
      <c r="J13" s="632">
        <v>1</v>
      </c>
      <c r="K13" s="630" t="s">
        <v>15378</v>
      </c>
      <c r="L13" s="645">
        <v>130336</v>
      </c>
      <c r="M13" s="630" t="s">
        <v>15377</v>
      </c>
    </row>
    <row r="14" spans="1:14" s="625" customFormat="1" ht="38.65" customHeight="1" x14ac:dyDescent="0.25">
      <c r="A14" s="637" t="s">
        <v>282</v>
      </c>
      <c r="B14" s="641">
        <v>184462681</v>
      </c>
      <c r="C14" s="628">
        <v>220879744</v>
      </c>
      <c r="D14" s="628">
        <v>208806836.94000006</v>
      </c>
      <c r="E14" s="631">
        <f t="shared" si="0"/>
        <v>0.94534171924791821</v>
      </c>
      <c r="F14" s="630"/>
      <c r="G14" s="641">
        <v>215721947</v>
      </c>
      <c r="H14" s="628">
        <v>230836588</v>
      </c>
      <c r="I14" s="628">
        <f t="shared" si="1"/>
        <v>228528222.12</v>
      </c>
      <c r="J14" s="632">
        <v>0.99</v>
      </c>
      <c r="K14" s="630"/>
      <c r="L14" s="645">
        <v>221759876</v>
      </c>
      <c r="M14" s="630"/>
    </row>
    <row r="15" spans="1:14" s="625" customFormat="1" ht="38.65" customHeight="1" x14ac:dyDescent="0.25">
      <c r="A15" s="638" t="s">
        <v>283</v>
      </c>
      <c r="B15" s="642">
        <v>576768563</v>
      </c>
      <c r="C15" s="633">
        <v>1231605152</v>
      </c>
      <c r="D15" s="633">
        <v>1172863319.940001</v>
      </c>
      <c r="E15" s="634">
        <f t="shared" si="0"/>
        <v>0.95230465546152654</v>
      </c>
      <c r="F15" s="635"/>
      <c r="G15" s="642">
        <v>833727463</v>
      </c>
      <c r="H15" s="633">
        <v>1621678368</v>
      </c>
      <c r="I15" s="633">
        <f>+H15*J15</f>
        <v>1475881212.1571233</v>
      </c>
      <c r="J15" s="647">
        <v>0.91009490000000004</v>
      </c>
      <c r="K15" s="635"/>
      <c r="L15" s="646">
        <v>815203614</v>
      </c>
      <c r="M15" s="635"/>
    </row>
    <row r="16" spans="1:14" s="654" customFormat="1" ht="30.95" customHeight="1" thickBot="1" x14ac:dyDescent="0.25">
      <c r="A16" s="648" t="s">
        <v>262</v>
      </c>
      <c r="B16" s="649">
        <v>2178525127</v>
      </c>
      <c r="C16" s="649">
        <v>3274672438</v>
      </c>
      <c r="D16" s="649">
        <v>2676546820.3699999</v>
      </c>
      <c r="E16" s="650">
        <f t="shared" si="0"/>
        <v>0.81734795496208346</v>
      </c>
      <c r="F16" s="651"/>
      <c r="G16" s="649">
        <f>+SUM(G5:G15)</f>
        <v>2556976906</v>
      </c>
      <c r="H16" s="649">
        <f>+SUM(H5:H15)</f>
        <v>3454333727</v>
      </c>
      <c r="I16" s="649">
        <f>+SUM(I5:I15)</f>
        <v>3179558899.8886232</v>
      </c>
      <c r="J16" s="650">
        <f t="shared" ref="J16" si="2">+I16/H16</f>
        <v>0.92045504319294258</v>
      </c>
      <c r="K16" s="652"/>
      <c r="L16" s="649">
        <v>2870280566</v>
      </c>
      <c r="M16" s="653"/>
    </row>
    <row r="17" spans="1:13" x14ac:dyDescent="0.25">
      <c r="A17" s="13" t="s">
        <v>31</v>
      </c>
      <c r="I17" s="92"/>
    </row>
    <row r="18" spans="1:13" x14ac:dyDescent="0.25">
      <c r="A18" s="13"/>
      <c r="I18" s="92"/>
    </row>
    <row r="19" spans="1:13" x14ac:dyDescent="0.25">
      <c r="A19" s="13" t="s">
        <v>32</v>
      </c>
      <c r="F19"/>
      <c r="K19"/>
      <c r="M19"/>
    </row>
    <row r="20" spans="1:13" x14ac:dyDescent="0.25">
      <c r="F20"/>
      <c r="K20"/>
      <c r="M20"/>
    </row>
  </sheetData>
  <mergeCells count="5">
    <mergeCell ref="A1:M1"/>
    <mergeCell ref="B3:F3"/>
    <mergeCell ref="G3:K3"/>
    <mergeCell ref="L3:M3"/>
    <mergeCell ref="A2:M2"/>
  </mergeCells>
  <pageMargins left="0.7" right="0.7" top="0.75" bottom="0.75" header="0.3" footer="0.3"/>
  <pageSetup paperSize="9" scale="44" orientation="landscape" r:id="rId1"/>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1"/>
  <sheetViews>
    <sheetView view="pageBreakPreview" zoomScale="60" zoomScaleNormal="70" workbookViewId="0">
      <selection activeCell="B22" sqref="B22"/>
    </sheetView>
  </sheetViews>
  <sheetFormatPr baseColWidth="10" defaultColWidth="11.42578125" defaultRowHeight="12" x14ac:dyDescent="0.2"/>
  <cols>
    <col min="1" max="1" width="61.85546875" style="15" customWidth="1"/>
    <col min="2" max="4" width="15.42578125" style="15" bestFit="1" customWidth="1"/>
    <col min="5" max="5" width="17.28515625" style="15" bestFit="1" customWidth="1"/>
    <col min="6" max="6" width="16.7109375" style="15" customWidth="1"/>
    <col min="7" max="7" width="14.28515625" style="15" customWidth="1"/>
    <col min="8" max="8" width="12.7109375" style="15" customWidth="1"/>
    <col min="9" max="9" width="15" style="15" customWidth="1"/>
    <col min="10" max="10" width="12.7109375" style="15" customWidth="1"/>
    <col min="11" max="16384" width="11.42578125" style="15"/>
  </cols>
  <sheetData>
    <row r="1" spans="1:10" s="17" customFormat="1" ht="20.25" x14ac:dyDescent="0.2">
      <c r="A1" s="920" t="s">
        <v>203</v>
      </c>
      <c r="B1" s="920"/>
      <c r="C1" s="920"/>
      <c r="D1" s="920"/>
      <c r="E1" s="920"/>
      <c r="F1" s="920"/>
      <c r="G1" s="920"/>
      <c r="H1" s="920"/>
      <c r="I1" s="920"/>
      <c r="J1" s="920"/>
    </row>
    <row r="2" spans="1:10" ht="15" x14ac:dyDescent="0.2">
      <c r="A2" s="40" t="s">
        <v>226</v>
      </c>
      <c r="B2" s="925" t="s">
        <v>212</v>
      </c>
      <c r="C2" s="926"/>
      <c r="D2" s="926"/>
      <c r="E2" s="926"/>
      <c r="F2" s="926"/>
      <c r="G2" s="926"/>
      <c r="H2" s="926"/>
      <c r="I2" s="926"/>
      <c r="J2" s="927"/>
    </row>
    <row r="3" spans="1:10" x14ac:dyDescent="0.2">
      <c r="A3" s="36"/>
      <c r="B3" s="928"/>
      <c r="C3" s="929"/>
      <c r="D3" s="929"/>
      <c r="E3" s="929"/>
      <c r="F3" s="929"/>
      <c r="G3" s="929"/>
      <c r="H3" s="929"/>
      <c r="I3" s="929"/>
      <c r="J3" s="930"/>
    </row>
    <row r="4" spans="1:10" x14ac:dyDescent="0.2">
      <c r="A4" s="923" t="s">
        <v>210</v>
      </c>
      <c r="B4" s="921" t="s">
        <v>137</v>
      </c>
      <c r="C4" s="921" t="s">
        <v>70</v>
      </c>
      <c r="D4" s="921" t="s">
        <v>138</v>
      </c>
      <c r="E4" s="921" t="s">
        <v>140</v>
      </c>
      <c r="F4" s="921" t="s">
        <v>139</v>
      </c>
      <c r="G4" s="921" t="s">
        <v>141</v>
      </c>
      <c r="H4" s="921" t="s">
        <v>143</v>
      </c>
      <c r="I4" s="921" t="s">
        <v>142</v>
      </c>
      <c r="J4" s="921" t="s">
        <v>144</v>
      </c>
    </row>
    <row r="5" spans="1:10" ht="37.5" customHeight="1" x14ac:dyDescent="0.2">
      <c r="A5" s="924"/>
      <c r="B5" s="922"/>
      <c r="C5" s="922"/>
      <c r="D5" s="922"/>
      <c r="E5" s="922"/>
      <c r="F5" s="922"/>
      <c r="G5" s="922"/>
      <c r="H5" s="922"/>
      <c r="I5" s="922"/>
      <c r="J5" s="922"/>
    </row>
    <row r="6" spans="1:10" s="386" customFormat="1" ht="18.95" customHeight="1" x14ac:dyDescent="0.25">
      <c r="A6" s="723" t="s">
        <v>284</v>
      </c>
      <c r="B6" s="724">
        <v>5532648</v>
      </c>
      <c r="C6" s="724">
        <v>3714544</v>
      </c>
      <c r="D6" s="724">
        <v>2629439</v>
      </c>
      <c r="E6" s="724">
        <v>9957101</v>
      </c>
      <c r="F6" s="724">
        <v>2229676</v>
      </c>
      <c r="G6" s="724">
        <f>D6-B6</f>
        <v>-2903209</v>
      </c>
      <c r="H6" s="725">
        <f>IFERROR(D6/B6-1,0)</f>
        <v>-0.52474131735834262</v>
      </c>
      <c r="I6" s="724">
        <f>F6-D6</f>
        <v>-399763</v>
      </c>
      <c r="J6" s="725">
        <f>IFERROR(F6/D6-1,0)</f>
        <v>-0.15203357065898848</v>
      </c>
    </row>
    <row r="7" spans="1:10" s="386" customFormat="1" ht="18.95" customHeight="1" x14ac:dyDescent="0.25">
      <c r="A7" s="726" t="s">
        <v>285</v>
      </c>
      <c r="B7" s="727">
        <v>15284195</v>
      </c>
      <c r="C7" s="727">
        <v>30171841</v>
      </c>
      <c r="D7" s="727">
        <v>24987556</v>
      </c>
      <c r="E7" s="727">
        <v>27379330</v>
      </c>
      <c r="F7" s="727">
        <v>26057073</v>
      </c>
      <c r="G7" s="727">
        <f>D7-B7</f>
        <v>9703361</v>
      </c>
      <c r="H7" s="728">
        <f>IFERROR(D7/B7-1,0)</f>
        <v>0.63486241833475687</v>
      </c>
      <c r="I7" s="727">
        <f>F7-D7</f>
        <v>1069517</v>
      </c>
      <c r="J7" s="728">
        <f t="shared" ref="J7:J27" si="0">IFERROR(F7/D7-1,0)</f>
        <v>4.2801985116111441E-2</v>
      </c>
    </row>
    <row r="8" spans="1:10" s="386" customFormat="1" ht="18.95" customHeight="1" x14ac:dyDescent="0.25">
      <c r="A8" s="726" t="s">
        <v>286</v>
      </c>
      <c r="B8" s="727">
        <v>11486989</v>
      </c>
      <c r="C8" s="727">
        <v>10667324</v>
      </c>
      <c r="D8" s="727">
        <v>9448815</v>
      </c>
      <c r="E8" s="727">
        <v>12989944</v>
      </c>
      <c r="F8" s="727">
        <v>10112761</v>
      </c>
      <c r="G8" s="727">
        <f t="shared" ref="G8:G27" si="1">D8-B8</f>
        <v>-2038174</v>
      </c>
      <c r="H8" s="728">
        <f>IFERROR(D8/B8-1,0)</f>
        <v>-0.17743326819586924</v>
      </c>
      <c r="I8" s="727">
        <f>F8-D8</f>
        <v>663946</v>
      </c>
      <c r="J8" s="728">
        <f t="shared" si="0"/>
        <v>7.0267647318737803E-2</v>
      </c>
    </row>
    <row r="9" spans="1:10" s="386" customFormat="1" ht="18.95" customHeight="1" x14ac:dyDescent="0.25">
      <c r="A9" s="726" t="s">
        <v>287</v>
      </c>
      <c r="B9" s="727">
        <v>4954758</v>
      </c>
      <c r="C9" s="727">
        <v>6043675</v>
      </c>
      <c r="D9" s="727">
        <v>4079891</v>
      </c>
      <c r="E9" s="727">
        <v>20252268</v>
      </c>
      <c r="F9" s="727">
        <v>18434168</v>
      </c>
      <c r="G9" s="727">
        <f t="shared" si="1"/>
        <v>-874867</v>
      </c>
      <c r="H9" s="728">
        <f>IFERROR(D9/B9-1,0)</f>
        <v>-0.17657108581286918</v>
      </c>
      <c r="I9" s="727">
        <f t="shared" ref="I9:I27" si="2">F9-D9</f>
        <v>14354277</v>
      </c>
      <c r="J9" s="728">
        <f t="shared" si="0"/>
        <v>3.5182991408348903</v>
      </c>
    </row>
    <row r="10" spans="1:10" s="386" customFormat="1" ht="18.95" customHeight="1" x14ac:dyDescent="0.25">
      <c r="A10" s="726" t="s">
        <v>71</v>
      </c>
      <c r="B10" s="727">
        <v>296404482</v>
      </c>
      <c r="C10" s="727">
        <v>316649396</v>
      </c>
      <c r="D10" s="727">
        <v>282601794</v>
      </c>
      <c r="E10" s="727">
        <v>305120980</v>
      </c>
      <c r="F10" s="727">
        <v>297474383</v>
      </c>
      <c r="G10" s="727">
        <f t="shared" si="1"/>
        <v>-13802688</v>
      </c>
      <c r="H10" s="728">
        <f>IFERROR(D10/B10-1,0)</f>
        <v>-4.6567069117396165E-2</v>
      </c>
      <c r="I10" s="727">
        <f t="shared" si="2"/>
        <v>14872589</v>
      </c>
      <c r="J10" s="728">
        <f t="shared" si="0"/>
        <v>5.2627369378978495E-2</v>
      </c>
    </row>
    <row r="11" spans="1:10" s="386" customFormat="1" ht="18.95" customHeight="1" x14ac:dyDescent="0.25">
      <c r="A11" s="726" t="s">
        <v>288</v>
      </c>
      <c r="B11" s="727">
        <v>179422</v>
      </c>
      <c r="C11" s="727">
        <v>564329</v>
      </c>
      <c r="D11" s="727">
        <v>1079487</v>
      </c>
      <c r="E11" s="727">
        <v>786742</v>
      </c>
      <c r="F11" s="727">
        <v>1768084</v>
      </c>
      <c r="G11" s="727">
        <f t="shared" si="1"/>
        <v>900065</v>
      </c>
      <c r="H11" s="728">
        <f t="shared" ref="H11:H27" si="3">IFERROR(D11/B11-1,0)</f>
        <v>5.0164695522288234</v>
      </c>
      <c r="I11" s="727">
        <f t="shared" si="2"/>
        <v>688597</v>
      </c>
      <c r="J11" s="728">
        <f t="shared" si="0"/>
        <v>0.63789281390141794</v>
      </c>
    </row>
    <row r="12" spans="1:10" s="386" customFormat="1" ht="18.95" customHeight="1" x14ac:dyDescent="0.25">
      <c r="A12" s="726" t="s">
        <v>219</v>
      </c>
      <c r="B12" s="727">
        <v>49123289</v>
      </c>
      <c r="C12" s="727">
        <v>160540040</v>
      </c>
      <c r="D12" s="727">
        <v>105286682</v>
      </c>
      <c r="E12" s="727">
        <v>192779511</v>
      </c>
      <c r="F12" s="727">
        <v>194506286</v>
      </c>
      <c r="G12" s="727">
        <f t="shared" si="1"/>
        <v>56163393</v>
      </c>
      <c r="H12" s="728">
        <f t="shared" si="3"/>
        <v>1.1433149966811058</v>
      </c>
      <c r="I12" s="727">
        <f t="shared" si="2"/>
        <v>89219604</v>
      </c>
      <c r="J12" s="728">
        <f t="shared" si="0"/>
        <v>0.84739686259654379</v>
      </c>
    </row>
    <row r="13" spans="1:10" s="386" customFormat="1" ht="18.95" customHeight="1" x14ac:dyDescent="0.25">
      <c r="A13" s="726" t="s">
        <v>289</v>
      </c>
      <c r="B13" s="727">
        <v>34592573</v>
      </c>
      <c r="C13" s="727">
        <v>46571294</v>
      </c>
      <c r="D13" s="727">
        <v>41206057</v>
      </c>
      <c r="E13" s="727">
        <v>27660779</v>
      </c>
      <c r="F13" s="727">
        <v>54348711</v>
      </c>
      <c r="G13" s="727">
        <f t="shared" si="1"/>
        <v>6613484</v>
      </c>
      <c r="H13" s="728">
        <f t="shared" si="3"/>
        <v>0.19118219393509706</v>
      </c>
      <c r="I13" s="727">
        <f t="shared" si="2"/>
        <v>13142654</v>
      </c>
      <c r="J13" s="728">
        <f t="shared" si="0"/>
        <v>0.31894956607956937</v>
      </c>
    </row>
    <row r="14" spans="1:10" s="386" customFormat="1" ht="18.95" customHeight="1" x14ac:dyDescent="0.25">
      <c r="A14" s="726" t="s">
        <v>290</v>
      </c>
      <c r="B14" s="727">
        <v>37448</v>
      </c>
      <c r="C14" s="727">
        <v>64488</v>
      </c>
      <c r="D14" s="727">
        <v>59873</v>
      </c>
      <c r="E14" s="727">
        <v>82445</v>
      </c>
      <c r="F14" s="727">
        <v>75508</v>
      </c>
      <c r="G14" s="727">
        <f t="shared" si="1"/>
        <v>22425</v>
      </c>
      <c r="H14" s="728">
        <f t="shared" si="3"/>
        <v>0.59883037812433249</v>
      </c>
      <c r="I14" s="727">
        <f t="shared" si="2"/>
        <v>15635</v>
      </c>
      <c r="J14" s="728">
        <f t="shared" si="0"/>
        <v>0.26113607135102623</v>
      </c>
    </row>
    <row r="15" spans="1:10" s="386" customFormat="1" ht="18.95" customHeight="1" x14ac:dyDescent="0.25">
      <c r="A15" s="726" t="s">
        <v>291</v>
      </c>
      <c r="B15" s="727">
        <v>7750</v>
      </c>
      <c r="C15" s="727">
        <v>0</v>
      </c>
      <c r="D15" s="727">
        <v>0</v>
      </c>
      <c r="E15" s="727">
        <v>0</v>
      </c>
      <c r="F15" s="727">
        <v>0</v>
      </c>
      <c r="G15" s="727">
        <f t="shared" si="1"/>
        <v>-7750</v>
      </c>
      <c r="H15" s="728">
        <f t="shared" si="3"/>
        <v>-1</v>
      </c>
      <c r="I15" s="727">
        <f t="shared" si="2"/>
        <v>0</v>
      </c>
      <c r="J15" s="728">
        <f t="shared" si="0"/>
        <v>0</v>
      </c>
    </row>
    <row r="16" spans="1:10" s="386" customFormat="1" ht="18.95" customHeight="1" x14ac:dyDescent="0.25">
      <c r="A16" s="726" t="s">
        <v>72</v>
      </c>
      <c r="B16" s="727">
        <v>2607113</v>
      </c>
      <c r="C16" s="727">
        <v>9614537</v>
      </c>
      <c r="D16" s="727">
        <v>2461791</v>
      </c>
      <c r="E16" s="727">
        <v>11281229</v>
      </c>
      <c r="F16" s="727">
        <v>2948689</v>
      </c>
      <c r="G16" s="727">
        <f t="shared" si="1"/>
        <v>-145322</v>
      </c>
      <c r="H16" s="728">
        <f t="shared" si="3"/>
        <v>-5.5740583549696576E-2</v>
      </c>
      <c r="I16" s="727">
        <f t="shared" si="2"/>
        <v>486898</v>
      </c>
      <c r="J16" s="728">
        <f t="shared" si="0"/>
        <v>0.19778202130075218</v>
      </c>
    </row>
    <row r="17" spans="1:10" s="386" customFormat="1" ht="18.95" customHeight="1" x14ac:dyDescent="0.25">
      <c r="A17" s="726" t="s">
        <v>292</v>
      </c>
      <c r="B17" s="727">
        <v>8817799</v>
      </c>
      <c r="C17" s="727">
        <v>19377558</v>
      </c>
      <c r="D17" s="727">
        <v>9072880</v>
      </c>
      <c r="E17" s="727">
        <v>16003635</v>
      </c>
      <c r="F17" s="727">
        <v>10704148</v>
      </c>
      <c r="G17" s="727">
        <f t="shared" si="1"/>
        <v>255081</v>
      </c>
      <c r="H17" s="728">
        <f t="shared" si="3"/>
        <v>2.8927967171853197E-2</v>
      </c>
      <c r="I17" s="727">
        <f t="shared" si="2"/>
        <v>1631268</v>
      </c>
      <c r="J17" s="728">
        <f t="shared" si="0"/>
        <v>0.17979605152939304</v>
      </c>
    </row>
    <row r="18" spans="1:10" s="386" customFormat="1" ht="18.95" customHeight="1" x14ac:dyDescent="0.25">
      <c r="A18" s="726" t="s">
        <v>73</v>
      </c>
      <c r="B18" s="727">
        <v>14028939</v>
      </c>
      <c r="C18" s="727">
        <v>16808037</v>
      </c>
      <c r="D18" s="727">
        <v>20815103</v>
      </c>
      <c r="E18" s="727">
        <v>17116796</v>
      </c>
      <c r="F18" s="727">
        <v>18736462</v>
      </c>
      <c r="G18" s="727">
        <f t="shared" si="1"/>
        <v>6786164</v>
      </c>
      <c r="H18" s="728">
        <f t="shared" si="3"/>
        <v>0.48372610359201085</v>
      </c>
      <c r="I18" s="727">
        <f t="shared" si="2"/>
        <v>-2078641</v>
      </c>
      <c r="J18" s="728">
        <f t="shared" si="0"/>
        <v>-9.9862152976134655E-2</v>
      </c>
    </row>
    <row r="19" spans="1:10" s="386" customFormat="1" ht="18.95" customHeight="1" x14ac:dyDescent="0.25">
      <c r="A19" s="726" t="s">
        <v>293</v>
      </c>
      <c r="B19" s="727">
        <v>21102690</v>
      </c>
      <c r="C19" s="727">
        <v>28287687</v>
      </c>
      <c r="D19" s="727">
        <v>26274428</v>
      </c>
      <c r="E19" s="727">
        <v>26114540</v>
      </c>
      <c r="F19" s="727">
        <v>20288644</v>
      </c>
      <c r="G19" s="727">
        <f t="shared" si="1"/>
        <v>5171738</v>
      </c>
      <c r="H19" s="728">
        <f t="shared" si="3"/>
        <v>0.24507482221460863</v>
      </c>
      <c r="I19" s="727">
        <f t="shared" si="2"/>
        <v>-5985784</v>
      </c>
      <c r="J19" s="728">
        <f t="shared" si="0"/>
        <v>-0.22781786153441663</v>
      </c>
    </row>
    <row r="20" spans="1:10" s="386" customFormat="1" ht="18.95" customHeight="1" x14ac:dyDescent="0.25">
      <c r="A20" s="726" t="s">
        <v>294</v>
      </c>
      <c r="B20" s="727">
        <v>15223541</v>
      </c>
      <c r="C20" s="727">
        <v>14912033</v>
      </c>
      <c r="D20" s="727">
        <v>18774490</v>
      </c>
      <c r="E20" s="727">
        <v>20880438</v>
      </c>
      <c r="F20" s="727">
        <v>20860618</v>
      </c>
      <c r="G20" s="727">
        <f t="shared" si="1"/>
        <v>3550949</v>
      </c>
      <c r="H20" s="728">
        <f t="shared" si="3"/>
        <v>0.23325381394512612</v>
      </c>
      <c r="I20" s="727">
        <f t="shared" si="2"/>
        <v>2086128</v>
      </c>
      <c r="J20" s="728">
        <f t="shared" si="0"/>
        <v>0.11111502895684522</v>
      </c>
    </row>
    <row r="21" spans="1:10" s="386" customFormat="1" ht="18.95" customHeight="1" x14ac:dyDescent="0.25">
      <c r="A21" s="726" t="s">
        <v>295</v>
      </c>
      <c r="B21" s="727">
        <v>135388665</v>
      </c>
      <c r="C21" s="727">
        <v>111944197</v>
      </c>
      <c r="D21" s="727">
        <v>125459737</v>
      </c>
      <c r="E21" s="727">
        <v>185650687</v>
      </c>
      <c r="F21" s="727">
        <v>49662035</v>
      </c>
      <c r="G21" s="727">
        <f t="shared" si="1"/>
        <v>-9928928</v>
      </c>
      <c r="H21" s="728">
        <f t="shared" si="3"/>
        <v>-7.3336479091510309E-2</v>
      </c>
      <c r="I21" s="727">
        <f t="shared" si="2"/>
        <v>-75797702</v>
      </c>
      <c r="J21" s="728">
        <f t="shared" si="0"/>
        <v>-0.60415957989773239</v>
      </c>
    </row>
    <row r="22" spans="1:10" s="386" customFormat="1" ht="18.95" customHeight="1" x14ac:dyDescent="0.25">
      <c r="A22" s="726" t="s">
        <v>74</v>
      </c>
      <c r="B22" s="727">
        <v>7495055</v>
      </c>
      <c r="C22" s="727">
        <v>8780026</v>
      </c>
      <c r="D22" s="727">
        <v>7809185</v>
      </c>
      <c r="E22" s="727">
        <v>6011727</v>
      </c>
      <c r="F22" s="727">
        <v>7420266</v>
      </c>
      <c r="G22" s="727">
        <f t="shared" si="1"/>
        <v>314130</v>
      </c>
      <c r="H22" s="728">
        <f t="shared" si="3"/>
        <v>4.1911633737177434E-2</v>
      </c>
      <c r="I22" s="727">
        <f t="shared" si="2"/>
        <v>-388919</v>
      </c>
      <c r="J22" s="728">
        <f t="shared" si="0"/>
        <v>-4.9802764308951586E-2</v>
      </c>
    </row>
    <row r="23" spans="1:10" s="386" customFormat="1" ht="18.95" customHeight="1" x14ac:dyDescent="0.25">
      <c r="A23" s="726" t="s">
        <v>296</v>
      </c>
      <c r="B23" s="727">
        <v>1171642</v>
      </c>
      <c r="C23" s="727">
        <v>20094431</v>
      </c>
      <c r="D23" s="727">
        <v>617304</v>
      </c>
      <c r="E23" s="727">
        <v>22303698</v>
      </c>
      <c r="F23" s="727">
        <v>795106</v>
      </c>
      <c r="G23" s="727">
        <f t="shared" si="1"/>
        <v>-554338</v>
      </c>
      <c r="H23" s="728">
        <f t="shared" si="3"/>
        <v>-0.47312916402791982</v>
      </c>
      <c r="I23" s="727">
        <f t="shared" si="2"/>
        <v>177802</v>
      </c>
      <c r="J23" s="728">
        <f t="shared" si="0"/>
        <v>0.28802988478934211</v>
      </c>
    </row>
    <row r="24" spans="1:10" s="386" customFormat="1" ht="18.95" customHeight="1" x14ac:dyDescent="0.25">
      <c r="A24" s="726" t="s">
        <v>297</v>
      </c>
      <c r="B24" s="727">
        <v>12809631</v>
      </c>
      <c r="C24" s="727">
        <v>17562360</v>
      </c>
      <c r="D24" s="727">
        <v>22417011</v>
      </c>
      <c r="E24" s="727">
        <v>631119888</v>
      </c>
      <c r="F24" s="727">
        <v>16262306</v>
      </c>
      <c r="G24" s="727">
        <f t="shared" si="1"/>
        <v>9607380</v>
      </c>
      <c r="H24" s="728">
        <f t="shared" si="3"/>
        <v>0.75001223688644902</v>
      </c>
      <c r="I24" s="727">
        <f t="shared" si="2"/>
        <v>-6154705</v>
      </c>
      <c r="J24" s="728">
        <f t="shared" si="0"/>
        <v>-0.2745551135251707</v>
      </c>
    </row>
    <row r="25" spans="1:10" s="386" customFormat="1" ht="18.95" customHeight="1" x14ac:dyDescent="0.25">
      <c r="A25" s="726" t="s">
        <v>298</v>
      </c>
      <c r="B25" s="727">
        <v>1626992</v>
      </c>
      <c r="C25" s="727">
        <v>2317937</v>
      </c>
      <c r="D25" s="727">
        <v>1064062</v>
      </c>
      <c r="E25" s="727">
        <v>4093802</v>
      </c>
      <c r="F25" s="727">
        <v>500208</v>
      </c>
      <c r="G25" s="727">
        <f t="shared" si="1"/>
        <v>-562930</v>
      </c>
      <c r="H25" s="728">
        <f t="shared" si="3"/>
        <v>-0.34599432572501898</v>
      </c>
      <c r="I25" s="727">
        <f t="shared" si="2"/>
        <v>-563854</v>
      </c>
      <c r="J25" s="728">
        <f t="shared" si="0"/>
        <v>-0.52990709187998442</v>
      </c>
    </row>
    <row r="26" spans="1:10" s="386" customFormat="1" ht="18.95" customHeight="1" thickBot="1" x14ac:dyDescent="0.3">
      <c r="A26" s="729" t="s">
        <v>299</v>
      </c>
      <c r="B26" s="730">
        <v>22357472</v>
      </c>
      <c r="C26" s="730">
        <v>13054800</v>
      </c>
      <c r="D26" s="730">
        <v>18027890</v>
      </c>
      <c r="E26" s="730">
        <v>18891200</v>
      </c>
      <c r="F26" s="730">
        <v>15429365</v>
      </c>
      <c r="G26" s="730">
        <f t="shared" si="1"/>
        <v>-4329582</v>
      </c>
      <c r="H26" s="731">
        <f t="shared" si="3"/>
        <v>-0.19365257395827218</v>
      </c>
      <c r="I26" s="730">
        <f t="shared" si="2"/>
        <v>-2598525</v>
      </c>
      <c r="J26" s="731">
        <f t="shared" si="0"/>
        <v>-0.14413916437253615</v>
      </c>
    </row>
    <row r="27" spans="1:10" ht="28.15" customHeight="1" thickBot="1" x14ac:dyDescent="0.25">
      <c r="A27" s="732" t="s">
        <v>262</v>
      </c>
      <c r="B27" s="733">
        <v>660233093</v>
      </c>
      <c r="C27" s="733">
        <v>837740534</v>
      </c>
      <c r="D27" s="733">
        <v>724173475</v>
      </c>
      <c r="E27" s="733">
        <v>1556476740</v>
      </c>
      <c r="F27" s="733">
        <v>768614497</v>
      </c>
      <c r="G27" s="733">
        <f t="shared" si="1"/>
        <v>63940382</v>
      </c>
      <c r="H27" s="734">
        <f t="shared" si="3"/>
        <v>9.6845163742799611E-2</v>
      </c>
      <c r="I27" s="733">
        <f t="shared" si="2"/>
        <v>44441022</v>
      </c>
      <c r="J27" s="735">
        <f t="shared" si="0"/>
        <v>6.1367922927582974E-2</v>
      </c>
    </row>
    <row r="28" spans="1:10" x14ac:dyDescent="0.2">
      <c r="A28" s="67" t="s">
        <v>75</v>
      </c>
      <c r="B28" s="16"/>
      <c r="C28" s="16"/>
      <c r="D28" s="16"/>
      <c r="E28" s="16"/>
      <c r="F28" s="16"/>
      <c r="G28" s="16"/>
      <c r="H28" s="16"/>
      <c r="I28" s="16"/>
    </row>
    <row r="29" spans="1:10" x14ac:dyDescent="0.2">
      <c r="A29" s="67" t="s">
        <v>211</v>
      </c>
      <c r="B29" s="19"/>
      <c r="C29" s="19"/>
      <c r="D29" s="19"/>
      <c r="E29" s="19"/>
      <c r="F29" s="19"/>
      <c r="G29" s="19"/>
      <c r="H29" s="19"/>
      <c r="I29" s="19"/>
    </row>
    <row r="30" spans="1:10" x14ac:dyDescent="0.2">
      <c r="A30" s="67" t="s">
        <v>76</v>
      </c>
      <c r="B30" s="16"/>
      <c r="C30" s="16"/>
      <c r="D30" s="16"/>
      <c r="E30" s="16"/>
      <c r="F30" s="16"/>
      <c r="G30" s="16"/>
      <c r="H30" s="16"/>
      <c r="I30" s="16"/>
    </row>
    <row r="31" spans="1:10" x14ac:dyDescent="0.2">
      <c r="A31" s="18"/>
      <c r="B31" s="16"/>
      <c r="C31" s="16"/>
      <c r="D31" s="16"/>
      <c r="E31" s="16"/>
      <c r="F31" s="16"/>
      <c r="G31" s="16"/>
      <c r="H31" s="16"/>
      <c r="I31" s="16"/>
    </row>
  </sheetData>
  <mergeCells count="12">
    <mergeCell ref="A1:J1"/>
    <mergeCell ref="G4:G5"/>
    <mergeCell ref="H4:H5"/>
    <mergeCell ref="I4:I5"/>
    <mergeCell ref="J4:J5"/>
    <mergeCell ref="A4:A5"/>
    <mergeCell ref="B4:B5"/>
    <mergeCell ref="C4:C5"/>
    <mergeCell ref="D4:D5"/>
    <mergeCell ref="E4:E5"/>
    <mergeCell ref="F4:F5"/>
    <mergeCell ref="B2:J3"/>
  </mergeCells>
  <pageMargins left="0.7" right="0.7" top="0.75" bottom="0.75" header="0.3" footer="0.3"/>
  <pageSetup paperSize="9" scale="66" orientation="landscape" r:id="rId1"/>
  <ignoredErrors>
    <ignoredError sqref="H11:H27 I9:I2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Y50"/>
  <sheetViews>
    <sheetView workbookViewId="0">
      <selection activeCell="D32" sqref="D32"/>
    </sheetView>
  </sheetViews>
  <sheetFormatPr baseColWidth="10" defaultColWidth="11.42578125" defaultRowHeight="12" x14ac:dyDescent="0.2"/>
  <cols>
    <col min="1" max="1" width="45.7109375" style="15" customWidth="1"/>
    <col min="2" max="3" width="20.28515625" style="15" customWidth="1"/>
    <col min="4" max="9" width="17.7109375" style="15" customWidth="1"/>
    <col min="10" max="10" width="36.42578125" style="15" customWidth="1"/>
    <col min="11" max="16384" width="11.42578125" style="15"/>
  </cols>
  <sheetData>
    <row r="1" spans="1:25" ht="20.25" x14ac:dyDescent="0.2">
      <c r="A1" s="920" t="s">
        <v>204</v>
      </c>
      <c r="B1" s="920"/>
      <c r="C1" s="920"/>
      <c r="D1" s="920"/>
      <c r="E1" s="920"/>
      <c r="F1" s="920"/>
      <c r="G1" s="920"/>
      <c r="H1" s="920"/>
      <c r="I1" s="920"/>
      <c r="J1" s="920"/>
    </row>
    <row r="2" spans="1:25" ht="20.25" x14ac:dyDescent="0.2">
      <c r="A2" s="920" t="s">
        <v>196</v>
      </c>
      <c r="B2" s="920"/>
      <c r="C2" s="920"/>
      <c r="D2" s="920"/>
      <c r="E2" s="920"/>
      <c r="F2" s="920"/>
      <c r="G2" s="920"/>
      <c r="H2" s="920"/>
      <c r="I2" s="920"/>
      <c r="J2" s="920"/>
    </row>
    <row r="3" spans="1:25" ht="20.25" x14ac:dyDescent="0.2">
      <c r="A3" s="34" t="s">
        <v>83</v>
      </c>
      <c r="B3" s="920"/>
      <c r="C3" s="920"/>
      <c r="D3" s="920"/>
      <c r="E3" s="920"/>
      <c r="F3" s="920"/>
      <c r="G3" s="920"/>
      <c r="H3" s="920"/>
      <c r="I3" s="920"/>
      <c r="J3" s="920"/>
      <c r="K3" s="16"/>
      <c r="L3" s="16"/>
      <c r="M3" s="16"/>
      <c r="N3" s="16"/>
      <c r="O3" s="16"/>
      <c r="P3" s="16"/>
      <c r="Q3" s="16"/>
      <c r="R3" s="16"/>
      <c r="S3" s="16"/>
      <c r="T3" s="16"/>
      <c r="U3" s="16"/>
      <c r="V3" s="16"/>
      <c r="W3" s="16"/>
      <c r="X3" s="16"/>
      <c r="Y3" s="16"/>
    </row>
    <row r="4" spans="1:25" x14ac:dyDescent="0.2">
      <c r="A4" s="52"/>
      <c r="B4" s="52"/>
      <c r="C4" s="52"/>
      <c r="D4" s="52"/>
      <c r="E4" s="52"/>
      <c r="F4" s="52"/>
      <c r="G4" s="53"/>
      <c r="H4" s="36"/>
      <c r="I4" s="36"/>
      <c r="J4" s="36"/>
    </row>
    <row r="5" spans="1:25" hidden="1" x14ac:dyDescent="0.2">
      <c r="A5" s="35" t="s">
        <v>77</v>
      </c>
      <c r="B5" s="35"/>
      <c r="C5" s="35"/>
      <c r="D5" s="35"/>
      <c r="E5" s="35"/>
      <c r="F5" s="35"/>
      <c r="G5" s="35" t="s">
        <v>69</v>
      </c>
      <c r="H5" s="35" t="s">
        <v>84</v>
      </c>
      <c r="I5" s="35"/>
      <c r="J5" s="35"/>
    </row>
    <row r="6" spans="1:25" ht="36" x14ac:dyDescent="0.2">
      <c r="A6" s="54" t="s">
        <v>197</v>
      </c>
      <c r="B6" s="37" t="s">
        <v>151</v>
      </c>
      <c r="C6" s="37" t="s">
        <v>78</v>
      </c>
      <c r="D6" s="37" t="s">
        <v>152</v>
      </c>
      <c r="E6" s="37" t="s">
        <v>198</v>
      </c>
      <c r="F6" s="37" t="s">
        <v>153</v>
      </c>
      <c r="G6" s="37" t="s">
        <v>199</v>
      </c>
      <c r="H6" s="37" t="s">
        <v>79</v>
      </c>
      <c r="I6" s="37" t="s">
        <v>81</v>
      </c>
      <c r="J6" s="37" t="s">
        <v>86</v>
      </c>
      <c r="L6" s="49"/>
    </row>
    <row r="7" spans="1:25" ht="22.5" customHeight="1" x14ac:dyDescent="0.2">
      <c r="A7" s="50" t="s">
        <v>173</v>
      </c>
      <c r="B7" s="51"/>
      <c r="C7" s="51"/>
      <c r="D7" s="51"/>
      <c r="E7" s="51"/>
      <c r="F7" s="51"/>
      <c r="G7" s="51"/>
      <c r="H7" s="51"/>
      <c r="I7" s="51"/>
      <c r="J7" s="51"/>
    </row>
    <row r="8" spans="1:25" x14ac:dyDescent="0.2">
      <c r="A8" s="33">
        <v>1</v>
      </c>
      <c r="B8" s="33"/>
      <c r="C8" s="33"/>
      <c r="D8" s="33"/>
      <c r="E8" s="33"/>
      <c r="F8" s="33"/>
      <c r="G8" s="32"/>
      <c r="H8" s="32"/>
      <c r="I8" s="32"/>
      <c r="J8" s="32"/>
    </row>
    <row r="9" spans="1:25" x14ac:dyDescent="0.2">
      <c r="A9" s="33">
        <v>2</v>
      </c>
      <c r="B9" s="33"/>
      <c r="C9" s="33"/>
      <c r="D9" s="33"/>
      <c r="E9" s="33"/>
      <c r="F9" s="33"/>
      <c r="G9" s="32"/>
      <c r="H9" s="32"/>
      <c r="I9" s="32"/>
      <c r="J9" s="32"/>
    </row>
    <row r="10" spans="1:25" x14ac:dyDescent="0.2">
      <c r="A10" s="33">
        <v>3</v>
      </c>
      <c r="B10" s="33"/>
      <c r="C10" s="32"/>
      <c r="D10" s="33"/>
      <c r="E10" s="33"/>
      <c r="F10" s="33"/>
      <c r="G10" s="32"/>
      <c r="H10" s="32"/>
      <c r="I10" s="32"/>
      <c r="J10" s="32"/>
    </row>
    <row r="11" spans="1:25" x14ac:dyDescent="0.2">
      <c r="A11" s="33">
        <v>4</v>
      </c>
      <c r="B11" s="33"/>
      <c r="C11" s="33"/>
      <c r="D11" s="33"/>
      <c r="E11" s="33"/>
      <c r="F11" s="33"/>
      <c r="G11" s="32"/>
      <c r="H11" s="32"/>
      <c r="I11" s="32"/>
      <c r="J11" s="32"/>
    </row>
    <row r="12" spans="1:25" x14ac:dyDescent="0.2">
      <c r="A12" s="33">
        <v>5</v>
      </c>
      <c r="B12" s="33"/>
      <c r="C12" s="33"/>
      <c r="D12" s="33"/>
      <c r="E12" s="33"/>
      <c r="F12" s="33"/>
      <c r="G12" s="32"/>
      <c r="H12" s="32"/>
      <c r="I12" s="32"/>
      <c r="J12" s="32"/>
    </row>
    <row r="13" spans="1:25" x14ac:dyDescent="0.2">
      <c r="A13" s="33">
        <v>6</v>
      </c>
      <c r="B13" s="33"/>
      <c r="C13" s="33"/>
      <c r="D13" s="33"/>
      <c r="E13" s="33"/>
      <c r="F13" s="33"/>
      <c r="G13" s="32"/>
      <c r="H13" s="32"/>
      <c r="I13" s="32"/>
      <c r="J13" s="32"/>
    </row>
    <row r="14" spans="1:25" x14ac:dyDescent="0.2">
      <c r="A14" s="33">
        <v>7</v>
      </c>
      <c r="B14" s="33"/>
      <c r="C14" s="33"/>
      <c r="D14" s="32"/>
      <c r="E14" s="32"/>
      <c r="F14" s="32"/>
      <c r="G14" s="32"/>
      <c r="H14" s="32"/>
      <c r="I14" s="32"/>
      <c r="J14" s="32"/>
    </row>
    <row r="15" spans="1:25" x14ac:dyDescent="0.2">
      <c r="A15" s="33">
        <v>8</v>
      </c>
      <c r="B15" s="33"/>
      <c r="C15" s="33"/>
      <c r="D15" s="33"/>
      <c r="E15" s="33"/>
      <c r="F15" s="33"/>
      <c r="G15" s="32"/>
      <c r="H15" s="32"/>
      <c r="I15" s="32"/>
      <c r="J15" s="32"/>
    </row>
    <row r="16" spans="1:25" x14ac:dyDescent="0.2">
      <c r="A16" s="33">
        <v>9</v>
      </c>
      <c r="B16" s="33"/>
      <c r="C16" s="33"/>
      <c r="D16" s="33"/>
      <c r="E16" s="33"/>
      <c r="F16" s="33"/>
      <c r="G16" s="32"/>
      <c r="H16" s="32"/>
      <c r="I16" s="32"/>
      <c r="J16" s="32"/>
    </row>
    <row r="17" spans="1:10" x14ac:dyDescent="0.2">
      <c r="A17" s="33" t="s">
        <v>150</v>
      </c>
      <c r="B17" s="33"/>
      <c r="C17" s="33"/>
      <c r="D17" s="33"/>
      <c r="E17" s="33"/>
      <c r="F17" s="33"/>
      <c r="G17" s="32"/>
      <c r="H17" s="32"/>
      <c r="I17" s="32"/>
      <c r="J17" s="32"/>
    </row>
    <row r="18" spans="1:10" x14ac:dyDescent="0.2">
      <c r="A18" s="33" t="s">
        <v>15</v>
      </c>
      <c r="B18" s="33"/>
      <c r="C18" s="33"/>
      <c r="D18" s="33"/>
      <c r="E18" s="33"/>
      <c r="F18" s="33"/>
      <c r="G18" s="32"/>
      <c r="H18" s="32"/>
      <c r="I18" s="32"/>
      <c r="J18" s="32"/>
    </row>
    <row r="19" spans="1:10" ht="18" customHeight="1" x14ac:dyDescent="0.2">
      <c r="A19" s="45" t="s">
        <v>172</v>
      </c>
      <c r="B19" s="46"/>
      <c r="C19" s="46"/>
      <c r="D19" s="46"/>
      <c r="E19" s="46"/>
      <c r="F19" s="46"/>
      <c r="G19" s="47"/>
      <c r="H19" s="47"/>
      <c r="I19" s="47"/>
      <c r="J19" s="47"/>
    </row>
    <row r="20" spans="1:10" x14ac:dyDescent="0.2">
      <c r="A20" s="33">
        <v>10</v>
      </c>
      <c r="B20" s="33"/>
      <c r="C20" s="33"/>
      <c r="D20" s="33"/>
      <c r="E20" s="33"/>
      <c r="F20" s="33"/>
      <c r="G20" s="32"/>
      <c r="H20" s="32"/>
      <c r="I20" s="32"/>
      <c r="J20" s="32"/>
    </row>
    <row r="21" spans="1:10" x14ac:dyDescent="0.2">
      <c r="A21" s="33">
        <v>11</v>
      </c>
      <c r="B21" s="33"/>
      <c r="C21" s="33"/>
      <c r="D21" s="33"/>
      <c r="E21" s="33"/>
      <c r="F21" s="33"/>
      <c r="G21" s="32"/>
      <c r="H21" s="32"/>
      <c r="I21" s="32"/>
      <c r="J21" s="32"/>
    </row>
    <row r="22" spans="1:10" x14ac:dyDescent="0.2">
      <c r="A22" s="33">
        <v>12</v>
      </c>
      <c r="B22" s="33"/>
      <c r="C22" s="33"/>
      <c r="D22" s="33"/>
      <c r="E22" s="33"/>
      <c r="F22" s="33"/>
      <c r="G22" s="32"/>
      <c r="H22" s="32"/>
      <c r="I22" s="32"/>
      <c r="J22" s="32"/>
    </row>
    <row r="23" spans="1:10" x14ac:dyDescent="0.2">
      <c r="A23" s="33">
        <v>13</v>
      </c>
      <c r="B23" s="33"/>
      <c r="C23" s="33"/>
      <c r="D23" s="33"/>
      <c r="E23" s="33"/>
      <c r="F23" s="33"/>
      <c r="G23" s="32"/>
      <c r="H23" s="32"/>
      <c r="I23" s="32"/>
      <c r="J23" s="32"/>
    </row>
    <row r="24" spans="1:10" x14ac:dyDescent="0.2">
      <c r="A24" s="33">
        <v>14</v>
      </c>
      <c r="B24" s="33"/>
      <c r="C24" s="33"/>
      <c r="D24" s="33"/>
      <c r="E24" s="33"/>
      <c r="F24" s="33"/>
      <c r="G24" s="32"/>
      <c r="H24" s="32"/>
      <c r="I24" s="32"/>
      <c r="J24" s="32"/>
    </row>
    <row r="25" spans="1:10" x14ac:dyDescent="0.2">
      <c r="A25" s="33">
        <v>15</v>
      </c>
      <c r="B25" s="33"/>
      <c r="C25" s="33"/>
      <c r="D25" s="33"/>
      <c r="E25" s="33"/>
      <c r="F25" s="33"/>
      <c r="G25" s="32"/>
      <c r="H25" s="32"/>
      <c r="I25" s="32"/>
      <c r="J25" s="32"/>
    </row>
    <row r="26" spans="1:10" x14ac:dyDescent="0.2">
      <c r="A26" s="33">
        <v>16</v>
      </c>
      <c r="B26" s="33"/>
      <c r="C26" s="33"/>
      <c r="D26" s="33"/>
      <c r="E26" s="33"/>
      <c r="F26" s="33"/>
      <c r="G26" s="32"/>
      <c r="H26" s="32"/>
      <c r="I26" s="32"/>
      <c r="J26" s="32"/>
    </row>
    <row r="27" spans="1:10" x14ac:dyDescent="0.2">
      <c r="A27" s="33">
        <v>17</v>
      </c>
      <c r="B27" s="33"/>
      <c r="C27" s="33"/>
      <c r="D27" s="33"/>
      <c r="E27" s="33"/>
      <c r="F27" s="33"/>
      <c r="G27" s="32"/>
      <c r="H27" s="32"/>
      <c r="I27" s="32"/>
      <c r="J27" s="32"/>
    </row>
    <row r="28" spans="1:10" x14ac:dyDescent="0.2">
      <c r="A28" s="33">
        <v>18</v>
      </c>
      <c r="B28" s="33"/>
      <c r="C28" s="33"/>
      <c r="D28" s="33"/>
      <c r="E28" s="33"/>
      <c r="F28" s="33"/>
      <c r="G28" s="32"/>
      <c r="H28" s="32"/>
      <c r="I28" s="32"/>
      <c r="J28" s="32"/>
    </row>
    <row r="29" spans="1:10" x14ac:dyDescent="0.2">
      <c r="A29" s="33">
        <v>19</v>
      </c>
      <c r="B29" s="33"/>
      <c r="C29" s="33"/>
      <c r="D29" s="33"/>
      <c r="E29" s="33"/>
      <c r="F29" s="33"/>
      <c r="G29" s="32"/>
      <c r="H29" s="32"/>
      <c r="I29" s="32"/>
      <c r="J29" s="32"/>
    </row>
    <row r="30" spans="1:10" x14ac:dyDescent="0.2">
      <c r="A30" s="33" t="s">
        <v>150</v>
      </c>
      <c r="B30" s="33"/>
      <c r="C30" s="33"/>
      <c r="D30" s="33"/>
      <c r="E30" s="33"/>
      <c r="F30" s="33"/>
      <c r="G30" s="32"/>
      <c r="H30" s="32"/>
      <c r="I30" s="32"/>
      <c r="J30" s="32"/>
    </row>
    <row r="31" spans="1:10" x14ac:dyDescent="0.2">
      <c r="A31" s="33" t="s">
        <v>15</v>
      </c>
      <c r="B31" s="33"/>
      <c r="C31" s="33"/>
      <c r="D31" s="33"/>
      <c r="E31" s="33"/>
      <c r="F31" s="33"/>
      <c r="G31" s="32"/>
      <c r="H31" s="32"/>
      <c r="I31" s="32"/>
      <c r="J31" s="32"/>
    </row>
    <row r="32" spans="1:10" ht="18" x14ac:dyDescent="0.2">
      <c r="A32" s="45" t="s">
        <v>174</v>
      </c>
      <c r="B32" s="46"/>
      <c r="C32" s="46"/>
      <c r="D32" s="46"/>
      <c r="E32" s="46"/>
      <c r="F32" s="46"/>
      <c r="G32" s="47"/>
      <c r="H32" s="47"/>
      <c r="I32" s="47"/>
      <c r="J32" s="47"/>
    </row>
    <row r="33" spans="1:10" x14ac:dyDescent="0.2">
      <c r="A33" s="33">
        <v>20</v>
      </c>
      <c r="B33" s="33"/>
      <c r="C33" s="33"/>
      <c r="D33" s="33"/>
      <c r="E33" s="33"/>
      <c r="F33" s="33"/>
      <c r="G33" s="32"/>
      <c r="H33" s="32"/>
      <c r="I33" s="32"/>
      <c r="J33" s="32"/>
    </row>
    <row r="34" spans="1:10" x14ac:dyDescent="0.2">
      <c r="A34" s="33">
        <v>21</v>
      </c>
      <c r="B34" s="33"/>
      <c r="C34" s="33"/>
      <c r="D34" s="33"/>
      <c r="E34" s="33"/>
      <c r="F34" s="33"/>
      <c r="G34" s="32"/>
      <c r="H34" s="32"/>
      <c r="I34" s="32"/>
      <c r="J34" s="32"/>
    </row>
    <row r="35" spans="1:10" x14ac:dyDescent="0.2">
      <c r="A35" s="33">
        <v>22</v>
      </c>
      <c r="B35" s="33"/>
      <c r="C35" s="33"/>
      <c r="D35" s="33"/>
      <c r="E35" s="33"/>
      <c r="F35" s="33"/>
      <c r="G35" s="32"/>
      <c r="H35" s="32"/>
      <c r="I35" s="32"/>
      <c r="J35" s="32"/>
    </row>
    <row r="36" spans="1:10" x14ac:dyDescent="0.2">
      <c r="A36" s="33">
        <v>23</v>
      </c>
      <c r="B36" s="33"/>
      <c r="C36" s="33"/>
      <c r="D36" s="33"/>
      <c r="E36" s="33"/>
      <c r="F36" s="33"/>
      <c r="G36" s="32"/>
      <c r="H36" s="32"/>
      <c r="I36" s="32"/>
      <c r="J36" s="32"/>
    </row>
    <row r="37" spans="1:10" x14ac:dyDescent="0.2">
      <c r="A37" s="33">
        <v>24</v>
      </c>
      <c r="B37" s="33"/>
      <c r="C37" s="33"/>
      <c r="D37" s="33"/>
      <c r="E37" s="33"/>
      <c r="F37" s="33"/>
      <c r="G37" s="32"/>
      <c r="H37" s="32"/>
      <c r="I37" s="32"/>
      <c r="J37" s="32"/>
    </row>
    <row r="38" spans="1:10" x14ac:dyDescent="0.2">
      <c r="A38" s="33">
        <v>25</v>
      </c>
      <c r="B38" s="33"/>
      <c r="C38" s="33"/>
      <c r="D38" s="33"/>
      <c r="E38" s="33"/>
      <c r="F38" s="33"/>
      <c r="G38" s="32"/>
      <c r="H38" s="32"/>
      <c r="I38" s="32"/>
      <c r="J38" s="32"/>
    </row>
    <row r="39" spans="1:10" x14ac:dyDescent="0.2">
      <c r="A39" s="33">
        <v>26</v>
      </c>
      <c r="B39" s="33"/>
      <c r="C39" s="33"/>
      <c r="D39" s="33"/>
      <c r="E39" s="33"/>
      <c r="F39" s="33"/>
      <c r="G39" s="32"/>
      <c r="H39" s="32"/>
      <c r="I39" s="32"/>
      <c r="J39" s="32"/>
    </row>
    <row r="40" spans="1:10" x14ac:dyDescent="0.2">
      <c r="A40" s="33">
        <v>27</v>
      </c>
      <c r="B40" s="33"/>
      <c r="C40" s="33"/>
      <c r="D40" s="33"/>
      <c r="E40" s="33"/>
      <c r="F40" s="33"/>
      <c r="G40" s="32"/>
      <c r="H40" s="32"/>
      <c r="I40" s="32"/>
      <c r="J40" s="32"/>
    </row>
    <row r="41" spans="1:10" x14ac:dyDescent="0.2">
      <c r="A41" s="33">
        <v>28</v>
      </c>
      <c r="B41" s="33"/>
      <c r="C41" s="33"/>
      <c r="D41" s="33"/>
      <c r="E41" s="33"/>
      <c r="F41" s="33"/>
      <c r="G41" s="32"/>
      <c r="H41" s="32"/>
      <c r="I41" s="32"/>
      <c r="J41" s="32"/>
    </row>
    <row r="42" spans="1:10" x14ac:dyDescent="0.2">
      <c r="A42" s="33">
        <v>29</v>
      </c>
      <c r="B42" s="33"/>
      <c r="C42" s="33"/>
      <c r="D42" s="33"/>
      <c r="E42" s="33"/>
      <c r="F42" s="33"/>
      <c r="G42" s="32"/>
      <c r="H42" s="32"/>
      <c r="I42" s="32"/>
      <c r="J42" s="32"/>
    </row>
    <row r="43" spans="1:10" ht="18" x14ac:dyDescent="0.2">
      <c r="A43" s="44" t="s">
        <v>150</v>
      </c>
      <c r="B43" s="33"/>
      <c r="C43" s="33"/>
      <c r="D43" s="33"/>
      <c r="E43" s="33"/>
      <c r="F43" s="33"/>
      <c r="G43" s="32"/>
      <c r="H43" s="32"/>
      <c r="I43" s="32"/>
      <c r="J43" s="32"/>
    </row>
    <row r="44" spans="1:10" x14ac:dyDescent="0.2">
      <c r="A44" s="60" t="s">
        <v>15</v>
      </c>
      <c r="B44" s="61"/>
      <c r="C44" s="61"/>
      <c r="D44" s="61"/>
      <c r="E44" s="61"/>
      <c r="F44" s="61"/>
      <c r="G44" s="62"/>
      <c r="H44" s="62"/>
      <c r="I44" s="62"/>
      <c r="J44" s="62"/>
    </row>
    <row r="45" spans="1:10" ht="28.5" customHeight="1" x14ac:dyDescent="0.2">
      <c r="A45" s="54" t="s">
        <v>7</v>
      </c>
      <c r="B45" s="58"/>
      <c r="C45" s="58"/>
      <c r="D45" s="58"/>
      <c r="E45" s="58"/>
      <c r="F45" s="58"/>
      <c r="G45" s="59"/>
      <c r="H45" s="59"/>
      <c r="I45" s="59"/>
      <c r="J45" s="59"/>
    </row>
    <row r="46" spans="1:10" x14ac:dyDescent="0.2">
      <c r="A46" s="68" t="s">
        <v>154</v>
      </c>
      <c r="B46" s="21"/>
      <c r="C46" s="21"/>
      <c r="D46" s="21"/>
      <c r="E46" s="21"/>
      <c r="F46" s="21"/>
      <c r="G46" s="16"/>
    </row>
    <row r="47" spans="1:10" x14ac:dyDescent="0.2">
      <c r="A47" s="20"/>
      <c r="B47" s="20"/>
      <c r="C47" s="20"/>
      <c r="D47" s="20"/>
      <c r="E47" s="20"/>
      <c r="F47" s="20"/>
      <c r="G47" s="16"/>
    </row>
    <row r="48" spans="1:10" x14ac:dyDescent="0.2">
      <c r="A48" s="20"/>
    </row>
    <row r="49" spans="1:1" x14ac:dyDescent="0.2">
      <c r="A49" s="20"/>
    </row>
    <row r="50" spans="1:1" x14ac:dyDescent="0.2">
      <c r="A50" s="20"/>
    </row>
  </sheetData>
  <mergeCells count="3">
    <mergeCell ref="A1:J1"/>
    <mergeCell ref="B3:J3"/>
    <mergeCell ref="A2:J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X20"/>
  <sheetViews>
    <sheetView workbookViewId="0">
      <selection activeCell="E27" sqref="E27"/>
    </sheetView>
  </sheetViews>
  <sheetFormatPr baseColWidth="10" defaultColWidth="11.42578125" defaultRowHeight="12" x14ac:dyDescent="0.2"/>
  <cols>
    <col min="1" max="1" width="35.7109375" style="15" customWidth="1"/>
    <col min="2" max="2" width="20.28515625" style="15" customWidth="1"/>
    <col min="3" max="3" width="17" style="15" customWidth="1"/>
    <col min="4" max="4" width="19.140625" style="15" customWidth="1"/>
    <col min="5" max="5" width="23.28515625" style="15" customWidth="1"/>
    <col min="6" max="6" width="22.28515625" style="15" customWidth="1"/>
    <col min="7" max="7" width="31.28515625" style="15" customWidth="1"/>
    <col min="8" max="8" width="39.5703125" style="15" customWidth="1"/>
    <col min="9" max="9" width="21.5703125" style="15" customWidth="1"/>
    <col min="10" max="16384" width="11.42578125" style="15"/>
  </cols>
  <sheetData>
    <row r="1" spans="1:24" ht="29.25" customHeight="1" x14ac:dyDescent="0.2">
      <c r="A1" s="931" t="s">
        <v>205</v>
      </c>
      <c r="B1" s="931"/>
      <c r="C1" s="931"/>
      <c r="D1" s="931"/>
      <c r="E1" s="931"/>
      <c r="F1" s="931"/>
      <c r="G1" s="931"/>
      <c r="H1" s="931"/>
      <c r="I1" s="931"/>
    </row>
    <row r="2" spans="1:24" ht="21" customHeight="1" x14ac:dyDescent="0.2">
      <c r="A2" s="55" t="s">
        <v>175</v>
      </c>
      <c r="B2" s="907"/>
      <c r="C2" s="907"/>
      <c r="D2" s="907"/>
      <c r="E2" s="907"/>
      <c r="F2" s="907"/>
      <c r="G2" s="907"/>
      <c r="H2" s="907"/>
      <c r="I2" s="907"/>
      <c r="J2" s="16"/>
      <c r="K2" s="16"/>
      <c r="L2" s="16"/>
      <c r="M2" s="16"/>
      <c r="N2" s="16"/>
      <c r="O2" s="16"/>
      <c r="P2" s="16"/>
      <c r="Q2" s="16"/>
      <c r="R2" s="16"/>
      <c r="S2" s="16"/>
      <c r="T2" s="16"/>
      <c r="U2" s="16"/>
      <c r="V2" s="16"/>
      <c r="W2" s="16"/>
      <c r="X2" s="16"/>
    </row>
    <row r="3" spans="1:24" ht="24.75" customHeight="1" x14ac:dyDescent="0.2">
      <c r="A3" s="934" t="s">
        <v>87</v>
      </c>
      <c r="B3" s="932" t="s">
        <v>176</v>
      </c>
      <c r="C3" s="932" t="s">
        <v>88</v>
      </c>
      <c r="D3" s="932" t="s">
        <v>180</v>
      </c>
      <c r="E3" s="56" t="s">
        <v>177</v>
      </c>
      <c r="F3" s="56" t="s">
        <v>178</v>
      </c>
      <c r="G3" s="38" t="s">
        <v>179</v>
      </c>
      <c r="H3" s="936" t="s">
        <v>182</v>
      </c>
      <c r="I3" s="936" t="s">
        <v>181</v>
      </c>
    </row>
    <row r="4" spans="1:24" ht="29.25" customHeight="1" x14ac:dyDescent="0.2">
      <c r="A4" s="935"/>
      <c r="B4" s="933"/>
      <c r="C4" s="933"/>
      <c r="D4" s="933"/>
      <c r="E4" s="75" t="s">
        <v>89</v>
      </c>
      <c r="F4" s="75" t="s">
        <v>89</v>
      </c>
      <c r="G4" s="75" t="s">
        <v>89</v>
      </c>
      <c r="H4" s="937"/>
      <c r="I4" s="937"/>
    </row>
    <row r="5" spans="1:24" s="48" customFormat="1" x14ac:dyDescent="0.2">
      <c r="A5" s="78"/>
      <c r="B5" s="78"/>
      <c r="C5" s="78"/>
      <c r="D5" s="78"/>
      <c r="E5" s="78"/>
      <c r="F5" s="78"/>
      <c r="G5" s="78"/>
      <c r="H5" s="78"/>
      <c r="I5" s="78"/>
    </row>
    <row r="6" spans="1:24" ht="12" customHeight="1" x14ac:dyDescent="0.2">
      <c r="A6" s="33">
        <v>1</v>
      </c>
      <c r="B6" s="33" t="s">
        <v>82</v>
      </c>
      <c r="C6" s="33" t="s">
        <v>82</v>
      </c>
      <c r="D6" s="33"/>
      <c r="E6" s="32"/>
      <c r="F6" s="32"/>
      <c r="G6" s="32"/>
      <c r="H6" s="32"/>
      <c r="I6" s="32"/>
    </row>
    <row r="7" spans="1:24" x14ac:dyDescent="0.2">
      <c r="A7" s="33">
        <v>2</v>
      </c>
      <c r="B7" s="33" t="s">
        <v>82</v>
      </c>
      <c r="C7" s="33" t="s">
        <v>82</v>
      </c>
      <c r="D7" s="33"/>
      <c r="E7" s="32"/>
      <c r="F7" s="32"/>
      <c r="G7" s="32"/>
      <c r="H7" s="32"/>
      <c r="I7" s="32"/>
    </row>
    <row r="8" spans="1:24" x14ac:dyDescent="0.2">
      <c r="A8" s="33">
        <v>3</v>
      </c>
      <c r="B8" s="33" t="s">
        <v>82</v>
      </c>
      <c r="C8" s="33" t="s">
        <v>82</v>
      </c>
      <c r="D8" s="33"/>
      <c r="E8" s="32"/>
      <c r="F8" s="32"/>
      <c r="G8" s="32"/>
      <c r="H8" s="32"/>
      <c r="I8" s="32"/>
    </row>
    <row r="9" spans="1:24" x14ac:dyDescent="0.2">
      <c r="A9" s="33">
        <v>4</v>
      </c>
      <c r="B9" s="33" t="s">
        <v>82</v>
      </c>
      <c r="C9" s="33" t="s">
        <v>82</v>
      </c>
      <c r="D9" s="33"/>
      <c r="E9" s="32"/>
      <c r="F9" s="32"/>
      <c r="G9" s="32"/>
      <c r="H9" s="32"/>
      <c r="I9" s="32"/>
    </row>
    <row r="10" spans="1:24" x14ac:dyDescent="0.2">
      <c r="A10" s="33">
        <v>5</v>
      </c>
      <c r="B10" s="33" t="s">
        <v>82</v>
      </c>
      <c r="C10" s="33" t="s">
        <v>82</v>
      </c>
      <c r="D10" s="33"/>
      <c r="E10" s="32"/>
      <c r="F10" s="32"/>
      <c r="G10" s="32"/>
      <c r="H10" s="32"/>
      <c r="I10" s="32"/>
    </row>
    <row r="11" spans="1:24" x14ac:dyDescent="0.2">
      <c r="A11" s="33">
        <v>6</v>
      </c>
      <c r="B11" s="33"/>
      <c r="C11" s="33"/>
      <c r="D11" s="33"/>
      <c r="E11" s="32"/>
      <c r="F11" s="32"/>
      <c r="G11" s="32"/>
      <c r="H11" s="32"/>
      <c r="I11" s="32"/>
    </row>
    <row r="12" spans="1:24" x14ac:dyDescent="0.2">
      <c r="A12" s="33">
        <v>7</v>
      </c>
      <c r="B12" s="33"/>
      <c r="C12" s="33"/>
      <c r="D12" s="33"/>
      <c r="E12" s="32"/>
      <c r="F12" s="32"/>
      <c r="G12" s="32"/>
      <c r="H12" s="32"/>
      <c r="I12" s="32"/>
    </row>
    <row r="13" spans="1:24" x14ac:dyDescent="0.2">
      <c r="A13" s="33">
        <v>8</v>
      </c>
      <c r="B13" s="33"/>
      <c r="C13" s="33"/>
      <c r="D13" s="33"/>
      <c r="E13" s="32"/>
      <c r="F13" s="32"/>
      <c r="G13" s="32"/>
      <c r="H13" s="32"/>
      <c r="I13" s="32"/>
    </row>
    <row r="14" spans="1:24" x14ac:dyDescent="0.2">
      <c r="A14" s="33">
        <v>9</v>
      </c>
      <c r="B14" s="33"/>
      <c r="C14" s="33"/>
      <c r="D14" s="33"/>
      <c r="E14" s="32"/>
      <c r="F14" s="32"/>
      <c r="G14" s="32"/>
      <c r="H14" s="32"/>
      <c r="I14" s="32"/>
    </row>
    <row r="15" spans="1:24" x14ac:dyDescent="0.2">
      <c r="A15" s="33"/>
      <c r="B15" s="33"/>
      <c r="C15" s="33"/>
      <c r="D15" s="33"/>
      <c r="E15" s="32"/>
      <c r="F15" s="32"/>
      <c r="G15" s="32"/>
      <c r="H15" s="32"/>
      <c r="I15" s="32"/>
    </row>
    <row r="16" spans="1:24" x14ac:dyDescent="0.2">
      <c r="A16" s="79"/>
      <c r="B16" s="79"/>
      <c r="C16" s="79"/>
      <c r="D16" s="79"/>
      <c r="E16" s="71"/>
      <c r="F16" s="71"/>
      <c r="G16" s="71"/>
      <c r="H16" s="71"/>
      <c r="I16" s="71"/>
    </row>
    <row r="17" spans="1:9" ht="21" customHeight="1" x14ac:dyDescent="0.2">
      <c r="A17" s="76" t="s">
        <v>90</v>
      </c>
      <c r="B17" s="76"/>
      <c r="C17" s="76"/>
      <c r="D17" s="76"/>
      <c r="E17" s="77"/>
      <c r="F17" s="77"/>
      <c r="G17" s="77"/>
      <c r="H17" s="77"/>
      <c r="I17" s="77"/>
    </row>
    <row r="18" spans="1:9" x14ac:dyDescent="0.2">
      <c r="A18" s="17" t="s">
        <v>154</v>
      </c>
      <c r="B18" s="21"/>
      <c r="C18" s="21"/>
      <c r="D18" s="21"/>
      <c r="E18" s="16"/>
      <c r="F18" s="16"/>
      <c r="G18" s="16"/>
    </row>
    <row r="19" spans="1:9" x14ac:dyDescent="0.2">
      <c r="A19" s="66" t="s">
        <v>183</v>
      </c>
      <c r="B19" s="20"/>
      <c r="C19" s="20"/>
      <c r="D19" s="20"/>
      <c r="E19" s="16"/>
      <c r="F19" s="16"/>
      <c r="G19" s="16"/>
    </row>
    <row r="20" spans="1:9" x14ac:dyDescent="0.2">
      <c r="A20" s="67" t="s">
        <v>184</v>
      </c>
      <c r="B20" s="18"/>
      <c r="C20" s="18"/>
      <c r="D20" s="18"/>
      <c r="E20" s="16"/>
      <c r="F20" s="16"/>
      <c r="G20" s="16"/>
    </row>
  </sheetData>
  <mergeCells count="8">
    <mergeCell ref="A1:I1"/>
    <mergeCell ref="B2:I2"/>
    <mergeCell ref="D3:D4"/>
    <mergeCell ref="A3:A4"/>
    <mergeCell ref="B3:B4"/>
    <mergeCell ref="C3:C4"/>
    <mergeCell ref="H3:H4"/>
    <mergeCell ref="I3:I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E3BB-9AE6-49E7-A475-28487B14D785}">
  <sheetPr>
    <pageSetUpPr fitToPage="1"/>
  </sheetPr>
  <dimension ref="A1:Y6886"/>
  <sheetViews>
    <sheetView showGridLines="0" view="pageBreakPreview" topLeftCell="A6832" zoomScale="60" zoomScaleNormal="25" workbookViewId="0">
      <selection activeCell="B6889" sqref="B6889"/>
    </sheetView>
  </sheetViews>
  <sheetFormatPr baseColWidth="10" defaultColWidth="11.42578125" defaultRowHeight="12" x14ac:dyDescent="0.2"/>
  <cols>
    <col min="1" max="1" width="60.7109375" style="312" customWidth="1"/>
    <col min="2" max="2" width="24.7109375" style="311" customWidth="1"/>
    <col min="3" max="3" width="27.28515625" style="311" customWidth="1"/>
    <col min="4" max="4" width="21.7109375" style="311" customWidth="1"/>
    <col min="5" max="5" width="17.7109375" style="418" customWidth="1"/>
    <col min="6" max="6" width="48" style="311" customWidth="1"/>
    <col min="7" max="7" width="21.28515625" style="311" customWidth="1"/>
    <col min="8" max="8" width="17.7109375" style="311" customWidth="1"/>
    <col min="9" max="9" width="19.140625" style="311" customWidth="1"/>
    <col min="10" max="10" width="46.5703125" style="311" customWidth="1"/>
    <col min="11" max="16384" width="11.42578125" style="311"/>
  </cols>
  <sheetData>
    <row r="1" spans="1:25" ht="15.75" x14ac:dyDescent="0.2">
      <c r="A1" s="938" t="s">
        <v>204</v>
      </c>
      <c r="B1" s="938"/>
      <c r="C1" s="938"/>
      <c r="D1" s="938"/>
      <c r="E1" s="938"/>
      <c r="F1" s="938"/>
      <c r="G1" s="938"/>
      <c r="H1" s="938"/>
      <c r="I1" s="938"/>
      <c r="J1" s="938"/>
    </row>
    <row r="2" spans="1:25" ht="15.75" x14ac:dyDescent="0.2">
      <c r="A2" s="938" t="s">
        <v>196</v>
      </c>
      <c r="B2" s="938"/>
      <c r="C2" s="938"/>
      <c r="D2" s="938"/>
      <c r="E2" s="938"/>
      <c r="F2" s="938"/>
      <c r="G2" s="938"/>
      <c r="H2" s="938"/>
      <c r="I2" s="938"/>
      <c r="J2" s="938"/>
    </row>
    <row r="3" spans="1:25" ht="15.75" x14ac:dyDescent="0.2">
      <c r="A3" s="425" t="s">
        <v>83</v>
      </c>
      <c r="B3" s="939" t="s">
        <v>14593</v>
      </c>
      <c r="C3" s="939"/>
      <c r="D3" s="939"/>
      <c r="E3" s="939"/>
      <c r="F3" s="939"/>
      <c r="G3" s="939"/>
      <c r="H3" s="939"/>
      <c r="I3" s="939"/>
      <c r="J3" s="939"/>
      <c r="K3" s="354"/>
      <c r="L3" s="354"/>
      <c r="M3" s="354"/>
      <c r="N3" s="354"/>
      <c r="O3" s="354"/>
      <c r="P3" s="354"/>
      <c r="Q3" s="354"/>
      <c r="R3" s="354"/>
      <c r="S3" s="354"/>
      <c r="T3" s="354"/>
      <c r="U3" s="354"/>
      <c r="V3" s="354"/>
      <c r="W3" s="354"/>
      <c r="X3" s="354"/>
      <c r="Y3" s="354"/>
    </row>
    <row r="4" spans="1:25" ht="15.75" x14ac:dyDescent="0.25">
      <c r="A4" s="426"/>
      <c r="B4" s="427"/>
      <c r="C4" s="427"/>
      <c r="D4" s="427"/>
      <c r="E4" s="428"/>
      <c r="F4" s="427"/>
      <c r="G4" s="429"/>
      <c r="H4" s="430"/>
      <c r="I4" s="430"/>
      <c r="J4" s="430"/>
    </row>
    <row r="5" spans="1:25" ht="31.5" hidden="1" x14ac:dyDescent="0.2">
      <c r="A5" s="425" t="s">
        <v>77</v>
      </c>
      <c r="B5" s="409"/>
      <c r="C5" s="409"/>
      <c r="D5" s="409"/>
      <c r="E5" s="431"/>
      <c r="F5" s="409"/>
      <c r="G5" s="409" t="s">
        <v>69</v>
      </c>
      <c r="H5" s="409" t="s">
        <v>84</v>
      </c>
      <c r="I5" s="409"/>
      <c r="J5" s="409"/>
    </row>
    <row r="6" spans="1:25" ht="63" x14ac:dyDescent="0.2">
      <c r="A6" s="425" t="s">
        <v>197</v>
      </c>
      <c r="B6" s="409" t="s">
        <v>151</v>
      </c>
      <c r="C6" s="409" t="s">
        <v>78</v>
      </c>
      <c r="D6" s="409" t="s">
        <v>152</v>
      </c>
      <c r="E6" s="431" t="s">
        <v>198</v>
      </c>
      <c r="F6" s="409" t="s">
        <v>153</v>
      </c>
      <c r="G6" s="409" t="s">
        <v>199</v>
      </c>
      <c r="H6" s="409" t="s">
        <v>79</v>
      </c>
      <c r="I6" s="409" t="s">
        <v>81</v>
      </c>
      <c r="J6" s="409" t="s">
        <v>86</v>
      </c>
      <c r="L6" s="353"/>
    </row>
    <row r="7" spans="1:25" s="333" customFormat="1" ht="21.95" customHeight="1" x14ac:dyDescent="0.25">
      <c r="A7" s="432" t="s">
        <v>173</v>
      </c>
      <c r="B7" s="433"/>
      <c r="C7" s="433"/>
      <c r="D7" s="433"/>
      <c r="E7" s="434">
        <f>+E8+E2107+E2185+E2568+E3123+E3152</f>
        <v>263341488.63062608</v>
      </c>
      <c r="F7" s="433"/>
      <c r="G7" s="433"/>
      <c r="H7" s="433"/>
      <c r="I7" s="433"/>
      <c r="J7" s="433"/>
    </row>
    <row r="8" spans="1:25" s="333" customFormat="1" ht="21.95" customHeight="1" x14ac:dyDescent="0.25">
      <c r="A8" s="319" t="s">
        <v>1806</v>
      </c>
      <c r="B8" s="318"/>
      <c r="C8" s="318"/>
      <c r="D8" s="318"/>
      <c r="E8" s="421">
        <f>+E9+E196+E206+E325+E334+E348+E361+E460+E570+E636+E664+E696+E703+E1009+E1016</f>
        <v>156098050.56</v>
      </c>
      <c r="F8" s="318"/>
      <c r="G8" s="318"/>
      <c r="H8" s="318"/>
      <c r="I8" s="318"/>
      <c r="J8" s="318"/>
    </row>
    <row r="9" spans="1:25" s="333" customFormat="1" ht="21.95" customHeight="1" x14ac:dyDescent="0.25">
      <c r="A9" s="327" t="s">
        <v>1805</v>
      </c>
      <c r="B9" s="326"/>
      <c r="C9" s="326"/>
      <c r="D9" s="326"/>
      <c r="E9" s="422">
        <f>SUM(E10:E195)</f>
        <v>24113761.150000002</v>
      </c>
      <c r="F9" s="326"/>
      <c r="G9" s="326"/>
      <c r="H9" s="326"/>
      <c r="I9" s="326"/>
      <c r="J9" s="326"/>
    </row>
    <row r="10" spans="1:25" s="333" customFormat="1" ht="48" x14ac:dyDescent="0.25">
      <c r="A10" s="317" t="s">
        <v>14592</v>
      </c>
      <c r="B10" s="322" t="s">
        <v>1400</v>
      </c>
      <c r="C10" s="322" t="s">
        <v>1025</v>
      </c>
      <c r="D10" s="322" t="s">
        <v>8154</v>
      </c>
      <c r="E10" s="411">
        <v>2381923.56</v>
      </c>
      <c r="F10" s="322" t="s">
        <v>14591</v>
      </c>
      <c r="G10" s="329"/>
      <c r="H10" s="325">
        <v>44330</v>
      </c>
      <c r="I10" s="322"/>
      <c r="J10" s="322" t="s">
        <v>8182</v>
      </c>
    </row>
    <row r="11" spans="1:25" s="333" customFormat="1" ht="39" customHeight="1" x14ac:dyDescent="0.25">
      <c r="A11" s="317" t="s">
        <v>1793</v>
      </c>
      <c r="B11" s="322" t="s">
        <v>1400</v>
      </c>
      <c r="C11" s="322" t="s">
        <v>1025</v>
      </c>
      <c r="D11" s="322" t="s">
        <v>8160</v>
      </c>
      <c r="E11" s="411">
        <v>395347.20000000001</v>
      </c>
      <c r="F11" s="322" t="s">
        <v>8161</v>
      </c>
      <c r="G11" s="329"/>
      <c r="H11" s="325">
        <v>44558</v>
      </c>
      <c r="I11" s="322"/>
      <c r="J11" s="322" t="s">
        <v>8141</v>
      </c>
    </row>
    <row r="12" spans="1:25" s="333" customFormat="1" ht="96" x14ac:dyDescent="0.25">
      <c r="A12" s="317" t="s">
        <v>14590</v>
      </c>
      <c r="B12" s="322" t="s">
        <v>1400</v>
      </c>
      <c r="C12" s="322" t="s">
        <v>1025</v>
      </c>
      <c r="D12" s="322" t="s">
        <v>8163</v>
      </c>
      <c r="E12" s="411">
        <v>804383.16</v>
      </c>
      <c r="F12" s="322" t="s">
        <v>14589</v>
      </c>
      <c r="G12" s="329"/>
      <c r="H12" s="325">
        <v>44711</v>
      </c>
      <c r="I12" s="322"/>
      <c r="J12" s="322" t="s">
        <v>14499</v>
      </c>
    </row>
    <row r="13" spans="1:25" s="333" customFormat="1" ht="60" x14ac:dyDescent="0.25">
      <c r="A13" s="317" t="s">
        <v>14512</v>
      </c>
      <c r="B13" s="322" t="s">
        <v>865</v>
      </c>
      <c r="C13" s="322" t="s">
        <v>1025</v>
      </c>
      <c r="D13" s="322" t="s">
        <v>8154</v>
      </c>
      <c r="E13" s="411">
        <v>131500</v>
      </c>
      <c r="F13" s="322" t="s">
        <v>14588</v>
      </c>
      <c r="G13" s="322"/>
      <c r="H13" s="325" t="s">
        <v>14587</v>
      </c>
      <c r="I13" s="322"/>
      <c r="J13" s="322" t="s">
        <v>14586</v>
      </c>
    </row>
    <row r="14" spans="1:25" s="333" customFormat="1" ht="48" x14ac:dyDescent="0.25">
      <c r="A14" s="317" t="s">
        <v>14517</v>
      </c>
      <c r="B14" s="322" t="s">
        <v>865</v>
      </c>
      <c r="C14" s="322" t="s">
        <v>1025</v>
      </c>
      <c r="D14" s="322" t="s">
        <v>8163</v>
      </c>
      <c r="E14" s="411">
        <v>8866900</v>
      </c>
      <c r="F14" s="322" t="s">
        <v>14585</v>
      </c>
      <c r="G14" s="329"/>
      <c r="H14" s="325">
        <v>44421</v>
      </c>
      <c r="I14" s="322"/>
      <c r="J14" s="322" t="s">
        <v>8141</v>
      </c>
    </row>
    <row r="15" spans="1:25" s="333" customFormat="1" ht="60" x14ac:dyDescent="0.25">
      <c r="A15" s="317" t="s">
        <v>14584</v>
      </c>
      <c r="B15" s="322" t="s">
        <v>865</v>
      </c>
      <c r="C15" s="322" t="s">
        <v>1025</v>
      </c>
      <c r="D15" s="322" t="s">
        <v>14572</v>
      </c>
      <c r="E15" s="411">
        <f>70640.64+82897.92+52999.5+93992.96+63240</f>
        <v>363771.02</v>
      </c>
      <c r="F15" s="322" t="s">
        <v>14583</v>
      </c>
      <c r="G15" s="329"/>
      <c r="H15" s="325">
        <v>44442</v>
      </c>
      <c r="I15" s="322"/>
      <c r="J15" s="322" t="s">
        <v>8182</v>
      </c>
    </row>
    <row r="16" spans="1:25" s="333" customFormat="1" ht="48" x14ac:dyDescent="0.25">
      <c r="A16" s="317" t="s">
        <v>14582</v>
      </c>
      <c r="B16" s="322" t="s">
        <v>865</v>
      </c>
      <c r="C16" s="322" t="s">
        <v>1025</v>
      </c>
      <c r="D16" s="322" t="s">
        <v>14562</v>
      </c>
      <c r="E16" s="411">
        <v>89955</v>
      </c>
      <c r="F16" s="322" t="s">
        <v>14581</v>
      </c>
      <c r="G16" s="322" t="s">
        <v>1781</v>
      </c>
      <c r="H16" s="325">
        <v>44473</v>
      </c>
      <c r="I16" s="322"/>
      <c r="J16" s="322" t="s">
        <v>14580</v>
      </c>
    </row>
    <row r="17" spans="1:10" s="333" customFormat="1" ht="32.450000000000003" customHeight="1" x14ac:dyDescent="0.25">
      <c r="A17" s="317" t="s">
        <v>14579</v>
      </c>
      <c r="B17" s="322" t="s">
        <v>1794</v>
      </c>
      <c r="C17" s="322" t="s">
        <v>1025</v>
      </c>
      <c r="D17" s="322" t="s">
        <v>8154</v>
      </c>
      <c r="E17" s="411">
        <v>82999</v>
      </c>
      <c r="F17" s="322" t="s">
        <v>14578</v>
      </c>
      <c r="G17" s="329"/>
      <c r="H17" s="325">
        <v>44343</v>
      </c>
      <c r="I17" s="322"/>
      <c r="J17" s="322" t="s">
        <v>8182</v>
      </c>
    </row>
    <row r="18" spans="1:10" s="333" customFormat="1" ht="42" customHeight="1" x14ac:dyDescent="0.25">
      <c r="A18" s="317" t="s">
        <v>1795</v>
      </c>
      <c r="B18" s="322" t="s">
        <v>1794</v>
      </c>
      <c r="C18" s="322" t="s">
        <v>1025</v>
      </c>
      <c r="D18" s="322" t="s">
        <v>8160</v>
      </c>
      <c r="E18" s="411">
        <v>449070</v>
      </c>
      <c r="F18" s="322" t="s">
        <v>8162</v>
      </c>
      <c r="G18" s="329"/>
      <c r="H18" s="325">
        <v>44558</v>
      </c>
      <c r="I18" s="322"/>
      <c r="J18" s="322" t="s">
        <v>8141</v>
      </c>
    </row>
    <row r="19" spans="1:10" s="333" customFormat="1" ht="72" x14ac:dyDescent="0.25">
      <c r="A19" s="317" t="s">
        <v>14577</v>
      </c>
      <c r="B19" s="322" t="s">
        <v>1782</v>
      </c>
      <c r="C19" s="322" t="s">
        <v>1025</v>
      </c>
      <c r="D19" s="322" t="s">
        <v>8154</v>
      </c>
      <c r="E19" s="411">
        <v>455792</v>
      </c>
      <c r="F19" s="322" t="s">
        <v>14576</v>
      </c>
      <c r="G19" s="329"/>
      <c r="H19" s="325">
        <v>44336</v>
      </c>
      <c r="I19" s="322"/>
      <c r="J19" s="322" t="s">
        <v>8182</v>
      </c>
    </row>
    <row r="20" spans="1:10" s="333" customFormat="1" ht="36" x14ac:dyDescent="0.25">
      <c r="A20" s="317" t="s">
        <v>1792</v>
      </c>
      <c r="B20" s="322" t="s">
        <v>1782</v>
      </c>
      <c r="C20" s="322" t="s">
        <v>1025</v>
      </c>
      <c r="D20" s="322" t="s">
        <v>8160</v>
      </c>
      <c r="E20" s="411">
        <v>360000</v>
      </c>
      <c r="F20" s="317" t="s">
        <v>8159</v>
      </c>
      <c r="G20" s="329"/>
      <c r="H20" s="325">
        <v>44375</v>
      </c>
      <c r="I20" s="316"/>
      <c r="J20" s="322" t="s">
        <v>8141</v>
      </c>
    </row>
    <row r="21" spans="1:10" s="333" customFormat="1" ht="36" x14ac:dyDescent="0.25">
      <c r="A21" s="317" t="s">
        <v>14575</v>
      </c>
      <c r="B21" s="322" t="s">
        <v>1782</v>
      </c>
      <c r="C21" s="322" t="s">
        <v>1025</v>
      </c>
      <c r="D21" s="322" t="s">
        <v>8163</v>
      </c>
      <c r="E21" s="411">
        <v>65490</v>
      </c>
      <c r="F21" s="317" t="s">
        <v>14574</v>
      </c>
      <c r="G21" s="329"/>
      <c r="H21" s="325">
        <v>44397</v>
      </c>
      <c r="I21" s="316"/>
      <c r="J21" s="322" t="s">
        <v>8141</v>
      </c>
    </row>
    <row r="22" spans="1:10" s="333" customFormat="1" ht="48" x14ac:dyDescent="0.25">
      <c r="A22" s="317" t="s">
        <v>14573</v>
      </c>
      <c r="B22" s="322" t="s">
        <v>1782</v>
      </c>
      <c r="C22" s="322" t="s">
        <v>1025</v>
      </c>
      <c r="D22" s="322" t="s">
        <v>14572</v>
      </c>
      <c r="E22" s="411">
        <v>87000</v>
      </c>
      <c r="F22" s="317" t="s">
        <v>8184</v>
      </c>
      <c r="G22" s="329"/>
      <c r="H22" s="325">
        <v>44495</v>
      </c>
      <c r="I22" s="316"/>
      <c r="J22" s="322" t="s">
        <v>8182</v>
      </c>
    </row>
    <row r="23" spans="1:10" s="333" customFormat="1" ht="48" x14ac:dyDescent="0.25">
      <c r="A23" s="317" t="s">
        <v>14571</v>
      </c>
      <c r="B23" s="322" t="s">
        <v>1782</v>
      </c>
      <c r="C23" s="322" t="s">
        <v>1025</v>
      </c>
      <c r="D23" s="322" t="s">
        <v>14562</v>
      </c>
      <c r="E23" s="411">
        <v>150000</v>
      </c>
      <c r="F23" s="317" t="s">
        <v>14570</v>
      </c>
      <c r="G23" s="329"/>
      <c r="H23" s="325">
        <v>44553</v>
      </c>
      <c r="I23" s="316"/>
      <c r="J23" s="322" t="s">
        <v>8141</v>
      </c>
    </row>
    <row r="24" spans="1:10" s="333" customFormat="1" ht="36" x14ac:dyDescent="0.25">
      <c r="A24" s="317" t="s">
        <v>1789</v>
      </c>
      <c r="B24" s="322" t="s">
        <v>1118</v>
      </c>
      <c r="C24" s="322" t="s">
        <v>1025</v>
      </c>
      <c r="D24" s="322" t="s">
        <v>8154</v>
      </c>
      <c r="E24" s="411">
        <v>190000</v>
      </c>
      <c r="F24" s="317" t="s">
        <v>8153</v>
      </c>
      <c r="G24" s="329"/>
      <c r="H24" s="325">
        <v>44329</v>
      </c>
      <c r="I24" s="316"/>
      <c r="J24" s="322" t="s">
        <v>8141</v>
      </c>
    </row>
    <row r="25" spans="1:10" s="333" customFormat="1" ht="24" x14ac:dyDescent="0.25">
      <c r="A25" s="317" t="s">
        <v>14569</v>
      </c>
      <c r="B25" s="322" t="s">
        <v>1118</v>
      </c>
      <c r="C25" s="322" t="s">
        <v>1025</v>
      </c>
      <c r="D25" s="322" t="s">
        <v>8160</v>
      </c>
      <c r="E25" s="411">
        <v>74400</v>
      </c>
      <c r="F25" s="317" t="s">
        <v>14568</v>
      </c>
      <c r="G25" s="329"/>
      <c r="H25" s="325">
        <v>44351</v>
      </c>
      <c r="I25" s="316"/>
      <c r="J25" s="322" t="s">
        <v>8182</v>
      </c>
    </row>
    <row r="26" spans="1:10" s="333" customFormat="1" ht="34.15" customHeight="1" x14ac:dyDescent="0.25">
      <c r="A26" s="317" t="s">
        <v>14567</v>
      </c>
      <c r="B26" s="322" t="s">
        <v>1118</v>
      </c>
      <c r="C26" s="322" t="s">
        <v>1025</v>
      </c>
      <c r="D26" s="322" t="s">
        <v>14566</v>
      </c>
      <c r="E26" s="411">
        <v>134229.29999999999</v>
      </c>
      <c r="F26" s="317" t="s">
        <v>14565</v>
      </c>
      <c r="G26" s="322" t="s">
        <v>1781</v>
      </c>
      <c r="H26" s="325">
        <v>44491</v>
      </c>
      <c r="I26" s="316"/>
      <c r="J26" s="322" t="s">
        <v>14564</v>
      </c>
    </row>
    <row r="27" spans="1:10" s="333" customFormat="1" ht="60" x14ac:dyDescent="0.25">
      <c r="A27" s="317" t="s">
        <v>14563</v>
      </c>
      <c r="B27" s="322" t="s">
        <v>1118</v>
      </c>
      <c r="C27" s="322" t="s">
        <v>1025</v>
      </c>
      <c r="D27" s="322" t="s">
        <v>14562</v>
      </c>
      <c r="E27" s="411">
        <v>74424.399999999994</v>
      </c>
      <c r="F27" s="317" t="s">
        <v>14561</v>
      </c>
      <c r="G27" s="329"/>
      <c r="H27" s="325">
        <v>44341</v>
      </c>
      <c r="I27" s="316"/>
      <c r="J27" s="322" t="s">
        <v>8182</v>
      </c>
    </row>
    <row r="28" spans="1:10" s="333" customFormat="1" ht="36" x14ac:dyDescent="0.25">
      <c r="A28" s="317" t="s">
        <v>14560</v>
      </c>
      <c r="B28" s="322" t="s">
        <v>1118</v>
      </c>
      <c r="C28" s="322" t="s">
        <v>1025</v>
      </c>
      <c r="D28" s="322" t="s">
        <v>14559</v>
      </c>
      <c r="E28" s="411">
        <v>275000</v>
      </c>
      <c r="F28" s="317" t="s">
        <v>14558</v>
      </c>
      <c r="G28" s="329"/>
      <c r="H28" s="325">
        <v>44435</v>
      </c>
      <c r="I28" s="316"/>
      <c r="J28" s="322" t="s">
        <v>8182</v>
      </c>
    </row>
    <row r="29" spans="1:10" s="333" customFormat="1" ht="24" x14ac:dyDescent="0.25">
      <c r="A29" s="317" t="s">
        <v>14557</v>
      </c>
      <c r="B29" s="322" t="s">
        <v>1118</v>
      </c>
      <c r="C29" s="322" t="s">
        <v>1025</v>
      </c>
      <c r="D29" s="322" t="s">
        <v>14556</v>
      </c>
      <c r="E29" s="411">
        <v>67200</v>
      </c>
      <c r="F29" s="317" t="s">
        <v>14555</v>
      </c>
      <c r="G29" s="329"/>
      <c r="H29" s="325">
        <v>44377</v>
      </c>
      <c r="I29" s="316"/>
      <c r="J29" s="322" t="s">
        <v>8182</v>
      </c>
    </row>
    <row r="30" spans="1:10" s="333" customFormat="1" ht="72" x14ac:dyDescent="0.25">
      <c r="A30" s="317" t="s">
        <v>14552</v>
      </c>
      <c r="B30" s="322" t="s">
        <v>1118</v>
      </c>
      <c r="C30" s="322" t="s">
        <v>1025</v>
      </c>
      <c r="D30" s="322" t="s">
        <v>14554</v>
      </c>
      <c r="E30" s="411">
        <v>162951</v>
      </c>
      <c r="F30" s="317" t="s">
        <v>14553</v>
      </c>
      <c r="G30" s="329"/>
      <c r="H30" s="325">
        <v>44390</v>
      </c>
      <c r="I30" s="316"/>
      <c r="J30" s="322" t="s">
        <v>8141</v>
      </c>
    </row>
    <row r="31" spans="1:10" s="333" customFormat="1" ht="72" x14ac:dyDescent="0.25">
      <c r="A31" s="317" t="s">
        <v>14552</v>
      </c>
      <c r="B31" s="322" t="s">
        <v>1118</v>
      </c>
      <c r="C31" s="322" t="s">
        <v>1025</v>
      </c>
      <c r="D31" s="322" t="s">
        <v>14551</v>
      </c>
      <c r="E31" s="411">
        <v>120270</v>
      </c>
      <c r="F31" s="317" t="s">
        <v>14550</v>
      </c>
      <c r="G31" s="329"/>
      <c r="H31" s="325">
        <v>44418</v>
      </c>
      <c r="I31" s="316"/>
      <c r="J31" s="322" t="s">
        <v>8141</v>
      </c>
    </row>
    <row r="32" spans="1:10" s="333" customFormat="1" ht="24" x14ac:dyDescent="0.25">
      <c r="A32" s="317" t="s">
        <v>14549</v>
      </c>
      <c r="B32" s="322" t="s">
        <v>1118</v>
      </c>
      <c r="C32" s="322" t="s">
        <v>1025</v>
      </c>
      <c r="D32" s="322" t="s">
        <v>14548</v>
      </c>
      <c r="E32" s="411">
        <v>70000</v>
      </c>
      <c r="F32" s="317" t="s">
        <v>14547</v>
      </c>
      <c r="G32" s="329"/>
      <c r="H32" s="325">
        <v>44403</v>
      </c>
      <c r="I32" s="316"/>
      <c r="J32" s="322" t="s">
        <v>8182</v>
      </c>
    </row>
    <row r="33" spans="1:10" s="333" customFormat="1" ht="36" x14ac:dyDescent="0.25">
      <c r="A33" s="317" t="s">
        <v>14546</v>
      </c>
      <c r="B33" s="322" t="s">
        <v>1118</v>
      </c>
      <c r="C33" s="322" t="s">
        <v>1025</v>
      </c>
      <c r="D33" s="322" t="s">
        <v>14545</v>
      </c>
      <c r="E33" s="411">
        <v>79216</v>
      </c>
      <c r="F33" s="317" t="s">
        <v>14544</v>
      </c>
      <c r="G33" s="329"/>
      <c r="H33" s="325">
        <v>44403</v>
      </c>
      <c r="I33" s="316"/>
      <c r="J33" s="322" t="s">
        <v>8182</v>
      </c>
    </row>
    <row r="34" spans="1:10" s="333" customFormat="1" ht="36" x14ac:dyDescent="0.25">
      <c r="A34" s="317" t="s">
        <v>14543</v>
      </c>
      <c r="B34" s="322" t="s">
        <v>1118</v>
      </c>
      <c r="C34" s="322" t="s">
        <v>1025</v>
      </c>
      <c r="D34" s="322" t="s">
        <v>14542</v>
      </c>
      <c r="E34" s="411">
        <v>70000</v>
      </c>
      <c r="F34" s="317" t="s">
        <v>14541</v>
      </c>
      <c r="G34" s="329"/>
      <c r="H34" s="325">
        <v>44404</v>
      </c>
      <c r="I34" s="316"/>
      <c r="J34" s="322" t="s">
        <v>8182</v>
      </c>
    </row>
    <row r="35" spans="1:10" s="333" customFormat="1" ht="72" x14ac:dyDescent="0.25">
      <c r="A35" s="317" t="s">
        <v>14540</v>
      </c>
      <c r="B35" s="322" t="s">
        <v>1118</v>
      </c>
      <c r="C35" s="322" t="s">
        <v>1025</v>
      </c>
      <c r="D35" s="322" t="s">
        <v>14539</v>
      </c>
      <c r="E35" s="411">
        <v>124564</v>
      </c>
      <c r="F35" s="317" t="s">
        <v>14538</v>
      </c>
      <c r="G35" s="329"/>
      <c r="H35" s="325">
        <v>44508</v>
      </c>
      <c r="I35" s="316"/>
      <c r="J35" s="322" t="s">
        <v>8182</v>
      </c>
    </row>
    <row r="36" spans="1:10" s="333" customFormat="1" ht="36" x14ac:dyDescent="0.25">
      <c r="A36" s="317" t="s">
        <v>14537</v>
      </c>
      <c r="B36" s="322" t="s">
        <v>1118</v>
      </c>
      <c r="C36" s="322" t="s">
        <v>1025</v>
      </c>
      <c r="D36" s="322" t="s">
        <v>14536</v>
      </c>
      <c r="E36" s="411">
        <v>374400</v>
      </c>
      <c r="F36" s="317" t="s">
        <v>14535</v>
      </c>
      <c r="G36" s="329"/>
      <c r="H36" s="325">
        <v>44432</v>
      </c>
      <c r="I36" s="316"/>
      <c r="J36" s="322" t="s">
        <v>8182</v>
      </c>
    </row>
    <row r="37" spans="1:10" s="333" customFormat="1" ht="60" x14ac:dyDescent="0.25">
      <c r="A37" s="317" t="s">
        <v>14534</v>
      </c>
      <c r="B37" s="322" t="s">
        <v>1118</v>
      </c>
      <c r="C37" s="322" t="s">
        <v>1025</v>
      </c>
      <c r="D37" s="322" t="s">
        <v>14533</v>
      </c>
      <c r="E37" s="411">
        <v>85632</v>
      </c>
      <c r="F37" s="317" t="s">
        <v>14532</v>
      </c>
      <c r="G37" s="329"/>
      <c r="H37" s="325">
        <v>44418</v>
      </c>
      <c r="I37" s="316"/>
      <c r="J37" s="322" t="s">
        <v>8182</v>
      </c>
    </row>
    <row r="38" spans="1:10" s="333" customFormat="1" ht="60" x14ac:dyDescent="0.25">
      <c r="A38" s="317" t="s">
        <v>14531</v>
      </c>
      <c r="B38" s="322" t="s">
        <v>1118</v>
      </c>
      <c r="C38" s="322" t="s">
        <v>1025</v>
      </c>
      <c r="D38" s="322" t="s">
        <v>14530</v>
      </c>
      <c r="E38" s="411">
        <v>90600</v>
      </c>
      <c r="F38" s="317" t="s">
        <v>14529</v>
      </c>
      <c r="G38" s="329"/>
      <c r="H38" s="325">
        <v>44421</v>
      </c>
      <c r="I38" s="316"/>
      <c r="J38" s="322" t="s">
        <v>8182</v>
      </c>
    </row>
    <row r="39" spans="1:10" s="333" customFormat="1" ht="60" x14ac:dyDescent="0.25">
      <c r="A39" s="317" t="s">
        <v>14526</v>
      </c>
      <c r="B39" s="322" t="s">
        <v>1118</v>
      </c>
      <c r="C39" s="322" t="s">
        <v>1025</v>
      </c>
      <c r="D39" s="322" t="s">
        <v>14528</v>
      </c>
      <c r="E39" s="411">
        <v>188910</v>
      </c>
      <c r="F39" s="317" t="s">
        <v>14527</v>
      </c>
      <c r="G39" s="329"/>
      <c r="H39" s="325">
        <v>44455</v>
      </c>
      <c r="I39" s="316"/>
      <c r="J39" s="322" t="s">
        <v>8141</v>
      </c>
    </row>
    <row r="40" spans="1:10" s="333" customFormat="1" ht="60" x14ac:dyDescent="0.25">
      <c r="A40" s="317" t="s">
        <v>14526</v>
      </c>
      <c r="B40" s="322" t="s">
        <v>1118</v>
      </c>
      <c r="C40" s="322" t="s">
        <v>1025</v>
      </c>
      <c r="D40" s="322" t="s">
        <v>14525</v>
      </c>
      <c r="E40" s="411">
        <v>120220.2</v>
      </c>
      <c r="F40" s="317" t="s">
        <v>14524</v>
      </c>
      <c r="G40" s="329"/>
      <c r="H40" s="325">
        <v>44537</v>
      </c>
      <c r="I40" s="316"/>
      <c r="J40" s="322" t="s">
        <v>8141</v>
      </c>
    </row>
    <row r="41" spans="1:10" s="333" customFormat="1" ht="24" x14ac:dyDescent="0.25">
      <c r="A41" s="317" t="s">
        <v>14523</v>
      </c>
      <c r="B41" s="322" t="s">
        <v>1118</v>
      </c>
      <c r="C41" s="322" t="s">
        <v>1025</v>
      </c>
      <c r="D41" s="322" t="s">
        <v>14522</v>
      </c>
      <c r="E41" s="411">
        <v>72666</v>
      </c>
      <c r="F41" s="317" t="s">
        <v>14521</v>
      </c>
      <c r="G41" s="329"/>
      <c r="H41" s="325">
        <v>44483</v>
      </c>
      <c r="I41" s="316"/>
      <c r="J41" s="322" t="s">
        <v>8182</v>
      </c>
    </row>
    <row r="42" spans="1:10" s="333" customFormat="1" ht="36" x14ac:dyDescent="0.25">
      <c r="A42" s="317" t="s">
        <v>14520</v>
      </c>
      <c r="B42" s="322" t="s">
        <v>1118</v>
      </c>
      <c r="C42" s="322" t="s">
        <v>1025</v>
      </c>
      <c r="D42" s="322" t="s">
        <v>14519</v>
      </c>
      <c r="E42" s="411">
        <v>74274.559999999998</v>
      </c>
      <c r="F42" s="317" t="s">
        <v>14518</v>
      </c>
      <c r="G42" s="329"/>
      <c r="H42" s="325">
        <v>44470</v>
      </c>
      <c r="I42" s="316"/>
      <c r="J42" s="322" t="s">
        <v>8182</v>
      </c>
    </row>
    <row r="43" spans="1:10" s="333" customFormat="1" ht="36" x14ac:dyDescent="0.25">
      <c r="A43" s="317" t="s">
        <v>1788</v>
      </c>
      <c r="B43" s="322" t="s">
        <v>1118</v>
      </c>
      <c r="C43" s="322" t="s">
        <v>1025</v>
      </c>
      <c r="D43" s="322" t="s">
        <v>8152</v>
      </c>
      <c r="E43" s="411">
        <v>232000</v>
      </c>
      <c r="F43" s="317" t="s">
        <v>8151</v>
      </c>
      <c r="G43" s="329"/>
      <c r="H43" s="325">
        <v>44483</v>
      </c>
      <c r="I43" s="316"/>
      <c r="J43" s="322" t="s">
        <v>8141</v>
      </c>
    </row>
    <row r="44" spans="1:10" s="333" customFormat="1" ht="24" x14ac:dyDescent="0.25">
      <c r="A44" s="317" t="s">
        <v>1787</v>
      </c>
      <c r="B44" s="322" t="s">
        <v>1118</v>
      </c>
      <c r="C44" s="322" t="s">
        <v>1025</v>
      </c>
      <c r="D44" s="322" t="s">
        <v>8150</v>
      </c>
      <c r="E44" s="411">
        <v>66576</v>
      </c>
      <c r="F44" s="317" t="s">
        <v>8149</v>
      </c>
      <c r="G44" s="329"/>
      <c r="H44" s="325">
        <v>44475</v>
      </c>
      <c r="I44" s="316"/>
      <c r="J44" s="322" t="s">
        <v>8141</v>
      </c>
    </row>
    <row r="45" spans="1:10" s="333" customFormat="1" ht="48" x14ac:dyDescent="0.25">
      <c r="A45" s="317" t="s">
        <v>14517</v>
      </c>
      <c r="B45" s="322" t="s">
        <v>1118</v>
      </c>
      <c r="C45" s="322" t="s">
        <v>1025</v>
      </c>
      <c r="D45" s="322" t="s">
        <v>14516</v>
      </c>
      <c r="E45" s="411">
        <v>547000</v>
      </c>
      <c r="F45" s="317" t="s">
        <v>14515</v>
      </c>
      <c r="G45" s="329"/>
      <c r="H45" s="325">
        <v>44508</v>
      </c>
      <c r="I45" s="316"/>
      <c r="J45" s="322" t="s">
        <v>8141</v>
      </c>
    </row>
    <row r="46" spans="1:10" s="333" customFormat="1" ht="48" x14ac:dyDescent="0.25">
      <c r="A46" s="317" t="s">
        <v>14514</v>
      </c>
      <c r="B46" s="322" t="s">
        <v>1118</v>
      </c>
      <c r="C46" s="322" t="s">
        <v>1025</v>
      </c>
      <c r="D46" s="322" t="s">
        <v>14513</v>
      </c>
      <c r="E46" s="411">
        <v>826912.8</v>
      </c>
      <c r="F46" s="317" t="s">
        <v>14510</v>
      </c>
      <c r="G46" s="329"/>
      <c r="H46" s="325">
        <v>44504</v>
      </c>
      <c r="I46" s="316"/>
      <c r="J46" s="322" t="s">
        <v>8182</v>
      </c>
    </row>
    <row r="47" spans="1:10" s="333" customFormat="1" ht="60" x14ac:dyDescent="0.25">
      <c r="A47" s="317" t="s">
        <v>14512</v>
      </c>
      <c r="B47" s="322" t="s">
        <v>1118</v>
      </c>
      <c r="C47" s="322" t="s">
        <v>1025</v>
      </c>
      <c r="D47" s="322" t="s">
        <v>14511</v>
      </c>
      <c r="E47" s="411">
        <v>746115</v>
      </c>
      <c r="F47" s="317" t="s">
        <v>14510</v>
      </c>
      <c r="G47" s="329"/>
      <c r="H47" s="325">
        <v>44529</v>
      </c>
      <c r="I47" s="316"/>
      <c r="J47" s="322" t="s">
        <v>8182</v>
      </c>
    </row>
    <row r="48" spans="1:10" s="333" customFormat="1" ht="36" x14ac:dyDescent="0.25">
      <c r="A48" s="317" t="s">
        <v>14509</v>
      </c>
      <c r="B48" s="322" t="s">
        <v>1118</v>
      </c>
      <c r="C48" s="322" t="s">
        <v>1025</v>
      </c>
      <c r="D48" s="322" t="s">
        <v>14508</v>
      </c>
      <c r="E48" s="411">
        <v>12000</v>
      </c>
      <c r="F48" s="317" t="s">
        <v>14507</v>
      </c>
      <c r="G48" s="329"/>
      <c r="H48" s="325">
        <v>44508</v>
      </c>
      <c r="I48" s="329"/>
      <c r="J48" s="322" t="s">
        <v>8182</v>
      </c>
    </row>
    <row r="49" spans="1:10" s="333" customFormat="1" ht="48" x14ac:dyDescent="0.25">
      <c r="A49" s="317" t="s">
        <v>14506</v>
      </c>
      <c r="B49" s="322" t="s">
        <v>1118</v>
      </c>
      <c r="C49" s="322" t="s">
        <v>1025</v>
      </c>
      <c r="D49" s="322" t="s">
        <v>14505</v>
      </c>
      <c r="E49" s="411">
        <v>78600</v>
      </c>
      <c r="F49" s="317" t="s">
        <v>14504</v>
      </c>
      <c r="G49" s="329"/>
      <c r="H49" s="325">
        <v>44516</v>
      </c>
      <c r="I49" s="329"/>
      <c r="J49" s="322" t="s">
        <v>8182</v>
      </c>
    </row>
    <row r="50" spans="1:10" s="333" customFormat="1" ht="36" x14ac:dyDescent="0.25">
      <c r="A50" s="317" t="s">
        <v>14503</v>
      </c>
      <c r="B50" s="322" t="s">
        <v>1118</v>
      </c>
      <c r="C50" s="322" t="s">
        <v>1025</v>
      </c>
      <c r="D50" s="322" t="s">
        <v>14502</v>
      </c>
      <c r="E50" s="411">
        <v>36321.760000000002</v>
      </c>
      <c r="F50" s="317" t="s">
        <v>14501</v>
      </c>
      <c r="G50" s="329"/>
      <c r="H50" s="325">
        <v>44519</v>
      </c>
      <c r="I50" s="329"/>
      <c r="J50" s="322" t="s">
        <v>8182</v>
      </c>
    </row>
    <row r="51" spans="1:10" s="333" customFormat="1" ht="34.15" customHeight="1" x14ac:dyDescent="0.25">
      <c r="A51" s="317" t="s">
        <v>14500</v>
      </c>
      <c r="B51" s="322" t="s">
        <v>1118</v>
      </c>
      <c r="C51" s="322" t="s">
        <v>1025</v>
      </c>
      <c r="D51" s="322" t="s">
        <v>8165</v>
      </c>
      <c r="E51" s="411">
        <v>88140</v>
      </c>
      <c r="F51" s="317" t="s">
        <v>8164</v>
      </c>
      <c r="G51" s="329"/>
      <c r="H51" s="325">
        <v>44609</v>
      </c>
      <c r="I51" s="329"/>
      <c r="J51" s="322" t="s">
        <v>14499</v>
      </c>
    </row>
    <row r="52" spans="1:10" s="333" customFormat="1" ht="34.15" customHeight="1" x14ac:dyDescent="0.25">
      <c r="A52" s="317" t="s">
        <v>1365</v>
      </c>
      <c r="B52" s="322" t="s">
        <v>1725</v>
      </c>
      <c r="C52" s="322" t="s">
        <v>7765</v>
      </c>
      <c r="D52" s="322" t="s">
        <v>14498</v>
      </c>
      <c r="E52" s="411">
        <v>18000</v>
      </c>
      <c r="F52" s="317" t="s">
        <v>14490</v>
      </c>
      <c r="G52" s="329"/>
      <c r="H52" s="325">
        <v>44223</v>
      </c>
      <c r="I52" s="329"/>
      <c r="J52" s="322"/>
    </row>
    <row r="53" spans="1:10" s="333" customFormat="1" ht="34.15" customHeight="1" x14ac:dyDescent="0.25">
      <c r="A53" s="317" t="s">
        <v>14497</v>
      </c>
      <c r="B53" s="322" t="s">
        <v>1725</v>
      </c>
      <c r="C53" s="322" t="s">
        <v>7765</v>
      </c>
      <c r="D53" s="322" t="s">
        <v>14496</v>
      </c>
      <c r="E53" s="411">
        <v>18100</v>
      </c>
      <c r="F53" s="317" t="s">
        <v>14495</v>
      </c>
      <c r="G53" s="329"/>
      <c r="H53" s="325">
        <v>44441</v>
      </c>
      <c r="I53" s="329"/>
      <c r="J53" s="322"/>
    </row>
    <row r="54" spans="1:10" s="333" customFormat="1" ht="34.15" customHeight="1" x14ac:dyDescent="0.25">
      <c r="A54" s="317" t="s">
        <v>1748</v>
      </c>
      <c r="B54" s="322" t="s">
        <v>1678</v>
      </c>
      <c r="C54" s="322" t="s">
        <v>1677</v>
      </c>
      <c r="D54" s="322" t="s">
        <v>14494</v>
      </c>
      <c r="E54" s="411">
        <v>18222.73</v>
      </c>
      <c r="F54" s="317" t="s">
        <v>8023</v>
      </c>
      <c r="G54" s="329"/>
      <c r="H54" s="325">
        <v>44400</v>
      </c>
      <c r="I54" s="329"/>
      <c r="J54" s="322"/>
    </row>
    <row r="55" spans="1:10" s="333" customFormat="1" ht="34.15" customHeight="1" x14ac:dyDescent="0.25">
      <c r="A55" s="317" t="s">
        <v>1748</v>
      </c>
      <c r="B55" s="322" t="s">
        <v>1678</v>
      </c>
      <c r="C55" s="322" t="s">
        <v>1677</v>
      </c>
      <c r="D55" s="322" t="s">
        <v>14493</v>
      </c>
      <c r="E55" s="411">
        <v>18491.11</v>
      </c>
      <c r="F55" s="317" t="s">
        <v>8023</v>
      </c>
      <c r="G55" s="329"/>
      <c r="H55" s="325">
        <v>44407</v>
      </c>
      <c r="I55" s="329"/>
      <c r="J55" s="322"/>
    </row>
    <row r="56" spans="1:10" s="333" customFormat="1" ht="34.15" customHeight="1" x14ac:dyDescent="0.25">
      <c r="A56" s="317" t="s">
        <v>1365</v>
      </c>
      <c r="B56" s="322" t="s">
        <v>1725</v>
      </c>
      <c r="C56" s="322" t="s">
        <v>7765</v>
      </c>
      <c r="D56" s="322" t="s">
        <v>14492</v>
      </c>
      <c r="E56" s="411">
        <v>18500</v>
      </c>
      <c r="F56" s="317" t="s">
        <v>14490</v>
      </c>
      <c r="G56" s="329"/>
      <c r="H56" s="325">
        <v>44307</v>
      </c>
      <c r="I56" s="329"/>
      <c r="J56" s="322"/>
    </row>
    <row r="57" spans="1:10" s="333" customFormat="1" ht="34.15" customHeight="1" x14ac:dyDescent="0.25">
      <c r="A57" s="317" t="s">
        <v>1365</v>
      </c>
      <c r="B57" s="322" t="s">
        <v>1725</v>
      </c>
      <c r="C57" s="322" t="s">
        <v>7765</v>
      </c>
      <c r="D57" s="322" t="s">
        <v>14491</v>
      </c>
      <c r="E57" s="411">
        <v>18500</v>
      </c>
      <c r="F57" s="317" t="s">
        <v>14490</v>
      </c>
      <c r="G57" s="329"/>
      <c r="H57" s="325">
        <v>44334</v>
      </c>
      <c r="I57" s="329"/>
      <c r="J57" s="322"/>
    </row>
    <row r="58" spans="1:10" s="333" customFormat="1" ht="34.15" customHeight="1" x14ac:dyDescent="0.25">
      <c r="A58" s="317" t="s">
        <v>1772</v>
      </c>
      <c r="B58" s="322" t="s">
        <v>1725</v>
      </c>
      <c r="C58" s="322" t="s">
        <v>7765</v>
      </c>
      <c r="D58" s="322" t="s">
        <v>14489</v>
      </c>
      <c r="E58" s="411">
        <v>18500</v>
      </c>
      <c r="F58" s="317" t="s">
        <v>14402</v>
      </c>
      <c r="G58" s="329"/>
      <c r="H58" s="325">
        <v>44243</v>
      </c>
      <c r="I58" s="329"/>
      <c r="J58" s="322"/>
    </row>
    <row r="59" spans="1:10" s="333" customFormat="1" ht="34.15" customHeight="1" x14ac:dyDescent="0.25">
      <c r="A59" s="317" t="s">
        <v>14488</v>
      </c>
      <c r="B59" s="322" t="s">
        <v>1725</v>
      </c>
      <c r="C59" s="322" t="s">
        <v>7765</v>
      </c>
      <c r="D59" s="322" t="s">
        <v>14487</v>
      </c>
      <c r="E59" s="411">
        <v>18500</v>
      </c>
      <c r="F59" s="317" t="s">
        <v>14486</v>
      </c>
      <c r="G59" s="329"/>
      <c r="H59" s="325">
        <v>44440</v>
      </c>
      <c r="I59" s="329"/>
      <c r="J59" s="322"/>
    </row>
    <row r="60" spans="1:10" s="333" customFormat="1" ht="34.15" customHeight="1" x14ac:dyDescent="0.25">
      <c r="A60" s="317" t="s">
        <v>1759</v>
      </c>
      <c r="B60" s="322" t="s">
        <v>1725</v>
      </c>
      <c r="C60" s="322" t="s">
        <v>7765</v>
      </c>
      <c r="D60" s="322" t="s">
        <v>14485</v>
      </c>
      <c r="E60" s="411">
        <v>18844.599999999999</v>
      </c>
      <c r="F60" s="317" t="s">
        <v>14383</v>
      </c>
      <c r="G60" s="329"/>
      <c r="H60" s="325">
        <v>44281</v>
      </c>
      <c r="I60" s="329"/>
      <c r="J60" s="322"/>
    </row>
    <row r="61" spans="1:10" s="333" customFormat="1" ht="34.15" customHeight="1" x14ac:dyDescent="0.25">
      <c r="A61" s="317" t="s">
        <v>14484</v>
      </c>
      <c r="B61" s="322" t="s">
        <v>1725</v>
      </c>
      <c r="C61" s="322" t="s">
        <v>7765</v>
      </c>
      <c r="D61" s="322" t="s">
        <v>14483</v>
      </c>
      <c r="E61" s="411">
        <v>18875</v>
      </c>
      <c r="F61" s="317" t="s">
        <v>14482</v>
      </c>
      <c r="G61" s="329"/>
      <c r="H61" s="325">
        <v>44245</v>
      </c>
      <c r="I61" s="329"/>
      <c r="J61" s="322"/>
    </row>
    <row r="62" spans="1:10" s="333" customFormat="1" ht="34.15" customHeight="1" x14ac:dyDescent="0.25">
      <c r="A62" s="317" t="s">
        <v>14481</v>
      </c>
      <c r="B62" s="322" t="s">
        <v>1725</v>
      </c>
      <c r="C62" s="322" t="s">
        <v>7765</v>
      </c>
      <c r="D62" s="322" t="s">
        <v>14480</v>
      </c>
      <c r="E62" s="411">
        <v>19000</v>
      </c>
      <c r="F62" s="317" t="s">
        <v>14479</v>
      </c>
      <c r="G62" s="329"/>
      <c r="H62" s="325">
        <v>44266</v>
      </c>
      <c r="I62" s="329"/>
      <c r="J62" s="322"/>
    </row>
    <row r="63" spans="1:10" s="333" customFormat="1" ht="34.15" customHeight="1" x14ac:dyDescent="0.25">
      <c r="A63" s="317" t="s">
        <v>1767</v>
      </c>
      <c r="B63" s="322" t="s">
        <v>1725</v>
      </c>
      <c r="C63" s="322" t="s">
        <v>7765</v>
      </c>
      <c r="D63" s="322" t="s">
        <v>14478</v>
      </c>
      <c r="E63" s="411">
        <v>19050</v>
      </c>
      <c r="F63" s="317" t="s">
        <v>8087</v>
      </c>
      <c r="G63" s="329"/>
      <c r="H63" s="325">
        <v>44259</v>
      </c>
      <c r="I63" s="329"/>
      <c r="J63" s="322"/>
    </row>
    <row r="64" spans="1:10" s="333" customFormat="1" ht="34.15" customHeight="1" x14ac:dyDescent="0.25">
      <c r="A64" s="317" t="s">
        <v>14477</v>
      </c>
      <c r="B64" s="322" t="s">
        <v>1725</v>
      </c>
      <c r="C64" s="322" t="s">
        <v>7765</v>
      </c>
      <c r="D64" s="322" t="s">
        <v>14476</v>
      </c>
      <c r="E64" s="411">
        <v>19200</v>
      </c>
      <c r="F64" s="317" t="s">
        <v>14475</v>
      </c>
      <c r="G64" s="329"/>
      <c r="H64" s="325">
        <v>44260</v>
      </c>
      <c r="I64" s="329"/>
      <c r="J64" s="322"/>
    </row>
    <row r="65" spans="1:10" s="333" customFormat="1" ht="34.15" customHeight="1" x14ac:dyDescent="0.25">
      <c r="A65" s="317" t="s">
        <v>1767</v>
      </c>
      <c r="B65" s="322" t="s">
        <v>1725</v>
      </c>
      <c r="C65" s="322" t="s">
        <v>7765</v>
      </c>
      <c r="D65" s="322" t="s">
        <v>14474</v>
      </c>
      <c r="E65" s="411">
        <v>19250</v>
      </c>
      <c r="F65" s="317" t="s">
        <v>14327</v>
      </c>
      <c r="G65" s="329"/>
      <c r="H65" s="325">
        <v>44344</v>
      </c>
      <c r="I65" s="329"/>
      <c r="J65" s="322"/>
    </row>
    <row r="66" spans="1:10" s="333" customFormat="1" ht="34.15" customHeight="1" x14ac:dyDescent="0.25">
      <c r="A66" s="317" t="s">
        <v>1767</v>
      </c>
      <c r="B66" s="322" t="s">
        <v>1725</v>
      </c>
      <c r="C66" s="322" t="s">
        <v>7765</v>
      </c>
      <c r="D66" s="322" t="s">
        <v>14473</v>
      </c>
      <c r="E66" s="411">
        <v>19250</v>
      </c>
      <c r="F66" s="317" t="s">
        <v>14327</v>
      </c>
      <c r="G66" s="329"/>
      <c r="H66" s="325">
        <v>44370</v>
      </c>
      <c r="I66" s="329"/>
      <c r="J66" s="322"/>
    </row>
    <row r="67" spans="1:10" s="333" customFormat="1" ht="34.15" customHeight="1" x14ac:dyDescent="0.25">
      <c r="A67" s="317" t="s">
        <v>1748</v>
      </c>
      <c r="B67" s="322" t="s">
        <v>1678</v>
      </c>
      <c r="C67" s="322" t="s">
        <v>1677</v>
      </c>
      <c r="D67" s="322" t="s">
        <v>14472</v>
      </c>
      <c r="E67" s="411">
        <v>19359.580000000002</v>
      </c>
      <c r="F67" s="317" t="s">
        <v>8023</v>
      </c>
      <c r="G67" s="329"/>
      <c r="H67" s="325">
        <v>44379</v>
      </c>
      <c r="I67" s="329"/>
      <c r="J67" s="322"/>
    </row>
    <row r="68" spans="1:10" s="333" customFormat="1" ht="34.15" customHeight="1" x14ac:dyDescent="0.25">
      <c r="A68" s="317" t="s">
        <v>1748</v>
      </c>
      <c r="B68" s="322" t="s">
        <v>1678</v>
      </c>
      <c r="C68" s="322" t="s">
        <v>1677</v>
      </c>
      <c r="D68" s="322" t="s">
        <v>14471</v>
      </c>
      <c r="E68" s="411">
        <v>19447.73</v>
      </c>
      <c r="F68" s="317" t="s">
        <v>8023</v>
      </c>
      <c r="G68" s="329"/>
      <c r="H68" s="325">
        <v>44488</v>
      </c>
      <c r="I68" s="329"/>
      <c r="J68" s="322"/>
    </row>
    <row r="69" spans="1:10" s="333" customFormat="1" ht="34.15" customHeight="1" x14ac:dyDescent="0.25">
      <c r="A69" s="317" t="s">
        <v>1748</v>
      </c>
      <c r="B69" s="322" t="s">
        <v>1678</v>
      </c>
      <c r="C69" s="322" t="s">
        <v>1677</v>
      </c>
      <c r="D69" s="322" t="s">
        <v>14470</v>
      </c>
      <c r="E69" s="411">
        <v>19496.63</v>
      </c>
      <c r="F69" s="317" t="s">
        <v>8023</v>
      </c>
      <c r="G69" s="329"/>
      <c r="H69" s="325">
        <v>44543</v>
      </c>
      <c r="I69" s="329"/>
      <c r="J69" s="322"/>
    </row>
    <row r="70" spans="1:10" s="333" customFormat="1" ht="34.15" customHeight="1" x14ac:dyDescent="0.25">
      <c r="A70" s="317" t="s">
        <v>14469</v>
      </c>
      <c r="B70" s="322" t="s">
        <v>1725</v>
      </c>
      <c r="C70" s="322" t="s">
        <v>7765</v>
      </c>
      <c r="D70" s="322" t="s">
        <v>14468</v>
      </c>
      <c r="E70" s="411">
        <v>19608</v>
      </c>
      <c r="F70" s="317" t="s">
        <v>8114</v>
      </c>
      <c r="G70" s="329"/>
      <c r="H70" s="325">
        <v>44411</v>
      </c>
      <c r="I70" s="329"/>
      <c r="J70" s="322"/>
    </row>
    <row r="71" spans="1:10" s="333" customFormat="1" ht="34.15" customHeight="1" x14ac:dyDescent="0.25">
      <c r="A71" s="317" t="s">
        <v>14467</v>
      </c>
      <c r="B71" s="322" t="s">
        <v>1725</v>
      </c>
      <c r="C71" s="322" t="s">
        <v>7765</v>
      </c>
      <c r="D71" s="322" t="s">
        <v>14466</v>
      </c>
      <c r="E71" s="411">
        <v>19632.84</v>
      </c>
      <c r="F71" s="317" t="s">
        <v>14465</v>
      </c>
      <c r="G71" s="329"/>
      <c r="H71" s="325">
        <v>44433</v>
      </c>
      <c r="I71" s="329"/>
      <c r="J71" s="322"/>
    </row>
    <row r="72" spans="1:10" s="333" customFormat="1" ht="34.15" customHeight="1" x14ac:dyDescent="0.25">
      <c r="A72" s="317" t="s">
        <v>1748</v>
      </c>
      <c r="B72" s="322" t="s">
        <v>1678</v>
      </c>
      <c r="C72" s="322" t="s">
        <v>1677</v>
      </c>
      <c r="D72" s="322" t="s">
        <v>14464</v>
      </c>
      <c r="E72" s="411">
        <v>19691.12</v>
      </c>
      <c r="F72" s="317" t="s">
        <v>8023</v>
      </c>
      <c r="G72" s="329"/>
      <c r="H72" s="325">
        <v>44452</v>
      </c>
      <c r="I72" s="329"/>
      <c r="J72" s="322"/>
    </row>
    <row r="73" spans="1:10" s="333" customFormat="1" ht="34.15" customHeight="1" x14ac:dyDescent="0.25">
      <c r="A73" s="317" t="s">
        <v>14337</v>
      </c>
      <c r="B73" s="322" t="s">
        <v>1725</v>
      </c>
      <c r="C73" s="322" t="s">
        <v>7765</v>
      </c>
      <c r="D73" s="322" t="s">
        <v>14463</v>
      </c>
      <c r="E73" s="411">
        <v>19900</v>
      </c>
      <c r="F73" s="317" t="s">
        <v>14348</v>
      </c>
      <c r="G73" s="329"/>
      <c r="H73" s="325">
        <v>44456</v>
      </c>
      <c r="I73" s="329"/>
      <c r="J73" s="322"/>
    </row>
    <row r="74" spans="1:10" s="333" customFormat="1" ht="34.15" customHeight="1" x14ac:dyDescent="0.25">
      <c r="A74" s="317" t="s">
        <v>1365</v>
      </c>
      <c r="B74" s="322" t="s">
        <v>1725</v>
      </c>
      <c r="C74" s="322" t="s">
        <v>7765</v>
      </c>
      <c r="D74" s="322" t="s">
        <v>14462</v>
      </c>
      <c r="E74" s="411">
        <v>20000</v>
      </c>
      <c r="F74" s="317" t="s">
        <v>14461</v>
      </c>
      <c r="G74" s="329"/>
      <c r="H74" s="325">
        <v>44293</v>
      </c>
      <c r="I74" s="329"/>
      <c r="J74" s="322"/>
    </row>
    <row r="75" spans="1:10" s="333" customFormat="1" ht="34.15" customHeight="1" x14ac:dyDescent="0.25">
      <c r="A75" s="317" t="s">
        <v>1767</v>
      </c>
      <c r="B75" s="322" t="s">
        <v>1725</v>
      </c>
      <c r="C75" s="322" t="s">
        <v>7765</v>
      </c>
      <c r="D75" s="322" t="s">
        <v>14460</v>
      </c>
      <c r="E75" s="411">
        <v>20000</v>
      </c>
      <c r="F75" s="317" t="s">
        <v>14459</v>
      </c>
      <c r="G75" s="329"/>
      <c r="H75" s="325">
        <v>44260</v>
      </c>
      <c r="I75" s="329"/>
      <c r="J75" s="322"/>
    </row>
    <row r="76" spans="1:10" s="333" customFormat="1" ht="34.15" customHeight="1" x14ac:dyDescent="0.25">
      <c r="A76" s="317" t="s">
        <v>1747</v>
      </c>
      <c r="B76" s="322" t="s">
        <v>1725</v>
      </c>
      <c r="C76" s="322" t="s">
        <v>7765</v>
      </c>
      <c r="D76" s="322" t="s">
        <v>14458</v>
      </c>
      <c r="E76" s="411">
        <v>20000</v>
      </c>
      <c r="F76" s="317" t="s">
        <v>8021</v>
      </c>
      <c r="G76" s="329"/>
      <c r="H76" s="325">
        <v>44536</v>
      </c>
      <c r="I76" s="329"/>
      <c r="J76" s="322"/>
    </row>
    <row r="77" spans="1:10" s="333" customFormat="1" ht="34.15" customHeight="1" x14ac:dyDescent="0.25">
      <c r="A77" s="317" t="s">
        <v>14457</v>
      </c>
      <c r="B77" s="322" t="s">
        <v>1725</v>
      </c>
      <c r="C77" s="322" t="s">
        <v>7765</v>
      </c>
      <c r="D77" s="322" t="s">
        <v>14456</v>
      </c>
      <c r="E77" s="411">
        <v>20000</v>
      </c>
      <c r="F77" s="317" t="s">
        <v>14338</v>
      </c>
      <c r="G77" s="329"/>
      <c r="H77" s="325">
        <v>44523</v>
      </c>
      <c r="I77" s="329"/>
      <c r="J77" s="322"/>
    </row>
    <row r="78" spans="1:10" s="333" customFormat="1" ht="34.15" customHeight="1" x14ac:dyDescent="0.25">
      <c r="A78" s="317" t="s">
        <v>1759</v>
      </c>
      <c r="B78" s="322" t="s">
        <v>1725</v>
      </c>
      <c r="C78" s="322" t="s">
        <v>7765</v>
      </c>
      <c r="D78" s="322" t="s">
        <v>14455</v>
      </c>
      <c r="E78" s="411">
        <v>20001</v>
      </c>
      <c r="F78" s="317" t="s">
        <v>14383</v>
      </c>
      <c r="G78" s="329"/>
      <c r="H78" s="325">
        <v>44445</v>
      </c>
      <c r="I78" s="329"/>
      <c r="J78" s="322"/>
    </row>
    <row r="79" spans="1:10" s="333" customFormat="1" ht="34.15" customHeight="1" x14ac:dyDescent="0.25">
      <c r="A79" s="317" t="s">
        <v>1747</v>
      </c>
      <c r="B79" s="322" t="s">
        <v>1725</v>
      </c>
      <c r="C79" s="322" t="s">
        <v>7765</v>
      </c>
      <c r="D79" s="322" t="s">
        <v>14454</v>
      </c>
      <c r="E79" s="411">
        <v>20332.41</v>
      </c>
      <c r="F79" s="317" t="s">
        <v>8021</v>
      </c>
      <c r="G79" s="329"/>
      <c r="H79" s="325">
        <v>44281</v>
      </c>
      <c r="I79" s="329"/>
      <c r="J79" s="322"/>
    </row>
    <row r="80" spans="1:10" s="333" customFormat="1" ht="34.15" customHeight="1" x14ac:dyDescent="0.25">
      <c r="A80" s="317" t="s">
        <v>1767</v>
      </c>
      <c r="B80" s="322" t="s">
        <v>1725</v>
      </c>
      <c r="C80" s="322" t="s">
        <v>7765</v>
      </c>
      <c r="D80" s="322" t="s">
        <v>14453</v>
      </c>
      <c r="E80" s="411">
        <v>20475</v>
      </c>
      <c r="F80" s="317" t="s">
        <v>14452</v>
      </c>
      <c r="G80" s="329"/>
      <c r="H80" s="325">
        <v>44351</v>
      </c>
      <c r="I80" s="329"/>
      <c r="J80" s="322"/>
    </row>
    <row r="81" spans="1:10" s="333" customFormat="1" ht="34.15" customHeight="1" x14ac:dyDescent="0.25">
      <c r="A81" s="317" t="s">
        <v>1748</v>
      </c>
      <c r="B81" s="322" t="s">
        <v>1678</v>
      </c>
      <c r="C81" s="322" t="s">
        <v>1677</v>
      </c>
      <c r="D81" s="322" t="s">
        <v>14451</v>
      </c>
      <c r="E81" s="411">
        <v>20722.47</v>
      </c>
      <c r="F81" s="317" t="s">
        <v>8023</v>
      </c>
      <c r="G81" s="329"/>
      <c r="H81" s="325">
        <v>44509</v>
      </c>
      <c r="I81" s="329"/>
      <c r="J81" s="322"/>
    </row>
    <row r="82" spans="1:10" s="333" customFormat="1" ht="34.15" customHeight="1" x14ac:dyDescent="0.25">
      <c r="A82" s="317" t="s">
        <v>14450</v>
      </c>
      <c r="B82" s="322" t="s">
        <v>1725</v>
      </c>
      <c r="C82" s="322" t="s">
        <v>7765</v>
      </c>
      <c r="D82" s="322" t="s">
        <v>14449</v>
      </c>
      <c r="E82" s="411">
        <v>20725</v>
      </c>
      <c r="F82" s="317" t="s">
        <v>14448</v>
      </c>
      <c r="G82" s="329"/>
      <c r="H82" s="325">
        <v>44235</v>
      </c>
      <c r="I82" s="329"/>
      <c r="J82" s="322"/>
    </row>
    <row r="83" spans="1:10" s="333" customFormat="1" ht="34.15" customHeight="1" x14ac:dyDescent="0.25">
      <c r="A83" s="317" t="s">
        <v>1767</v>
      </c>
      <c r="B83" s="322" t="s">
        <v>1725</v>
      </c>
      <c r="C83" s="322" t="s">
        <v>7765</v>
      </c>
      <c r="D83" s="322" t="s">
        <v>14447</v>
      </c>
      <c r="E83" s="411">
        <v>20790</v>
      </c>
      <c r="F83" s="317" t="s">
        <v>8068</v>
      </c>
      <c r="G83" s="329"/>
      <c r="H83" s="325">
        <v>44475</v>
      </c>
      <c r="I83" s="329"/>
      <c r="J83" s="322"/>
    </row>
    <row r="84" spans="1:10" s="333" customFormat="1" ht="34.15" customHeight="1" x14ac:dyDescent="0.25">
      <c r="A84" s="317" t="s">
        <v>1767</v>
      </c>
      <c r="B84" s="322" t="s">
        <v>1725</v>
      </c>
      <c r="C84" s="322" t="s">
        <v>7765</v>
      </c>
      <c r="D84" s="322" t="s">
        <v>14446</v>
      </c>
      <c r="E84" s="411">
        <v>20825</v>
      </c>
      <c r="F84" s="317" t="s">
        <v>14445</v>
      </c>
      <c r="G84" s="329"/>
      <c r="H84" s="325">
        <v>44358</v>
      </c>
      <c r="I84" s="329"/>
      <c r="J84" s="322"/>
    </row>
    <row r="85" spans="1:10" s="333" customFormat="1" ht="34.15" customHeight="1" x14ac:dyDescent="0.25">
      <c r="A85" s="317" t="s">
        <v>1771</v>
      </c>
      <c r="B85" s="322" t="s">
        <v>1725</v>
      </c>
      <c r="C85" s="322" t="s">
        <v>7765</v>
      </c>
      <c r="D85" s="322" t="s">
        <v>14444</v>
      </c>
      <c r="E85" s="411">
        <v>20867</v>
      </c>
      <c r="F85" s="317" t="s">
        <v>8121</v>
      </c>
      <c r="G85" s="329"/>
      <c r="H85" s="325">
        <v>44272</v>
      </c>
      <c r="I85" s="329"/>
      <c r="J85" s="322"/>
    </row>
    <row r="86" spans="1:10" s="333" customFormat="1" ht="34.15" customHeight="1" x14ac:dyDescent="0.25">
      <c r="A86" s="317" t="s">
        <v>14443</v>
      </c>
      <c r="B86" s="322" t="s">
        <v>1725</v>
      </c>
      <c r="C86" s="322" t="s">
        <v>7765</v>
      </c>
      <c r="D86" s="322" t="s">
        <v>14442</v>
      </c>
      <c r="E86" s="411">
        <v>21000</v>
      </c>
      <c r="F86" s="317" t="s">
        <v>14441</v>
      </c>
      <c r="G86" s="329"/>
      <c r="H86" s="325">
        <v>44483</v>
      </c>
      <c r="I86" s="329"/>
      <c r="J86" s="322"/>
    </row>
    <row r="87" spans="1:10" s="333" customFormat="1" ht="34.15" customHeight="1" x14ac:dyDescent="0.25">
      <c r="A87" s="317" t="s">
        <v>1365</v>
      </c>
      <c r="B87" s="322" t="s">
        <v>1725</v>
      </c>
      <c r="C87" s="322" t="s">
        <v>7765</v>
      </c>
      <c r="D87" s="322" t="s">
        <v>14440</v>
      </c>
      <c r="E87" s="411">
        <v>21000</v>
      </c>
      <c r="F87" s="317" t="s">
        <v>14439</v>
      </c>
      <c r="G87" s="329"/>
      <c r="H87" s="325">
        <v>44301</v>
      </c>
      <c r="I87" s="329"/>
      <c r="J87" s="322"/>
    </row>
    <row r="88" spans="1:10" s="333" customFormat="1" ht="34.15" customHeight="1" x14ac:dyDescent="0.25">
      <c r="A88" s="317" t="s">
        <v>1767</v>
      </c>
      <c r="B88" s="322" t="s">
        <v>1725</v>
      </c>
      <c r="C88" s="322" t="s">
        <v>7765</v>
      </c>
      <c r="D88" s="322" t="s">
        <v>14438</v>
      </c>
      <c r="E88" s="411">
        <v>21220</v>
      </c>
      <c r="F88" s="317" t="s">
        <v>8092</v>
      </c>
      <c r="G88" s="329"/>
      <c r="H88" s="325">
        <v>44270</v>
      </c>
      <c r="I88" s="329"/>
      <c r="J88" s="322"/>
    </row>
    <row r="89" spans="1:10" s="333" customFormat="1" ht="34.15" customHeight="1" x14ac:dyDescent="0.25">
      <c r="A89" s="317" t="s">
        <v>1748</v>
      </c>
      <c r="B89" s="322" t="s">
        <v>1678</v>
      </c>
      <c r="C89" s="322" t="s">
        <v>1677</v>
      </c>
      <c r="D89" s="322" t="s">
        <v>14437</v>
      </c>
      <c r="E89" s="411">
        <v>21248.15</v>
      </c>
      <c r="F89" s="317" t="s">
        <v>8023</v>
      </c>
      <c r="G89" s="329"/>
      <c r="H89" s="325">
        <v>44467</v>
      </c>
      <c r="I89" s="329"/>
      <c r="J89" s="322"/>
    </row>
    <row r="90" spans="1:10" s="333" customFormat="1" ht="34.15" customHeight="1" x14ac:dyDescent="0.25">
      <c r="A90" s="317" t="s">
        <v>1759</v>
      </c>
      <c r="B90" s="322" t="s">
        <v>1725</v>
      </c>
      <c r="C90" s="322" t="s">
        <v>7765</v>
      </c>
      <c r="D90" s="322" t="s">
        <v>14436</v>
      </c>
      <c r="E90" s="411">
        <v>21489.33</v>
      </c>
      <c r="F90" s="317" t="s">
        <v>8074</v>
      </c>
      <c r="G90" s="329"/>
      <c r="H90" s="325">
        <v>44300</v>
      </c>
      <c r="I90" s="329"/>
      <c r="J90" s="322"/>
    </row>
    <row r="91" spans="1:10" s="333" customFormat="1" ht="34.15" customHeight="1" x14ac:dyDescent="0.25">
      <c r="A91" s="317" t="s">
        <v>1778</v>
      </c>
      <c r="B91" s="322" t="s">
        <v>1725</v>
      </c>
      <c r="C91" s="322" t="s">
        <v>7765</v>
      </c>
      <c r="D91" s="322" t="s">
        <v>14435</v>
      </c>
      <c r="E91" s="411">
        <v>22200</v>
      </c>
      <c r="F91" s="317" t="s">
        <v>8139</v>
      </c>
      <c r="G91" s="329"/>
      <c r="H91" s="325">
        <v>44219</v>
      </c>
      <c r="I91" s="329"/>
      <c r="J91" s="322"/>
    </row>
    <row r="92" spans="1:10" s="333" customFormat="1" ht="34.15" customHeight="1" x14ac:dyDescent="0.25">
      <c r="A92" s="317" t="s">
        <v>1754</v>
      </c>
      <c r="B92" s="322" t="s">
        <v>1725</v>
      </c>
      <c r="C92" s="322" t="s">
        <v>7765</v>
      </c>
      <c r="D92" s="322" t="s">
        <v>14434</v>
      </c>
      <c r="E92" s="411">
        <v>22500</v>
      </c>
      <c r="F92" s="317" t="s">
        <v>14432</v>
      </c>
      <c r="G92" s="329"/>
      <c r="H92" s="325">
        <v>44242</v>
      </c>
      <c r="I92" s="329"/>
      <c r="J92" s="322"/>
    </row>
    <row r="93" spans="1:10" s="333" customFormat="1" ht="34.15" customHeight="1" x14ac:dyDescent="0.25">
      <c r="A93" s="317" t="s">
        <v>1754</v>
      </c>
      <c r="B93" s="322" t="s">
        <v>1725</v>
      </c>
      <c r="C93" s="322" t="s">
        <v>7765</v>
      </c>
      <c r="D93" s="322" t="s">
        <v>14433</v>
      </c>
      <c r="E93" s="411">
        <v>22500</v>
      </c>
      <c r="F93" s="317" t="s">
        <v>14432</v>
      </c>
      <c r="G93" s="329"/>
      <c r="H93" s="325">
        <v>44253</v>
      </c>
      <c r="I93" s="329"/>
      <c r="J93" s="322"/>
    </row>
    <row r="94" spans="1:10" s="333" customFormat="1" ht="34.15" customHeight="1" x14ac:dyDescent="0.25">
      <c r="A94" s="317" t="s">
        <v>1747</v>
      </c>
      <c r="B94" s="322" t="s">
        <v>1725</v>
      </c>
      <c r="C94" s="322" t="s">
        <v>7765</v>
      </c>
      <c r="D94" s="322" t="s">
        <v>14431</v>
      </c>
      <c r="E94" s="411">
        <v>22520.06</v>
      </c>
      <c r="F94" s="317" t="s">
        <v>8021</v>
      </c>
      <c r="G94" s="329"/>
      <c r="H94" s="325">
        <v>44280</v>
      </c>
      <c r="I94" s="329"/>
      <c r="J94" s="322"/>
    </row>
    <row r="95" spans="1:10" s="333" customFormat="1" ht="34.15" customHeight="1" x14ac:dyDescent="0.25">
      <c r="A95" s="317" t="s">
        <v>1759</v>
      </c>
      <c r="B95" s="322" t="s">
        <v>1725</v>
      </c>
      <c r="C95" s="322" t="s">
        <v>7765</v>
      </c>
      <c r="D95" s="322" t="s">
        <v>14430</v>
      </c>
      <c r="E95" s="411">
        <v>22551.09</v>
      </c>
      <c r="F95" s="317" t="s">
        <v>8074</v>
      </c>
      <c r="G95" s="329"/>
      <c r="H95" s="325">
        <v>44259</v>
      </c>
      <c r="I95" s="329"/>
      <c r="J95" s="322"/>
    </row>
    <row r="96" spans="1:10" s="333" customFormat="1" ht="34.15" customHeight="1" x14ac:dyDescent="0.25">
      <c r="A96" s="317" t="s">
        <v>14429</v>
      </c>
      <c r="B96" s="322" t="s">
        <v>1725</v>
      </c>
      <c r="C96" s="322" t="s">
        <v>7765</v>
      </c>
      <c r="D96" s="322" t="s">
        <v>14428</v>
      </c>
      <c r="E96" s="411">
        <v>22697.06</v>
      </c>
      <c r="F96" s="317" t="s">
        <v>14427</v>
      </c>
      <c r="G96" s="329"/>
      <c r="H96" s="325">
        <v>44221</v>
      </c>
      <c r="I96" s="329"/>
      <c r="J96" s="322"/>
    </row>
    <row r="97" spans="1:10" s="333" customFormat="1" ht="34.15" customHeight="1" x14ac:dyDescent="0.25">
      <c r="A97" s="317" t="s">
        <v>14426</v>
      </c>
      <c r="B97" s="322" t="s">
        <v>1725</v>
      </c>
      <c r="C97" s="322" t="s">
        <v>7765</v>
      </c>
      <c r="D97" s="322" t="s">
        <v>14425</v>
      </c>
      <c r="E97" s="411">
        <v>22903</v>
      </c>
      <c r="F97" s="317" t="s">
        <v>14424</v>
      </c>
      <c r="G97" s="329"/>
      <c r="H97" s="325">
        <v>44223</v>
      </c>
      <c r="I97" s="329"/>
      <c r="J97" s="322"/>
    </row>
    <row r="98" spans="1:10" s="333" customFormat="1" ht="34.15" customHeight="1" x14ac:dyDescent="0.25">
      <c r="A98" s="317" t="s">
        <v>14423</v>
      </c>
      <c r="B98" s="322" t="s">
        <v>1725</v>
      </c>
      <c r="C98" s="322" t="s">
        <v>7765</v>
      </c>
      <c r="D98" s="322" t="s">
        <v>14422</v>
      </c>
      <c r="E98" s="411">
        <v>23800</v>
      </c>
      <c r="F98" s="317" t="s">
        <v>14421</v>
      </c>
      <c r="G98" s="329"/>
      <c r="H98" s="325">
        <v>44229</v>
      </c>
      <c r="I98" s="329"/>
      <c r="J98" s="322"/>
    </row>
    <row r="99" spans="1:10" s="333" customFormat="1" ht="34.15" customHeight="1" x14ac:dyDescent="0.25">
      <c r="A99" s="317" t="s">
        <v>14420</v>
      </c>
      <c r="B99" s="322" t="s">
        <v>1725</v>
      </c>
      <c r="C99" s="322" t="s">
        <v>7765</v>
      </c>
      <c r="D99" s="322" t="s">
        <v>14419</v>
      </c>
      <c r="E99" s="411">
        <v>24000</v>
      </c>
      <c r="F99" s="317" t="s">
        <v>14418</v>
      </c>
      <c r="G99" s="329"/>
      <c r="H99" s="325">
        <v>44473</v>
      </c>
      <c r="I99" s="329"/>
      <c r="J99" s="322"/>
    </row>
    <row r="100" spans="1:10" s="333" customFormat="1" ht="34.15" customHeight="1" x14ac:dyDescent="0.25">
      <c r="A100" s="317" t="s">
        <v>1767</v>
      </c>
      <c r="B100" s="322" t="s">
        <v>1725</v>
      </c>
      <c r="C100" s="322" t="s">
        <v>7765</v>
      </c>
      <c r="D100" s="322" t="s">
        <v>14417</v>
      </c>
      <c r="E100" s="411">
        <v>24000</v>
      </c>
      <c r="F100" s="317" t="s">
        <v>14416</v>
      </c>
      <c r="G100" s="329"/>
      <c r="H100" s="325">
        <v>44252</v>
      </c>
      <c r="I100" s="329"/>
      <c r="J100" s="322"/>
    </row>
    <row r="101" spans="1:10" s="333" customFormat="1" ht="34.15" customHeight="1" x14ac:dyDescent="0.25">
      <c r="A101" s="317" t="s">
        <v>1759</v>
      </c>
      <c r="B101" s="322" t="s">
        <v>1725</v>
      </c>
      <c r="C101" s="322" t="s">
        <v>7765</v>
      </c>
      <c r="D101" s="322" t="s">
        <v>14415</v>
      </c>
      <c r="E101" s="411">
        <v>24095.599999999999</v>
      </c>
      <c r="F101" s="317" t="s">
        <v>14383</v>
      </c>
      <c r="G101" s="329"/>
      <c r="H101" s="325">
        <v>44491</v>
      </c>
      <c r="I101" s="329"/>
      <c r="J101" s="322"/>
    </row>
    <row r="102" spans="1:10" s="333" customFormat="1" ht="34.15" customHeight="1" x14ac:dyDescent="0.25">
      <c r="A102" s="317" t="s">
        <v>1747</v>
      </c>
      <c r="B102" s="322" t="s">
        <v>1725</v>
      </c>
      <c r="C102" s="322" t="s">
        <v>7765</v>
      </c>
      <c r="D102" s="322" t="s">
        <v>14414</v>
      </c>
      <c r="E102" s="411">
        <v>24128.639999999999</v>
      </c>
      <c r="F102" s="317" t="s">
        <v>8021</v>
      </c>
      <c r="G102" s="329"/>
      <c r="H102" s="325">
        <v>44256</v>
      </c>
      <c r="I102" s="329"/>
      <c r="J102" s="322"/>
    </row>
    <row r="103" spans="1:10" s="333" customFormat="1" ht="34.15" customHeight="1" x14ac:dyDescent="0.25">
      <c r="A103" s="317" t="s">
        <v>1747</v>
      </c>
      <c r="B103" s="322" t="s">
        <v>1725</v>
      </c>
      <c r="C103" s="322" t="s">
        <v>7765</v>
      </c>
      <c r="D103" s="322" t="s">
        <v>14413</v>
      </c>
      <c r="E103" s="411">
        <v>24160.83</v>
      </c>
      <c r="F103" s="317" t="s">
        <v>8021</v>
      </c>
      <c r="G103" s="329"/>
      <c r="H103" s="325">
        <v>44362</v>
      </c>
      <c r="I103" s="329"/>
      <c r="J103" s="322"/>
    </row>
    <row r="104" spans="1:10" s="333" customFormat="1" ht="34.15" customHeight="1" x14ac:dyDescent="0.25">
      <c r="A104" s="317" t="s">
        <v>1748</v>
      </c>
      <c r="B104" s="322" t="s">
        <v>1678</v>
      </c>
      <c r="C104" s="322" t="s">
        <v>1677</v>
      </c>
      <c r="D104" s="322" t="s">
        <v>14412</v>
      </c>
      <c r="E104" s="411">
        <v>24228.03</v>
      </c>
      <c r="F104" s="317" t="s">
        <v>8023</v>
      </c>
      <c r="G104" s="329"/>
      <c r="H104" s="325">
        <v>44435</v>
      </c>
      <c r="I104" s="329"/>
      <c r="J104" s="322"/>
    </row>
    <row r="105" spans="1:10" s="333" customFormat="1" ht="34.15" customHeight="1" x14ac:dyDescent="0.25">
      <c r="A105" s="317" t="s">
        <v>14337</v>
      </c>
      <c r="B105" s="322" t="s">
        <v>1725</v>
      </c>
      <c r="C105" s="322" t="s">
        <v>7765</v>
      </c>
      <c r="D105" s="322" t="s">
        <v>14411</v>
      </c>
      <c r="E105" s="411">
        <v>24500</v>
      </c>
      <c r="F105" s="317" t="s">
        <v>8055</v>
      </c>
      <c r="G105" s="329"/>
      <c r="H105" s="325">
        <v>44476</v>
      </c>
      <c r="I105" s="329"/>
      <c r="J105" s="322"/>
    </row>
    <row r="106" spans="1:10" s="333" customFormat="1" ht="34.15" customHeight="1" x14ac:dyDescent="0.25">
      <c r="A106" s="317" t="s">
        <v>1747</v>
      </c>
      <c r="B106" s="322" t="s">
        <v>1725</v>
      </c>
      <c r="C106" s="322" t="s">
        <v>7765</v>
      </c>
      <c r="D106" s="322" t="s">
        <v>14410</v>
      </c>
      <c r="E106" s="411">
        <v>24739.89</v>
      </c>
      <c r="F106" s="317" t="s">
        <v>8021</v>
      </c>
      <c r="G106" s="329"/>
      <c r="H106" s="325">
        <v>44340</v>
      </c>
      <c r="I106" s="329"/>
      <c r="J106" s="322"/>
    </row>
    <row r="107" spans="1:10" s="333" customFormat="1" ht="34.15" customHeight="1" x14ac:dyDescent="0.25">
      <c r="A107" s="317" t="s">
        <v>14409</v>
      </c>
      <c r="B107" s="322" t="s">
        <v>1725</v>
      </c>
      <c r="C107" s="322" t="s">
        <v>7765</v>
      </c>
      <c r="D107" s="322" t="s">
        <v>14408</v>
      </c>
      <c r="E107" s="411">
        <v>24990</v>
      </c>
      <c r="F107" s="317" t="s">
        <v>14407</v>
      </c>
      <c r="G107" s="329"/>
      <c r="H107" s="325">
        <v>44330</v>
      </c>
      <c r="I107" s="329"/>
      <c r="J107" s="322"/>
    </row>
    <row r="108" spans="1:10" s="333" customFormat="1" ht="34.15" customHeight="1" x14ac:dyDescent="0.25">
      <c r="A108" s="317" t="s">
        <v>1365</v>
      </c>
      <c r="B108" s="322" t="s">
        <v>1725</v>
      </c>
      <c r="C108" s="322" t="s">
        <v>7765</v>
      </c>
      <c r="D108" s="322" t="s">
        <v>14406</v>
      </c>
      <c r="E108" s="411">
        <v>25000</v>
      </c>
      <c r="F108" s="317" t="s">
        <v>14405</v>
      </c>
      <c r="G108" s="329"/>
      <c r="H108" s="325">
        <v>44390</v>
      </c>
      <c r="I108" s="329"/>
      <c r="J108" s="322"/>
    </row>
    <row r="109" spans="1:10" s="333" customFormat="1" ht="34.15" customHeight="1" x14ac:dyDescent="0.25">
      <c r="A109" s="317" t="s">
        <v>14404</v>
      </c>
      <c r="B109" s="322" t="s">
        <v>1725</v>
      </c>
      <c r="C109" s="322" t="s">
        <v>7765</v>
      </c>
      <c r="D109" s="322" t="s">
        <v>14403</v>
      </c>
      <c r="E109" s="411">
        <v>25000</v>
      </c>
      <c r="F109" s="317" t="s">
        <v>14402</v>
      </c>
      <c r="G109" s="329"/>
      <c r="H109" s="325">
        <v>44466</v>
      </c>
      <c r="I109" s="329"/>
      <c r="J109" s="322"/>
    </row>
    <row r="110" spans="1:10" s="333" customFormat="1" ht="34.15" customHeight="1" x14ac:dyDescent="0.25">
      <c r="A110" s="317" t="s">
        <v>1365</v>
      </c>
      <c r="B110" s="322" t="s">
        <v>1725</v>
      </c>
      <c r="C110" s="322" t="s">
        <v>7765</v>
      </c>
      <c r="D110" s="322" t="s">
        <v>14401</v>
      </c>
      <c r="E110" s="411">
        <v>25000</v>
      </c>
      <c r="F110" s="317" t="s">
        <v>14400</v>
      </c>
      <c r="G110" s="329"/>
      <c r="H110" s="325">
        <v>44256</v>
      </c>
      <c r="I110" s="329"/>
      <c r="J110" s="322"/>
    </row>
    <row r="111" spans="1:10" s="333" customFormat="1" ht="34.15" customHeight="1" x14ac:dyDescent="0.25">
      <c r="A111" s="317" t="s">
        <v>1365</v>
      </c>
      <c r="B111" s="322" t="s">
        <v>1725</v>
      </c>
      <c r="C111" s="322" t="s">
        <v>7765</v>
      </c>
      <c r="D111" s="322" t="s">
        <v>14399</v>
      </c>
      <c r="E111" s="411">
        <v>25000</v>
      </c>
      <c r="F111" s="317" t="s">
        <v>14398</v>
      </c>
      <c r="G111" s="329"/>
      <c r="H111" s="325">
        <v>44272</v>
      </c>
      <c r="I111" s="329"/>
      <c r="J111" s="322"/>
    </row>
    <row r="112" spans="1:10" s="333" customFormat="1" ht="34.15" customHeight="1" x14ac:dyDescent="0.25">
      <c r="A112" s="317" t="s">
        <v>1767</v>
      </c>
      <c r="B112" s="322" t="s">
        <v>1725</v>
      </c>
      <c r="C112" s="322" t="s">
        <v>7765</v>
      </c>
      <c r="D112" s="322" t="s">
        <v>14397</v>
      </c>
      <c r="E112" s="411">
        <v>25380</v>
      </c>
      <c r="F112" s="317" t="s">
        <v>14396</v>
      </c>
      <c r="G112" s="329"/>
      <c r="H112" s="325">
        <v>44463</v>
      </c>
      <c r="I112" s="329"/>
      <c r="J112" s="322"/>
    </row>
    <row r="113" spans="1:10" s="333" customFormat="1" ht="34.15" customHeight="1" x14ac:dyDescent="0.25">
      <c r="A113" s="317" t="s">
        <v>1748</v>
      </c>
      <c r="B113" s="322" t="s">
        <v>1678</v>
      </c>
      <c r="C113" s="322" t="s">
        <v>1677</v>
      </c>
      <c r="D113" s="322" t="s">
        <v>14395</v>
      </c>
      <c r="E113" s="411">
        <v>25682.53</v>
      </c>
      <c r="F113" s="317" t="s">
        <v>8023</v>
      </c>
      <c r="G113" s="329"/>
      <c r="H113" s="325">
        <v>44518</v>
      </c>
      <c r="I113" s="329"/>
      <c r="J113" s="322"/>
    </row>
    <row r="114" spans="1:10" s="333" customFormat="1" ht="34.15" customHeight="1" x14ac:dyDescent="0.25">
      <c r="A114" s="317" t="s">
        <v>1765</v>
      </c>
      <c r="B114" s="322" t="s">
        <v>1725</v>
      </c>
      <c r="C114" s="322" t="s">
        <v>7765</v>
      </c>
      <c r="D114" s="322" t="s">
        <v>14394</v>
      </c>
      <c r="E114" s="411">
        <v>26000</v>
      </c>
      <c r="F114" s="317" t="s">
        <v>14393</v>
      </c>
      <c r="G114" s="329"/>
      <c r="H114" s="325">
        <v>44544</v>
      </c>
      <c r="I114" s="329"/>
      <c r="J114" s="322"/>
    </row>
    <row r="115" spans="1:10" s="333" customFormat="1" ht="34.15" customHeight="1" x14ac:dyDescent="0.25">
      <c r="A115" s="317" t="s">
        <v>1767</v>
      </c>
      <c r="B115" s="322" t="s">
        <v>1725</v>
      </c>
      <c r="C115" s="322" t="s">
        <v>7765</v>
      </c>
      <c r="D115" s="322" t="s">
        <v>14392</v>
      </c>
      <c r="E115" s="411">
        <v>26775</v>
      </c>
      <c r="F115" s="317" t="s">
        <v>14391</v>
      </c>
      <c r="G115" s="329"/>
      <c r="H115" s="325">
        <v>44256</v>
      </c>
      <c r="I115" s="329"/>
      <c r="J115" s="322"/>
    </row>
    <row r="116" spans="1:10" s="333" customFormat="1" ht="34.15" customHeight="1" x14ac:dyDescent="0.25">
      <c r="A116" s="317" t="s">
        <v>1748</v>
      </c>
      <c r="B116" s="322" t="s">
        <v>1678</v>
      </c>
      <c r="C116" s="322" t="s">
        <v>1677</v>
      </c>
      <c r="D116" s="322" t="s">
        <v>14390</v>
      </c>
      <c r="E116" s="411">
        <v>26909.05</v>
      </c>
      <c r="F116" s="317" t="s">
        <v>8023</v>
      </c>
      <c r="G116" s="329"/>
      <c r="H116" s="325">
        <v>44474</v>
      </c>
      <c r="I116" s="329"/>
      <c r="J116" s="322"/>
    </row>
    <row r="117" spans="1:10" s="333" customFormat="1" ht="34.15" customHeight="1" x14ac:dyDescent="0.25">
      <c r="A117" s="317" t="s">
        <v>1767</v>
      </c>
      <c r="B117" s="322" t="s">
        <v>1725</v>
      </c>
      <c r="C117" s="322" t="s">
        <v>7765</v>
      </c>
      <c r="D117" s="322" t="s">
        <v>14389</v>
      </c>
      <c r="E117" s="411">
        <v>26946</v>
      </c>
      <c r="F117" s="317" t="s">
        <v>8096</v>
      </c>
      <c r="G117" s="329"/>
      <c r="H117" s="325">
        <v>44469</v>
      </c>
      <c r="I117" s="329"/>
      <c r="J117" s="322"/>
    </row>
    <row r="118" spans="1:10" s="333" customFormat="1" ht="34.15" customHeight="1" x14ac:dyDescent="0.25">
      <c r="A118" s="317" t="s">
        <v>1767</v>
      </c>
      <c r="B118" s="322" t="s">
        <v>1725</v>
      </c>
      <c r="C118" s="322" t="s">
        <v>7765</v>
      </c>
      <c r="D118" s="322" t="s">
        <v>14388</v>
      </c>
      <c r="E118" s="411">
        <v>27500</v>
      </c>
      <c r="F118" s="317" t="s">
        <v>14327</v>
      </c>
      <c r="G118" s="329"/>
      <c r="H118" s="325">
        <v>44271</v>
      </c>
      <c r="I118" s="329"/>
      <c r="J118" s="322"/>
    </row>
    <row r="119" spans="1:10" s="333" customFormat="1" ht="34.15" customHeight="1" x14ac:dyDescent="0.25">
      <c r="A119" s="317" t="s">
        <v>14387</v>
      </c>
      <c r="B119" s="322" t="s">
        <v>1725</v>
      </c>
      <c r="C119" s="322" t="s">
        <v>7765</v>
      </c>
      <c r="D119" s="322" t="s">
        <v>14386</v>
      </c>
      <c r="E119" s="411">
        <v>27990</v>
      </c>
      <c r="F119" s="317" t="s">
        <v>14385</v>
      </c>
      <c r="G119" s="329"/>
      <c r="H119" s="325">
        <v>44361</v>
      </c>
      <c r="I119" s="329"/>
      <c r="J119" s="322"/>
    </row>
    <row r="120" spans="1:10" s="333" customFormat="1" ht="34.15" customHeight="1" x14ac:dyDescent="0.25">
      <c r="A120" s="317" t="s">
        <v>1759</v>
      </c>
      <c r="B120" s="322" t="s">
        <v>1725</v>
      </c>
      <c r="C120" s="322" t="s">
        <v>7765</v>
      </c>
      <c r="D120" s="322" t="s">
        <v>14384</v>
      </c>
      <c r="E120" s="411">
        <v>28500</v>
      </c>
      <c r="F120" s="317" t="s">
        <v>14383</v>
      </c>
      <c r="G120" s="329"/>
      <c r="H120" s="325">
        <v>44525</v>
      </c>
      <c r="I120" s="329"/>
      <c r="J120" s="322"/>
    </row>
    <row r="121" spans="1:10" s="333" customFormat="1" ht="34.15" customHeight="1" x14ac:dyDescent="0.25">
      <c r="A121" s="317" t="s">
        <v>1769</v>
      </c>
      <c r="B121" s="322" t="s">
        <v>1725</v>
      </c>
      <c r="C121" s="322" t="s">
        <v>7765</v>
      </c>
      <c r="D121" s="322" t="s">
        <v>14382</v>
      </c>
      <c r="E121" s="411">
        <v>28550</v>
      </c>
      <c r="F121" s="317" t="s">
        <v>8103</v>
      </c>
      <c r="G121" s="329"/>
      <c r="H121" s="325">
        <v>44277</v>
      </c>
      <c r="I121" s="329"/>
      <c r="J121" s="322"/>
    </row>
    <row r="122" spans="1:10" s="333" customFormat="1" ht="34.15" customHeight="1" x14ac:dyDescent="0.25">
      <c r="A122" s="317" t="s">
        <v>14381</v>
      </c>
      <c r="B122" s="322" t="s">
        <v>1725</v>
      </c>
      <c r="C122" s="322" t="s">
        <v>7765</v>
      </c>
      <c r="D122" s="322" t="s">
        <v>14380</v>
      </c>
      <c r="E122" s="411">
        <v>28750</v>
      </c>
      <c r="F122" s="317" t="s">
        <v>14348</v>
      </c>
      <c r="G122" s="329"/>
      <c r="H122" s="325">
        <v>44277</v>
      </c>
      <c r="I122" s="329"/>
      <c r="J122" s="322"/>
    </row>
    <row r="123" spans="1:10" s="333" customFormat="1" ht="34.15" customHeight="1" x14ac:dyDescent="0.25">
      <c r="A123" s="317" t="s">
        <v>1759</v>
      </c>
      <c r="B123" s="322" t="s">
        <v>1725</v>
      </c>
      <c r="C123" s="322" t="s">
        <v>7765</v>
      </c>
      <c r="D123" s="322" t="s">
        <v>14379</v>
      </c>
      <c r="E123" s="411">
        <v>28947.89</v>
      </c>
      <c r="F123" s="317" t="s">
        <v>8074</v>
      </c>
      <c r="G123" s="329"/>
      <c r="H123" s="325">
        <v>44222</v>
      </c>
      <c r="I123" s="329"/>
      <c r="J123" s="322"/>
    </row>
    <row r="124" spans="1:10" s="333" customFormat="1" ht="34.15" customHeight="1" x14ac:dyDescent="0.25">
      <c r="A124" s="317" t="s">
        <v>14378</v>
      </c>
      <c r="B124" s="322" t="s">
        <v>1725</v>
      </c>
      <c r="C124" s="322" t="s">
        <v>7765</v>
      </c>
      <c r="D124" s="322" t="s">
        <v>14377</v>
      </c>
      <c r="E124" s="411">
        <v>29000</v>
      </c>
      <c r="F124" s="317" t="s">
        <v>14376</v>
      </c>
      <c r="G124" s="329"/>
      <c r="H124" s="325">
        <v>44468</v>
      </c>
      <c r="I124" s="329"/>
      <c r="J124" s="322"/>
    </row>
    <row r="125" spans="1:10" s="333" customFormat="1" ht="34.15" customHeight="1" x14ac:dyDescent="0.25">
      <c r="A125" s="317" t="s">
        <v>1767</v>
      </c>
      <c r="B125" s="322" t="s">
        <v>1725</v>
      </c>
      <c r="C125" s="322" t="s">
        <v>7765</v>
      </c>
      <c r="D125" s="322" t="s">
        <v>14375</v>
      </c>
      <c r="E125" s="411">
        <v>29500</v>
      </c>
      <c r="F125" s="317" t="s">
        <v>14374</v>
      </c>
      <c r="G125" s="329"/>
      <c r="H125" s="325">
        <v>44256</v>
      </c>
      <c r="I125" s="329"/>
      <c r="J125" s="322"/>
    </row>
    <row r="126" spans="1:10" s="333" customFormat="1" ht="34.15" customHeight="1" x14ac:dyDescent="0.25">
      <c r="A126" s="317" t="s">
        <v>14299</v>
      </c>
      <c r="B126" s="322" t="s">
        <v>1725</v>
      </c>
      <c r="C126" s="322" t="s">
        <v>7765</v>
      </c>
      <c r="D126" s="322" t="s">
        <v>14373</v>
      </c>
      <c r="E126" s="411">
        <v>29500</v>
      </c>
      <c r="F126" s="317" t="s">
        <v>14348</v>
      </c>
      <c r="G126" s="329"/>
      <c r="H126" s="325">
        <v>44225</v>
      </c>
      <c r="I126" s="329"/>
      <c r="J126" s="322"/>
    </row>
    <row r="127" spans="1:10" s="333" customFormat="1" ht="34.15" customHeight="1" x14ac:dyDescent="0.25">
      <c r="A127" s="317" t="s">
        <v>14353</v>
      </c>
      <c r="B127" s="322" t="s">
        <v>1725</v>
      </c>
      <c r="C127" s="322" t="s">
        <v>7765</v>
      </c>
      <c r="D127" s="322" t="s">
        <v>14372</v>
      </c>
      <c r="E127" s="411">
        <v>30000</v>
      </c>
      <c r="F127" s="317" t="s">
        <v>14371</v>
      </c>
      <c r="G127" s="329"/>
      <c r="H127" s="325">
        <v>44260</v>
      </c>
      <c r="I127" s="329"/>
      <c r="J127" s="322"/>
    </row>
    <row r="128" spans="1:10" s="333" customFormat="1" ht="34.15" customHeight="1" x14ac:dyDescent="0.25">
      <c r="A128" s="317" t="s">
        <v>1757</v>
      </c>
      <c r="B128" s="322" t="s">
        <v>1725</v>
      </c>
      <c r="C128" s="322" t="s">
        <v>7765</v>
      </c>
      <c r="D128" s="322" t="s">
        <v>14370</v>
      </c>
      <c r="E128" s="411">
        <v>30000</v>
      </c>
      <c r="F128" s="317" t="s">
        <v>14369</v>
      </c>
      <c r="G128" s="329"/>
      <c r="H128" s="325">
        <v>44454</v>
      </c>
      <c r="I128" s="329"/>
      <c r="J128" s="322"/>
    </row>
    <row r="129" spans="1:10" s="333" customFormat="1" ht="34.15" customHeight="1" x14ac:dyDescent="0.25">
      <c r="A129" s="317" t="s">
        <v>1754</v>
      </c>
      <c r="B129" s="322" t="s">
        <v>1725</v>
      </c>
      <c r="C129" s="322" t="s">
        <v>7765</v>
      </c>
      <c r="D129" s="322" t="s">
        <v>14368</v>
      </c>
      <c r="E129" s="411">
        <v>30000</v>
      </c>
      <c r="F129" s="317" t="s">
        <v>14367</v>
      </c>
      <c r="G129" s="329"/>
      <c r="H129" s="325">
        <v>44245</v>
      </c>
      <c r="I129" s="329"/>
      <c r="J129" s="322"/>
    </row>
    <row r="130" spans="1:10" s="333" customFormat="1" ht="34.15" customHeight="1" x14ac:dyDescent="0.25">
      <c r="A130" s="317" t="s">
        <v>1747</v>
      </c>
      <c r="B130" s="322" t="s">
        <v>1725</v>
      </c>
      <c r="C130" s="322" t="s">
        <v>7765</v>
      </c>
      <c r="D130" s="322" t="s">
        <v>14366</v>
      </c>
      <c r="E130" s="411">
        <v>30000</v>
      </c>
      <c r="F130" s="317" t="s">
        <v>8021</v>
      </c>
      <c r="G130" s="329"/>
      <c r="H130" s="325">
        <v>44407</v>
      </c>
      <c r="I130" s="329"/>
      <c r="J130" s="322"/>
    </row>
    <row r="131" spans="1:10" s="333" customFormat="1" ht="34.15" customHeight="1" x14ac:dyDescent="0.25">
      <c r="A131" s="317" t="s">
        <v>14365</v>
      </c>
      <c r="B131" s="322" t="s">
        <v>1725</v>
      </c>
      <c r="C131" s="322" t="s">
        <v>7765</v>
      </c>
      <c r="D131" s="322" t="s">
        <v>14364</v>
      </c>
      <c r="E131" s="411">
        <v>30000</v>
      </c>
      <c r="F131" s="317" t="s">
        <v>14363</v>
      </c>
      <c r="G131" s="329"/>
      <c r="H131" s="325">
        <v>44454</v>
      </c>
      <c r="I131" s="329"/>
      <c r="J131" s="322"/>
    </row>
    <row r="132" spans="1:10" s="333" customFormat="1" ht="34.15" customHeight="1" x14ac:dyDescent="0.25">
      <c r="A132" s="317" t="s">
        <v>14362</v>
      </c>
      <c r="B132" s="322" t="s">
        <v>1725</v>
      </c>
      <c r="C132" s="322" t="s">
        <v>7765</v>
      </c>
      <c r="D132" s="322" t="s">
        <v>14361</v>
      </c>
      <c r="E132" s="411">
        <v>30000</v>
      </c>
      <c r="F132" s="317" t="s">
        <v>14360</v>
      </c>
      <c r="G132" s="329"/>
      <c r="H132" s="325">
        <v>44532</v>
      </c>
      <c r="I132" s="329"/>
      <c r="J132" s="322"/>
    </row>
    <row r="133" spans="1:10" s="333" customFormat="1" ht="34.15" customHeight="1" x14ac:dyDescent="0.25">
      <c r="A133" s="317" t="s">
        <v>14358</v>
      </c>
      <c r="B133" s="322" t="s">
        <v>1725</v>
      </c>
      <c r="C133" s="322" t="s">
        <v>7765</v>
      </c>
      <c r="D133" s="322" t="s">
        <v>14359</v>
      </c>
      <c r="E133" s="411">
        <v>30000</v>
      </c>
      <c r="F133" s="317" t="s">
        <v>14356</v>
      </c>
      <c r="G133" s="329"/>
      <c r="H133" s="325">
        <v>44329</v>
      </c>
      <c r="I133" s="329"/>
      <c r="J133" s="322"/>
    </row>
    <row r="134" spans="1:10" s="333" customFormat="1" ht="34.15" customHeight="1" x14ac:dyDescent="0.25">
      <c r="A134" s="317" t="s">
        <v>14358</v>
      </c>
      <c r="B134" s="322" t="s">
        <v>1725</v>
      </c>
      <c r="C134" s="322" t="s">
        <v>7765</v>
      </c>
      <c r="D134" s="322" t="s">
        <v>14357</v>
      </c>
      <c r="E134" s="411">
        <v>30000</v>
      </c>
      <c r="F134" s="317" t="s">
        <v>14356</v>
      </c>
      <c r="G134" s="329"/>
      <c r="H134" s="325">
        <v>44431</v>
      </c>
      <c r="I134" s="329"/>
      <c r="J134" s="322"/>
    </row>
    <row r="135" spans="1:10" s="333" customFormat="1" ht="34.15" customHeight="1" x14ac:dyDescent="0.25">
      <c r="A135" s="317" t="s">
        <v>14353</v>
      </c>
      <c r="B135" s="322" t="s">
        <v>1725</v>
      </c>
      <c r="C135" s="322" t="s">
        <v>7765</v>
      </c>
      <c r="D135" s="322" t="s">
        <v>14355</v>
      </c>
      <c r="E135" s="411">
        <v>30000</v>
      </c>
      <c r="F135" s="317" t="s">
        <v>14354</v>
      </c>
      <c r="G135" s="329"/>
      <c r="H135" s="325">
        <v>44264</v>
      </c>
      <c r="I135" s="329"/>
      <c r="J135" s="322"/>
    </row>
    <row r="136" spans="1:10" s="333" customFormat="1" ht="34.15" customHeight="1" x14ac:dyDescent="0.25">
      <c r="A136" s="317" t="s">
        <v>14353</v>
      </c>
      <c r="B136" s="322" t="s">
        <v>1725</v>
      </c>
      <c r="C136" s="322" t="s">
        <v>7765</v>
      </c>
      <c r="D136" s="322" t="s">
        <v>14352</v>
      </c>
      <c r="E136" s="411">
        <v>30000</v>
      </c>
      <c r="F136" s="317" t="s">
        <v>14351</v>
      </c>
      <c r="G136" s="329"/>
      <c r="H136" s="325">
        <v>44263</v>
      </c>
      <c r="I136" s="329"/>
      <c r="J136" s="322"/>
    </row>
    <row r="137" spans="1:10" s="333" customFormat="1" ht="34.15" customHeight="1" x14ac:dyDescent="0.25">
      <c r="A137" s="317" t="s">
        <v>14350</v>
      </c>
      <c r="B137" s="322" t="s">
        <v>1725</v>
      </c>
      <c r="C137" s="322" t="s">
        <v>7765</v>
      </c>
      <c r="D137" s="322" t="s">
        <v>14349</v>
      </c>
      <c r="E137" s="411">
        <v>31600</v>
      </c>
      <c r="F137" s="317" t="s">
        <v>14348</v>
      </c>
      <c r="G137" s="329"/>
      <c r="H137" s="325">
        <v>44274</v>
      </c>
      <c r="I137" s="329"/>
      <c r="J137" s="322"/>
    </row>
    <row r="138" spans="1:10" s="333" customFormat="1" ht="34.15" customHeight="1" x14ac:dyDescent="0.25">
      <c r="A138" s="317" t="s">
        <v>14347</v>
      </c>
      <c r="B138" s="322" t="s">
        <v>1725</v>
      </c>
      <c r="C138" s="322" t="s">
        <v>7765</v>
      </c>
      <c r="D138" s="322" t="s">
        <v>14346</v>
      </c>
      <c r="E138" s="411">
        <v>32000</v>
      </c>
      <c r="F138" s="317" t="s">
        <v>14345</v>
      </c>
      <c r="G138" s="329"/>
      <c r="H138" s="325">
        <v>44522</v>
      </c>
      <c r="I138" s="329"/>
      <c r="J138" s="322"/>
    </row>
    <row r="139" spans="1:10" s="333" customFormat="1" ht="34.15" customHeight="1" x14ac:dyDescent="0.25">
      <c r="A139" s="317" t="s">
        <v>14344</v>
      </c>
      <c r="B139" s="322" t="s">
        <v>1725</v>
      </c>
      <c r="C139" s="322" t="s">
        <v>7765</v>
      </c>
      <c r="D139" s="322" t="s">
        <v>14343</v>
      </c>
      <c r="E139" s="411">
        <v>32000</v>
      </c>
      <c r="F139" s="317" t="s">
        <v>8072</v>
      </c>
      <c r="G139" s="329"/>
      <c r="H139" s="325">
        <v>44469</v>
      </c>
      <c r="I139" s="329"/>
      <c r="J139" s="322"/>
    </row>
    <row r="140" spans="1:10" s="333" customFormat="1" ht="34.15" customHeight="1" x14ac:dyDescent="0.25">
      <c r="A140" s="317" t="s">
        <v>1767</v>
      </c>
      <c r="B140" s="322" t="s">
        <v>1725</v>
      </c>
      <c r="C140" s="322" t="s">
        <v>7765</v>
      </c>
      <c r="D140" s="322" t="s">
        <v>14342</v>
      </c>
      <c r="E140" s="411">
        <v>32000</v>
      </c>
      <c r="F140" s="317" t="s">
        <v>8068</v>
      </c>
      <c r="G140" s="329"/>
      <c r="H140" s="325">
        <v>44259</v>
      </c>
      <c r="I140" s="329"/>
      <c r="J140" s="322"/>
    </row>
    <row r="141" spans="1:10" s="333" customFormat="1" ht="34.15" customHeight="1" x14ac:dyDescent="0.25">
      <c r="A141" s="317" t="s">
        <v>1767</v>
      </c>
      <c r="B141" s="322" t="s">
        <v>1725</v>
      </c>
      <c r="C141" s="322" t="s">
        <v>7765</v>
      </c>
      <c r="D141" s="322" t="s">
        <v>14341</v>
      </c>
      <c r="E141" s="411">
        <v>32500</v>
      </c>
      <c r="F141" s="317" t="s">
        <v>8068</v>
      </c>
      <c r="G141" s="329"/>
      <c r="H141" s="325">
        <v>44263</v>
      </c>
      <c r="I141" s="329"/>
      <c r="J141" s="322"/>
    </row>
    <row r="142" spans="1:10" s="333" customFormat="1" ht="34.15" customHeight="1" x14ac:dyDescent="0.25">
      <c r="A142" s="317" t="s">
        <v>14340</v>
      </c>
      <c r="B142" s="322" t="s">
        <v>1725</v>
      </c>
      <c r="C142" s="322" t="s">
        <v>7765</v>
      </c>
      <c r="D142" s="322" t="s">
        <v>14339</v>
      </c>
      <c r="E142" s="411">
        <v>32500</v>
      </c>
      <c r="F142" s="317" t="s">
        <v>14338</v>
      </c>
      <c r="G142" s="329"/>
      <c r="H142" s="325">
        <v>44522</v>
      </c>
      <c r="I142" s="329"/>
      <c r="J142" s="322"/>
    </row>
    <row r="143" spans="1:10" s="333" customFormat="1" ht="34.15" customHeight="1" x14ac:dyDescent="0.25">
      <c r="A143" s="317" t="s">
        <v>14337</v>
      </c>
      <c r="B143" s="322" t="s">
        <v>1725</v>
      </c>
      <c r="C143" s="322" t="s">
        <v>7765</v>
      </c>
      <c r="D143" s="322" t="s">
        <v>14336</v>
      </c>
      <c r="E143" s="411">
        <v>32850.199999999997</v>
      </c>
      <c r="F143" s="317" t="s">
        <v>14335</v>
      </c>
      <c r="G143" s="329"/>
      <c r="H143" s="325">
        <v>44363</v>
      </c>
      <c r="I143" s="329"/>
      <c r="J143" s="322"/>
    </row>
    <row r="144" spans="1:10" s="333" customFormat="1" ht="34.15" customHeight="1" x14ac:dyDescent="0.25">
      <c r="A144" s="317" t="s">
        <v>14334</v>
      </c>
      <c r="B144" s="322" t="s">
        <v>1725</v>
      </c>
      <c r="C144" s="322" t="s">
        <v>7765</v>
      </c>
      <c r="D144" s="322" t="s">
        <v>14333</v>
      </c>
      <c r="E144" s="411">
        <v>32900</v>
      </c>
      <c r="F144" s="317" t="s">
        <v>14332</v>
      </c>
      <c r="G144" s="329"/>
      <c r="H144" s="325">
        <v>44243</v>
      </c>
      <c r="I144" s="329"/>
      <c r="J144" s="322"/>
    </row>
    <row r="145" spans="1:10" s="333" customFormat="1" ht="34.15" customHeight="1" x14ac:dyDescent="0.25">
      <c r="A145" s="317" t="s">
        <v>14331</v>
      </c>
      <c r="B145" s="322" t="s">
        <v>1725</v>
      </c>
      <c r="C145" s="322" t="s">
        <v>7765</v>
      </c>
      <c r="D145" s="322" t="s">
        <v>14330</v>
      </c>
      <c r="E145" s="411">
        <v>33000</v>
      </c>
      <c r="F145" s="317" t="s">
        <v>14329</v>
      </c>
      <c r="G145" s="329"/>
      <c r="H145" s="325">
        <v>44273</v>
      </c>
      <c r="I145" s="329"/>
      <c r="J145" s="322"/>
    </row>
    <row r="146" spans="1:10" s="333" customFormat="1" ht="34.15" customHeight="1" x14ac:dyDescent="0.25">
      <c r="A146" s="317" t="s">
        <v>1767</v>
      </c>
      <c r="B146" s="322" t="s">
        <v>1725</v>
      </c>
      <c r="C146" s="322" t="s">
        <v>7765</v>
      </c>
      <c r="D146" s="322" t="s">
        <v>14328</v>
      </c>
      <c r="E146" s="411">
        <v>33000</v>
      </c>
      <c r="F146" s="317" t="s">
        <v>14327</v>
      </c>
      <c r="G146" s="329"/>
      <c r="H146" s="325">
        <v>44266</v>
      </c>
      <c r="I146" s="329"/>
      <c r="J146" s="322"/>
    </row>
    <row r="147" spans="1:10" s="333" customFormat="1" ht="34.15" customHeight="1" x14ac:dyDescent="0.25">
      <c r="A147" s="317" t="s">
        <v>14326</v>
      </c>
      <c r="B147" s="322" t="s">
        <v>1725</v>
      </c>
      <c r="C147" s="322" t="s">
        <v>7765</v>
      </c>
      <c r="D147" s="322" t="s">
        <v>14325</v>
      </c>
      <c r="E147" s="411">
        <v>33875</v>
      </c>
      <c r="F147" s="317" t="s">
        <v>14324</v>
      </c>
      <c r="G147" s="329"/>
      <c r="H147" s="325">
        <v>44217</v>
      </c>
      <c r="I147" s="329"/>
      <c r="J147" s="322"/>
    </row>
    <row r="148" spans="1:10" s="333" customFormat="1" ht="34.15" customHeight="1" x14ac:dyDescent="0.25">
      <c r="A148" s="317" t="s">
        <v>1766</v>
      </c>
      <c r="B148" s="322" t="s">
        <v>1725</v>
      </c>
      <c r="C148" s="322" t="s">
        <v>7765</v>
      </c>
      <c r="D148" s="322" t="s">
        <v>14323</v>
      </c>
      <c r="E148" s="411">
        <v>34000</v>
      </c>
      <c r="F148" s="317" t="s">
        <v>8083</v>
      </c>
      <c r="G148" s="329"/>
      <c r="H148" s="325">
        <v>44210</v>
      </c>
      <c r="I148" s="329"/>
      <c r="J148" s="322"/>
    </row>
    <row r="149" spans="1:10" s="333" customFormat="1" ht="34.15" customHeight="1" x14ac:dyDescent="0.25">
      <c r="A149" s="317" t="s">
        <v>14322</v>
      </c>
      <c r="B149" s="322" t="s">
        <v>1725</v>
      </c>
      <c r="C149" s="322" t="s">
        <v>7765</v>
      </c>
      <c r="D149" s="322" t="s">
        <v>14321</v>
      </c>
      <c r="E149" s="411">
        <v>34000</v>
      </c>
      <c r="F149" s="317" t="s">
        <v>8072</v>
      </c>
      <c r="G149" s="329"/>
      <c r="H149" s="325">
        <v>44328</v>
      </c>
      <c r="I149" s="329"/>
      <c r="J149" s="322"/>
    </row>
    <row r="150" spans="1:10" s="333" customFormat="1" ht="34.15" customHeight="1" x14ac:dyDescent="0.25">
      <c r="A150" s="317" t="s">
        <v>1748</v>
      </c>
      <c r="B150" s="322" t="s">
        <v>1678</v>
      </c>
      <c r="C150" s="322" t="s">
        <v>1677</v>
      </c>
      <c r="D150" s="322" t="s">
        <v>14320</v>
      </c>
      <c r="E150" s="411">
        <v>34130.07</v>
      </c>
      <c r="F150" s="317" t="s">
        <v>8023</v>
      </c>
      <c r="G150" s="329"/>
      <c r="H150" s="325">
        <v>44553</v>
      </c>
      <c r="I150" s="329"/>
      <c r="J150" s="322"/>
    </row>
    <row r="151" spans="1:10" s="333" customFormat="1" ht="34.15" customHeight="1" x14ac:dyDescent="0.25">
      <c r="A151" s="317" t="s">
        <v>14302</v>
      </c>
      <c r="B151" s="322" t="s">
        <v>1725</v>
      </c>
      <c r="C151" s="322" t="s">
        <v>7765</v>
      </c>
      <c r="D151" s="322" t="s">
        <v>14319</v>
      </c>
      <c r="E151" s="411">
        <v>34720</v>
      </c>
      <c r="F151" s="317" t="s">
        <v>14318</v>
      </c>
      <c r="G151" s="329"/>
      <c r="H151" s="325">
        <v>44337</v>
      </c>
      <c r="I151" s="329"/>
      <c r="J151" s="322"/>
    </row>
    <row r="152" spans="1:10" s="333" customFormat="1" ht="34.15" customHeight="1" x14ac:dyDescent="0.25">
      <c r="A152" s="317" t="s">
        <v>1773</v>
      </c>
      <c r="B152" s="322" t="s">
        <v>1725</v>
      </c>
      <c r="C152" s="322" t="s">
        <v>7765</v>
      </c>
      <c r="D152" s="322" t="s">
        <v>14317</v>
      </c>
      <c r="E152" s="411">
        <v>34950</v>
      </c>
      <c r="F152" s="317" t="s">
        <v>14316</v>
      </c>
      <c r="G152" s="329"/>
      <c r="H152" s="325">
        <v>44274</v>
      </c>
      <c r="I152" s="329"/>
      <c r="J152" s="322"/>
    </row>
    <row r="153" spans="1:10" s="333" customFormat="1" ht="34.15" customHeight="1" x14ac:dyDescent="0.25">
      <c r="A153" s="317" t="s">
        <v>14315</v>
      </c>
      <c r="B153" s="322" t="s">
        <v>1725</v>
      </c>
      <c r="C153" s="322" t="s">
        <v>7765</v>
      </c>
      <c r="D153" s="322" t="s">
        <v>14314</v>
      </c>
      <c r="E153" s="411">
        <v>34980</v>
      </c>
      <c r="F153" s="317" t="s">
        <v>14313</v>
      </c>
      <c r="G153" s="329"/>
      <c r="H153" s="325">
        <v>44274</v>
      </c>
      <c r="I153" s="329"/>
      <c r="J153" s="322"/>
    </row>
    <row r="154" spans="1:10" s="333" customFormat="1" ht="34.15" customHeight="1" x14ac:dyDescent="0.25">
      <c r="A154" s="317" t="s">
        <v>14312</v>
      </c>
      <c r="B154" s="322" t="s">
        <v>1725</v>
      </c>
      <c r="C154" s="322" t="s">
        <v>7765</v>
      </c>
      <c r="D154" s="322" t="s">
        <v>14311</v>
      </c>
      <c r="E154" s="411">
        <v>35000</v>
      </c>
      <c r="F154" s="317" t="s">
        <v>14310</v>
      </c>
      <c r="G154" s="329"/>
      <c r="H154" s="325">
        <v>44249</v>
      </c>
      <c r="I154" s="329"/>
      <c r="J154" s="322"/>
    </row>
    <row r="155" spans="1:10" s="333" customFormat="1" ht="34.15" customHeight="1" x14ac:dyDescent="0.25">
      <c r="A155" s="317" t="s">
        <v>14309</v>
      </c>
      <c r="B155" s="322" t="s">
        <v>1725</v>
      </c>
      <c r="C155" s="322" t="s">
        <v>7765</v>
      </c>
      <c r="D155" s="322" t="s">
        <v>14308</v>
      </c>
      <c r="E155" s="411">
        <v>35000</v>
      </c>
      <c r="F155" s="317" t="s">
        <v>14307</v>
      </c>
      <c r="G155" s="329"/>
      <c r="H155" s="325">
        <v>44516</v>
      </c>
      <c r="I155" s="329"/>
      <c r="J155" s="322"/>
    </row>
    <row r="156" spans="1:10" s="333" customFormat="1" ht="34.15" customHeight="1" x14ac:dyDescent="0.25">
      <c r="A156" s="317" t="s">
        <v>14306</v>
      </c>
      <c r="B156" s="322" t="s">
        <v>1725</v>
      </c>
      <c r="C156" s="322" t="s">
        <v>7765</v>
      </c>
      <c r="D156" s="322" t="s">
        <v>14305</v>
      </c>
      <c r="E156" s="411">
        <v>35000</v>
      </c>
      <c r="F156" s="317" t="s">
        <v>14303</v>
      </c>
      <c r="G156" s="329"/>
      <c r="H156" s="325">
        <v>44434</v>
      </c>
      <c r="I156" s="329"/>
      <c r="J156" s="322"/>
    </row>
    <row r="157" spans="1:10" s="333" customFormat="1" ht="34.15" customHeight="1" x14ac:dyDescent="0.25">
      <c r="A157" s="317" t="s">
        <v>1757</v>
      </c>
      <c r="B157" s="322" t="s">
        <v>1725</v>
      </c>
      <c r="C157" s="322" t="s">
        <v>7765</v>
      </c>
      <c r="D157" s="322" t="s">
        <v>14304</v>
      </c>
      <c r="E157" s="411">
        <v>35000</v>
      </c>
      <c r="F157" s="317" t="s">
        <v>14303</v>
      </c>
      <c r="G157" s="329"/>
      <c r="H157" s="325">
        <v>44459</v>
      </c>
      <c r="I157" s="329"/>
      <c r="J157" s="322"/>
    </row>
    <row r="158" spans="1:10" s="333" customFormat="1" ht="34.15" customHeight="1" x14ac:dyDescent="0.25">
      <c r="A158" s="317" t="s">
        <v>14302</v>
      </c>
      <c r="B158" s="322" t="s">
        <v>1725</v>
      </c>
      <c r="C158" s="322" t="s">
        <v>7765</v>
      </c>
      <c r="D158" s="322" t="s">
        <v>14301</v>
      </c>
      <c r="E158" s="411">
        <v>35100</v>
      </c>
      <c r="F158" s="317" t="s">
        <v>14300</v>
      </c>
      <c r="G158" s="329"/>
      <c r="H158" s="325">
        <v>44277</v>
      </c>
      <c r="I158" s="329"/>
      <c r="J158" s="322"/>
    </row>
    <row r="159" spans="1:10" s="333" customFormat="1" ht="34.15" customHeight="1" x14ac:dyDescent="0.25">
      <c r="A159" s="317" t="s">
        <v>14299</v>
      </c>
      <c r="B159" s="322" t="s">
        <v>1725</v>
      </c>
      <c r="C159" s="322" t="s">
        <v>7765</v>
      </c>
      <c r="D159" s="322" t="s">
        <v>14298</v>
      </c>
      <c r="E159" s="411">
        <v>35174.5</v>
      </c>
      <c r="F159" s="317" t="s">
        <v>14297</v>
      </c>
      <c r="G159" s="329"/>
      <c r="H159" s="325">
        <v>44336</v>
      </c>
      <c r="I159" s="329"/>
      <c r="J159" s="322"/>
    </row>
    <row r="160" spans="1:10" s="333" customFormat="1" ht="34.15" customHeight="1" x14ac:dyDescent="0.25">
      <c r="A160" s="317" t="s">
        <v>1774</v>
      </c>
      <c r="B160" s="322" t="s">
        <v>1725</v>
      </c>
      <c r="C160" s="322" t="s">
        <v>7765</v>
      </c>
      <c r="D160" s="322" t="s">
        <v>14296</v>
      </c>
      <c r="E160" s="411">
        <v>35198</v>
      </c>
      <c r="F160" s="317" t="s">
        <v>8128</v>
      </c>
      <c r="G160" s="329"/>
      <c r="H160" s="325">
        <v>44354</v>
      </c>
      <c r="I160" s="329"/>
      <c r="J160" s="322"/>
    </row>
    <row r="161" spans="1:10" s="333" customFormat="1" ht="34.15" customHeight="1" x14ac:dyDescent="0.25">
      <c r="A161" s="317" t="s">
        <v>1767</v>
      </c>
      <c r="B161" s="322" t="s">
        <v>1725</v>
      </c>
      <c r="C161" s="322" t="s">
        <v>7765</v>
      </c>
      <c r="D161" s="322" t="s">
        <v>14295</v>
      </c>
      <c r="E161" s="411">
        <v>35200</v>
      </c>
      <c r="F161" s="317" t="s">
        <v>14294</v>
      </c>
      <c r="G161" s="329"/>
      <c r="H161" s="325">
        <v>44265</v>
      </c>
      <c r="I161" s="329"/>
      <c r="J161" s="322"/>
    </row>
    <row r="162" spans="1:10" s="333" customFormat="1" ht="34.15" customHeight="1" x14ac:dyDescent="0.25">
      <c r="A162" s="317" t="s">
        <v>1747</v>
      </c>
      <c r="B162" s="322" t="s">
        <v>1779</v>
      </c>
      <c r="C162" s="322" t="s">
        <v>1025</v>
      </c>
      <c r="D162" s="322" t="s">
        <v>14293</v>
      </c>
      <c r="E162" s="411">
        <v>35388.67</v>
      </c>
      <c r="F162" s="317" t="s">
        <v>8021</v>
      </c>
      <c r="G162" s="329"/>
      <c r="H162" s="325">
        <v>44378</v>
      </c>
      <c r="I162" s="329"/>
      <c r="J162" s="322"/>
    </row>
    <row r="163" spans="1:10" s="333" customFormat="1" ht="34.15" customHeight="1" x14ac:dyDescent="0.25">
      <c r="A163" s="317" t="s">
        <v>1748</v>
      </c>
      <c r="B163" s="322" t="s">
        <v>1678</v>
      </c>
      <c r="C163" s="322" t="s">
        <v>1677</v>
      </c>
      <c r="D163" s="322" t="s">
        <v>14292</v>
      </c>
      <c r="E163" s="411">
        <v>37064.58</v>
      </c>
      <c r="F163" s="317" t="s">
        <v>8023</v>
      </c>
      <c r="G163" s="329"/>
      <c r="H163" s="325">
        <v>44533</v>
      </c>
      <c r="I163" s="329"/>
      <c r="J163" s="322"/>
    </row>
    <row r="164" spans="1:10" s="333" customFormat="1" ht="34.15" customHeight="1" x14ac:dyDescent="0.25">
      <c r="A164" s="317" t="s">
        <v>1747</v>
      </c>
      <c r="B164" s="322" t="s">
        <v>1779</v>
      </c>
      <c r="C164" s="322" t="s">
        <v>1025</v>
      </c>
      <c r="D164" s="322" t="s">
        <v>14291</v>
      </c>
      <c r="E164" s="411">
        <v>40000</v>
      </c>
      <c r="F164" s="317" t="s">
        <v>8021</v>
      </c>
      <c r="G164" s="329"/>
      <c r="H164" s="325">
        <v>44462</v>
      </c>
      <c r="I164" s="329"/>
      <c r="J164" s="322"/>
    </row>
    <row r="165" spans="1:10" s="333" customFormat="1" ht="34.15" customHeight="1" x14ac:dyDescent="0.25">
      <c r="A165" s="317" t="s">
        <v>1748</v>
      </c>
      <c r="B165" s="322" t="s">
        <v>1678</v>
      </c>
      <c r="C165" s="322" t="s">
        <v>1677</v>
      </c>
      <c r="D165" s="322" t="s">
        <v>14290</v>
      </c>
      <c r="E165" s="411">
        <v>44181.02</v>
      </c>
      <c r="F165" s="317" t="s">
        <v>8023</v>
      </c>
      <c r="G165" s="329"/>
      <c r="H165" s="325">
        <v>44491</v>
      </c>
      <c r="I165" s="329"/>
      <c r="J165" s="322"/>
    </row>
    <row r="166" spans="1:10" s="333" customFormat="1" ht="34.15" customHeight="1" x14ac:dyDescent="0.25">
      <c r="A166" s="317" t="s">
        <v>1749</v>
      </c>
      <c r="B166" s="322" t="s">
        <v>1779</v>
      </c>
      <c r="C166" s="322" t="s">
        <v>1025</v>
      </c>
      <c r="D166" s="322" t="s">
        <v>14289</v>
      </c>
      <c r="E166" s="411">
        <v>45000</v>
      </c>
      <c r="F166" s="317" t="s">
        <v>8027</v>
      </c>
      <c r="G166" s="329"/>
      <c r="H166" s="325">
        <v>44221</v>
      </c>
      <c r="I166" s="329"/>
      <c r="J166" s="322"/>
    </row>
    <row r="167" spans="1:10" s="333" customFormat="1" ht="34.15" customHeight="1" x14ac:dyDescent="0.25">
      <c r="A167" s="317" t="s">
        <v>1748</v>
      </c>
      <c r="B167" s="322" t="s">
        <v>1678</v>
      </c>
      <c r="C167" s="322" t="s">
        <v>1677</v>
      </c>
      <c r="D167" s="322" t="s">
        <v>14288</v>
      </c>
      <c r="E167" s="411">
        <v>53762.69</v>
      </c>
      <c r="F167" s="317" t="s">
        <v>8023</v>
      </c>
      <c r="G167" s="329"/>
      <c r="H167" s="325">
        <v>44547</v>
      </c>
      <c r="I167" s="329"/>
      <c r="J167" s="322"/>
    </row>
    <row r="168" spans="1:10" s="333" customFormat="1" ht="34.15" customHeight="1" x14ac:dyDescent="0.25">
      <c r="A168" s="317" t="s">
        <v>1747</v>
      </c>
      <c r="B168" s="322" t="s">
        <v>1779</v>
      </c>
      <c r="C168" s="322" t="s">
        <v>1025</v>
      </c>
      <c r="D168" s="322" t="s">
        <v>14287</v>
      </c>
      <c r="E168" s="411">
        <v>150000</v>
      </c>
      <c r="F168" s="317" t="s">
        <v>8021</v>
      </c>
      <c r="G168" s="329"/>
      <c r="H168" s="325">
        <v>44384</v>
      </c>
      <c r="I168" s="329"/>
      <c r="J168" s="322"/>
    </row>
    <row r="169" spans="1:10" s="333" customFormat="1" ht="34.15" customHeight="1" x14ac:dyDescent="0.25">
      <c r="A169" s="317" t="s">
        <v>14286</v>
      </c>
      <c r="B169" s="322" t="s">
        <v>1678</v>
      </c>
      <c r="C169" s="322" t="s">
        <v>1677</v>
      </c>
      <c r="D169" s="322" t="s">
        <v>14285</v>
      </c>
      <c r="E169" s="411">
        <v>18169.349999999999</v>
      </c>
      <c r="F169" s="317" t="s">
        <v>14284</v>
      </c>
      <c r="G169" s="329"/>
      <c r="H169" s="325">
        <v>44307</v>
      </c>
      <c r="I169" s="329"/>
      <c r="J169" s="322"/>
    </row>
    <row r="170" spans="1:10" s="333" customFormat="1" ht="34.15" customHeight="1" x14ac:dyDescent="0.25">
      <c r="A170" s="317" t="s">
        <v>14283</v>
      </c>
      <c r="B170" s="322" t="s">
        <v>1725</v>
      </c>
      <c r="C170" s="322" t="s">
        <v>7765</v>
      </c>
      <c r="D170" s="322" t="s">
        <v>14282</v>
      </c>
      <c r="E170" s="411">
        <v>19435</v>
      </c>
      <c r="F170" s="317" t="s">
        <v>14281</v>
      </c>
      <c r="G170" s="329"/>
      <c r="H170" s="325">
        <v>44392</v>
      </c>
      <c r="I170" s="329"/>
      <c r="J170" s="322"/>
    </row>
    <row r="171" spans="1:10" s="333" customFormat="1" ht="34.15" customHeight="1" x14ac:dyDescent="0.25">
      <c r="A171" s="317" t="s">
        <v>1729</v>
      </c>
      <c r="B171" s="322" t="s">
        <v>1725</v>
      </c>
      <c r="C171" s="322" t="s">
        <v>7765</v>
      </c>
      <c r="D171" s="322" t="s">
        <v>14280</v>
      </c>
      <c r="E171" s="411">
        <v>19670</v>
      </c>
      <c r="F171" s="317" t="s">
        <v>14279</v>
      </c>
      <c r="G171" s="329"/>
      <c r="H171" s="325">
        <v>44533</v>
      </c>
      <c r="I171" s="329"/>
      <c r="J171" s="322"/>
    </row>
    <row r="172" spans="1:10" s="333" customFormat="1" ht="34.15" customHeight="1" x14ac:dyDescent="0.25">
      <c r="A172" s="317" t="s">
        <v>14278</v>
      </c>
      <c r="B172" s="322" t="s">
        <v>1725</v>
      </c>
      <c r="C172" s="322" t="s">
        <v>7765</v>
      </c>
      <c r="D172" s="322" t="s">
        <v>14277</v>
      </c>
      <c r="E172" s="411">
        <v>20000</v>
      </c>
      <c r="F172" s="317" t="s">
        <v>14276</v>
      </c>
      <c r="G172" s="329"/>
      <c r="H172" s="325">
        <v>44522</v>
      </c>
      <c r="I172" s="329"/>
      <c r="J172" s="322"/>
    </row>
    <row r="173" spans="1:10" s="333" customFormat="1" ht="34.15" customHeight="1" x14ac:dyDescent="0.25">
      <c r="A173" s="317" t="s">
        <v>14275</v>
      </c>
      <c r="B173" s="322" t="s">
        <v>1725</v>
      </c>
      <c r="C173" s="322" t="s">
        <v>7765</v>
      </c>
      <c r="D173" s="322" t="s">
        <v>14274</v>
      </c>
      <c r="E173" s="411">
        <v>20366.25</v>
      </c>
      <c r="F173" s="317" t="s">
        <v>8055</v>
      </c>
      <c r="G173" s="329"/>
      <c r="H173" s="325">
        <v>44326</v>
      </c>
      <c r="I173" s="329"/>
      <c r="J173" s="322"/>
    </row>
    <row r="174" spans="1:10" s="333" customFormat="1" ht="34.15" customHeight="1" x14ac:dyDescent="0.25">
      <c r="A174" s="317" t="s">
        <v>14273</v>
      </c>
      <c r="B174" s="322" t="s">
        <v>1725</v>
      </c>
      <c r="C174" s="322" t="s">
        <v>7765</v>
      </c>
      <c r="D174" s="322" t="s">
        <v>14272</v>
      </c>
      <c r="E174" s="411">
        <v>21091.599999999999</v>
      </c>
      <c r="F174" s="317" t="s">
        <v>14271</v>
      </c>
      <c r="G174" s="329"/>
      <c r="H174" s="325">
        <v>44525</v>
      </c>
      <c r="I174" s="329"/>
      <c r="J174" s="322"/>
    </row>
    <row r="175" spans="1:10" s="333" customFormat="1" ht="34.15" customHeight="1" x14ac:dyDescent="0.25">
      <c r="A175" s="317" t="s">
        <v>14270</v>
      </c>
      <c r="B175" s="322" t="s">
        <v>1725</v>
      </c>
      <c r="C175" s="322" t="s">
        <v>7765</v>
      </c>
      <c r="D175" s="322" t="s">
        <v>14269</v>
      </c>
      <c r="E175" s="411">
        <v>21162.400000000001</v>
      </c>
      <c r="F175" s="317" t="s">
        <v>14252</v>
      </c>
      <c r="G175" s="329"/>
      <c r="H175" s="325">
        <v>44322</v>
      </c>
      <c r="I175" s="329"/>
      <c r="J175" s="322"/>
    </row>
    <row r="176" spans="1:10" s="333" customFormat="1" ht="34.15" customHeight="1" x14ac:dyDescent="0.25">
      <c r="A176" s="317" t="s">
        <v>14268</v>
      </c>
      <c r="B176" s="322" t="s">
        <v>1725</v>
      </c>
      <c r="C176" s="322" t="s">
        <v>7765</v>
      </c>
      <c r="D176" s="322" t="s">
        <v>14267</v>
      </c>
      <c r="E176" s="411">
        <v>22730</v>
      </c>
      <c r="F176" s="317" t="s">
        <v>14258</v>
      </c>
      <c r="G176" s="329"/>
      <c r="H176" s="325">
        <v>44320</v>
      </c>
      <c r="I176" s="329"/>
      <c r="J176" s="322"/>
    </row>
    <row r="177" spans="1:10" s="333" customFormat="1" ht="34.15" customHeight="1" x14ac:dyDescent="0.25">
      <c r="A177" s="317" t="s">
        <v>14266</v>
      </c>
      <c r="B177" s="322" t="s">
        <v>1678</v>
      </c>
      <c r="C177" s="322" t="s">
        <v>1677</v>
      </c>
      <c r="D177" s="322" t="s">
        <v>14265</v>
      </c>
      <c r="E177" s="411">
        <v>23950.04</v>
      </c>
      <c r="F177" s="317" t="s">
        <v>14264</v>
      </c>
      <c r="G177" s="329"/>
      <c r="H177" s="325">
        <v>44358</v>
      </c>
      <c r="I177" s="329"/>
      <c r="J177" s="322"/>
    </row>
    <row r="178" spans="1:10" s="333" customFormat="1" ht="34.15" customHeight="1" x14ac:dyDescent="0.25">
      <c r="A178" s="317" t="s">
        <v>14263</v>
      </c>
      <c r="B178" s="322" t="s">
        <v>1678</v>
      </c>
      <c r="C178" s="322" t="s">
        <v>1677</v>
      </c>
      <c r="D178" s="322" t="s">
        <v>14262</v>
      </c>
      <c r="E178" s="411">
        <v>25185.33</v>
      </c>
      <c r="F178" s="317" t="s">
        <v>14261</v>
      </c>
      <c r="G178" s="329"/>
      <c r="H178" s="325">
        <v>44489</v>
      </c>
      <c r="I178" s="329"/>
      <c r="J178" s="322"/>
    </row>
    <row r="179" spans="1:10" s="333" customFormat="1" ht="34.15" customHeight="1" x14ac:dyDescent="0.25">
      <c r="A179" s="317" t="s">
        <v>14260</v>
      </c>
      <c r="B179" s="322" t="s">
        <v>1725</v>
      </c>
      <c r="C179" s="322" t="s">
        <v>7765</v>
      </c>
      <c r="D179" s="322" t="s">
        <v>14259</v>
      </c>
      <c r="E179" s="411">
        <v>25999</v>
      </c>
      <c r="F179" s="317" t="s">
        <v>14258</v>
      </c>
      <c r="G179" s="329"/>
      <c r="H179" s="325">
        <v>44278</v>
      </c>
      <c r="I179" s="329"/>
      <c r="J179" s="322"/>
    </row>
    <row r="180" spans="1:10" s="333" customFormat="1" ht="34.15" customHeight="1" x14ac:dyDescent="0.25">
      <c r="A180" s="317" t="s">
        <v>14257</v>
      </c>
      <c r="B180" s="322" t="s">
        <v>1725</v>
      </c>
      <c r="C180" s="322" t="s">
        <v>7765</v>
      </c>
      <c r="D180" s="322" t="s">
        <v>14256</v>
      </c>
      <c r="E180" s="411">
        <v>27624.1</v>
      </c>
      <c r="F180" s="317" t="s">
        <v>14255</v>
      </c>
      <c r="G180" s="329"/>
      <c r="H180" s="325">
        <v>44357</v>
      </c>
      <c r="I180" s="329"/>
      <c r="J180" s="322"/>
    </row>
    <row r="181" spans="1:10" s="333" customFormat="1" ht="34.15" customHeight="1" x14ac:dyDescent="0.25">
      <c r="A181" s="317" t="s">
        <v>14254</v>
      </c>
      <c r="B181" s="322" t="s">
        <v>1725</v>
      </c>
      <c r="C181" s="322" t="s">
        <v>7765</v>
      </c>
      <c r="D181" s="322" t="s">
        <v>14253</v>
      </c>
      <c r="E181" s="411">
        <v>27736</v>
      </c>
      <c r="F181" s="317" t="s">
        <v>14252</v>
      </c>
      <c r="G181" s="329"/>
      <c r="H181" s="325">
        <v>44300</v>
      </c>
      <c r="I181" s="329"/>
      <c r="J181" s="322"/>
    </row>
    <row r="182" spans="1:10" s="333" customFormat="1" ht="34.15" customHeight="1" x14ac:dyDescent="0.25">
      <c r="A182" s="317" t="s">
        <v>1729</v>
      </c>
      <c r="B182" s="322" t="s">
        <v>1725</v>
      </c>
      <c r="C182" s="322" t="s">
        <v>7765</v>
      </c>
      <c r="D182" s="322" t="s">
        <v>14251</v>
      </c>
      <c r="E182" s="411">
        <v>30270</v>
      </c>
      <c r="F182" s="317" t="s">
        <v>14250</v>
      </c>
      <c r="G182" s="329"/>
      <c r="H182" s="325">
        <v>44533</v>
      </c>
      <c r="I182" s="329"/>
      <c r="J182" s="322"/>
    </row>
    <row r="183" spans="1:10" s="333" customFormat="1" ht="34.15" customHeight="1" x14ac:dyDescent="0.25">
      <c r="A183" s="317" t="s">
        <v>14249</v>
      </c>
      <c r="B183" s="322" t="s">
        <v>1725</v>
      </c>
      <c r="C183" s="322" t="s">
        <v>7765</v>
      </c>
      <c r="D183" s="322" t="s">
        <v>14248</v>
      </c>
      <c r="E183" s="411">
        <v>33000</v>
      </c>
      <c r="F183" s="317" t="s">
        <v>14247</v>
      </c>
      <c r="G183" s="329"/>
      <c r="H183" s="325">
        <v>44357</v>
      </c>
      <c r="I183" s="329"/>
      <c r="J183" s="322"/>
    </row>
    <row r="184" spans="1:10" s="333" customFormat="1" ht="34.15" customHeight="1" x14ac:dyDescent="0.25">
      <c r="A184" s="317" t="s">
        <v>14246</v>
      </c>
      <c r="B184" s="322" t="s">
        <v>1725</v>
      </c>
      <c r="C184" s="322" t="s">
        <v>7765</v>
      </c>
      <c r="D184" s="322" t="s">
        <v>14245</v>
      </c>
      <c r="E184" s="411">
        <v>33750</v>
      </c>
      <c r="F184" s="317" t="s">
        <v>8002</v>
      </c>
      <c r="G184" s="329"/>
      <c r="H184" s="325">
        <v>44413</v>
      </c>
      <c r="I184" s="329"/>
      <c r="J184" s="322"/>
    </row>
    <row r="185" spans="1:10" s="333" customFormat="1" ht="34.15" customHeight="1" x14ac:dyDescent="0.25">
      <c r="A185" s="317" t="s">
        <v>14244</v>
      </c>
      <c r="B185" s="322" t="s">
        <v>1725</v>
      </c>
      <c r="C185" s="322" t="s">
        <v>7765</v>
      </c>
      <c r="D185" s="322" t="s">
        <v>14243</v>
      </c>
      <c r="E185" s="411">
        <v>34249.5</v>
      </c>
      <c r="F185" s="317" t="s">
        <v>14242</v>
      </c>
      <c r="G185" s="329"/>
      <c r="H185" s="325">
        <v>44354</v>
      </c>
      <c r="I185" s="329"/>
      <c r="J185" s="322"/>
    </row>
    <row r="186" spans="1:10" s="333" customFormat="1" ht="34.15" customHeight="1" x14ac:dyDescent="0.25">
      <c r="A186" s="317" t="s">
        <v>14241</v>
      </c>
      <c r="B186" s="322" t="s">
        <v>1678</v>
      </c>
      <c r="C186" s="322" t="s">
        <v>1677</v>
      </c>
      <c r="D186" s="322" t="s">
        <v>14240</v>
      </c>
      <c r="E186" s="411">
        <v>34652.21</v>
      </c>
      <c r="F186" s="317" t="s">
        <v>7981</v>
      </c>
      <c r="G186" s="329"/>
      <c r="H186" s="325">
        <v>44350</v>
      </c>
      <c r="I186" s="329"/>
      <c r="J186" s="322"/>
    </row>
    <row r="187" spans="1:10" s="333" customFormat="1" ht="34.15" customHeight="1" x14ac:dyDescent="0.25">
      <c r="A187" s="317" t="s">
        <v>14239</v>
      </c>
      <c r="B187" s="322" t="s">
        <v>1678</v>
      </c>
      <c r="C187" s="322" t="s">
        <v>1677</v>
      </c>
      <c r="D187" s="322" t="s">
        <v>14238</v>
      </c>
      <c r="E187" s="411">
        <v>35042.01</v>
      </c>
      <c r="F187" s="317" t="s">
        <v>14225</v>
      </c>
      <c r="G187" s="329"/>
      <c r="H187" s="325">
        <v>44432</v>
      </c>
      <c r="I187" s="329"/>
      <c r="J187" s="322"/>
    </row>
    <row r="188" spans="1:10" s="333" customFormat="1" ht="34.15" customHeight="1" x14ac:dyDescent="0.25">
      <c r="A188" s="317" t="s">
        <v>14237</v>
      </c>
      <c r="B188" s="322" t="s">
        <v>1678</v>
      </c>
      <c r="C188" s="322" t="s">
        <v>1677</v>
      </c>
      <c r="D188" s="322" t="s">
        <v>14236</v>
      </c>
      <c r="E188" s="411">
        <v>45056.65</v>
      </c>
      <c r="F188" s="317" t="s">
        <v>14235</v>
      </c>
      <c r="G188" s="329"/>
      <c r="H188" s="325">
        <v>44245</v>
      </c>
      <c r="I188" s="329"/>
      <c r="J188" s="322"/>
    </row>
    <row r="189" spans="1:10" s="333" customFormat="1" ht="34.15" customHeight="1" x14ac:dyDescent="0.25">
      <c r="A189" s="317" t="s">
        <v>14234</v>
      </c>
      <c r="B189" s="322" t="s">
        <v>1678</v>
      </c>
      <c r="C189" s="322" t="s">
        <v>1677</v>
      </c>
      <c r="D189" s="322" t="s">
        <v>14233</v>
      </c>
      <c r="E189" s="411">
        <v>45222.32</v>
      </c>
      <c r="F189" s="317" t="s">
        <v>7985</v>
      </c>
      <c r="G189" s="329"/>
      <c r="H189" s="325">
        <v>44540</v>
      </c>
      <c r="I189" s="329"/>
      <c r="J189" s="322"/>
    </row>
    <row r="190" spans="1:10" s="333" customFormat="1" ht="34.15" customHeight="1" x14ac:dyDescent="0.25">
      <c r="A190" s="317" t="s">
        <v>14232</v>
      </c>
      <c r="B190" s="322" t="s">
        <v>1678</v>
      </c>
      <c r="C190" s="322" t="s">
        <v>1677</v>
      </c>
      <c r="D190" s="322" t="s">
        <v>14231</v>
      </c>
      <c r="E190" s="411">
        <v>55981.09</v>
      </c>
      <c r="F190" s="317" t="s">
        <v>14230</v>
      </c>
      <c r="G190" s="329"/>
      <c r="H190" s="325">
        <v>44505</v>
      </c>
      <c r="I190" s="329"/>
      <c r="J190" s="322"/>
    </row>
    <row r="191" spans="1:10" s="333" customFormat="1" ht="34.15" customHeight="1" x14ac:dyDescent="0.25">
      <c r="A191" s="317" t="s">
        <v>14229</v>
      </c>
      <c r="B191" s="322" t="s">
        <v>1678</v>
      </c>
      <c r="C191" s="322" t="s">
        <v>1677</v>
      </c>
      <c r="D191" s="322" t="s">
        <v>14228</v>
      </c>
      <c r="E191" s="411">
        <v>68076.56</v>
      </c>
      <c r="F191" s="317" t="s">
        <v>14225</v>
      </c>
      <c r="G191" s="329"/>
      <c r="H191" s="325">
        <v>44350</v>
      </c>
      <c r="I191" s="329"/>
      <c r="J191" s="322"/>
    </row>
    <row r="192" spans="1:10" s="333" customFormat="1" ht="34.15" customHeight="1" x14ac:dyDescent="0.25">
      <c r="A192" s="317" t="s">
        <v>14227</v>
      </c>
      <c r="B192" s="322" t="s">
        <v>1678</v>
      </c>
      <c r="C192" s="322" t="s">
        <v>1677</v>
      </c>
      <c r="D192" s="322" t="s">
        <v>14226</v>
      </c>
      <c r="E192" s="411">
        <v>69084.23</v>
      </c>
      <c r="F192" s="317" t="s">
        <v>14225</v>
      </c>
      <c r="G192" s="329"/>
      <c r="H192" s="325">
        <v>44399</v>
      </c>
      <c r="I192" s="329"/>
      <c r="J192" s="322"/>
    </row>
    <row r="193" spans="1:25" s="333" customFormat="1" ht="34.15" customHeight="1" x14ac:dyDescent="0.25">
      <c r="A193" s="317" t="s">
        <v>14224</v>
      </c>
      <c r="B193" s="322" t="s">
        <v>1678</v>
      </c>
      <c r="C193" s="322" t="s">
        <v>1677</v>
      </c>
      <c r="D193" s="322" t="s">
        <v>14223</v>
      </c>
      <c r="E193" s="411">
        <v>76221.55</v>
      </c>
      <c r="F193" s="317" t="s">
        <v>14222</v>
      </c>
      <c r="G193" s="329"/>
      <c r="H193" s="325">
        <v>44363</v>
      </c>
      <c r="I193" s="329"/>
      <c r="J193" s="322"/>
    </row>
    <row r="194" spans="1:25" s="333" customFormat="1" ht="34.15" customHeight="1" x14ac:dyDescent="0.25">
      <c r="A194" s="317" t="s">
        <v>14221</v>
      </c>
      <c r="B194" s="322" t="s">
        <v>1678</v>
      </c>
      <c r="C194" s="322" t="s">
        <v>1677</v>
      </c>
      <c r="D194" s="322" t="s">
        <v>14220</v>
      </c>
      <c r="E194" s="411">
        <v>81030.600000000006</v>
      </c>
      <c r="F194" s="317" t="s">
        <v>14219</v>
      </c>
      <c r="G194" s="329"/>
      <c r="H194" s="325">
        <v>44489</v>
      </c>
      <c r="I194" s="329"/>
      <c r="J194" s="322"/>
    </row>
    <row r="195" spans="1:25" s="333" customFormat="1" ht="34.15" customHeight="1" x14ac:dyDescent="0.25">
      <c r="A195" s="317" t="s">
        <v>14218</v>
      </c>
      <c r="B195" s="322" t="s">
        <v>1678</v>
      </c>
      <c r="C195" s="322" t="s">
        <v>1677</v>
      </c>
      <c r="D195" s="322" t="s">
        <v>14217</v>
      </c>
      <c r="E195" s="411">
        <v>176617.3</v>
      </c>
      <c r="F195" s="317" t="s">
        <v>14216</v>
      </c>
      <c r="G195" s="329"/>
      <c r="H195" s="325">
        <v>44368</v>
      </c>
      <c r="I195" s="329"/>
      <c r="J195" s="322"/>
    </row>
    <row r="196" spans="1:25" s="333" customFormat="1" ht="19.149999999999999" customHeight="1" x14ac:dyDescent="0.25">
      <c r="A196" s="327" t="s">
        <v>1724</v>
      </c>
      <c r="B196" s="326"/>
      <c r="C196" s="326"/>
      <c r="D196" s="326"/>
      <c r="E196" s="422">
        <f>SUM(E197:E205)</f>
        <v>8081569.0099999998</v>
      </c>
      <c r="F196" s="326"/>
      <c r="G196" s="326"/>
      <c r="H196" s="326"/>
      <c r="I196" s="326"/>
      <c r="J196" s="326"/>
    </row>
    <row r="197" spans="1:25" s="333" customFormat="1" ht="28.5" customHeight="1" x14ac:dyDescent="0.25">
      <c r="A197" s="317" t="s">
        <v>14215</v>
      </c>
      <c r="B197" s="317" t="s">
        <v>891</v>
      </c>
      <c r="C197" s="317" t="s">
        <v>118</v>
      </c>
      <c r="D197" s="317" t="s">
        <v>14214</v>
      </c>
      <c r="E197" s="412">
        <v>954384</v>
      </c>
      <c r="F197" s="317" t="s">
        <v>14213</v>
      </c>
      <c r="G197" s="316" t="s">
        <v>2156</v>
      </c>
      <c r="H197" s="336">
        <v>44042</v>
      </c>
      <c r="I197" s="336">
        <v>44263</v>
      </c>
      <c r="J197" s="316"/>
    </row>
    <row r="198" spans="1:25" s="333" customFormat="1" ht="28.5" customHeight="1" x14ac:dyDescent="0.25">
      <c r="A198" s="317" t="s">
        <v>1721</v>
      </c>
      <c r="B198" s="317" t="s">
        <v>891</v>
      </c>
      <c r="C198" s="317" t="s">
        <v>118</v>
      </c>
      <c r="D198" s="317" t="s">
        <v>14212</v>
      </c>
      <c r="E198" s="412">
        <v>250000</v>
      </c>
      <c r="F198" s="317" t="s">
        <v>14205</v>
      </c>
      <c r="G198" s="316" t="s">
        <v>2156</v>
      </c>
      <c r="H198" s="336">
        <v>44060</v>
      </c>
      <c r="I198" s="336">
        <v>44392</v>
      </c>
      <c r="J198" s="316"/>
    </row>
    <row r="199" spans="1:25" s="333" customFormat="1" ht="28.5" customHeight="1" x14ac:dyDescent="0.25">
      <c r="A199" s="317" t="s">
        <v>1483</v>
      </c>
      <c r="B199" s="317" t="s">
        <v>891</v>
      </c>
      <c r="C199" s="317" t="s">
        <v>118</v>
      </c>
      <c r="D199" s="317" t="s">
        <v>14211</v>
      </c>
      <c r="E199" s="412">
        <v>53755.44</v>
      </c>
      <c r="F199" s="317" t="s">
        <v>14210</v>
      </c>
      <c r="G199" s="316" t="s">
        <v>2156</v>
      </c>
      <c r="H199" s="336">
        <v>44169</v>
      </c>
      <c r="I199" s="336">
        <v>44279</v>
      </c>
      <c r="J199" s="316"/>
    </row>
    <row r="200" spans="1:25" s="333" customFormat="1" ht="28.5" customHeight="1" x14ac:dyDescent="0.25">
      <c r="A200" s="317" t="s">
        <v>14209</v>
      </c>
      <c r="B200" s="317" t="s">
        <v>1534</v>
      </c>
      <c r="C200" s="317" t="s">
        <v>118</v>
      </c>
      <c r="D200" s="317" t="s">
        <v>14208</v>
      </c>
      <c r="E200" s="412">
        <v>6430881.2400000002</v>
      </c>
      <c r="F200" s="317" t="s">
        <v>14207</v>
      </c>
      <c r="G200" s="316" t="s">
        <v>2156</v>
      </c>
      <c r="H200" s="336">
        <v>44496</v>
      </c>
      <c r="I200" s="336">
        <v>44530</v>
      </c>
      <c r="J200" s="316"/>
    </row>
    <row r="201" spans="1:25" s="333" customFormat="1" ht="28.5" customHeight="1" x14ac:dyDescent="0.25">
      <c r="A201" s="317" t="s">
        <v>1722</v>
      </c>
      <c r="B201" s="317" t="s">
        <v>891</v>
      </c>
      <c r="C201" s="317" t="s">
        <v>118</v>
      </c>
      <c r="D201" s="317" t="s">
        <v>14206</v>
      </c>
      <c r="E201" s="412">
        <v>82500</v>
      </c>
      <c r="F201" s="317" t="s">
        <v>14205</v>
      </c>
      <c r="G201" s="316" t="s">
        <v>2156</v>
      </c>
      <c r="H201" s="336">
        <v>44222</v>
      </c>
      <c r="I201" s="336">
        <v>44222</v>
      </c>
      <c r="J201" s="316"/>
    </row>
    <row r="202" spans="1:25" s="333" customFormat="1" ht="28.5" customHeight="1" x14ac:dyDescent="0.25">
      <c r="A202" s="317" t="s">
        <v>14204</v>
      </c>
      <c r="B202" s="317" t="s">
        <v>6999</v>
      </c>
      <c r="C202" s="317" t="s">
        <v>7965</v>
      </c>
      <c r="D202" s="317"/>
      <c r="E202" s="412">
        <v>35080</v>
      </c>
      <c r="F202" s="317" t="s">
        <v>14203</v>
      </c>
      <c r="G202" s="316"/>
      <c r="H202" s="336"/>
      <c r="I202" s="336">
        <v>44560</v>
      </c>
      <c r="J202" s="316"/>
    </row>
    <row r="203" spans="1:25" s="333" customFormat="1" ht="28.5" customHeight="1" x14ac:dyDescent="0.25">
      <c r="A203" s="317" t="s">
        <v>14202</v>
      </c>
      <c r="B203" s="317" t="s">
        <v>6999</v>
      </c>
      <c r="C203" s="317" t="s">
        <v>7965</v>
      </c>
      <c r="D203" s="317"/>
      <c r="E203" s="412">
        <v>25700</v>
      </c>
      <c r="F203" s="317" t="s">
        <v>14201</v>
      </c>
      <c r="G203" s="316"/>
      <c r="H203" s="336"/>
      <c r="I203" s="336">
        <v>44550</v>
      </c>
      <c r="J203" s="316"/>
    </row>
    <row r="204" spans="1:25" s="333" customFormat="1" ht="28.5" customHeight="1" x14ac:dyDescent="0.25">
      <c r="A204" s="317" t="s">
        <v>14200</v>
      </c>
      <c r="B204" s="317" t="s">
        <v>6999</v>
      </c>
      <c r="C204" s="317" t="s">
        <v>7965</v>
      </c>
      <c r="D204" s="317"/>
      <c r="E204" s="412">
        <v>34500</v>
      </c>
      <c r="F204" s="317" t="s">
        <v>14199</v>
      </c>
      <c r="G204" s="316"/>
      <c r="H204" s="336"/>
      <c r="I204" s="336">
        <v>44537</v>
      </c>
      <c r="J204" s="316"/>
    </row>
    <row r="205" spans="1:25" s="333" customFormat="1" ht="28.5" customHeight="1" x14ac:dyDescent="0.25">
      <c r="A205" s="317" t="s">
        <v>14198</v>
      </c>
      <c r="B205" s="317" t="s">
        <v>6999</v>
      </c>
      <c r="C205" s="317" t="s">
        <v>118</v>
      </c>
      <c r="D205" s="317"/>
      <c r="E205" s="412">
        <v>214768.33</v>
      </c>
      <c r="F205" s="317" t="s">
        <v>14197</v>
      </c>
      <c r="G205" s="316" t="s">
        <v>2156</v>
      </c>
      <c r="H205" s="336"/>
      <c r="I205" s="336">
        <v>44553</v>
      </c>
      <c r="J205" s="316"/>
    </row>
    <row r="206" spans="1:25" s="333" customFormat="1" ht="19.149999999999999" customHeight="1" x14ac:dyDescent="0.25">
      <c r="A206" s="327" t="s">
        <v>1714</v>
      </c>
      <c r="B206" s="326"/>
      <c r="C206" s="326"/>
      <c r="D206" s="326"/>
      <c r="E206" s="422">
        <f>SUM(E207:E324)</f>
        <v>24784319.789999999</v>
      </c>
      <c r="F206" s="326"/>
      <c r="G206" s="326"/>
      <c r="H206" s="326"/>
      <c r="I206" s="326"/>
      <c r="J206" s="326"/>
    </row>
    <row r="207" spans="1:25" s="738" customFormat="1" ht="24" x14ac:dyDescent="0.25">
      <c r="A207" s="317" t="s">
        <v>14154</v>
      </c>
      <c r="B207" s="341" t="s">
        <v>7742</v>
      </c>
      <c r="C207" s="341" t="s">
        <v>1025</v>
      </c>
      <c r="D207" s="341" t="s">
        <v>14196</v>
      </c>
      <c r="E207" s="736">
        <v>18450</v>
      </c>
      <c r="F207" s="342" t="s">
        <v>7936</v>
      </c>
      <c r="G207" s="342" t="s">
        <v>100</v>
      </c>
      <c r="H207" s="322">
        <v>2021</v>
      </c>
      <c r="I207" s="351" t="s">
        <v>14152</v>
      </c>
      <c r="J207" s="317"/>
      <c r="K207" s="737"/>
      <c r="L207" s="737"/>
      <c r="M207" s="737"/>
      <c r="N207" s="737"/>
      <c r="O207" s="737"/>
      <c r="P207" s="737"/>
      <c r="Q207" s="737"/>
      <c r="R207" s="737"/>
      <c r="S207" s="737"/>
      <c r="T207" s="737"/>
      <c r="U207" s="737"/>
      <c r="V207" s="737"/>
      <c r="W207" s="737"/>
      <c r="X207" s="737"/>
      <c r="Y207" s="737"/>
    </row>
    <row r="208" spans="1:25" s="738" customFormat="1" ht="24" x14ac:dyDescent="0.25">
      <c r="A208" s="317" t="s">
        <v>7860</v>
      </c>
      <c r="B208" s="341" t="s">
        <v>891</v>
      </c>
      <c r="C208" s="341" t="s">
        <v>1025</v>
      </c>
      <c r="D208" s="341" t="s">
        <v>14195</v>
      </c>
      <c r="E208" s="736">
        <v>18832.97</v>
      </c>
      <c r="F208" s="342" t="s">
        <v>14093</v>
      </c>
      <c r="G208" s="342" t="s">
        <v>100</v>
      </c>
      <c r="H208" s="322">
        <v>2021</v>
      </c>
      <c r="I208" s="351" t="s">
        <v>14092</v>
      </c>
      <c r="J208" s="317"/>
      <c r="K208" s="737"/>
      <c r="L208" s="737"/>
      <c r="M208" s="737"/>
      <c r="N208" s="737"/>
      <c r="O208" s="737"/>
      <c r="P208" s="737"/>
      <c r="Q208" s="737"/>
      <c r="R208" s="737"/>
      <c r="S208" s="737"/>
      <c r="T208" s="737"/>
      <c r="U208" s="737"/>
      <c r="V208" s="737"/>
      <c r="W208" s="737"/>
      <c r="X208" s="737"/>
      <c r="Y208" s="737"/>
    </row>
    <row r="209" spans="1:25" s="738" customFormat="1" ht="24" x14ac:dyDescent="0.25">
      <c r="A209" s="317" t="s">
        <v>14194</v>
      </c>
      <c r="B209" s="341" t="s">
        <v>1597</v>
      </c>
      <c r="C209" s="341" t="s">
        <v>7765</v>
      </c>
      <c r="D209" s="341" t="s">
        <v>14193</v>
      </c>
      <c r="E209" s="736">
        <v>20000</v>
      </c>
      <c r="F209" s="342" t="s">
        <v>14192</v>
      </c>
      <c r="G209" s="342" t="s">
        <v>100</v>
      </c>
      <c r="H209" s="322">
        <v>2021</v>
      </c>
      <c r="I209" s="351">
        <v>44316</v>
      </c>
      <c r="J209" s="317"/>
      <c r="K209" s="737"/>
      <c r="L209" s="737"/>
      <c r="M209" s="737"/>
      <c r="N209" s="737"/>
      <c r="O209" s="737"/>
      <c r="P209" s="737"/>
      <c r="Q209" s="737"/>
      <c r="R209" s="737"/>
      <c r="S209" s="737"/>
      <c r="T209" s="737"/>
      <c r="U209" s="737"/>
      <c r="V209" s="737"/>
      <c r="W209" s="737"/>
      <c r="X209" s="737"/>
      <c r="Y209" s="737"/>
    </row>
    <row r="210" spans="1:25" s="738" customFormat="1" ht="24" x14ac:dyDescent="0.25">
      <c r="A210" s="317" t="s">
        <v>7886</v>
      </c>
      <c r="B210" s="341" t="s">
        <v>891</v>
      </c>
      <c r="C210" s="341" t="s">
        <v>1025</v>
      </c>
      <c r="D210" s="341" t="s">
        <v>14191</v>
      </c>
      <c r="E210" s="736">
        <v>23220</v>
      </c>
      <c r="F210" s="342" t="s">
        <v>7884</v>
      </c>
      <c r="G210" s="342" t="s">
        <v>100</v>
      </c>
      <c r="H210" s="322">
        <v>2021</v>
      </c>
      <c r="I210" s="351" t="s">
        <v>14190</v>
      </c>
      <c r="J210" s="317"/>
      <c r="K210" s="737"/>
      <c r="L210" s="737"/>
      <c r="M210" s="737"/>
      <c r="N210" s="737"/>
      <c r="O210" s="737"/>
      <c r="P210" s="737"/>
      <c r="Q210" s="737"/>
      <c r="R210" s="737"/>
      <c r="S210" s="737"/>
      <c r="T210" s="737"/>
      <c r="U210" s="737"/>
      <c r="V210" s="737"/>
      <c r="W210" s="737"/>
      <c r="X210" s="737"/>
      <c r="Y210" s="737"/>
    </row>
    <row r="211" spans="1:25" s="738" customFormat="1" ht="24" x14ac:dyDescent="0.25">
      <c r="A211" s="317" t="s">
        <v>14100</v>
      </c>
      <c r="B211" s="341" t="s">
        <v>7742</v>
      </c>
      <c r="C211" s="341" t="s">
        <v>1025</v>
      </c>
      <c r="D211" s="341" t="s">
        <v>14189</v>
      </c>
      <c r="E211" s="736">
        <v>26100</v>
      </c>
      <c r="F211" s="342" t="s">
        <v>7893</v>
      </c>
      <c r="G211" s="342" t="s">
        <v>100</v>
      </c>
      <c r="H211" s="322">
        <v>2021</v>
      </c>
      <c r="I211" s="351" t="s">
        <v>14188</v>
      </c>
      <c r="J211" s="317"/>
      <c r="K211" s="737"/>
      <c r="L211" s="737"/>
      <c r="M211" s="737"/>
      <c r="N211" s="737"/>
      <c r="O211" s="737"/>
      <c r="P211" s="737"/>
      <c r="Q211" s="737"/>
      <c r="R211" s="737"/>
      <c r="S211" s="737"/>
      <c r="T211" s="737"/>
      <c r="U211" s="737"/>
      <c r="V211" s="737"/>
      <c r="W211" s="737"/>
      <c r="X211" s="737"/>
      <c r="Y211" s="737"/>
    </row>
    <row r="212" spans="1:25" s="738" customFormat="1" ht="24" x14ac:dyDescent="0.25">
      <c r="A212" s="317" t="s">
        <v>7879</v>
      </c>
      <c r="B212" s="341" t="s">
        <v>891</v>
      </c>
      <c r="C212" s="341" t="s">
        <v>1025</v>
      </c>
      <c r="D212" s="341" t="s">
        <v>14187</v>
      </c>
      <c r="E212" s="736">
        <v>29445</v>
      </c>
      <c r="F212" s="342" t="s">
        <v>14186</v>
      </c>
      <c r="G212" s="342" t="s">
        <v>100</v>
      </c>
      <c r="H212" s="322">
        <v>2021</v>
      </c>
      <c r="I212" s="351" t="s">
        <v>14053</v>
      </c>
      <c r="J212" s="317"/>
      <c r="K212" s="737"/>
      <c r="L212" s="737"/>
      <c r="M212" s="737"/>
      <c r="N212" s="737"/>
      <c r="O212" s="737"/>
      <c r="P212" s="737"/>
      <c r="Q212" s="737"/>
      <c r="R212" s="737"/>
      <c r="S212" s="737"/>
      <c r="T212" s="737"/>
      <c r="U212" s="737"/>
      <c r="V212" s="737"/>
      <c r="W212" s="737"/>
      <c r="X212" s="737"/>
      <c r="Y212" s="737"/>
    </row>
    <row r="213" spans="1:25" s="738" customFormat="1" ht="24" x14ac:dyDescent="0.25">
      <c r="A213" s="317" t="s">
        <v>7898</v>
      </c>
      <c r="B213" s="341" t="s">
        <v>891</v>
      </c>
      <c r="C213" s="341" t="s">
        <v>1025</v>
      </c>
      <c r="D213" s="341" t="s">
        <v>14185</v>
      </c>
      <c r="E213" s="736">
        <v>31020</v>
      </c>
      <c r="F213" s="342" t="s">
        <v>7896</v>
      </c>
      <c r="G213" s="342" t="s">
        <v>100</v>
      </c>
      <c r="H213" s="322">
        <v>2021</v>
      </c>
      <c r="I213" s="351" t="s">
        <v>14184</v>
      </c>
      <c r="J213" s="317"/>
      <c r="K213" s="737"/>
      <c r="L213" s="737"/>
      <c r="M213" s="737"/>
      <c r="N213" s="737"/>
      <c r="O213" s="737"/>
      <c r="P213" s="737"/>
      <c r="Q213" s="737"/>
      <c r="R213" s="737"/>
      <c r="S213" s="737"/>
      <c r="T213" s="737"/>
      <c r="U213" s="737"/>
      <c r="V213" s="737"/>
      <c r="W213" s="737"/>
      <c r="X213" s="737"/>
      <c r="Y213" s="737"/>
    </row>
    <row r="214" spans="1:25" s="738" customFormat="1" ht="24" x14ac:dyDescent="0.25">
      <c r="A214" s="317" t="s">
        <v>7879</v>
      </c>
      <c r="B214" s="341" t="s">
        <v>891</v>
      </c>
      <c r="C214" s="341" t="s">
        <v>1025</v>
      </c>
      <c r="D214" s="341" t="s">
        <v>14183</v>
      </c>
      <c r="E214" s="736">
        <v>32083.33</v>
      </c>
      <c r="F214" s="342" t="s">
        <v>7877</v>
      </c>
      <c r="G214" s="342" t="s">
        <v>100</v>
      </c>
      <c r="H214" s="322">
        <v>2021</v>
      </c>
      <c r="I214" s="351" t="s">
        <v>14182</v>
      </c>
      <c r="J214" s="317"/>
      <c r="K214" s="737"/>
      <c r="L214" s="737"/>
      <c r="M214" s="737"/>
      <c r="N214" s="737"/>
      <c r="O214" s="737"/>
      <c r="P214" s="737"/>
      <c r="Q214" s="737"/>
      <c r="R214" s="737"/>
      <c r="S214" s="737"/>
      <c r="T214" s="737"/>
      <c r="U214" s="737"/>
      <c r="V214" s="737"/>
      <c r="W214" s="737"/>
      <c r="X214" s="737"/>
      <c r="Y214" s="737"/>
    </row>
    <row r="215" spans="1:25" s="738" customFormat="1" ht="24" x14ac:dyDescent="0.25">
      <c r="A215" s="317" t="s">
        <v>14181</v>
      </c>
      <c r="B215" s="341" t="s">
        <v>891</v>
      </c>
      <c r="C215" s="341" t="s">
        <v>1025</v>
      </c>
      <c r="D215" s="341" t="s">
        <v>14180</v>
      </c>
      <c r="E215" s="736">
        <v>33958.6</v>
      </c>
      <c r="F215" s="342" t="s">
        <v>7963</v>
      </c>
      <c r="G215" s="342" t="s">
        <v>100</v>
      </c>
      <c r="H215" s="322">
        <v>2021</v>
      </c>
      <c r="I215" s="351" t="s">
        <v>14179</v>
      </c>
      <c r="J215" s="317"/>
      <c r="K215" s="737"/>
      <c r="L215" s="737"/>
      <c r="M215" s="737"/>
      <c r="N215" s="737"/>
      <c r="O215" s="737"/>
      <c r="P215" s="737"/>
      <c r="Q215" s="737"/>
      <c r="R215" s="737"/>
      <c r="S215" s="737"/>
      <c r="T215" s="737"/>
      <c r="U215" s="737"/>
      <c r="V215" s="737"/>
      <c r="W215" s="737"/>
      <c r="X215" s="737"/>
      <c r="Y215" s="737"/>
    </row>
    <row r="216" spans="1:25" s="738" customFormat="1" ht="24" x14ac:dyDescent="0.25">
      <c r="A216" s="317" t="s">
        <v>7892</v>
      </c>
      <c r="B216" s="341" t="s">
        <v>891</v>
      </c>
      <c r="C216" s="341" t="s">
        <v>1025</v>
      </c>
      <c r="D216" s="341" t="s">
        <v>14178</v>
      </c>
      <c r="E216" s="736">
        <v>36000</v>
      </c>
      <c r="F216" s="342" t="s">
        <v>7890</v>
      </c>
      <c r="G216" s="342" t="s">
        <v>100</v>
      </c>
      <c r="H216" s="322">
        <v>2021</v>
      </c>
      <c r="I216" s="351" t="s">
        <v>14076</v>
      </c>
      <c r="J216" s="317"/>
    </row>
    <row r="217" spans="1:25" s="738" customFormat="1" ht="24" x14ac:dyDescent="0.25">
      <c r="A217" s="317" t="s">
        <v>7947</v>
      </c>
      <c r="B217" s="341" t="s">
        <v>891</v>
      </c>
      <c r="C217" s="341" t="s">
        <v>1025</v>
      </c>
      <c r="D217" s="341" t="s">
        <v>7946</v>
      </c>
      <c r="E217" s="736">
        <v>36690</v>
      </c>
      <c r="F217" s="342" t="s">
        <v>7945</v>
      </c>
      <c r="G217" s="342" t="s">
        <v>100</v>
      </c>
      <c r="H217" s="322">
        <v>2021</v>
      </c>
      <c r="I217" s="351" t="s">
        <v>14177</v>
      </c>
      <c r="J217" s="317"/>
    </row>
    <row r="218" spans="1:25" s="738" customFormat="1" ht="24" x14ac:dyDescent="0.25">
      <c r="A218" s="317" t="s">
        <v>7867</v>
      </c>
      <c r="B218" s="341" t="s">
        <v>1597</v>
      </c>
      <c r="C218" s="341" t="s">
        <v>7765</v>
      </c>
      <c r="D218" s="341" t="s">
        <v>14176</v>
      </c>
      <c r="E218" s="736">
        <v>38501.620000000003</v>
      </c>
      <c r="F218" s="342" t="s">
        <v>7865</v>
      </c>
      <c r="G218" s="342" t="s">
        <v>100</v>
      </c>
      <c r="H218" s="322">
        <v>2021</v>
      </c>
      <c r="I218" s="351" t="s">
        <v>14095</v>
      </c>
      <c r="J218" s="317"/>
    </row>
    <row r="219" spans="1:25" s="738" customFormat="1" ht="24" x14ac:dyDescent="0.25">
      <c r="A219" s="317" t="s">
        <v>14119</v>
      </c>
      <c r="B219" s="341" t="s">
        <v>946</v>
      </c>
      <c r="C219" s="341" t="s">
        <v>1025</v>
      </c>
      <c r="D219" s="341" t="s">
        <v>14175</v>
      </c>
      <c r="E219" s="736">
        <v>44604</v>
      </c>
      <c r="F219" s="342" t="s">
        <v>14174</v>
      </c>
      <c r="G219" s="342" t="s">
        <v>100</v>
      </c>
      <c r="H219" s="322">
        <v>2021</v>
      </c>
      <c r="I219" s="351" t="s">
        <v>14173</v>
      </c>
      <c r="J219" s="317"/>
    </row>
    <row r="220" spans="1:25" s="738" customFormat="1" ht="24" x14ac:dyDescent="0.25">
      <c r="A220" s="317" t="s">
        <v>14119</v>
      </c>
      <c r="B220" s="341" t="s">
        <v>946</v>
      </c>
      <c r="C220" s="341" t="s">
        <v>1025</v>
      </c>
      <c r="D220" s="341" t="s">
        <v>14172</v>
      </c>
      <c r="E220" s="736">
        <v>46897.21</v>
      </c>
      <c r="F220" s="342" t="s">
        <v>14134</v>
      </c>
      <c r="G220" s="342" t="s">
        <v>100</v>
      </c>
      <c r="H220" s="322">
        <v>2021</v>
      </c>
      <c r="I220" s="351" t="s">
        <v>14133</v>
      </c>
      <c r="J220" s="317"/>
    </row>
    <row r="221" spans="1:25" s="738" customFormat="1" ht="24" x14ac:dyDescent="0.25">
      <c r="A221" s="317" t="s">
        <v>7950</v>
      </c>
      <c r="B221" s="341" t="s">
        <v>891</v>
      </c>
      <c r="C221" s="341" t="s">
        <v>1025</v>
      </c>
      <c r="D221" s="341" t="s">
        <v>14171</v>
      </c>
      <c r="E221" s="736">
        <v>47201.94</v>
      </c>
      <c r="F221" s="342" t="s">
        <v>7948</v>
      </c>
      <c r="G221" s="342" t="s">
        <v>100</v>
      </c>
      <c r="H221" s="322">
        <v>2021</v>
      </c>
      <c r="I221" s="351" t="s">
        <v>14170</v>
      </c>
      <c r="J221" s="317"/>
    </row>
    <row r="222" spans="1:25" s="738" customFormat="1" ht="24" x14ac:dyDescent="0.25">
      <c r="A222" s="317" t="s">
        <v>7889</v>
      </c>
      <c r="B222" s="341" t="s">
        <v>891</v>
      </c>
      <c r="C222" s="341" t="s">
        <v>1025</v>
      </c>
      <c r="D222" s="341" t="s">
        <v>14169</v>
      </c>
      <c r="E222" s="736">
        <v>48000</v>
      </c>
      <c r="F222" s="342" t="s">
        <v>7887</v>
      </c>
      <c r="G222" s="342" t="s">
        <v>100</v>
      </c>
      <c r="H222" s="322">
        <v>2021</v>
      </c>
      <c r="I222" s="351" t="s">
        <v>14168</v>
      </c>
      <c r="J222" s="317"/>
    </row>
    <row r="223" spans="1:25" s="738" customFormat="1" ht="24" x14ac:dyDescent="0.25">
      <c r="A223" s="317" t="s">
        <v>14119</v>
      </c>
      <c r="B223" s="341" t="s">
        <v>946</v>
      </c>
      <c r="C223" s="341" t="s">
        <v>1025</v>
      </c>
      <c r="D223" s="341" t="s">
        <v>14167</v>
      </c>
      <c r="E223" s="736">
        <v>50001.09</v>
      </c>
      <c r="F223" s="342" t="s">
        <v>14117</v>
      </c>
      <c r="G223" s="342" t="s">
        <v>100</v>
      </c>
      <c r="H223" s="322">
        <v>2021</v>
      </c>
      <c r="I223" s="351">
        <v>44432</v>
      </c>
      <c r="J223" s="317"/>
    </row>
    <row r="224" spans="1:25" s="738" customFormat="1" ht="24" x14ac:dyDescent="0.25">
      <c r="A224" s="317" t="s">
        <v>14119</v>
      </c>
      <c r="B224" s="341" t="s">
        <v>946</v>
      </c>
      <c r="C224" s="341" t="s">
        <v>1025</v>
      </c>
      <c r="D224" s="341" t="s">
        <v>14166</v>
      </c>
      <c r="E224" s="736">
        <v>50565.599999999999</v>
      </c>
      <c r="F224" s="342" t="s">
        <v>14165</v>
      </c>
      <c r="G224" s="342" t="s">
        <v>100</v>
      </c>
      <c r="H224" s="322">
        <v>2021</v>
      </c>
      <c r="I224" s="351" t="s">
        <v>14126</v>
      </c>
      <c r="J224" s="317"/>
    </row>
    <row r="225" spans="1:10" s="738" customFormat="1" ht="24" x14ac:dyDescent="0.25">
      <c r="A225" s="317" t="s">
        <v>14119</v>
      </c>
      <c r="B225" s="341" t="s">
        <v>946</v>
      </c>
      <c r="C225" s="341" t="s">
        <v>1025</v>
      </c>
      <c r="D225" s="341" t="s">
        <v>14164</v>
      </c>
      <c r="E225" s="736">
        <v>51090.52</v>
      </c>
      <c r="F225" s="342" t="s">
        <v>14117</v>
      </c>
      <c r="G225" s="342" t="s">
        <v>100</v>
      </c>
      <c r="H225" s="322">
        <v>2021</v>
      </c>
      <c r="I225" s="351">
        <v>44432</v>
      </c>
      <c r="J225" s="317"/>
    </row>
    <row r="226" spans="1:10" s="738" customFormat="1" ht="24" x14ac:dyDescent="0.25">
      <c r="A226" s="317" t="s">
        <v>7856</v>
      </c>
      <c r="B226" s="341" t="s">
        <v>891</v>
      </c>
      <c r="C226" s="341" t="s">
        <v>1025</v>
      </c>
      <c r="D226" s="341" t="s">
        <v>14163</v>
      </c>
      <c r="E226" s="736">
        <v>52000</v>
      </c>
      <c r="F226" s="342" t="s">
        <v>7881</v>
      </c>
      <c r="G226" s="342" t="s">
        <v>100</v>
      </c>
      <c r="H226" s="322">
        <v>2021</v>
      </c>
      <c r="I226" s="351">
        <v>44391</v>
      </c>
      <c r="J226" s="317"/>
    </row>
    <row r="227" spans="1:10" s="738" customFormat="1" ht="24" x14ac:dyDescent="0.25">
      <c r="A227" s="317" t="s">
        <v>14119</v>
      </c>
      <c r="B227" s="341" t="s">
        <v>946</v>
      </c>
      <c r="C227" s="341" t="s">
        <v>1025</v>
      </c>
      <c r="D227" s="341" t="s">
        <v>14162</v>
      </c>
      <c r="E227" s="736">
        <v>53342.1</v>
      </c>
      <c r="F227" s="342" t="s">
        <v>14127</v>
      </c>
      <c r="G227" s="342" t="s">
        <v>100</v>
      </c>
      <c r="H227" s="322">
        <v>2021</v>
      </c>
      <c r="I227" s="351" t="s">
        <v>14126</v>
      </c>
      <c r="J227" s="317"/>
    </row>
    <row r="228" spans="1:10" s="738" customFormat="1" ht="24" x14ac:dyDescent="0.25">
      <c r="A228" s="317" t="s">
        <v>7856</v>
      </c>
      <c r="B228" s="341" t="s">
        <v>891</v>
      </c>
      <c r="C228" s="341" t="s">
        <v>1025</v>
      </c>
      <c r="D228" s="341" t="s">
        <v>14161</v>
      </c>
      <c r="E228" s="736">
        <v>53640</v>
      </c>
      <c r="F228" s="342" t="s">
        <v>14080</v>
      </c>
      <c r="G228" s="342" t="s">
        <v>100</v>
      </c>
      <c r="H228" s="322">
        <v>2021</v>
      </c>
      <c r="I228" s="351" t="s">
        <v>14079</v>
      </c>
      <c r="J228" s="317"/>
    </row>
    <row r="229" spans="1:10" s="738" customFormat="1" ht="24" x14ac:dyDescent="0.25">
      <c r="A229" s="317" t="s">
        <v>14075</v>
      </c>
      <c r="B229" s="341" t="s">
        <v>7742</v>
      </c>
      <c r="C229" s="341" t="s">
        <v>1025</v>
      </c>
      <c r="D229" s="341" t="s">
        <v>14160</v>
      </c>
      <c r="E229" s="736">
        <v>53980</v>
      </c>
      <c r="F229" s="342" t="s">
        <v>14073</v>
      </c>
      <c r="G229" s="342" t="s">
        <v>100</v>
      </c>
      <c r="H229" s="322">
        <v>2021</v>
      </c>
      <c r="I229" s="351" t="s">
        <v>14072</v>
      </c>
      <c r="J229" s="317"/>
    </row>
    <row r="230" spans="1:10" s="738" customFormat="1" ht="24" x14ac:dyDescent="0.25">
      <c r="A230" s="317" t="s">
        <v>14075</v>
      </c>
      <c r="B230" s="341" t="s">
        <v>7742</v>
      </c>
      <c r="C230" s="341" t="s">
        <v>1025</v>
      </c>
      <c r="D230" s="341" t="s">
        <v>14159</v>
      </c>
      <c r="E230" s="736">
        <v>55900</v>
      </c>
      <c r="F230" s="342" t="s">
        <v>14073</v>
      </c>
      <c r="G230" s="342" t="s">
        <v>100</v>
      </c>
      <c r="H230" s="322">
        <v>2021</v>
      </c>
      <c r="I230" s="351" t="s">
        <v>14072</v>
      </c>
      <c r="J230" s="317"/>
    </row>
    <row r="231" spans="1:10" s="738" customFormat="1" ht="24" x14ac:dyDescent="0.25">
      <c r="A231" s="317" t="s">
        <v>14075</v>
      </c>
      <c r="B231" s="341" t="s">
        <v>7742</v>
      </c>
      <c r="C231" s="341" t="s">
        <v>1025</v>
      </c>
      <c r="D231" s="341" t="s">
        <v>14158</v>
      </c>
      <c r="E231" s="736">
        <v>57990</v>
      </c>
      <c r="F231" s="342" t="s">
        <v>14073</v>
      </c>
      <c r="G231" s="342" t="s">
        <v>100</v>
      </c>
      <c r="H231" s="322">
        <v>2021</v>
      </c>
      <c r="I231" s="351" t="s">
        <v>14072</v>
      </c>
      <c r="J231" s="317"/>
    </row>
    <row r="232" spans="1:10" s="738" customFormat="1" ht="24" x14ac:dyDescent="0.25">
      <c r="A232" s="317" t="s">
        <v>14119</v>
      </c>
      <c r="B232" s="341" t="s">
        <v>946</v>
      </c>
      <c r="C232" s="341" t="s">
        <v>1025</v>
      </c>
      <c r="D232" s="341" t="s">
        <v>14157</v>
      </c>
      <c r="E232" s="736">
        <v>58112.46</v>
      </c>
      <c r="F232" s="342" t="s">
        <v>7959</v>
      </c>
      <c r="G232" s="342" t="s">
        <v>100</v>
      </c>
      <c r="H232" s="322">
        <v>2021</v>
      </c>
      <c r="I232" s="351" t="s">
        <v>14121</v>
      </c>
      <c r="J232" s="317"/>
    </row>
    <row r="233" spans="1:10" s="738" customFormat="1" ht="24" x14ac:dyDescent="0.25">
      <c r="A233" s="317" t="s">
        <v>14119</v>
      </c>
      <c r="B233" s="341" t="s">
        <v>946</v>
      </c>
      <c r="C233" s="341" t="s">
        <v>1025</v>
      </c>
      <c r="D233" s="341" t="s">
        <v>14156</v>
      </c>
      <c r="E233" s="736">
        <v>58112.639999999999</v>
      </c>
      <c r="F233" s="342" t="s">
        <v>7959</v>
      </c>
      <c r="G233" s="342" t="s">
        <v>100</v>
      </c>
      <c r="H233" s="322">
        <v>2021</v>
      </c>
      <c r="I233" s="351" t="s">
        <v>14121</v>
      </c>
      <c r="J233" s="317"/>
    </row>
    <row r="234" spans="1:10" s="738" customFormat="1" ht="24" x14ac:dyDescent="0.25">
      <c r="A234" s="317" t="s">
        <v>14119</v>
      </c>
      <c r="B234" s="341" t="s">
        <v>946</v>
      </c>
      <c r="C234" s="341" t="s">
        <v>1025</v>
      </c>
      <c r="D234" s="341" t="s">
        <v>14155</v>
      </c>
      <c r="E234" s="736">
        <v>58585.23</v>
      </c>
      <c r="F234" s="342" t="s">
        <v>14127</v>
      </c>
      <c r="G234" s="342" t="s">
        <v>100</v>
      </c>
      <c r="H234" s="322">
        <v>2021</v>
      </c>
      <c r="I234" s="351" t="s">
        <v>14126</v>
      </c>
      <c r="J234" s="317"/>
    </row>
    <row r="235" spans="1:10" s="738" customFormat="1" ht="24" x14ac:dyDescent="0.25">
      <c r="A235" s="317" t="s">
        <v>14154</v>
      </c>
      <c r="B235" s="341" t="s">
        <v>7742</v>
      </c>
      <c r="C235" s="341" t="s">
        <v>1025</v>
      </c>
      <c r="D235" s="341" t="s">
        <v>14153</v>
      </c>
      <c r="E235" s="736">
        <v>59040</v>
      </c>
      <c r="F235" s="342" t="s">
        <v>7936</v>
      </c>
      <c r="G235" s="342" t="s">
        <v>100</v>
      </c>
      <c r="H235" s="322">
        <v>2021</v>
      </c>
      <c r="I235" s="351" t="s">
        <v>14152</v>
      </c>
      <c r="J235" s="317"/>
    </row>
    <row r="236" spans="1:10" s="738" customFormat="1" ht="24" x14ac:dyDescent="0.25">
      <c r="A236" s="317" t="s">
        <v>14119</v>
      </c>
      <c r="B236" s="341" t="s">
        <v>946</v>
      </c>
      <c r="C236" s="341" t="s">
        <v>1025</v>
      </c>
      <c r="D236" s="341" t="s">
        <v>14151</v>
      </c>
      <c r="E236" s="736">
        <v>59769.36</v>
      </c>
      <c r="F236" s="342" t="s">
        <v>14150</v>
      </c>
      <c r="G236" s="342" t="s">
        <v>100</v>
      </c>
      <c r="H236" s="322">
        <v>2021</v>
      </c>
      <c r="I236" s="351" t="s">
        <v>14142</v>
      </c>
      <c r="J236" s="317"/>
    </row>
    <row r="237" spans="1:10" s="738" customFormat="1" ht="24" x14ac:dyDescent="0.25">
      <c r="A237" s="317" t="s">
        <v>14119</v>
      </c>
      <c r="B237" s="341" t="s">
        <v>946</v>
      </c>
      <c r="C237" s="341" t="s">
        <v>1025</v>
      </c>
      <c r="D237" s="341" t="s">
        <v>14149</v>
      </c>
      <c r="E237" s="736">
        <v>59839.99</v>
      </c>
      <c r="F237" s="342" t="s">
        <v>14148</v>
      </c>
      <c r="G237" s="342" t="s">
        <v>100</v>
      </c>
      <c r="H237" s="322">
        <v>2021</v>
      </c>
      <c r="I237" s="351" t="s">
        <v>14147</v>
      </c>
      <c r="J237" s="317"/>
    </row>
    <row r="238" spans="1:10" s="738" customFormat="1" ht="24" x14ac:dyDescent="0.25">
      <c r="A238" s="317" t="s">
        <v>14145</v>
      </c>
      <c r="B238" s="341" t="s">
        <v>891</v>
      </c>
      <c r="C238" s="341" t="s">
        <v>1025</v>
      </c>
      <c r="D238" s="341" t="s">
        <v>14146</v>
      </c>
      <c r="E238" s="736">
        <v>59940</v>
      </c>
      <c r="F238" s="342" t="s">
        <v>14143</v>
      </c>
      <c r="G238" s="342" t="s">
        <v>100</v>
      </c>
      <c r="H238" s="322">
        <v>2021</v>
      </c>
      <c r="I238" s="351" t="s">
        <v>14142</v>
      </c>
      <c r="J238" s="317"/>
    </row>
    <row r="239" spans="1:10" s="738" customFormat="1" ht="24" x14ac:dyDescent="0.25">
      <c r="A239" s="317" t="s">
        <v>14145</v>
      </c>
      <c r="B239" s="341" t="s">
        <v>891</v>
      </c>
      <c r="C239" s="341" t="s">
        <v>1025</v>
      </c>
      <c r="D239" s="341" t="s">
        <v>14144</v>
      </c>
      <c r="E239" s="736">
        <v>59940</v>
      </c>
      <c r="F239" s="342" t="s">
        <v>14143</v>
      </c>
      <c r="G239" s="342" t="s">
        <v>100</v>
      </c>
      <c r="H239" s="322">
        <v>2021</v>
      </c>
      <c r="I239" s="351" t="s">
        <v>14142</v>
      </c>
      <c r="J239" s="317"/>
    </row>
    <row r="240" spans="1:10" s="738" customFormat="1" ht="24" x14ac:dyDescent="0.25">
      <c r="A240" s="317" t="s">
        <v>14119</v>
      </c>
      <c r="B240" s="341" t="s">
        <v>946</v>
      </c>
      <c r="C240" s="341" t="s">
        <v>1025</v>
      </c>
      <c r="D240" s="341" t="s">
        <v>14141</v>
      </c>
      <c r="E240" s="736">
        <v>60420.32</v>
      </c>
      <c r="F240" s="342" t="s">
        <v>14127</v>
      </c>
      <c r="G240" s="342" t="s">
        <v>100</v>
      </c>
      <c r="H240" s="322">
        <v>2021</v>
      </c>
      <c r="I240" s="351" t="s">
        <v>14126</v>
      </c>
      <c r="J240" s="317"/>
    </row>
    <row r="241" spans="1:10" s="738" customFormat="1" ht="24" x14ac:dyDescent="0.25">
      <c r="A241" s="317" t="s">
        <v>7856</v>
      </c>
      <c r="B241" s="341" t="s">
        <v>891</v>
      </c>
      <c r="C241" s="341" t="s">
        <v>1025</v>
      </c>
      <c r="D241" s="341" t="s">
        <v>14140</v>
      </c>
      <c r="E241" s="736">
        <v>61245</v>
      </c>
      <c r="F241" s="342" t="s">
        <v>7881</v>
      </c>
      <c r="G241" s="342" t="s">
        <v>100</v>
      </c>
      <c r="H241" s="322">
        <v>2021</v>
      </c>
      <c r="I241" s="351">
        <v>44391</v>
      </c>
      <c r="J241" s="317"/>
    </row>
    <row r="242" spans="1:10" s="738" customFormat="1" ht="24" x14ac:dyDescent="0.25">
      <c r="A242" s="317" t="s">
        <v>7860</v>
      </c>
      <c r="B242" s="341" t="s">
        <v>946</v>
      </c>
      <c r="C242" s="341" t="s">
        <v>1025</v>
      </c>
      <c r="D242" s="341" t="s">
        <v>14139</v>
      </c>
      <c r="E242" s="736">
        <v>62904.6</v>
      </c>
      <c r="F242" s="342" t="s">
        <v>14068</v>
      </c>
      <c r="G242" s="342" t="s">
        <v>100</v>
      </c>
      <c r="H242" s="322">
        <v>2021</v>
      </c>
      <c r="I242" s="351" t="s">
        <v>14067</v>
      </c>
      <c r="J242" s="317"/>
    </row>
    <row r="243" spans="1:10" s="738" customFormat="1" ht="24" x14ac:dyDescent="0.25">
      <c r="A243" s="317" t="s">
        <v>14119</v>
      </c>
      <c r="B243" s="341" t="s">
        <v>946</v>
      </c>
      <c r="C243" s="341" t="s">
        <v>1025</v>
      </c>
      <c r="D243" s="341" t="s">
        <v>14138</v>
      </c>
      <c r="E243" s="736">
        <v>63333.9</v>
      </c>
      <c r="F243" s="342" t="s">
        <v>14127</v>
      </c>
      <c r="G243" s="342" t="s">
        <v>100</v>
      </c>
      <c r="H243" s="322">
        <v>2021</v>
      </c>
      <c r="I243" s="351" t="s">
        <v>14126</v>
      </c>
      <c r="J243" s="317"/>
    </row>
    <row r="244" spans="1:10" s="738" customFormat="1" ht="24" x14ac:dyDescent="0.25">
      <c r="A244" s="317" t="s">
        <v>14084</v>
      </c>
      <c r="B244" s="341" t="s">
        <v>891</v>
      </c>
      <c r="C244" s="341" t="s">
        <v>1025</v>
      </c>
      <c r="D244" s="341" t="s">
        <v>14137</v>
      </c>
      <c r="E244" s="736">
        <v>66000</v>
      </c>
      <c r="F244" s="342" t="s">
        <v>14082</v>
      </c>
      <c r="G244" s="342" t="s">
        <v>100</v>
      </c>
      <c r="H244" s="322">
        <v>2021</v>
      </c>
      <c r="I244" s="351" t="s">
        <v>14053</v>
      </c>
      <c r="J244" s="317"/>
    </row>
    <row r="245" spans="1:10" s="738" customFormat="1" ht="24" x14ac:dyDescent="0.25">
      <c r="A245" s="317" t="s">
        <v>14119</v>
      </c>
      <c r="B245" s="341" t="s">
        <v>946</v>
      </c>
      <c r="C245" s="341" t="s">
        <v>1025</v>
      </c>
      <c r="D245" s="341" t="s">
        <v>14136</v>
      </c>
      <c r="E245" s="736">
        <v>66013.919999999998</v>
      </c>
      <c r="F245" s="342" t="s">
        <v>7959</v>
      </c>
      <c r="G245" s="342" t="s">
        <v>100</v>
      </c>
      <c r="H245" s="322">
        <v>2021</v>
      </c>
      <c r="I245" s="351" t="s">
        <v>14121</v>
      </c>
      <c r="J245" s="317"/>
    </row>
    <row r="246" spans="1:10" s="738" customFormat="1" ht="24" x14ac:dyDescent="0.25">
      <c r="A246" s="317" t="s">
        <v>14119</v>
      </c>
      <c r="B246" s="341" t="s">
        <v>946</v>
      </c>
      <c r="C246" s="341" t="s">
        <v>1025</v>
      </c>
      <c r="D246" s="341" t="s">
        <v>14135</v>
      </c>
      <c r="E246" s="736">
        <v>66523.679999999993</v>
      </c>
      <c r="F246" s="342" t="s">
        <v>14134</v>
      </c>
      <c r="G246" s="342" t="s">
        <v>100</v>
      </c>
      <c r="H246" s="322">
        <v>2021</v>
      </c>
      <c r="I246" s="351" t="s">
        <v>14133</v>
      </c>
      <c r="J246" s="317"/>
    </row>
    <row r="247" spans="1:10" s="738" customFormat="1" ht="24" x14ac:dyDescent="0.25">
      <c r="A247" s="317" t="s">
        <v>14119</v>
      </c>
      <c r="B247" s="341" t="s">
        <v>946</v>
      </c>
      <c r="C247" s="341" t="s">
        <v>1025</v>
      </c>
      <c r="D247" s="341" t="s">
        <v>14132</v>
      </c>
      <c r="E247" s="736">
        <v>68562.720000000001</v>
      </c>
      <c r="F247" s="342" t="s">
        <v>7959</v>
      </c>
      <c r="G247" s="342" t="s">
        <v>100</v>
      </c>
      <c r="H247" s="322">
        <v>2021</v>
      </c>
      <c r="I247" s="351" t="s">
        <v>14121</v>
      </c>
      <c r="J247" s="317"/>
    </row>
    <row r="248" spans="1:10" s="738" customFormat="1" ht="24" x14ac:dyDescent="0.25">
      <c r="A248" s="317" t="s">
        <v>7961</v>
      </c>
      <c r="B248" s="341" t="s">
        <v>891</v>
      </c>
      <c r="C248" s="341" t="s">
        <v>1025</v>
      </c>
      <c r="D248" s="341" t="s">
        <v>14131</v>
      </c>
      <c r="E248" s="736">
        <v>68848.34</v>
      </c>
      <c r="F248" s="342" t="s">
        <v>14130</v>
      </c>
      <c r="G248" s="342" t="s">
        <v>100</v>
      </c>
      <c r="H248" s="322">
        <v>2021</v>
      </c>
      <c r="I248" s="351" t="s">
        <v>14129</v>
      </c>
      <c r="J248" s="317"/>
    </row>
    <row r="249" spans="1:10" s="738" customFormat="1" ht="24" x14ac:dyDescent="0.25">
      <c r="A249" s="317" t="s">
        <v>14119</v>
      </c>
      <c r="B249" s="341" t="s">
        <v>946</v>
      </c>
      <c r="C249" s="341" t="s">
        <v>1025</v>
      </c>
      <c r="D249" s="341" t="s">
        <v>14128</v>
      </c>
      <c r="E249" s="736">
        <v>72437.41</v>
      </c>
      <c r="F249" s="342" t="s">
        <v>14127</v>
      </c>
      <c r="G249" s="342" t="s">
        <v>100</v>
      </c>
      <c r="H249" s="322">
        <v>2021</v>
      </c>
      <c r="I249" s="351" t="s">
        <v>14126</v>
      </c>
      <c r="J249" s="317"/>
    </row>
    <row r="250" spans="1:10" s="738" customFormat="1" ht="24" x14ac:dyDescent="0.25">
      <c r="A250" s="317" t="s">
        <v>14125</v>
      </c>
      <c r="B250" s="341" t="s">
        <v>891</v>
      </c>
      <c r="C250" s="341" t="s">
        <v>1025</v>
      </c>
      <c r="D250" s="341" t="s">
        <v>14124</v>
      </c>
      <c r="E250" s="736">
        <v>75000</v>
      </c>
      <c r="F250" s="342" t="s">
        <v>14123</v>
      </c>
      <c r="G250" s="342" t="s">
        <v>100</v>
      </c>
      <c r="H250" s="322">
        <v>2021</v>
      </c>
      <c r="I250" s="351" t="s">
        <v>14102</v>
      </c>
      <c r="J250" s="317"/>
    </row>
    <row r="251" spans="1:10" s="738" customFormat="1" ht="24" x14ac:dyDescent="0.25">
      <c r="A251" s="317" t="s">
        <v>14119</v>
      </c>
      <c r="B251" s="341" t="s">
        <v>946</v>
      </c>
      <c r="C251" s="341" t="s">
        <v>1025</v>
      </c>
      <c r="D251" s="341" t="s">
        <v>14122</v>
      </c>
      <c r="E251" s="736">
        <v>75806.41</v>
      </c>
      <c r="F251" s="342" t="s">
        <v>7959</v>
      </c>
      <c r="G251" s="342" t="s">
        <v>100</v>
      </c>
      <c r="H251" s="322">
        <v>2021</v>
      </c>
      <c r="I251" s="351" t="s">
        <v>14121</v>
      </c>
      <c r="J251" s="317"/>
    </row>
    <row r="252" spans="1:10" s="738" customFormat="1" ht="24" x14ac:dyDescent="0.25">
      <c r="A252" s="317" t="s">
        <v>7958</v>
      </c>
      <c r="B252" s="341" t="s">
        <v>891</v>
      </c>
      <c r="C252" s="341" t="s">
        <v>1025</v>
      </c>
      <c r="D252" s="341" t="s">
        <v>14120</v>
      </c>
      <c r="E252" s="736">
        <v>76158.52</v>
      </c>
      <c r="F252" s="342" t="s">
        <v>7956</v>
      </c>
      <c r="G252" s="342" t="s">
        <v>100</v>
      </c>
      <c r="H252" s="322">
        <v>2021</v>
      </c>
      <c r="I252" s="351" t="s">
        <v>14057</v>
      </c>
      <c r="J252" s="317"/>
    </row>
    <row r="253" spans="1:10" s="738" customFormat="1" ht="24" x14ac:dyDescent="0.25">
      <c r="A253" s="317" t="s">
        <v>14119</v>
      </c>
      <c r="B253" s="341" t="s">
        <v>946</v>
      </c>
      <c r="C253" s="341" t="s">
        <v>1025</v>
      </c>
      <c r="D253" s="341" t="s">
        <v>14118</v>
      </c>
      <c r="E253" s="736">
        <v>78815.27</v>
      </c>
      <c r="F253" s="342" t="s">
        <v>14117</v>
      </c>
      <c r="G253" s="342" t="s">
        <v>100</v>
      </c>
      <c r="H253" s="322">
        <v>2021</v>
      </c>
      <c r="I253" s="351">
        <v>44432</v>
      </c>
      <c r="J253" s="317"/>
    </row>
    <row r="254" spans="1:10" s="738" customFormat="1" ht="24" x14ac:dyDescent="0.25">
      <c r="A254" s="317" t="s">
        <v>14116</v>
      </c>
      <c r="B254" s="341" t="s">
        <v>891</v>
      </c>
      <c r="C254" s="341" t="s">
        <v>1025</v>
      </c>
      <c r="D254" s="341" t="s">
        <v>14115</v>
      </c>
      <c r="E254" s="736">
        <v>78906.600000000006</v>
      </c>
      <c r="F254" s="342" t="s">
        <v>14114</v>
      </c>
      <c r="G254" s="342" t="s">
        <v>100</v>
      </c>
      <c r="H254" s="322">
        <v>2021</v>
      </c>
      <c r="I254" s="351" t="s">
        <v>14057</v>
      </c>
      <c r="J254" s="317"/>
    </row>
    <row r="255" spans="1:10" s="738" customFormat="1" ht="24" x14ac:dyDescent="0.25">
      <c r="A255" s="317" t="s">
        <v>7867</v>
      </c>
      <c r="B255" s="341" t="s">
        <v>1597</v>
      </c>
      <c r="C255" s="341" t="s">
        <v>7765</v>
      </c>
      <c r="D255" s="341" t="s">
        <v>14113</v>
      </c>
      <c r="E255" s="736">
        <v>80000</v>
      </c>
      <c r="F255" s="342" t="s">
        <v>7934</v>
      </c>
      <c r="G255" s="342" t="s">
        <v>100</v>
      </c>
      <c r="H255" s="322">
        <v>2021</v>
      </c>
      <c r="I255" s="351" t="s">
        <v>14090</v>
      </c>
      <c r="J255" s="317"/>
    </row>
    <row r="256" spans="1:10" s="738" customFormat="1" ht="24" x14ac:dyDescent="0.25">
      <c r="A256" s="317" t="s">
        <v>14112</v>
      </c>
      <c r="B256" s="341" t="s">
        <v>891</v>
      </c>
      <c r="C256" s="341" t="s">
        <v>1025</v>
      </c>
      <c r="D256" s="341" t="s">
        <v>14111</v>
      </c>
      <c r="E256" s="736">
        <v>81000</v>
      </c>
      <c r="F256" s="342" t="s">
        <v>14110</v>
      </c>
      <c r="G256" s="342" t="s">
        <v>100</v>
      </c>
      <c r="H256" s="322">
        <v>2021</v>
      </c>
      <c r="I256" s="351" t="s">
        <v>14109</v>
      </c>
      <c r="J256" s="317"/>
    </row>
    <row r="257" spans="1:10" s="738" customFormat="1" ht="36" x14ac:dyDescent="0.25">
      <c r="A257" s="317" t="s">
        <v>14108</v>
      </c>
      <c r="B257" s="341" t="s">
        <v>891</v>
      </c>
      <c r="C257" s="341" t="s">
        <v>1025</v>
      </c>
      <c r="D257" s="341" t="s">
        <v>14107</v>
      </c>
      <c r="E257" s="736">
        <v>90000</v>
      </c>
      <c r="F257" s="342" t="s">
        <v>7872</v>
      </c>
      <c r="G257" s="342" t="s">
        <v>100</v>
      </c>
      <c r="H257" s="322">
        <v>2021</v>
      </c>
      <c r="I257" s="351" t="s">
        <v>14106</v>
      </c>
      <c r="J257" s="317"/>
    </row>
    <row r="258" spans="1:10" s="738" customFormat="1" ht="24" x14ac:dyDescent="0.25">
      <c r="A258" s="317" t="s">
        <v>7856</v>
      </c>
      <c r="B258" s="341" t="s">
        <v>891</v>
      </c>
      <c r="C258" s="341" t="s">
        <v>1025</v>
      </c>
      <c r="D258" s="341" t="s">
        <v>14105</v>
      </c>
      <c r="E258" s="736">
        <v>95097.48</v>
      </c>
      <c r="F258" s="342" t="s">
        <v>14104</v>
      </c>
      <c r="G258" s="342" t="s">
        <v>100</v>
      </c>
      <c r="H258" s="322">
        <v>2021</v>
      </c>
      <c r="I258" s="351" t="s">
        <v>14057</v>
      </c>
      <c r="J258" s="317"/>
    </row>
    <row r="259" spans="1:10" s="738" customFormat="1" ht="24" x14ac:dyDescent="0.25">
      <c r="A259" s="317" t="s">
        <v>7901</v>
      </c>
      <c r="B259" s="341" t="s">
        <v>891</v>
      </c>
      <c r="C259" s="341" t="s">
        <v>1025</v>
      </c>
      <c r="D259" s="341" t="s">
        <v>14103</v>
      </c>
      <c r="E259" s="736">
        <v>96500</v>
      </c>
      <c r="F259" s="342" t="s">
        <v>7899</v>
      </c>
      <c r="G259" s="342" t="s">
        <v>100</v>
      </c>
      <c r="H259" s="322">
        <v>2021</v>
      </c>
      <c r="I259" s="351" t="s">
        <v>14102</v>
      </c>
      <c r="J259" s="317"/>
    </row>
    <row r="260" spans="1:10" s="738" customFormat="1" ht="24" x14ac:dyDescent="0.25">
      <c r="A260" s="317" t="s">
        <v>7860</v>
      </c>
      <c r="B260" s="341" t="s">
        <v>891</v>
      </c>
      <c r="C260" s="341" t="s">
        <v>1025</v>
      </c>
      <c r="D260" s="341" t="s">
        <v>14101</v>
      </c>
      <c r="E260" s="736">
        <v>108000</v>
      </c>
      <c r="F260" s="342" t="s">
        <v>14068</v>
      </c>
      <c r="G260" s="342" t="s">
        <v>100</v>
      </c>
      <c r="H260" s="322">
        <v>2021</v>
      </c>
      <c r="I260" s="351" t="s">
        <v>14067</v>
      </c>
      <c r="J260" s="317"/>
    </row>
    <row r="261" spans="1:10" s="738" customFormat="1" ht="24" x14ac:dyDescent="0.25">
      <c r="A261" s="317" t="s">
        <v>14100</v>
      </c>
      <c r="B261" s="341" t="s">
        <v>14099</v>
      </c>
      <c r="C261" s="341" t="s">
        <v>1025</v>
      </c>
      <c r="D261" s="341" t="s">
        <v>14098</v>
      </c>
      <c r="E261" s="736">
        <v>108000</v>
      </c>
      <c r="F261" s="342" t="s">
        <v>14097</v>
      </c>
      <c r="G261" s="342" t="s">
        <v>100</v>
      </c>
      <c r="H261" s="322">
        <v>2021</v>
      </c>
      <c r="I261" s="351" t="s">
        <v>14057</v>
      </c>
      <c r="J261" s="317"/>
    </row>
    <row r="262" spans="1:10" s="738" customFormat="1" ht="24" x14ac:dyDescent="0.25">
      <c r="A262" s="317" t="s">
        <v>7867</v>
      </c>
      <c r="B262" s="341" t="s">
        <v>1597</v>
      </c>
      <c r="C262" s="341" t="s">
        <v>7765</v>
      </c>
      <c r="D262" s="341" t="s">
        <v>14096</v>
      </c>
      <c r="E262" s="736">
        <v>121819.8</v>
      </c>
      <c r="F262" s="342" t="s">
        <v>7865</v>
      </c>
      <c r="G262" s="342" t="s">
        <v>100</v>
      </c>
      <c r="H262" s="322">
        <v>2021</v>
      </c>
      <c r="I262" s="351" t="s">
        <v>14095</v>
      </c>
      <c r="J262" s="317"/>
    </row>
    <row r="263" spans="1:10" s="738" customFormat="1" ht="24" x14ac:dyDescent="0.25">
      <c r="A263" s="317" t="s">
        <v>7860</v>
      </c>
      <c r="B263" s="341" t="s">
        <v>891</v>
      </c>
      <c r="C263" s="341" t="s">
        <v>1025</v>
      </c>
      <c r="D263" s="341" t="s">
        <v>14094</v>
      </c>
      <c r="E263" s="736">
        <v>130776.49</v>
      </c>
      <c r="F263" s="342" t="s">
        <v>14093</v>
      </c>
      <c r="G263" s="342" t="s">
        <v>100</v>
      </c>
      <c r="H263" s="322">
        <v>2021</v>
      </c>
      <c r="I263" s="351" t="s">
        <v>14092</v>
      </c>
      <c r="J263" s="317"/>
    </row>
    <row r="264" spans="1:10" s="738" customFormat="1" ht="24" x14ac:dyDescent="0.25">
      <c r="A264" s="317" t="s">
        <v>7867</v>
      </c>
      <c r="B264" s="341" t="s">
        <v>1597</v>
      </c>
      <c r="C264" s="341" t="s">
        <v>7765</v>
      </c>
      <c r="D264" s="341" t="s">
        <v>14091</v>
      </c>
      <c r="E264" s="736">
        <v>160000</v>
      </c>
      <c r="F264" s="342" t="s">
        <v>7934</v>
      </c>
      <c r="G264" s="342" t="s">
        <v>100</v>
      </c>
      <c r="H264" s="322">
        <v>2021</v>
      </c>
      <c r="I264" s="351" t="s">
        <v>14090</v>
      </c>
      <c r="J264" s="317"/>
    </row>
    <row r="265" spans="1:10" s="738" customFormat="1" ht="24" x14ac:dyDescent="0.25">
      <c r="A265" s="317" t="s">
        <v>7856</v>
      </c>
      <c r="B265" s="341" t="s">
        <v>891</v>
      </c>
      <c r="C265" s="341" t="s">
        <v>1025</v>
      </c>
      <c r="D265" s="341" t="s">
        <v>14089</v>
      </c>
      <c r="E265" s="736">
        <v>165403.5</v>
      </c>
      <c r="F265" s="342" t="s">
        <v>7881</v>
      </c>
      <c r="G265" s="342" t="s">
        <v>100</v>
      </c>
      <c r="H265" s="322">
        <v>2021</v>
      </c>
      <c r="I265" s="351">
        <v>44391</v>
      </c>
      <c r="J265" s="317"/>
    </row>
    <row r="266" spans="1:10" s="738" customFormat="1" ht="24" x14ac:dyDescent="0.25">
      <c r="A266" s="317" t="s">
        <v>7860</v>
      </c>
      <c r="B266" s="341" t="s">
        <v>1534</v>
      </c>
      <c r="C266" s="341" t="s">
        <v>1025</v>
      </c>
      <c r="D266" s="341" t="s">
        <v>14088</v>
      </c>
      <c r="E266" s="736">
        <v>168750</v>
      </c>
      <c r="F266" s="342" t="s">
        <v>14087</v>
      </c>
      <c r="G266" s="342" t="s">
        <v>100</v>
      </c>
      <c r="H266" s="322">
        <v>2021</v>
      </c>
      <c r="I266" s="351" t="s">
        <v>14053</v>
      </c>
      <c r="J266" s="317"/>
    </row>
    <row r="267" spans="1:10" s="738" customFormat="1" ht="24" x14ac:dyDescent="0.25">
      <c r="A267" s="317" t="s">
        <v>14075</v>
      </c>
      <c r="B267" s="341" t="s">
        <v>7742</v>
      </c>
      <c r="C267" s="341" t="s">
        <v>1025</v>
      </c>
      <c r="D267" s="341" t="s">
        <v>14086</v>
      </c>
      <c r="E267" s="736">
        <v>173500</v>
      </c>
      <c r="F267" s="342" t="s">
        <v>14073</v>
      </c>
      <c r="G267" s="342" t="s">
        <v>100</v>
      </c>
      <c r="H267" s="322">
        <v>2021</v>
      </c>
      <c r="I267" s="351" t="s">
        <v>14072</v>
      </c>
      <c r="J267" s="317"/>
    </row>
    <row r="268" spans="1:10" s="738" customFormat="1" ht="24" x14ac:dyDescent="0.25">
      <c r="A268" s="317" t="s">
        <v>7856</v>
      </c>
      <c r="B268" s="341" t="s">
        <v>891</v>
      </c>
      <c r="C268" s="341" t="s">
        <v>1025</v>
      </c>
      <c r="D268" s="341" t="s">
        <v>14085</v>
      </c>
      <c r="E268" s="736">
        <v>178500</v>
      </c>
      <c r="F268" s="342" t="s">
        <v>7881</v>
      </c>
      <c r="G268" s="342" t="s">
        <v>100</v>
      </c>
      <c r="H268" s="322">
        <v>2021</v>
      </c>
      <c r="I268" s="351">
        <v>44391</v>
      </c>
      <c r="J268" s="317"/>
    </row>
    <row r="269" spans="1:10" s="738" customFormat="1" ht="24" x14ac:dyDescent="0.25">
      <c r="A269" s="317" t="s">
        <v>14084</v>
      </c>
      <c r="B269" s="341" t="s">
        <v>891</v>
      </c>
      <c r="C269" s="341" t="s">
        <v>1025</v>
      </c>
      <c r="D269" s="341" t="s">
        <v>14083</v>
      </c>
      <c r="E269" s="736">
        <v>180000</v>
      </c>
      <c r="F269" s="342" t="s">
        <v>14082</v>
      </c>
      <c r="G269" s="342" t="s">
        <v>100</v>
      </c>
      <c r="H269" s="322">
        <v>2021</v>
      </c>
      <c r="I269" s="351" t="s">
        <v>14053</v>
      </c>
      <c r="J269" s="317"/>
    </row>
    <row r="270" spans="1:10" s="738" customFormat="1" ht="24" x14ac:dyDescent="0.25">
      <c r="A270" s="317" t="s">
        <v>7856</v>
      </c>
      <c r="B270" s="341" t="s">
        <v>891</v>
      </c>
      <c r="C270" s="341" t="s">
        <v>1025</v>
      </c>
      <c r="D270" s="341" t="s">
        <v>14081</v>
      </c>
      <c r="E270" s="736">
        <v>188650</v>
      </c>
      <c r="F270" s="342" t="s">
        <v>14080</v>
      </c>
      <c r="G270" s="342" t="s">
        <v>100</v>
      </c>
      <c r="H270" s="322">
        <v>2021</v>
      </c>
      <c r="I270" s="351" t="s">
        <v>14079</v>
      </c>
      <c r="J270" s="317"/>
    </row>
    <row r="271" spans="1:10" s="738" customFormat="1" ht="24" x14ac:dyDescent="0.25">
      <c r="A271" s="317" t="s">
        <v>14078</v>
      </c>
      <c r="B271" s="341" t="s">
        <v>891</v>
      </c>
      <c r="C271" s="341" t="s">
        <v>1025</v>
      </c>
      <c r="D271" s="341" t="s">
        <v>14077</v>
      </c>
      <c r="E271" s="736">
        <v>202449.24</v>
      </c>
      <c r="F271" s="342" t="s">
        <v>7954</v>
      </c>
      <c r="G271" s="342" t="s">
        <v>100</v>
      </c>
      <c r="H271" s="322">
        <v>2021</v>
      </c>
      <c r="I271" s="351" t="s">
        <v>14076</v>
      </c>
      <c r="J271" s="317"/>
    </row>
    <row r="272" spans="1:10" s="738" customFormat="1" ht="24" x14ac:dyDescent="0.25">
      <c r="A272" s="317" t="s">
        <v>14075</v>
      </c>
      <c r="B272" s="341" t="s">
        <v>7742</v>
      </c>
      <c r="C272" s="341" t="s">
        <v>1025</v>
      </c>
      <c r="D272" s="341" t="s">
        <v>14074</v>
      </c>
      <c r="E272" s="736">
        <v>225330</v>
      </c>
      <c r="F272" s="342" t="s">
        <v>14073</v>
      </c>
      <c r="G272" s="342" t="s">
        <v>100</v>
      </c>
      <c r="H272" s="322">
        <v>2021</v>
      </c>
      <c r="I272" s="351" t="s">
        <v>14072</v>
      </c>
      <c r="J272" s="317"/>
    </row>
    <row r="273" spans="1:10" s="738" customFormat="1" ht="24" x14ac:dyDescent="0.25">
      <c r="A273" s="317" t="s">
        <v>7856</v>
      </c>
      <c r="B273" s="341" t="s">
        <v>891</v>
      </c>
      <c r="C273" s="341" t="s">
        <v>1025</v>
      </c>
      <c r="D273" s="341" t="s">
        <v>14071</v>
      </c>
      <c r="E273" s="736">
        <v>234000</v>
      </c>
      <c r="F273" s="342" t="s">
        <v>7881</v>
      </c>
      <c r="G273" s="342" t="s">
        <v>100</v>
      </c>
      <c r="H273" s="322">
        <v>2021</v>
      </c>
      <c r="I273" s="351">
        <v>44391</v>
      </c>
      <c r="J273" s="317"/>
    </row>
    <row r="274" spans="1:10" s="738" customFormat="1" ht="24" x14ac:dyDescent="0.25">
      <c r="A274" s="317" t="s">
        <v>7856</v>
      </c>
      <c r="B274" s="341" t="s">
        <v>1534</v>
      </c>
      <c r="C274" s="341" t="s">
        <v>1025</v>
      </c>
      <c r="D274" s="341" t="s">
        <v>7876</v>
      </c>
      <c r="E274" s="736">
        <v>265625</v>
      </c>
      <c r="F274" s="342" t="s">
        <v>7875</v>
      </c>
      <c r="G274" s="342" t="s">
        <v>100</v>
      </c>
      <c r="H274" s="322">
        <v>2021</v>
      </c>
      <c r="I274" s="351" t="s">
        <v>14070</v>
      </c>
      <c r="J274" s="317"/>
    </row>
    <row r="275" spans="1:10" s="738" customFormat="1" ht="24" x14ac:dyDescent="0.25">
      <c r="A275" s="317" t="s">
        <v>7860</v>
      </c>
      <c r="B275" s="341" t="s">
        <v>946</v>
      </c>
      <c r="C275" s="341" t="s">
        <v>1025</v>
      </c>
      <c r="D275" s="341" t="s">
        <v>14069</v>
      </c>
      <c r="E275" s="736">
        <v>278747</v>
      </c>
      <c r="F275" s="342" t="s">
        <v>14068</v>
      </c>
      <c r="G275" s="342" t="s">
        <v>100</v>
      </c>
      <c r="H275" s="322">
        <v>2021</v>
      </c>
      <c r="I275" s="351" t="s">
        <v>14067</v>
      </c>
      <c r="J275" s="317"/>
    </row>
    <row r="276" spans="1:10" s="738" customFormat="1" ht="24" x14ac:dyDescent="0.25">
      <c r="A276" s="317" t="s">
        <v>7860</v>
      </c>
      <c r="B276" s="341" t="s">
        <v>891</v>
      </c>
      <c r="C276" s="341" t="s">
        <v>1025</v>
      </c>
      <c r="D276" s="341" t="s">
        <v>14066</v>
      </c>
      <c r="E276" s="736">
        <v>329829.23</v>
      </c>
      <c r="F276" s="342" t="s">
        <v>14065</v>
      </c>
      <c r="G276" s="342" t="s">
        <v>100</v>
      </c>
      <c r="H276" s="322">
        <v>2021</v>
      </c>
      <c r="I276" s="351" t="s">
        <v>14064</v>
      </c>
      <c r="J276" s="317"/>
    </row>
    <row r="277" spans="1:10" s="738" customFormat="1" ht="24" x14ac:dyDescent="0.25">
      <c r="A277" s="317" t="s">
        <v>1321</v>
      </c>
      <c r="B277" s="341" t="s">
        <v>891</v>
      </c>
      <c r="C277" s="341" t="s">
        <v>1025</v>
      </c>
      <c r="D277" s="341" t="s">
        <v>14063</v>
      </c>
      <c r="E277" s="736">
        <v>375000</v>
      </c>
      <c r="F277" s="342" t="s">
        <v>14062</v>
      </c>
      <c r="G277" s="342" t="s">
        <v>100</v>
      </c>
      <c r="H277" s="322">
        <v>2021</v>
      </c>
      <c r="I277" s="351" t="s">
        <v>14057</v>
      </c>
      <c r="J277" s="317"/>
    </row>
    <row r="278" spans="1:10" s="738" customFormat="1" ht="24" x14ac:dyDescent="0.25">
      <c r="A278" s="317" t="s">
        <v>14061</v>
      </c>
      <c r="B278" s="341" t="s">
        <v>1534</v>
      </c>
      <c r="C278" s="341" t="s">
        <v>1025</v>
      </c>
      <c r="D278" s="341" t="s">
        <v>14060</v>
      </c>
      <c r="E278" s="736">
        <v>376424.95</v>
      </c>
      <c r="F278" s="342" t="s">
        <v>3079</v>
      </c>
      <c r="G278" s="342" t="s">
        <v>100</v>
      </c>
      <c r="H278" s="322">
        <v>2021</v>
      </c>
      <c r="I278" s="351" t="s">
        <v>14057</v>
      </c>
      <c r="J278" s="317"/>
    </row>
    <row r="279" spans="1:10" s="738" customFormat="1" ht="24" x14ac:dyDescent="0.25">
      <c r="A279" s="317" t="s">
        <v>7854</v>
      </c>
      <c r="B279" s="341" t="s">
        <v>7742</v>
      </c>
      <c r="C279" s="341" t="s">
        <v>1025</v>
      </c>
      <c r="D279" s="341" t="s">
        <v>14059</v>
      </c>
      <c r="E279" s="736">
        <v>449946.58</v>
      </c>
      <c r="F279" s="342" t="s">
        <v>14058</v>
      </c>
      <c r="G279" s="342" t="s">
        <v>100</v>
      </c>
      <c r="H279" s="322">
        <v>2021</v>
      </c>
      <c r="I279" s="351" t="s">
        <v>14057</v>
      </c>
      <c r="J279" s="317"/>
    </row>
    <row r="280" spans="1:10" s="738" customFormat="1" ht="24" x14ac:dyDescent="0.25">
      <c r="A280" s="317" t="s">
        <v>14056</v>
      </c>
      <c r="B280" s="341" t="s">
        <v>891</v>
      </c>
      <c r="C280" s="341" t="s">
        <v>1025</v>
      </c>
      <c r="D280" s="341" t="s">
        <v>14055</v>
      </c>
      <c r="E280" s="736">
        <v>503160</v>
      </c>
      <c r="F280" s="342" t="s">
        <v>14054</v>
      </c>
      <c r="G280" s="342" t="s">
        <v>100</v>
      </c>
      <c r="H280" s="322">
        <v>2021</v>
      </c>
      <c r="I280" s="351" t="s">
        <v>14053</v>
      </c>
      <c r="J280" s="317"/>
    </row>
    <row r="281" spans="1:10" s="738" customFormat="1" ht="24" x14ac:dyDescent="0.25">
      <c r="A281" s="317" t="s">
        <v>7874</v>
      </c>
      <c r="B281" s="341" t="s">
        <v>891</v>
      </c>
      <c r="C281" s="341" t="s">
        <v>1025</v>
      </c>
      <c r="D281" s="341" t="s">
        <v>14052</v>
      </c>
      <c r="E281" s="736">
        <v>584800</v>
      </c>
      <c r="F281" s="342" t="s">
        <v>14051</v>
      </c>
      <c r="G281" s="342" t="s">
        <v>100</v>
      </c>
      <c r="H281" s="322">
        <v>2021</v>
      </c>
      <c r="I281" s="351" t="s">
        <v>14050</v>
      </c>
      <c r="J281" s="317"/>
    </row>
    <row r="282" spans="1:10" s="738" customFormat="1" ht="24" x14ac:dyDescent="0.25">
      <c r="A282" s="317" t="s">
        <v>14049</v>
      </c>
      <c r="B282" s="341" t="s">
        <v>891</v>
      </c>
      <c r="C282" s="341" t="s">
        <v>1025</v>
      </c>
      <c r="D282" s="341" t="s">
        <v>14048</v>
      </c>
      <c r="E282" s="736">
        <v>600000</v>
      </c>
      <c r="F282" s="342" t="s">
        <v>14047</v>
      </c>
      <c r="G282" s="342" t="s">
        <v>100</v>
      </c>
      <c r="H282" s="322">
        <v>2021</v>
      </c>
      <c r="I282" s="351" t="s">
        <v>14017</v>
      </c>
      <c r="J282" s="317"/>
    </row>
    <row r="283" spans="1:10" s="738" customFormat="1" ht="24" x14ac:dyDescent="0.25">
      <c r="A283" s="317" t="s">
        <v>14046</v>
      </c>
      <c r="B283" s="341" t="s">
        <v>891</v>
      </c>
      <c r="C283" s="341" t="s">
        <v>1025</v>
      </c>
      <c r="D283" s="341" t="s">
        <v>14045</v>
      </c>
      <c r="E283" s="736">
        <v>614800</v>
      </c>
      <c r="F283" s="342" t="s">
        <v>14044</v>
      </c>
      <c r="G283" s="342" t="s">
        <v>100</v>
      </c>
      <c r="H283" s="322">
        <v>2021</v>
      </c>
      <c r="I283" s="351" t="s">
        <v>14017</v>
      </c>
      <c r="J283" s="317"/>
    </row>
    <row r="284" spans="1:10" s="738" customFormat="1" ht="24" x14ac:dyDescent="0.25">
      <c r="A284" s="317" t="s">
        <v>14043</v>
      </c>
      <c r="B284" s="341" t="s">
        <v>1534</v>
      </c>
      <c r="C284" s="341" t="s">
        <v>1025</v>
      </c>
      <c r="D284" s="341" t="s">
        <v>14042</v>
      </c>
      <c r="E284" s="736">
        <v>4036975.13</v>
      </c>
      <c r="F284" s="342" t="s">
        <v>14041</v>
      </c>
      <c r="G284" s="342" t="s">
        <v>100</v>
      </c>
      <c r="H284" s="322">
        <v>2021</v>
      </c>
      <c r="I284" s="351" t="s">
        <v>14040</v>
      </c>
      <c r="J284" s="352"/>
    </row>
    <row r="285" spans="1:10" s="738" customFormat="1" ht="36" x14ac:dyDescent="0.25">
      <c r="A285" s="317" t="s">
        <v>14039</v>
      </c>
      <c r="B285" s="341" t="s">
        <v>1597</v>
      </c>
      <c r="C285" s="341" t="s">
        <v>7765</v>
      </c>
      <c r="D285" s="341"/>
      <c r="E285" s="736">
        <v>19650</v>
      </c>
      <c r="F285" s="342" t="s">
        <v>14038</v>
      </c>
      <c r="G285" s="342" t="s">
        <v>100</v>
      </c>
      <c r="H285" s="322">
        <v>2021</v>
      </c>
      <c r="I285" s="351" t="s">
        <v>14037</v>
      </c>
      <c r="J285" s="317"/>
    </row>
    <row r="286" spans="1:10" s="738" customFormat="1" ht="24" x14ac:dyDescent="0.25">
      <c r="A286" s="317" t="s">
        <v>14036</v>
      </c>
      <c r="B286" s="341" t="s">
        <v>1597</v>
      </c>
      <c r="C286" s="341" t="s">
        <v>7765</v>
      </c>
      <c r="D286" s="341"/>
      <c r="E286" s="736">
        <v>20544</v>
      </c>
      <c r="F286" s="342" t="s">
        <v>14035</v>
      </c>
      <c r="G286" s="342" t="s">
        <v>100</v>
      </c>
      <c r="H286" s="322">
        <v>2021</v>
      </c>
      <c r="I286" s="351" t="s">
        <v>14034</v>
      </c>
      <c r="J286" s="317"/>
    </row>
    <row r="287" spans="1:10" s="738" customFormat="1" ht="24" x14ac:dyDescent="0.25">
      <c r="A287" s="317" t="s">
        <v>14033</v>
      </c>
      <c r="B287" s="341" t="s">
        <v>1678</v>
      </c>
      <c r="C287" s="341" t="s">
        <v>1677</v>
      </c>
      <c r="D287" s="341"/>
      <c r="E287" s="736">
        <v>20768</v>
      </c>
      <c r="F287" s="342" t="s">
        <v>14032</v>
      </c>
      <c r="G287" s="342" t="s">
        <v>100</v>
      </c>
      <c r="H287" s="322">
        <v>2021</v>
      </c>
      <c r="I287" s="351" t="s">
        <v>14031</v>
      </c>
      <c r="J287" s="317"/>
    </row>
    <row r="288" spans="1:10" s="738" customFormat="1" ht="24" x14ac:dyDescent="0.25">
      <c r="A288" s="317" t="s">
        <v>14030</v>
      </c>
      <c r="B288" s="341" t="s">
        <v>1597</v>
      </c>
      <c r="C288" s="341" t="s">
        <v>7765</v>
      </c>
      <c r="D288" s="341"/>
      <c r="E288" s="736">
        <v>23225</v>
      </c>
      <c r="F288" s="342" t="s">
        <v>14029</v>
      </c>
      <c r="G288" s="342" t="s">
        <v>100</v>
      </c>
      <c r="H288" s="322">
        <v>2021</v>
      </c>
      <c r="I288" s="351" t="s">
        <v>14028</v>
      </c>
      <c r="J288" s="317"/>
    </row>
    <row r="289" spans="1:10" s="738" customFormat="1" ht="24" x14ac:dyDescent="0.25">
      <c r="A289" s="317" t="s">
        <v>14027</v>
      </c>
      <c r="B289" s="341" t="s">
        <v>1597</v>
      </c>
      <c r="C289" s="341" t="s">
        <v>7765</v>
      </c>
      <c r="D289" s="341" t="s">
        <v>14026</v>
      </c>
      <c r="E289" s="736">
        <v>23747.82</v>
      </c>
      <c r="F289" s="342" t="s">
        <v>14025</v>
      </c>
      <c r="G289" s="342" t="s">
        <v>100</v>
      </c>
      <c r="H289" s="322">
        <v>2021</v>
      </c>
      <c r="I289" s="351" t="s">
        <v>14024</v>
      </c>
      <c r="J289" s="317"/>
    </row>
    <row r="290" spans="1:10" s="738" customFormat="1" ht="24" x14ac:dyDescent="0.25">
      <c r="A290" s="317" t="s">
        <v>14023</v>
      </c>
      <c r="B290" s="341" t="s">
        <v>1597</v>
      </c>
      <c r="C290" s="341" t="s">
        <v>7765</v>
      </c>
      <c r="D290" s="341"/>
      <c r="E290" s="736">
        <v>25020</v>
      </c>
      <c r="F290" s="342" t="s">
        <v>7788</v>
      </c>
      <c r="G290" s="342" t="s">
        <v>100</v>
      </c>
      <c r="H290" s="322">
        <v>2021</v>
      </c>
      <c r="I290" s="351" t="s">
        <v>14022</v>
      </c>
      <c r="J290" s="317"/>
    </row>
    <row r="291" spans="1:10" s="738" customFormat="1" ht="24" x14ac:dyDescent="0.25">
      <c r="A291" s="317" t="s">
        <v>14021</v>
      </c>
      <c r="B291" s="341" t="s">
        <v>1597</v>
      </c>
      <c r="C291" s="341" t="s">
        <v>7765</v>
      </c>
      <c r="D291" s="341"/>
      <c r="E291" s="736">
        <v>25620</v>
      </c>
      <c r="F291" s="342" t="s">
        <v>14020</v>
      </c>
      <c r="G291" s="342" t="s">
        <v>100</v>
      </c>
      <c r="H291" s="322">
        <v>2021</v>
      </c>
      <c r="I291" s="351" t="s">
        <v>14019</v>
      </c>
      <c r="J291" s="317"/>
    </row>
    <row r="292" spans="1:10" s="738" customFormat="1" ht="24" x14ac:dyDescent="0.25">
      <c r="A292" s="317" t="s">
        <v>14018</v>
      </c>
      <c r="B292" s="341" t="s">
        <v>1597</v>
      </c>
      <c r="C292" s="341" t="s">
        <v>7765</v>
      </c>
      <c r="D292" s="341"/>
      <c r="E292" s="736">
        <v>29976</v>
      </c>
      <c r="F292" s="342" t="s">
        <v>2160</v>
      </c>
      <c r="G292" s="342" t="s">
        <v>100</v>
      </c>
      <c r="H292" s="322">
        <v>2021</v>
      </c>
      <c r="I292" s="351" t="s">
        <v>14017</v>
      </c>
      <c r="J292" s="317"/>
    </row>
    <row r="293" spans="1:10" s="738" customFormat="1" ht="24" x14ac:dyDescent="0.25">
      <c r="A293" s="317" t="s">
        <v>14016</v>
      </c>
      <c r="B293" s="341" t="s">
        <v>1597</v>
      </c>
      <c r="C293" s="341" t="s">
        <v>7765</v>
      </c>
      <c r="D293" s="341"/>
      <c r="E293" s="736">
        <v>33650</v>
      </c>
      <c r="F293" s="342" t="s">
        <v>7794</v>
      </c>
      <c r="G293" s="342" t="s">
        <v>100</v>
      </c>
      <c r="H293" s="322">
        <v>2021</v>
      </c>
      <c r="I293" s="351" t="s">
        <v>14015</v>
      </c>
      <c r="J293" s="317"/>
    </row>
    <row r="294" spans="1:10" s="738" customFormat="1" ht="24" x14ac:dyDescent="0.25">
      <c r="A294" s="317" t="s">
        <v>14014</v>
      </c>
      <c r="B294" s="341" t="s">
        <v>1597</v>
      </c>
      <c r="C294" s="341" t="s">
        <v>7765</v>
      </c>
      <c r="D294" s="341"/>
      <c r="E294" s="736">
        <v>34100</v>
      </c>
      <c r="F294" s="342" t="s">
        <v>14013</v>
      </c>
      <c r="G294" s="342" t="s">
        <v>100</v>
      </c>
      <c r="H294" s="322">
        <v>2021</v>
      </c>
      <c r="I294" s="351" t="s">
        <v>14012</v>
      </c>
      <c r="J294" s="317"/>
    </row>
    <row r="295" spans="1:10" s="738" customFormat="1" ht="24" x14ac:dyDescent="0.25">
      <c r="A295" s="317" t="s">
        <v>14011</v>
      </c>
      <c r="B295" s="341" t="s">
        <v>1597</v>
      </c>
      <c r="C295" s="341" t="s">
        <v>7765</v>
      </c>
      <c r="D295" s="341"/>
      <c r="E295" s="736">
        <v>34500</v>
      </c>
      <c r="F295" s="342" t="s">
        <v>14010</v>
      </c>
      <c r="G295" s="342" t="s">
        <v>100</v>
      </c>
      <c r="H295" s="322">
        <v>2021</v>
      </c>
      <c r="I295" s="351" t="s">
        <v>14009</v>
      </c>
      <c r="J295" s="317"/>
    </row>
    <row r="296" spans="1:10" s="738" customFormat="1" ht="24" x14ac:dyDescent="0.25">
      <c r="A296" s="317" t="s">
        <v>14008</v>
      </c>
      <c r="B296" s="341" t="s">
        <v>1597</v>
      </c>
      <c r="C296" s="341" t="s">
        <v>7765</v>
      </c>
      <c r="D296" s="341"/>
      <c r="E296" s="736">
        <v>35045</v>
      </c>
      <c r="F296" s="342" t="s">
        <v>7771</v>
      </c>
      <c r="G296" s="342" t="s">
        <v>100</v>
      </c>
      <c r="H296" s="322">
        <v>2021</v>
      </c>
      <c r="I296" s="351" t="s">
        <v>13977</v>
      </c>
      <c r="J296" s="317"/>
    </row>
    <row r="297" spans="1:10" s="738" customFormat="1" ht="24" x14ac:dyDescent="0.25">
      <c r="A297" s="317" t="s">
        <v>13944</v>
      </c>
      <c r="B297" s="341" t="s">
        <v>1597</v>
      </c>
      <c r="C297" s="341" t="s">
        <v>7765</v>
      </c>
      <c r="D297" s="341"/>
      <c r="E297" s="736">
        <v>35167</v>
      </c>
      <c r="F297" s="342" t="s">
        <v>14007</v>
      </c>
      <c r="G297" s="342" t="s">
        <v>100</v>
      </c>
      <c r="H297" s="322">
        <v>2021</v>
      </c>
      <c r="I297" s="351" t="s">
        <v>13941</v>
      </c>
      <c r="J297" s="317"/>
    </row>
    <row r="298" spans="1:10" s="738" customFormat="1" ht="24" x14ac:dyDescent="0.25">
      <c r="A298" s="317" t="s">
        <v>14006</v>
      </c>
      <c r="B298" s="341" t="s">
        <v>3352</v>
      </c>
      <c r="C298" s="341" t="s">
        <v>1025</v>
      </c>
      <c r="D298" s="341" t="s">
        <v>14005</v>
      </c>
      <c r="E298" s="736">
        <v>37448</v>
      </c>
      <c r="F298" s="342" t="s">
        <v>7760</v>
      </c>
      <c r="G298" s="342" t="s">
        <v>100</v>
      </c>
      <c r="H298" s="322">
        <v>2021</v>
      </c>
      <c r="I298" s="351" t="s">
        <v>13941</v>
      </c>
      <c r="J298" s="317"/>
    </row>
    <row r="299" spans="1:10" s="738" customFormat="1" ht="24" x14ac:dyDescent="0.25">
      <c r="A299" s="317" t="s">
        <v>14004</v>
      </c>
      <c r="B299" s="341" t="s">
        <v>1606</v>
      </c>
      <c r="C299" s="341" t="s">
        <v>1025</v>
      </c>
      <c r="D299" s="341"/>
      <c r="E299" s="736">
        <v>44520.2</v>
      </c>
      <c r="F299" s="342" t="s">
        <v>14003</v>
      </c>
      <c r="G299" s="342" t="s">
        <v>100</v>
      </c>
      <c r="H299" s="322">
        <v>2021</v>
      </c>
      <c r="I299" s="351" t="s">
        <v>14002</v>
      </c>
      <c r="J299" s="317"/>
    </row>
    <row r="300" spans="1:10" s="738" customFormat="1" ht="24" x14ac:dyDescent="0.25">
      <c r="A300" s="317" t="s">
        <v>14001</v>
      </c>
      <c r="B300" s="341" t="s">
        <v>7742</v>
      </c>
      <c r="C300" s="341" t="s">
        <v>1025</v>
      </c>
      <c r="D300" s="341" t="s">
        <v>14000</v>
      </c>
      <c r="E300" s="736">
        <v>65016</v>
      </c>
      <c r="F300" s="342" t="s">
        <v>13999</v>
      </c>
      <c r="G300" s="342" t="s">
        <v>100</v>
      </c>
      <c r="H300" s="322">
        <v>2021</v>
      </c>
      <c r="I300" s="351" t="s">
        <v>13998</v>
      </c>
      <c r="J300" s="317"/>
    </row>
    <row r="301" spans="1:10" s="738" customFormat="1" x14ac:dyDescent="0.25">
      <c r="A301" s="317" t="s">
        <v>13997</v>
      </c>
      <c r="B301" s="341" t="s">
        <v>1678</v>
      </c>
      <c r="C301" s="341" t="s">
        <v>1677</v>
      </c>
      <c r="D301" s="341"/>
      <c r="E301" s="736">
        <v>71961.119999999995</v>
      </c>
      <c r="F301" s="342" t="s">
        <v>13996</v>
      </c>
      <c r="G301" s="342" t="s">
        <v>100</v>
      </c>
      <c r="H301" s="322">
        <v>2021</v>
      </c>
      <c r="I301" s="351" t="s">
        <v>13995</v>
      </c>
      <c r="J301" s="317"/>
    </row>
    <row r="302" spans="1:10" s="738" customFormat="1" ht="24" x14ac:dyDescent="0.25">
      <c r="A302" s="317" t="s">
        <v>13994</v>
      </c>
      <c r="B302" s="341" t="s">
        <v>891</v>
      </c>
      <c r="C302" s="341" t="s">
        <v>1025</v>
      </c>
      <c r="D302" s="341" t="s">
        <v>13993</v>
      </c>
      <c r="E302" s="736">
        <v>72521.08</v>
      </c>
      <c r="F302" s="342" t="s">
        <v>13992</v>
      </c>
      <c r="G302" s="342" t="s">
        <v>100</v>
      </c>
      <c r="H302" s="322">
        <v>2021</v>
      </c>
      <c r="I302" s="351" t="s">
        <v>13991</v>
      </c>
      <c r="J302" s="317"/>
    </row>
    <row r="303" spans="1:10" s="738" customFormat="1" ht="24" x14ac:dyDescent="0.25">
      <c r="A303" s="317" t="s">
        <v>13990</v>
      </c>
      <c r="B303" s="341" t="s">
        <v>1597</v>
      </c>
      <c r="C303" s="341" t="s">
        <v>7765</v>
      </c>
      <c r="D303" s="341" t="s">
        <v>13989</v>
      </c>
      <c r="E303" s="736">
        <v>77250</v>
      </c>
      <c r="F303" s="342" t="s">
        <v>13988</v>
      </c>
      <c r="G303" s="342" t="s">
        <v>100</v>
      </c>
      <c r="H303" s="322">
        <v>2021</v>
      </c>
      <c r="I303" s="351" t="s">
        <v>13987</v>
      </c>
      <c r="J303" s="317"/>
    </row>
    <row r="304" spans="1:10" s="738" customFormat="1" ht="24" x14ac:dyDescent="0.25">
      <c r="A304" s="317" t="s">
        <v>13972</v>
      </c>
      <c r="B304" s="341" t="s">
        <v>886</v>
      </c>
      <c r="C304" s="341" t="s">
        <v>1025</v>
      </c>
      <c r="D304" s="341" t="s">
        <v>13986</v>
      </c>
      <c r="E304" s="736">
        <v>80004</v>
      </c>
      <c r="F304" s="342" t="s">
        <v>7730</v>
      </c>
      <c r="G304" s="342" t="s">
        <v>100</v>
      </c>
      <c r="H304" s="322">
        <v>2021</v>
      </c>
      <c r="I304" s="351" t="s">
        <v>13969</v>
      </c>
      <c r="J304" s="317"/>
    </row>
    <row r="305" spans="1:10" s="738" customFormat="1" ht="24" x14ac:dyDescent="0.25">
      <c r="A305" s="317" t="s">
        <v>13985</v>
      </c>
      <c r="B305" s="341" t="s">
        <v>891</v>
      </c>
      <c r="C305" s="341" t="s">
        <v>1025</v>
      </c>
      <c r="D305" s="341" t="s">
        <v>13984</v>
      </c>
      <c r="E305" s="736">
        <v>88620</v>
      </c>
      <c r="F305" s="342" t="s">
        <v>13983</v>
      </c>
      <c r="G305" s="342" t="s">
        <v>100</v>
      </c>
      <c r="H305" s="322">
        <v>2021</v>
      </c>
      <c r="I305" s="351" t="s">
        <v>13982</v>
      </c>
      <c r="J305" s="317"/>
    </row>
    <row r="306" spans="1:10" s="738" customFormat="1" ht="24" x14ac:dyDescent="0.25">
      <c r="A306" s="317" t="s">
        <v>13933</v>
      </c>
      <c r="B306" s="341" t="s">
        <v>3352</v>
      </c>
      <c r="C306" s="341" t="s">
        <v>1025</v>
      </c>
      <c r="D306" s="341" t="s">
        <v>13981</v>
      </c>
      <c r="E306" s="736">
        <v>107200.5</v>
      </c>
      <c r="F306" s="342" t="s">
        <v>13980</v>
      </c>
      <c r="G306" s="342" t="s">
        <v>100</v>
      </c>
      <c r="H306" s="322">
        <v>2021</v>
      </c>
      <c r="I306" s="351" t="s">
        <v>13930</v>
      </c>
      <c r="J306" s="317"/>
    </row>
    <row r="307" spans="1:10" s="738" customFormat="1" ht="36" x14ac:dyDescent="0.25">
      <c r="A307" s="317" t="s">
        <v>13979</v>
      </c>
      <c r="B307" s="341" t="s">
        <v>891</v>
      </c>
      <c r="C307" s="341" t="s">
        <v>1025</v>
      </c>
      <c r="D307" s="341" t="s">
        <v>13978</v>
      </c>
      <c r="E307" s="736">
        <v>139362.99</v>
      </c>
      <c r="F307" s="342" t="s">
        <v>7872</v>
      </c>
      <c r="G307" s="342" t="s">
        <v>100</v>
      </c>
      <c r="H307" s="322">
        <v>2021</v>
      </c>
      <c r="I307" s="351" t="s">
        <v>13977</v>
      </c>
      <c r="J307" s="317"/>
    </row>
    <row r="308" spans="1:10" s="738" customFormat="1" x14ac:dyDescent="0.25">
      <c r="A308" s="317" t="s">
        <v>13933</v>
      </c>
      <c r="B308" s="341" t="s">
        <v>886</v>
      </c>
      <c r="C308" s="341" t="s">
        <v>1025</v>
      </c>
      <c r="D308" s="341" t="s">
        <v>13976</v>
      </c>
      <c r="E308" s="736">
        <v>142672</v>
      </c>
      <c r="F308" s="342" t="s">
        <v>13975</v>
      </c>
      <c r="G308" s="342" t="s">
        <v>100</v>
      </c>
      <c r="H308" s="322">
        <v>2021</v>
      </c>
      <c r="I308" s="351" t="s">
        <v>13930</v>
      </c>
      <c r="J308" s="317"/>
    </row>
    <row r="309" spans="1:10" s="738" customFormat="1" ht="36" x14ac:dyDescent="0.25">
      <c r="A309" s="317" t="s">
        <v>13921</v>
      </c>
      <c r="B309" s="341" t="s">
        <v>891</v>
      </c>
      <c r="C309" s="341" t="s">
        <v>1025</v>
      </c>
      <c r="D309" s="341" t="s">
        <v>13974</v>
      </c>
      <c r="E309" s="736">
        <v>162400</v>
      </c>
      <c r="F309" s="342" t="s">
        <v>13973</v>
      </c>
      <c r="G309" s="342" t="s">
        <v>100</v>
      </c>
      <c r="H309" s="322">
        <v>2021</v>
      </c>
      <c r="I309" s="351" t="s">
        <v>13918</v>
      </c>
      <c r="J309" s="317"/>
    </row>
    <row r="310" spans="1:10" s="738" customFormat="1" ht="24" x14ac:dyDescent="0.25">
      <c r="A310" s="317" t="s">
        <v>13972</v>
      </c>
      <c r="B310" s="341" t="s">
        <v>886</v>
      </c>
      <c r="C310" s="341" t="s">
        <v>1025</v>
      </c>
      <c r="D310" s="341" t="s">
        <v>13971</v>
      </c>
      <c r="E310" s="736">
        <v>199755.75</v>
      </c>
      <c r="F310" s="342" t="s">
        <v>13970</v>
      </c>
      <c r="G310" s="342" t="s">
        <v>100</v>
      </c>
      <c r="H310" s="322">
        <v>2021</v>
      </c>
      <c r="I310" s="351" t="s">
        <v>13969</v>
      </c>
      <c r="J310" s="317"/>
    </row>
    <row r="311" spans="1:10" s="738" customFormat="1" ht="36" x14ac:dyDescent="0.25">
      <c r="A311" s="317" t="s">
        <v>13968</v>
      </c>
      <c r="B311" s="341" t="s">
        <v>891</v>
      </c>
      <c r="C311" s="341" t="s">
        <v>1025</v>
      </c>
      <c r="D311" s="341" t="s">
        <v>13967</v>
      </c>
      <c r="E311" s="736">
        <v>227055</v>
      </c>
      <c r="F311" s="342" t="s">
        <v>13966</v>
      </c>
      <c r="G311" s="342" t="s">
        <v>100</v>
      </c>
      <c r="H311" s="322">
        <v>2021</v>
      </c>
      <c r="I311" s="351" t="s">
        <v>13965</v>
      </c>
      <c r="J311" s="317"/>
    </row>
    <row r="312" spans="1:10" s="738" customFormat="1" ht="24" x14ac:dyDescent="0.25">
      <c r="A312" s="317" t="s">
        <v>13964</v>
      </c>
      <c r="B312" s="341" t="s">
        <v>1678</v>
      </c>
      <c r="C312" s="341" t="s">
        <v>1677</v>
      </c>
      <c r="D312" s="341"/>
      <c r="E312" s="736">
        <v>237128.38</v>
      </c>
      <c r="F312" s="342" t="s">
        <v>2157</v>
      </c>
      <c r="G312" s="342" t="s">
        <v>100</v>
      </c>
      <c r="H312" s="322">
        <v>2021</v>
      </c>
      <c r="I312" s="351" t="s">
        <v>13963</v>
      </c>
      <c r="J312" s="317"/>
    </row>
    <row r="313" spans="1:10" s="738" customFormat="1" ht="24" x14ac:dyDescent="0.25">
      <c r="A313" s="317" t="s">
        <v>13962</v>
      </c>
      <c r="B313" s="341" t="s">
        <v>7742</v>
      </c>
      <c r="C313" s="341" t="s">
        <v>1025</v>
      </c>
      <c r="D313" s="341" t="s">
        <v>13961</v>
      </c>
      <c r="E313" s="736">
        <v>277480</v>
      </c>
      <c r="F313" s="342" t="s">
        <v>13960</v>
      </c>
      <c r="G313" s="342" t="s">
        <v>100</v>
      </c>
      <c r="H313" s="322">
        <v>2021</v>
      </c>
      <c r="I313" s="351" t="s">
        <v>13959</v>
      </c>
      <c r="J313" s="317"/>
    </row>
    <row r="314" spans="1:10" s="738" customFormat="1" ht="48" x14ac:dyDescent="0.25">
      <c r="A314" s="317" t="s">
        <v>7781</v>
      </c>
      <c r="B314" s="341" t="s">
        <v>3352</v>
      </c>
      <c r="C314" s="341" t="s">
        <v>1025</v>
      </c>
      <c r="D314" s="341" t="s">
        <v>13958</v>
      </c>
      <c r="E314" s="736">
        <v>287700.90000000002</v>
      </c>
      <c r="F314" s="342" t="s">
        <v>7779</v>
      </c>
      <c r="G314" s="342" t="s">
        <v>100</v>
      </c>
      <c r="H314" s="322">
        <v>2021</v>
      </c>
      <c r="I314" s="351" t="s">
        <v>13957</v>
      </c>
      <c r="J314" s="317"/>
    </row>
    <row r="315" spans="1:10" s="738" customFormat="1" ht="24" x14ac:dyDescent="0.25">
      <c r="A315" s="317" t="s">
        <v>13956</v>
      </c>
      <c r="B315" s="341" t="s">
        <v>3352</v>
      </c>
      <c r="C315" s="341" t="s">
        <v>1025</v>
      </c>
      <c r="D315" s="341" t="s">
        <v>13955</v>
      </c>
      <c r="E315" s="736">
        <v>307486.48</v>
      </c>
      <c r="F315" s="342" t="s">
        <v>13954</v>
      </c>
      <c r="G315" s="342" t="s">
        <v>100</v>
      </c>
      <c r="H315" s="322">
        <v>2021</v>
      </c>
      <c r="I315" s="351" t="s">
        <v>13953</v>
      </c>
      <c r="J315" s="317"/>
    </row>
    <row r="316" spans="1:10" s="738" customFormat="1" ht="24" x14ac:dyDescent="0.25">
      <c r="A316" s="317" t="s">
        <v>13952</v>
      </c>
      <c r="B316" s="341" t="s">
        <v>3352</v>
      </c>
      <c r="C316" s="341" t="s">
        <v>1025</v>
      </c>
      <c r="D316" s="341" t="s">
        <v>13951</v>
      </c>
      <c r="E316" s="736">
        <v>308218</v>
      </c>
      <c r="F316" s="342" t="s">
        <v>13950</v>
      </c>
      <c r="G316" s="342" t="s">
        <v>100</v>
      </c>
      <c r="H316" s="322">
        <v>2021</v>
      </c>
      <c r="I316" s="351" t="s">
        <v>13949</v>
      </c>
      <c r="J316" s="317"/>
    </row>
    <row r="317" spans="1:10" s="738" customFormat="1" ht="24" x14ac:dyDescent="0.25">
      <c r="A317" s="317" t="s">
        <v>13948</v>
      </c>
      <c r="B317" s="341" t="s">
        <v>7742</v>
      </c>
      <c r="C317" s="341" t="s">
        <v>1025</v>
      </c>
      <c r="D317" s="341" t="s">
        <v>13947</v>
      </c>
      <c r="E317" s="736">
        <v>365840</v>
      </c>
      <c r="F317" s="342" t="s">
        <v>13946</v>
      </c>
      <c r="G317" s="342" t="s">
        <v>100</v>
      </c>
      <c r="H317" s="322">
        <v>2021</v>
      </c>
      <c r="I317" s="351" t="s">
        <v>13945</v>
      </c>
      <c r="J317" s="317"/>
    </row>
    <row r="318" spans="1:10" s="738" customFormat="1" ht="24" x14ac:dyDescent="0.25">
      <c r="A318" s="317" t="s">
        <v>13944</v>
      </c>
      <c r="B318" s="341" t="s">
        <v>891</v>
      </c>
      <c r="C318" s="341" t="s">
        <v>1025</v>
      </c>
      <c r="D318" s="341" t="s">
        <v>13943</v>
      </c>
      <c r="E318" s="736">
        <v>398396</v>
      </c>
      <c r="F318" s="342" t="s">
        <v>13942</v>
      </c>
      <c r="G318" s="342" t="s">
        <v>100</v>
      </c>
      <c r="H318" s="322">
        <v>2021</v>
      </c>
      <c r="I318" s="351" t="s">
        <v>13941</v>
      </c>
      <c r="J318" s="317"/>
    </row>
    <row r="319" spans="1:10" s="738" customFormat="1" ht="24" x14ac:dyDescent="0.25">
      <c r="A319" s="317" t="s">
        <v>13940</v>
      </c>
      <c r="B319" s="341" t="s">
        <v>1678</v>
      </c>
      <c r="C319" s="341" t="s">
        <v>1677</v>
      </c>
      <c r="D319" s="341"/>
      <c r="E319" s="736">
        <v>499639.14</v>
      </c>
      <c r="F319" s="342" t="s">
        <v>13939</v>
      </c>
      <c r="G319" s="342" t="s">
        <v>100</v>
      </c>
      <c r="H319" s="322">
        <v>2021</v>
      </c>
      <c r="I319" s="351" t="s">
        <v>13938</v>
      </c>
      <c r="J319" s="317"/>
    </row>
    <row r="320" spans="1:10" s="738" customFormat="1" x14ac:dyDescent="0.25">
      <c r="A320" s="317" t="s">
        <v>13937</v>
      </c>
      <c r="B320" s="341" t="s">
        <v>886</v>
      </c>
      <c r="C320" s="341" t="s">
        <v>1025</v>
      </c>
      <c r="D320" s="341" t="s">
        <v>13936</v>
      </c>
      <c r="E320" s="736">
        <v>614000</v>
      </c>
      <c r="F320" s="342" t="s">
        <v>13935</v>
      </c>
      <c r="G320" s="342" t="s">
        <v>100</v>
      </c>
      <c r="H320" s="322">
        <v>2021</v>
      </c>
      <c r="I320" s="351" t="s">
        <v>13934</v>
      </c>
      <c r="J320" s="317"/>
    </row>
    <row r="321" spans="1:10" s="738" customFormat="1" ht="24" x14ac:dyDescent="0.25">
      <c r="A321" s="317" t="s">
        <v>13933</v>
      </c>
      <c r="B321" s="341" t="s">
        <v>3352</v>
      </c>
      <c r="C321" s="341" t="s">
        <v>1025</v>
      </c>
      <c r="D321" s="341" t="s">
        <v>13932</v>
      </c>
      <c r="E321" s="736">
        <v>888000</v>
      </c>
      <c r="F321" s="342" t="s">
        <v>13931</v>
      </c>
      <c r="G321" s="342" t="s">
        <v>100</v>
      </c>
      <c r="H321" s="322">
        <v>2021</v>
      </c>
      <c r="I321" s="351" t="s">
        <v>13930</v>
      </c>
      <c r="J321" s="317"/>
    </row>
    <row r="322" spans="1:10" s="738" customFormat="1" ht="36" x14ac:dyDescent="0.25">
      <c r="A322" s="317" t="s">
        <v>13929</v>
      </c>
      <c r="B322" s="341" t="s">
        <v>886</v>
      </c>
      <c r="C322" s="341" t="s">
        <v>1025</v>
      </c>
      <c r="D322" s="341" t="s">
        <v>13928</v>
      </c>
      <c r="E322" s="736">
        <v>1120896.21</v>
      </c>
      <c r="F322" s="342" t="s">
        <v>13927</v>
      </c>
      <c r="G322" s="342" t="s">
        <v>100</v>
      </c>
      <c r="H322" s="322">
        <v>2021</v>
      </c>
      <c r="I322" s="351" t="s">
        <v>13926</v>
      </c>
      <c r="J322" s="317"/>
    </row>
    <row r="323" spans="1:10" s="738" customFormat="1" ht="24" x14ac:dyDescent="0.25">
      <c r="A323" s="317" t="s">
        <v>13925</v>
      </c>
      <c r="B323" s="341" t="s">
        <v>886</v>
      </c>
      <c r="C323" s="341" t="s">
        <v>1025</v>
      </c>
      <c r="D323" s="341" t="s">
        <v>13924</v>
      </c>
      <c r="E323" s="736">
        <v>1495092.47</v>
      </c>
      <c r="F323" s="342" t="s">
        <v>13923</v>
      </c>
      <c r="G323" s="342" t="s">
        <v>100</v>
      </c>
      <c r="H323" s="322">
        <v>2021</v>
      </c>
      <c r="I323" s="351" t="s">
        <v>13922</v>
      </c>
      <c r="J323" s="317"/>
    </row>
    <row r="324" spans="1:10" s="738" customFormat="1" ht="36" x14ac:dyDescent="0.25">
      <c r="A324" s="317" t="s">
        <v>13921</v>
      </c>
      <c r="B324" s="341" t="s">
        <v>891</v>
      </c>
      <c r="C324" s="341" t="s">
        <v>1025</v>
      </c>
      <c r="D324" s="341" t="s">
        <v>13920</v>
      </c>
      <c r="E324" s="736">
        <v>2380728</v>
      </c>
      <c r="F324" s="342" t="s">
        <v>13919</v>
      </c>
      <c r="G324" s="342" t="s">
        <v>100</v>
      </c>
      <c r="H324" s="322">
        <v>2021</v>
      </c>
      <c r="I324" s="351" t="s">
        <v>13918</v>
      </c>
      <c r="J324" s="317"/>
    </row>
    <row r="325" spans="1:10" s="333" customFormat="1" ht="23.25" customHeight="1" x14ac:dyDescent="0.25">
      <c r="A325" s="327" t="s">
        <v>1676</v>
      </c>
      <c r="B325" s="326"/>
      <c r="C325" s="326"/>
      <c r="D325" s="326"/>
      <c r="E325" s="422">
        <f>SUM(E326:E333)</f>
        <v>525234.48</v>
      </c>
      <c r="F325" s="326"/>
      <c r="G325" s="326"/>
      <c r="H325" s="326"/>
      <c r="I325" s="326"/>
      <c r="J325" s="326"/>
    </row>
    <row r="326" spans="1:10" s="333" customFormat="1" ht="31.15" customHeight="1" x14ac:dyDescent="0.25">
      <c r="A326" s="350" t="s">
        <v>7728</v>
      </c>
      <c r="B326" s="322" t="s">
        <v>1678</v>
      </c>
      <c r="C326" s="322" t="s">
        <v>7727</v>
      </c>
      <c r="D326" s="348" t="s">
        <v>952</v>
      </c>
      <c r="E326" s="413">
        <v>41358.17</v>
      </c>
      <c r="F326" s="348" t="s">
        <v>13917</v>
      </c>
      <c r="G326" s="322" t="s">
        <v>100</v>
      </c>
      <c r="H326" s="349">
        <v>44273</v>
      </c>
      <c r="I326" s="325">
        <v>44278</v>
      </c>
      <c r="J326" s="322" t="s">
        <v>354</v>
      </c>
    </row>
    <row r="327" spans="1:10" s="333" customFormat="1" ht="31.15" customHeight="1" x14ac:dyDescent="0.25">
      <c r="A327" s="350" t="s">
        <v>7724</v>
      </c>
      <c r="B327" s="322" t="s">
        <v>2018</v>
      </c>
      <c r="C327" s="322" t="s">
        <v>7723</v>
      </c>
      <c r="D327" s="348" t="s">
        <v>13916</v>
      </c>
      <c r="E327" s="413">
        <v>18200</v>
      </c>
      <c r="F327" s="348" t="s">
        <v>13915</v>
      </c>
      <c r="G327" s="322" t="s">
        <v>100</v>
      </c>
      <c r="H327" s="349">
        <v>44305</v>
      </c>
      <c r="I327" s="325">
        <v>44308</v>
      </c>
      <c r="J327" s="322" t="s">
        <v>354</v>
      </c>
    </row>
    <row r="328" spans="1:10" s="333" customFormat="1" ht="31.15" customHeight="1" x14ac:dyDescent="0.25">
      <c r="A328" s="350" t="s">
        <v>13914</v>
      </c>
      <c r="B328" s="322" t="s">
        <v>1678</v>
      </c>
      <c r="C328" s="322" t="s">
        <v>7727</v>
      </c>
      <c r="D328" s="348" t="s">
        <v>13913</v>
      </c>
      <c r="E328" s="413">
        <v>23393.31</v>
      </c>
      <c r="F328" s="348" t="s">
        <v>13912</v>
      </c>
      <c r="G328" s="322" t="s">
        <v>100</v>
      </c>
      <c r="H328" s="349">
        <v>44420</v>
      </c>
      <c r="I328" s="322"/>
      <c r="J328" s="322" t="s">
        <v>354</v>
      </c>
    </row>
    <row r="329" spans="1:10" s="333" customFormat="1" ht="31.15" customHeight="1" x14ac:dyDescent="0.25">
      <c r="A329" s="350" t="s">
        <v>13911</v>
      </c>
      <c r="B329" s="322" t="s">
        <v>13907</v>
      </c>
      <c r="C329" s="322" t="s">
        <v>1667</v>
      </c>
      <c r="D329" s="348" t="s">
        <v>13910</v>
      </c>
      <c r="E329" s="413">
        <v>40883</v>
      </c>
      <c r="F329" s="348" t="s">
        <v>13909</v>
      </c>
      <c r="G329" s="322" t="s">
        <v>100</v>
      </c>
      <c r="H329" s="349">
        <v>44468</v>
      </c>
      <c r="I329" s="325">
        <v>44475</v>
      </c>
      <c r="J329" s="322" t="s">
        <v>354</v>
      </c>
    </row>
    <row r="330" spans="1:10" s="333" customFormat="1" ht="31.15" customHeight="1" x14ac:dyDescent="0.25">
      <c r="A330" s="350" t="s">
        <v>13908</v>
      </c>
      <c r="B330" s="322" t="s">
        <v>13907</v>
      </c>
      <c r="C330" s="322" t="s">
        <v>1667</v>
      </c>
      <c r="D330" s="322" t="s">
        <v>7715</v>
      </c>
      <c r="E330" s="414">
        <v>195200</v>
      </c>
      <c r="F330" s="348" t="s">
        <v>7714</v>
      </c>
      <c r="G330" s="322" t="s">
        <v>100</v>
      </c>
      <c r="H330" s="349">
        <v>44436</v>
      </c>
      <c r="I330" s="322" t="s">
        <v>354</v>
      </c>
      <c r="J330" s="322" t="s">
        <v>13906</v>
      </c>
    </row>
    <row r="331" spans="1:10" s="333" customFormat="1" ht="31.15" customHeight="1" x14ac:dyDescent="0.25">
      <c r="A331" s="350" t="s">
        <v>13905</v>
      </c>
      <c r="B331" s="322" t="s">
        <v>891</v>
      </c>
      <c r="C331" s="322" t="s">
        <v>1667</v>
      </c>
      <c r="D331" s="322" t="s">
        <v>13904</v>
      </c>
      <c r="E331" s="414">
        <v>66000</v>
      </c>
      <c r="F331" s="348" t="s">
        <v>13903</v>
      </c>
      <c r="G331" s="322" t="s">
        <v>100</v>
      </c>
      <c r="H331" s="349">
        <v>40544</v>
      </c>
      <c r="I331" s="322" t="s">
        <v>354</v>
      </c>
      <c r="J331" s="322" t="s">
        <v>13902</v>
      </c>
    </row>
    <row r="332" spans="1:10" s="333" customFormat="1" ht="31.15" customHeight="1" x14ac:dyDescent="0.25">
      <c r="A332" s="350" t="s">
        <v>13901</v>
      </c>
      <c r="B332" s="322" t="s">
        <v>891</v>
      </c>
      <c r="C332" s="322" t="s">
        <v>1667</v>
      </c>
      <c r="D332" s="322" t="s">
        <v>13900</v>
      </c>
      <c r="E332" s="414">
        <v>73700</v>
      </c>
      <c r="F332" s="348" t="s">
        <v>13899</v>
      </c>
      <c r="G332" s="322" t="s">
        <v>100</v>
      </c>
      <c r="H332" s="349">
        <v>44449</v>
      </c>
      <c r="I332" s="322" t="s">
        <v>354</v>
      </c>
      <c r="J332" s="322" t="s">
        <v>13898</v>
      </c>
    </row>
    <row r="333" spans="1:10" s="333" customFormat="1" ht="31.15" customHeight="1" x14ac:dyDescent="0.25">
      <c r="A333" s="317" t="s">
        <v>1671</v>
      </c>
      <c r="B333" s="322" t="s">
        <v>891</v>
      </c>
      <c r="C333" s="322" t="s">
        <v>1667</v>
      </c>
      <c r="D333" s="322" t="s">
        <v>13897</v>
      </c>
      <c r="E333" s="411">
        <v>66500</v>
      </c>
      <c r="F333" s="322" t="s">
        <v>13896</v>
      </c>
      <c r="G333" s="322" t="s">
        <v>100</v>
      </c>
      <c r="H333" s="325">
        <v>44397</v>
      </c>
      <c r="I333" s="325" t="s">
        <v>354</v>
      </c>
      <c r="J333" s="322" t="s">
        <v>13895</v>
      </c>
    </row>
    <row r="334" spans="1:10" s="333" customFormat="1" ht="31.15" customHeight="1" x14ac:dyDescent="0.25">
      <c r="A334" s="327" t="s">
        <v>1665</v>
      </c>
      <c r="B334" s="326"/>
      <c r="C334" s="326"/>
      <c r="D334" s="326"/>
      <c r="E334" s="422">
        <f>SUM(E335:E347)</f>
        <v>4892530.34</v>
      </c>
      <c r="F334" s="326"/>
      <c r="G334" s="326"/>
      <c r="H334" s="326"/>
      <c r="I334" s="326"/>
      <c r="J334" s="326"/>
    </row>
    <row r="335" spans="1:10" s="333" customFormat="1" ht="36" x14ac:dyDescent="0.25">
      <c r="A335" s="317" t="s">
        <v>13894</v>
      </c>
      <c r="B335" s="322" t="s">
        <v>13893</v>
      </c>
      <c r="C335" s="322" t="s">
        <v>1660</v>
      </c>
      <c r="D335" s="322" t="s">
        <v>13892</v>
      </c>
      <c r="E335" s="412">
        <v>3223209.58</v>
      </c>
      <c r="F335" s="322">
        <v>20100210909</v>
      </c>
      <c r="G335" s="322" t="s">
        <v>7701</v>
      </c>
      <c r="H335" s="325">
        <v>44445</v>
      </c>
      <c r="I335" s="322"/>
      <c r="J335" s="322" t="s">
        <v>13891</v>
      </c>
    </row>
    <row r="336" spans="1:10" s="333" customFormat="1" ht="36" x14ac:dyDescent="0.25">
      <c r="A336" s="317" t="s">
        <v>13890</v>
      </c>
      <c r="B336" s="322" t="s">
        <v>13869</v>
      </c>
      <c r="C336" s="322" t="s">
        <v>13868</v>
      </c>
      <c r="D336" s="322" t="s">
        <v>13889</v>
      </c>
      <c r="E336" s="412">
        <v>149922.69</v>
      </c>
      <c r="F336" s="322">
        <v>20525497012</v>
      </c>
      <c r="G336" s="322" t="s">
        <v>13864</v>
      </c>
      <c r="H336" s="325">
        <v>44329</v>
      </c>
      <c r="I336" s="322"/>
      <c r="J336" s="322" t="s">
        <v>13863</v>
      </c>
    </row>
    <row r="337" spans="1:10" s="333" customFormat="1" ht="24" x14ac:dyDescent="0.25">
      <c r="A337" s="317" t="s">
        <v>13888</v>
      </c>
      <c r="B337" s="322" t="s">
        <v>1663</v>
      </c>
      <c r="C337" s="322" t="s">
        <v>1660</v>
      </c>
      <c r="D337" s="322" t="s">
        <v>13887</v>
      </c>
      <c r="E337" s="412">
        <v>271860</v>
      </c>
      <c r="F337" s="322">
        <v>20409473459</v>
      </c>
      <c r="G337" s="322" t="s">
        <v>13864</v>
      </c>
      <c r="H337" s="325">
        <v>44403</v>
      </c>
      <c r="I337" s="322"/>
      <c r="J337" s="322" t="s">
        <v>13863</v>
      </c>
    </row>
    <row r="338" spans="1:10" s="333" customFormat="1" ht="24" x14ac:dyDescent="0.25">
      <c r="A338" s="317" t="s">
        <v>13886</v>
      </c>
      <c r="B338" s="322" t="s">
        <v>1661</v>
      </c>
      <c r="C338" s="322" t="s">
        <v>1660</v>
      </c>
      <c r="D338" s="322" t="s">
        <v>13885</v>
      </c>
      <c r="E338" s="412">
        <v>337000</v>
      </c>
      <c r="F338" s="322">
        <v>20486954851</v>
      </c>
      <c r="G338" s="322" t="s">
        <v>13864</v>
      </c>
      <c r="H338" s="325">
        <v>44309</v>
      </c>
      <c r="I338" s="322"/>
      <c r="J338" s="322" t="s">
        <v>13863</v>
      </c>
    </row>
    <row r="339" spans="1:10" s="333" customFormat="1" ht="36" x14ac:dyDescent="0.25">
      <c r="A339" s="317" t="s">
        <v>13884</v>
      </c>
      <c r="B339" s="322" t="s">
        <v>13869</v>
      </c>
      <c r="C339" s="322" t="s">
        <v>13868</v>
      </c>
      <c r="D339" s="322" t="s">
        <v>13883</v>
      </c>
      <c r="E339" s="412">
        <v>45900</v>
      </c>
      <c r="F339" s="322">
        <v>20409359168</v>
      </c>
      <c r="G339" s="322" t="s">
        <v>13864</v>
      </c>
      <c r="H339" s="325">
        <v>44356</v>
      </c>
      <c r="I339" s="322"/>
      <c r="J339" s="322" t="s">
        <v>13863</v>
      </c>
    </row>
    <row r="340" spans="1:10" s="333" customFormat="1" ht="36" x14ac:dyDescent="0.25">
      <c r="A340" s="317" t="s">
        <v>13882</v>
      </c>
      <c r="B340" s="322" t="s">
        <v>1661</v>
      </c>
      <c r="C340" s="322" t="s">
        <v>1660</v>
      </c>
      <c r="D340" s="322" t="s">
        <v>13881</v>
      </c>
      <c r="E340" s="412">
        <v>124020</v>
      </c>
      <c r="F340" s="322">
        <v>20600670400</v>
      </c>
      <c r="G340" s="322" t="s">
        <v>13864</v>
      </c>
      <c r="H340" s="325">
        <v>44341</v>
      </c>
      <c r="I340" s="322"/>
      <c r="J340" s="322" t="s">
        <v>13863</v>
      </c>
    </row>
    <row r="341" spans="1:10" s="333" customFormat="1" ht="48" x14ac:dyDescent="0.25">
      <c r="A341" s="317" t="s">
        <v>13880</v>
      </c>
      <c r="B341" s="322" t="s">
        <v>13869</v>
      </c>
      <c r="C341" s="322" t="s">
        <v>13868</v>
      </c>
      <c r="D341" s="322" t="s">
        <v>13879</v>
      </c>
      <c r="E341" s="412">
        <v>60421.13</v>
      </c>
      <c r="F341" s="322">
        <v>20600341121</v>
      </c>
      <c r="G341" s="322" t="s">
        <v>13864</v>
      </c>
      <c r="H341" s="325">
        <v>44356</v>
      </c>
      <c r="I341" s="322"/>
      <c r="J341" s="322" t="s">
        <v>13863</v>
      </c>
    </row>
    <row r="342" spans="1:10" s="333" customFormat="1" ht="36" x14ac:dyDescent="0.25">
      <c r="A342" s="317" t="s">
        <v>13878</v>
      </c>
      <c r="B342" s="322" t="s">
        <v>1661</v>
      </c>
      <c r="C342" s="322" t="s">
        <v>1660</v>
      </c>
      <c r="D342" s="322" t="s">
        <v>13877</v>
      </c>
      <c r="E342" s="412">
        <v>132400</v>
      </c>
      <c r="F342" s="322">
        <v>20324201689</v>
      </c>
      <c r="G342" s="322" t="s">
        <v>13864</v>
      </c>
      <c r="H342" s="325">
        <v>44365</v>
      </c>
      <c r="I342" s="322"/>
      <c r="J342" s="322" t="s">
        <v>13863</v>
      </c>
    </row>
    <row r="343" spans="1:10" s="333" customFormat="1" ht="36" x14ac:dyDescent="0.25">
      <c r="A343" s="317" t="s">
        <v>13876</v>
      </c>
      <c r="B343" s="322" t="s">
        <v>13869</v>
      </c>
      <c r="C343" s="322" t="s">
        <v>13868</v>
      </c>
      <c r="D343" s="322" t="s">
        <v>13875</v>
      </c>
      <c r="E343" s="412">
        <v>46005.05</v>
      </c>
      <c r="F343" s="322">
        <v>20601777461</v>
      </c>
      <c r="G343" s="322" t="s">
        <v>13864</v>
      </c>
      <c r="H343" s="325">
        <v>44356</v>
      </c>
      <c r="I343" s="322"/>
      <c r="J343" s="322" t="s">
        <v>13863</v>
      </c>
    </row>
    <row r="344" spans="1:10" s="333" customFormat="1" ht="36" x14ac:dyDescent="0.25">
      <c r="A344" s="317" t="s">
        <v>13874</v>
      </c>
      <c r="B344" s="322" t="s">
        <v>1661</v>
      </c>
      <c r="C344" s="322" t="s">
        <v>1660</v>
      </c>
      <c r="D344" s="322" t="s">
        <v>13873</v>
      </c>
      <c r="E344" s="412">
        <v>142337.43</v>
      </c>
      <c r="F344" s="322">
        <v>20100340438</v>
      </c>
      <c r="G344" s="322" t="s">
        <v>13864</v>
      </c>
      <c r="H344" s="325">
        <v>44517</v>
      </c>
      <c r="I344" s="322"/>
      <c r="J344" s="322" t="s">
        <v>13863</v>
      </c>
    </row>
    <row r="345" spans="1:10" s="333" customFormat="1" ht="48" x14ac:dyDescent="0.25">
      <c r="A345" s="317" t="s">
        <v>13872</v>
      </c>
      <c r="B345" s="322" t="s">
        <v>13869</v>
      </c>
      <c r="C345" s="322" t="s">
        <v>13868</v>
      </c>
      <c r="D345" s="322" t="s">
        <v>13871</v>
      </c>
      <c r="E345" s="412">
        <v>53653.46</v>
      </c>
      <c r="F345" s="322">
        <v>20601777461</v>
      </c>
      <c r="G345" s="322" t="s">
        <v>13864</v>
      </c>
      <c r="H345" s="325">
        <v>44356</v>
      </c>
      <c r="I345" s="322"/>
      <c r="J345" s="322" t="s">
        <v>13863</v>
      </c>
    </row>
    <row r="346" spans="1:10" s="333" customFormat="1" ht="48" x14ac:dyDescent="0.25">
      <c r="A346" s="317" t="s">
        <v>13870</v>
      </c>
      <c r="B346" s="322" t="s">
        <v>13869</v>
      </c>
      <c r="C346" s="322" t="s">
        <v>13868</v>
      </c>
      <c r="D346" s="322" t="s">
        <v>13867</v>
      </c>
      <c r="E346" s="412">
        <v>198000</v>
      </c>
      <c r="F346" s="322">
        <v>20409211411</v>
      </c>
      <c r="G346" s="322" t="s">
        <v>13864</v>
      </c>
      <c r="H346" s="325">
        <v>44356</v>
      </c>
      <c r="I346" s="322"/>
      <c r="J346" s="322" t="s">
        <v>13863</v>
      </c>
    </row>
    <row r="347" spans="1:10" s="333" customFormat="1" ht="24" x14ac:dyDescent="0.25">
      <c r="A347" s="317" t="s">
        <v>13866</v>
      </c>
      <c r="B347" s="322" t="s">
        <v>1661</v>
      </c>
      <c r="C347" s="322" t="s">
        <v>1660</v>
      </c>
      <c r="D347" s="322" t="s">
        <v>13865</v>
      </c>
      <c r="E347" s="412">
        <v>107801</v>
      </c>
      <c r="F347" s="322">
        <v>20100070970</v>
      </c>
      <c r="G347" s="322" t="s">
        <v>13864</v>
      </c>
      <c r="H347" s="325">
        <v>44523</v>
      </c>
      <c r="I347" s="322"/>
      <c r="J347" s="322" t="s">
        <v>13863</v>
      </c>
    </row>
    <row r="348" spans="1:10" s="333" customFormat="1" ht="26.25" customHeight="1" x14ac:dyDescent="0.25">
      <c r="A348" s="327" t="s">
        <v>7699</v>
      </c>
      <c r="B348" s="326"/>
      <c r="C348" s="326"/>
      <c r="D348" s="326"/>
      <c r="E348" s="422">
        <f>SUM(E349:E360)</f>
        <v>21844114.259999998</v>
      </c>
      <c r="F348" s="326"/>
      <c r="G348" s="326"/>
      <c r="H348" s="326"/>
      <c r="I348" s="326"/>
      <c r="J348" s="326"/>
    </row>
    <row r="349" spans="1:10" s="333" customFormat="1" ht="36" x14ac:dyDescent="0.25">
      <c r="A349" s="317" t="s">
        <v>1018</v>
      </c>
      <c r="B349" s="317" t="s">
        <v>13862</v>
      </c>
      <c r="C349" s="322" t="s">
        <v>7677</v>
      </c>
      <c r="D349" s="322">
        <v>1</v>
      </c>
      <c r="E349" s="412">
        <v>10350000</v>
      </c>
      <c r="F349" s="322" t="s">
        <v>13861</v>
      </c>
      <c r="G349" s="322" t="s">
        <v>13847</v>
      </c>
      <c r="H349" s="325">
        <v>44316</v>
      </c>
      <c r="I349" s="325">
        <v>44326</v>
      </c>
      <c r="J349" s="316" t="s">
        <v>13860</v>
      </c>
    </row>
    <row r="350" spans="1:10" s="333" customFormat="1" ht="72" x14ac:dyDescent="0.25">
      <c r="A350" s="317" t="s">
        <v>13859</v>
      </c>
      <c r="B350" s="317" t="s">
        <v>13858</v>
      </c>
      <c r="C350" s="322" t="s">
        <v>7677</v>
      </c>
      <c r="D350" s="322">
        <v>3</v>
      </c>
      <c r="E350" s="412">
        <v>864325.7</v>
      </c>
      <c r="F350" s="322" t="s">
        <v>13857</v>
      </c>
      <c r="G350" s="322" t="s">
        <v>3204</v>
      </c>
      <c r="H350" s="325">
        <v>44558</v>
      </c>
      <c r="I350" s="325">
        <f>H350+45</f>
        <v>44603</v>
      </c>
      <c r="J350" s="316"/>
    </row>
    <row r="351" spans="1:10" s="333" customFormat="1" ht="36" x14ac:dyDescent="0.25">
      <c r="A351" s="317" t="s">
        <v>13856</v>
      </c>
      <c r="B351" s="317" t="s">
        <v>13853</v>
      </c>
      <c r="C351" s="322" t="s">
        <v>7677</v>
      </c>
      <c r="D351" s="322">
        <v>1</v>
      </c>
      <c r="E351" s="412">
        <v>3145893.28</v>
      </c>
      <c r="F351" s="322" t="s">
        <v>13855</v>
      </c>
      <c r="G351" s="322" t="s">
        <v>1385</v>
      </c>
      <c r="H351" s="325">
        <v>44488</v>
      </c>
      <c r="I351" s="325">
        <v>44853</v>
      </c>
      <c r="J351" s="316"/>
    </row>
    <row r="352" spans="1:10" s="333" customFormat="1" ht="84" x14ac:dyDescent="0.25">
      <c r="A352" s="317" t="s">
        <v>13854</v>
      </c>
      <c r="B352" s="317" t="s">
        <v>13853</v>
      </c>
      <c r="C352" s="322" t="s">
        <v>7677</v>
      </c>
      <c r="D352" s="322">
        <v>3</v>
      </c>
      <c r="E352" s="412">
        <v>6080060.9500000002</v>
      </c>
      <c r="F352" s="322" t="s">
        <v>13852</v>
      </c>
      <c r="G352" s="322" t="s">
        <v>1385</v>
      </c>
      <c r="H352" s="325">
        <v>44559</v>
      </c>
      <c r="I352" s="325">
        <v>44880</v>
      </c>
      <c r="J352" s="316"/>
    </row>
    <row r="353" spans="1:10" s="333" customFormat="1" ht="48" x14ac:dyDescent="0.25">
      <c r="A353" s="317" t="s">
        <v>13851</v>
      </c>
      <c r="B353" s="317" t="s">
        <v>1012</v>
      </c>
      <c r="C353" s="322" t="s">
        <v>7677</v>
      </c>
      <c r="D353" s="322">
        <v>1</v>
      </c>
      <c r="E353" s="412">
        <v>44950</v>
      </c>
      <c r="F353" s="322" t="s">
        <v>13850</v>
      </c>
      <c r="G353" s="322" t="s">
        <v>3204</v>
      </c>
      <c r="H353" s="325">
        <v>44200</v>
      </c>
      <c r="I353" s="325">
        <v>44255</v>
      </c>
      <c r="J353" s="316"/>
    </row>
    <row r="354" spans="1:10" s="333" customFormat="1" ht="60" x14ac:dyDescent="0.25">
      <c r="A354" s="317" t="s">
        <v>13849</v>
      </c>
      <c r="B354" s="317" t="s">
        <v>1012</v>
      </c>
      <c r="C354" s="322" t="s">
        <v>7677</v>
      </c>
      <c r="D354" s="322">
        <v>2</v>
      </c>
      <c r="E354" s="412">
        <v>355212</v>
      </c>
      <c r="F354" s="322" t="s">
        <v>13848</v>
      </c>
      <c r="G354" s="322" t="s">
        <v>13847</v>
      </c>
      <c r="H354" s="325">
        <v>44340</v>
      </c>
      <c r="I354" s="325">
        <v>44520</v>
      </c>
      <c r="J354" s="316"/>
    </row>
    <row r="355" spans="1:10" s="333" customFormat="1" ht="24" x14ac:dyDescent="0.25">
      <c r="A355" s="317" t="s">
        <v>13846</v>
      </c>
      <c r="B355" s="317" t="s">
        <v>1012</v>
      </c>
      <c r="C355" s="322" t="s">
        <v>7677</v>
      </c>
      <c r="D355" s="322">
        <v>3</v>
      </c>
      <c r="E355" s="412">
        <v>145692.47</v>
      </c>
      <c r="F355" s="322" t="s">
        <v>13845</v>
      </c>
      <c r="G355" s="322" t="s">
        <v>3204</v>
      </c>
      <c r="H355" s="325">
        <v>44300</v>
      </c>
      <c r="I355" s="325">
        <v>44665</v>
      </c>
      <c r="J355" s="316"/>
    </row>
    <row r="356" spans="1:10" s="333" customFormat="1" ht="72" x14ac:dyDescent="0.25">
      <c r="A356" s="317" t="s">
        <v>13844</v>
      </c>
      <c r="B356" s="317" t="s">
        <v>7678</v>
      </c>
      <c r="C356" s="322" t="s">
        <v>7677</v>
      </c>
      <c r="D356" s="322">
        <v>4</v>
      </c>
      <c r="E356" s="412">
        <v>206397.66</v>
      </c>
      <c r="F356" s="322" t="s">
        <v>13843</v>
      </c>
      <c r="G356" s="322" t="s">
        <v>3204</v>
      </c>
      <c r="H356" s="325">
        <v>44544</v>
      </c>
      <c r="I356" s="325">
        <v>44551</v>
      </c>
      <c r="J356" s="316"/>
    </row>
    <row r="357" spans="1:10" s="333" customFormat="1" ht="84" x14ac:dyDescent="0.25">
      <c r="A357" s="317" t="s">
        <v>13842</v>
      </c>
      <c r="B357" s="317" t="s">
        <v>7678</v>
      </c>
      <c r="C357" s="322" t="s">
        <v>7677</v>
      </c>
      <c r="D357" s="322">
        <v>5</v>
      </c>
      <c r="E357" s="412">
        <v>228807</v>
      </c>
      <c r="F357" s="322" t="s">
        <v>13841</v>
      </c>
      <c r="G357" s="322" t="s">
        <v>1385</v>
      </c>
      <c r="H357" s="325">
        <v>44536</v>
      </c>
      <c r="I357" s="325">
        <v>44606</v>
      </c>
      <c r="J357" s="316"/>
    </row>
    <row r="358" spans="1:10" s="333" customFormat="1" ht="84" x14ac:dyDescent="0.25">
      <c r="A358" s="317" t="s">
        <v>13840</v>
      </c>
      <c r="B358" s="317" t="s">
        <v>7678</v>
      </c>
      <c r="C358" s="322" t="s">
        <v>7677</v>
      </c>
      <c r="D358" s="322">
        <v>7</v>
      </c>
      <c r="E358" s="412">
        <v>64000</v>
      </c>
      <c r="F358" s="322" t="s">
        <v>13839</v>
      </c>
      <c r="G358" s="322" t="s">
        <v>3204</v>
      </c>
      <c r="H358" s="325">
        <v>44558</v>
      </c>
      <c r="I358" s="325">
        <v>44606</v>
      </c>
      <c r="J358" s="316"/>
    </row>
    <row r="359" spans="1:10" s="333" customFormat="1" ht="24" x14ac:dyDescent="0.25">
      <c r="A359" s="317" t="s">
        <v>13838</v>
      </c>
      <c r="B359" s="317" t="s">
        <v>7289</v>
      </c>
      <c r="C359" s="322" t="s">
        <v>7677</v>
      </c>
      <c r="D359" s="322">
        <v>1</v>
      </c>
      <c r="E359" s="412">
        <v>164500</v>
      </c>
      <c r="F359" s="322" t="s">
        <v>13837</v>
      </c>
      <c r="G359" s="322" t="s">
        <v>3204</v>
      </c>
      <c r="H359" s="325">
        <v>44551</v>
      </c>
      <c r="I359" s="325">
        <v>44561</v>
      </c>
      <c r="J359" s="316"/>
    </row>
    <row r="360" spans="1:10" s="333" customFormat="1" ht="24" x14ac:dyDescent="0.25">
      <c r="A360" s="317" t="s">
        <v>13836</v>
      </c>
      <c r="B360" s="317" t="s">
        <v>13835</v>
      </c>
      <c r="C360" s="322" t="s">
        <v>7677</v>
      </c>
      <c r="D360" s="322">
        <v>1</v>
      </c>
      <c r="E360" s="412">
        <v>194275.20000000001</v>
      </c>
      <c r="F360" s="322" t="s">
        <v>13834</v>
      </c>
      <c r="G360" s="322" t="s">
        <v>1385</v>
      </c>
      <c r="H360" s="325">
        <v>44490</v>
      </c>
      <c r="I360" s="325">
        <v>44530</v>
      </c>
      <c r="J360" s="316"/>
    </row>
    <row r="361" spans="1:10" s="333" customFormat="1" ht="25.9" customHeight="1" x14ac:dyDescent="0.25">
      <c r="A361" s="327" t="s">
        <v>1659</v>
      </c>
      <c r="B361" s="326"/>
      <c r="C361" s="326"/>
      <c r="D361" s="326"/>
      <c r="E361" s="422">
        <f>SUM(E362:E459)</f>
        <v>5001678.6899999995</v>
      </c>
      <c r="F361" s="326"/>
      <c r="G361" s="326"/>
      <c r="H361" s="326"/>
      <c r="I361" s="326"/>
      <c r="J361" s="326"/>
    </row>
    <row r="362" spans="1:10" s="333" customFormat="1" ht="31.9" customHeight="1" x14ac:dyDescent="0.25">
      <c r="A362" s="435" t="s">
        <v>13833</v>
      </c>
      <c r="B362" s="436" t="s">
        <v>2018</v>
      </c>
      <c r="C362" s="322" t="s">
        <v>7535</v>
      </c>
      <c r="D362" s="436">
        <v>340</v>
      </c>
      <c r="E362" s="437">
        <v>28380.799999999999</v>
      </c>
      <c r="F362" s="435" t="s">
        <v>13832</v>
      </c>
      <c r="G362" s="322" t="s">
        <v>1813</v>
      </c>
      <c r="H362" s="316"/>
      <c r="I362" s="316"/>
      <c r="J362" s="316"/>
    </row>
    <row r="363" spans="1:10" s="333" customFormat="1" ht="31.9" customHeight="1" x14ac:dyDescent="0.25">
      <c r="A363" s="435" t="s">
        <v>13831</v>
      </c>
      <c r="B363" s="436" t="s">
        <v>7526</v>
      </c>
      <c r="C363" s="322" t="s">
        <v>7535</v>
      </c>
      <c r="D363" s="436">
        <v>153</v>
      </c>
      <c r="E363" s="437">
        <v>23061.97</v>
      </c>
      <c r="F363" s="435" t="s">
        <v>7674</v>
      </c>
      <c r="G363" s="322" t="s">
        <v>1813</v>
      </c>
      <c r="H363" s="316"/>
      <c r="I363" s="316"/>
      <c r="J363" s="316"/>
    </row>
    <row r="364" spans="1:10" s="333" customFormat="1" ht="31.9" customHeight="1" x14ac:dyDescent="0.25">
      <c r="A364" s="435" t="s">
        <v>13830</v>
      </c>
      <c r="B364" s="436" t="s">
        <v>2018</v>
      </c>
      <c r="C364" s="322" t="s">
        <v>7535</v>
      </c>
      <c r="D364" s="436">
        <v>45</v>
      </c>
      <c r="E364" s="437">
        <v>26240</v>
      </c>
      <c r="F364" s="435" t="s">
        <v>13819</v>
      </c>
      <c r="G364" s="322" t="s">
        <v>1813</v>
      </c>
      <c r="H364" s="316"/>
      <c r="I364" s="316"/>
      <c r="J364" s="316"/>
    </row>
    <row r="365" spans="1:10" s="333" customFormat="1" ht="48" x14ac:dyDescent="0.25">
      <c r="A365" s="435" t="s">
        <v>13829</v>
      </c>
      <c r="B365" s="436" t="s">
        <v>2018</v>
      </c>
      <c r="C365" s="322" t="s">
        <v>7535</v>
      </c>
      <c r="D365" s="436">
        <v>46</v>
      </c>
      <c r="E365" s="437">
        <v>18000</v>
      </c>
      <c r="F365" s="435" t="s">
        <v>13819</v>
      </c>
      <c r="G365" s="322" t="s">
        <v>1813</v>
      </c>
      <c r="H365" s="316"/>
      <c r="I365" s="316"/>
      <c r="J365" s="316"/>
    </row>
    <row r="366" spans="1:10" s="333" customFormat="1" ht="31.9" customHeight="1" x14ac:dyDescent="0.25">
      <c r="A366" s="435" t="s">
        <v>13828</v>
      </c>
      <c r="B366" s="436" t="s">
        <v>2018</v>
      </c>
      <c r="C366" s="322" t="s">
        <v>7535</v>
      </c>
      <c r="D366" s="436">
        <v>49</v>
      </c>
      <c r="E366" s="437">
        <v>18700</v>
      </c>
      <c r="F366" s="435" t="s">
        <v>13827</v>
      </c>
      <c r="G366" s="322" t="s">
        <v>1813</v>
      </c>
      <c r="H366" s="316"/>
      <c r="I366" s="316"/>
      <c r="J366" s="316"/>
    </row>
    <row r="367" spans="1:10" s="333" customFormat="1" ht="31.9" customHeight="1" x14ac:dyDescent="0.25">
      <c r="A367" s="435" t="s">
        <v>13826</v>
      </c>
      <c r="B367" s="436" t="s">
        <v>2018</v>
      </c>
      <c r="C367" s="322" t="s">
        <v>7535</v>
      </c>
      <c r="D367" s="436">
        <v>50</v>
      </c>
      <c r="E367" s="437">
        <v>22448</v>
      </c>
      <c r="F367" s="435" t="s">
        <v>13776</v>
      </c>
      <c r="G367" s="322" t="s">
        <v>1813</v>
      </c>
      <c r="H367" s="316"/>
      <c r="I367" s="316"/>
      <c r="J367" s="316"/>
    </row>
    <row r="368" spans="1:10" s="333" customFormat="1" ht="31.9" customHeight="1" x14ac:dyDescent="0.25">
      <c r="A368" s="435" t="s">
        <v>13825</v>
      </c>
      <c r="B368" s="436" t="s">
        <v>2018</v>
      </c>
      <c r="C368" s="322" t="s">
        <v>7535</v>
      </c>
      <c r="D368" s="436">
        <v>98</v>
      </c>
      <c r="E368" s="437">
        <v>22735</v>
      </c>
      <c r="F368" s="435" t="s">
        <v>13824</v>
      </c>
      <c r="G368" s="322" t="s">
        <v>1813</v>
      </c>
      <c r="H368" s="316"/>
      <c r="I368" s="316"/>
      <c r="J368" s="316"/>
    </row>
    <row r="369" spans="1:10" s="333" customFormat="1" ht="31.9" customHeight="1" x14ac:dyDescent="0.25">
      <c r="A369" s="435" t="s">
        <v>13823</v>
      </c>
      <c r="B369" s="436" t="s">
        <v>2018</v>
      </c>
      <c r="C369" s="322" t="s">
        <v>7535</v>
      </c>
      <c r="D369" s="436">
        <v>99</v>
      </c>
      <c r="E369" s="437">
        <v>22954</v>
      </c>
      <c r="F369" s="435" t="s">
        <v>13784</v>
      </c>
      <c r="G369" s="322" t="s">
        <v>1813</v>
      </c>
      <c r="H369" s="316"/>
      <c r="I369" s="316"/>
      <c r="J369" s="316"/>
    </row>
    <row r="370" spans="1:10" s="333" customFormat="1" ht="31.9" customHeight="1" x14ac:dyDescent="0.25">
      <c r="A370" s="435" t="s">
        <v>13822</v>
      </c>
      <c r="B370" s="436" t="s">
        <v>2018</v>
      </c>
      <c r="C370" s="322" t="s">
        <v>7535</v>
      </c>
      <c r="D370" s="436">
        <v>107</v>
      </c>
      <c r="E370" s="437">
        <v>26400</v>
      </c>
      <c r="F370" s="435" t="s">
        <v>13750</v>
      </c>
      <c r="G370" s="322" t="s">
        <v>1813</v>
      </c>
      <c r="H370" s="316"/>
      <c r="I370" s="316"/>
      <c r="J370" s="316"/>
    </row>
    <row r="371" spans="1:10" s="333" customFormat="1" ht="31.9" customHeight="1" x14ac:dyDescent="0.25">
      <c r="A371" s="435" t="s">
        <v>13821</v>
      </c>
      <c r="B371" s="436" t="s">
        <v>2018</v>
      </c>
      <c r="C371" s="322" t="s">
        <v>7535</v>
      </c>
      <c r="D371" s="436">
        <v>108</v>
      </c>
      <c r="E371" s="437">
        <v>18000</v>
      </c>
      <c r="F371" s="435" t="s">
        <v>13819</v>
      </c>
      <c r="G371" s="322" t="s">
        <v>1813</v>
      </c>
      <c r="H371" s="316"/>
      <c r="I371" s="316"/>
      <c r="J371" s="316"/>
    </row>
    <row r="372" spans="1:10" s="333" customFormat="1" ht="31.9" customHeight="1" x14ac:dyDescent="0.25">
      <c r="A372" s="435" t="s">
        <v>13820</v>
      </c>
      <c r="B372" s="436" t="s">
        <v>2018</v>
      </c>
      <c r="C372" s="322" t="s">
        <v>7535</v>
      </c>
      <c r="D372" s="436">
        <v>115</v>
      </c>
      <c r="E372" s="437">
        <v>32405.599999999999</v>
      </c>
      <c r="F372" s="435" t="s">
        <v>13819</v>
      </c>
      <c r="G372" s="322" t="s">
        <v>1813</v>
      </c>
      <c r="H372" s="316"/>
      <c r="I372" s="316"/>
      <c r="J372" s="316"/>
    </row>
    <row r="373" spans="1:10" s="333" customFormat="1" ht="31.9" customHeight="1" x14ac:dyDescent="0.25">
      <c r="A373" s="435" t="s">
        <v>13818</v>
      </c>
      <c r="B373" s="436" t="s">
        <v>2018</v>
      </c>
      <c r="C373" s="322" t="s">
        <v>7535</v>
      </c>
      <c r="D373" s="436">
        <v>118</v>
      </c>
      <c r="E373" s="437">
        <v>18750</v>
      </c>
      <c r="F373" s="435" t="s">
        <v>13697</v>
      </c>
      <c r="G373" s="322" t="s">
        <v>1813</v>
      </c>
      <c r="H373" s="316"/>
      <c r="I373" s="316"/>
      <c r="J373" s="316"/>
    </row>
    <row r="374" spans="1:10" s="333" customFormat="1" ht="31.9" customHeight="1" x14ac:dyDescent="0.25">
      <c r="A374" s="435" t="s">
        <v>13817</v>
      </c>
      <c r="B374" s="436" t="s">
        <v>1079</v>
      </c>
      <c r="C374" s="322" t="s">
        <v>7535</v>
      </c>
      <c r="D374" s="436">
        <v>134</v>
      </c>
      <c r="E374" s="437">
        <v>219400</v>
      </c>
      <c r="F374" s="435" t="s">
        <v>13816</v>
      </c>
      <c r="G374" s="322" t="s">
        <v>1813</v>
      </c>
      <c r="H374" s="316"/>
      <c r="I374" s="316"/>
      <c r="J374" s="316"/>
    </row>
    <row r="375" spans="1:10" s="333" customFormat="1" ht="31.9" customHeight="1" x14ac:dyDescent="0.25">
      <c r="A375" s="435" t="s">
        <v>13815</v>
      </c>
      <c r="B375" s="436" t="s">
        <v>1079</v>
      </c>
      <c r="C375" s="322" t="s">
        <v>7535</v>
      </c>
      <c r="D375" s="436">
        <v>158</v>
      </c>
      <c r="E375" s="437">
        <v>106560</v>
      </c>
      <c r="F375" s="435" t="s">
        <v>13814</v>
      </c>
      <c r="G375" s="322" t="s">
        <v>1813</v>
      </c>
      <c r="H375" s="316"/>
      <c r="I375" s="316"/>
      <c r="J375" s="316"/>
    </row>
    <row r="376" spans="1:10" s="333" customFormat="1" ht="31.9" customHeight="1" x14ac:dyDescent="0.25">
      <c r="A376" s="435" t="s">
        <v>13813</v>
      </c>
      <c r="B376" s="436" t="s">
        <v>1079</v>
      </c>
      <c r="C376" s="322" t="s">
        <v>7535</v>
      </c>
      <c r="D376" s="436">
        <v>169</v>
      </c>
      <c r="E376" s="437">
        <v>154434</v>
      </c>
      <c r="F376" s="435" t="s">
        <v>13770</v>
      </c>
      <c r="G376" s="322" t="s">
        <v>1813</v>
      </c>
      <c r="H376" s="316"/>
      <c r="I376" s="316"/>
      <c r="J376" s="316"/>
    </row>
    <row r="377" spans="1:10" s="333" customFormat="1" ht="31.9" customHeight="1" x14ac:dyDescent="0.25">
      <c r="A377" s="435" t="s">
        <v>13812</v>
      </c>
      <c r="B377" s="436" t="s">
        <v>1079</v>
      </c>
      <c r="C377" s="322" t="s">
        <v>7535</v>
      </c>
      <c r="D377" s="436">
        <v>198</v>
      </c>
      <c r="E377" s="437">
        <v>144741.29999999999</v>
      </c>
      <c r="F377" s="435" t="s">
        <v>7670</v>
      </c>
      <c r="G377" s="322" t="s">
        <v>1813</v>
      </c>
      <c r="H377" s="316"/>
      <c r="I377" s="316"/>
      <c r="J377" s="316"/>
    </row>
    <row r="378" spans="1:10" s="333" customFormat="1" ht="24" x14ac:dyDescent="0.25">
      <c r="A378" s="435" t="s">
        <v>13811</v>
      </c>
      <c r="B378" s="436" t="s">
        <v>1079</v>
      </c>
      <c r="C378" s="322" t="s">
        <v>7535</v>
      </c>
      <c r="D378" s="436">
        <v>199</v>
      </c>
      <c r="E378" s="437">
        <v>62930</v>
      </c>
      <c r="F378" s="435" t="s">
        <v>7670</v>
      </c>
      <c r="G378" s="322" t="s">
        <v>1813</v>
      </c>
      <c r="H378" s="316"/>
      <c r="I378" s="316"/>
      <c r="J378" s="316"/>
    </row>
    <row r="379" spans="1:10" s="333" customFormat="1" ht="31.9" customHeight="1" x14ac:dyDescent="0.25">
      <c r="A379" s="435" t="s">
        <v>13810</v>
      </c>
      <c r="B379" s="436" t="s">
        <v>2018</v>
      </c>
      <c r="C379" s="322" t="s">
        <v>7535</v>
      </c>
      <c r="D379" s="436">
        <v>200</v>
      </c>
      <c r="E379" s="437">
        <v>32750</v>
      </c>
      <c r="F379" s="435" t="s">
        <v>13809</v>
      </c>
      <c r="G379" s="322" t="s">
        <v>1813</v>
      </c>
      <c r="H379" s="316"/>
      <c r="I379" s="316"/>
      <c r="J379" s="316"/>
    </row>
    <row r="380" spans="1:10" s="333" customFormat="1" ht="31.9" customHeight="1" x14ac:dyDescent="0.25">
      <c r="A380" s="435" t="s">
        <v>13808</v>
      </c>
      <c r="B380" s="436" t="s">
        <v>1079</v>
      </c>
      <c r="C380" s="322" t="s">
        <v>7535</v>
      </c>
      <c r="D380" s="436">
        <v>201</v>
      </c>
      <c r="E380" s="437">
        <v>170000</v>
      </c>
      <c r="F380" s="435" t="s">
        <v>13807</v>
      </c>
      <c r="G380" s="322" t="s">
        <v>1813</v>
      </c>
      <c r="H380" s="316"/>
      <c r="I380" s="316"/>
      <c r="J380" s="316"/>
    </row>
    <row r="381" spans="1:10" s="333" customFormat="1" ht="31.9" customHeight="1" x14ac:dyDescent="0.25">
      <c r="A381" s="435" t="s">
        <v>13806</v>
      </c>
      <c r="B381" s="436" t="s">
        <v>2018</v>
      </c>
      <c r="C381" s="322" t="s">
        <v>7535</v>
      </c>
      <c r="D381" s="436">
        <v>222</v>
      </c>
      <c r="E381" s="437">
        <v>23440</v>
      </c>
      <c r="F381" s="435" t="s">
        <v>7652</v>
      </c>
      <c r="G381" s="322" t="s">
        <v>1813</v>
      </c>
      <c r="H381" s="316"/>
      <c r="I381" s="316"/>
      <c r="J381" s="316"/>
    </row>
    <row r="382" spans="1:10" s="333" customFormat="1" ht="31.9" customHeight="1" x14ac:dyDescent="0.25">
      <c r="A382" s="435" t="s">
        <v>13805</v>
      </c>
      <c r="B382" s="436" t="s">
        <v>2018</v>
      </c>
      <c r="C382" s="322" t="s">
        <v>7535</v>
      </c>
      <c r="D382" s="436">
        <v>229</v>
      </c>
      <c r="E382" s="437">
        <v>32776.199999999997</v>
      </c>
      <c r="F382" s="435" t="s">
        <v>7652</v>
      </c>
      <c r="G382" s="322" t="s">
        <v>1813</v>
      </c>
      <c r="H382" s="316"/>
      <c r="I382" s="316"/>
      <c r="J382" s="316"/>
    </row>
    <row r="383" spans="1:10" s="333" customFormat="1" ht="31.9" customHeight="1" x14ac:dyDescent="0.25">
      <c r="A383" s="435" t="s">
        <v>13804</v>
      </c>
      <c r="B383" s="436" t="s">
        <v>2018</v>
      </c>
      <c r="C383" s="322" t="s">
        <v>7535</v>
      </c>
      <c r="D383" s="436">
        <v>232</v>
      </c>
      <c r="E383" s="437">
        <v>31800</v>
      </c>
      <c r="F383" s="435" t="s">
        <v>13803</v>
      </c>
      <c r="G383" s="322" t="s">
        <v>1813</v>
      </c>
      <c r="H383" s="316"/>
      <c r="I383" s="316"/>
      <c r="J383" s="316"/>
    </row>
    <row r="384" spans="1:10" s="333" customFormat="1" ht="31.9" customHeight="1" x14ac:dyDescent="0.25">
      <c r="A384" s="435" t="s">
        <v>13802</v>
      </c>
      <c r="B384" s="436" t="s">
        <v>7526</v>
      </c>
      <c r="C384" s="322" t="s">
        <v>7535</v>
      </c>
      <c r="D384" s="436">
        <v>252</v>
      </c>
      <c r="E384" s="437">
        <v>141016.56</v>
      </c>
      <c r="F384" s="435" t="s">
        <v>13801</v>
      </c>
      <c r="G384" s="322" t="s">
        <v>1813</v>
      </c>
      <c r="H384" s="316"/>
      <c r="I384" s="316"/>
      <c r="J384" s="316"/>
    </row>
    <row r="385" spans="1:10" s="333" customFormat="1" ht="31.9" customHeight="1" x14ac:dyDescent="0.25">
      <c r="A385" s="435" t="s">
        <v>13800</v>
      </c>
      <c r="B385" s="436" t="s">
        <v>7526</v>
      </c>
      <c r="C385" s="322" t="s">
        <v>7535</v>
      </c>
      <c r="D385" s="436">
        <v>267</v>
      </c>
      <c r="E385" s="437">
        <v>97642.05</v>
      </c>
      <c r="F385" s="435" t="s">
        <v>13731</v>
      </c>
      <c r="G385" s="322" t="s">
        <v>1813</v>
      </c>
      <c r="H385" s="316"/>
      <c r="I385" s="316"/>
      <c r="J385" s="316"/>
    </row>
    <row r="386" spans="1:10" s="333" customFormat="1" ht="31.9" customHeight="1" x14ac:dyDescent="0.25">
      <c r="A386" s="435" t="s">
        <v>13799</v>
      </c>
      <c r="B386" s="436" t="s">
        <v>2018</v>
      </c>
      <c r="C386" s="322" t="s">
        <v>7535</v>
      </c>
      <c r="D386" s="436">
        <v>280</v>
      </c>
      <c r="E386" s="437">
        <v>21900</v>
      </c>
      <c r="F386" s="435" t="s">
        <v>7670</v>
      </c>
      <c r="G386" s="322" t="s">
        <v>1813</v>
      </c>
      <c r="H386" s="316"/>
      <c r="I386" s="316"/>
      <c r="J386" s="316"/>
    </row>
    <row r="387" spans="1:10" s="333" customFormat="1" ht="31.9" customHeight="1" x14ac:dyDescent="0.25">
      <c r="A387" s="435" t="s">
        <v>13798</v>
      </c>
      <c r="B387" s="436" t="s">
        <v>7526</v>
      </c>
      <c r="C387" s="322" t="s">
        <v>7535</v>
      </c>
      <c r="D387" s="436">
        <v>281</v>
      </c>
      <c r="E387" s="437">
        <v>23364</v>
      </c>
      <c r="F387" s="435" t="s">
        <v>13797</v>
      </c>
      <c r="G387" s="322" t="s">
        <v>1813</v>
      </c>
      <c r="H387" s="316"/>
      <c r="I387" s="316"/>
      <c r="J387" s="316"/>
    </row>
    <row r="388" spans="1:10" s="333" customFormat="1" ht="31.9" customHeight="1" x14ac:dyDescent="0.25">
      <c r="A388" s="435" t="s">
        <v>13796</v>
      </c>
      <c r="B388" s="436" t="s">
        <v>2018</v>
      </c>
      <c r="C388" s="322" t="s">
        <v>7535</v>
      </c>
      <c r="D388" s="436">
        <v>288</v>
      </c>
      <c r="E388" s="437">
        <v>19965.2</v>
      </c>
      <c r="F388" s="435" t="s">
        <v>13752</v>
      </c>
      <c r="G388" s="322" t="s">
        <v>1813</v>
      </c>
      <c r="H388" s="316"/>
      <c r="I388" s="316"/>
      <c r="J388" s="316"/>
    </row>
    <row r="389" spans="1:10" s="333" customFormat="1" ht="31.9" customHeight="1" x14ac:dyDescent="0.25">
      <c r="A389" s="435" t="s">
        <v>13795</v>
      </c>
      <c r="B389" s="436" t="s">
        <v>2018</v>
      </c>
      <c r="C389" s="322" t="s">
        <v>7535</v>
      </c>
      <c r="D389" s="436">
        <v>291</v>
      </c>
      <c r="E389" s="437">
        <v>30877</v>
      </c>
      <c r="F389" s="435" t="s">
        <v>13752</v>
      </c>
      <c r="G389" s="322" t="s">
        <v>1813</v>
      </c>
      <c r="H389" s="316"/>
      <c r="I389" s="316"/>
      <c r="J389" s="316"/>
    </row>
    <row r="390" spans="1:10" s="333" customFormat="1" ht="31.9" customHeight="1" x14ac:dyDescent="0.25">
      <c r="A390" s="435" t="s">
        <v>13794</v>
      </c>
      <c r="B390" s="436" t="s">
        <v>7526</v>
      </c>
      <c r="C390" s="322" t="s">
        <v>7535</v>
      </c>
      <c r="D390" s="436">
        <v>294</v>
      </c>
      <c r="E390" s="437">
        <v>105002.3</v>
      </c>
      <c r="F390" s="435" t="s">
        <v>13793</v>
      </c>
      <c r="G390" s="322" t="s">
        <v>1813</v>
      </c>
      <c r="H390" s="316"/>
      <c r="I390" s="316"/>
      <c r="J390" s="316"/>
    </row>
    <row r="391" spans="1:10" s="333" customFormat="1" ht="31.9" customHeight="1" x14ac:dyDescent="0.25">
      <c r="A391" s="435" t="s">
        <v>13792</v>
      </c>
      <c r="B391" s="436" t="s">
        <v>1079</v>
      </c>
      <c r="C391" s="322" t="s">
        <v>7535</v>
      </c>
      <c r="D391" s="436">
        <v>304</v>
      </c>
      <c r="E391" s="437">
        <v>48511</v>
      </c>
      <c r="F391" s="435" t="s">
        <v>13791</v>
      </c>
      <c r="G391" s="322" t="s">
        <v>1813</v>
      </c>
      <c r="H391" s="316"/>
      <c r="I391" s="316"/>
      <c r="J391" s="316"/>
    </row>
    <row r="392" spans="1:10" s="333" customFormat="1" ht="31.9" customHeight="1" x14ac:dyDescent="0.25">
      <c r="A392" s="435" t="s">
        <v>13790</v>
      </c>
      <c r="B392" s="436" t="s">
        <v>2018</v>
      </c>
      <c r="C392" s="322" t="s">
        <v>7535</v>
      </c>
      <c r="D392" s="436">
        <v>337</v>
      </c>
      <c r="E392" s="437">
        <v>26785</v>
      </c>
      <c r="F392" s="435" t="s">
        <v>13697</v>
      </c>
      <c r="G392" s="322" t="s">
        <v>1813</v>
      </c>
      <c r="H392" s="316"/>
      <c r="I392" s="316"/>
      <c r="J392" s="316"/>
    </row>
    <row r="393" spans="1:10" s="333" customFormat="1" ht="31.9" customHeight="1" x14ac:dyDescent="0.25">
      <c r="A393" s="435" t="s">
        <v>13789</v>
      </c>
      <c r="B393" s="436" t="s">
        <v>2018</v>
      </c>
      <c r="C393" s="322" t="s">
        <v>7535</v>
      </c>
      <c r="D393" s="436">
        <v>361</v>
      </c>
      <c r="E393" s="437">
        <v>32000</v>
      </c>
      <c r="F393" s="435" t="s">
        <v>7670</v>
      </c>
      <c r="G393" s="322" t="s">
        <v>1813</v>
      </c>
      <c r="H393" s="316"/>
      <c r="I393" s="316"/>
      <c r="J393" s="316"/>
    </row>
    <row r="394" spans="1:10" s="333" customFormat="1" ht="31.9" customHeight="1" x14ac:dyDescent="0.25">
      <c r="A394" s="435" t="s">
        <v>13788</v>
      </c>
      <c r="B394" s="436" t="s">
        <v>2018</v>
      </c>
      <c r="C394" s="322" t="s">
        <v>7535</v>
      </c>
      <c r="D394" s="436">
        <v>362</v>
      </c>
      <c r="E394" s="437">
        <v>18000</v>
      </c>
      <c r="F394" s="435" t="s">
        <v>13697</v>
      </c>
      <c r="G394" s="322" t="s">
        <v>1813</v>
      </c>
      <c r="H394" s="316"/>
      <c r="I394" s="316"/>
      <c r="J394" s="316"/>
    </row>
    <row r="395" spans="1:10" s="333" customFormat="1" ht="31.9" customHeight="1" x14ac:dyDescent="0.25">
      <c r="A395" s="435" t="s">
        <v>13787</v>
      </c>
      <c r="B395" s="436" t="s">
        <v>2018</v>
      </c>
      <c r="C395" s="322" t="s">
        <v>7535</v>
      </c>
      <c r="D395" s="436">
        <v>383</v>
      </c>
      <c r="E395" s="437">
        <v>35100</v>
      </c>
      <c r="F395" s="435" t="s">
        <v>13772</v>
      </c>
      <c r="G395" s="322" t="s">
        <v>1813</v>
      </c>
      <c r="H395" s="316"/>
      <c r="I395" s="316"/>
      <c r="J395" s="316"/>
    </row>
    <row r="396" spans="1:10" s="333" customFormat="1" ht="31.9" customHeight="1" x14ac:dyDescent="0.25">
      <c r="A396" s="435" t="s">
        <v>13786</v>
      </c>
      <c r="B396" s="436" t="s">
        <v>2018</v>
      </c>
      <c r="C396" s="322" t="s">
        <v>7535</v>
      </c>
      <c r="D396" s="436">
        <v>384</v>
      </c>
      <c r="E396" s="437">
        <v>25715</v>
      </c>
      <c r="F396" s="435" t="s">
        <v>7652</v>
      </c>
      <c r="G396" s="322" t="s">
        <v>1813</v>
      </c>
      <c r="H396" s="316"/>
      <c r="I396" s="316"/>
      <c r="J396" s="316"/>
    </row>
    <row r="397" spans="1:10" s="333" customFormat="1" ht="31.9" customHeight="1" x14ac:dyDescent="0.25">
      <c r="A397" s="435" t="s">
        <v>13785</v>
      </c>
      <c r="B397" s="436" t="s">
        <v>2018</v>
      </c>
      <c r="C397" s="322" t="s">
        <v>7535</v>
      </c>
      <c r="D397" s="436">
        <v>385</v>
      </c>
      <c r="E397" s="437">
        <v>34676</v>
      </c>
      <c r="F397" s="435" t="s">
        <v>13784</v>
      </c>
      <c r="G397" s="322" t="s">
        <v>1813</v>
      </c>
      <c r="H397" s="316"/>
      <c r="I397" s="316"/>
      <c r="J397" s="316"/>
    </row>
    <row r="398" spans="1:10" s="333" customFormat="1" ht="31.9" customHeight="1" x14ac:dyDescent="0.25">
      <c r="A398" s="435" t="s">
        <v>13783</v>
      </c>
      <c r="B398" s="436" t="s">
        <v>2018</v>
      </c>
      <c r="C398" s="322" t="s">
        <v>7535</v>
      </c>
      <c r="D398" s="436">
        <v>393</v>
      </c>
      <c r="E398" s="437">
        <v>20050</v>
      </c>
      <c r="F398" s="435" t="s">
        <v>13782</v>
      </c>
      <c r="G398" s="322" t="s">
        <v>1813</v>
      </c>
      <c r="H398" s="316"/>
      <c r="I398" s="316"/>
      <c r="J398" s="316"/>
    </row>
    <row r="399" spans="1:10" s="333" customFormat="1" ht="31.9" customHeight="1" x14ac:dyDescent="0.25">
      <c r="A399" s="435" t="s">
        <v>13781</v>
      </c>
      <c r="B399" s="436" t="s">
        <v>1079</v>
      </c>
      <c r="C399" s="322" t="s">
        <v>7535</v>
      </c>
      <c r="D399" s="436">
        <v>400</v>
      </c>
      <c r="E399" s="437">
        <v>79450</v>
      </c>
      <c r="F399" s="435" t="s">
        <v>13780</v>
      </c>
      <c r="G399" s="322" t="s">
        <v>1813</v>
      </c>
      <c r="H399" s="316"/>
      <c r="I399" s="316"/>
      <c r="J399" s="316"/>
    </row>
    <row r="400" spans="1:10" s="333" customFormat="1" ht="31.9" customHeight="1" x14ac:dyDescent="0.25">
      <c r="A400" s="435" t="s">
        <v>13779</v>
      </c>
      <c r="B400" s="436" t="s">
        <v>2018</v>
      </c>
      <c r="C400" s="322" t="s">
        <v>7535</v>
      </c>
      <c r="D400" s="436">
        <v>402</v>
      </c>
      <c r="E400" s="437">
        <v>30983.8</v>
      </c>
      <c r="F400" s="435" t="s">
        <v>13778</v>
      </c>
      <c r="G400" s="322" t="s">
        <v>1813</v>
      </c>
      <c r="H400" s="316"/>
      <c r="I400" s="316"/>
      <c r="J400" s="316"/>
    </row>
    <row r="401" spans="1:10" s="333" customFormat="1" ht="31.9" customHeight="1" x14ac:dyDescent="0.25">
      <c r="A401" s="435" t="s">
        <v>13777</v>
      </c>
      <c r="B401" s="436" t="s">
        <v>2018</v>
      </c>
      <c r="C401" s="322" t="s">
        <v>7535</v>
      </c>
      <c r="D401" s="436">
        <v>59</v>
      </c>
      <c r="E401" s="437">
        <v>21682</v>
      </c>
      <c r="F401" s="435" t="s">
        <v>13776</v>
      </c>
      <c r="G401" s="322" t="s">
        <v>1813</v>
      </c>
      <c r="H401" s="316"/>
      <c r="I401" s="316"/>
      <c r="J401" s="316"/>
    </row>
    <row r="402" spans="1:10" s="333" customFormat="1" ht="60" x14ac:dyDescent="0.25">
      <c r="A402" s="435" t="s">
        <v>13775</v>
      </c>
      <c r="B402" s="436" t="s">
        <v>2018</v>
      </c>
      <c r="C402" s="322" t="s">
        <v>7535</v>
      </c>
      <c r="D402" s="436">
        <v>62</v>
      </c>
      <c r="E402" s="437">
        <v>24900</v>
      </c>
      <c r="F402" s="435" t="s">
        <v>13774</v>
      </c>
      <c r="G402" s="322" t="s">
        <v>1813</v>
      </c>
      <c r="H402" s="316"/>
      <c r="I402" s="316"/>
      <c r="J402" s="316"/>
    </row>
    <row r="403" spans="1:10" s="333" customFormat="1" ht="31.9" customHeight="1" x14ac:dyDescent="0.25">
      <c r="A403" s="435" t="s">
        <v>13773</v>
      </c>
      <c r="B403" s="436" t="s">
        <v>2018</v>
      </c>
      <c r="C403" s="322" t="s">
        <v>7535</v>
      </c>
      <c r="D403" s="436">
        <v>64</v>
      </c>
      <c r="E403" s="437">
        <v>22819.9</v>
      </c>
      <c r="F403" s="435" t="s">
        <v>13772</v>
      </c>
      <c r="G403" s="322" t="s">
        <v>1813</v>
      </c>
      <c r="H403" s="316"/>
      <c r="I403" s="316"/>
      <c r="J403" s="316"/>
    </row>
    <row r="404" spans="1:10" s="333" customFormat="1" ht="31.9" customHeight="1" x14ac:dyDescent="0.25">
      <c r="A404" s="435" t="s">
        <v>13771</v>
      </c>
      <c r="B404" s="436" t="s">
        <v>2018</v>
      </c>
      <c r="C404" s="322" t="s">
        <v>7535</v>
      </c>
      <c r="D404" s="436">
        <v>67</v>
      </c>
      <c r="E404" s="437">
        <v>22840</v>
      </c>
      <c r="F404" s="435" t="s">
        <v>13770</v>
      </c>
      <c r="G404" s="322" t="s">
        <v>1813</v>
      </c>
      <c r="H404" s="316"/>
      <c r="I404" s="316"/>
      <c r="J404" s="316"/>
    </row>
    <row r="405" spans="1:10" s="333" customFormat="1" ht="31.9" customHeight="1" x14ac:dyDescent="0.25">
      <c r="A405" s="435" t="s">
        <v>13769</v>
      </c>
      <c r="B405" s="436" t="s">
        <v>2018</v>
      </c>
      <c r="C405" s="322" t="s">
        <v>7535</v>
      </c>
      <c r="D405" s="436">
        <v>76</v>
      </c>
      <c r="E405" s="437">
        <v>32000</v>
      </c>
      <c r="F405" s="435" t="s">
        <v>13768</v>
      </c>
      <c r="G405" s="322" t="s">
        <v>1813</v>
      </c>
      <c r="H405" s="316"/>
      <c r="I405" s="316"/>
      <c r="J405" s="316"/>
    </row>
    <row r="406" spans="1:10" s="333" customFormat="1" ht="31.9" customHeight="1" x14ac:dyDescent="0.25">
      <c r="A406" s="435" t="s">
        <v>13767</v>
      </c>
      <c r="B406" s="436" t="s">
        <v>2018</v>
      </c>
      <c r="C406" s="322" t="s">
        <v>7535</v>
      </c>
      <c r="D406" s="436">
        <v>77</v>
      </c>
      <c r="E406" s="437">
        <v>26352</v>
      </c>
      <c r="F406" s="435" t="s">
        <v>13766</v>
      </c>
      <c r="G406" s="322" t="s">
        <v>1813</v>
      </c>
      <c r="H406" s="316"/>
      <c r="I406" s="316"/>
      <c r="J406" s="316"/>
    </row>
    <row r="407" spans="1:10" s="333" customFormat="1" ht="31.9" customHeight="1" x14ac:dyDescent="0.25">
      <c r="A407" s="435" t="s">
        <v>13765</v>
      </c>
      <c r="B407" s="436" t="s">
        <v>2018</v>
      </c>
      <c r="C407" s="322" t="s">
        <v>7535</v>
      </c>
      <c r="D407" s="436">
        <v>78</v>
      </c>
      <c r="E407" s="437">
        <v>17500</v>
      </c>
      <c r="F407" s="435" t="s">
        <v>13748</v>
      </c>
      <c r="G407" s="322" t="s">
        <v>1813</v>
      </c>
      <c r="H407" s="316"/>
      <c r="I407" s="316"/>
      <c r="J407" s="316"/>
    </row>
    <row r="408" spans="1:10" s="333" customFormat="1" ht="31.9" customHeight="1" x14ac:dyDescent="0.25">
      <c r="A408" s="435" t="s">
        <v>13764</v>
      </c>
      <c r="B408" s="436" t="s">
        <v>2018</v>
      </c>
      <c r="C408" s="322" t="s">
        <v>7535</v>
      </c>
      <c r="D408" s="436">
        <v>85</v>
      </c>
      <c r="E408" s="437">
        <v>34560</v>
      </c>
      <c r="F408" s="435" t="s">
        <v>7539</v>
      </c>
      <c r="G408" s="322" t="s">
        <v>1813</v>
      </c>
      <c r="H408" s="316"/>
      <c r="I408" s="316"/>
      <c r="J408" s="316"/>
    </row>
    <row r="409" spans="1:10" s="333" customFormat="1" ht="31.9" customHeight="1" x14ac:dyDescent="0.25">
      <c r="A409" s="435" t="s">
        <v>13763</v>
      </c>
      <c r="B409" s="436" t="s">
        <v>2018</v>
      </c>
      <c r="C409" s="322" t="s">
        <v>7535</v>
      </c>
      <c r="D409" s="436">
        <v>87</v>
      </c>
      <c r="E409" s="437">
        <v>20105</v>
      </c>
      <c r="F409" s="435" t="s">
        <v>13762</v>
      </c>
      <c r="G409" s="322" t="s">
        <v>1813</v>
      </c>
      <c r="H409" s="316"/>
      <c r="I409" s="316"/>
      <c r="J409" s="316"/>
    </row>
    <row r="410" spans="1:10" s="333" customFormat="1" ht="31.9" customHeight="1" x14ac:dyDescent="0.25">
      <c r="A410" s="435" t="s">
        <v>13761</v>
      </c>
      <c r="B410" s="436" t="s">
        <v>2018</v>
      </c>
      <c r="C410" s="322" t="s">
        <v>7535</v>
      </c>
      <c r="D410" s="436">
        <v>89</v>
      </c>
      <c r="E410" s="437">
        <v>34575</v>
      </c>
      <c r="F410" s="435" t="s">
        <v>7539</v>
      </c>
      <c r="G410" s="322" t="s">
        <v>1813</v>
      </c>
      <c r="H410" s="316"/>
      <c r="I410" s="316"/>
      <c r="J410" s="316"/>
    </row>
    <row r="411" spans="1:10" s="333" customFormat="1" ht="31.9" customHeight="1" x14ac:dyDescent="0.25">
      <c r="A411" s="435" t="s">
        <v>13760</v>
      </c>
      <c r="B411" s="436" t="s">
        <v>1079</v>
      </c>
      <c r="C411" s="322" t="s">
        <v>7535</v>
      </c>
      <c r="D411" s="436">
        <v>95</v>
      </c>
      <c r="E411" s="437">
        <v>150000</v>
      </c>
      <c r="F411" s="435" t="s">
        <v>13759</v>
      </c>
      <c r="G411" s="322" t="s">
        <v>1813</v>
      </c>
      <c r="H411" s="316"/>
      <c r="I411" s="316"/>
      <c r="J411" s="316"/>
    </row>
    <row r="412" spans="1:10" s="333" customFormat="1" ht="31.9" customHeight="1" x14ac:dyDescent="0.25">
      <c r="A412" s="435" t="s">
        <v>13758</v>
      </c>
      <c r="B412" s="436" t="s">
        <v>2018</v>
      </c>
      <c r="C412" s="322" t="s">
        <v>7535</v>
      </c>
      <c r="D412" s="436">
        <v>119</v>
      </c>
      <c r="E412" s="437">
        <v>33200</v>
      </c>
      <c r="F412" s="435" t="s">
        <v>13757</v>
      </c>
      <c r="G412" s="322" t="s">
        <v>1813</v>
      </c>
      <c r="H412" s="316"/>
      <c r="I412" s="316"/>
      <c r="J412" s="316"/>
    </row>
    <row r="413" spans="1:10" s="333" customFormat="1" ht="31.9" customHeight="1" x14ac:dyDescent="0.25">
      <c r="A413" s="435" t="s">
        <v>13756</v>
      </c>
      <c r="B413" s="436" t="s">
        <v>2018</v>
      </c>
      <c r="C413" s="322" t="s">
        <v>7535</v>
      </c>
      <c r="D413" s="436">
        <v>168</v>
      </c>
      <c r="E413" s="437">
        <v>18672</v>
      </c>
      <c r="F413" s="435" t="s">
        <v>13755</v>
      </c>
      <c r="G413" s="322" t="s">
        <v>1813</v>
      </c>
      <c r="H413" s="316"/>
      <c r="I413" s="316"/>
      <c r="J413" s="316"/>
    </row>
    <row r="414" spans="1:10" s="333" customFormat="1" ht="31.9" customHeight="1" x14ac:dyDescent="0.25">
      <c r="A414" s="435" t="s">
        <v>13754</v>
      </c>
      <c r="B414" s="436" t="s">
        <v>2018</v>
      </c>
      <c r="C414" s="322" t="s">
        <v>7535</v>
      </c>
      <c r="D414" s="436">
        <v>172</v>
      </c>
      <c r="E414" s="437">
        <v>20436.5</v>
      </c>
      <c r="F414" s="435" t="s">
        <v>7624</v>
      </c>
      <c r="G414" s="322" t="s">
        <v>1813</v>
      </c>
      <c r="H414" s="316"/>
      <c r="I414" s="316"/>
      <c r="J414" s="316"/>
    </row>
    <row r="415" spans="1:10" s="333" customFormat="1" ht="31.9" customHeight="1" x14ac:dyDescent="0.25">
      <c r="A415" s="435" t="s">
        <v>13753</v>
      </c>
      <c r="B415" s="436" t="s">
        <v>2018</v>
      </c>
      <c r="C415" s="322" t="s">
        <v>7535</v>
      </c>
      <c r="D415" s="436">
        <v>173</v>
      </c>
      <c r="E415" s="437">
        <v>18011</v>
      </c>
      <c r="F415" s="435" t="s">
        <v>13752</v>
      </c>
      <c r="G415" s="322" t="s">
        <v>1813</v>
      </c>
      <c r="H415" s="316"/>
      <c r="I415" s="316"/>
      <c r="J415" s="316"/>
    </row>
    <row r="416" spans="1:10" s="333" customFormat="1" ht="31.9" customHeight="1" x14ac:dyDescent="0.25">
      <c r="A416" s="435" t="s">
        <v>13751</v>
      </c>
      <c r="B416" s="436" t="s">
        <v>1079</v>
      </c>
      <c r="C416" s="322" t="s">
        <v>7535</v>
      </c>
      <c r="D416" s="436">
        <v>181</v>
      </c>
      <c r="E416" s="437">
        <v>50300</v>
      </c>
      <c r="F416" s="435" t="s">
        <v>13750</v>
      </c>
      <c r="G416" s="322" t="s">
        <v>1813</v>
      </c>
      <c r="H416" s="316"/>
      <c r="I416" s="316"/>
      <c r="J416" s="316"/>
    </row>
    <row r="417" spans="1:10" s="333" customFormat="1" ht="24" x14ac:dyDescent="0.25">
      <c r="A417" s="435" t="s">
        <v>13751</v>
      </c>
      <c r="B417" s="436" t="s">
        <v>1079</v>
      </c>
      <c r="C417" s="322" t="s">
        <v>7535</v>
      </c>
      <c r="D417" s="436">
        <v>181</v>
      </c>
      <c r="E417" s="437">
        <v>50300</v>
      </c>
      <c r="F417" s="435" t="s">
        <v>13750</v>
      </c>
      <c r="G417" s="322" t="s">
        <v>1813</v>
      </c>
      <c r="H417" s="316"/>
      <c r="I417" s="316"/>
      <c r="J417" s="316"/>
    </row>
    <row r="418" spans="1:10" s="333" customFormat="1" ht="48" x14ac:dyDescent="0.25">
      <c r="A418" s="435" t="s">
        <v>13749</v>
      </c>
      <c r="B418" s="436" t="s">
        <v>2018</v>
      </c>
      <c r="C418" s="322" t="s">
        <v>7535</v>
      </c>
      <c r="D418" s="436">
        <v>275</v>
      </c>
      <c r="E418" s="437">
        <v>32600</v>
      </c>
      <c r="F418" s="435" t="s">
        <v>13748</v>
      </c>
      <c r="G418" s="322" t="s">
        <v>1813</v>
      </c>
      <c r="H418" s="316"/>
      <c r="I418" s="316"/>
      <c r="J418" s="316"/>
    </row>
    <row r="419" spans="1:10" s="333" customFormat="1" ht="31.9" customHeight="1" x14ac:dyDescent="0.25">
      <c r="A419" s="435" t="s">
        <v>13747</v>
      </c>
      <c r="B419" s="436" t="s">
        <v>2018</v>
      </c>
      <c r="C419" s="322" t="s">
        <v>7535</v>
      </c>
      <c r="D419" s="436">
        <v>276</v>
      </c>
      <c r="E419" s="437">
        <v>26660</v>
      </c>
      <c r="F419" s="435" t="s">
        <v>13738</v>
      </c>
      <c r="G419" s="322" t="s">
        <v>1813</v>
      </c>
      <c r="H419" s="316"/>
      <c r="I419" s="316"/>
      <c r="J419" s="316"/>
    </row>
    <row r="420" spans="1:10" s="333" customFormat="1" ht="31.9" customHeight="1" x14ac:dyDescent="0.25">
      <c r="A420" s="435" t="s">
        <v>13746</v>
      </c>
      <c r="B420" s="436" t="s">
        <v>1079</v>
      </c>
      <c r="C420" s="322" t="s">
        <v>7535</v>
      </c>
      <c r="D420" s="436">
        <v>298</v>
      </c>
      <c r="E420" s="437">
        <v>63500</v>
      </c>
      <c r="F420" s="435" t="s">
        <v>13745</v>
      </c>
      <c r="G420" s="322" t="s">
        <v>1813</v>
      </c>
      <c r="H420" s="316"/>
      <c r="I420" s="316"/>
      <c r="J420" s="316"/>
    </row>
    <row r="421" spans="1:10" s="333" customFormat="1" ht="31.9" customHeight="1" x14ac:dyDescent="0.25">
      <c r="A421" s="435" t="s">
        <v>13744</v>
      </c>
      <c r="B421" s="436" t="s">
        <v>2018</v>
      </c>
      <c r="C421" s="322" t="s">
        <v>7535</v>
      </c>
      <c r="D421" s="436">
        <v>316</v>
      </c>
      <c r="E421" s="437">
        <v>28399.9</v>
      </c>
      <c r="F421" s="435" t="s">
        <v>7608</v>
      </c>
      <c r="G421" s="322" t="s">
        <v>1813</v>
      </c>
      <c r="H421" s="316"/>
      <c r="I421" s="316"/>
      <c r="J421" s="316"/>
    </row>
    <row r="422" spans="1:10" s="333" customFormat="1" ht="31.9" customHeight="1" x14ac:dyDescent="0.25">
      <c r="A422" s="435" t="s">
        <v>13743</v>
      </c>
      <c r="B422" s="436" t="s">
        <v>2018</v>
      </c>
      <c r="C422" s="322" t="s">
        <v>7535</v>
      </c>
      <c r="D422" s="436">
        <v>319</v>
      </c>
      <c r="E422" s="437">
        <v>28545.599999999999</v>
      </c>
      <c r="F422" s="435" t="s">
        <v>7631</v>
      </c>
      <c r="G422" s="322" t="s">
        <v>1813</v>
      </c>
      <c r="H422" s="316"/>
      <c r="I422" s="316"/>
      <c r="J422" s="316"/>
    </row>
    <row r="423" spans="1:10" s="333" customFormat="1" ht="31.9" customHeight="1" x14ac:dyDescent="0.25">
      <c r="A423" s="435" t="s">
        <v>13742</v>
      </c>
      <c r="B423" s="436" t="s">
        <v>7526</v>
      </c>
      <c r="C423" s="322" t="s">
        <v>7535</v>
      </c>
      <c r="D423" s="436">
        <v>321</v>
      </c>
      <c r="E423" s="437">
        <v>34773.42</v>
      </c>
      <c r="F423" s="435" t="s">
        <v>13741</v>
      </c>
      <c r="G423" s="322" t="s">
        <v>1813</v>
      </c>
      <c r="H423" s="316"/>
      <c r="I423" s="316"/>
      <c r="J423" s="316"/>
    </row>
    <row r="424" spans="1:10" s="333" customFormat="1" ht="31.9" customHeight="1" x14ac:dyDescent="0.25">
      <c r="A424" s="435" t="s">
        <v>13740</v>
      </c>
      <c r="B424" s="436" t="s">
        <v>2018</v>
      </c>
      <c r="C424" s="322" t="s">
        <v>7535</v>
      </c>
      <c r="D424" s="436">
        <v>379</v>
      </c>
      <c r="E424" s="437">
        <v>25023.5</v>
      </c>
      <c r="F424" s="435" t="s">
        <v>13735</v>
      </c>
      <c r="G424" s="322" t="s">
        <v>1813</v>
      </c>
      <c r="H424" s="316"/>
      <c r="I424" s="316"/>
      <c r="J424" s="316"/>
    </row>
    <row r="425" spans="1:10" s="333" customFormat="1" ht="31.9" customHeight="1" x14ac:dyDescent="0.25">
      <c r="A425" s="435" t="s">
        <v>13739</v>
      </c>
      <c r="B425" s="436" t="s">
        <v>2018</v>
      </c>
      <c r="C425" s="322" t="s">
        <v>7535</v>
      </c>
      <c r="D425" s="436">
        <v>382</v>
      </c>
      <c r="E425" s="437">
        <v>27798</v>
      </c>
      <c r="F425" s="435" t="s">
        <v>13738</v>
      </c>
      <c r="G425" s="322" t="s">
        <v>1813</v>
      </c>
      <c r="H425" s="316"/>
      <c r="I425" s="316"/>
      <c r="J425" s="316"/>
    </row>
    <row r="426" spans="1:10" s="333" customFormat="1" ht="31.9" customHeight="1" x14ac:dyDescent="0.25">
      <c r="A426" s="435" t="s">
        <v>13737</v>
      </c>
      <c r="B426" s="436" t="s">
        <v>2018</v>
      </c>
      <c r="C426" s="322" t="s">
        <v>7535</v>
      </c>
      <c r="D426" s="436">
        <v>396</v>
      </c>
      <c r="E426" s="437">
        <v>34740</v>
      </c>
      <c r="F426" s="435" t="s">
        <v>7631</v>
      </c>
      <c r="G426" s="322" t="s">
        <v>1813</v>
      </c>
      <c r="H426" s="316"/>
      <c r="I426" s="316"/>
      <c r="J426" s="316"/>
    </row>
    <row r="427" spans="1:10" s="333" customFormat="1" ht="31.9" customHeight="1" x14ac:dyDescent="0.25">
      <c r="A427" s="435" t="s">
        <v>13736</v>
      </c>
      <c r="B427" s="436" t="s">
        <v>2018</v>
      </c>
      <c r="C427" s="322" t="s">
        <v>7535</v>
      </c>
      <c r="D427" s="436">
        <v>397</v>
      </c>
      <c r="E427" s="437">
        <v>19078</v>
      </c>
      <c r="F427" s="435" t="s">
        <v>13735</v>
      </c>
      <c r="G427" s="322" t="s">
        <v>1813</v>
      </c>
      <c r="H427" s="316"/>
      <c r="I427" s="316"/>
      <c r="J427" s="316"/>
    </row>
    <row r="428" spans="1:10" s="333" customFormat="1" ht="31.9" customHeight="1" x14ac:dyDescent="0.25">
      <c r="A428" s="435" t="s">
        <v>13734</v>
      </c>
      <c r="B428" s="436" t="s">
        <v>7526</v>
      </c>
      <c r="C428" s="322" t="s">
        <v>7535</v>
      </c>
      <c r="D428" s="436">
        <v>80</v>
      </c>
      <c r="E428" s="437">
        <v>199452.57</v>
      </c>
      <c r="F428" s="435" t="s">
        <v>13733</v>
      </c>
      <c r="G428" s="322" t="s">
        <v>1813</v>
      </c>
      <c r="H428" s="316"/>
      <c r="I428" s="316"/>
      <c r="J428" s="316"/>
    </row>
    <row r="429" spans="1:10" s="333" customFormat="1" ht="31.9" customHeight="1" x14ac:dyDescent="0.25">
      <c r="A429" s="435" t="s">
        <v>13732</v>
      </c>
      <c r="B429" s="436" t="s">
        <v>7526</v>
      </c>
      <c r="C429" s="322" t="s">
        <v>7535</v>
      </c>
      <c r="D429" s="436">
        <v>150</v>
      </c>
      <c r="E429" s="437">
        <v>78636.14</v>
      </c>
      <c r="F429" s="435" t="s">
        <v>13731</v>
      </c>
      <c r="G429" s="322" t="s">
        <v>1813</v>
      </c>
      <c r="H429" s="316"/>
      <c r="I429" s="316"/>
      <c r="J429" s="316"/>
    </row>
    <row r="430" spans="1:10" s="333" customFormat="1" ht="31.9" customHeight="1" x14ac:dyDescent="0.25">
      <c r="A430" s="435" t="s">
        <v>13730</v>
      </c>
      <c r="B430" s="436" t="s">
        <v>7526</v>
      </c>
      <c r="C430" s="322" t="s">
        <v>7535</v>
      </c>
      <c r="D430" s="436">
        <v>170</v>
      </c>
      <c r="E430" s="437">
        <v>121640.3</v>
      </c>
      <c r="F430" s="435" t="s">
        <v>13728</v>
      </c>
      <c r="G430" s="322" t="s">
        <v>1813</v>
      </c>
      <c r="H430" s="316"/>
      <c r="I430" s="316"/>
      <c r="J430" s="316"/>
    </row>
    <row r="431" spans="1:10" s="333" customFormat="1" ht="31.9" customHeight="1" x14ac:dyDescent="0.25">
      <c r="A431" s="435" t="s">
        <v>13729</v>
      </c>
      <c r="B431" s="436" t="s">
        <v>7526</v>
      </c>
      <c r="C431" s="322" t="s">
        <v>7535</v>
      </c>
      <c r="D431" s="436">
        <v>177</v>
      </c>
      <c r="E431" s="437">
        <v>373789.78</v>
      </c>
      <c r="F431" s="435" t="s">
        <v>13728</v>
      </c>
      <c r="G431" s="322" t="s">
        <v>1813</v>
      </c>
      <c r="H431" s="316"/>
      <c r="I431" s="316"/>
      <c r="J431" s="316"/>
    </row>
    <row r="432" spans="1:10" s="333" customFormat="1" ht="31.9" customHeight="1" x14ac:dyDescent="0.25">
      <c r="A432" s="435" t="s">
        <v>13727</v>
      </c>
      <c r="B432" s="436" t="s">
        <v>6986</v>
      </c>
      <c r="C432" s="322" t="s">
        <v>7535</v>
      </c>
      <c r="D432" s="436">
        <v>207</v>
      </c>
      <c r="E432" s="437">
        <v>51001.4</v>
      </c>
      <c r="F432" s="435" t="s">
        <v>13726</v>
      </c>
      <c r="G432" s="322" t="s">
        <v>1813</v>
      </c>
      <c r="H432" s="316"/>
      <c r="I432" s="316"/>
      <c r="J432" s="316"/>
    </row>
    <row r="433" spans="1:10" s="333" customFormat="1" ht="31.9" customHeight="1" x14ac:dyDescent="0.25">
      <c r="A433" s="435" t="s">
        <v>13725</v>
      </c>
      <c r="B433" s="436" t="s">
        <v>2018</v>
      </c>
      <c r="C433" s="322" t="s">
        <v>7535</v>
      </c>
      <c r="D433" s="436">
        <v>210</v>
      </c>
      <c r="E433" s="437">
        <v>35000</v>
      </c>
      <c r="F433" s="435" t="s">
        <v>13717</v>
      </c>
      <c r="G433" s="322" t="s">
        <v>1813</v>
      </c>
      <c r="H433" s="316"/>
      <c r="I433" s="316"/>
      <c r="J433" s="316"/>
    </row>
    <row r="434" spans="1:10" s="333" customFormat="1" ht="31.9" customHeight="1" x14ac:dyDescent="0.25">
      <c r="A434" s="435" t="s">
        <v>13724</v>
      </c>
      <c r="B434" s="436" t="s">
        <v>1079</v>
      </c>
      <c r="C434" s="322" t="s">
        <v>7535</v>
      </c>
      <c r="D434" s="436">
        <v>456</v>
      </c>
      <c r="E434" s="437">
        <v>96015</v>
      </c>
      <c r="F434" s="435" t="s">
        <v>13723</v>
      </c>
      <c r="G434" s="322" t="s">
        <v>1813</v>
      </c>
      <c r="H434" s="316"/>
      <c r="I434" s="316"/>
      <c r="J434" s="316"/>
    </row>
    <row r="435" spans="1:10" s="333" customFormat="1" ht="31.9" customHeight="1" x14ac:dyDescent="0.25">
      <c r="A435" s="435" t="s">
        <v>13722</v>
      </c>
      <c r="B435" s="436" t="s">
        <v>2018</v>
      </c>
      <c r="C435" s="322" t="s">
        <v>7535</v>
      </c>
      <c r="D435" s="436">
        <v>460</v>
      </c>
      <c r="E435" s="437">
        <v>23400</v>
      </c>
      <c r="F435" s="435" t="s">
        <v>13721</v>
      </c>
      <c r="G435" s="322" t="s">
        <v>1813</v>
      </c>
      <c r="H435" s="316"/>
      <c r="I435" s="316"/>
      <c r="J435" s="316"/>
    </row>
    <row r="436" spans="1:10" s="333" customFormat="1" ht="31.9" customHeight="1" x14ac:dyDescent="0.25">
      <c r="A436" s="435" t="s">
        <v>13720</v>
      </c>
      <c r="B436" s="436" t="s">
        <v>2018</v>
      </c>
      <c r="C436" s="322" t="s">
        <v>7535</v>
      </c>
      <c r="D436" s="436">
        <v>474</v>
      </c>
      <c r="E436" s="437">
        <v>35040</v>
      </c>
      <c r="F436" s="435" t="s">
        <v>13697</v>
      </c>
      <c r="G436" s="322" t="s">
        <v>1813</v>
      </c>
      <c r="H436" s="316"/>
      <c r="I436" s="316"/>
      <c r="J436" s="316"/>
    </row>
    <row r="437" spans="1:10" s="333" customFormat="1" ht="31.9" customHeight="1" x14ac:dyDescent="0.25">
      <c r="A437" s="435" t="s">
        <v>13719</v>
      </c>
      <c r="B437" s="436" t="s">
        <v>2018</v>
      </c>
      <c r="C437" s="322" t="s">
        <v>7535</v>
      </c>
      <c r="D437" s="436">
        <v>651</v>
      </c>
      <c r="E437" s="437">
        <v>18000</v>
      </c>
      <c r="F437" s="435" t="s">
        <v>7539</v>
      </c>
      <c r="G437" s="322" t="s">
        <v>1813</v>
      </c>
      <c r="H437" s="316"/>
      <c r="I437" s="316"/>
      <c r="J437" s="316"/>
    </row>
    <row r="438" spans="1:10" s="333" customFormat="1" ht="31.9" customHeight="1" x14ac:dyDescent="0.25">
      <c r="A438" s="435" t="s">
        <v>13718</v>
      </c>
      <c r="B438" s="436" t="s">
        <v>2018</v>
      </c>
      <c r="C438" s="322" t="s">
        <v>7535</v>
      </c>
      <c r="D438" s="436">
        <v>652</v>
      </c>
      <c r="E438" s="437">
        <v>32000</v>
      </c>
      <c r="F438" s="435" t="s">
        <v>13717</v>
      </c>
      <c r="G438" s="322" t="s">
        <v>1813</v>
      </c>
      <c r="H438" s="316"/>
      <c r="I438" s="316"/>
      <c r="J438" s="316"/>
    </row>
    <row r="439" spans="1:10" s="333" customFormat="1" ht="31.9" customHeight="1" x14ac:dyDescent="0.25">
      <c r="A439" s="435" t="s">
        <v>13716</v>
      </c>
      <c r="B439" s="436" t="s">
        <v>1079</v>
      </c>
      <c r="C439" s="322" t="s">
        <v>7535</v>
      </c>
      <c r="D439" s="436">
        <v>671</v>
      </c>
      <c r="E439" s="437">
        <v>333096.90000000002</v>
      </c>
      <c r="F439" s="435" t="s">
        <v>13715</v>
      </c>
      <c r="G439" s="322" t="s">
        <v>1813</v>
      </c>
      <c r="H439" s="316"/>
      <c r="I439" s="316"/>
      <c r="J439" s="316"/>
    </row>
    <row r="440" spans="1:10" s="333" customFormat="1" ht="31.9" customHeight="1" x14ac:dyDescent="0.25">
      <c r="A440" s="435" t="s">
        <v>13714</v>
      </c>
      <c r="B440" s="436" t="s">
        <v>2018</v>
      </c>
      <c r="C440" s="322" t="s">
        <v>7535</v>
      </c>
      <c r="D440" s="436">
        <v>692</v>
      </c>
      <c r="E440" s="437">
        <v>28000</v>
      </c>
      <c r="F440" s="435" t="s">
        <v>7591</v>
      </c>
      <c r="G440" s="322" t="s">
        <v>1813</v>
      </c>
      <c r="H440" s="316"/>
      <c r="I440" s="316"/>
      <c r="J440" s="316"/>
    </row>
    <row r="441" spans="1:10" s="333" customFormat="1" ht="31.9" customHeight="1" x14ac:dyDescent="0.25">
      <c r="A441" s="435" t="s">
        <v>13713</v>
      </c>
      <c r="B441" s="436" t="s">
        <v>2018</v>
      </c>
      <c r="C441" s="322" t="s">
        <v>7535</v>
      </c>
      <c r="D441" s="436">
        <v>722</v>
      </c>
      <c r="E441" s="437">
        <v>30000</v>
      </c>
      <c r="F441" s="435" t="s">
        <v>7593</v>
      </c>
      <c r="G441" s="322" t="s">
        <v>1813</v>
      </c>
      <c r="H441" s="316"/>
      <c r="I441" s="316"/>
      <c r="J441" s="316"/>
    </row>
    <row r="442" spans="1:10" s="333" customFormat="1" ht="31.9" customHeight="1" x14ac:dyDescent="0.25">
      <c r="A442" s="435" t="s">
        <v>13712</v>
      </c>
      <c r="B442" s="436" t="s">
        <v>2018</v>
      </c>
      <c r="C442" s="322" t="s">
        <v>7535</v>
      </c>
      <c r="D442" s="436">
        <v>747</v>
      </c>
      <c r="E442" s="437">
        <v>23400</v>
      </c>
      <c r="F442" s="435" t="s">
        <v>13711</v>
      </c>
      <c r="G442" s="322" t="s">
        <v>1813</v>
      </c>
      <c r="H442" s="316"/>
      <c r="I442" s="316"/>
      <c r="J442" s="316"/>
    </row>
    <row r="443" spans="1:10" s="333" customFormat="1" ht="31.9" customHeight="1" x14ac:dyDescent="0.25">
      <c r="A443" s="435" t="s">
        <v>13710</v>
      </c>
      <c r="B443" s="436" t="s">
        <v>2018</v>
      </c>
      <c r="C443" s="322" t="s">
        <v>7535</v>
      </c>
      <c r="D443" s="436">
        <v>827</v>
      </c>
      <c r="E443" s="437">
        <v>33500</v>
      </c>
      <c r="F443" s="435" t="s">
        <v>13709</v>
      </c>
      <c r="G443" s="322" t="s">
        <v>1813</v>
      </c>
      <c r="H443" s="316"/>
      <c r="I443" s="316"/>
      <c r="J443" s="316"/>
    </row>
    <row r="444" spans="1:10" s="333" customFormat="1" ht="31.9" customHeight="1" x14ac:dyDescent="0.25">
      <c r="A444" s="435" t="s">
        <v>13708</v>
      </c>
      <c r="B444" s="436" t="s">
        <v>2018</v>
      </c>
      <c r="C444" s="322" t="s">
        <v>7535</v>
      </c>
      <c r="D444" s="436">
        <v>910</v>
      </c>
      <c r="E444" s="437">
        <v>24500</v>
      </c>
      <c r="F444" s="435" t="s">
        <v>13707</v>
      </c>
      <c r="G444" s="322" t="s">
        <v>1813</v>
      </c>
      <c r="H444" s="316"/>
      <c r="I444" s="316"/>
      <c r="J444" s="316"/>
    </row>
    <row r="445" spans="1:10" s="333" customFormat="1" ht="31.9" customHeight="1" x14ac:dyDescent="0.25">
      <c r="A445" s="435" t="s">
        <v>13706</v>
      </c>
      <c r="B445" s="436" t="s">
        <v>2018</v>
      </c>
      <c r="C445" s="322" t="s">
        <v>7535</v>
      </c>
      <c r="D445" s="436">
        <v>927</v>
      </c>
      <c r="E445" s="437">
        <v>30100</v>
      </c>
      <c r="F445" s="435" t="s">
        <v>13705</v>
      </c>
      <c r="G445" s="322" t="s">
        <v>1813</v>
      </c>
      <c r="H445" s="316"/>
      <c r="I445" s="316"/>
      <c r="J445" s="316"/>
    </row>
    <row r="446" spans="1:10" s="333" customFormat="1" ht="31.9" customHeight="1" x14ac:dyDescent="0.25">
      <c r="A446" s="435" t="s">
        <v>13704</v>
      </c>
      <c r="B446" s="436" t="s">
        <v>2018</v>
      </c>
      <c r="C446" s="322" t="s">
        <v>7535</v>
      </c>
      <c r="D446" s="436">
        <v>975</v>
      </c>
      <c r="E446" s="437">
        <v>22400</v>
      </c>
      <c r="F446" s="435" t="s">
        <v>7593</v>
      </c>
      <c r="G446" s="322" t="s">
        <v>1813</v>
      </c>
      <c r="H446" s="316"/>
      <c r="I446" s="316"/>
      <c r="J446" s="316"/>
    </row>
    <row r="447" spans="1:10" s="333" customFormat="1" ht="31.9" customHeight="1" x14ac:dyDescent="0.25">
      <c r="A447" s="435" t="s">
        <v>13703</v>
      </c>
      <c r="B447" s="436" t="s">
        <v>2018</v>
      </c>
      <c r="C447" s="322" t="s">
        <v>7535</v>
      </c>
      <c r="D447" s="436">
        <v>976</v>
      </c>
      <c r="E447" s="437">
        <v>21000</v>
      </c>
      <c r="F447" s="435" t="s">
        <v>7591</v>
      </c>
      <c r="G447" s="322" t="s">
        <v>1813</v>
      </c>
      <c r="H447" s="316"/>
      <c r="I447" s="316"/>
      <c r="J447" s="316"/>
    </row>
    <row r="448" spans="1:10" s="333" customFormat="1" ht="31.9" customHeight="1" x14ac:dyDescent="0.25">
      <c r="A448" s="435" t="s">
        <v>13702</v>
      </c>
      <c r="B448" s="436" t="s">
        <v>2018</v>
      </c>
      <c r="C448" s="322" t="s">
        <v>7535</v>
      </c>
      <c r="D448" s="436">
        <v>983</v>
      </c>
      <c r="E448" s="437">
        <v>22500</v>
      </c>
      <c r="F448" s="435" t="s">
        <v>13701</v>
      </c>
      <c r="G448" s="322" t="s">
        <v>1813</v>
      </c>
      <c r="H448" s="316"/>
      <c r="I448" s="316"/>
      <c r="J448" s="316"/>
    </row>
    <row r="449" spans="1:10" s="333" customFormat="1" ht="31.9" customHeight="1" x14ac:dyDescent="0.25">
      <c r="A449" s="435" t="s">
        <v>13700</v>
      </c>
      <c r="B449" s="436" t="s">
        <v>2018</v>
      </c>
      <c r="C449" s="322" t="s">
        <v>7535</v>
      </c>
      <c r="D449" s="436">
        <v>984</v>
      </c>
      <c r="E449" s="437">
        <v>21000</v>
      </c>
      <c r="F449" s="435" t="s">
        <v>13699</v>
      </c>
      <c r="G449" s="322" t="s">
        <v>1813</v>
      </c>
      <c r="H449" s="316"/>
      <c r="I449" s="316"/>
      <c r="J449" s="316"/>
    </row>
    <row r="450" spans="1:10" s="333" customFormat="1" ht="31.9" customHeight="1" x14ac:dyDescent="0.25">
      <c r="A450" s="435" t="s">
        <v>13698</v>
      </c>
      <c r="B450" s="436" t="s">
        <v>2018</v>
      </c>
      <c r="C450" s="322" t="s">
        <v>7535</v>
      </c>
      <c r="D450" s="436">
        <v>985</v>
      </c>
      <c r="E450" s="437">
        <v>24650</v>
      </c>
      <c r="F450" s="435" t="s">
        <v>13697</v>
      </c>
      <c r="G450" s="322" t="s">
        <v>1813</v>
      </c>
      <c r="H450" s="316"/>
      <c r="I450" s="316"/>
      <c r="J450" s="316"/>
    </row>
    <row r="451" spans="1:10" s="333" customFormat="1" ht="31.9" customHeight="1" x14ac:dyDescent="0.25">
      <c r="A451" s="435" t="s">
        <v>13696</v>
      </c>
      <c r="B451" s="436" t="s">
        <v>1079</v>
      </c>
      <c r="C451" s="322" t="s">
        <v>7535</v>
      </c>
      <c r="D451" s="436">
        <v>1001</v>
      </c>
      <c r="E451" s="437">
        <v>97500</v>
      </c>
      <c r="F451" s="435" t="s">
        <v>13695</v>
      </c>
      <c r="G451" s="322" t="s">
        <v>1813</v>
      </c>
      <c r="H451" s="316"/>
      <c r="I451" s="316"/>
      <c r="J451" s="316"/>
    </row>
    <row r="452" spans="1:10" s="333" customFormat="1" ht="31.9" customHeight="1" x14ac:dyDescent="0.25">
      <c r="A452" s="435" t="s">
        <v>13694</v>
      </c>
      <c r="B452" s="436" t="s">
        <v>2018</v>
      </c>
      <c r="C452" s="322" t="s">
        <v>7535</v>
      </c>
      <c r="D452" s="436">
        <v>1129</v>
      </c>
      <c r="E452" s="437">
        <v>34650</v>
      </c>
      <c r="F452" s="435" t="s">
        <v>7583</v>
      </c>
      <c r="G452" s="322" t="s">
        <v>1813</v>
      </c>
      <c r="H452" s="316"/>
      <c r="I452" s="316"/>
      <c r="J452" s="316"/>
    </row>
    <row r="453" spans="1:10" s="333" customFormat="1" ht="31.9" customHeight="1" x14ac:dyDescent="0.25">
      <c r="A453" s="435" t="s">
        <v>13693</v>
      </c>
      <c r="B453" s="436" t="s">
        <v>1079</v>
      </c>
      <c r="C453" s="322" t="s">
        <v>7535</v>
      </c>
      <c r="D453" s="436">
        <v>536</v>
      </c>
      <c r="E453" s="437">
        <v>49140</v>
      </c>
      <c r="F453" s="435" t="s">
        <v>7539</v>
      </c>
      <c r="G453" s="322" t="s">
        <v>1813</v>
      </c>
      <c r="H453" s="316"/>
      <c r="I453" s="316"/>
      <c r="J453" s="316"/>
    </row>
    <row r="454" spans="1:10" s="333" customFormat="1" ht="31.9" customHeight="1" x14ac:dyDescent="0.25">
      <c r="A454" s="435" t="s">
        <v>13692</v>
      </c>
      <c r="B454" s="436" t="s">
        <v>1079</v>
      </c>
      <c r="C454" s="322" t="s">
        <v>7535</v>
      </c>
      <c r="D454" s="436">
        <v>553</v>
      </c>
      <c r="E454" s="437">
        <v>43200</v>
      </c>
      <c r="F454" s="435" t="s">
        <v>7561</v>
      </c>
      <c r="G454" s="322" t="s">
        <v>1813</v>
      </c>
      <c r="H454" s="316"/>
      <c r="I454" s="316"/>
      <c r="J454" s="316"/>
    </row>
    <row r="455" spans="1:10" s="333" customFormat="1" ht="31.9" customHeight="1" x14ac:dyDescent="0.25">
      <c r="A455" s="435" t="s">
        <v>13691</v>
      </c>
      <c r="B455" s="436" t="s">
        <v>2018</v>
      </c>
      <c r="C455" s="322" t="s">
        <v>7535</v>
      </c>
      <c r="D455" s="436">
        <v>637</v>
      </c>
      <c r="E455" s="437">
        <v>22000</v>
      </c>
      <c r="F455" s="435" t="s">
        <v>13690</v>
      </c>
      <c r="G455" s="322" t="s">
        <v>1813</v>
      </c>
      <c r="H455" s="316"/>
      <c r="I455" s="316"/>
      <c r="J455" s="316"/>
    </row>
    <row r="456" spans="1:10" s="333" customFormat="1" ht="31.9" customHeight="1" x14ac:dyDescent="0.25">
      <c r="A456" s="435" t="s">
        <v>13689</v>
      </c>
      <c r="B456" s="436" t="s">
        <v>2018</v>
      </c>
      <c r="C456" s="322" t="s">
        <v>7535</v>
      </c>
      <c r="D456" s="436">
        <v>748</v>
      </c>
      <c r="E456" s="437">
        <v>30250</v>
      </c>
      <c r="F456" s="435" t="s">
        <v>13688</v>
      </c>
      <c r="G456" s="322" t="s">
        <v>1813</v>
      </c>
      <c r="H456" s="316"/>
      <c r="I456" s="316"/>
      <c r="J456" s="316"/>
    </row>
    <row r="457" spans="1:10" s="333" customFormat="1" ht="31.9" customHeight="1" x14ac:dyDescent="0.25">
      <c r="A457" s="435" t="s">
        <v>13687</v>
      </c>
      <c r="B457" s="436" t="s">
        <v>2018</v>
      </c>
      <c r="C457" s="322" t="s">
        <v>7535</v>
      </c>
      <c r="D457" s="436">
        <v>766</v>
      </c>
      <c r="E457" s="437">
        <v>24500</v>
      </c>
      <c r="F457" s="435" t="s">
        <v>13686</v>
      </c>
      <c r="G457" s="322" t="s">
        <v>1813</v>
      </c>
      <c r="H457" s="316"/>
      <c r="I457" s="316"/>
      <c r="J457" s="316"/>
    </row>
    <row r="458" spans="1:10" s="333" customFormat="1" ht="31.9" customHeight="1" x14ac:dyDescent="0.25">
      <c r="A458" s="435" t="s">
        <v>13684</v>
      </c>
      <c r="B458" s="436" t="s">
        <v>2018</v>
      </c>
      <c r="C458" s="322" t="s">
        <v>7535</v>
      </c>
      <c r="D458" s="436">
        <v>898</v>
      </c>
      <c r="E458" s="437">
        <v>25000</v>
      </c>
      <c r="F458" s="435" t="s">
        <v>13685</v>
      </c>
      <c r="G458" s="322" t="s">
        <v>1813</v>
      </c>
      <c r="H458" s="316"/>
      <c r="I458" s="316"/>
      <c r="J458" s="316"/>
    </row>
    <row r="459" spans="1:10" s="333" customFormat="1" ht="31.9" customHeight="1" x14ac:dyDescent="0.25">
      <c r="A459" s="435" t="s">
        <v>13684</v>
      </c>
      <c r="B459" s="436" t="s">
        <v>2018</v>
      </c>
      <c r="C459" s="322" t="s">
        <v>7535</v>
      </c>
      <c r="D459" s="436">
        <v>899</v>
      </c>
      <c r="E459" s="437">
        <v>30000</v>
      </c>
      <c r="F459" s="435" t="s">
        <v>13683</v>
      </c>
      <c r="G459" s="322" t="s">
        <v>1813</v>
      </c>
      <c r="H459" s="316"/>
      <c r="I459" s="316"/>
      <c r="J459" s="316"/>
    </row>
    <row r="460" spans="1:10" s="333" customFormat="1" ht="26.25" customHeight="1" x14ac:dyDescent="0.25">
      <c r="A460" s="327" t="s">
        <v>7533</v>
      </c>
      <c r="B460" s="326"/>
      <c r="C460" s="326"/>
      <c r="D460" s="326"/>
      <c r="E460" s="422">
        <f>SUM(E461:E569)</f>
        <v>6161545.29</v>
      </c>
      <c r="F460" s="326"/>
      <c r="G460" s="326"/>
      <c r="H460" s="326"/>
      <c r="I460" s="326"/>
      <c r="J460" s="326"/>
    </row>
    <row r="461" spans="1:10" s="333" customFormat="1" ht="31.9" customHeight="1" x14ac:dyDescent="0.25">
      <c r="A461" s="435" t="s">
        <v>13682</v>
      </c>
      <c r="B461" s="436" t="s">
        <v>2018</v>
      </c>
      <c r="C461" s="322" t="s">
        <v>7486</v>
      </c>
      <c r="D461" s="436">
        <v>529</v>
      </c>
      <c r="E461" s="437">
        <v>18000</v>
      </c>
      <c r="F461" s="435" t="s">
        <v>13656</v>
      </c>
      <c r="G461" s="322" t="s">
        <v>7484</v>
      </c>
      <c r="H461" s="316" t="s">
        <v>12954</v>
      </c>
      <c r="I461" s="316"/>
      <c r="J461" s="316"/>
    </row>
    <row r="462" spans="1:10" s="333" customFormat="1" ht="31.9" customHeight="1" x14ac:dyDescent="0.25">
      <c r="A462" s="435" t="s">
        <v>13681</v>
      </c>
      <c r="B462" s="436" t="s">
        <v>2018</v>
      </c>
      <c r="C462" s="322" t="s">
        <v>7486</v>
      </c>
      <c r="D462" s="436">
        <v>40</v>
      </c>
      <c r="E462" s="437">
        <v>18435</v>
      </c>
      <c r="F462" s="435" t="s">
        <v>13619</v>
      </c>
      <c r="G462" s="322" t="s">
        <v>7484</v>
      </c>
      <c r="H462" s="316" t="s">
        <v>13612</v>
      </c>
      <c r="I462" s="316"/>
      <c r="J462" s="316"/>
    </row>
    <row r="463" spans="1:10" s="333" customFormat="1" ht="31.9" customHeight="1" x14ac:dyDescent="0.25">
      <c r="A463" s="435" t="s">
        <v>13680</v>
      </c>
      <c r="B463" s="436" t="s">
        <v>2018</v>
      </c>
      <c r="C463" s="322" t="s">
        <v>7486</v>
      </c>
      <c r="D463" s="436">
        <v>86</v>
      </c>
      <c r="E463" s="437">
        <v>18500</v>
      </c>
      <c r="F463" s="435" t="s">
        <v>13679</v>
      </c>
      <c r="G463" s="322" t="s">
        <v>7484</v>
      </c>
      <c r="H463" s="316" t="s">
        <v>13678</v>
      </c>
      <c r="I463" s="316"/>
      <c r="J463" s="316"/>
    </row>
    <row r="464" spans="1:10" s="333" customFormat="1" ht="31.9" customHeight="1" x14ac:dyDescent="0.25">
      <c r="A464" s="435" t="s">
        <v>13677</v>
      </c>
      <c r="B464" s="436" t="s">
        <v>2018</v>
      </c>
      <c r="C464" s="322" t="s">
        <v>7486</v>
      </c>
      <c r="D464" s="436">
        <v>639</v>
      </c>
      <c r="E464" s="437">
        <v>18636</v>
      </c>
      <c r="F464" s="435" t="s">
        <v>13676</v>
      </c>
      <c r="G464" s="322" t="s">
        <v>7484</v>
      </c>
      <c r="H464" s="316" t="s">
        <v>13563</v>
      </c>
      <c r="I464" s="316"/>
      <c r="J464" s="316"/>
    </row>
    <row r="465" spans="1:10" s="333" customFormat="1" ht="31.9" customHeight="1" x14ac:dyDescent="0.25">
      <c r="A465" s="435" t="s">
        <v>13675</v>
      </c>
      <c r="B465" s="436" t="s">
        <v>2018</v>
      </c>
      <c r="C465" s="322" t="s">
        <v>7486</v>
      </c>
      <c r="D465" s="436">
        <v>576</v>
      </c>
      <c r="E465" s="437">
        <v>18763.2</v>
      </c>
      <c r="F465" s="435" t="s">
        <v>13674</v>
      </c>
      <c r="G465" s="322" t="s">
        <v>7484</v>
      </c>
      <c r="H465" s="316" t="s">
        <v>13574</v>
      </c>
      <c r="I465" s="316"/>
      <c r="J465" s="316"/>
    </row>
    <row r="466" spans="1:10" s="333" customFormat="1" ht="31.9" customHeight="1" x14ac:dyDescent="0.25">
      <c r="A466" s="435" t="s">
        <v>13673</v>
      </c>
      <c r="B466" s="436" t="s">
        <v>2018</v>
      </c>
      <c r="C466" s="322" t="s">
        <v>7486</v>
      </c>
      <c r="D466" s="436">
        <v>488</v>
      </c>
      <c r="E466" s="437">
        <v>19220</v>
      </c>
      <c r="F466" s="435" t="s">
        <v>13672</v>
      </c>
      <c r="G466" s="322" t="s">
        <v>7484</v>
      </c>
      <c r="H466" s="316" t="s">
        <v>12726</v>
      </c>
      <c r="I466" s="316"/>
      <c r="J466" s="316"/>
    </row>
    <row r="467" spans="1:10" s="333" customFormat="1" ht="31.9" customHeight="1" x14ac:dyDescent="0.25">
      <c r="A467" s="435" t="s">
        <v>13643</v>
      </c>
      <c r="B467" s="436" t="s">
        <v>1079</v>
      </c>
      <c r="C467" s="322" t="s">
        <v>7486</v>
      </c>
      <c r="D467" s="436">
        <v>161</v>
      </c>
      <c r="E467" s="437">
        <v>19498</v>
      </c>
      <c r="F467" s="435" t="s">
        <v>13671</v>
      </c>
      <c r="G467" s="322" t="s">
        <v>7484</v>
      </c>
      <c r="H467" s="316" t="s">
        <v>13641</v>
      </c>
      <c r="I467" s="316"/>
      <c r="J467" s="316"/>
    </row>
    <row r="468" spans="1:10" s="333" customFormat="1" ht="31.9" customHeight="1" x14ac:dyDescent="0.25">
      <c r="A468" s="435" t="s">
        <v>13670</v>
      </c>
      <c r="B468" s="436" t="s">
        <v>2018</v>
      </c>
      <c r="C468" s="322" t="s">
        <v>7486</v>
      </c>
      <c r="D468" s="436">
        <v>158</v>
      </c>
      <c r="E468" s="437">
        <v>19691</v>
      </c>
      <c r="F468" s="435" t="s">
        <v>13594</v>
      </c>
      <c r="G468" s="322" t="s">
        <v>7484</v>
      </c>
      <c r="H468" s="316" t="s">
        <v>12648</v>
      </c>
      <c r="I468" s="316"/>
      <c r="J468" s="316"/>
    </row>
    <row r="469" spans="1:10" s="333" customFormat="1" ht="31.9" customHeight="1" x14ac:dyDescent="0.25">
      <c r="A469" s="435" t="s">
        <v>13669</v>
      </c>
      <c r="B469" s="436" t="s">
        <v>2018</v>
      </c>
      <c r="C469" s="322" t="s">
        <v>7486</v>
      </c>
      <c r="D469" s="436">
        <v>219</v>
      </c>
      <c r="E469" s="437">
        <v>19790.5</v>
      </c>
      <c r="F469" s="435" t="s">
        <v>13668</v>
      </c>
      <c r="G469" s="322" t="s">
        <v>7484</v>
      </c>
      <c r="H469" s="316" t="s">
        <v>12807</v>
      </c>
      <c r="I469" s="316"/>
      <c r="J469" s="316"/>
    </row>
    <row r="470" spans="1:10" s="333" customFormat="1" ht="31.9" customHeight="1" x14ac:dyDescent="0.25">
      <c r="A470" s="435" t="s">
        <v>13667</v>
      </c>
      <c r="B470" s="436" t="s">
        <v>2018</v>
      </c>
      <c r="C470" s="322" t="s">
        <v>7486</v>
      </c>
      <c r="D470" s="436">
        <v>1233</v>
      </c>
      <c r="E470" s="437">
        <v>20000</v>
      </c>
      <c r="F470" s="435" t="s">
        <v>13666</v>
      </c>
      <c r="G470" s="322" t="s">
        <v>7484</v>
      </c>
      <c r="H470" s="316" t="s">
        <v>13661</v>
      </c>
      <c r="I470" s="316"/>
      <c r="J470" s="316"/>
    </row>
    <row r="471" spans="1:10" s="333" customFormat="1" ht="31.9" customHeight="1" x14ac:dyDescent="0.25">
      <c r="A471" s="435" t="s">
        <v>13665</v>
      </c>
      <c r="B471" s="436" t="s">
        <v>2018</v>
      </c>
      <c r="C471" s="322" t="s">
        <v>7486</v>
      </c>
      <c r="D471" s="436">
        <v>1234</v>
      </c>
      <c r="E471" s="437">
        <v>20000</v>
      </c>
      <c r="F471" s="435" t="s">
        <v>13664</v>
      </c>
      <c r="G471" s="322" t="s">
        <v>7484</v>
      </c>
      <c r="H471" s="316" t="s">
        <v>13661</v>
      </c>
      <c r="I471" s="316"/>
      <c r="J471" s="316"/>
    </row>
    <row r="472" spans="1:10" s="333" customFormat="1" ht="31.9" customHeight="1" x14ac:dyDescent="0.25">
      <c r="A472" s="435" t="s">
        <v>13663</v>
      </c>
      <c r="B472" s="436" t="s">
        <v>2018</v>
      </c>
      <c r="C472" s="322" t="s">
        <v>7486</v>
      </c>
      <c r="D472" s="436">
        <v>1235</v>
      </c>
      <c r="E472" s="437">
        <v>20000</v>
      </c>
      <c r="F472" s="435" t="s">
        <v>13662</v>
      </c>
      <c r="G472" s="322" t="s">
        <v>7484</v>
      </c>
      <c r="H472" s="316" t="s">
        <v>13661</v>
      </c>
      <c r="I472" s="316"/>
      <c r="J472" s="316"/>
    </row>
    <row r="473" spans="1:10" s="333" customFormat="1" ht="31.9" customHeight="1" x14ac:dyDescent="0.25">
      <c r="A473" s="435" t="s">
        <v>13660</v>
      </c>
      <c r="B473" s="436" t="s">
        <v>2018</v>
      </c>
      <c r="C473" s="322" t="s">
        <v>7486</v>
      </c>
      <c r="D473" s="436">
        <v>1610</v>
      </c>
      <c r="E473" s="437">
        <v>20000</v>
      </c>
      <c r="F473" s="435" t="s">
        <v>13659</v>
      </c>
      <c r="G473" s="322" t="s">
        <v>7484</v>
      </c>
      <c r="H473" s="316" t="s">
        <v>13658</v>
      </c>
      <c r="I473" s="316"/>
      <c r="J473" s="316"/>
    </row>
    <row r="474" spans="1:10" s="333" customFormat="1" ht="31.9" customHeight="1" x14ac:dyDescent="0.25">
      <c r="A474" s="435" t="s">
        <v>13537</v>
      </c>
      <c r="B474" s="436" t="s">
        <v>1079</v>
      </c>
      <c r="C474" s="322" t="s">
        <v>7486</v>
      </c>
      <c r="D474" s="436">
        <v>356</v>
      </c>
      <c r="E474" s="437">
        <v>20024.95</v>
      </c>
      <c r="F474" s="435" t="s">
        <v>13517</v>
      </c>
      <c r="G474" s="322" t="s">
        <v>7484</v>
      </c>
      <c r="H474" s="316" t="s">
        <v>12675</v>
      </c>
      <c r="I474" s="316"/>
      <c r="J474" s="316"/>
    </row>
    <row r="475" spans="1:10" s="333" customFormat="1" ht="31.9" customHeight="1" x14ac:dyDescent="0.25">
      <c r="A475" s="435" t="s">
        <v>13657</v>
      </c>
      <c r="B475" s="436" t="s">
        <v>2018</v>
      </c>
      <c r="C475" s="322" t="s">
        <v>7486</v>
      </c>
      <c r="D475" s="436">
        <v>632</v>
      </c>
      <c r="E475" s="437">
        <v>20526.599999999999</v>
      </c>
      <c r="F475" s="435" t="s">
        <v>13656</v>
      </c>
      <c r="G475" s="322" t="s">
        <v>7484</v>
      </c>
      <c r="H475" s="316" t="s">
        <v>13563</v>
      </c>
      <c r="I475" s="316"/>
      <c r="J475" s="316"/>
    </row>
    <row r="476" spans="1:10" s="333" customFormat="1" ht="31.9" customHeight="1" x14ac:dyDescent="0.25">
      <c r="A476" s="435" t="s">
        <v>13655</v>
      </c>
      <c r="B476" s="436" t="s">
        <v>2018</v>
      </c>
      <c r="C476" s="322" t="s">
        <v>7486</v>
      </c>
      <c r="D476" s="436">
        <v>579</v>
      </c>
      <c r="E476" s="437">
        <v>20693.400000000001</v>
      </c>
      <c r="F476" s="435" t="s">
        <v>13619</v>
      </c>
      <c r="G476" s="322" t="s">
        <v>7484</v>
      </c>
      <c r="H476" s="316" t="s">
        <v>13574</v>
      </c>
      <c r="I476" s="316"/>
      <c r="J476" s="316"/>
    </row>
    <row r="477" spans="1:10" s="333" customFormat="1" ht="31.9" customHeight="1" x14ac:dyDescent="0.25">
      <c r="A477" s="435" t="s">
        <v>13654</v>
      </c>
      <c r="B477" s="436" t="s">
        <v>7526</v>
      </c>
      <c r="C477" s="322" t="s">
        <v>7486</v>
      </c>
      <c r="D477" s="436">
        <v>311</v>
      </c>
      <c r="E477" s="437">
        <v>20758.560000000001</v>
      </c>
      <c r="F477" s="435" t="s">
        <v>13653</v>
      </c>
      <c r="G477" s="322" t="s">
        <v>7484</v>
      </c>
      <c r="H477" s="316" t="s">
        <v>13652</v>
      </c>
      <c r="I477" s="316"/>
      <c r="J477" s="316"/>
    </row>
    <row r="478" spans="1:10" s="333" customFormat="1" ht="31.9" customHeight="1" x14ac:dyDescent="0.25">
      <c r="A478" s="435" t="s">
        <v>13651</v>
      </c>
      <c r="B478" s="436" t="s">
        <v>2018</v>
      </c>
      <c r="C478" s="322" t="s">
        <v>7486</v>
      </c>
      <c r="D478" s="436">
        <v>13</v>
      </c>
      <c r="E478" s="437">
        <v>21030</v>
      </c>
      <c r="F478" s="435" t="s">
        <v>13559</v>
      </c>
      <c r="G478" s="322" t="s">
        <v>7484</v>
      </c>
      <c r="H478" s="316" t="s">
        <v>13650</v>
      </c>
      <c r="I478" s="316"/>
      <c r="J478" s="316"/>
    </row>
    <row r="479" spans="1:10" s="333" customFormat="1" ht="31.9" customHeight="1" x14ac:dyDescent="0.25">
      <c r="A479" s="435" t="s">
        <v>13649</v>
      </c>
      <c r="B479" s="436" t="s">
        <v>2018</v>
      </c>
      <c r="C479" s="322" t="s">
        <v>7486</v>
      </c>
      <c r="D479" s="436">
        <v>2860</v>
      </c>
      <c r="E479" s="437">
        <v>21374.400000000001</v>
      </c>
      <c r="F479" s="435" t="s">
        <v>13648</v>
      </c>
      <c r="G479" s="322" t="s">
        <v>7484</v>
      </c>
      <c r="H479" s="316" t="s">
        <v>13647</v>
      </c>
      <c r="I479" s="316"/>
      <c r="J479" s="316"/>
    </row>
    <row r="480" spans="1:10" s="333" customFormat="1" ht="31.9" customHeight="1" x14ac:dyDescent="0.25">
      <c r="A480" s="435" t="s">
        <v>13646</v>
      </c>
      <c r="B480" s="436" t="s">
        <v>2018</v>
      </c>
      <c r="C480" s="322" t="s">
        <v>7486</v>
      </c>
      <c r="D480" s="436">
        <v>2984</v>
      </c>
      <c r="E480" s="437">
        <v>21420</v>
      </c>
      <c r="F480" s="435" t="s">
        <v>13645</v>
      </c>
      <c r="G480" s="322" t="s">
        <v>7484</v>
      </c>
      <c r="H480" s="316" t="s">
        <v>13644</v>
      </c>
      <c r="I480" s="316"/>
      <c r="J480" s="316"/>
    </row>
    <row r="481" spans="1:10" s="333" customFormat="1" ht="31.9" customHeight="1" x14ac:dyDescent="0.25">
      <c r="A481" s="435" t="s">
        <v>13643</v>
      </c>
      <c r="B481" s="436" t="s">
        <v>1079</v>
      </c>
      <c r="C481" s="322" t="s">
        <v>7486</v>
      </c>
      <c r="D481" s="436">
        <v>160</v>
      </c>
      <c r="E481" s="437">
        <v>21500</v>
      </c>
      <c r="F481" s="435" t="s">
        <v>13642</v>
      </c>
      <c r="G481" s="322" t="s">
        <v>7484</v>
      </c>
      <c r="H481" s="316" t="s">
        <v>13641</v>
      </c>
      <c r="I481" s="316"/>
      <c r="J481" s="316"/>
    </row>
    <row r="482" spans="1:10" s="333" customFormat="1" ht="31.9" customHeight="1" x14ac:dyDescent="0.25">
      <c r="A482" s="435" t="s">
        <v>13640</v>
      </c>
      <c r="B482" s="436" t="s">
        <v>7526</v>
      </c>
      <c r="C482" s="322" t="s">
        <v>7486</v>
      </c>
      <c r="D482" s="436">
        <v>237</v>
      </c>
      <c r="E482" s="437">
        <v>21551.91</v>
      </c>
      <c r="F482" s="435" t="s">
        <v>13638</v>
      </c>
      <c r="G482" s="322" t="s">
        <v>7484</v>
      </c>
      <c r="H482" s="316" t="s">
        <v>12653</v>
      </c>
      <c r="I482" s="316"/>
      <c r="J482" s="316"/>
    </row>
    <row r="483" spans="1:10" s="333" customFormat="1" ht="31.9" customHeight="1" x14ac:dyDescent="0.25">
      <c r="A483" s="435" t="s">
        <v>13639</v>
      </c>
      <c r="B483" s="436" t="s">
        <v>7526</v>
      </c>
      <c r="C483" s="322" t="s">
        <v>7486</v>
      </c>
      <c r="D483" s="436">
        <v>262</v>
      </c>
      <c r="E483" s="437">
        <v>21552.02</v>
      </c>
      <c r="F483" s="435" t="s">
        <v>13638</v>
      </c>
      <c r="G483" s="322" t="s">
        <v>7484</v>
      </c>
      <c r="H483" s="316" t="s">
        <v>12696</v>
      </c>
      <c r="I483" s="316"/>
      <c r="J483" s="316"/>
    </row>
    <row r="484" spans="1:10" s="333" customFormat="1" ht="31.9" customHeight="1" x14ac:dyDescent="0.25">
      <c r="A484" s="435" t="s">
        <v>13637</v>
      </c>
      <c r="B484" s="436" t="s">
        <v>2018</v>
      </c>
      <c r="C484" s="322" t="s">
        <v>7486</v>
      </c>
      <c r="D484" s="436">
        <v>318</v>
      </c>
      <c r="E484" s="437">
        <v>21630</v>
      </c>
      <c r="F484" s="435" t="s">
        <v>13636</v>
      </c>
      <c r="G484" s="322" t="s">
        <v>7484</v>
      </c>
      <c r="H484" s="316" t="s">
        <v>13635</v>
      </c>
      <c r="I484" s="316"/>
      <c r="J484" s="316"/>
    </row>
    <row r="485" spans="1:10" s="333" customFormat="1" ht="31.9" customHeight="1" x14ac:dyDescent="0.25">
      <c r="A485" s="435" t="s">
        <v>13634</v>
      </c>
      <c r="B485" s="436" t="s">
        <v>2018</v>
      </c>
      <c r="C485" s="322" t="s">
        <v>7486</v>
      </c>
      <c r="D485" s="436">
        <v>484</v>
      </c>
      <c r="E485" s="437">
        <v>22200</v>
      </c>
      <c r="F485" s="435" t="s">
        <v>13633</v>
      </c>
      <c r="G485" s="322" t="s">
        <v>7484</v>
      </c>
      <c r="H485" s="316" t="s">
        <v>12911</v>
      </c>
      <c r="I485" s="316"/>
      <c r="J485" s="316"/>
    </row>
    <row r="486" spans="1:10" s="333" customFormat="1" ht="31.9" customHeight="1" x14ac:dyDescent="0.25">
      <c r="A486" s="435" t="s">
        <v>13632</v>
      </c>
      <c r="B486" s="436" t="s">
        <v>2018</v>
      </c>
      <c r="C486" s="322" t="s">
        <v>7486</v>
      </c>
      <c r="D486" s="436">
        <v>410</v>
      </c>
      <c r="E486" s="437">
        <v>22250</v>
      </c>
      <c r="F486" s="435" t="s">
        <v>13594</v>
      </c>
      <c r="G486" s="322" t="s">
        <v>7484</v>
      </c>
      <c r="H486" s="316" t="s">
        <v>13540</v>
      </c>
      <c r="I486" s="316"/>
      <c r="J486" s="316"/>
    </row>
    <row r="487" spans="1:10" s="333" customFormat="1" ht="31.9" customHeight="1" x14ac:dyDescent="0.25">
      <c r="A487" s="435" t="s">
        <v>13631</v>
      </c>
      <c r="B487" s="436" t="s">
        <v>2018</v>
      </c>
      <c r="C487" s="322" t="s">
        <v>7486</v>
      </c>
      <c r="D487" s="436">
        <v>1990</v>
      </c>
      <c r="E487" s="437">
        <v>22500</v>
      </c>
      <c r="F487" s="435" t="s">
        <v>13630</v>
      </c>
      <c r="G487" s="322" t="s">
        <v>7484</v>
      </c>
      <c r="H487" s="316" t="s">
        <v>13629</v>
      </c>
      <c r="I487" s="316"/>
      <c r="J487" s="316"/>
    </row>
    <row r="488" spans="1:10" s="333" customFormat="1" ht="31.9" customHeight="1" x14ac:dyDescent="0.25">
      <c r="A488" s="435" t="s">
        <v>13628</v>
      </c>
      <c r="B488" s="436" t="s">
        <v>2018</v>
      </c>
      <c r="C488" s="322" t="s">
        <v>7486</v>
      </c>
      <c r="D488" s="436">
        <v>2540</v>
      </c>
      <c r="E488" s="437">
        <v>22500</v>
      </c>
      <c r="F488" s="435" t="s">
        <v>13627</v>
      </c>
      <c r="G488" s="322" t="s">
        <v>7484</v>
      </c>
      <c r="H488" s="316" t="s">
        <v>12663</v>
      </c>
      <c r="I488" s="316"/>
      <c r="J488" s="316"/>
    </row>
    <row r="489" spans="1:10" s="333" customFormat="1" ht="31.9" customHeight="1" x14ac:dyDescent="0.25">
      <c r="A489" s="435" t="s">
        <v>13626</v>
      </c>
      <c r="B489" s="436" t="s">
        <v>2018</v>
      </c>
      <c r="C489" s="322" t="s">
        <v>7486</v>
      </c>
      <c r="D489" s="436">
        <v>412</v>
      </c>
      <c r="E489" s="437">
        <v>23000</v>
      </c>
      <c r="F489" s="435" t="s">
        <v>13522</v>
      </c>
      <c r="G489" s="322" t="s">
        <v>7484</v>
      </c>
      <c r="H489" s="316" t="s">
        <v>13625</v>
      </c>
      <c r="I489" s="316"/>
      <c r="J489" s="316"/>
    </row>
    <row r="490" spans="1:10" s="333" customFormat="1" ht="31.9" customHeight="1" x14ac:dyDescent="0.25">
      <c r="A490" s="435" t="s">
        <v>13624</v>
      </c>
      <c r="B490" s="436" t="s">
        <v>2018</v>
      </c>
      <c r="C490" s="322" t="s">
        <v>7486</v>
      </c>
      <c r="D490" s="436">
        <v>1253</v>
      </c>
      <c r="E490" s="437">
        <v>23000</v>
      </c>
      <c r="F490" s="435" t="s">
        <v>13623</v>
      </c>
      <c r="G490" s="322" t="s">
        <v>7484</v>
      </c>
      <c r="H490" s="316" t="s">
        <v>13622</v>
      </c>
      <c r="I490" s="316"/>
      <c r="J490" s="316"/>
    </row>
    <row r="491" spans="1:10" s="333" customFormat="1" ht="31.9" customHeight="1" x14ac:dyDescent="0.25">
      <c r="A491" s="435" t="s">
        <v>13621</v>
      </c>
      <c r="B491" s="436" t="s">
        <v>2018</v>
      </c>
      <c r="C491" s="322" t="s">
        <v>7486</v>
      </c>
      <c r="D491" s="436">
        <v>543</v>
      </c>
      <c r="E491" s="437">
        <v>23400</v>
      </c>
      <c r="F491" s="435" t="s">
        <v>7499</v>
      </c>
      <c r="G491" s="322" t="s">
        <v>7484</v>
      </c>
      <c r="H491" s="316" t="s">
        <v>12855</v>
      </c>
      <c r="I491" s="316"/>
      <c r="J491" s="316"/>
    </row>
    <row r="492" spans="1:10" s="333" customFormat="1" ht="31.9" customHeight="1" x14ac:dyDescent="0.25">
      <c r="A492" s="435" t="s">
        <v>13620</v>
      </c>
      <c r="B492" s="436" t="s">
        <v>2018</v>
      </c>
      <c r="C492" s="322" t="s">
        <v>7486</v>
      </c>
      <c r="D492" s="436">
        <v>522</v>
      </c>
      <c r="E492" s="437">
        <v>23559</v>
      </c>
      <c r="F492" s="435" t="s">
        <v>13619</v>
      </c>
      <c r="G492" s="322" t="s">
        <v>7484</v>
      </c>
      <c r="H492" s="316" t="s">
        <v>13618</v>
      </c>
      <c r="I492" s="316"/>
      <c r="J492" s="316"/>
    </row>
    <row r="493" spans="1:10" s="333" customFormat="1" ht="36" x14ac:dyDescent="0.25">
      <c r="A493" s="435" t="s">
        <v>13518</v>
      </c>
      <c r="B493" s="436" t="s">
        <v>1079</v>
      </c>
      <c r="C493" s="322" t="s">
        <v>7486</v>
      </c>
      <c r="D493" s="436">
        <v>612</v>
      </c>
      <c r="E493" s="437">
        <v>23881.56</v>
      </c>
      <c r="F493" s="435" t="s">
        <v>13517</v>
      </c>
      <c r="G493" s="322" t="s">
        <v>7484</v>
      </c>
      <c r="H493" s="316" t="s">
        <v>13099</v>
      </c>
      <c r="I493" s="316"/>
      <c r="J493" s="316"/>
    </row>
    <row r="494" spans="1:10" s="333" customFormat="1" ht="31.9" customHeight="1" x14ac:dyDescent="0.25">
      <c r="A494" s="435" t="s">
        <v>13617</v>
      </c>
      <c r="B494" s="436" t="s">
        <v>2018</v>
      </c>
      <c r="C494" s="322" t="s">
        <v>7486</v>
      </c>
      <c r="D494" s="436">
        <v>962</v>
      </c>
      <c r="E494" s="437">
        <v>24800</v>
      </c>
      <c r="F494" s="435" t="s">
        <v>13616</v>
      </c>
      <c r="G494" s="322" t="s">
        <v>7484</v>
      </c>
      <c r="H494" s="316" t="s">
        <v>13615</v>
      </c>
      <c r="I494" s="316"/>
      <c r="J494" s="316"/>
    </row>
    <row r="495" spans="1:10" s="333" customFormat="1" ht="48" x14ac:dyDescent="0.25">
      <c r="A495" s="435" t="s">
        <v>13530</v>
      </c>
      <c r="B495" s="436" t="s">
        <v>1079</v>
      </c>
      <c r="C495" s="322" t="s">
        <v>7486</v>
      </c>
      <c r="D495" s="436">
        <v>405</v>
      </c>
      <c r="E495" s="437">
        <v>25411.15</v>
      </c>
      <c r="F495" s="435" t="s">
        <v>13529</v>
      </c>
      <c r="G495" s="322" t="s">
        <v>7484</v>
      </c>
      <c r="H495" s="316" t="s">
        <v>12648</v>
      </c>
      <c r="I495" s="316"/>
      <c r="J495" s="316"/>
    </row>
    <row r="496" spans="1:10" s="333" customFormat="1" ht="31.9" customHeight="1" x14ac:dyDescent="0.25">
      <c r="A496" s="435" t="s">
        <v>13614</v>
      </c>
      <c r="B496" s="436" t="s">
        <v>2018</v>
      </c>
      <c r="C496" s="322" t="s">
        <v>7486</v>
      </c>
      <c r="D496" s="436">
        <v>36</v>
      </c>
      <c r="E496" s="437">
        <v>26000</v>
      </c>
      <c r="F496" s="435" t="s">
        <v>13613</v>
      </c>
      <c r="G496" s="322" t="s">
        <v>7484</v>
      </c>
      <c r="H496" s="316" t="s">
        <v>13612</v>
      </c>
      <c r="I496" s="316"/>
      <c r="J496" s="316"/>
    </row>
    <row r="497" spans="1:10" s="333" customFormat="1" ht="31.9" customHeight="1" x14ac:dyDescent="0.25">
      <c r="A497" s="435" t="s">
        <v>13611</v>
      </c>
      <c r="B497" s="436" t="s">
        <v>2018</v>
      </c>
      <c r="C497" s="322" t="s">
        <v>7486</v>
      </c>
      <c r="D497" s="436">
        <v>539</v>
      </c>
      <c r="E497" s="437">
        <v>27000</v>
      </c>
      <c r="F497" s="435" t="s">
        <v>13569</v>
      </c>
      <c r="G497" s="322" t="s">
        <v>7484</v>
      </c>
      <c r="H497" s="316" t="s">
        <v>13610</v>
      </c>
      <c r="I497" s="316"/>
      <c r="J497" s="316"/>
    </row>
    <row r="498" spans="1:10" s="333" customFormat="1" ht="31.9" customHeight="1" x14ac:dyDescent="0.25">
      <c r="A498" s="435" t="s">
        <v>13570</v>
      </c>
      <c r="B498" s="436" t="s">
        <v>1079</v>
      </c>
      <c r="C498" s="322" t="s">
        <v>7486</v>
      </c>
      <c r="D498" s="436">
        <v>451</v>
      </c>
      <c r="E498" s="437">
        <v>27300</v>
      </c>
      <c r="F498" s="435" t="s">
        <v>13609</v>
      </c>
      <c r="G498" s="322" t="s">
        <v>7484</v>
      </c>
      <c r="H498" s="316" t="s">
        <v>13568</v>
      </c>
      <c r="I498" s="316"/>
      <c r="J498" s="316"/>
    </row>
    <row r="499" spans="1:10" s="333" customFormat="1" ht="31.9" customHeight="1" x14ac:dyDescent="0.25">
      <c r="A499" s="435" t="s">
        <v>13608</v>
      </c>
      <c r="B499" s="436" t="s">
        <v>2018</v>
      </c>
      <c r="C499" s="322" t="s">
        <v>7486</v>
      </c>
      <c r="D499" s="436">
        <v>136</v>
      </c>
      <c r="E499" s="437">
        <v>27420</v>
      </c>
      <c r="F499" s="435" t="s">
        <v>13607</v>
      </c>
      <c r="G499" s="322" t="s">
        <v>7484</v>
      </c>
      <c r="H499" s="316" t="s">
        <v>13578</v>
      </c>
      <c r="I499" s="316"/>
      <c r="J499" s="316"/>
    </row>
    <row r="500" spans="1:10" s="333" customFormat="1" ht="31.9" customHeight="1" x14ac:dyDescent="0.25">
      <c r="A500" s="435" t="s">
        <v>13595</v>
      </c>
      <c r="B500" s="436" t="s">
        <v>1079</v>
      </c>
      <c r="C500" s="322" t="s">
        <v>7486</v>
      </c>
      <c r="D500" s="436">
        <v>144</v>
      </c>
      <c r="E500" s="437">
        <v>27774</v>
      </c>
      <c r="F500" s="435" t="s">
        <v>13572</v>
      </c>
      <c r="G500" s="322" t="s">
        <v>7484</v>
      </c>
      <c r="H500" s="316" t="s">
        <v>13491</v>
      </c>
      <c r="I500" s="316"/>
      <c r="J500" s="316"/>
    </row>
    <row r="501" spans="1:10" s="333" customFormat="1" ht="31.9" customHeight="1" x14ac:dyDescent="0.25">
      <c r="A501" s="435" t="s">
        <v>13537</v>
      </c>
      <c r="B501" s="436" t="s">
        <v>1079</v>
      </c>
      <c r="C501" s="322" t="s">
        <v>7486</v>
      </c>
      <c r="D501" s="436">
        <v>364</v>
      </c>
      <c r="E501" s="437">
        <v>28834.99</v>
      </c>
      <c r="F501" s="435" t="s">
        <v>13517</v>
      </c>
      <c r="G501" s="322" t="s">
        <v>7484</v>
      </c>
      <c r="H501" s="316" t="s">
        <v>13606</v>
      </c>
      <c r="I501" s="316"/>
      <c r="J501" s="316"/>
    </row>
    <row r="502" spans="1:10" s="333" customFormat="1" ht="31.9" customHeight="1" x14ac:dyDescent="0.25">
      <c r="A502" s="435" t="s">
        <v>13605</v>
      </c>
      <c r="B502" s="436" t="s">
        <v>2018</v>
      </c>
      <c r="C502" s="322" t="s">
        <v>7486</v>
      </c>
      <c r="D502" s="436">
        <v>1936</v>
      </c>
      <c r="E502" s="437">
        <v>30000</v>
      </c>
      <c r="F502" s="435" t="s">
        <v>13604</v>
      </c>
      <c r="G502" s="322" t="s">
        <v>7484</v>
      </c>
      <c r="H502" s="316" t="s">
        <v>12813</v>
      </c>
      <c r="I502" s="316"/>
      <c r="J502" s="316"/>
    </row>
    <row r="503" spans="1:10" s="333" customFormat="1" ht="31.9" customHeight="1" x14ac:dyDescent="0.25">
      <c r="A503" s="435" t="s">
        <v>13595</v>
      </c>
      <c r="B503" s="436" t="s">
        <v>1079</v>
      </c>
      <c r="C503" s="322" t="s">
        <v>7486</v>
      </c>
      <c r="D503" s="436">
        <v>145</v>
      </c>
      <c r="E503" s="437">
        <v>30270</v>
      </c>
      <c r="F503" s="435" t="s">
        <v>13603</v>
      </c>
      <c r="G503" s="322" t="s">
        <v>7484</v>
      </c>
      <c r="H503" s="316" t="s">
        <v>13491</v>
      </c>
      <c r="I503" s="316"/>
      <c r="J503" s="316"/>
    </row>
    <row r="504" spans="1:10" s="333" customFormat="1" ht="31.9" customHeight="1" x14ac:dyDescent="0.25">
      <c r="A504" s="435" t="s">
        <v>13602</v>
      </c>
      <c r="B504" s="436" t="s">
        <v>2018</v>
      </c>
      <c r="C504" s="322" t="s">
        <v>7486</v>
      </c>
      <c r="D504" s="436">
        <v>599</v>
      </c>
      <c r="E504" s="437">
        <v>30475</v>
      </c>
      <c r="F504" s="435" t="s">
        <v>13601</v>
      </c>
      <c r="G504" s="322" t="s">
        <v>7484</v>
      </c>
      <c r="H504" s="316" t="s">
        <v>13099</v>
      </c>
      <c r="I504" s="316"/>
      <c r="J504" s="316"/>
    </row>
    <row r="505" spans="1:10" s="333" customFormat="1" ht="31.9" customHeight="1" x14ac:dyDescent="0.25">
      <c r="A505" s="435" t="s">
        <v>13600</v>
      </c>
      <c r="B505" s="436" t="s">
        <v>1079</v>
      </c>
      <c r="C505" s="322" t="s">
        <v>7486</v>
      </c>
      <c r="D505" s="436">
        <v>707</v>
      </c>
      <c r="E505" s="437">
        <v>30681.21</v>
      </c>
      <c r="F505" s="435" t="s">
        <v>13599</v>
      </c>
      <c r="G505" s="322" t="s">
        <v>7484</v>
      </c>
      <c r="H505" s="316" t="s">
        <v>13512</v>
      </c>
      <c r="I505" s="316"/>
      <c r="J505" s="316"/>
    </row>
    <row r="506" spans="1:10" s="333" customFormat="1" ht="31.9" customHeight="1" x14ac:dyDescent="0.25">
      <c r="A506" s="435" t="s">
        <v>13598</v>
      </c>
      <c r="B506" s="436" t="s">
        <v>2018</v>
      </c>
      <c r="C506" s="322" t="s">
        <v>7486</v>
      </c>
      <c r="D506" s="436">
        <v>1872</v>
      </c>
      <c r="E506" s="437">
        <v>31000</v>
      </c>
      <c r="F506" s="435" t="s">
        <v>13597</v>
      </c>
      <c r="G506" s="322" t="s">
        <v>7484</v>
      </c>
      <c r="H506" s="316" t="s">
        <v>12659</v>
      </c>
      <c r="I506" s="316"/>
      <c r="J506" s="316"/>
    </row>
    <row r="507" spans="1:10" s="333" customFormat="1" ht="31.9" customHeight="1" x14ac:dyDescent="0.25">
      <c r="A507" s="435" t="s">
        <v>13596</v>
      </c>
      <c r="B507" s="436" t="s">
        <v>2018</v>
      </c>
      <c r="C507" s="322" t="s">
        <v>7486</v>
      </c>
      <c r="D507" s="436">
        <v>243</v>
      </c>
      <c r="E507" s="437">
        <v>31350</v>
      </c>
      <c r="F507" s="435" t="s">
        <v>13546</v>
      </c>
      <c r="G507" s="322" t="s">
        <v>7484</v>
      </c>
      <c r="H507" s="316" t="s">
        <v>12688</v>
      </c>
      <c r="I507" s="316"/>
      <c r="J507" s="316"/>
    </row>
    <row r="508" spans="1:10" s="333" customFormat="1" ht="31.9" customHeight="1" x14ac:dyDescent="0.25">
      <c r="A508" s="435" t="s">
        <v>13595</v>
      </c>
      <c r="B508" s="436" t="s">
        <v>1079</v>
      </c>
      <c r="C508" s="322" t="s">
        <v>7486</v>
      </c>
      <c r="D508" s="436">
        <v>143</v>
      </c>
      <c r="E508" s="437">
        <v>31740</v>
      </c>
      <c r="F508" s="435" t="s">
        <v>13594</v>
      </c>
      <c r="G508" s="322" t="s">
        <v>7484</v>
      </c>
      <c r="H508" s="316" t="s">
        <v>13491</v>
      </c>
      <c r="I508" s="316"/>
      <c r="J508" s="316"/>
    </row>
    <row r="509" spans="1:10" s="333" customFormat="1" ht="31.9" customHeight="1" x14ac:dyDescent="0.25">
      <c r="A509" s="435" t="s">
        <v>13593</v>
      </c>
      <c r="B509" s="436" t="s">
        <v>7526</v>
      </c>
      <c r="C509" s="322" t="s">
        <v>7486</v>
      </c>
      <c r="D509" s="436">
        <v>498</v>
      </c>
      <c r="E509" s="437">
        <v>31807.61</v>
      </c>
      <c r="F509" s="435" t="s">
        <v>13592</v>
      </c>
      <c r="G509" s="322" t="s">
        <v>7484</v>
      </c>
      <c r="H509" s="316" t="s">
        <v>12756</v>
      </c>
      <c r="I509" s="316"/>
      <c r="J509" s="316"/>
    </row>
    <row r="510" spans="1:10" s="333" customFormat="1" ht="31.9" customHeight="1" x14ac:dyDescent="0.25">
      <c r="A510" s="435" t="s">
        <v>13537</v>
      </c>
      <c r="B510" s="436" t="s">
        <v>1079</v>
      </c>
      <c r="C510" s="322" t="s">
        <v>7486</v>
      </c>
      <c r="D510" s="436">
        <v>614</v>
      </c>
      <c r="E510" s="437">
        <v>31840.91</v>
      </c>
      <c r="F510" s="435" t="s">
        <v>13517</v>
      </c>
      <c r="G510" s="322" t="s">
        <v>7484</v>
      </c>
      <c r="H510" s="316" t="s">
        <v>12708</v>
      </c>
      <c r="I510" s="316"/>
      <c r="J510" s="316"/>
    </row>
    <row r="511" spans="1:10" s="333" customFormat="1" ht="31.9" customHeight="1" x14ac:dyDescent="0.25">
      <c r="A511" s="435" t="s">
        <v>13591</v>
      </c>
      <c r="B511" s="436" t="s">
        <v>2018</v>
      </c>
      <c r="C511" s="322" t="s">
        <v>7486</v>
      </c>
      <c r="D511" s="436">
        <v>2680</v>
      </c>
      <c r="E511" s="437">
        <v>32000</v>
      </c>
      <c r="F511" s="435" t="s">
        <v>13590</v>
      </c>
      <c r="G511" s="322" t="s">
        <v>7484</v>
      </c>
      <c r="H511" s="316" t="s">
        <v>13574</v>
      </c>
      <c r="I511" s="316"/>
      <c r="J511" s="316"/>
    </row>
    <row r="512" spans="1:10" s="333" customFormat="1" ht="31.9" customHeight="1" x14ac:dyDescent="0.25">
      <c r="A512" s="435" t="s">
        <v>13589</v>
      </c>
      <c r="B512" s="436" t="s">
        <v>2018</v>
      </c>
      <c r="C512" s="322" t="s">
        <v>7486</v>
      </c>
      <c r="D512" s="436">
        <v>64</v>
      </c>
      <c r="E512" s="437">
        <v>32060</v>
      </c>
      <c r="F512" s="435" t="s">
        <v>13588</v>
      </c>
      <c r="G512" s="322" t="s">
        <v>7484</v>
      </c>
      <c r="H512" s="316" t="s">
        <v>13587</v>
      </c>
      <c r="I512" s="316"/>
      <c r="J512" s="316"/>
    </row>
    <row r="513" spans="1:10" s="333" customFormat="1" ht="31.9" customHeight="1" x14ac:dyDescent="0.25">
      <c r="A513" s="435" t="s">
        <v>13586</v>
      </c>
      <c r="B513" s="436" t="s">
        <v>1079</v>
      </c>
      <c r="C513" s="322" t="s">
        <v>7486</v>
      </c>
      <c r="D513" s="436">
        <v>23</v>
      </c>
      <c r="E513" s="437">
        <v>32325</v>
      </c>
      <c r="F513" s="435" t="s">
        <v>13585</v>
      </c>
      <c r="G513" s="322" t="s">
        <v>7484</v>
      </c>
      <c r="H513" s="316" t="s">
        <v>13584</v>
      </c>
      <c r="I513" s="316"/>
      <c r="J513" s="316"/>
    </row>
    <row r="514" spans="1:10" s="333" customFormat="1" ht="31.9" customHeight="1" x14ac:dyDescent="0.25">
      <c r="A514" s="435" t="s">
        <v>13583</v>
      </c>
      <c r="B514" s="436" t="s">
        <v>2018</v>
      </c>
      <c r="C514" s="322" t="s">
        <v>7486</v>
      </c>
      <c r="D514" s="436">
        <v>1331</v>
      </c>
      <c r="E514" s="437">
        <v>32400</v>
      </c>
      <c r="F514" s="435" t="s">
        <v>13555</v>
      </c>
      <c r="G514" s="322" t="s">
        <v>7484</v>
      </c>
      <c r="H514" s="316" t="s">
        <v>13582</v>
      </c>
      <c r="I514" s="316"/>
      <c r="J514" s="316"/>
    </row>
    <row r="515" spans="1:10" s="333" customFormat="1" ht="31.9" customHeight="1" x14ac:dyDescent="0.25">
      <c r="A515" s="435" t="s">
        <v>13533</v>
      </c>
      <c r="B515" s="436" t="s">
        <v>1079</v>
      </c>
      <c r="C515" s="322" t="s">
        <v>7486</v>
      </c>
      <c r="D515" s="436">
        <v>3191</v>
      </c>
      <c r="E515" s="437">
        <v>32483</v>
      </c>
      <c r="F515" s="435" t="s">
        <v>7492</v>
      </c>
      <c r="G515" s="322" t="s">
        <v>7484</v>
      </c>
      <c r="H515" s="316" t="s">
        <v>13577</v>
      </c>
      <c r="I515" s="316"/>
      <c r="J515" s="316"/>
    </row>
    <row r="516" spans="1:10" s="333" customFormat="1" ht="31.9" customHeight="1" x14ac:dyDescent="0.25">
      <c r="A516" s="435" t="s">
        <v>13581</v>
      </c>
      <c r="B516" s="436" t="s">
        <v>2018</v>
      </c>
      <c r="C516" s="322" t="s">
        <v>7486</v>
      </c>
      <c r="D516" s="436">
        <v>542</v>
      </c>
      <c r="E516" s="437">
        <v>32500</v>
      </c>
      <c r="F516" s="435" t="s">
        <v>7499</v>
      </c>
      <c r="G516" s="322" t="s">
        <v>7484</v>
      </c>
      <c r="H516" s="316" t="s">
        <v>12855</v>
      </c>
      <c r="I516" s="316"/>
      <c r="J516" s="316"/>
    </row>
    <row r="517" spans="1:10" s="333" customFormat="1" ht="31.9" customHeight="1" x14ac:dyDescent="0.25">
      <c r="A517" s="435" t="s">
        <v>13580</v>
      </c>
      <c r="B517" s="436" t="s">
        <v>2018</v>
      </c>
      <c r="C517" s="322" t="s">
        <v>7486</v>
      </c>
      <c r="D517" s="436">
        <v>372</v>
      </c>
      <c r="E517" s="437">
        <v>33247.230000000003</v>
      </c>
      <c r="F517" s="435" t="s">
        <v>13579</v>
      </c>
      <c r="G517" s="322" t="s">
        <v>7484</v>
      </c>
      <c r="H517" s="316" t="s">
        <v>13578</v>
      </c>
      <c r="I517" s="316"/>
      <c r="J517" s="316"/>
    </row>
    <row r="518" spans="1:10" s="333" customFormat="1" ht="31.9" customHeight="1" x14ac:dyDescent="0.25">
      <c r="A518" s="435" t="s">
        <v>13508</v>
      </c>
      <c r="B518" s="436" t="s">
        <v>2639</v>
      </c>
      <c r="C518" s="322" t="s">
        <v>7486</v>
      </c>
      <c r="D518" s="436">
        <v>3192</v>
      </c>
      <c r="E518" s="437">
        <v>33515.51</v>
      </c>
      <c r="F518" s="435" t="s">
        <v>7488</v>
      </c>
      <c r="G518" s="322" t="s">
        <v>7484</v>
      </c>
      <c r="H518" s="316" t="s">
        <v>13577</v>
      </c>
      <c r="I518" s="316"/>
      <c r="J518" s="316"/>
    </row>
    <row r="519" spans="1:10" s="333" customFormat="1" ht="31.9" customHeight="1" x14ac:dyDescent="0.25">
      <c r="A519" s="435" t="s">
        <v>13576</v>
      </c>
      <c r="B519" s="436" t="s">
        <v>2018</v>
      </c>
      <c r="C519" s="322" t="s">
        <v>7486</v>
      </c>
      <c r="D519" s="436">
        <v>578</v>
      </c>
      <c r="E519" s="437">
        <v>33540</v>
      </c>
      <c r="F519" s="435" t="s">
        <v>13575</v>
      </c>
      <c r="G519" s="322" t="s">
        <v>7484</v>
      </c>
      <c r="H519" s="316" t="s">
        <v>13574</v>
      </c>
      <c r="I519" s="316"/>
      <c r="J519" s="316"/>
    </row>
    <row r="520" spans="1:10" s="333" customFormat="1" ht="31.9" customHeight="1" x14ac:dyDescent="0.25">
      <c r="A520" s="435" t="s">
        <v>13573</v>
      </c>
      <c r="B520" s="436" t="s">
        <v>2018</v>
      </c>
      <c r="C520" s="322" t="s">
        <v>7486</v>
      </c>
      <c r="D520" s="436">
        <v>385</v>
      </c>
      <c r="E520" s="437">
        <v>33791</v>
      </c>
      <c r="F520" s="435" t="s">
        <v>13572</v>
      </c>
      <c r="G520" s="322" t="s">
        <v>7484</v>
      </c>
      <c r="H520" s="316" t="s">
        <v>13571</v>
      </c>
      <c r="I520" s="316"/>
      <c r="J520" s="316"/>
    </row>
    <row r="521" spans="1:10" s="333" customFormat="1" ht="31.9" customHeight="1" x14ac:dyDescent="0.25">
      <c r="A521" s="435" t="s">
        <v>13570</v>
      </c>
      <c r="B521" s="436" t="s">
        <v>1079</v>
      </c>
      <c r="C521" s="322" t="s">
        <v>7486</v>
      </c>
      <c r="D521" s="436">
        <v>452</v>
      </c>
      <c r="E521" s="437">
        <v>34140</v>
      </c>
      <c r="F521" s="435" t="s">
        <v>13569</v>
      </c>
      <c r="G521" s="322" t="s">
        <v>7484</v>
      </c>
      <c r="H521" s="316" t="s">
        <v>13568</v>
      </c>
      <c r="I521" s="316"/>
      <c r="J521" s="316"/>
    </row>
    <row r="522" spans="1:10" s="333" customFormat="1" ht="31.9" customHeight="1" x14ac:dyDescent="0.25">
      <c r="A522" s="435" t="s">
        <v>13567</v>
      </c>
      <c r="B522" s="436" t="s">
        <v>2018</v>
      </c>
      <c r="C522" s="322" t="s">
        <v>7486</v>
      </c>
      <c r="D522" s="436">
        <v>422</v>
      </c>
      <c r="E522" s="437">
        <v>34450</v>
      </c>
      <c r="F522" s="435" t="s">
        <v>13546</v>
      </c>
      <c r="G522" s="322" t="s">
        <v>7484</v>
      </c>
      <c r="H522" s="316" t="s">
        <v>13566</v>
      </c>
      <c r="I522" s="316"/>
      <c r="J522" s="316"/>
    </row>
    <row r="523" spans="1:10" s="333" customFormat="1" ht="31.9" customHeight="1" x14ac:dyDescent="0.25">
      <c r="A523" s="435" t="s">
        <v>13565</v>
      </c>
      <c r="B523" s="436" t="s">
        <v>2018</v>
      </c>
      <c r="C523" s="322" t="s">
        <v>7486</v>
      </c>
      <c r="D523" s="436">
        <v>643</v>
      </c>
      <c r="E523" s="437">
        <v>34628.239999999998</v>
      </c>
      <c r="F523" s="435" t="s">
        <v>13564</v>
      </c>
      <c r="G523" s="322" t="s">
        <v>7484</v>
      </c>
      <c r="H523" s="316" t="s">
        <v>13563</v>
      </c>
      <c r="I523" s="316"/>
      <c r="J523" s="316"/>
    </row>
    <row r="524" spans="1:10" s="333" customFormat="1" ht="31.9" customHeight="1" x14ac:dyDescent="0.25">
      <c r="A524" s="435" t="s">
        <v>13562</v>
      </c>
      <c r="B524" s="436" t="s">
        <v>2018</v>
      </c>
      <c r="C524" s="322" t="s">
        <v>7486</v>
      </c>
      <c r="D524" s="436">
        <v>224</v>
      </c>
      <c r="E524" s="437">
        <v>34743</v>
      </c>
      <c r="F524" s="435" t="s">
        <v>7519</v>
      </c>
      <c r="G524" s="322" t="s">
        <v>7484</v>
      </c>
      <c r="H524" s="316" t="s">
        <v>12758</v>
      </c>
      <c r="I524" s="316"/>
      <c r="J524" s="316"/>
    </row>
    <row r="525" spans="1:10" s="333" customFormat="1" ht="31.9" customHeight="1" x14ac:dyDescent="0.25">
      <c r="A525" s="435" t="s">
        <v>13561</v>
      </c>
      <c r="B525" s="436" t="s">
        <v>2018</v>
      </c>
      <c r="C525" s="322" t="s">
        <v>7486</v>
      </c>
      <c r="D525" s="436">
        <v>74</v>
      </c>
      <c r="E525" s="437">
        <v>34780</v>
      </c>
      <c r="F525" s="435" t="s">
        <v>13546</v>
      </c>
      <c r="G525" s="322" t="s">
        <v>7484</v>
      </c>
      <c r="H525" s="316" t="s">
        <v>12694</v>
      </c>
      <c r="I525" s="316"/>
      <c r="J525" s="316"/>
    </row>
    <row r="526" spans="1:10" s="333" customFormat="1" ht="31.9" customHeight="1" x14ac:dyDescent="0.25">
      <c r="A526" s="435" t="s">
        <v>13560</v>
      </c>
      <c r="B526" s="436" t="s">
        <v>2018</v>
      </c>
      <c r="C526" s="322" t="s">
        <v>7486</v>
      </c>
      <c r="D526" s="436">
        <v>1</v>
      </c>
      <c r="E526" s="437">
        <v>35000</v>
      </c>
      <c r="F526" s="435" t="s">
        <v>13559</v>
      </c>
      <c r="G526" s="322" t="s">
        <v>7484</v>
      </c>
      <c r="H526" s="316" t="s">
        <v>12684</v>
      </c>
      <c r="I526" s="316"/>
      <c r="J526" s="316"/>
    </row>
    <row r="527" spans="1:10" s="333" customFormat="1" ht="31.9" customHeight="1" x14ac:dyDescent="0.25">
      <c r="A527" s="435" t="s">
        <v>13558</v>
      </c>
      <c r="B527" s="436" t="s">
        <v>2018</v>
      </c>
      <c r="C527" s="322" t="s">
        <v>7486</v>
      </c>
      <c r="D527" s="436">
        <v>2685</v>
      </c>
      <c r="E527" s="437">
        <v>35000</v>
      </c>
      <c r="F527" s="435" t="s">
        <v>13557</v>
      </c>
      <c r="G527" s="322" t="s">
        <v>7484</v>
      </c>
      <c r="H527" s="316" t="s">
        <v>12691</v>
      </c>
      <c r="I527" s="316"/>
      <c r="J527" s="316"/>
    </row>
    <row r="528" spans="1:10" s="333" customFormat="1" ht="31.9" customHeight="1" x14ac:dyDescent="0.25">
      <c r="A528" s="435" t="s">
        <v>13556</v>
      </c>
      <c r="B528" s="436" t="s">
        <v>2018</v>
      </c>
      <c r="C528" s="322" t="s">
        <v>7486</v>
      </c>
      <c r="D528" s="436">
        <v>1330</v>
      </c>
      <c r="E528" s="437">
        <v>35000</v>
      </c>
      <c r="F528" s="435" t="s">
        <v>13555</v>
      </c>
      <c r="G528" s="322" t="s">
        <v>7484</v>
      </c>
      <c r="H528" s="316" t="s">
        <v>13554</v>
      </c>
      <c r="I528" s="316"/>
      <c r="J528" s="316"/>
    </row>
    <row r="529" spans="1:10" s="333" customFormat="1" ht="31.9" customHeight="1" x14ac:dyDescent="0.25">
      <c r="A529" s="435" t="s">
        <v>13553</v>
      </c>
      <c r="B529" s="436" t="s">
        <v>2018</v>
      </c>
      <c r="C529" s="322" t="s">
        <v>7486</v>
      </c>
      <c r="D529" s="436">
        <v>568</v>
      </c>
      <c r="E529" s="437">
        <v>35000</v>
      </c>
      <c r="F529" s="435" t="s">
        <v>13552</v>
      </c>
      <c r="G529" s="322" t="s">
        <v>7484</v>
      </c>
      <c r="H529" s="316" t="s">
        <v>12637</v>
      </c>
      <c r="I529" s="316"/>
      <c r="J529" s="316"/>
    </row>
    <row r="530" spans="1:10" s="333" customFormat="1" ht="31.9" customHeight="1" x14ac:dyDescent="0.25">
      <c r="A530" s="435" t="s">
        <v>13551</v>
      </c>
      <c r="B530" s="436" t="s">
        <v>2018</v>
      </c>
      <c r="C530" s="322" t="s">
        <v>7486</v>
      </c>
      <c r="D530" s="436">
        <v>1937</v>
      </c>
      <c r="E530" s="437">
        <v>35075</v>
      </c>
      <c r="F530" s="435" t="s">
        <v>13550</v>
      </c>
      <c r="G530" s="322" t="s">
        <v>7484</v>
      </c>
      <c r="H530" s="316" t="s">
        <v>12813</v>
      </c>
      <c r="I530" s="316"/>
      <c r="J530" s="316"/>
    </row>
    <row r="531" spans="1:10" s="333" customFormat="1" ht="31.9" customHeight="1" x14ac:dyDescent="0.25">
      <c r="A531" s="435" t="s">
        <v>13549</v>
      </c>
      <c r="B531" s="436" t="s">
        <v>2018</v>
      </c>
      <c r="C531" s="322" t="s">
        <v>7486</v>
      </c>
      <c r="D531" s="436">
        <v>215</v>
      </c>
      <c r="E531" s="437">
        <v>35142.57</v>
      </c>
      <c r="F531" s="435" t="s">
        <v>13548</v>
      </c>
      <c r="G531" s="322" t="s">
        <v>7484</v>
      </c>
      <c r="H531" s="316" t="s">
        <v>12807</v>
      </c>
      <c r="I531" s="316"/>
      <c r="J531" s="316"/>
    </row>
    <row r="532" spans="1:10" s="333" customFormat="1" ht="31.9" customHeight="1" x14ac:dyDescent="0.25">
      <c r="A532" s="435" t="s">
        <v>13547</v>
      </c>
      <c r="B532" s="436" t="s">
        <v>2018</v>
      </c>
      <c r="C532" s="322" t="s">
        <v>7486</v>
      </c>
      <c r="D532" s="436">
        <v>48</v>
      </c>
      <c r="E532" s="437">
        <v>35184</v>
      </c>
      <c r="F532" s="435" t="s">
        <v>13546</v>
      </c>
      <c r="G532" s="322" t="s">
        <v>7484</v>
      </c>
      <c r="H532" s="316" t="s">
        <v>13545</v>
      </c>
      <c r="I532" s="316"/>
      <c r="J532" s="316"/>
    </row>
    <row r="533" spans="1:10" s="333" customFormat="1" ht="31.9" customHeight="1" x14ac:dyDescent="0.25">
      <c r="A533" s="435" t="s">
        <v>13544</v>
      </c>
      <c r="B533" s="436" t="s">
        <v>2018</v>
      </c>
      <c r="C533" s="322" t="s">
        <v>7486</v>
      </c>
      <c r="D533" s="436">
        <v>526</v>
      </c>
      <c r="E533" s="437">
        <v>35190</v>
      </c>
      <c r="F533" s="435" t="s">
        <v>13543</v>
      </c>
      <c r="G533" s="322" t="s">
        <v>7484</v>
      </c>
      <c r="H533" s="316" t="s">
        <v>13542</v>
      </c>
      <c r="I533" s="316"/>
      <c r="J533" s="316"/>
    </row>
    <row r="534" spans="1:10" s="333" customFormat="1" ht="31.9" customHeight="1" x14ac:dyDescent="0.25">
      <c r="A534" s="435" t="s">
        <v>13541</v>
      </c>
      <c r="B534" s="436" t="s">
        <v>2018</v>
      </c>
      <c r="C534" s="322" t="s">
        <v>7486</v>
      </c>
      <c r="D534" s="436">
        <v>408</v>
      </c>
      <c r="E534" s="437">
        <v>35200</v>
      </c>
      <c r="F534" s="435" t="s">
        <v>13522</v>
      </c>
      <c r="G534" s="322" t="s">
        <v>7484</v>
      </c>
      <c r="H534" s="316" t="s">
        <v>13540</v>
      </c>
      <c r="I534" s="316"/>
      <c r="J534" s="316"/>
    </row>
    <row r="535" spans="1:10" s="333" customFormat="1" ht="31.9" customHeight="1" x14ac:dyDescent="0.25">
      <c r="A535" s="435" t="s">
        <v>13539</v>
      </c>
      <c r="B535" s="436" t="s">
        <v>1079</v>
      </c>
      <c r="C535" s="322" t="s">
        <v>7486</v>
      </c>
      <c r="D535" s="436">
        <v>567</v>
      </c>
      <c r="E535" s="437">
        <v>39760</v>
      </c>
      <c r="F535" s="435" t="s">
        <v>13538</v>
      </c>
      <c r="G535" s="322" t="s">
        <v>7484</v>
      </c>
      <c r="H535" s="316" t="s">
        <v>13507</v>
      </c>
      <c r="I535" s="316"/>
      <c r="J535" s="316"/>
    </row>
    <row r="536" spans="1:10" s="333" customFormat="1" ht="31.9" customHeight="1" x14ac:dyDescent="0.25">
      <c r="A536" s="435" t="s">
        <v>13537</v>
      </c>
      <c r="B536" s="436" t="s">
        <v>1079</v>
      </c>
      <c r="C536" s="322" t="s">
        <v>7486</v>
      </c>
      <c r="D536" s="436">
        <v>1463</v>
      </c>
      <c r="E536" s="437">
        <v>40420.49</v>
      </c>
      <c r="F536" s="435" t="s">
        <v>13517</v>
      </c>
      <c r="G536" s="322" t="s">
        <v>7484</v>
      </c>
      <c r="H536" s="316" t="s">
        <v>13504</v>
      </c>
      <c r="I536" s="316"/>
      <c r="J536" s="316"/>
    </row>
    <row r="537" spans="1:10" s="333" customFormat="1" ht="31.9" customHeight="1" x14ac:dyDescent="0.25">
      <c r="A537" s="435" t="s">
        <v>13536</v>
      </c>
      <c r="B537" s="436" t="s">
        <v>1079</v>
      </c>
      <c r="C537" s="322" t="s">
        <v>7486</v>
      </c>
      <c r="D537" s="436">
        <v>52</v>
      </c>
      <c r="E537" s="437">
        <v>43200</v>
      </c>
      <c r="F537" s="435" t="s">
        <v>7514</v>
      </c>
      <c r="G537" s="322" t="s">
        <v>7484</v>
      </c>
      <c r="H537" s="316" t="s">
        <v>12731</v>
      </c>
      <c r="I537" s="316"/>
      <c r="J537" s="316"/>
    </row>
    <row r="538" spans="1:10" s="333" customFormat="1" ht="31.9" customHeight="1" x14ac:dyDescent="0.25">
      <c r="A538" s="435" t="s">
        <v>13533</v>
      </c>
      <c r="B538" s="436" t="s">
        <v>1079</v>
      </c>
      <c r="C538" s="322" t="s">
        <v>7486</v>
      </c>
      <c r="D538" s="436">
        <v>2081</v>
      </c>
      <c r="E538" s="437">
        <v>44295</v>
      </c>
      <c r="F538" s="435" t="s">
        <v>7492</v>
      </c>
      <c r="G538" s="322" t="s">
        <v>7484</v>
      </c>
      <c r="H538" s="316" t="s">
        <v>12734</v>
      </c>
      <c r="I538" s="316"/>
      <c r="J538" s="316"/>
    </row>
    <row r="539" spans="1:10" s="333" customFormat="1" ht="31.9" customHeight="1" x14ac:dyDescent="0.25">
      <c r="A539" s="435" t="s">
        <v>13533</v>
      </c>
      <c r="B539" s="436" t="s">
        <v>1079</v>
      </c>
      <c r="C539" s="322" t="s">
        <v>7486</v>
      </c>
      <c r="D539" s="436">
        <v>3104</v>
      </c>
      <c r="E539" s="437">
        <v>44295</v>
      </c>
      <c r="F539" s="435" t="s">
        <v>7492</v>
      </c>
      <c r="G539" s="322" t="s">
        <v>7484</v>
      </c>
      <c r="H539" s="316" t="s">
        <v>13535</v>
      </c>
      <c r="I539" s="316"/>
      <c r="J539" s="316"/>
    </row>
    <row r="540" spans="1:10" s="333" customFormat="1" ht="31.9" customHeight="1" x14ac:dyDescent="0.25">
      <c r="A540" s="435" t="s">
        <v>13534</v>
      </c>
      <c r="B540" s="436" t="s">
        <v>1079</v>
      </c>
      <c r="C540" s="322" t="s">
        <v>7486</v>
      </c>
      <c r="D540" s="436">
        <v>1871</v>
      </c>
      <c r="E540" s="437">
        <v>45771.5</v>
      </c>
      <c r="F540" s="435" t="s">
        <v>7492</v>
      </c>
      <c r="G540" s="322" t="s">
        <v>7484</v>
      </c>
      <c r="H540" s="316" t="s">
        <v>12659</v>
      </c>
      <c r="I540" s="316"/>
      <c r="J540" s="316"/>
    </row>
    <row r="541" spans="1:10" s="333" customFormat="1" ht="31.9" customHeight="1" x14ac:dyDescent="0.25">
      <c r="A541" s="435" t="s">
        <v>13533</v>
      </c>
      <c r="B541" s="436" t="s">
        <v>1079</v>
      </c>
      <c r="C541" s="322" t="s">
        <v>7486</v>
      </c>
      <c r="D541" s="436">
        <v>2620</v>
      </c>
      <c r="E541" s="437">
        <v>45771.5</v>
      </c>
      <c r="F541" s="435" t="s">
        <v>7492</v>
      </c>
      <c r="G541" s="322" t="s">
        <v>7484</v>
      </c>
      <c r="H541" s="316" t="s">
        <v>13507</v>
      </c>
      <c r="I541" s="316"/>
      <c r="J541" s="316"/>
    </row>
    <row r="542" spans="1:10" s="333" customFormat="1" ht="31.9" customHeight="1" x14ac:dyDescent="0.25">
      <c r="A542" s="435" t="s">
        <v>13532</v>
      </c>
      <c r="B542" s="436" t="s">
        <v>1079</v>
      </c>
      <c r="C542" s="322" t="s">
        <v>7486</v>
      </c>
      <c r="D542" s="436">
        <v>128</v>
      </c>
      <c r="E542" s="437">
        <v>47787</v>
      </c>
      <c r="F542" s="435" t="s">
        <v>7496</v>
      </c>
      <c r="G542" s="322" t="s">
        <v>7484</v>
      </c>
      <c r="H542" s="316" t="s">
        <v>12675</v>
      </c>
      <c r="I542" s="316"/>
      <c r="J542" s="316"/>
    </row>
    <row r="543" spans="1:10" s="333" customFormat="1" ht="36" x14ac:dyDescent="0.25">
      <c r="A543" s="435" t="s">
        <v>13518</v>
      </c>
      <c r="B543" s="436" t="s">
        <v>1079</v>
      </c>
      <c r="C543" s="322" t="s">
        <v>7486</v>
      </c>
      <c r="D543" s="436">
        <v>331</v>
      </c>
      <c r="E543" s="437">
        <v>49898.400000000001</v>
      </c>
      <c r="F543" s="435" t="s">
        <v>13517</v>
      </c>
      <c r="G543" s="322" t="s">
        <v>7484</v>
      </c>
      <c r="H543" s="316" t="s">
        <v>13531</v>
      </c>
      <c r="I543" s="316"/>
      <c r="J543" s="316"/>
    </row>
    <row r="544" spans="1:10" s="333" customFormat="1" ht="48" x14ac:dyDescent="0.25">
      <c r="A544" s="435" t="s">
        <v>13530</v>
      </c>
      <c r="B544" s="436" t="s">
        <v>1079</v>
      </c>
      <c r="C544" s="322" t="s">
        <v>7486</v>
      </c>
      <c r="D544" s="436">
        <v>313</v>
      </c>
      <c r="E544" s="437">
        <v>50822.85</v>
      </c>
      <c r="F544" s="435" t="s">
        <v>13529</v>
      </c>
      <c r="G544" s="322" t="s">
        <v>7484</v>
      </c>
      <c r="H544" s="316" t="s">
        <v>13485</v>
      </c>
      <c r="I544" s="316"/>
      <c r="J544" s="316"/>
    </row>
    <row r="545" spans="1:10" s="333" customFormat="1" ht="31.9" customHeight="1" x14ac:dyDescent="0.25">
      <c r="A545" s="435" t="s">
        <v>13528</v>
      </c>
      <c r="B545" s="436" t="s">
        <v>6986</v>
      </c>
      <c r="C545" s="322" t="s">
        <v>7486</v>
      </c>
      <c r="D545" s="436">
        <v>331</v>
      </c>
      <c r="E545" s="437">
        <v>53244.5</v>
      </c>
      <c r="F545" s="435" t="s">
        <v>13527</v>
      </c>
      <c r="G545" s="322" t="s">
        <v>7484</v>
      </c>
      <c r="H545" s="316" t="s">
        <v>13526</v>
      </c>
      <c r="I545" s="316"/>
      <c r="J545" s="316"/>
    </row>
    <row r="546" spans="1:10" s="333" customFormat="1" ht="31.9" customHeight="1" x14ac:dyDescent="0.25">
      <c r="A546" s="435" t="s">
        <v>13525</v>
      </c>
      <c r="B546" s="436" t="s">
        <v>1079</v>
      </c>
      <c r="C546" s="322" t="s">
        <v>7486</v>
      </c>
      <c r="D546" s="436">
        <v>643</v>
      </c>
      <c r="E546" s="437">
        <v>61800</v>
      </c>
      <c r="F546" s="435" t="s">
        <v>13524</v>
      </c>
      <c r="G546" s="322" t="s">
        <v>7484</v>
      </c>
      <c r="H546" s="316" t="s">
        <v>12807</v>
      </c>
      <c r="I546" s="316"/>
      <c r="J546" s="316"/>
    </row>
    <row r="547" spans="1:10" s="333" customFormat="1" ht="31.9" customHeight="1" x14ac:dyDescent="0.25">
      <c r="A547" s="435" t="s">
        <v>13525</v>
      </c>
      <c r="B547" s="436" t="s">
        <v>1079</v>
      </c>
      <c r="C547" s="322" t="s">
        <v>7486</v>
      </c>
      <c r="D547" s="436">
        <v>646</v>
      </c>
      <c r="E547" s="437">
        <v>61800</v>
      </c>
      <c r="F547" s="435" t="s">
        <v>13524</v>
      </c>
      <c r="G547" s="322" t="s">
        <v>7484</v>
      </c>
      <c r="H547" s="316" t="s">
        <v>12758</v>
      </c>
      <c r="I547" s="316"/>
      <c r="J547" s="316"/>
    </row>
    <row r="548" spans="1:10" s="333" customFormat="1" ht="36" x14ac:dyDescent="0.25">
      <c r="A548" s="435" t="s">
        <v>13518</v>
      </c>
      <c r="B548" s="436" t="s">
        <v>1079</v>
      </c>
      <c r="C548" s="322" t="s">
        <v>7486</v>
      </c>
      <c r="D548" s="436">
        <v>315</v>
      </c>
      <c r="E548" s="437">
        <v>62316.81</v>
      </c>
      <c r="F548" s="435" t="s">
        <v>13517</v>
      </c>
      <c r="G548" s="322" t="s">
        <v>7484</v>
      </c>
      <c r="H548" s="316" t="s">
        <v>13485</v>
      </c>
      <c r="I548" s="316"/>
      <c r="J548" s="316"/>
    </row>
    <row r="549" spans="1:10" s="333" customFormat="1" ht="31.9" customHeight="1" x14ac:dyDescent="0.25">
      <c r="A549" s="435" t="s">
        <v>13503</v>
      </c>
      <c r="B549" s="436" t="s">
        <v>1079</v>
      </c>
      <c r="C549" s="322" t="s">
        <v>7486</v>
      </c>
      <c r="D549" s="436">
        <v>2077</v>
      </c>
      <c r="E549" s="437">
        <v>62520.07</v>
      </c>
      <c r="F549" s="435" t="s">
        <v>13502</v>
      </c>
      <c r="G549" s="322" t="s">
        <v>7484</v>
      </c>
      <c r="H549" s="316" t="s">
        <v>12726</v>
      </c>
      <c r="I549" s="316"/>
      <c r="J549" s="316"/>
    </row>
    <row r="550" spans="1:10" s="333" customFormat="1" ht="31.9" customHeight="1" x14ac:dyDescent="0.25">
      <c r="A550" s="435" t="s">
        <v>13523</v>
      </c>
      <c r="B550" s="436" t="s">
        <v>6986</v>
      </c>
      <c r="C550" s="322" t="s">
        <v>7486</v>
      </c>
      <c r="D550" s="436">
        <v>508</v>
      </c>
      <c r="E550" s="437">
        <v>63200</v>
      </c>
      <c r="F550" s="435" t="s">
        <v>13522</v>
      </c>
      <c r="G550" s="322" t="s">
        <v>7484</v>
      </c>
      <c r="H550" s="316" t="s">
        <v>13521</v>
      </c>
      <c r="I550" s="316"/>
      <c r="J550" s="316"/>
    </row>
    <row r="551" spans="1:10" s="333" customFormat="1" ht="31.9" customHeight="1" x14ac:dyDescent="0.25">
      <c r="A551" s="435" t="s">
        <v>13520</v>
      </c>
      <c r="B551" s="436" t="s">
        <v>1079</v>
      </c>
      <c r="C551" s="322" t="s">
        <v>7486</v>
      </c>
      <c r="D551" s="436">
        <v>485</v>
      </c>
      <c r="E551" s="437">
        <v>67200</v>
      </c>
      <c r="F551" s="435" t="s">
        <v>13519</v>
      </c>
      <c r="G551" s="322" t="s">
        <v>7484</v>
      </c>
      <c r="H551" s="316" t="s">
        <v>12840</v>
      </c>
      <c r="I551" s="316"/>
      <c r="J551" s="316"/>
    </row>
    <row r="552" spans="1:10" s="333" customFormat="1" ht="31.9" customHeight="1" x14ac:dyDescent="0.25">
      <c r="A552" s="435" t="s">
        <v>13518</v>
      </c>
      <c r="B552" s="436" t="s">
        <v>1079</v>
      </c>
      <c r="C552" s="322" t="s">
        <v>7486</v>
      </c>
      <c r="D552" s="436">
        <v>791</v>
      </c>
      <c r="E552" s="437">
        <v>69677.95</v>
      </c>
      <c r="F552" s="435" t="s">
        <v>13517</v>
      </c>
      <c r="G552" s="322" t="s">
        <v>7484</v>
      </c>
      <c r="H552" s="316" t="s">
        <v>12741</v>
      </c>
      <c r="I552" s="316"/>
      <c r="J552" s="316"/>
    </row>
    <row r="553" spans="1:10" s="333" customFormat="1" ht="31.9" customHeight="1" x14ac:dyDescent="0.25">
      <c r="A553" s="435" t="s">
        <v>13516</v>
      </c>
      <c r="B553" s="436" t="s">
        <v>1079</v>
      </c>
      <c r="C553" s="322" t="s">
        <v>7486</v>
      </c>
      <c r="D553" s="436">
        <v>340</v>
      </c>
      <c r="E553" s="437">
        <v>69950</v>
      </c>
      <c r="F553" s="435" t="s">
        <v>13515</v>
      </c>
      <c r="G553" s="322" t="s">
        <v>7484</v>
      </c>
      <c r="H553" s="316" t="s">
        <v>13514</v>
      </c>
      <c r="I553" s="316"/>
      <c r="J553" s="316"/>
    </row>
    <row r="554" spans="1:10" s="333" customFormat="1" ht="31.9" customHeight="1" x14ac:dyDescent="0.25">
      <c r="A554" s="435" t="s">
        <v>13508</v>
      </c>
      <c r="B554" s="436" t="s">
        <v>2639</v>
      </c>
      <c r="C554" s="322" t="s">
        <v>7486</v>
      </c>
      <c r="D554" s="436">
        <v>1911</v>
      </c>
      <c r="E554" s="437">
        <v>72187.259999999995</v>
      </c>
      <c r="F554" s="435" t="s">
        <v>7488</v>
      </c>
      <c r="G554" s="322" t="s">
        <v>7484</v>
      </c>
      <c r="H554" s="316" t="s">
        <v>13513</v>
      </c>
      <c r="I554" s="316"/>
      <c r="J554" s="316"/>
    </row>
    <row r="555" spans="1:10" s="333" customFormat="1" ht="31.9" customHeight="1" x14ac:dyDescent="0.25">
      <c r="A555" s="435" t="s">
        <v>13508</v>
      </c>
      <c r="B555" s="436" t="s">
        <v>2639</v>
      </c>
      <c r="C555" s="322" t="s">
        <v>7486</v>
      </c>
      <c r="D555" s="436">
        <v>2078</v>
      </c>
      <c r="E555" s="437">
        <v>77343.490000000005</v>
      </c>
      <c r="F555" s="435" t="s">
        <v>7488</v>
      </c>
      <c r="G555" s="322" t="s">
        <v>7484</v>
      </c>
      <c r="H555" s="316" t="s">
        <v>12726</v>
      </c>
      <c r="I555" s="316"/>
      <c r="J555" s="316"/>
    </row>
    <row r="556" spans="1:10" s="333" customFormat="1" ht="31.9" customHeight="1" x14ac:dyDescent="0.25">
      <c r="A556" s="435" t="s">
        <v>13508</v>
      </c>
      <c r="B556" s="436" t="s">
        <v>2639</v>
      </c>
      <c r="C556" s="322" t="s">
        <v>7486</v>
      </c>
      <c r="D556" s="436">
        <v>3151</v>
      </c>
      <c r="E556" s="437">
        <v>77343.490000000005</v>
      </c>
      <c r="F556" s="435" t="s">
        <v>7488</v>
      </c>
      <c r="G556" s="322" t="s">
        <v>7484</v>
      </c>
      <c r="H556" s="316" t="s">
        <v>13512</v>
      </c>
      <c r="I556" s="316"/>
      <c r="J556" s="316"/>
    </row>
    <row r="557" spans="1:10" s="333" customFormat="1" ht="31.9" customHeight="1" x14ac:dyDescent="0.25">
      <c r="A557" s="435" t="s">
        <v>13511</v>
      </c>
      <c r="B557" s="436" t="s">
        <v>1079</v>
      </c>
      <c r="C557" s="322" t="s">
        <v>7486</v>
      </c>
      <c r="D557" s="436">
        <v>266</v>
      </c>
      <c r="E557" s="437">
        <v>78246</v>
      </c>
      <c r="F557" s="435" t="s">
        <v>13510</v>
      </c>
      <c r="G557" s="322" t="s">
        <v>7484</v>
      </c>
      <c r="H557" s="316" t="s">
        <v>13509</v>
      </c>
      <c r="I557" s="316"/>
      <c r="J557" s="316"/>
    </row>
    <row r="558" spans="1:10" s="333" customFormat="1" ht="31.9" customHeight="1" x14ac:dyDescent="0.25">
      <c r="A558" s="435" t="s">
        <v>13508</v>
      </c>
      <c r="B558" s="436" t="s">
        <v>2639</v>
      </c>
      <c r="C558" s="322" t="s">
        <v>7486</v>
      </c>
      <c r="D558" s="436">
        <v>2622</v>
      </c>
      <c r="E558" s="437">
        <v>79921.61</v>
      </c>
      <c r="F558" s="435" t="s">
        <v>7488</v>
      </c>
      <c r="G558" s="322" t="s">
        <v>7484</v>
      </c>
      <c r="H558" s="316" t="s">
        <v>13507</v>
      </c>
      <c r="I558" s="316"/>
      <c r="J558" s="316"/>
    </row>
    <row r="559" spans="1:10" s="333" customFormat="1" ht="31.9" customHeight="1" x14ac:dyDescent="0.25">
      <c r="A559" s="435" t="s">
        <v>13506</v>
      </c>
      <c r="B559" s="436" t="s">
        <v>1079</v>
      </c>
      <c r="C559" s="322" t="s">
        <v>7486</v>
      </c>
      <c r="D559" s="436">
        <v>355</v>
      </c>
      <c r="E559" s="437">
        <v>99900</v>
      </c>
      <c r="F559" s="435" t="s">
        <v>13505</v>
      </c>
      <c r="G559" s="322" t="s">
        <v>7484</v>
      </c>
      <c r="H559" s="316" t="s">
        <v>13504</v>
      </c>
      <c r="I559" s="316"/>
      <c r="J559" s="316"/>
    </row>
    <row r="560" spans="1:10" s="333" customFormat="1" ht="31.9" customHeight="1" x14ac:dyDescent="0.25">
      <c r="A560" s="435" t="s">
        <v>13503</v>
      </c>
      <c r="B560" s="436" t="s">
        <v>1079</v>
      </c>
      <c r="C560" s="322" t="s">
        <v>7486</v>
      </c>
      <c r="D560" s="436">
        <v>2990</v>
      </c>
      <c r="E560" s="437">
        <v>125040.15</v>
      </c>
      <c r="F560" s="435" t="s">
        <v>13502</v>
      </c>
      <c r="G560" s="322" t="s">
        <v>7484</v>
      </c>
      <c r="H560" s="316" t="s">
        <v>13482</v>
      </c>
      <c r="I560" s="316"/>
      <c r="J560" s="316"/>
    </row>
    <row r="561" spans="1:10" s="333" customFormat="1" ht="31.9" customHeight="1" x14ac:dyDescent="0.25">
      <c r="A561" s="435" t="s">
        <v>13501</v>
      </c>
      <c r="B561" s="436" t="s">
        <v>1079</v>
      </c>
      <c r="C561" s="322" t="s">
        <v>7486</v>
      </c>
      <c r="D561" s="436">
        <v>688</v>
      </c>
      <c r="E561" s="437">
        <v>129740</v>
      </c>
      <c r="F561" s="435" t="s">
        <v>13500</v>
      </c>
      <c r="G561" s="322" t="s">
        <v>7484</v>
      </c>
      <c r="H561" s="316" t="s">
        <v>13482</v>
      </c>
      <c r="I561" s="316"/>
      <c r="J561" s="316"/>
    </row>
    <row r="562" spans="1:10" s="333" customFormat="1" ht="31.9" customHeight="1" x14ac:dyDescent="0.25">
      <c r="A562" s="435" t="s">
        <v>13499</v>
      </c>
      <c r="B562" s="436" t="s">
        <v>1079</v>
      </c>
      <c r="C562" s="322" t="s">
        <v>7486</v>
      </c>
      <c r="D562" s="436">
        <v>692</v>
      </c>
      <c r="E562" s="437">
        <v>168800</v>
      </c>
      <c r="F562" s="435" t="s">
        <v>13498</v>
      </c>
      <c r="G562" s="322" t="s">
        <v>7484</v>
      </c>
      <c r="H562" s="316" t="s">
        <v>13497</v>
      </c>
      <c r="I562" s="316"/>
      <c r="J562" s="316"/>
    </row>
    <row r="563" spans="1:10" s="333" customFormat="1" ht="31.9" customHeight="1" x14ac:dyDescent="0.25">
      <c r="A563" s="435" t="s">
        <v>13496</v>
      </c>
      <c r="B563" s="436" t="s">
        <v>1079</v>
      </c>
      <c r="C563" s="322" t="s">
        <v>7486</v>
      </c>
      <c r="D563" s="436">
        <v>351</v>
      </c>
      <c r="E563" s="437">
        <v>174971.5</v>
      </c>
      <c r="F563" s="435" t="s">
        <v>7485</v>
      </c>
      <c r="G563" s="322" t="s">
        <v>7484</v>
      </c>
      <c r="H563" s="316" t="s">
        <v>13495</v>
      </c>
      <c r="I563" s="316"/>
      <c r="J563" s="316"/>
    </row>
    <row r="564" spans="1:10" s="333" customFormat="1" ht="31.9" customHeight="1" x14ac:dyDescent="0.25">
      <c r="A564" s="435" t="s">
        <v>13494</v>
      </c>
      <c r="B564" s="436" t="s">
        <v>1079</v>
      </c>
      <c r="C564" s="322" t="s">
        <v>7486</v>
      </c>
      <c r="D564" s="436">
        <v>201</v>
      </c>
      <c r="E564" s="437">
        <v>178380</v>
      </c>
      <c r="F564" s="435" t="s">
        <v>13493</v>
      </c>
      <c r="G564" s="322" t="s">
        <v>7484</v>
      </c>
      <c r="H564" s="316" t="s">
        <v>13492</v>
      </c>
      <c r="I564" s="316"/>
      <c r="J564" s="316"/>
    </row>
    <row r="565" spans="1:10" s="333" customFormat="1" ht="48" x14ac:dyDescent="0.25">
      <c r="A565" s="435" t="s">
        <v>13487</v>
      </c>
      <c r="B565" s="436" t="s">
        <v>2639</v>
      </c>
      <c r="C565" s="322" t="s">
        <v>7486</v>
      </c>
      <c r="D565" s="436">
        <v>386</v>
      </c>
      <c r="E565" s="437">
        <v>228699.5</v>
      </c>
      <c r="F565" s="435" t="s">
        <v>13486</v>
      </c>
      <c r="G565" s="322" t="s">
        <v>7484</v>
      </c>
      <c r="H565" s="316" t="s">
        <v>13491</v>
      </c>
      <c r="I565" s="316"/>
      <c r="J565" s="316"/>
    </row>
    <row r="566" spans="1:10" s="333" customFormat="1" ht="31.9" customHeight="1" x14ac:dyDescent="0.25">
      <c r="A566" s="435" t="s">
        <v>13484</v>
      </c>
      <c r="B566" s="436" t="s">
        <v>2639</v>
      </c>
      <c r="C566" s="322" t="s">
        <v>7486</v>
      </c>
      <c r="D566" s="436">
        <v>2076</v>
      </c>
      <c r="E566" s="437">
        <v>270096.5</v>
      </c>
      <c r="F566" s="435" t="s">
        <v>13483</v>
      </c>
      <c r="G566" s="322" t="s">
        <v>7484</v>
      </c>
      <c r="H566" s="316" t="s">
        <v>12726</v>
      </c>
      <c r="I566" s="316"/>
      <c r="J566" s="316"/>
    </row>
    <row r="567" spans="1:10" s="333" customFormat="1" ht="31.9" customHeight="1" x14ac:dyDescent="0.25">
      <c r="A567" s="435" t="s">
        <v>13490</v>
      </c>
      <c r="B567" s="436" t="s">
        <v>1079</v>
      </c>
      <c r="C567" s="322" t="s">
        <v>7486</v>
      </c>
      <c r="D567" s="436">
        <v>557</v>
      </c>
      <c r="E567" s="437">
        <v>380567.2</v>
      </c>
      <c r="F567" s="435" t="s">
        <v>13489</v>
      </c>
      <c r="G567" s="322" t="s">
        <v>7484</v>
      </c>
      <c r="H567" s="316" t="s">
        <v>13488</v>
      </c>
      <c r="I567" s="316"/>
      <c r="J567" s="316"/>
    </row>
    <row r="568" spans="1:10" s="333" customFormat="1" ht="48" x14ac:dyDescent="0.25">
      <c r="A568" s="435" t="s">
        <v>13487</v>
      </c>
      <c r="B568" s="436" t="s">
        <v>2639</v>
      </c>
      <c r="C568" s="322" t="s">
        <v>7486</v>
      </c>
      <c r="D568" s="436">
        <v>312</v>
      </c>
      <c r="E568" s="437">
        <v>457399</v>
      </c>
      <c r="F568" s="435" t="s">
        <v>13486</v>
      </c>
      <c r="G568" s="322" t="s">
        <v>7484</v>
      </c>
      <c r="H568" s="316" t="s">
        <v>13485</v>
      </c>
      <c r="I568" s="316"/>
      <c r="J568" s="316"/>
    </row>
    <row r="569" spans="1:10" s="333" customFormat="1" ht="31.9" customHeight="1" x14ac:dyDescent="0.25">
      <c r="A569" s="435" t="s">
        <v>13484</v>
      </c>
      <c r="B569" s="436" t="s">
        <v>2639</v>
      </c>
      <c r="C569" s="322" t="s">
        <v>7486</v>
      </c>
      <c r="D569" s="436">
        <v>2989</v>
      </c>
      <c r="E569" s="437">
        <v>540193</v>
      </c>
      <c r="F569" s="435" t="s">
        <v>13483</v>
      </c>
      <c r="G569" s="322" t="s">
        <v>7484</v>
      </c>
      <c r="H569" s="316" t="s">
        <v>13482</v>
      </c>
      <c r="I569" s="316"/>
      <c r="J569" s="316"/>
    </row>
    <row r="570" spans="1:10" s="333" customFormat="1" ht="23.25" customHeight="1" x14ac:dyDescent="0.25">
      <c r="A570" s="327" t="s">
        <v>1649</v>
      </c>
      <c r="B570" s="326"/>
      <c r="C570" s="326"/>
      <c r="D570" s="326"/>
      <c r="E570" s="422">
        <f>SUM(E571:E635)</f>
        <v>4746066.1300000008</v>
      </c>
      <c r="F570" s="326"/>
      <c r="G570" s="326"/>
      <c r="H570" s="326"/>
      <c r="I570" s="326"/>
      <c r="J570" s="326"/>
    </row>
    <row r="571" spans="1:10" s="333" customFormat="1" ht="48" x14ac:dyDescent="0.25">
      <c r="A571" s="317" t="s">
        <v>13481</v>
      </c>
      <c r="B571" s="317" t="s">
        <v>891</v>
      </c>
      <c r="C571" s="322" t="s">
        <v>1025</v>
      </c>
      <c r="D571" s="322">
        <v>1</v>
      </c>
      <c r="E571" s="412">
        <v>77400</v>
      </c>
      <c r="F571" s="316" t="s">
        <v>13477</v>
      </c>
      <c r="G571" s="316" t="s">
        <v>2008</v>
      </c>
      <c r="H571" s="349">
        <v>44301</v>
      </c>
      <c r="I571" s="325">
        <v>44607</v>
      </c>
      <c r="J571" s="316" t="s">
        <v>1030</v>
      </c>
    </row>
    <row r="572" spans="1:10" s="333" customFormat="1" ht="36" x14ac:dyDescent="0.25">
      <c r="A572" s="317" t="s">
        <v>13480</v>
      </c>
      <c r="B572" s="317" t="s">
        <v>3352</v>
      </c>
      <c r="C572" s="322" t="s">
        <v>1025</v>
      </c>
      <c r="D572" s="322">
        <v>1</v>
      </c>
      <c r="E572" s="412">
        <v>144963</v>
      </c>
      <c r="F572" s="316" t="s">
        <v>7481</v>
      </c>
      <c r="G572" s="316" t="s">
        <v>2008</v>
      </c>
      <c r="H572" s="349">
        <v>44323</v>
      </c>
      <c r="I572" s="325">
        <v>44687</v>
      </c>
      <c r="J572" s="316" t="s">
        <v>1030</v>
      </c>
    </row>
    <row r="573" spans="1:10" s="333" customFormat="1" ht="72" x14ac:dyDescent="0.25">
      <c r="A573" s="317" t="s">
        <v>13479</v>
      </c>
      <c r="B573" s="317" t="s">
        <v>1643</v>
      </c>
      <c r="C573" s="322" t="s">
        <v>1025</v>
      </c>
      <c r="D573" s="322">
        <v>1</v>
      </c>
      <c r="E573" s="412">
        <v>41750</v>
      </c>
      <c r="F573" s="316" t="s">
        <v>7482</v>
      </c>
      <c r="G573" s="316" t="s">
        <v>2008</v>
      </c>
      <c r="H573" s="349">
        <v>44309</v>
      </c>
      <c r="I573" s="325">
        <v>44314</v>
      </c>
      <c r="J573" s="316" t="s">
        <v>1030</v>
      </c>
    </row>
    <row r="574" spans="1:10" s="333" customFormat="1" ht="72" x14ac:dyDescent="0.25">
      <c r="A574" s="317" t="s">
        <v>13478</v>
      </c>
      <c r="B574" s="317" t="s">
        <v>891</v>
      </c>
      <c r="C574" s="322" t="s">
        <v>1025</v>
      </c>
      <c r="D574" s="322">
        <v>3</v>
      </c>
      <c r="E574" s="412">
        <v>45120</v>
      </c>
      <c r="F574" s="316" t="s">
        <v>13477</v>
      </c>
      <c r="G574" s="316" t="s">
        <v>2008</v>
      </c>
      <c r="H574" s="349">
        <v>44323</v>
      </c>
      <c r="I574" s="325">
        <v>44687</v>
      </c>
      <c r="J574" s="316" t="s">
        <v>1030</v>
      </c>
    </row>
    <row r="575" spans="1:10" s="333" customFormat="1" ht="38.25" customHeight="1" x14ac:dyDescent="0.25">
      <c r="A575" s="317" t="s">
        <v>13476</v>
      </c>
      <c r="B575" s="317" t="s">
        <v>891</v>
      </c>
      <c r="C575" s="322" t="s">
        <v>1025</v>
      </c>
      <c r="D575" s="322">
        <v>4</v>
      </c>
      <c r="E575" s="412">
        <v>82056</v>
      </c>
      <c r="F575" s="316" t="s">
        <v>13475</v>
      </c>
      <c r="G575" s="316" t="s">
        <v>2008</v>
      </c>
      <c r="H575" s="349">
        <v>44330</v>
      </c>
      <c r="I575" s="325">
        <v>44694</v>
      </c>
      <c r="J575" s="316" t="s">
        <v>1030</v>
      </c>
    </row>
    <row r="576" spans="1:10" s="333" customFormat="1" ht="36" x14ac:dyDescent="0.25">
      <c r="A576" s="317" t="s">
        <v>13474</v>
      </c>
      <c r="B576" s="317" t="s">
        <v>3352</v>
      </c>
      <c r="C576" s="322" t="s">
        <v>1025</v>
      </c>
      <c r="D576" s="322">
        <v>2</v>
      </c>
      <c r="E576" s="412">
        <v>194910</v>
      </c>
      <c r="F576" s="316" t="s">
        <v>7481</v>
      </c>
      <c r="G576" s="316" t="s">
        <v>2008</v>
      </c>
      <c r="H576" s="349">
        <v>44335</v>
      </c>
      <c r="I576" s="325">
        <v>44699</v>
      </c>
      <c r="J576" s="316" t="s">
        <v>1030</v>
      </c>
    </row>
    <row r="577" spans="1:10" s="333" customFormat="1" ht="24" x14ac:dyDescent="0.25">
      <c r="A577" s="317" t="s">
        <v>13473</v>
      </c>
      <c r="B577" s="317" t="s">
        <v>891</v>
      </c>
      <c r="C577" s="322" t="s">
        <v>1025</v>
      </c>
      <c r="D577" s="322">
        <v>2</v>
      </c>
      <c r="E577" s="412">
        <v>83074.77</v>
      </c>
      <c r="F577" s="316" t="s">
        <v>1697</v>
      </c>
      <c r="G577" s="316" t="s">
        <v>2008</v>
      </c>
      <c r="H577" s="349">
        <v>44342</v>
      </c>
      <c r="I577" s="325">
        <v>44706</v>
      </c>
      <c r="J577" s="316" t="s">
        <v>1030</v>
      </c>
    </row>
    <row r="578" spans="1:10" s="333" customFormat="1" ht="60" x14ac:dyDescent="0.25">
      <c r="A578" s="317" t="s">
        <v>13472</v>
      </c>
      <c r="B578" s="317" t="s">
        <v>891</v>
      </c>
      <c r="C578" s="322" t="s">
        <v>1025</v>
      </c>
      <c r="D578" s="322">
        <v>5</v>
      </c>
      <c r="E578" s="412">
        <v>84000</v>
      </c>
      <c r="F578" s="316" t="s">
        <v>7478</v>
      </c>
      <c r="G578" s="316" t="s">
        <v>2008</v>
      </c>
      <c r="H578" s="349">
        <v>44348</v>
      </c>
      <c r="I578" s="325">
        <v>44713</v>
      </c>
      <c r="J578" s="316" t="s">
        <v>1030</v>
      </c>
    </row>
    <row r="579" spans="1:10" s="333" customFormat="1" ht="84" x14ac:dyDescent="0.25">
      <c r="A579" s="317" t="s">
        <v>13471</v>
      </c>
      <c r="B579" s="317" t="s">
        <v>891</v>
      </c>
      <c r="C579" s="322" t="s">
        <v>1025</v>
      </c>
      <c r="D579" s="322">
        <v>10</v>
      </c>
      <c r="E579" s="412">
        <v>60000</v>
      </c>
      <c r="F579" s="316" t="s">
        <v>13470</v>
      </c>
      <c r="G579" s="316" t="s">
        <v>7476</v>
      </c>
      <c r="H579" s="349">
        <v>44348</v>
      </c>
      <c r="I579" s="325">
        <v>44713</v>
      </c>
      <c r="J579" s="316" t="s">
        <v>1030</v>
      </c>
    </row>
    <row r="580" spans="1:10" s="333" customFormat="1" ht="84" x14ac:dyDescent="0.25">
      <c r="A580" s="317" t="s">
        <v>13469</v>
      </c>
      <c r="B580" s="317" t="s">
        <v>891</v>
      </c>
      <c r="C580" s="322" t="s">
        <v>1025</v>
      </c>
      <c r="D580" s="322">
        <v>11</v>
      </c>
      <c r="E580" s="412">
        <v>69600</v>
      </c>
      <c r="F580" s="316" t="s">
        <v>13468</v>
      </c>
      <c r="G580" s="316" t="s">
        <v>7475</v>
      </c>
      <c r="H580" s="349" t="s">
        <v>354</v>
      </c>
      <c r="I580" s="322" t="s">
        <v>354</v>
      </c>
      <c r="J580" s="316" t="s">
        <v>1030</v>
      </c>
    </row>
    <row r="581" spans="1:10" s="333" customFormat="1" ht="60" x14ac:dyDescent="0.25">
      <c r="A581" s="317" t="s">
        <v>13467</v>
      </c>
      <c r="B581" s="317" t="s">
        <v>891</v>
      </c>
      <c r="C581" s="322" t="s">
        <v>1025</v>
      </c>
      <c r="D581" s="322">
        <v>12</v>
      </c>
      <c r="E581" s="412">
        <v>78000</v>
      </c>
      <c r="F581" s="316" t="s">
        <v>13466</v>
      </c>
      <c r="G581" s="316" t="s">
        <v>7476</v>
      </c>
      <c r="H581" s="349">
        <v>44348</v>
      </c>
      <c r="I581" s="325">
        <v>44713</v>
      </c>
      <c r="J581" s="316" t="s">
        <v>1030</v>
      </c>
    </row>
    <row r="582" spans="1:10" s="333" customFormat="1" ht="72" x14ac:dyDescent="0.25">
      <c r="A582" s="317" t="s">
        <v>13465</v>
      </c>
      <c r="B582" s="317" t="s">
        <v>891</v>
      </c>
      <c r="C582" s="322" t="s">
        <v>1025</v>
      </c>
      <c r="D582" s="322">
        <v>14</v>
      </c>
      <c r="E582" s="412">
        <v>70800</v>
      </c>
      <c r="F582" s="316" t="s">
        <v>13464</v>
      </c>
      <c r="G582" s="316" t="s">
        <v>7476</v>
      </c>
      <c r="H582" s="349">
        <v>44348</v>
      </c>
      <c r="I582" s="325">
        <v>44713</v>
      </c>
      <c r="J582" s="316" t="s">
        <v>1030</v>
      </c>
    </row>
    <row r="583" spans="1:10" s="333" customFormat="1" ht="72" x14ac:dyDescent="0.25">
      <c r="A583" s="317" t="s">
        <v>13463</v>
      </c>
      <c r="B583" s="317" t="s">
        <v>891</v>
      </c>
      <c r="C583" s="322" t="s">
        <v>1025</v>
      </c>
      <c r="D583" s="322">
        <v>15</v>
      </c>
      <c r="E583" s="412">
        <v>64800</v>
      </c>
      <c r="F583" s="316" t="s">
        <v>13462</v>
      </c>
      <c r="G583" s="316" t="s">
        <v>7476</v>
      </c>
      <c r="H583" s="349">
        <v>44348</v>
      </c>
      <c r="I583" s="325">
        <v>44713</v>
      </c>
      <c r="J583" s="316" t="s">
        <v>1030</v>
      </c>
    </row>
    <row r="584" spans="1:10" s="333" customFormat="1" ht="60" x14ac:dyDescent="0.25">
      <c r="A584" s="317" t="s">
        <v>13461</v>
      </c>
      <c r="B584" s="317" t="s">
        <v>891</v>
      </c>
      <c r="C584" s="322" t="s">
        <v>1025</v>
      </c>
      <c r="D584" s="322">
        <v>16</v>
      </c>
      <c r="E584" s="412">
        <v>84000</v>
      </c>
      <c r="F584" s="316" t="s">
        <v>13460</v>
      </c>
      <c r="G584" s="316" t="s">
        <v>7476</v>
      </c>
      <c r="H584" s="349">
        <v>44348</v>
      </c>
      <c r="I584" s="325">
        <v>44713</v>
      </c>
      <c r="J584" s="316" t="s">
        <v>1030</v>
      </c>
    </row>
    <row r="585" spans="1:10" s="333" customFormat="1" ht="36" x14ac:dyDescent="0.25">
      <c r="A585" s="317" t="s">
        <v>13459</v>
      </c>
      <c r="B585" s="317" t="s">
        <v>865</v>
      </c>
      <c r="C585" s="322" t="s">
        <v>1025</v>
      </c>
      <c r="D585" s="322">
        <v>1</v>
      </c>
      <c r="E585" s="412">
        <v>400848</v>
      </c>
      <c r="F585" s="316" t="s">
        <v>13458</v>
      </c>
      <c r="G585" s="316" t="s">
        <v>2008</v>
      </c>
      <c r="H585" s="349">
        <v>44365</v>
      </c>
      <c r="I585" s="325">
        <v>44730</v>
      </c>
      <c r="J585" s="316" t="s">
        <v>1030</v>
      </c>
    </row>
    <row r="586" spans="1:10" s="333" customFormat="1" ht="60" x14ac:dyDescent="0.25">
      <c r="A586" s="317" t="s">
        <v>13457</v>
      </c>
      <c r="B586" s="317" t="s">
        <v>891</v>
      </c>
      <c r="C586" s="322" t="s">
        <v>1025</v>
      </c>
      <c r="D586" s="322">
        <v>6</v>
      </c>
      <c r="E586" s="412">
        <v>0</v>
      </c>
      <c r="F586" s="316" t="s">
        <v>354</v>
      </c>
      <c r="G586" s="316" t="s">
        <v>13399</v>
      </c>
      <c r="H586" s="349" t="s">
        <v>354</v>
      </c>
      <c r="I586" s="322" t="s">
        <v>354</v>
      </c>
      <c r="J586" s="316" t="s">
        <v>1030</v>
      </c>
    </row>
    <row r="587" spans="1:10" s="333" customFormat="1" ht="72" x14ac:dyDescent="0.25">
      <c r="A587" s="317" t="s">
        <v>13456</v>
      </c>
      <c r="B587" s="317" t="s">
        <v>891</v>
      </c>
      <c r="C587" s="322" t="s">
        <v>1025</v>
      </c>
      <c r="D587" s="322">
        <v>7</v>
      </c>
      <c r="E587" s="412">
        <v>0</v>
      </c>
      <c r="F587" s="316" t="s">
        <v>354</v>
      </c>
      <c r="G587" s="316" t="s">
        <v>13399</v>
      </c>
      <c r="H587" s="349" t="s">
        <v>354</v>
      </c>
      <c r="I587" s="322" t="s">
        <v>354</v>
      </c>
      <c r="J587" s="316" t="s">
        <v>1030</v>
      </c>
    </row>
    <row r="588" spans="1:10" s="333" customFormat="1" ht="72" x14ac:dyDescent="0.25">
      <c r="A588" s="317" t="s">
        <v>13455</v>
      </c>
      <c r="B588" s="317" t="s">
        <v>891</v>
      </c>
      <c r="C588" s="322" t="s">
        <v>1025</v>
      </c>
      <c r="D588" s="322">
        <v>13</v>
      </c>
      <c r="E588" s="412">
        <v>69600</v>
      </c>
      <c r="F588" s="316" t="s">
        <v>13454</v>
      </c>
      <c r="G588" s="316" t="s">
        <v>7476</v>
      </c>
      <c r="H588" s="349">
        <v>44420</v>
      </c>
      <c r="I588" s="325">
        <v>44785</v>
      </c>
      <c r="J588" s="316" t="s">
        <v>1030</v>
      </c>
    </row>
    <row r="589" spans="1:10" s="333" customFormat="1" ht="72" x14ac:dyDescent="0.25">
      <c r="A589" s="317" t="s">
        <v>13453</v>
      </c>
      <c r="B589" s="317" t="s">
        <v>891</v>
      </c>
      <c r="C589" s="322" t="s">
        <v>1025</v>
      </c>
      <c r="D589" s="322">
        <v>17</v>
      </c>
      <c r="E589" s="412">
        <v>0</v>
      </c>
      <c r="F589" s="316" t="s">
        <v>354</v>
      </c>
      <c r="G589" s="316" t="s">
        <v>13399</v>
      </c>
      <c r="H589" s="322" t="s">
        <v>354</v>
      </c>
      <c r="I589" s="322" t="s">
        <v>354</v>
      </c>
      <c r="J589" s="316" t="s">
        <v>1030</v>
      </c>
    </row>
    <row r="590" spans="1:10" s="333" customFormat="1" ht="60" x14ac:dyDescent="0.25">
      <c r="A590" s="317" t="s">
        <v>13452</v>
      </c>
      <c r="B590" s="317" t="s">
        <v>891</v>
      </c>
      <c r="C590" s="322" t="s">
        <v>1025</v>
      </c>
      <c r="D590" s="322">
        <v>8</v>
      </c>
      <c r="E590" s="412">
        <v>272727</v>
      </c>
      <c r="F590" s="316" t="s">
        <v>7479</v>
      </c>
      <c r="G590" s="316" t="s">
        <v>2008</v>
      </c>
      <c r="H590" s="325">
        <v>44383</v>
      </c>
      <c r="I590" s="325">
        <v>44484</v>
      </c>
      <c r="J590" s="316" t="s">
        <v>1030</v>
      </c>
    </row>
    <row r="591" spans="1:10" s="333" customFormat="1" ht="96" x14ac:dyDescent="0.25">
      <c r="A591" s="317" t="s">
        <v>13451</v>
      </c>
      <c r="B591" s="317" t="s">
        <v>891</v>
      </c>
      <c r="C591" s="322" t="s">
        <v>1025</v>
      </c>
      <c r="D591" s="322">
        <v>18</v>
      </c>
      <c r="E591" s="412">
        <v>70800</v>
      </c>
      <c r="F591" s="316" t="s">
        <v>13450</v>
      </c>
      <c r="G591" s="316" t="s">
        <v>2008</v>
      </c>
      <c r="H591" s="325">
        <v>44412</v>
      </c>
      <c r="I591" s="325">
        <v>44776</v>
      </c>
      <c r="J591" s="316" t="s">
        <v>1030</v>
      </c>
    </row>
    <row r="592" spans="1:10" s="333" customFormat="1" ht="96" x14ac:dyDescent="0.25">
      <c r="A592" s="317" t="s">
        <v>13449</v>
      </c>
      <c r="B592" s="317" t="s">
        <v>891</v>
      </c>
      <c r="C592" s="322" t="s">
        <v>1025</v>
      </c>
      <c r="D592" s="322">
        <v>19</v>
      </c>
      <c r="E592" s="412">
        <v>78000</v>
      </c>
      <c r="F592" s="316" t="s">
        <v>13448</v>
      </c>
      <c r="G592" s="316" t="s">
        <v>2008</v>
      </c>
      <c r="H592" s="325">
        <v>44412</v>
      </c>
      <c r="I592" s="325">
        <v>44776</v>
      </c>
      <c r="J592" s="316" t="s">
        <v>1030</v>
      </c>
    </row>
    <row r="593" spans="1:10" s="333" customFormat="1" ht="108" x14ac:dyDescent="0.25">
      <c r="A593" s="317" t="s">
        <v>13447</v>
      </c>
      <c r="B593" s="317" t="s">
        <v>891</v>
      </c>
      <c r="C593" s="322" t="s">
        <v>1025</v>
      </c>
      <c r="D593" s="322">
        <v>20</v>
      </c>
      <c r="E593" s="412">
        <v>57600</v>
      </c>
      <c r="F593" s="316" t="s">
        <v>13446</v>
      </c>
      <c r="G593" s="316" t="s">
        <v>2008</v>
      </c>
      <c r="H593" s="325">
        <v>44420</v>
      </c>
      <c r="I593" s="325">
        <v>44420</v>
      </c>
      <c r="J593" s="316" t="s">
        <v>1030</v>
      </c>
    </row>
    <row r="594" spans="1:10" s="333" customFormat="1" ht="108" x14ac:dyDescent="0.25">
      <c r="A594" s="317" t="s">
        <v>13445</v>
      </c>
      <c r="B594" s="317" t="s">
        <v>891</v>
      </c>
      <c r="C594" s="322" t="s">
        <v>1025</v>
      </c>
      <c r="D594" s="322">
        <v>21</v>
      </c>
      <c r="E594" s="412">
        <v>57600</v>
      </c>
      <c r="F594" s="316" t="s">
        <v>13444</v>
      </c>
      <c r="G594" s="316" t="s">
        <v>2008</v>
      </c>
      <c r="H594" s="325">
        <v>44420</v>
      </c>
      <c r="I594" s="325">
        <v>44420</v>
      </c>
      <c r="J594" s="316" t="s">
        <v>1030</v>
      </c>
    </row>
    <row r="595" spans="1:10" s="333" customFormat="1" ht="108" x14ac:dyDescent="0.25">
      <c r="A595" s="317" t="s">
        <v>13443</v>
      </c>
      <c r="B595" s="317" t="s">
        <v>891</v>
      </c>
      <c r="C595" s="322" t="s">
        <v>1025</v>
      </c>
      <c r="D595" s="322">
        <v>22</v>
      </c>
      <c r="E595" s="412">
        <v>57600</v>
      </c>
      <c r="F595" s="316" t="s">
        <v>13442</v>
      </c>
      <c r="G595" s="316" t="s">
        <v>2008</v>
      </c>
      <c r="H595" s="325">
        <v>44420</v>
      </c>
      <c r="I595" s="325">
        <v>44420</v>
      </c>
      <c r="J595" s="316" t="s">
        <v>1030</v>
      </c>
    </row>
    <row r="596" spans="1:10" s="333" customFormat="1" ht="72" x14ac:dyDescent="0.25">
      <c r="A596" s="317" t="s">
        <v>13441</v>
      </c>
      <c r="B596" s="317" t="s">
        <v>891</v>
      </c>
      <c r="C596" s="322" t="s">
        <v>1025</v>
      </c>
      <c r="D596" s="322">
        <v>23</v>
      </c>
      <c r="E596" s="412">
        <v>69600</v>
      </c>
      <c r="F596" s="316" t="s">
        <v>13440</v>
      </c>
      <c r="G596" s="316" t="s">
        <v>2008</v>
      </c>
      <c r="H596" s="325">
        <v>44412</v>
      </c>
      <c r="I596" s="325">
        <v>44776</v>
      </c>
      <c r="J596" s="316" t="s">
        <v>1030</v>
      </c>
    </row>
    <row r="597" spans="1:10" s="333" customFormat="1" ht="48" x14ac:dyDescent="0.25">
      <c r="A597" s="317" t="s">
        <v>13439</v>
      </c>
      <c r="B597" s="317" t="s">
        <v>891</v>
      </c>
      <c r="C597" s="322" t="s">
        <v>1025</v>
      </c>
      <c r="D597" s="322">
        <v>24</v>
      </c>
      <c r="E597" s="412">
        <v>48000</v>
      </c>
      <c r="F597" s="316" t="s">
        <v>13438</v>
      </c>
      <c r="G597" s="316" t="s">
        <v>2008</v>
      </c>
      <c r="H597" s="325">
        <v>44391</v>
      </c>
      <c r="I597" s="325">
        <v>44421</v>
      </c>
      <c r="J597" s="316" t="s">
        <v>1030</v>
      </c>
    </row>
    <row r="598" spans="1:10" s="333" customFormat="1" ht="84" x14ac:dyDescent="0.25">
      <c r="A598" s="317" t="s">
        <v>13437</v>
      </c>
      <c r="B598" s="317" t="s">
        <v>891</v>
      </c>
      <c r="C598" s="322" t="s">
        <v>1025</v>
      </c>
      <c r="D598" s="322">
        <v>9</v>
      </c>
      <c r="E598" s="412">
        <v>66000</v>
      </c>
      <c r="F598" s="316" t="s">
        <v>13436</v>
      </c>
      <c r="G598" s="316" t="s">
        <v>13435</v>
      </c>
      <c r="H598" s="322" t="s">
        <v>354</v>
      </c>
      <c r="I598" s="322" t="s">
        <v>354</v>
      </c>
      <c r="J598" s="316" t="s">
        <v>1030</v>
      </c>
    </row>
    <row r="599" spans="1:10" s="333" customFormat="1" ht="96" x14ac:dyDescent="0.25">
      <c r="A599" s="317" t="s">
        <v>13434</v>
      </c>
      <c r="B599" s="317" t="s">
        <v>3352</v>
      </c>
      <c r="C599" s="322" t="s">
        <v>1025</v>
      </c>
      <c r="D599" s="322">
        <v>3</v>
      </c>
      <c r="E599" s="412">
        <v>58273</v>
      </c>
      <c r="F599" s="316" t="s">
        <v>7481</v>
      </c>
      <c r="G599" s="316" t="s">
        <v>7476</v>
      </c>
      <c r="H599" s="325">
        <v>44492</v>
      </c>
      <c r="I599" s="325">
        <v>44856</v>
      </c>
      <c r="J599" s="316" t="s">
        <v>1030</v>
      </c>
    </row>
    <row r="600" spans="1:10" s="333" customFormat="1" ht="24" x14ac:dyDescent="0.25">
      <c r="A600" s="317" t="s">
        <v>13433</v>
      </c>
      <c r="B600" s="317" t="s">
        <v>891</v>
      </c>
      <c r="C600" s="322" t="s">
        <v>1025</v>
      </c>
      <c r="D600" s="322">
        <v>25</v>
      </c>
      <c r="E600" s="412">
        <v>40320</v>
      </c>
      <c r="F600" s="316" t="s">
        <v>7481</v>
      </c>
      <c r="G600" s="316" t="s">
        <v>2008</v>
      </c>
      <c r="H600" s="325">
        <v>44550</v>
      </c>
      <c r="I600" s="325">
        <v>44915</v>
      </c>
      <c r="J600" s="316" t="s">
        <v>1030</v>
      </c>
    </row>
    <row r="601" spans="1:10" s="333" customFormat="1" ht="72" x14ac:dyDescent="0.25">
      <c r="A601" s="317" t="s">
        <v>13432</v>
      </c>
      <c r="B601" s="317" t="s">
        <v>891</v>
      </c>
      <c r="C601" s="322" t="s">
        <v>1025</v>
      </c>
      <c r="D601" s="322">
        <v>26</v>
      </c>
      <c r="E601" s="412">
        <v>79200</v>
      </c>
      <c r="F601" s="316" t="s">
        <v>13431</v>
      </c>
      <c r="G601" s="316" t="s">
        <v>7476</v>
      </c>
      <c r="H601" s="325">
        <v>44609</v>
      </c>
      <c r="I601" s="325">
        <v>44974</v>
      </c>
      <c r="J601" s="316" t="s">
        <v>1030</v>
      </c>
    </row>
    <row r="602" spans="1:10" s="333" customFormat="1" ht="72" x14ac:dyDescent="0.25">
      <c r="A602" s="317" t="s">
        <v>13430</v>
      </c>
      <c r="B602" s="317" t="s">
        <v>891</v>
      </c>
      <c r="C602" s="322" t="s">
        <v>1025</v>
      </c>
      <c r="D602" s="322">
        <v>27</v>
      </c>
      <c r="E602" s="412">
        <v>72000</v>
      </c>
      <c r="F602" s="316" t="s">
        <v>13429</v>
      </c>
      <c r="G602" s="316" t="s">
        <v>7476</v>
      </c>
      <c r="H602" s="325">
        <v>44609</v>
      </c>
      <c r="I602" s="325">
        <v>44974</v>
      </c>
      <c r="J602" s="316" t="s">
        <v>1030</v>
      </c>
    </row>
    <row r="603" spans="1:10" s="333" customFormat="1" ht="72" x14ac:dyDescent="0.25">
      <c r="A603" s="317" t="s">
        <v>13428</v>
      </c>
      <c r="B603" s="317" t="s">
        <v>891</v>
      </c>
      <c r="C603" s="322" t="s">
        <v>1025</v>
      </c>
      <c r="D603" s="322">
        <v>28</v>
      </c>
      <c r="E603" s="412">
        <v>66000</v>
      </c>
      <c r="F603" s="316" t="s">
        <v>13427</v>
      </c>
      <c r="G603" s="316" t="s">
        <v>7476</v>
      </c>
      <c r="H603" s="325">
        <v>44609</v>
      </c>
      <c r="I603" s="325">
        <v>44974</v>
      </c>
      <c r="J603" s="316" t="s">
        <v>1030</v>
      </c>
    </row>
    <row r="604" spans="1:10" s="333" customFormat="1" ht="72" x14ac:dyDescent="0.25">
      <c r="A604" s="317" t="s">
        <v>13426</v>
      </c>
      <c r="B604" s="317" t="s">
        <v>891</v>
      </c>
      <c r="C604" s="322" t="s">
        <v>1025</v>
      </c>
      <c r="D604" s="322">
        <v>29</v>
      </c>
      <c r="E604" s="412">
        <v>72000</v>
      </c>
      <c r="F604" s="316" t="s">
        <v>13425</v>
      </c>
      <c r="G604" s="316" t="s">
        <v>7476</v>
      </c>
      <c r="H604" s="325">
        <v>44609</v>
      </c>
      <c r="I604" s="325">
        <v>44974</v>
      </c>
      <c r="J604" s="316" t="s">
        <v>1030</v>
      </c>
    </row>
    <row r="605" spans="1:10" s="333" customFormat="1" ht="60" x14ac:dyDescent="0.25">
      <c r="A605" s="317" t="s">
        <v>13424</v>
      </c>
      <c r="B605" s="317" t="s">
        <v>891</v>
      </c>
      <c r="C605" s="322" t="s">
        <v>1025</v>
      </c>
      <c r="D605" s="322">
        <v>30</v>
      </c>
      <c r="E605" s="412">
        <v>69600</v>
      </c>
      <c r="F605" s="316" t="s">
        <v>13423</v>
      </c>
      <c r="G605" s="316" t="s">
        <v>7476</v>
      </c>
      <c r="H605" s="325">
        <v>44609</v>
      </c>
      <c r="I605" s="325">
        <v>44974</v>
      </c>
      <c r="J605" s="316" t="s">
        <v>1030</v>
      </c>
    </row>
    <row r="606" spans="1:10" s="333" customFormat="1" ht="72" x14ac:dyDescent="0.25">
      <c r="A606" s="317" t="s">
        <v>13422</v>
      </c>
      <c r="B606" s="317" t="s">
        <v>891</v>
      </c>
      <c r="C606" s="322" t="s">
        <v>1025</v>
      </c>
      <c r="D606" s="322">
        <v>31</v>
      </c>
      <c r="E606" s="412">
        <v>63600</v>
      </c>
      <c r="F606" s="316" t="s">
        <v>13421</v>
      </c>
      <c r="G606" s="316" t="s">
        <v>7476</v>
      </c>
      <c r="H606" s="325">
        <v>44609</v>
      </c>
      <c r="I606" s="325">
        <v>44974</v>
      </c>
      <c r="J606" s="316" t="s">
        <v>1030</v>
      </c>
    </row>
    <row r="607" spans="1:10" s="333" customFormat="1" ht="72" x14ac:dyDescent="0.25">
      <c r="A607" s="317" t="s">
        <v>13420</v>
      </c>
      <c r="B607" s="317" t="s">
        <v>891</v>
      </c>
      <c r="C607" s="322" t="s">
        <v>1025</v>
      </c>
      <c r="D607" s="322">
        <v>32</v>
      </c>
      <c r="E607" s="412">
        <v>63600</v>
      </c>
      <c r="F607" s="316" t="s">
        <v>13419</v>
      </c>
      <c r="G607" s="316" t="s">
        <v>7476</v>
      </c>
      <c r="H607" s="325">
        <v>44609</v>
      </c>
      <c r="I607" s="325">
        <v>44974</v>
      </c>
      <c r="J607" s="316" t="s">
        <v>1030</v>
      </c>
    </row>
    <row r="608" spans="1:10" s="333" customFormat="1" ht="72" x14ac:dyDescent="0.25">
      <c r="A608" s="317" t="s">
        <v>13418</v>
      </c>
      <c r="B608" s="317" t="s">
        <v>891</v>
      </c>
      <c r="C608" s="322" t="s">
        <v>1025</v>
      </c>
      <c r="D608" s="322">
        <v>33</v>
      </c>
      <c r="E608" s="412">
        <v>66000</v>
      </c>
      <c r="F608" s="316" t="s">
        <v>13417</v>
      </c>
      <c r="G608" s="316" t="s">
        <v>7476</v>
      </c>
      <c r="H608" s="325">
        <v>44609</v>
      </c>
      <c r="I608" s="325">
        <v>44974</v>
      </c>
      <c r="J608" s="316" t="s">
        <v>1030</v>
      </c>
    </row>
    <row r="609" spans="1:10" s="333" customFormat="1" ht="72" x14ac:dyDescent="0.25">
      <c r="A609" s="317" t="s">
        <v>13416</v>
      </c>
      <c r="B609" s="317" t="s">
        <v>891</v>
      </c>
      <c r="C609" s="322" t="s">
        <v>1025</v>
      </c>
      <c r="D609" s="322">
        <v>34</v>
      </c>
      <c r="E609" s="412">
        <v>0</v>
      </c>
      <c r="F609" s="316" t="s">
        <v>354</v>
      </c>
      <c r="G609" s="316" t="s">
        <v>13399</v>
      </c>
      <c r="H609" s="322" t="s">
        <v>354</v>
      </c>
      <c r="I609" s="322" t="s">
        <v>354</v>
      </c>
      <c r="J609" s="316" t="s">
        <v>1030</v>
      </c>
    </row>
    <row r="610" spans="1:10" s="333" customFormat="1" ht="96" x14ac:dyDescent="0.25">
      <c r="A610" s="317" t="s">
        <v>13415</v>
      </c>
      <c r="B610" s="317" t="s">
        <v>891</v>
      </c>
      <c r="C610" s="322" t="s">
        <v>1025</v>
      </c>
      <c r="D610" s="322">
        <v>35</v>
      </c>
      <c r="E610" s="412">
        <v>57000</v>
      </c>
      <c r="F610" s="316" t="s">
        <v>13414</v>
      </c>
      <c r="G610" s="316" t="s">
        <v>7476</v>
      </c>
      <c r="H610" s="325">
        <v>44609</v>
      </c>
      <c r="I610" s="325">
        <v>44974</v>
      </c>
      <c r="J610" s="316" t="s">
        <v>1030</v>
      </c>
    </row>
    <row r="611" spans="1:10" s="333" customFormat="1" ht="96" x14ac:dyDescent="0.25">
      <c r="A611" s="317" t="s">
        <v>13413</v>
      </c>
      <c r="B611" s="317" t="s">
        <v>891</v>
      </c>
      <c r="C611" s="322" t="s">
        <v>1025</v>
      </c>
      <c r="D611" s="322">
        <v>37</v>
      </c>
      <c r="E611" s="412">
        <v>0</v>
      </c>
      <c r="F611" s="316" t="s">
        <v>354</v>
      </c>
      <c r="G611" s="316" t="s">
        <v>13399</v>
      </c>
      <c r="H611" s="322" t="s">
        <v>354</v>
      </c>
      <c r="I611" s="322" t="s">
        <v>354</v>
      </c>
      <c r="J611" s="316" t="s">
        <v>1030</v>
      </c>
    </row>
    <row r="612" spans="1:10" s="333" customFormat="1" ht="96" x14ac:dyDescent="0.25">
      <c r="A612" s="317" t="s">
        <v>13412</v>
      </c>
      <c r="B612" s="317" t="s">
        <v>891</v>
      </c>
      <c r="C612" s="322" t="s">
        <v>1025</v>
      </c>
      <c r="D612" s="322">
        <v>38</v>
      </c>
      <c r="E612" s="412">
        <v>70800</v>
      </c>
      <c r="F612" s="316" t="s">
        <v>13411</v>
      </c>
      <c r="G612" s="316" t="s">
        <v>7476</v>
      </c>
      <c r="H612" s="325">
        <v>44609</v>
      </c>
      <c r="I612" s="325">
        <v>44974</v>
      </c>
      <c r="J612" s="316" t="s">
        <v>1030</v>
      </c>
    </row>
    <row r="613" spans="1:10" s="333" customFormat="1" ht="72" x14ac:dyDescent="0.25">
      <c r="A613" s="317" t="s">
        <v>13410</v>
      </c>
      <c r="B613" s="317" t="s">
        <v>891</v>
      </c>
      <c r="C613" s="322" t="s">
        <v>1025</v>
      </c>
      <c r="D613" s="322">
        <v>39</v>
      </c>
      <c r="E613" s="412">
        <v>70800</v>
      </c>
      <c r="F613" s="316" t="s">
        <v>13409</v>
      </c>
      <c r="G613" s="316" t="s">
        <v>7476</v>
      </c>
      <c r="H613" s="325">
        <v>44609</v>
      </c>
      <c r="I613" s="325">
        <v>44974</v>
      </c>
      <c r="J613" s="316" t="s">
        <v>1030</v>
      </c>
    </row>
    <row r="614" spans="1:10" s="333" customFormat="1" ht="84" x14ac:dyDescent="0.25">
      <c r="A614" s="317" t="s">
        <v>13408</v>
      </c>
      <c r="B614" s="317" t="s">
        <v>891</v>
      </c>
      <c r="C614" s="322" t="s">
        <v>1025</v>
      </c>
      <c r="D614" s="322">
        <v>40</v>
      </c>
      <c r="E614" s="412">
        <v>66000</v>
      </c>
      <c r="F614" s="316" t="s">
        <v>13407</v>
      </c>
      <c r="G614" s="316" t="s">
        <v>7476</v>
      </c>
      <c r="H614" s="325">
        <v>44609</v>
      </c>
      <c r="I614" s="325">
        <v>44974</v>
      </c>
      <c r="J614" s="316" t="s">
        <v>1030</v>
      </c>
    </row>
    <row r="615" spans="1:10" s="333" customFormat="1" ht="72" x14ac:dyDescent="0.25">
      <c r="A615" s="317" t="s">
        <v>13406</v>
      </c>
      <c r="B615" s="317" t="s">
        <v>891</v>
      </c>
      <c r="C615" s="322" t="s">
        <v>1025</v>
      </c>
      <c r="D615" s="322">
        <v>41</v>
      </c>
      <c r="E615" s="412">
        <v>84000</v>
      </c>
      <c r="F615" s="316" t="s">
        <v>13405</v>
      </c>
      <c r="G615" s="316" t="s">
        <v>7476</v>
      </c>
      <c r="H615" s="325">
        <v>44609</v>
      </c>
      <c r="I615" s="325">
        <v>44974</v>
      </c>
      <c r="J615" s="316" t="s">
        <v>1030</v>
      </c>
    </row>
    <row r="616" spans="1:10" s="333" customFormat="1" ht="48" x14ac:dyDescent="0.25">
      <c r="A616" s="317" t="s">
        <v>13404</v>
      </c>
      <c r="B616" s="317" t="s">
        <v>3352</v>
      </c>
      <c r="C616" s="322" t="s">
        <v>1025</v>
      </c>
      <c r="D616" s="322">
        <v>4</v>
      </c>
      <c r="E616" s="412">
        <v>40352</v>
      </c>
      <c r="F616" s="316" t="s">
        <v>7481</v>
      </c>
      <c r="G616" s="316" t="s">
        <v>7476</v>
      </c>
      <c r="H616" s="325">
        <v>44609</v>
      </c>
      <c r="I616" s="325">
        <v>44974</v>
      </c>
      <c r="J616" s="316" t="s">
        <v>1030</v>
      </c>
    </row>
    <row r="617" spans="1:10" s="333" customFormat="1" ht="36" x14ac:dyDescent="0.25">
      <c r="A617" s="317" t="s">
        <v>13403</v>
      </c>
      <c r="B617" s="317" t="s">
        <v>3352</v>
      </c>
      <c r="C617" s="322" t="s">
        <v>1025</v>
      </c>
      <c r="D617" s="322">
        <v>6</v>
      </c>
      <c r="E617" s="412">
        <v>108745</v>
      </c>
      <c r="F617" s="316" t="s">
        <v>7481</v>
      </c>
      <c r="G617" s="316" t="s">
        <v>7476</v>
      </c>
      <c r="H617" s="325">
        <v>44609</v>
      </c>
      <c r="I617" s="325">
        <v>44974</v>
      </c>
      <c r="J617" s="316" t="s">
        <v>1030</v>
      </c>
    </row>
    <row r="618" spans="1:10" s="333" customFormat="1" ht="48" x14ac:dyDescent="0.25">
      <c r="A618" s="317" t="s">
        <v>13402</v>
      </c>
      <c r="B618" s="317" t="s">
        <v>865</v>
      </c>
      <c r="C618" s="322" t="s">
        <v>1025</v>
      </c>
      <c r="D618" s="322">
        <v>2</v>
      </c>
      <c r="E618" s="412">
        <v>461573.2</v>
      </c>
      <c r="F618" s="316" t="s">
        <v>7481</v>
      </c>
      <c r="G618" s="316" t="s">
        <v>7476</v>
      </c>
      <c r="H618" s="325">
        <v>44609</v>
      </c>
      <c r="I618" s="325">
        <v>44974</v>
      </c>
      <c r="J618" s="316" t="s">
        <v>1030</v>
      </c>
    </row>
    <row r="619" spans="1:10" s="333" customFormat="1" ht="31.9" customHeight="1" x14ac:dyDescent="0.25">
      <c r="A619" s="435" t="s">
        <v>13401</v>
      </c>
      <c r="B619" s="436" t="s">
        <v>3352</v>
      </c>
      <c r="C619" s="322" t="s">
        <v>1025</v>
      </c>
      <c r="D619" s="436">
        <v>5</v>
      </c>
      <c r="E619" s="437">
        <v>294570</v>
      </c>
      <c r="F619" s="435" t="s">
        <v>7481</v>
      </c>
      <c r="G619" s="322" t="s">
        <v>7476</v>
      </c>
      <c r="H619" s="325">
        <v>44609</v>
      </c>
      <c r="I619" s="325">
        <v>44974</v>
      </c>
      <c r="J619" s="316" t="s">
        <v>1030</v>
      </c>
    </row>
    <row r="620" spans="1:10" s="333" customFormat="1" ht="31.9" customHeight="1" x14ac:dyDescent="0.25">
      <c r="A620" s="435" t="s">
        <v>13400</v>
      </c>
      <c r="B620" s="436" t="s">
        <v>891</v>
      </c>
      <c r="C620" s="322" t="s">
        <v>1025</v>
      </c>
      <c r="D620" s="436">
        <v>36</v>
      </c>
      <c r="E620" s="437">
        <v>0</v>
      </c>
      <c r="F620" s="435" t="s">
        <v>354</v>
      </c>
      <c r="G620" s="322" t="s">
        <v>13399</v>
      </c>
      <c r="H620" s="325" t="s">
        <v>354</v>
      </c>
      <c r="I620" s="325" t="s">
        <v>354</v>
      </c>
      <c r="J620" s="316" t="s">
        <v>1030</v>
      </c>
    </row>
    <row r="621" spans="1:10" s="333" customFormat="1" ht="31.9" customHeight="1" x14ac:dyDescent="0.25">
      <c r="A621" s="435" t="s">
        <v>13398</v>
      </c>
      <c r="B621" s="436" t="s">
        <v>1597</v>
      </c>
      <c r="C621" s="322" t="s">
        <v>1025</v>
      </c>
      <c r="D621" s="436" t="s">
        <v>354</v>
      </c>
      <c r="E621" s="437">
        <v>18055.919999999998</v>
      </c>
      <c r="F621" s="435" t="s">
        <v>13383</v>
      </c>
      <c r="G621" s="322" t="s">
        <v>2008</v>
      </c>
      <c r="H621" s="325">
        <v>44453</v>
      </c>
      <c r="I621" s="325">
        <v>44453</v>
      </c>
      <c r="J621" s="316" t="s">
        <v>1030</v>
      </c>
    </row>
    <row r="622" spans="1:10" s="333" customFormat="1" ht="31.9" customHeight="1" x14ac:dyDescent="0.25">
      <c r="A622" s="435" t="s">
        <v>13397</v>
      </c>
      <c r="B622" s="436" t="s">
        <v>1597</v>
      </c>
      <c r="C622" s="322" t="s">
        <v>1025</v>
      </c>
      <c r="D622" s="436" t="s">
        <v>354</v>
      </c>
      <c r="E622" s="437">
        <v>18912.3</v>
      </c>
      <c r="F622" s="435" t="s">
        <v>13380</v>
      </c>
      <c r="G622" s="322" t="s">
        <v>2008</v>
      </c>
      <c r="H622" s="325">
        <v>44224</v>
      </c>
      <c r="I622" s="325">
        <v>44224</v>
      </c>
      <c r="J622" s="316" t="s">
        <v>1030</v>
      </c>
    </row>
    <row r="623" spans="1:10" s="333" customFormat="1" ht="31.9" customHeight="1" x14ac:dyDescent="0.25">
      <c r="A623" s="435" t="s">
        <v>13396</v>
      </c>
      <c r="B623" s="436" t="s">
        <v>1597</v>
      </c>
      <c r="C623" s="322" t="s">
        <v>1025</v>
      </c>
      <c r="D623" s="436" t="s">
        <v>354</v>
      </c>
      <c r="E623" s="437">
        <v>19600</v>
      </c>
      <c r="F623" s="435" t="s">
        <v>13395</v>
      </c>
      <c r="G623" s="322" t="s">
        <v>2008</v>
      </c>
      <c r="H623" s="325">
        <v>44525</v>
      </c>
      <c r="I623" s="325">
        <v>44525</v>
      </c>
      <c r="J623" s="316" t="s">
        <v>1030</v>
      </c>
    </row>
    <row r="624" spans="1:10" s="333" customFormat="1" ht="31.9" customHeight="1" x14ac:dyDescent="0.25">
      <c r="A624" s="435" t="s">
        <v>13394</v>
      </c>
      <c r="B624" s="436" t="s">
        <v>1597</v>
      </c>
      <c r="C624" s="322" t="s">
        <v>1025</v>
      </c>
      <c r="D624" s="436" t="s">
        <v>354</v>
      </c>
      <c r="E624" s="437">
        <v>20047.169999999998</v>
      </c>
      <c r="F624" s="435" t="s">
        <v>13380</v>
      </c>
      <c r="G624" s="322" t="s">
        <v>2008</v>
      </c>
      <c r="H624" s="325">
        <v>44253</v>
      </c>
      <c r="I624" s="325">
        <v>44253</v>
      </c>
      <c r="J624" s="316" t="s">
        <v>1030</v>
      </c>
    </row>
    <row r="625" spans="1:10" s="333" customFormat="1" ht="31.9" customHeight="1" x14ac:dyDescent="0.25">
      <c r="A625" s="435" t="s">
        <v>13391</v>
      </c>
      <c r="B625" s="436" t="s">
        <v>1597</v>
      </c>
      <c r="C625" s="322" t="s">
        <v>1025</v>
      </c>
      <c r="D625" s="436" t="s">
        <v>354</v>
      </c>
      <c r="E625" s="437">
        <v>22527</v>
      </c>
      <c r="F625" s="435" t="s">
        <v>7470</v>
      </c>
      <c r="G625" s="322" t="s">
        <v>2008</v>
      </c>
      <c r="H625" s="325">
        <v>44441</v>
      </c>
      <c r="I625" s="325">
        <v>44441</v>
      </c>
      <c r="J625" s="316" t="s">
        <v>1030</v>
      </c>
    </row>
    <row r="626" spans="1:10" s="333" customFormat="1" ht="31.9" customHeight="1" x14ac:dyDescent="0.25">
      <c r="A626" s="435" t="s">
        <v>13393</v>
      </c>
      <c r="B626" s="436" t="s">
        <v>1597</v>
      </c>
      <c r="C626" s="322" t="s">
        <v>1025</v>
      </c>
      <c r="D626" s="436" t="s">
        <v>354</v>
      </c>
      <c r="E626" s="437">
        <v>22540</v>
      </c>
      <c r="F626" s="435" t="s">
        <v>7470</v>
      </c>
      <c r="G626" s="322" t="s">
        <v>2008</v>
      </c>
      <c r="H626" s="325">
        <v>44335</v>
      </c>
      <c r="I626" s="325">
        <v>44335</v>
      </c>
      <c r="J626" s="316" t="s">
        <v>1030</v>
      </c>
    </row>
    <row r="627" spans="1:10" s="333" customFormat="1" ht="31.9" customHeight="1" x14ac:dyDescent="0.25">
      <c r="A627" s="435" t="s">
        <v>13392</v>
      </c>
      <c r="B627" s="436" t="s">
        <v>1597</v>
      </c>
      <c r="C627" s="322" t="s">
        <v>1025</v>
      </c>
      <c r="D627" s="436" t="s">
        <v>354</v>
      </c>
      <c r="E627" s="437">
        <v>23715</v>
      </c>
      <c r="F627" s="435" t="s">
        <v>7470</v>
      </c>
      <c r="G627" s="322" t="s">
        <v>2008</v>
      </c>
      <c r="H627" s="325">
        <v>44431</v>
      </c>
      <c r="I627" s="325">
        <v>44431</v>
      </c>
      <c r="J627" s="316" t="s">
        <v>1030</v>
      </c>
    </row>
    <row r="628" spans="1:10" s="333" customFormat="1" ht="31.9" customHeight="1" x14ac:dyDescent="0.25">
      <c r="A628" s="435" t="s">
        <v>13391</v>
      </c>
      <c r="B628" s="436" t="s">
        <v>1597</v>
      </c>
      <c r="C628" s="322" t="s">
        <v>1025</v>
      </c>
      <c r="D628" s="436" t="s">
        <v>354</v>
      </c>
      <c r="E628" s="437">
        <v>27070</v>
      </c>
      <c r="F628" s="435" t="s">
        <v>7470</v>
      </c>
      <c r="G628" s="322" t="s">
        <v>2008</v>
      </c>
      <c r="H628" s="325">
        <v>44441</v>
      </c>
      <c r="I628" s="325">
        <v>44441</v>
      </c>
      <c r="J628" s="316" t="s">
        <v>1030</v>
      </c>
    </row>
    <row r="629" spans="1:10" s="333" customFormat="1" ht="31.9" customHeight="1" x14ac:dyDescent="0.25">
      <c r="A629" s="435" t="s">
        <v>13390</v>
      </c>
      <c r="B629" s="436" t="s">
        <v>1597</v>
      </c>
      <c r="C629" s="322" t="s">
        <v>1025</v>
      </c>
      <c r="D629" s="436" t="s">
        <v>354</v>
      </c>
      <c r="E629" s="437">
        <v>29500</v>
      </c>
      <c r="F629" s="435" t="s">
        <v>13389</v>
      </c>
      <c r="G629" s="322" t="s">
        <v>2008</v>
      </c>
      <c r="H629" s="325">
        <v>44308</v>
      </c>
      <c r="I629" s="325">
        <v>44308</v>
      </c>
      <c r="J629" s="316" t="s">
        <v>1030</v>
      </c>
    </row>
    <row r="630" spans="1:10" s="333" customFormat="1" ht="31.9" customHeight="1" x14ac:dyDescent="0.25">
      <c r="A630" s="435" t="s">
        <v>13388</v>
      </c>
      <c r="B630" s="436" t="s">
        <v>1597</v>
      </c>
      <c r="C630" s="322" t="s">
        <v>1025</v>
      </c>
      <c r="D630" s="436" t="s">
        <v>354</v>
      </c>
      <c r="E630" s="437">
        <v>32350</v>
      </c>
      <c r="F630" s="435" t="s">
        <v>7468</v>
      </c>
      <c r="G630" s="322" t="s">
        <v>2008</v>
      </c>
      <c r="H630" s="325">
        <v>44312</v>
      </c>
      <c r="I630" s="325">
        <v>44312</v>
      </c>
      <c r="J630" s="316" t="s">
        <v>1030</v>
      </c>
    </row>
    <row r="631" spans="1:10" s="333" customFormat="1" ht="31.9" customHeight="1" x14ac:dyDescent="0.25">
      <c r="A631" s="435" t="s">
        <v>13387</v>
      </c>
      <c r="B631" s="436" t="s">
        <v>1597</v>
      </c>
      <c r="C631" s="322" t="s">
        <v>1025</v>
      </c>
      <c r="D631" s="436" t="s">
        <v>354</v>
      </c>
      <c r="E631" s="437">
        <v>32500</v>
      </c>
      <c r="F631" s="435" t="s">
        <v>13386</v>
      </c>
      <c r="G631" s="322" t="s">
        <v>2008</v>
      </c>
      <c r="H631" s="325">
        <v>44329</v>
      </c>
      <c r="I631" s="325">
        <v>44329</v>
      </c>
      <c r="J631" s="316" t="s">
        <v>1030</v>
      </c>
    </row>
    <row r="632" spans="1:10" s="333" customFormat="1" ht="31.9" customHeight="1" x14ac:dyDescent="0.25">
      <c r="A632" s="435" t="s">
        <v>13385</v>
      </c>
      <c r="B632" s="436" t="s">
        <v>1597</v>
      </c>
      <c r="C632" s="322" t="s">
        <v>1025</v>
      </c>
      <c r="D632" s="436" t="s">
        <v>354</v>
      </c>
      <c r="E632" s="437">
        <v>35012.25</v>
      </c>
      <c r="F632" s="435" t="s">
        <v>7443</v>
      </c>
      <c r="G632" s="322" t="s">
        <v>2008</v>
      </c>
      <c r="H632" s="325">
        <v>44526</v>
      </c>
      <c r="I632" s="325">
        <v>44526</v>
      </c>
      <c r="J632" s="316" t="s">
        <v>1030</v>
      </c>
    </row>
    <row r="633" spans="1:10" s="333" customFormat="1" ht="31.9" customHeight="1" x14ac:dyDescent="0.25">
      <c r="A633" s="435" t="s">
        <v>13384</v>
      </c>
      <c r="B633" s="436" t="s">
        <v>1597</v>
      </c>
      <c r="C633" s="322" t="s">
        <v>1025</v>
      </c>
      <c r="D633" s="436" t="s">
        <v>354</v>
      </c>
      <c r="E633" s="437">
        <v>35588.480000000003</v>
      </c>
      <c r="F633" s="435" t="s">
        <v>13383</v>
      </c>
      <c r="G633" s="322" t="s">
        <v>2008</v>
      </c>
      <c r="H633" s="325">
        <v>44418</v>
      </c>
      <c r="I633" s="325">
        <v>44418</v>
      </c>
      <c r="J633" s="316" t="s">
        <v>1030</v>
      </c>
    </row>
    <row r="634" spans="1:10" s="333" customFormat="1" ht="31.9" customHeight="1" x14ac:dyDescent="0.25">
      <c r="A634" s="435" t="s">
        <v>13382</v>
      </c>
      <c r="B634" s="436" t="s">
        <v>1597</v>
      </c>
      <c r="C634" s="322" t="s">
        <v>1025</v>
      </c>
      <c r="D634" s="436" t="s">
        <v>354</v>
      </c>
      <c r="E634" s="437">
        <v>36819.64</v>
      </c>
      <c r="F634" s="435" t="s">
        <v>13380</v>
      </c>
      <c r="G634" s="322" t="s">
        <v>2008</v>
      </c>
      <c r="H634" s="325">
        <v>44330</v>
      </c>
      <c r="I634" s="325">
        <v>44330</v>
      </c>
      <c r="J634" s="316" t="s">
        <v>1030</v>
      </c>
    </row>
    <row r="635" spans="1:10" s="333" customFormat="1" ht="31.9" customHeight="1" x14ac:dyDescent="0.25">
      <c r="A635" s="435" t="s">
        <v>13381</v>
      </c>
      <c r="B635" s="436" t="s">
        <v>1597</v>
      </c>
      <c r="C635" s="322" t="s">
        <v>1025</v>
      </c>
      <c r="D635" s="436" t="s">
        <v>354</v>
      </c>
      <c r="E635" s="437">
        <v>38546.400000000001</v>
      </c>
      <c r="F635" s="435" t="s">
        <v>13380</v>
      </c>
      <c r="G635" s="322" t="s">
        <v>2008</v>
      </c>
      <c r="H635" s="325">
        <v>44280</v>
      </c>
      <c r="I635" s="325">
        <v>44280</v>
      </c>
      <c r="J635" s="316" t="s">
        <v>1030</v>
      </c>
    </row>
    <row r="636" spans="1:10" s="333" customFormat="1" ht="21.95" customHeight="1" x14ac:dyDescent="0.25">
      <c r="A636" s="327" t="s">
        <v>1617</v>
      </c>
      <c r="B636" s="326"/>
      <c r="C636" s="326"/>
      <c r="D636" s="326"/>
      <c r="E636" s="422">
        <f>SUM(E637:E663)</f>
        <v>13938275.620000001</v>
      </c>
      <c r="F636" s="326"/>
      <c r="G636" s="326"/>
      <c r="H636" s="326"/>
      <c r="I636" s="326"/>
      <c r="J636" s="326"/>
    </row>
    <row r="637" spans="1:10" s="333" customFormat="1" ht="60" x14ac:dyDescent="0.25">
      <c r="A637" s="435" t="s">
        <v>13379</v>
      </c>
      <c r="B637" s="436" t="s">
        <v>886</v>
      </c>
      <c r="C637" s="322" t="s">
        <v>1025</v>
      </c>
      <c r="D637" s="436" t="s">
        <v>13288</v>
      </c>
      <c r="E637" s="437">
        <v>648200</v>
      </c>
      <c r="F637" s="435" t="s">
        <v>13378</v>
      </c>
      <c r="G637" s="322" t="s">
        <v>7385</v>
      </c>
      <c r="H637" s="316" t="s">
        <v>13377</v>
      </c>
      <c r="I637" s="316" t="s">
        <v>13376</v>
      </c>
      <c r="J637" s="316"/>
    </row>
    <row r="638" spans="1:10" s="333" customFormat="1" ht="48" x14ac:dyDescent="0.25">
      <c r="A638" s="435" t="s">
        <v>13375</v>
      </c>
      <c r="B638" s="436" t="s">
        <v>886</v>
      </c>
      <c r="C638" s="322" t="s">
        <v>1025</v>
      </c>
      <c r="D638" s="436" t="s">
        <v>13367</v>
      </c>
      <c r="E638" s="437">
        <v>509563</v>
      </c>
      <c r="F638" s="435" t="s">
        <v>13374</v>
      </c>
      <c r="G638" s="322" t="s">
        <v>7385</v>
      </c>
      <c r="H638" s="316" t="s">
        <v>13373</v>
      </c>
      <c r="I638" s="316" t="s">
        <v>13372</v>
      </c>
      <c r="J638" s="316"/>
    </row>
    <row r="639" spans="1:10" s="333" customFormat="1" ht="60" x14ac:dyDescent="0.25">
      <c r="A639" s="435" t="s">
        <v>13371</v>
      </c>
      <c r="B639" s="436" t="s">
        <v>1534</v>
      </c>
      <c r="C639" s="322" t="s">
        <v>1025</v>
      </c>
      <c r="D639" s="436" t="s">
        <v>13288</v>
      </c>
      <c r="E639" s="437">
        <v>733642.43</v>
      </c>
      <c r="F639" s="435" t="s">
        <v>13370</v>
      </c>
      <c r="G639" s="322" t="s">
        <v>7385</v>
      </c>
      <c r="H639" s="316" t="s">
        <v>13369</v>
      </c>
      <c r="I639" s="316" t="s">
        <v>13315</v>
      </c>
      <c r="J639" s="316"/>
    </row>
    <row r="640" spans="1:10" s="333" customFormat="1" ht="108" x14ac:dyDescent="0.25">
      <c r="A640" s="435" t="s">
        <v>13368</v>
      </c>
      <c r="B640" s="436" t="s">
        <v>1534</v>
      </c>
      <c r="C640" s="322" t="s">
        <v>1025</v>
      </c>
      <c r="D640" s="436" t="s">
        <v>13367</v>
      </c>
      <c r="E640" s="437">
        <v>361600</v>
      </c>
      <c r="F640" s="435" t="s">
        <v>13366</v>
      </c>
      <c r="G640" s="322" t="s">
        <v>7385</v>
      </c>
      <c r="H640" s="316" t="s">
        <v>13365</v>
      </c>
      <c r="I640" s="316" t="s">
        <v>13364</v>
      </c>
      <c r="J640" s="316"/>
    </row>
    <row r="641" spans="1:10" s="333" customFormat="1" ht="48" x14ac:dyDescent="0.25">
      <c r="A641" s="435" t="s">
        <v>13336</v>
      </c>
      <c r="B641" s="436" t="s">
        <v>1534</v>
      </c>
      <c r="C641" s="322" t="s">
        <v>1025</v>
      </c>
      <c r="D641" s="436" t="s">
        <v>13363</v>
      </c>
      <c r="E641" s="437">
        <v>2273715</v>
      </c>
      <c r="F641" s="435" t="s">
        <v>7401</v>
      </c>
      <c r="G641" s="322" t="s">
        <v>7385</v>
      </c>
      <c r="H641" s="316" t="s">
        <v>7400</v>
      </c>
      <c r="I641" s="316" t="s">
        <v>13277</v>
      </c>
      <c r="J641" s="316"/>
    </row>
    <row r="642" spans="1:10" s="333" customFormat="1" ht="36" x14ac:dyDescent="0.25">
      <c r="A642" s="435" t="s">
        <v>13309</v>
      </c>
      <c r="B642" s="436" t="s">
        <v>1534</v>
      </c>
      <c r="C642" s="322" t="s">
        <v>1025</v>
      </c>
      <c r="D642" s="436" t="s">
        <v>13362</v>
      </c>
      <c r="E642" s="437">
        <v>633590</v>
      </c>
      <c r="F642" s="435" t="s">
        <v>7401</v>
      </c>
      <c r="G642" s="322" t="s">
        <v>7385</v>
      </c>
      <c r="H642" s="316" t="s">
        <v>7400</v>
      </c>
      <c r="I642" s="316" t="s">
        <v>13330</v>
      </c>
      <c r="J642" s="316"/>
    </row>
    <row r="643" spans="1:10" s="333" customFormat="1" ht="72" x14ac:dyDescent="0.25">
      <c r="A643" s="435" t="s">
        <v>13361</v>
      </c>
      <c r="B643" s="436" t="s">
        <v>1534</v>
      </c>
      <c r="C643" s="322" t="s">
        <v>1025</v>
      </c>
      <c r="D643" s="436" t="s">
        <v>13360</v>
      </c>
      <c r="E643" s="437">
        <v>416515.22</v>
      </c>
      <c r="F643" s="435" t="s">
        <v>13359</v>
      </c>
      <c r="G643" s="322" t="s">
        <v>7385</v>
      </c>
      <c r="H643" s="316" t="s">
        <v>13358</v>
      </c>
      <c r="I643" s="316" t="s">
        <v>13315</v>
      </c>
      <c r="J643" s="316"/>
    </row>
    <row r="644" spans="1:10" s="333" customFormat="1" ht="60" x14ac:dyDescent="0.25">
      <c r="A644" s="435" t="s">
        <v>13357</v>
      </c>
      <c r="B644" s="436" t="s">
        <v>1534</v>
      </c>
      <c r="C644" s="322" t="s">
        <v>1025</v>
      </c>
      <c r="D644" s="436" t="s">
        <v>13356</v>
      </c>
      <c r="E644" s="437">
        <v>432000</v>
      </c>
      <c r="F644" s="435" t="s">
        <v>13355</v>
      </c>
      <c r="G644" s="322" t="s">
        <v>7385</v>
      </c>
      <c r="H644" s="316" t="s">
        <v>13354</v>
      </c>
      <c r="I644" s="316" t="s">
        <v>13345</v>
      </c>
      <c r="J644" s="316"/>
    </row>
    <row r="645" spans="1:10" s="333" customFormat="1" ht="72" x14ac:dyDescent="0.25">
      <c r="A645" s="435" t="s">
        <v>7403</v>
      </c>
      <c r="B645" s="436" t="s">
        <v>1534</v>
      </c>
      <c r="C645" s="322" t="s">
        <v>1025</v>
      </c>
      <c r="D645" s="436" t="s">
        <v>13353</v>
      </c>
      <c r="E645" s="437">
        <v>4173343.92</v>
      </c>
      <c r="F645" s="435" t="s">
        <v>7401</v>
      </c>
      <c r="G645" s="322" t="s">
        <v>7385</v>
      </c>
      <c r="H645" s="316" t="s">
        <v>7400</v>
      </c>
      <c r="I645" s="316" t="s">
        <v>13352</v>
      </c>
      <c r="J645" s="316"/>
    </row>
    <row r="646" spans="1:10" s="333" customFormat="1" ht="48" x14ac:dyDescent="0.25">
      <c r="A646" s="435" t="s">
        <v>13351</v>
      </c>
      <c r="B646" s="436" t="s">
        <v>1613</v>
      </c>
      <c r="C646" s="322" t="s">
        <v>1025</v>
      </c>
      <c r="D646" s="436" t="s">
        <v>13350</v>
      </c>
      <c r="E646" s="437">
        <v>286019.99</v>
      </c>
      <c r="F646" s="435" t="s">
        <v>7401</v>
      </c>
      <c r="G646" s="322" t="s">
        <v>7385</v>
      </c>
      <c r="H646" s="316" t="s">
        <v>7400</v>
      </c>
      <c r="I646" s="316" t="s">
        <v>13349</v>
      </c>
      <c r="J646" s="316"/>
    </row>
    <row r="647" spans="1:10" s="333" customFormat="1" ht="48" x14ac:dyDescent="0.25">
      <c r="A647" s="435" t="s">
        <v>13348</v>
      </c>
      <c r="B647" s="436" t="s">
        <v>1613</v>
      </c>
      <c r="C647" s="322" t="s">
        <v>1025</v>
      </c>
      <c r="D647" s="436" t="s">
        <v>13347</v>
      </c>
      <c r="E647" s="437">
        <v>175285.91</v>
      </c>
      <c r="F647" s="435" t="s">
        <v>13346</v>
      </c>
      <c r="G647" s="322" t="s">
        <v>7385</v>
      </c>
      <c r="H647" s="316" t="s">
        <v>7400</v>
      </c>
      <c r="I647" s="316" t="s">
        <v>13345</v>
      </c>
      <c r="J647" s="316"/>
    </row>
    <row r="648" spans="1:10" s="333" customFormat="1" ht="48" x14ac:dyDescent="0.25">
      <c r="A648" s="435" t="s">
        <v>13344</v>
      </c>
      <c r="B648" s="436" t="s">
        <v>1613</v>
      </c>
      <c r="C648" s="322" t="s">
        <v>1025</v>
      </c>
      <c r="D648" s="436" t="s">
        <v>13343</v>
      </c>
      <c r="E648" s="437">
        <v>372000</v>
      </c>
      <c r="F648" s="435" t="s">
        <v>13342</v>
      </c>
      <c r="G648" s="322" t="s">
        <v>7385</v>
      </c>
      <c r="H648" s="316" t="s">
        <v>13341</v>
      </c>
      <c r="I648" s="316" t="s">
        <v>13277</v>
      </c>
      <c r="J648" s="316"/>
    </row>
    <row r="649" spans="1:10" s="333" customFormat="1" ht="60" x14ac:dyDescent="0.25">
      <c r="A649" s="435" t="s">
        <v>13340</v>
      </c>
      <c r="B649" s="436" t="s">
        <v>1613</v>
      </c>
      <c r="C649" s="322" t="s">
        <v>1025</v>
      </c>
      <c r="D649" s="436" t="s">
        <v>13339</v>
      </c>
      <c r="E649" s="437">
        <v>272979.90000000002</v>
      </c>
      <c r="F649" s="435" t="s">
        <v>13338</v>
      </c>
      <c r="G649" s="322" t="s">
        <v>7385</v>
      </c>
      <c r="H649" s="316" t="s">
        <v>13337</v>
      </c>
      <c r="I649" s="316" t="s">
        <v>13315</v>
      </c>
      <c r="J649" s="316"/>
    </row>
    <row r="650" spans="1:10" s="333" customFormat="1" ht="60" x14ac:dyDescent="0.25">
      <c r="A650" s="435" t="s">
        <v>13336</v>
      </c>
      <c r="B650" s="436" t="s">
        <v>1613</v>
      </c>
      <c r="C650" s="322" t="s">
        <v>1025</v>
      </c>
      <c r="D650" s="436" t="s">
        <v>13335</v>
      </c>
      <c r="E650" s="437">
        <v>1069746</v>
      </c>
      <c r="F650" s="435" t="s">
        <v>7401</v>
      </c>
      <c r="G650" s="322" t="s">
        <v>7385</v>
      </c>
      <c r="H650" s="316" t="s">
        <v>7400</v>
      </c>
      <c r="I650" s="316" t="s">
        <v>13330</v>
      </c>
      <c r="J650" s="316"/>
    </row>
    <row r="651" spans="1:10" s="333" customFormat="1" ht="60" x14ac:dyDescent="0.25">
      <c r="A651" s="435" t="s">
        <v>13334</v>
      </c>
      <c r="B651" s="436" t="s">
        <v>1613</v>
      </c>
      <c r="C651" s="322" t="s">
        <v>1025</v>
      </c>
      <c r="D651" s="436" t="s">
        <v>13333</v>
      </c>
      <c r="E651" s="437">
        <v>210000</v>
      </c>
      <c r="F651" s="435" t="s">
        <v>13332</v>
      </c>
      <c r="G651" s="322" t="s">
        <v>7385</v>
      </c>
      <c r="H651" s="316" t="s">
        <v>13331</v>
      </c>
      <c r="I651" s="316" t="s">
        <v>13330</v>
      </c>
      <c r="J651" s="316"/>
    </row>
    <row r="652" spans="1:10" s="333" customFormat="1" ht="60" x14ac:dyDescent="0.25">
      <c r="A652" s="435" t="s">
        <v>13329</v>
      </c>
      <c r="B652" s="436" t="s">
        <v>1613</v>
      </c>
      <c r="C652" s="322" t="s">
        <v>1025</v>
      </c>
      <c r="D652" s="436" t="s">
        <v>13328</v>
      </c>
      <c r="E652" s="437">
        <v>216000</v>
      </c>
      <c r="F652" s="435" t="s">
        <v>13327</v>
      </c>
      <c r="G652" s="322" t="s">
        <v>7385</v>
      </c>
      <c r="H652" s="316" t="s">
        <v>13326</v>
      </c>
      <c r="I652" s="316" t="s">
        <v>13325</v>
      </c>
      <c r="J652" s="316"/>
    </row>
    <row r="653" spans="1:10" s="333" customFormat="1" ht="84" x14ac:dyDescent="0.25">
      <c r="A653" s="435" t="s">
        <v>13324</v>
      </c>
      <c r="B653" s="436" t="s">
        <v>1613</v>
      </c>
      <c r="C653" s="322" t="s">
        <v>1025</v>
      </c>
      <c r="D653" s="436" t="s">
        <v>13323</v>
      </c>
      <c r="E653" s="437">
        <v>251807.5</v>
      </c>
      <c r="F653" s="435" t="s">
        <v>13322</v>
      </c>
      <c r="G653" s="322" t="s">
        <v>7385</v>
      </c>
      <c r="H653" s="316" t="s">
        <v>13321</v>
      </c>
      <c r="I653" s="316" t="s">
        <v>13320</v>
      </c>
      <c r="J653" s="316"/>
    </row>
    <row r="654" spans="1:10" s="333" customFormat="1" ht="72" x14ac:dyDescent="0.25">
      <c r="A654" s="435" t="s">
        <v>13319</v>
      </c>
      <c r="B654" s="436" t="s">
        <v>1613</v>
      </c>
      <c r="C654" s="322" t="s">
        <v>1025</v>
      </c>
      <c r="D654" s="436" t="s">
        <v>13318</v>
      </c>
      <c r="E654" s="437">
        <v>58000</v>
      </c>
      <c r="F654" s="435" t="s">
        <v>13317</v>
      </c>
      <c r="G654" s="322" t="s">
        <v>7385</v>
      </c>
      <c r="H654" s="316" t="s">
        <v>13316</v>
      </c>
      <c r="I654" s="316" t="s">
        <v>13315</v>
      </c>
      <c r="J654" s="316"/>
    </row>
    <row r="655" spans="1:10" s="333" customFormat="1" ht="48" x14ac:dyDescent="0.25">
      <c r="A655" s="435" t="s">
        <v>13314</v>
      </c>
      <c r="B655" s="436" t="s">
        <v>1613</v>
      </c>
      <c r="C655" s="322" t="s">
        <v>1025</v>
      </c>
      <c r="D655" s="436" t="s">
        <v>13313</v>
      </c>
      <c r="E655" s="437">
        <v>76447.09</v>
      </c>
      <c r="F655" s="435" t="s">
        <v>13312</v>
      </c>
      <c r="G655" s="322" t="s">
        <v>7385</v>
      </c>
      <c r="H655" s="316" t="s">
        <v>13311</v>
      </c>
      <c r="I655" s="316" t="s">
        <v>13310</v>
      </c>
      <c r="J655" s="316"/>
    </row>
    <row r="656" spans="1:10" s="333" customFormat="1" ht="36" x14ac:dyDescent="0.25">
      <c r="A656" s="435" t="s">
        <v>13309</v>
      </c>
      <c r="B656" s="436" t="s">
        <v>1613</v>
      </c>
      <c r="C656" s="322" t="s">
        <v>1025</v>
      </c>
      <c r="D656" s="436" t="s">
        <v>13308</v>
      </c>
      <c r="E656" s="437">
        <v>244776</v>
      </c>
      <c r="F656" s="435" t="s">
        <v>7401</v>
      </c>
      <c r="G656" s="322" t="s">
        <v>7385</v>
      </c>
      <c r="H656" s="316" t="s">
        <v>7400</v>
      </c>
      <c r="I656" s="316" t="s">
        <v>13307</v>
      </c>
      <c r="J656" s="316"/>
    </row>
    <row r="657" spans="1:10" s="333" customFormat="1" ht="31.9" customHeight="1" x14ac:dyDescent="0.25">
      <c r="A657" s="435" t="s">
        <v>13306</v>
      </c>
      <c r="B657" s="436" t="s">
        <v>1613</v>
      </c>
      <c r="C657" s="322" t="s">
        <v>1025</v>
      </c>
      <c r="D657" s="436" t="s">
        <v>13305</v>
      </c>
      <c r="E657" s="437">
        <v>39510</v>
      </c>
      <c r="F657" s="435" t="s">
        <v>13304</v>
      </c>
      <c r="G657" s="322" t="s">
        <v>7385</v>
      </c>
      <c r="H657" s="316" t="s">
        <v>13303</v>
      </c>
      <c r="I657" s="316" t="s">
        <v>13298</v>
      </c>
      <c r="J657" s="316"/>
    </row>
    <row r="658" spans="1:10" s="333" customFormat="1" ht="48" x14ac:dyDescent="0.25">
      <c r="A658" s="435" t="s">
        <v>13302</v>
      </c>
      <c r="B658" s="436" t="s">
        <v>1613</v>
      </c>
      <c r="C658" s="322" t="s">
        <v>1025</v>
      </c>
      <c r="D658" s="436" t="s">
        <v>13301</v>
      </c>
      <c r="E658" s="437">
        <v>70170</v>
      </c>
      <c r="F658" s="435" t="s">
        <v>13300</v>
      </c>
      <c r="G658" s="322" t="s">
        <v>7385</v>
      </c>
      <c r="H658" s="316" t="s">
        <v>13299</v>
      </c>
      <c r="I658" s="316" t="s">
        <v>13298</v>
      </c>
      <c r="J658" s="316"/>
    </row>
    <row r="659" spans="1:10" s="333" customFormat="1" ht="60" x14ac:dyDescent="0.25">
      <c r="A659" s="435" t="s">
        <v>13297</v>
      </c>
      <c r="B659" s="436" t="s">
        <v>1613</v>
      </c>
      <c r="C659" s="322" t="s">
        <v>1025</v>
      </c>
      <c r="D659" s="436" t="s">
        <v>13296</v>
      </c>
      <c r="E659" s="437">
        <v>166880</v>
      </c>
      <c r="F659" s="435" t="s">
        <v>13295</v>
      </c>
      <c r="G659" s="322" t="s">
        <v>7385</v>
      </c>
      <c r="H659" s="316" t="s">
        <v>13294</v>
      </c>
      <c r="I659" s="316" t="s">
        <v>13293</v>
      </c>
      <c r="J659" s="316"/>
    </row>
    <row r="660" spans="1:10" s="333" customFormat="1" ht="31.9" customHeight="1" x14ac:dyDescent="0.25">
      <c r="A660" s="435" t="s">
        <v>13292</v>
      </c>
      <c r="B660" s="436" t="s">
        <v>1613</v>
      </c>
      <c r="C660" s="322" t="s">
        <v>1025</v>
      </c>
      <c r="D660" s="436" t="s">
        <v>13291</v>
      </c>
      <c r="E660" s="437">
        <v>99894.06</v>
      </c>
      <c r="F660" s="435" t="s">
        <v>13290</v>
      </c>
      <c r="G660" s="322" t="s">
        <v>7385</v>
      </c>
      <c r="H660" s="316" t="s">
        <v>13289</v>
      </c>
      <c r="I660" s="316" t="s">
        <v>585</v>
      </c>
      <c r="J660" s="316"/>
    </row>
    <row r="661" spans="1:10" s="333" customFormat="1" ht="31.9" customHeight="1" x14ac:dyDescent="0.25">
      <c r="A661" s="435" t="s">
        <v>13284</v>
      </c>
      <c r="B661" s="436" t="s">
        <v>3352</v>
      </c>
      <c r="C661" s="322" t="s">
        <v>1025</v>
      </c>
      <c r="D661" s="436" t="s">
        <v>13288</v>
      </c>
      <c r="E661" s="437">
        <v>40269</v>
      </c>
      <c r="F661" s="435" t="s">
        <v>13287</v>
      </c>
      <c r="G661" s="322" t="s">
        <v>7385</v>
      </c>
      <c r="H661" s="316" t="s">
        <v>13286</v>
      </c>
      <c r="I661" s="316" t="s">
        <v>13285</v>
      </c>
      <c r="J661" s="316"/>
    </row>
    <row r="662" spans="1:10" s="333" customFormat="1" ht="31.9" customHeight="1" x14ac:dyDescent="0.25">
      <c r="A662" s="435" t="s">
        <v>13284</v>
      </c>
      <c r="B662" s="436" t="s">
        <v>3352</v>
      </c>
      <c r="C662" s="322" t="s">
        <v>1025</v>
      </c>
      <c r="D662" s="436" t="s">
        <v>13283</v>
      </c>
      <c r="E662" s="437">
        <v>65287.199999999997</v>
      </c>
      <c r="F662" s="435" t="s">
        <v>13279</v>
      </c>
      <c r="G662" s="322" t="s">
        <v>7385</v>
      </c>
      <c r="H662" s="316" t="s">
        <v>13282</v>
      </c>
      <c r="I662" s="316" t="s">
        <v>13277</v>
      </c>
      <c r="J662" s="316"/>
    </row>
    <row r="663" spans="1:10" s="333" customFormat="1" ht="31.9" customHeight="1" x14ac:dyDescent="0.25">
      <c r="A663" s="435" t="s">
        <v>13281</v>
      </c>
      <c r="B663" s="436" t="s">
        <v>3352</v>
      </c>
      <c r="C663" s="322" t="s">
        <v>1025</v>
      </c>
      <c r="D663" s="436" t="s">
        <v>13280</v>
      </c>
      <c r="E663" s="437">
        <v>41033.4</v>
      </c>
      <c r="F663" s="435" t="s">
        <v>13279</v>
      </c>
      <c r="G663" s="322" t="s">
        <v>7385</v>
      </c>
      <c r="H663" s="316" t="s">
        <v>13278</v>
      </c>
      <c r="I663" s="316" t="s">
        <v>13277</v>
      </c>
      <c r="J663" s="316"/>
    </row>
    <row r="664" spans="1:10" s="333" customFormat="1" ht="21.95" customHeight="1" x14ac:dyDescent="0.25">
      <c r="A664" s="327" t="s">
        <v>1611</v>
      </c>
      <c r="B664" s="326"/>
      <c r="C664" s="326"/>
      <c r="D664" s="326"/>
      <c r="E664" s="422">
        <f>SUM(E665:E695)</f>
        <v>2459189.0300000003</v>
      </c>
      <c r="F664" s="326"/>
      <c r="G664" s="326"/>
      <c r="H664" s="326"/>
      <c r="I664" s="326"/>
      <c r="J664" s="326"/>
    </row>
    <row r="665" spans="1:10" s="333" customFormat="1" ht="24" x14ac:dyDescent="0.25">
      <c r="A665" s="317" t="s">
        <v>13276</v>
      </c>
      <c r="B665" s="317" t="s">
        <v>1597</v>
      </c>
      <c r="C665" s="317" t="s">
        <v>7311</v>
      </c>
      <c r="D665" s="317" t="s">
        <v>13275</v>
      </c>
      <c r="E665" s="412">
        <v>25000</v>
      </c>
      <c r="F665" s="317" t="s">
        <v>13274</v>
      </c>
      <c r="G665" s="316" t="s">
        <v>7337</v>
      </c>
      <c r="H665" s="325">
        <v>44482</v>
      </c>
      <c r="I665" s="316"/>
      <c r="J665" s="316"/>
    </row>
    <row r="666" spans="1:10" s="333" customFormat="1" ht="24" x14ac:dyDescent="0.25">
      <c r="A666" s="317" t="s">
        <v>13273</v>
      </c>
      <c r="B666" s="317" t="s">
        <v>1597</v>
      </c>
      <c r="C666" s="317" t="s">
        <v>1596</v>
      </c>
      <c r="D666" s="317" t="s">
        <v>13272</v>
      </c>
      <c r="E666" s="412">
        <v>32585</v>
      </c>
      <c r="F666" s="317" t="s">
        <v>13269</v>
      </c>
      <c r="G666" s="316" t="s">
        <v>7337</v>
      </c>
      <c r="H666" s="325">
        <v>44208</v>
      </c>
      <c r="I666" s="316"/>
      <c r="J666" s="316"/>
    </row>
    <row r="667" spans="1:10" s="333" customFormat="1" ht="48" x14ac:dyDescent="0.25">
      <c r="A667" s="317" t="s">
        <v>13271</v>
      </c>
      <c r="B667" s="317" t="s">
        <v>1597</v>
      </c>
      <c r="C667" s="317" t="s">
        <v>1596</v>
      </c>
      <c r="D667" s="317" t="s">
        <v>13270</v>
      </c>
      <c r="E667" s="412">
        <v>30708.799999999999</v>
      </c>
      <c r="F667" s="317" t="s">
        <v>13269</v>
      </c>
      <c r="G667" s="316" t="s">
        <v>7337</v>
      </c>
      <c r="H667" s="325">
        <v>44236</v>
      </c>
      <c r="I667" s="316"/>
      <c r="J667" s="316"/>
    </row>
    <row r="668" spans="1:10" s="333" customFormat="1" ht="48" x14ac:dyDescent="0.25">
      <c r="A668" s="317" t="s">
        <v>13268</v>
      </c>
      <c r="B668" s="317" t="s">
        <v>1597</v>
      </c>
      <c r="C668" s="317" t="s">
        <v>1596</v>
      </c>
      <c r="D668" s="317" t="s">
        <v>13267</v>
      </c>
      <c r="E668" s="412">
        <v>19077.3</v>
      </c>
      <c r="F668" s="317" t="s">
        <v>13266</v>
      </c>
      <c r="G668" s="316" t="s">
        <v>7337</v>
      </c>
      <c r="H668" s="325">
        <v>44244</v>
      </c>
      <c r="I668" s="316"/>
      <c r="J668" s="316"/>
    </row>
    <row r="669" spans="1:10" s="333" customFormat="1" ht="48" x14ac:dyDescent="0.25">
      <c r="A669" s="317" t="s">
        <v>13265</v>
      </c>
      <c r="B669" s="317" t="s">
        <v>1597</v>
      </c>
      <c r="C669" s="317" t="s">
        <v>1596</v>
      </c>
      <c r="D669" s="317" t="s">
        <v>13264</v>
      </c>
      <c r="E669" s="412">
        <v>22510.1</v>
      </c>
      <c r="F669" s="317" t="s">
        <v>13227</v>
      </c>
      <c r="G669" s="316" t="s">
        <v>7341</v>
      </c>
      <c r="H669" s="325">
        <v>44336</v>
      </c>
      <c r="I669" s="316"/>
      <c r="J669" s="316"/>
    </row>
    <row r="670" spans="1:10" s="333" customFormat="1" ht="48" x14ac:dyDescent="0.25">
      <c r="A670" s="317" t="s">
        <v>13263</v>
      </c>
      <c r="B670" s="317" t="s">
        <v>1591</v>
      </c>
      <c r="C670" s="317" t="s">
        <v>7325</v>
      </c>
      <c r="D670" s="317" t="s">
        <v>13234</v>
      </c>
      <c r="E670" s="412">
        <v>200075.6</v>
      </c>
      <c r="F670" s="317" t="s">
        <v>13262</v>
      </c>
      <c r="G670" s="316" t="s">
        <v>7341</v>
      </c>
      <c r="H670" s="325">
        <v>44416</v>
      </c>
      <c r="I670" s="316"/>
      <c r="J670" s="316"/>
    </row>
    <row r="671" spans="1:10" s="333" customFormat="1" ht="48" x14ac:dyDescent="0.25">
      <c r="A671" s="317" t="s">
        <v>13261</v>
      </c>
      <c r="B671" s="317" t="s">
        <v>1597</v>
      </c>
      <c r="C671" s="317" t="s">
        <v>1596</v>
      </c>
      <c r="D671" s="317" t="s">
        <v>13260</v>
      </c>
      <c r="E671" s="412">
        <v>21250</v>
      </c>
      <c r="F671" s="316" t="s">
        <v>13259</v>
      </c>
      <c r="G671" s="316" t="s">
        <v>7337</v>
      </c>
      <c r="H671" s="325">
        <v>44357</v>
      </c>
      <c r="I671" s="316"/>
      <c r="J671" s="316"/>
    </row>
    <row r="672" spans="1:10" s="333" customFormat="1" ht="48" x14ac:dyDescent="0.25">
      <c r="A672" s="317" t="s">
        <v>13258</v>
      </c>
      <c r="B672" s="317" t="s">
        <v>1591</v>
      </c>
      <c r="C672" s="317" t="s">
        <v>7325</v>
      </c>
      <c r="D672" s="317" t="s">
        <v>7343</v>
      </c>
      <c r="E672" s="412">
        <v>87937.27</v>
      </c>
      <c r="F672" s="317" t="s">
        <v>13257</v>
      </c>
      <c r="G672" s="316" t="s">
        <v>7337</v>
      </c>
      <c r="H672" s="325">
        <v>44357</v>
      </c>
      <c r="I672" s="316"/>
      <c r="J672" s="316"/>
    </row>
    <row r="673" spans="1:10" s="333" customFormat="1" ht="48" x14ac:dyDescent="0.25">
      <c r="A673" s="317" t="s">
        <v>13258</v>
      </c>
      <c r="B673" s="317" t="s">
        <v>1591</v>
      </c>
      <c r="C673" s="317" t="s">
        <v>7325</v>
      </c>
      <c r="D673" s="317" t="s">
        <v>7343</v>
      </c>
      <c r="E673" s="412">
        <v>157381.51</v>
      </c>
      <c r="F673" s="317" t="s">
        <v>13257</v>
      </c>
      <c r="G673" s="316" t="s">
        <v>7337</v>
      </c>
      <c r="H673" s="325">
        <v>44393</v>
      </c>
      <c r="I673" s="316"/>
      <c r="J673" s="316"/>
    </row>
    <row r="674" spans="1:10" s="333" customFormat="1" ht="48" x14ac:dyDescent="0.25">
      <c r="A674" s="317" t="s">
        <v>13256</v>
      </c>
      <c r="B674" s="317" t="s">
        <v>1597</v>
      </c>
      <c r="C674" s="317" t="s">
        <v>1596</v>
      </c>
      <c r="D674" s="317" t="s">
        <v>13255</v>
      </c>
      <c r="E674" s="412">
        <v>20236.95</v>
      </c>
      <c r="F674" s="317" t="s">
        <v>13254</v>
      </c>
      <c r="G674" s="316" t="s">
        <v>7337</v>
      </c>
      <c r="H674" s="325">
        <v>44427</v>
      </c>
      <c r="I674" s="316"/>
      <c r="J674" s="316"/>
    </row>
    <row r="675" spans="1:10" s="333" customFormat="1" ht="48" x14ac:dyDescent="0.25">
      <c r="A675" s="317" t="s">
        <v>13213</v>
      </c>
      <c r="B675" s="317" t="s">
        <v>891</v>
      </c>
      <c r="C675" s="317" t="s">
        <v>7325</v>
      </c>
      <c r="D675" s="317" t="s">
        <v>13212</v>
      </c>
      <c r="E675" s="412">
        <v>48326.5</v>
      </c>
      <c r="F675" s="317" t="s">
        <v>13253</v>
      </c>
      <c r="G675" s="316" t="s">
        <v>7337</v>
      </c>
      <c r="H675" s="325">
        <v>44418</v>
      </c>
      <c r="I675" s="316"/>
      <c r="J675" s="316"/>
    </row>
    <row r="676" spans="1:10" s="333" customFormat="1" ht="48" x14ac:dyDescent="0.25">
      <c r="A676" s="317" t="s">
        <v>13252</v>
      </c>
      <c r="B676" s="317" t="s">
        <v>1597</v>
      </c>
      <c r="C676" s="317" t="s">
        <v>1596</v>
      </c>
      <c r="D676" s="317" t="s">
        <v>13251</v>
      </c>
      <c r="E676" s="412">
        <v>30360</v>
      </c>
      <c r="F676" s="317" t="s">
        <v>7338</v>
      </c>
      <c r="G676" s="316" t="s">
        <v>7337</v>
      </c>
      <c r="H676" s="325">
        <v>44439</v>
      </c>
      <c r="I676" s="316"/>
      <c r="J676" s="316"/>
    </row>
    <row r="677" spans="1:10" s="333" customFormat="1" ht="48" x14ac:dyDescent="0.25">
      <c r="A677" s="317" t="s">
        <v>13250</v>
      </c>
      <c r="B677" s="317" t="s">
        <v>1597</v>
      </c>
      <c r="C677" s="317" t="s">
        <v>1596</v>
      </c>
      <c r="D677" s="317" t="s">
        <v>13249</v>
      </c>
      <c r="E677" s="412">
        <v>19875</v>
      </c>
      <c r="F677" s="317" t="s">
        <v>13248</v>
      </c>
      <c r="G677" s="316" t="s">
        <v>7337</v>
      </c>
      <c r="H677" s="325">
        <v>44445</v>
      </c>
      <c r="I677" s="316"/>
      <c r="J677" s="316"/>
    </row>
    <row r="678" spans="1:10" s="333" customFormat="1" ht="48" x14ac:dyDescent="0.25">
      <c r="A678" s="317" t="s">
        <v>13207</v>
      </c>
      <c r="B678" s="317" t="s">
        <v>13206</v>
      </c>
      <c r="C678" s="317" t="s">
        <v>1678</v>
      </c>
      <c r="D678" s="317" t="s">
        <v>13247</v>
      </c>
      <c r="E678" s="412">
        <v>340972.79999999999</v>
      </c>
      <c r="F678" s="317" t="s">
        <v>13246</v>
      </c>
      <c r="G678" s="316" t="s">
        <v>7337</v>
      </c>
      <c r="H678" s="325">
        <v>44456</v>
      </c>
      <c r="I678" s="316"/>
      <c r="J678" s="316"/>
    </row>
    <row r="679" spans="1:10" s="333" customFormat="1" ht="48" x14ac:dyDescent="0.25">
      <c r="A679" s="317" t="s">
        <v>13245</v>
      </c>
      <c r="B679" s="317" t="s">
        <v>13206</v>
      </c>
      <c r="C679" s="317" t="s">
        <v>1678</v>
      </c>
      <c r="D679" s="317" t="s">
        <v>13244</v>
      </c>
      <c r="E679" s="412">
        <v>81612.929999999993</v>
      </c>
      <c r="F679" s="317" t="s">
        <v>13243</v>
      </c>
      <c r="G679" s="316" t="s">
        <v>7337</v>
      </c>
      <c r="H679" s="325">
        <v>44460</v>
      </c>
      <c r="I679" s="316"/>
      <c r="J679" s="316"/>
    </row>
    <row r="680" spans="1:10" s="333" customFormat="1" ht="60" x14ac:dyDescent="0.25">
      <c r="A680" s="317" t="s">
        <v>13242</v>
      </c>
      <c r="B680" s="317" t="s">
        <v>1597</v>
      </c>
      <c r="C680" s="317" t="s">
        <v>1596</v>
      </c>
      <c r="D680" s="317" t="s">
        <v>13241</v>
      </c>
      <c r="E680" s="412">
        <v>22317</v>
      </c>
      <c r="F680" s="317" t="s">
        <v>13240</v>
      </c>
      <c r="G680" s="316" t="s">
        <v>7337</v>
      </c>
      <c r="H680" s="325">
        <v>44466</v>
      </c>
      <c r="I680" s="316"/>
      <c r="J680" s="316"/>
    </row>
    <row r="681" spans="1:10" s="333" customFormat="1" ht="48" x14ac:dyDescent="0.25">
      <c r="A681" s="317" t="s">
        <v>13239</v>
      </c>
      <c r="B681" s="317" t="s">
        <v>891</v>
      </c>
      <c r="C681" s="317" t="s">
        <v>7325</v>
      </c>
      <c r="D681" s="317" t="s">
        <v>13238</v>
      </c>
      <c r="E681" s="412">
        <v>39500</v>
      </c>
      <c r="F681" s="317" t="s">
        <v>13237</v>
      </c>
      <c r="G681" s="316" t="s">
        <v>7337</v>
      </c>
      <c r="H681" s="325">
        <v>44468</v>
      </c>
      <c r="I681" s="316"/>
      <c r="J681" s="316"/>
    </row>
    <row r="682" spans="1:10" s="333" customFormat="1" ht="48" x14ac:dyDescent="0.25">
      <c r="A682" s="317" t="s">
        <v>13236</v>
      </c>
      <c r="B682" s="317" t="s">
        <v>891</v>
      </c>
      <c r="C682" s="317" t="s">
        <v>7325</v>
      </c>
      <c r="D682" s="317" t="s">
        <v>13228</v>
      </c>
      <c r="E682" s="412">
        <v>78880</v>
      </c>
      <c r="F682" s="317" t="s">
        <v>13230</v>
      </c>
      <c r="G682" s="316" t="s">
        <v>7337</v>
      </c>
      <c r="H682" s="325">
        <v>44473</v>
      </c>
      <c r="I682" s="316"/>
      <c r="J682" s="316"/>
    </row>
    <row r="683" spans="1:10" s="333" customFormat="1" ht="48" x14ac:dyDescent="0.25">
      <c r="A683" s="317" t="s">
        <v>13235</v>
      </c>
      <c r="B683" s="317" t="s">
        <v>891</v>
      </c>
      <c r="C683" s="317" t="s">
        <v>7325</v>
      </c>
      <c r="D683" s="317" t="s">
        <v>13234</v>
      </c>
      <c r="E683" s="412">
        <v>80599.05</v>
      </c>
      <c r="F683" s="317" t="s">
        <v>13233</v>
      </c>
      <c r="G683" s="316" t="s">
        <v>7337</v>
      </c>
      <c r="H683" s="325">
        <v>44468</v>
      </c>
      <c r="I683" s="316"/>
      <c r="J683" s="316"/>
    </row>
    <row r="684" spans="1:10" s="333" customFormat="1" ht="48" x14ac:dyDescent="0.25">
      <c r="A684" s="317" t="s">
        <v>13232</v>
      </c>
      <c r="B684" s="317" t="s">
        <v>891</v>
      </c>
      <c r="C684" s="317" t="s">
        <v>7325</v>
      </c>
      <c r="D684" s="317" t="s">
        <v>13231</v>
      </c>
      <c r="E684" s="412">
        <v>99985</v>
      </c>
      <c r="F684" s="317" t="s">
        <v>13230</v>
      </c>
      <c r="G684" s="316" t="s">
        <v>7337</v>
      </c>
      <c r="H684" s="325">
        <v>44488</v>
      </c>
      <c r="I684" s="316"/>
      <c r="J684" s="316"/>
    </row>
    <row r="685" spans="1:10" s="333" customFormat="1" ht="48" x14ac:dyDescent="0.25">
      <c r="A685" s="317" t="s">
        <v>13229</v>
      </c>
      <c r="B685" s="317" t="s">
        <v>1591</v>
      </c>
      <c r="C685" s="317" t="s">
        <v>7325</v>
      </c>
      <c r="D685" s="317" t="s">
        <v>13228</v>
      </c>
      <c r="E685" s="412">
        <v>42735</v>
      </c>
      <c r="F685" s="317" t="s">
        <v>13227</v>
      </c>
      <c r="G685" s="316" t="s">
        <v>7341</v>
      </c>
      <c r="H685" s="325">
        <v>44490</v>
      </c>
      <c r="I685" s="316"/>
      <c r="J685" s="316"/>
    </row>
    <row r="686" spans="1:10" s="333" customFormat="1" ht="48" x14ac:dyDescent="0.25">
      <c r="A686" s="317" t="s">
        <v>13226</v>
      </c>
      <c r="B686" s="317" t="s">
        <v>13206</v>
      </c>
      <c r="C686" s="317" t="s">
        <v>1678</v>
      </c>
      <c r="D686" s="317" t="s">
        <v>13225</v>
      </c>
      <c r="E686" s="412">
        <v>61592.46</v>
      </c>
      <c r="F686" s="317" t="s">
        <v>13224</v>
      </c>
      <c r="G686" s="316" t="s">
        <v>7337</v>
      </c>
      <c r="H686" s="325">
        <v>44505</v>
      </c>
      <c r="I686" s="316"/>
      <c r="J686" s="316"/>
    </row>
    <row r="687" spans="1:10" s="333" customFormat="1" ht="37.5" customHeight="1" x14ac:dyDescent="0.25">
      <c r="A687" s="317" t="s">
        <v>13213</v>
      </c>
      <c r="B687" s="317" t="s">
        <v>891</v>
      </c>
      <c r="C687" s="317" t="s">
        <v>7325</v>
      </c>
      <c r="D687" s="317" t="s">
        <v>13212</v>
      </c>
      <c r="E687" s="412">
        <v>48800</v>
      </c>
      <c r="F687" s="317" t="s">
        <v>13223</v>
      </c>
      <c r="G687" s="316" t="s">
        <v>7337</v>
      </c>
      <c r="H687" s="325">
        <v>44498</v>
      </c>
      <c r="I687" s="316"/>
      <c r="J687" s="316"/>
    </row>
    <row r="688" spans="1:10" s="333" customFormat="1" ht="48" x14ac:dyDescent="0.25">
      <c r="A688" s="317" t="s">
        <v>13222</v>
      </c>
      <c r="B688" s="317" t="s">
        <v>1597</v>
      </c>
      <c r="C688" s="317" t="s">
        <v>1596</v>
      </c>
      <c r="D688" s="317" t="s">
        <v>13221</v>
      </c>
      <c r="E688" s="412">
        <v>20700</v>
      </c>
      <c r="F688" s="317" t="s">
        <v>7338</v>
      </c>
      <c r="G688" s="316" t="s">
        <v>7337</v>
      </c>
      <c r="H688" s="325">
        <v>44508</v>
      </c>
      <c r="I688" s="316"/>
      <c r="J688" s="316"/>
    </row>
    <row r="689" spans="1:10" s="333" customFormat="1" ht="48" x14ac:dyDescent="0.25">
      <c r="A689" s="317" t="s">
        <v>13220</v>
      </c>
      <c r="B689" s="317" t="s">
        <v>13206</v>
      </c>
      <c r="C689" s="317" t="s">
        <v>1678</v>
      </c>
      <c r="D689" s="317" t="s">
        <v>13219</v>
      </c>
      <c r="E689" s="412">
        <v>71550.84</v>
      </c>
      <c r="F689" s="317" t="s">
        <v>13208</v>
      </c>
      <c r="G689" s="316" t="s">
        <v>7337</v>
      </c>
      <c r="H689" s="325">
        <v>44509</v>
      </c>
      <c r="I689" s="316"/>
      <c r="J689" s="316"/>
    </row>
    <row r="690" spans="1:10" s="333" customFormat="1" ht="48" x14ac:dyDescent="0.25">
      <c r="A690" s="317" t="s">
        <v>13218</v>
      </c>
      <c r="B690" s="317" t="s">
        <v>891</v>
      </c>
      <c r="C690" s="317" t="s">
        <v>7325</v>
      </c>
      <c r="D690" s="317" t="s">
        <v>13217</v>
      </c>
      <c r="E690" s="412">
        <v>199945.86</v>
      </c>
      <c r="F690" s="317" t="s">
        <v>13216</v>
      </c>
      <c r="G690" s="316" t="s">
        <v>7337</v>
      </c>
      <c r="H690" s="325">
        <v>44505</v>
      </c>
      <c r="I690" s="316"/>
      <c r="J690" s="316"/>
    </row>
    <row r="691" spans="1:10" s="333" customFormat="1" ht="48" x14ac:dyDescent="0.25">
      <c r="A691" s="317" t="s">
        <v>13215</v>
      </c>
      <c r="B691" s="317" t="s">
        <v>1597</v>
      </c>
      <c r="C691" s="317" t="s">
        <v>1596</v>
      </c>
      <c r="D691" s="317" t="s">
        <v>13214</v>
      </c>
      <c r="E691" s="412">
        <v>21108.5</v>
      </c>
      <c r="F691" s="317" t="s">
        <v>7371</v>
      </c>
      <c r="G691" s="316" t="s">
        <v>7337</v>
      </c>
      <c r="H691" s="325">
        <v>44512</v>
      </c>
      <c r="I691" s="316"/>
      <c r="J691" s="316"/>
    </row>
    <row r="692" spans="1:10" s="333" customFormat="1" ht="48" x14ac:dyDescent="0.25">
      <c r="A692" s="317" t="s">
        <v>13213</v>
      </c>
      <c r="B692" s="317" t="s">
        <v>891</v>
      </c>
      <c r="C692" s="317" t="s">
        <v>7325</v>
      </c>
      <c r="D692" s="317" t="s">
        <v>13212</v>
      </c>
      <c r="E692" s="412">
        <v>99693</v>
      </c>
      <c r="F692" s="317" t="s">
        <v>13211</v>
      </c>
      <c r="G692" s="316" t="s">
        <v>7337</v>
      </c>
      <c r="H692" s="325">
        <v>44524</v>
      </c>
      <c r="I692" s="316"/>
      <c r="J692" s="316"/>
    </row>
    <row r="693" spans="1:10" s="333" customFormat="1" ht="48" x14ac:dyDescent="0.25">
      <c r="A693" s="317" t="s">
        <v>13210</v>
      </c>
      <c r="B693" s="317" t="s">
        <v>13206</v>
      </c>
      <c r="C693" s="317" t="s">
        <v>1678</v>
      </c>
      <c r="D693" s="317" t="s">
        <v>13209</v>
      </c>
      <c r="E693" s="412">
        <v>33549.300000000003</v>
      </c>
      <c r="F693" s="317" t="s">
        <v>13208</v>
      </c>
      <c r="G693" s="316" t="s">
        <v>7337</v>
      </c>
      <c r="H693" s="325">
        <v>44529</v>
      </c>
      <c r="I693" s="316"/>
      <c r="J693" s="316"/>
    </row>
    <row r="694" spans="1:10" s="333" customFormat="1" ht="48" x14ac:dyDescent="0.25">
      <c r="A694" s="317" t="s">
        <v>13207</v>
      </c>
      <c r="B694" s="317" t="s">
        <v>13206</v>
      </c>
      <c r="C694" s="317" t="s">
        <v>1678</v>
      </c>
      <c r="D694" s="317" t="s">
        <v>13205</v>
      </c>
      <c r="E694" s="412">
        <v>253333.26</v>
      </c>
      <c r="F694" s="317" t="s">
        <v>13204</v>
      </c>
      <c r="G694" s="316" t="s">
        <v>7337</v>
      </c>
      <c r="H694" s="325">
        <v>44531</v>
      </c>
      <c r="I694" s="316"/>
      <c r="J694" s="316"/>
    </row>
    <row r="695" spans="1:10" s="333" customFormat="1" ht="48" x14ac:dyDescent="0.25">
      <c r="A695" s="317" t="s">
        <v>13203</v>
      </c>
      <c r="B695" s="317" t="s">
        <v>891</v>
      </c>
      <c r="C695" s="317" t="s">
        <v>7325</v>
      </c>
      <c r="D695" s="317" t="s">
        <v>13202</v>
      </c>
      <c r="E695" s="412">
        <v>146990</v>
      </c>
      <c r="F695" s="317" t="s">
        <v>13201</v>
      </c>
      <c r="G695" s="316" t="s">
        <v>7337</v>
      </c>
      <c r="H695" s="325">
        <v>44533</v>
      </c>
      <c r="I695" s="316"/>
      <c r="J695" s="316"/>
    </row>
    <row r="696" spans="1:10" s="333" customFormat="1" ht="21.95" customHeight="1" x14ac:dyDescent="0.25">
      <c r="A696" s="327" t="s">
        <v>1589</v>
      </c>
      <c r="B696" s="326"/>
      <c r="C696" s="326"/>
      <c r="D696" s="326"/>
      <c r="E696" s="422">
        <f>SUM(E697:E702)</f>
        <v>2821104</v>
      </c>
      <c r="F696" s="326"/>
      <c r="G696" s="326"/>
      <c r="H696" s="326"/>
      <c r="I696" s="326"/>
      <c r="J696" s="326"/>
    </row>
    <row r="697" spans="1:10" s="333" customFormat="1" ht="48" x14ac:dyDescent="0.25">
      <c r="A697" s="317" t="s">
        <v>13200</v>
      </c>
      <c r="B697" s="317" t="s">
        <v>891</v>
      </c>
      <c r="C697" s="317" t="s">
        <v>1585</v>
      </c>
      <c r="D697" s="317" t="s">
        <v>13199</v>
      </c>
      <c r="E697" s="412">
        <v>54000</v>
      </c>
      <c r="F697" s="317" t="s">
        <v>13198</v>
      </c>
      <c r="G697" s="316" t="s">
        <v>7275</v>
      </c>
      <c r="H697" s="336">
        <v>44284</v>
      </c>
      <c r="I697" s="336">
        <v>44554</v>
      </c>
      <c r="J697" s="316"/>
    </row>
    <row r="698" spans="1:10" s="333" customFormat="1" ht="48" x14ac:dyDescent="0.25">
      <c r="A698" s="317" t="s">
        <v>13197</v>
      </c>
      <c r="B698" s="317" t="s">
        <v>891</v>
      </c>
      <c r="C698" s="317" t="s">
        <v>1585</v>
      </c>
      <c r="D698" s="317" t="s">
        <v>13196</v>
      </c>
      <c r="E698" s="417">
        <v>114000</v>
      </c>
      <c r="F698" s="317" t="s">
        <v>13195</v>
      </c>
      <c r="G698" s="316" t="s">
        <v>7275</v>
      </c>
      <c r="H698" s="336">
        <v>44447</v>
      </c>
      <c r="I698" s="336">
        <v>44461</v>
      </c>
      <c r="J698" s="316"/>
    </row>
    <row r="699" spans="1:10" s="333" customFormat="1" ht="72" x14ac:dyDescent="0.25">
      <c r="A699" s="317" t="s">
        <v>13194</v>
      </c>
      <c r="B699" s="317" t="s">
        <v>1534</v>
      </c>
      <c r="C699" s="317" t="s">
        <v>1585</v>
      </c>
      <c r="D699" s="317" t="s">
        <v>13193</v>
      </c>
      <c r="E699" s="412">
        <v>1215000</v>
      </c>
      <c r="F699" s="317" t="s">
        <v>13192</v>
      </c>
      <c r="G699" s="316" t="s">
        <v>7275</v>
      </c>
      <c r="H699" s="336">
        <v>44370</v>
      </c>
      <c r="I699" s="336">
        <v>44520</v>
      </c>
      <c r="J699" s="316"/>
    </row>
    <row r="700" spans="1:10" s="333" customFormat="1" ht="84" x14ac:dyDescent="0.25">
      <c r="A700" s="317" t="s">
        <v>13191</v>
      </c>
      <c r="B700" s="317" t="s">
        <v>1534</v>
      </c>
      <c r="C700" s="317" t="s">
        <v>1585</v>
      </c>
      <c r="D700" s="317" t="s">
        <v>13190</v>
      </c>
      <c r="E700" s="412">
        <v>1170000</v>
      </c>
      <c r="F700" s="317" t="s">
        <v>13189</v>
      </c>
      <c r="G700" s="316" t="s">
        <v>7275</v>
      </c>
      <c r="H700" s="336">
        <v>44328</v>
      </c>
      <c r="I700" s="336">
        <v>44479</v>
      </c>
      <c r="J700" s="316"/>
    </row>
    <row r="701" spans="1:10" s="333" customFormat="1" ht="60" x14ac:dyDescent="0.25">
      <c r="A701" s="317" t="s">
        <v>13188</v>
      </c>
      <c r="B701" s="317" t="s">
        <v>3352</v>
      </c>
      <c r="C701" s="317" t="s">
        <v>1585</v>
      </c>
      <c r="D701" s="317" t="s">
        <v>13187</v>
      </c>
      <c r="E701" s="412">
        <v>216225</v>
      </c>
      <c r="F701" s="317" t="s">
        <v>13186</v>
      </c>
      <c r="G701" s="316" t="s">
        <v>7275</v>
      </c>
      <c r="H701" s="336">
        <v>44305</v>
      </c>
      <c r="I701" s="336">
        <v>44760</v>
      </c>
      <c r="J701" s="316"/>
    </row>
    <row r="702" spans="1:10" s="333" customFormat="1" ht="84" x14ac:dyDescent="0.25">
      <c r="A702" s="317" t="s">
        <v>13185</v>
      </c>
      <c r="B702" s="317" t="s">
        <v>1012</v>
      </c>
      <c r="C702" s="317" t="s">
        <v>1585</v>
      </c>
      <c r="D702" s="317" t="s">
        <v>13184</v>
      </c>
      <c r="E702" s="412">
        <v>51879</v>
      </c>
      <c r="F702" s="317" t="s">
        <v>13183</v>
      </c>
      <c r="G702" s="316" t="s">
        <v>7275</v>
      </c>
      <c r="H702" s="336">
        <v>44334</v>
      </c>
      <c r="I702" s="336">
        <v>44409</v>
      </c>
      <c r="J702" s="316"/>
    </row>
    <row r="703" spans="1:10" s="333" customFormat="1" ht="21.95" customHeight="1" x14ac:dyDescent="0.25">
      <c r="A703" s="327" t="s">
        <v>7273</v>
      </c>
      <c r="B703" s="326"/>
      <c r="C703" s="326"/>
      <c r="D703" s="326"/>
      <c r="E703" s="422">
        <f>SUM(E704:E1008)</f>
        <v>9499766.3800000027</v>
      </c>
      <c r="F703" s="326"/>
      <c r="G703" s="326"/>
      <c r="H703" s="326"/>
      <c r="I703" s="326"/>
      <c r="J703" s="326"/>
    </row>
    <row r="704" spans="1:10" s="333" customFormat="1" ht="24" x14ac:dyDescent="0.25">
      <c r="A704" s="317" t="s">
        <v>13182</v>
      </c>
      <c r="B704" s="322" t="s">
        <v>1079</v>
      </c>
      <c r="C704" s="322" t="s">
        <v>1116</v>
      </c>
      <c r="D704" s="322">
        <v>19</v>
      </c>
      <c r="E704" s="412">
        <v>315097.65000000002</v>
      </c>
      <c r="F704" s="317" t="s">
        <v>13171</v>
      </c>
      <c r="G704" s="322" t="s">
        <v>5954</v>
      </c>
      <c r="H704" s="346" t="s">
        <v>13157</v>
      </c>
      <c r="I704" s="346" t="s">
        <v>13157</v>
      </c>
      <c r="J704" s="316"/>
    </row>
    <row r="705" spans="1:10" s="333" customFormat="1" ht="24" x14ac:dyDescent="0.25">
      <c r="A705" s="317" t="s">
        <v>13182</v>
      </c>
      <c r="B705" s="322" t="s">
        <v>1079</v>
      </c>
      <c r="C705" s="322" t="s">
        <v>1116</v>
      </c>
      <c r="D705" s="322">
        <v>20</v>
      </c>
      <c r="E705" s="412">
        <v>314587.49</v>
      </c>
      <c r="F705" s="317" t="s">
        <v>13181</v>
      </c>
      <c r="G705" s="322" t="s">
        <v>5954</v>
      </c>
      <c r="H705" s="346" t="s">
        <v>13157</v>
      </c>
      <c r="I705" s="346" t="s">
        <v>13157</v>
      </c>
      <c r="J705" s="316"/>
    </row>
    <row r="706" spans="1:10" s="333" customFormat="1" ht="24" x14ac:dyDescent="0.25">
      <c r="A706" s="317" t="s">
        <v>13182</v>
      </c>
      <c r="B706" s="322" t="s">
        <v>1079</v>
      </c>
      <c r="C706" s="322" t="s">
        <v>1116</v>
      </c>
      <c r="D706" s="322">
        <v>18</v>
      </c>
      <c r="E706" s="412">
        <v>286195</v>
      </c>
      <c r="F706" s="317" t="s">
        <v>13181</v>
      </c>
      <c r="G706" s="322" t="s">
        <v>5954</v>
      </c>
      <c r="H706" s="346" t="s">
        <v>13157</v>
      </c>
      <c r="I706" s="346" t="s">
        <v>13157</v>
      </c>
      <c r="J706" s="316"/>
    </row>
    <row r="707" spans="1:10" s="333" customFormat="1" ht="24" x14ac:dyDescent="0.25">
      <c r="A707" s="317" t="s">
        <v>13180</v>
      </c>
      <c r="B707" s="322" t="s">
        <v>1079</v>
      </c>
      <c r="C707" s="322" t="s">
        <v>1116</v>
      </c>
      <c r="D707" s="322">
        <v>21</v>
      </c>
      <c r="E707" s="412">
        <v>88747.75</v>
      </c>
      <c r="F707" s="317" t="s">
        <v>13179</v>
      </c>
      <c r="G707" s="322" t="s">
        <v>5954</v>
      </c>
      <c r="H707" s="346" t="s">
        <v>12956</v>
      </c>
      <c r="I707" s="346" t="s">
        <v>12956</v>
      </c>
      <c r="J707" s="316"/>
    </row>
    <row r="708" spans="1:10" s="333" customFormat="1" ht="24" x14ac:dyDescent="0.25">
      <c r="A708" s="317" t="s">
        <v>13178</v>
      </c>
      <c r="B708" s="322" t="s">
        <v>1079</v>
      </c>
      <c r="C708" s="322" t="s">
        <v>1116</v>
      </c>
      <c r="D708" s="322">
        <v>5</v>
      </c>
      <c r="E708" s="412">
        <v>72000</v>
      </c>
      <c r="F708" s="317" t="s">
        <v>7263</v>
      </c>
      <c r="G708" s="322" t="s">
        <v>5954</v>
      </c>
      <c r="H708" s="346" t="s">
        <v>13177</v>
      </c>
      <c r="I708" s="346" t="s">
        <v>13177</v>
      </c>
      <c r="J708" s="316"/>
    </row>
    <row r="709" spans="1:10" s="333" customFormat="1" ht="24" x14ac:dyDescent="0.25">
      <c r="A709" s="317" t="s">
        <v>13176</v>
      </c>
      <c r="B709" s="322" t="s">
        <v>1079</v>
      </c>
      <c r="C709" s="322" t="s">
        <v>1116</v>
      </c>
      <c r="D709" s="322">
        <v>6</v>
      </c>
      <c r="E709" s="412">
        <v>63000</v>
      </c>
      <c r="F709" s="317" t="s">
        <v>7164</v>
      </c>
      <c r="G709" s="322" t="s">
        <v>5954</v>
      </c>
      <c r="H709" s="346" t="s">
        <v>12648</v>
      </c>
      <c r="I709" s="346" t="s">
        <v>12648</v>
      </c>
      <c r="J709" s="316"/>
    </row>
    <row r="710" spans="1:10" s="333" customFormat="1" ht="24" x14ac:dyDescent="0.25">
      <c r="A710" s="317" t="s">
        <v>13175</v>
      </c>
      <c r="B710" s="322" t="s">
        <v>1079</v>
      </c>
      <c r="C710" s="322" t="s">
        <v>1116</v>
      </c>
      <c r="D710" s="322">
        <v>9</v>
      </c>
      <c r="E710" s="412">
        <v>52000</v>
      </c>
      <c r="F710" s="317" t="s">
        <v>7234</v>
      </c>
      <c r="G710" s="322" t="s">
        <v>5954</v>
      </c>
      <c r="H710" s="346" t="s">
        <v>12688</v>
      </c>
      <c r="I710" s="346" t="s">
        <v>12688</v>
      </c>
      <c r="J710" s="316"/>
    </row>
    <row r="711" spans="1:10" s="333" customFormat="1" ht="24" x14ac:dyDescent="0.25">
      <c r="A711" s="317" t="s">
        <v>13174</v>
      </c>
      <c r="B711" s="322" t="s">
        <v>1079</v>
      </c>
      <c r="C711" s="322" t="s">
        <v>1116</v>
      </c>
      <c r="D711" s="322">
        <v>10</v>
      </c>
      <c r="E711" s="412">
        <v>47600</v>
      </c>
      <c r="F711" s="317" t="s">
        <v>7149</v>
      </c>
      <c r="G711" s="322" t="s">
        <v>5954</v>
      </c>
      <c r="H711" s="346" t="s">
        <v>12688</v>
      </c>
      <c r="I711" s="346" t="s">
        <v>12688</v>
      </c>
      <c r="J711" s="316"/>
    </row>
    <row r="712" spans="1:10" s="333" customFormat="1" ht="24" x14ac:dyDescent="0.25">
      <c r="A712" s="317" t="s">
        <v>13173</v>
      </c>
      <c r="B712" s="322" t="s">
        <v>6999</v>
      </c>
      <c r="C712" s="322" t="s">
        <v>1025</v>
      </c>
      <c r="D712" s="322" t="s">
        <v>6998</v>
      </c>
      <c r="E712" s="412">
        <v>35500</v>
      </c>
      <c r="F712" s="317" t="s">
        <v>7232</v>
      </c>
      <c r="G712" s="322" t="s">
        <v>5954</v>
      </c>
      <c r="H712" s="346" t="s">
        <v>12758</v>
      </c>
      <c r="I712" s="346" t="s">
        <v>12758</v>
      </c>
      <c r="J712" s="316"/>
    </row>
    <row r="713" spans="1:10" s="333" customFormat="1" ht="24" x14ac:dyDescent="0.25">
      <c r="A713" s="317" t="s">
        <v>13172</v>
      </c>
      <c r="B713" s="322" t="s">
        <v>6999</v>
      </c>
      <c r="C713" s="322" t="s">
        <v>1025</v>
      </c>
      <c r="D713" s="322" t="s">
        <v>6998</v>
      </c>
      <c r="E713" s="412">
        <v>35200</v>
      </c>
      <c r="F713" s="317" t="s">
        <v>13171</v>
      </c>
      <c r="G713" s="322" t="s">
        <v>5954</v>
      </c>
      <c r="H713" s="346" t="s">
        <v>12825</v>
      </c>
      <c r="I713" s="346" t="s">
        <v>12825</v>
      </c>
      <c r="J713" s="316"/>
    </row>
    <row r="714" spans="1:10" s="333" customFormat="1" ht="24" x14ac:dyDescent="0.25">
      <c r="A714" s="317" t="s">
        <v>13170</v>
      </c>
      <c r="B714" s="322" t="s">
        <v>6999</v>
      </c>
      <c r="C714" s="322" t="s">
        <v>1025</v>
      </c>
      <c r="D714" s="322" t="s">
        <v>6998</v>
      </c>
      <c r="E714" s="412">
        <v>35190</v>
      </c>
      <c r="F714" s="317" t="s">
        <v>7194</v>
      </c>
      <c r="G714" s="322" t="s">
        <v>5954</v>
      </c>
      <c r="H714" s="346" t="s">
        <v>12885</v>
      </c>
      <c r="I714" s="346" t="s">
        <v>12885</v>
      </c>
      <c r="J714" s="316"/>
    </row>
    <row r="715" spans="1:10" s="333" customFormat="1" ht="24" x14ac:dyDescent="0.25">
      <c r="A715" s="317" t="s">
        <v>13169</v>
      </c>
      <c r="B715" s="322" t="s">
        <v>6999</v>
      </c>
      <c r="C715" s="322" t="s">
        <v>1025</v>
      </c>
      <c r="D715" s="322" t="s">
        <v>6998</v>
      </c>
      <c r="E715" s="412">
        <v>35100</v>
      </c>
      <c r="F715" s="317" t="s">
        <v>7189</v>
      </c>
      <c r="G715" s="322" t="s">
        <v>5954</v>
      </c>
      <c r="H715" s="346" t="s">
        <v>12648</v>
      </c>
      <c r="I715" s="346" t="s">
        <v>12648</v>
      </c>
      <c r="J715" s="316"/>
    </row>
    <row r="716" spans="1:10" s="333" customFormat="1" ht="24" x14ac:dyDescent="0.25">
      <c r="A716" s="317" t="s">
        <v>13168</v>
      </c>
      <c r="B716" s="322" t="s">
        <v>6999</v>
      </c>
      <c r="C716" s="322" t="s">
        <v>1025</v>
      </c>
      <c r="D716" s="322" t="s">
        <v>6998</v>
      </c>
      <c r="E716" s="412">
        <v>35000</v>
      </c>
      <c r="F716" s="317" t="s">
        <v>7044</v>
      </c>
      <c r="G716" s="322" t="s">
        <v>5954</v>
      </c>
      <c r="H716" s="346" t="s">
        <v>12916</v>
      </c>
      <c r="I716" s="346" t="s">
        <v>12916</v>
      </c>
      <c r="J716" s="316"/>
    </row>
    <row r="717" spans="1:10" s="333" customFormat="1" x14ac:dyDescent="0.25">
      <c r="A717" s="317" t="s">
        <v>13167</v>
      </c>
      <c r="B717" s="322" t="s">
        <v>6999</v>
      </c>
      <c r="C717" s="322" t="s">
        <v>1025</v>
      </c>
      <c r="D717" s="322" t="s">
        <v>6998</v>
      </c>
      <c r="E717" s="412">
        <v>33500</v>
      </c>
      <c r="F717" s="317" t="s">
        <v>12945</v>
      </c>
      <c r="G717" s="322" t="s">
        <v>5954</v>
      </c>
      <c r="H717" s="346" t="s">
        <v>12741</v>
      </c>
      <c r="I717" s="346" t="s">
        <v>12741</v>
      </c>
      <c r="J717" s="316"/>
    </row>
    <row r="718" spans="1:10" s="333" customFormat="1" ht="24" x14ac:dyDescent="0.25">
      <c r="A718" s="317" t="s">
        <v>13166</v>
      </c>
      <c r="B718" s="322" t="s">
        <v>6999</v>
      </c>
      <c r="C718" s="322" t="s">
        <v>1025</v>
      </c>
      <c r="D718" s="322" t="s">
        <v>6998</v>
      </c>
      <c r="E718" s="412">
        <v>32040</v>
      </c>
      <c r="F718" s="317" t="s">
        <v>13165</v>
      </c>
      <c r="G718" s="322" t="s">
        <v>5954</v>
      </c>
      <c r="H718" s="346" t="s">
        <v>12749</v>
      </c>
      <c r="I718" s="346" t="s">
        <v>12749</v>
      </c>
      <c r="J718" s="316"/>
    </row>
    <row r="719" spans="1:10" s="333" customFormat="1" x14ac:dyDescent="0.25">
      <c r="A719" s="317" t="s">
        <v>13164</v>
      </c>
      <c r="B719" s="322" t="s">
        <v>6999</v>
      </c>
      <c r="C719" s="322" t="s">
        <v>1025</v>
      </c>
      <c r="D719" s="322" t="s">
        <v>6998</v>
      </c>
      <c r="E719" s="412">
        <v>32000</v>
      </c>
      <c r="F719" s="317" t="s">
        <v>13163</v>
      </c>
      <c r="G719" s="322" t="s">
        <v>5954</v>
      </c>
      <c r="H719" s="346" t="s">
        <v>13162</v>
      </c>
      <c r="I719" s="346" t="s">
        <v>13162</v>
      </c>
      <c r="J719" s="316"/>
    </row>
    <row r="720" spans="1:10" s="333" customFormat="1" ht="24" x14ac:dyDescent="0.25">
      <c r="A720" s="317" t="s">
        <v>13161</v>
      </c>
      <c r="B720" s="322" t="s">
        <v>6999</v>
      </c>
      <c r="C720" s="322" t="s">
        <v>1025</v>
      </c>
      <c r="D720" s="322" t="s">
        <v>6998</v>
      </c>
      <c r="E720" s="412">
        <v>32000</v>
      </c>
      <c r="F720" s="317" t="s">
        <v>13160</v>
      </c>
      <c r="G720" s="322" t="s">
        <v>5954</v>
      </c>
      <c r="H720" s="346" t="s">
        <v>12828</v>
      </c>
      <c r="I720" s="346" t="s">
        <v>12828</v>
      </c>
      <c r="J720" s="316"/>
    </row>
    <row r="721" spans="1:10" s="333" customFormat="1" ht="24" x14ac:dyDescent="0.25">
      <c r="A721" s="317" t="s">
        <v>13159</v>
      </c>
      <c r="B721" s="322" t="s">
        <v>6999</v>
      </c>
      <c r="C721" s="322" t="s">
        <v>1025</v>
      </c>
      <c r="D721" s="322" t="s">
        <v>6998</v>
      </c>
      <c r="E721" s="412">
        <v>32000</v>
      </c>
      <c r="F721" s="317" t="s">
        <v>13081</v>
      </c>
      <c r="G721" s="322" t="s">
        <v>5954</v>
      </c>
      <c r="H721" s="346" t="s">
        <v>12885</v>
      </c>
      <c r="I721" s="346" t="s">
        <v>12885</v>
      </c>
      <c r="J721" s="316"/>
    </row>
    <row r="722" spans="1:10" s="333" customFormat="1" ht="24" x14ac:dyDescent="0.25">
      <c r="A722" s="317" t="s">
        <v>13158</v>
      </c>
      <c r="B722" s="322" t="s">
        <v>6999</v>
      </c>
      <c r="C722" s="322" t="s">
        <v>1025</v>
      </c>
      <c r="D722" s="322" t="s">
        <v>6998</v>
      </c>
      <c r="E722" s="412">
        <v>32000</v>
      </c>
      <c r="F722" s="317" t="s">
        <v>7232</v>
      </c>
      <c r="G722" s="322" t="s">
        <v>5954</v>
      </c>
      <c r="H722" s="346" t="s">
        <v>13157</v>
      </c>
      <c r="I722" s="346" t="s">
        <v>13157</v>
      </c>
      <c r="J722" s="316"/>
    </row>
    <row r="723" spans="1:10" s="333" customFormat="1" ht="24" x14ac:dyDescent="0.25">
      <c r="A723" s="317" t="s">
        <v>13156</v>
      </c>
      <c r="B723" s="322" t="s">
        <v>6999</v>
      </c>
      <c r="C723" s="322" t="s">
        <v>1025</v>
      </c>
      <c r="D723" s="322" t="s">
        <v>6998</v>
      </c>
      <c r="E723" s="412">
        <v>30000</v>
      </c>
      <c r="F723" s="317" t="s">
        <v>7160</v>
      </c>
      <c r="G723" s="322" t="s">
        <v>5954</v>
      </c>
      <c r="H723" s="346" t="s">
        <v>12968</v>
      </c>
      <c r="I723" s="346" t="s">
        <v>12968</v>
      </c>
      <c r="J723" s="316"/>
    </row>
    <row r="724" spans="1:10" s="333" customFormat="1" ht="24" x14ac:dyDescent="0.25">
      <c r="A724" s="317" t="s">
        <v>13155</v>
      </c>
      <c r="B724" s="322" t="s">
        <v>6999</v>
      </c>
      <c r="C724" s="322" t="s">
        <v>1025</v>
      </c>
      <c r="D724" s="322" t="s">
        <v>6998</v>
      </c>
      <c r="E724" s="412">
        <v>30000</v>
      </c>
      <c r="F724" s="317" t="s">
        <v>7166</v>
      </c>
      <c r="G724" s="322" t="s">
        <v>5954</v>
      </c>
      <c r="H724" s="346" t="s">
        <v>12968</v>
      </c>
      <c r="I724" s="346" t="s">
        <v>12968</v>
      </c>
      <c r="J724" s="316"/>
    </row>
    <row r="725" spans="1:10" s="333" customFormat="1" ht="24" x14ac:dyDescent="0.25">
      <c r="A725" s="317" t="s">
        <v>13154</v>
      </c>
      <c r="B725" s="322" t="s">
        <v>6999</v>
      </c>
      <c r="C725" s="322" t="s">
        <v>1025</v>
      </c>
      <c r="D725" s="322" t="s">
        <v>6998</v>
      </c>
      <c r="E725" s="412">
        <v>30000</v>
      </c>
      <c r="F725" s="317" t="s">
        <v>7152</v>
      </c>
      <c r="G725" s="322" t="s">
        <v>5954</v>
      </c>
      <c r="H725" s="346" t="s">
        <v>12968</v>
      </c>
      <c r="I725" s="346" t="s">
        <v>12968</v>
      </c>
      <c r="J725" s="316"/>
    </row>
    <row r="726" spans="1:10" s="333" customFormat="1" ht="24" x14ac:dyDescent="0.25">
      <c r="A726" s="317" t="s">
        <v>13153</v>
      </c>
      <c r="B726" s="322" t="s">
        <v>6999</v>
      </c>
      <c r="C726" s="322" t="s">
        <v>1025</v>
      </c>
      <c r="D726" s="322" t="s">
        <v>6998</v>
      </c>
      <c r="E726" s="412">
        <v>30000</v>
      </c>
      <c r="F726" s="317" t="s">
        <v>12929</v>
      </c>
      <c r="G726" s="322" t="s">
        <v>5954</v>
      </c>
      <c r="H726" s="346" t="s">
        <v>12968</v>
      </c>
      <c r="I726" s="346" t="s">
        <v>12968</v>
      </c>
      <c r="J726" s="316"/>
    </row>
    <row r="727" spans="1:10" s="333" customFormat="1" ht="24" x14ac:dyDescent="0.25">
      <c r="A727" s="317" t="s">
        <v>13152</v>
      </c>
      <c r="B727" s="322" t="s">
        <v>6999</v>
      </c>
      <c r="C727" s="322" t="s">
        <v>1025</v>
      </c>
      <c r="D727" s="322" t="s">
        <v>6998</v>
      </c>
      <c r="E727" s="412">
        <v>30000</v>
      </c>
      <c r="F727" s="317" t="s">
        <v>13151</v>
      </c>
      <c r="G727" s="322" t="s">
        <v>5954</v>
      </c>
      <c r="H727" s="346" t="s">
        <v>12968</v>
      </c>
      <c r="I727" s="346" t="s">
        <v>12968</v>
      </c>
      <c r="J727" s="316"/>
    </row>
    <row r="728" spans="1:10" s="333" customFormat="1" ht="24" x14ac:dyDescent="0.25">
      <c r="A728" s="317" t="s">
        <v>13150</v>
      </c>
      <c r="B728" s="322" t="s">
        <v>6999</v>
      </c>
      <c r="C728" s="322" t="s">
        <v>1025</v>
      </c>
      <c r="D728" s="322" t="s">
        <v>6998</v>
      </c>
      <c r="E728" s="412">
        <v>30000</v>
      </c>
      <c r="F728" s="317" t="s">
        <v>7196</v>
      </c>
      <c r="G728" s="322" t="s">
        <v>5954</v>
      </c>
      <c r="H728" s="346" t="s">
        <v>12963</v>
      </c>
      <c r="I728" s="346" t="s">
        <v>12963</v>
      </c>
      <c r="J728" s="316"/>
    </row>
    <row r="729" spans="1:10" s="333" customFormat="1" ht="24" x14ac:dyDescent="0.25">
      <c r="A729" s="317" t="s">
        <v>13149</v>
      </c>
      <c r="B729" s="322" t="s">
        <v>6999</v>
      </c>
      <c r="C729" s="322" t="s">
        <v>1025</v>
      </c>
      <c r="D729" s="322" t="s">
        <v>6998</v>
      </c>
      <c r="E729" s="412">
        <v>30000</v>
      </c>
      <c r="F729" s="317" t="s">
        <v>13148</v>
      </c>
      <c r="G729" s="322" t="s">
        <v>5954</v>
      </c>
      <c r="H729" s="346" t="s">
        <v>13147</v>
      </c>
      <c r="I729" s="346" t="s">
        <v>13147</v>
      </c>
      <c r="J729" s="316"/>
    </row>
    <row r="730" spans="1:10" s="333" customFormat="1" ht="24" x14ac:dyDescent="0.25">
      <c r="A730" s="317" t="s">
        <v>7155</v>
      </c>
      <c r="B730" s="322" t="s">
        <v>6999</v>
      </c>
      <c r="C730" s="322" t="s">
        <v>1025</v>
      </c>
      <c r="D730" s="322" t="s">
        <v>6998</v>
      </c>
      <c r="E730" s="412">
        <v>30000</v>
      </c>
      <c r="F730" s="317" t="s">
        <v>7154</v>
      </c>
      <c r="G730" s="322" t="s">
        <v>5954</v>
      </c>
      <c r="H730" s="346" t="s">
        <v>12959</v>
      </c>
      <c r="I730" s="346" t="s">
        <v>12959</v>
      </c>
      <c r="J730" s="316"/>
    </row>
    <row r="731" spans="1:10" s="333" customFormat="1" ht="24" x14ac:dyDescent="0.25">
      <c r="A731" s="317" t="s">
        <v>7155</v>
      </c>
      <c r="B731" s="322" t="s">
        <v>6999</v>
      </c>
      <c r="C731" s="322" t="s">
        <v>1025</v>
      </c>
      <c r="D731" s="322" t="s">
        <v>6998</v>
      </c>
      <c r="E731" s="412">
        <v>30000</v>
      </c>
      <c r="F731" s="317" t="s">
        <v>12930</v>
      </c>
      <c r="G731" s="322" t="s">
        <v>5954</v>
      </c>
      <c r="H731" s="346" t="s">
        <v>12959</v>
      </c>
      <c r="I731" s="346" t="s">
        <v>12959</v>
      </c>
      <c r="J731" s="316"/>
    </row>
    <row r="732" spans="1:10" s="333" customFormat="1" ht="24" x14ac:dyDescent="0.25">
      <c r="A732" s="317" t="s">
        <v>13146</v>
      </c>
      <c r="B732" s="322" t="s">
        <v>6999</v>
      </c>
      <c r="C732" s="322" t="s">
        <v>1025</v>
      </c>
      <c r="D732" s="322" t="s">
        <v>6998</v>
      </c>
      <c r="E732" s="412">
        <v>29000</v>
      </c>
      <c r="F732" s="317" t="s">
        <v>12711</v>
      </c>
      <c r="G732" s="322" t="s">
        <v>5954</v>
      </c>
      <c r="H732" s="346" t="s">
        <v>12761</v>
      </c>
      <c r="I732" s="346" t="s">
        <v>12761</v>
      </c>
      <c r="J732" s="316"/>
    </row>
    <row r="733" spans="1:10" s="333" customFormat="1" ht="24" x14ac:dyDescent="0.25">
      <c r="A733" s="317" t="s">
        <v>13145</v>
      </c>
      <c r="B733" s="322" t="s">
        <v>6999</v>
      </c>
      <c r="C733" s="322" t="s">
        <v>1025</v>
      </c>
      <c r="D733" s="322" t="s">
        <v>6998</v>
      </c>
      <c r="E733" s="412">
        <v>28000</v>
      </c>
      <c r="F733" s="317" t="s">
        <v>13144</v>
      </c>
      <c r="G733" s="322" t="s">
        <v>5954</v>
      </c>
      <c r="H733" s="346" t="s">
        <v>12867</v>
      </c>
      <c r="I733" s="346" t="s">
        <v>12867</v>
      </c>
      <c r="J733" s="316"/>
    </row>
    <row r="734" spans="1:10" s="333" customFormat="1" ht="24" x14ac:dyDescent="0.25">
      <c r="A734" s="317" t="s">
        <v>13143</v>
      </c>
      <c r="B734" s="322" t="s">
        <v>6999</v>
      </c>
      <c r="C734" s="322" t="s">
        <v>1025</v>
      </c>
      <c r="D734" s="322" t="s">
        <v>6998</v>
      </c>
      <c r="E734" s="412">
        <v>28000</v>
      </c>
      <c r="F734" s="317" t="s">
        <v>7044</v>
      </c>
      <c r="G734" s="322" t="s">
        <v>5954</v>
      </c>
      <c r="H734" s="346" t="s">
        <v>12916</v>
      </c>
      <c r="I734" s="346" t="s">
        <v>12916</v>
      </c>
      <c r="J734" s="316"/>
    </row>
    <row r="735" spans="1:10" s="333" customFormat="1" ht="24" x14ac:dyDescent="0.25">
      <c r="A735" s="317" t="s">
        <v>13082</v>
      </c>
      <c r="B735" s="322" t="s">
        <v>6999</v>
      </c>
      <c r="C735" s="322" t="s">
        <v>1025</v>
      </c>
      <c r="D735" s="322" t="s">
        <v>6998</v>
      </c>
      <c r="E735" s="412">
        <v>28000</v>
      </c>
      <c r="F735" s="317" t="s">
        <v>13142</v>
      </c>
      <c r="G735" s="322" t="s">
        <v>5954</v>
      </c>
      <c r="H735" s="346" t="s">
        <v>13141</v>
      </c>
      <c r="I735" s="346" t="s">
        <v>13141</v>
      </c>
      <c r="J735" s="316"/>
    </row>
    <row r="736" spans="1:10" s="333" customFormat="1" ht="24" x14ac:dyDescent="0.25">
      <c r="A736" s="317" t="s">
        <v>13140</v>
      </c>
      <c r="B736" s="322" t="s">
        <v>6999</v>
      </c>
      <c r="C736" s="322" t="s">
        <v>1025</v>
      </c>
      <c r="D736" s="322" t="s">
        <v>6998</v>
      </c>
      <c r="E736" s="412">
        <v>27639</v>
      </c>
      <c r="F736" s="317" t="s">
        <v>13101</v>
      </c>
      <c r="G736" s="322" t="s">
        <v>5954</v>
      </c>
      <c r="H736" s="346" t="s">
        <v>13139</v>
      </c>
      <c r="I736" s="346" t="s">
        <v>13139</v>
      </c>
      <c r="J736" s="316"/>
    </row>
    <row r="737" spans="1:10" s="333" customFormat="1" ht="24" x14ac:dyDescent="0.25">
      <c r="A737" s="317" t="s">
        <v>13138</v>
      </c>
      <c r="B737" s="322" t="s">
        <v>6999</v>
      </c>
      <c r="C737" s="322" t="s">
        <v>1025</v>
      </c>
      <c r="D737" s="322" t="s">
        <v>6998</v>
      </c>
      <c r="E737" s="412">
        <v>27500</v>
      </c>
      <c r="F737" s="317" t="s">
        <v>13137</v>
      </c>
      <c r="G737" s="322" t="s">
        <v>5954</v>
      </c>
      <c r="H737" s="346" t="s">
        <v>12968</v>
      </c>
      <c r="I737" s="346" t="s">
        <v>12968</v>
      </c>
      <c r="J737" s="316"/>
    </row>
    <row r="738" spans="1:10" s="333" customFormat="1" ht="24" x14ac:dyDescent="0.25">
      <c r="A738" s="317" t="s">
        <v>13136</v>
      </c>
      <c r="B738" s="322" t="s">
        <v>6999</v>
      </c>
      <c r="C738" s="322" t="s">
        <v>1025</v>
      </c>
      <c r="D738" s="322" t="s">
        <v>6998</v>
      </c>
      <c r="E738" s="412">
        <v>27500</v>
      </c>
      <c r="F738" s="317" t="s">
        <v>13135</v>
      </c>
      <c r="G738" s="322" t="s">
        <v>5954</v>
      </c>
      <c r="H738" s="346" t="s">
        <v>12968</v>
      </c>
      <c r="I738" s="346" t="s">
        <v>12968</v>
      </c>
      <c r="J738" s="316"/>
    </row>
    <row r="739" spans="1:10" s="333" customFormat="1" ht="24" x14ac:dyDescent="0.25">
      <c r="A739" s="317" t="s">
        <v>13134</v>
      </c>
      <c r="B739" s="322" t="s">
        <v>6999</v>
      </c>
      <c r="C739" s="322" t="s">
        <v>1025</v>
      </c>
      <c r="D739" s="322" t="s">
        <v>6998</v>
      </c>
      <c r="E739" s="412">
        <v>27500</v>
      </c>
      <c r="F739" s="317" t="s">
        <v>13133</v>
      </c>
      <c r="G739" s="322" t="s">
        <v>5954</v>
      </c>
      <c r="H739" s="346" t="s">
        <v>12968</v>
      </c>
      <c r="I739" s="346" t="s">
        <v>12968</v>
      </c>
      <c r="J739" s="316"/>
    </row>
    <row r="740" spans="1:10" s="333" customFormat="1" ht="24" x14ac:dyDescent="0.25">
      <c r="A740" s="317" t="s">
        <v>13132</v>
      </c>
      <c r="B740" s="322" t="s">
        <v>6999</v>
      </c>
      <c r="C740" s="322" t="s">
        <v>1025</v>
      </c>
      <c r="D740" s="322" t="s">
        <v>6998</v>
      </c>
      <c r="E740" s="412">
        <v>27500</v>
      </c>
      <c r="F740" s="317" t="s">
        <v>13131</v>
      </c>
      <c r="G740" s="322" t="s">
        <v>5954</v>
      </c>
      <c r="H740" s="346" t="s">
        <v>12968</v>
      </c>
      <c r="I740" s="346" t="s">
        <v>12968</v>
      </c>
      <c r="J740" s="316"/>
    </row>
    <row r="741" spans="1:10" s="333" customFormat="1" ht="24" x14ac:dyDescent="0.25">
      <c r="A741" s="317" t="s">
        <v>13130</v>
      </c>
      <c r="B741" s="322" t="s">
        <v>6999</v>
      </c>
      <c r="C741" s="322" t="s">
        <v>1025</v>
      </c>
      <c r="D741" s="322" t="s">
        <v>6998</v>
      </c>
      <c r="E741" s="412">
        <v>27500</v>
      </c>
      <c r="F741" s="317" t="s">
        <v>13129</v>
      </c>
      <c r="G741" s="322" t="s">
        <v>5954</v>
      </c>
      <c r="H741" s="346" t="s">
        <v>12968</v>
      </c>
      <c r="I741" s="346" t="s">
        <v>12968</v>
      </c>
      <c r="J741" s="316"/>
    </row>
    <row r="742" spans="1:10" s="333" customFormat="1" ht="24" x14ac:dyDescent="0.25">
      <c r="A742" s="317" t="s">
        <v>13128</v>
      </c>
      <c r="B742" s="322" t="s">
        <v>6999</v>
      </c>
      <c r="C742" s="322" t="s">
        <v>1025</v>
      </c>
      <c r="D742" s="322" t="s">
        <v>6998</v>
      </c>
      <c r="E742" s="412">
        <v>27500</v>
      </c>
      <c r="F742" s="317" t="s">
        <v>13127</v>
      </c>
      <c r="G742" s="322" t="s">
        <v>5954</v>
      </c>
      <c r="H742" s="346" t="s">
        <v>12968</v>
      </c>
      <c r="I742" s="346" t="s">
        <v>12968</v>
      </c>
      <c r="J742" s="316"/>
    </row>
    <row r="743" spans="1:10" s="333" customFormat="1" ht="24" x14ac:dyDescent="0.25">
      <c r="A743" s="317" t="s">
        <v>13126</v>
      </c>
      <c r="B743" s="322" t="s">
        <v>6999</v>
      </c>
      <c r="C743" s="322" t="s">
        <v>1025</v>
      </c>
      <c r="D743" s="322" t="s">
        <v>6998</v>
      </c>
      <c r="E743" s="412">
        <v>26650</v>
      </c>
      <c r="F743" s="317" t="s">
        <v>7170</v>
      </c>
      <c r="G743" s="322" t="s">
        <v>5954</v>
      </c>
      <c r="H743" s="346" t="s">
        <v>13125</v>
      </c>
      <c r="I743" s="346" t="s">
        <v>13125</v>
      </c>
      <c r="J743" s="316"/>
    </row>
    <row r="744" spans="1:10" s="333" customFormat="1" ht="24" x14ac:dyDescent="0.25">
      <c r="A744" s="317" t="s">
        <v>13124</v>
      </c>
      <c r="B744" s="322" t="s">
        <v>6999</v>
      </c>
      <c r="C744" s="322" t="s">
        <v>1025</v>
      </c>
      <c r="D744" s="322" t="s">
        <v>6998</v>
      </c>
      <c r="E744" s="412">
        <v>26100</v>
      </c>
      <c r="F744" s="317" t="s">
        <v>13123</v>
      </c>
      <c r="G744" s="322" t="s">
        <v>5954</v>
      </c>
      <c r="H744" s="346" t="s">
        <v>12648</v>
      </c>
      <c r="I744" s="346" t="s">
        <v>12648</v>
      </c>
      <c r="J744" s="316"/>
    </row>
    <row r="745" spans="1:10" s="333" customFormat="1" ht="24" x14ac:dyDescent="0.25">
      <c r="A745" s="317" t="s">
        <v>12934</v>
      </c>
      <c r="B745" s="322" t="s">
        <v>6999</v>
      </c>
      <c r="C745" s="322" t="s">
        <v>1025</v>
      </c>
      <c r="D745" s="322" t="s">
        <v>6998</v>
      </c>
      <c r="E745" s="412">
        <v>25500</v>
      </c>
      <c r="F745" s="317" t="s">
        <v>13122</v>
      </c>
      <c r="G745" s="322" t="s">
        <v>5954</v>
      </c>
      <c r="H745" s="346" t="s">
        <v>13104</v>
      </c>
      <c r="I745" s="346" t="s">
        <v>13104</v>
      </c>
      <c r="J745" s="316"/>
    </row>
    <row r="746" spans="1:10" s="333" customFormat="1" ht="24" x14ac:dyDescent="0.25">
      <c r="A746" s="317" t="s">
        <v>13121</v>
      </c>
      <c r="B746" s="322" t="s">
        <v>6999</v>
      </c>
      <c r="C746" s="322" t="s">
        <v>1025</v>
      </c>
      <c r="D746" s="322" t="s">
        <v>6998</v>
      </c>
      <c r="E746" s="412">
        <v>25000</v>
      </c>
      <c r="F746" s="317" t="s">
        <v>13120</v>
      </c>
      <c r="G746" s="322" t="s">
        <v>5954</v>
      </c>
      <c r="H746" s="346" t="s">
        <v>12959</v>
      </c>
      <c r="I746" s="346" t="s">
        <v>12959</v>
      </c>
      <c r="J746" s="316"/>
    </row>
    <row r="747" spans="1:10" s="333" customFormat="1" ht="24" x14ac:dyDescent="0.25">
      <c r="A747" s="317" t="s">
        <v>13119</v>
      </c>
      <c r="B747" s="322" t="s">
        <v>6999</v>
      </c>
      <c r="C747" s="322" t="s">
        <v>1025</v>
      </c>
      <c r="D747" s="322" t="s">
        <v>6998</v>
      </c>
      <c r="E747" s="412">
        <v>24970</v>
      </c>
      <c r="F747" s="317" t="s">
        <v>7042</v>
      </c>
      <c r="G747" s="322" t="s">
        <v>5954</v>
      </c>
      <c r="H747" s="346" t="s">
        <v>12850</v>
      </c>
      <c r="I747" s="346" t="s">
        <v>12850</v>
      </c>
      <c r="J747" s="316"/>
    </row>
    <row r="748" spans="1:10" s="333" customFormat="1" ht="24" x14ac:dyDescent="0.25">
      <c r="A748" s="317" t="s">
        <v>13118</v>
      </c>
      <c r="B748" s="322" t="s">
        <v>6999</v>
      </c>
      <c r="C748" s="322" t="s">
        <v>1025</v>
      </c>
      <c r="D748" s="322" t="s">
        <v>6998</v>
      </c>
      <c r="E748" s="412">
        <v>24800</v>
      </c>
      <c r="F748" s="317" t="s">
        <v>7016</v>
      </c>
      <c r="G748" s="322" t="s">
        <v>5954</v>
      </c>
      <c r="H748" s="346" t="s">
        <v>12956</v>
      </c>
      <c r="I748" s="346" t="s">
        <v>12956</v>
      </c>
      <c r="J748" s="316"/>
    </row>
    <row r="749" spans="1:10" s="333" customFormat="1" ht="24" x14ac:dyDescent="0.25">
      <c r="A749" s="317" t="s">
        <v>13117</v>
      </c>
      <c r="B749" s="322" t="s">
        <v>6999</v>
      </c>
      <c r="C749" s="322" t="s">
        <v>1025</v>
      </c>
      <c r="D749" s="322" t="s">
        <v>6998</v>
      </c>
      <c r="E749" s="412">
        <v>24600</v>
      </c>
      <c r="F749" s="317" t="s">
        <v>7200</v>
      </c>
      <c r="G749" s="322" t="s">
        <v>5954</v>
      </c>
      <c r="H749" s="346" t="s">
        <v>12686</v>
      </c>
      <c r="I749" s="346" t="s">
        <v>12686</v>
      </c>
      <c r="J749" s="316"/>
    </row>
    <row r="750" spans="1:10" s="333" customFormat="1" ht="24" x14ac:dyDescent="0.25">
      <c r="A750" s="317" t="s">
        <v>13116</v>
      </c>
      <c r="B750" s="322" t="s">
        <v>6999</v>
      </c>
      <c r="C750" s="322" t="s">
        <v>1025</v>
      </c>
      <c r="D750" s="322" t="s">
        <v>6998</v>
      </c>
      <c r="E750" s="412">
        <v>24300</v>
      </c>
      <c r="F750" s="317" t="s">
        <v>12933</v>
      </c>
      <c r="G750" s="322" t="s">
        <v>5954</v>
      </c>
      <c r="H750" s="346" t="s">
        <v>13099</v>
      </c>
      <c r="I750" s="346" t="s">
        <v>13099</v>
      </c>
      <c r="J750" s="316"/>
    </row>
    <row r="751" spans="1:10" s="333" customFormat="1" ht="24" x14ac:dyDescent="0.25">
      <c r="A751" s="317" t="s">
        <v>7208</v>
      </c>
      <c r="B751" s="322" t="s">
        <v>6999</v>
      </c>
      <c r="C751" s="322" t="s">
        <v>1025</v>
      </c>
      <c r="D751" s="322" t="s">
        <v>6998</v>
      </c>
      <c r="E751" s="412">
        <v>24000</v>
      </c>
      <c r="F751" s="317" t="s">
        <v>7207</v>
      </c>
      <c r="G751" s="322" t="s">
        <v>5954</v>
      </c>
      <c r="H751" s="346" t="s">
        <v>13115</v>
      </c>
      <c r="I751" s="346" t="s">
        <v>13115</v>
      </c>
      <c r="J751" s="316"/>
    </row>
    <row r="752" spans="1:10" s="333" customFormat="1" ht="24" x14ac:dyDescent="0.25">
      <c r="A752" s="317" t="s">
        <v>13114</v>
      </c>
      <c r="B752" s="322" t="s">
        <v>6999</v>
      </c>
      <c r="C752" s="322" t="s">
        <v>1025</v>
      </c>
      <c r="D752" s="322" t="s">
        <v>6998</v>
      </c>
      <c r="E752" s="412">
        <v>24000</v>
      </c>
      <c r="F752" s="317" t="s">
        <v>7226</v>
      </c>
      <c r="G752" s="322" t="s">
        <v>5954</v>
      </c>
      <c r="H752" s="346" t="s">
        <v>12923</v>
      </c>
      <c r="I752" s="346" t="s">
        <v>12923</v>
      </c>
      <c r="J752" s="316"/>
    </row>
    <row r="753" spans="1:10" s="333" customFormat="1" ht="24" x14ac:dyDescent="0.25">
      <c r="A753" s="317" t="s">
        <v>13113</v>
      </c>
      <c r="B753" s="322" t="s">
        <v>6999</v>
      </c>
      <c r="C753" s="322" t="s">
        <v>1025</v>
      </c>
      <c r="D753" s="322" t="s">
        <v>6998</v>
      </c>
      <c r="E753" s="412">
        <v>24000</v>
      </c>
      <c r="F753" s="317" t="s">
        <v>7261</v>
      </c>
      <c r="G753" s="322" t="s">
        <v>5954</v>
      </c>
      <c r="H753" s="346" t="s">
        <v>12923</v>
      </c>
      <c r="I753" s="346" t="s">
        <v>12923</v>
      </c>
      <c r="J753" s="316"/>
    </row>
    <row r="754" spans="1:10" s="333" customFormat="1" ht="24" x14ac:dyDescent="0.25">
      <c r="A754" s="317" t="s">
        <v>13112</v>
      </c>
      <c r="B754" s="322" t="s">
        <v>6999</v>
      </c>
      <c r="C754" s="322" t="s">
        <v>1025</v>
      </c>
      <c r="D754" s="322" t="s">
        <v>6998</v>
      </c>
      <c r="E754" s="412">
        <v>24000</v>
      </c>
      <c r="F754" s="317" t="s">
        <v>13111</v>
      </c>
      <c r="G754" s="322" t="s">
        <v>5954</v>
      </c>
      <c r="H754" s="346" t="s">
        <v>12923</v>
      </c>
      <c r="I754" s="346" t="s">
        <v>12923</v>
      </c>
      <c r="J754" s="316"/>
    </row>
    <row r="755" spans="1:10" s="333" customFormat="1" ht="24" x14ac:dyDescent="0.25">
      <c r="A755" s="317" t="s">
        <v>13110</v>
      </c>
      <c r="B755" s="322" t="s">
        <v>6999</v>
      </c>
      <c r="C755" s="322" t="s">
        <v>1025</v>
      </c>
      <c r="D755" s="322" t="s">
        <v>6998</v>
      </c>
      <c r="E755" s="412">
        <v>24000</v>
      </c>
      <c r="F755" s="317" t="s">
        <v>13109</v>
      </c>
      <c r="G755" s="322" t="s">
        <v>5954</v>
      </c>
      <c r="H755" s="346" t="s">
        <v>12920</v>
      </c>
      <c r="I755" s="346" t="s">
        <v>12920</v>
      </c>
      <c r="J755" s="316"/>
    </row>
    <row r="756" spans="1:10" s="333" customFormat="1" ht="24" x14ac:dyDescent="0.25">
      <c r="A756" s="317" t="s">
        <v>13108</v>
      </c>
      <c r="B756" s="322" t="s">
        <v>6999</v>
      </c>
      <c r="C756" s="322" t="s">
        <v>1025</v>
      </c>
      <c r="D756" s="322" t="s">
        <v>6998</v>
      </c>
      <c r="E756" s="412">
        <v>22890</v>
      </c>
      <c r="F756" s="317" t="s">
        <v>7044</v>
      </c>
      <c r="G756" s="322" t="s">
        <v>5954</v>
      </c>
      <c r="H756" s="346" t="s">
        <v>13107</v>
      </c>
      <c r="I756" s="346" t="s">
        <v>13107</v>
      </c>
      <c r="J756" s="316"/>
    </row>
    <row r="757" spans="1:10" s="333" customFormat="1" ht="24" x14ac:dyDescent="0.25">
      <c r="A757" s="317" t="s">
        <v>13106</v>
      </c>
      <c r="B757" s="322" t="s">
        <v>6999</v>
      </c>
      <c r="C757" s="322" t="s">
        <v>1025</v>
      </c>
      <c r="D757" s="322" t="s">
        <v>6998</v>
      </c>
      <c r="E757" s="412">
        <v>22860</v>
      </c>
      <c r="F757" s="317" t="s">
        <v>7042</v>
      </c>
      <c r="G757" s="322" t="s">
        <v>5954</v>
      </c>
      <c r="H757" s="346" t="s">
        <v>12761</v>
      </c>
      <c r="I757" s="346" t="s">
        <v>12761</v>
      </c>
      <c r="J757" s="316"/>
    </row>
    <row r="758" spans="1:10" s="333" customFormat="1" ht="24" x14ac:dyDescent="0.25">
      <c r="A758" s="317" t="s">
        <v>13105</v>
      </c>
      <c r="B758" s="322" t="s">
        <v>6999</v>
      </c>
      <c r="C758" s="322" t="s">
        <v>1025</v>
      </c>
      <c r="D758" s="322" t="s">
        <v>6998</v>
      </c>
      <c r="E758" s="412">
        <v>22666.67</v>
      </c>
      <c r="F758" s="317" t="s">
        <v>7266</v>
      </c>
      <c r="G758" s="322" t="s">
        <v>5954</v>
      </c>
      <c r="H758" s="346" t="s">
        <v>13104</v>
      </c>
      <c r="I758" s="346" t="s">
        <v>13104</v>
      </c>
      <c r="J758" s="316"/>
    </row>
    <row r="759" spans="1:10" s="333" customFormat="1" ht="24" x14ac:dyDescent="0.25">
      <c r="A759" s="317" t="s">
        <v>13103</v>
      </c>
      <c r="B759" s="322" t="s">
        <v>6999</v>
      </c>
      <c r="C759" s="322" t="s">
        <v>1025</v>
      </c>
      <c r="D759" s="322" t="s">
        <v>6998</v>
      </c>
      <c r="E759" s="412">
        <v>22500</v>
      </c>
      <c r="F759" s="317" t="s">
        <v>7194</v>
      </c>
      <c r="G759" s="322" t="s">
        <v>5954</v>
      </c>
      <c r="H759" s="346" t="s">
        <v>13080</v>
      </c>
      <c r="I759" s="346" t="s">
        <v>13080</v>
      </c>
      <c r="J759" s="316"/>
    </row>
    <row r="760" spans="1:10" s="333" customFormat="1" ht="24" x14ac:dyDescent="0.25">
      <c r="A760" s="317" t="s">
        <v>13102</v>
      </c>
      <c r="B760" s="322" t="s">
        <v>6999</v>
      </c>
      <c r="C760" s="322" t="s">
        <v>1025</v>
      </c>
      <c r="D760" s="322" t="s">
        <v>6998</v>
      </c>
      <c r="E760" s="412">
        <v>21600</v>
      </c>
      <c r="F760" s="317" t="s">
        <v>13101</v>
      </c>
      <c r="G760" s="322" t="s">
        <v>5954</v>
      </c>
      <c r="H760" s="346" t="s">
        <v>13090</v>
      </c>
      <c r="I760" s="346" t="s">
        <v>13090</v>
      </c>
      <c r="J760" s="316"/>
    </row>
    <row r="761" spans="1:10" s="333" customFormat="1" ht="24" x14ac:dyDescent="0.25">
      <c r="A761" s="317" t="s">
        <v>13100</v>
      </c>
      <c r="B761" s="322" t="s">
        <v>6999</v>
      </c>
      <c r="C761" s="322" t="s">
        <v>1025</v>
      </c>
      <c r="D761" s="322" t="s">
        <v>6998</v>
      </c>
      <c r="E761" s="412">
        <v>21600</v>
      </c>
      <c r="F761" s="317" t="s">
        <v>7258</v>
      </c>
      <c r="G761" s="322" t="s">
        <v>5954</v>
      </c>
      <c r="H761" s="346" t="s">
        <v>13099</v>
      </c>
      <c r="I761" s="346" t="s">
        <v>13099</v>
      </c>
      <c r="J761" s="316"/>
    </row>
    <row r="762" spans="1:10" s="333" customFormat="1" ht="24" x14ac:dyDescent="0.25">
      <c r="A762" s="317" t="s">
        <v>13098</v>
      </c>
      <c r="B762" s="322" t="s">
        <v>6999</v>
      </c>
      <c r="C762" s="322" t="s">
        <v>1025</v>
      </c>
      <c r="D762" s="322" t="s">
        <v>6998</v>
      </c>
      <c r="E762" s="412">
        <v>21600</v>
      </c>
      <c r="F762" s="317" t="s">
        <v>12742</v>
      </c>
      <c r="G762" s="322" t="s">
        <v>5954</v>
      </c>
      <c r="H762" s="346" t="s">
        <v>13097</v>
      </c>
      <c r="I762" s="346" t="s">
        <v>13097</v>
      </c>
      <c r="J762" s="316"/>
    </row>
    <row r="763" spans="1:10" s="333" customFormat="1" ht="24" x14ac:dyDescent="0.25">
      <c r="A763" s="317" t="s">
        <v>13096</v>
      </c>
      <c r="B763" s="322" t="s">
        <v>6999</v>
      </c>
      <c r="C763" s="322" t="s">
        <v>1025</v>
      </c>
      <c r="D763" s="322" t="s">
        <v>6998</v>
      </c>
      <c r="E763" s="412">
        <v>21083.33</v>
      </c>
      <c r="F763" s="317" t="s">
        <v>13095</v>
      </c>
      <c r="G763" s="322" t="s">
        <v>5954</v>
      </c>
      <c r="H763" s="346" t="s">
        <v>13094</v>
      </c>
      <c r="I763" s="346" t="s">
        <v>13094</v>
      </c>
      <c r="J763" s="316"/>
    </row>
    <row r="764" spans="1:10" s="333" customFormat="1" ht="24" x14ac:dyDescent="0.25">
      <c r="A764" s="317" t="s">
        <v>13093</v>
      </c>
      <c r="B764" s="322" t="s">
        <v>6999</v>
      </c>
      <c r="C764" s="322" t="s">
        <v>1025</v>
      </c>
      <c r="D764" s="322" t="s">
        <v>6998</v>
      </c>
      <c r="E764" s="412">
        <v>21066.67</v>
      </c>
      <c r="F764" s="317" t="s">
        <v>7232</v>
      </c>
      <c r="G764" s="322" t="s">
        <v>5954</v>
      </c>
      <c r="H764" s="346" t="s">
        <v>12944</v>
      </c>
      <c r="I764" s="346" t="s">
        <v>12944</v>
      </c>
      <c r="J764" s="316"/>
    </row>
    <row r="765" spans="1:10" s="333" customFormat="1" ht="24" x14ac:dyDescent="0.25">
      <c r="A765" s="317" t="s">
        <v>13092</v>
      </c>
      <c r="B765" s="322" t="s">
        <v>6999</v>
      </c>
      <c r="C765" s="322" t="s">
        <v>1025</v>
      </c>
      <c r="D765" s="322" t="s">
        <v>6998</v>
      </c>
      <c r="E765" s="412">
        <v>21000</v>
      </c>
      <c r="F765" s="317" t="s">
        <v>13091</v>
      </c>
      <c r="G765" s="322" t="s">
        <v>5954</v>
      </c>
      <c r="H765" s="346" t="s">
        <v>13090</v>
      </c>
      <c r="I765" s="346" t="s">
        <v>13090</v>
      </c>
      <c r="J765" s="316"/>
    </row>
    <row r="766" spans="1:10" s="333" customFormat="1" ht="24" x14ac:dyDescent="0.25">
      <c r="A766" s="317" t="s">
        <v>13089</v>
      </c>
      <c r="B766" s="322" t="s">
        <v>6999</v>
      </c>
      <c r="C766" s="322" t="s">
        <v>1025</v>
      </c>
      <c r="D766" s="322" t="s">
        <v>6998</v>
      </c>
      <c r="E766" s="412">
        <v>21000</v>
      </c>
      <c r="F766" s="317" t="s">
        <v>13088</v>
      </c>
      <c r="G766" s="322" t="s">
        <v>5954</v>
      </c>
      <c r="H766" s="346" t="s">
        <v>12885</v>
      </c>
      <c r="I766" s="346" t="s">
        <v>12885</v>
      </c>
      <c r="J766" s="316"/>
    </row>
    <row r="767" spans="1:10" s="333" customFormat="1" ht="24" x14ac:dyDescent="0.25">
      <c r="A767" s="317" t="s">
        <v>13087</v>
      </c>
      <c r="B767" s="322" t="s">
        <v>6999</v>
      </c>
      <c r="C767" s="322" t="s">
        <v>1025</v>
      </c>
      <c r="D767" s="322" t="s">
        <v>6998</v>
      </c>
      <c r="E767" s="412">
        <v>21000</v>
      </c>
      <c r="F767" s="317" t="s">
        <v>13086</v>
      </c>
      <c r="G767" s="322" t="s">
        <v>5954</v>
      </c>
      <c r="H767" s="346" t="s">
        <v>13085</v>
      </c>
      <c r="I767" s="346" t="s">
        <v>13085</v>
      </c>
      <c r="J767" s="316"/>
    </row>
    <row r="768" spans="1:10" s="333" customFormat="1" ht="24" x14ac:dyDescent="0.25">
      <c r="A768" s="317" t="s">
        <v>13084</v>
      </c>
      <c r="B768" s="322" t="s">
        <v>6999</v>
      </c>
      <c r="C768" s="322" t="s">
        <v>1025</v>
      </c>
      <c r="D768" s="322" t="s">
        <v>6998</v>
      </c>
      <c r="E768" s="412">
        <v>20500</v>
      </c>
      <c r="F768" s="317" t="s">
        <v>7191</v>
      </c>
      <c r="G768" s="322" t="s">
        <v>5954</v>
      </c>
      <c r="H768" s="346" t="s">
        <v>12771</v>
      </c>
      <c r="I768" s="346" t="s">
        <v>12771</v>
      </c>
      <c r="J768" s="316"/>
    </row>
    <row r="769" spans="1:10" s="333" customFormat="1" ht="24" x14ac:dyDescent="0.25">
      <c r="A769" s="317" t="s">
        <v>13083</v>
      </c>
      <c r="B769" s="322" t="s">
        <v>6999</v>
      </c>
      <c r="C769" s="322" t="s">
        <v>1025</v>
      </c>
      <c r="D769" s="322" t="s">
        <v>6998</v>
      </c>
      <c r="E769" s="412">
        <v>20300</v>
      </c>
      <c r="F769" s="317" t="s">
        <v>7042</v>
      </c>
      <c r="G769" s="322" t="s">
        <v>5954</v>
      </c>
      <c r="H769" s="346" t="s">
        <v>12637</v>
      </c>
      <c r="I769" s="346" t="s">
        <v>12637</v>
      </c>
      <c r="J769" s="316"/>
    </row>
    <row r="770" spans="1:10" s="333" customFormat="1" ht="24" x14ac:dyDescent="0.25">
      <c r="A770" s="317" t="s">
        <v>13082</v>
      </c>
      <c r="B770" s="322" t="s">
        <v>6999</v>
      </c>
      <c r="C770" s="322" t="s">
        <v>1025</v>
      </c>
      <c r="D770" s="322" t="s">
        <v>6998</v>
      </c>
      <c r="E770" s="412">
        <v>20000</v>
      </c>
      <c r="F770" s="317" t="s">
        <v>13081</v>
      </c>
      <c r="G770" s="322" t="s">
        <v>5954</v>
      </c>
      <c r="H770" s="346" t="s">
        <v>13080</v>
      </c>
      <c r="I770" s="346" t="s">
        <v>13080</v>
      </c>
      <c r="J770" s="316"/>
    </row>
    <row r="771" spans="1:10" s="333" customFormat="1" ht="24" x14ac:dyDescent="0.25">
      <c r="A771" s="317" t="s">
        <v>13079</v>
      </c>
      <c r="B771" s="322" t="s">
        <v>6999</v>
      </c>
      <c r="C771" s="322" t="s">
        <v>1025</v>
      </c>
      <c r="D771" s="322" t="s">
        <v>6998</v>
      </c>
      <c r="E771" s="412">
        <v>20000</v>
      </c>
      <c r="F771" s="317" t="s">
        <v>13078</v>
      </c>
      <c r="G771" s="322" t="s">
        <v>5954</v>
      </c>
      <c r="H771" s="346" t="s">
        <v>12782</v>
      </c>
      <c r="I771" s="346" t="s">
        <v>12782</v>
      </c>
      <c r="J771" s="316"/>
    </row>
    <row r="772" spans="1:10" s="333" customFormat="1" ht="24" x14ac:dyDescent="0.25">
      <c r="A772" s="317" t="s">
        <v>13077</v>
      </c>
      <c r="B772" s="322" t="s">
        <v>6999</v>
      </c>
      <c r="C772" s="322" t="s">
        <v>1025</v>
      </c>
      <c r="D772" s="322" t="s">
        <v>6998</v>
      </c>
      <c r="E772" s="412">
        <v>20000</v>
      </c>
      <c r="F772" s="317" t="s">
        <v>13076</v>
      </c>
      <c r="G772" s="322" t="s">
        <v>5954</v>
      </c>
      <c r="H772" s="346" t="s">
        <v>12923</v>
      </c>
      <c r="I772" s="346" t="s">
        <v>12923</v>
      </c>
      <c r="J772" s="316"/>
    </row>
    <row r="773" spans="1:10" s="333" customFormat="1" ht="24" x14ac:dyDescent="0.25">
      <c r="A773" s="317" t="s">
        <v>13075</v>
      </c>
      <c r="B773" s="322" t="s">
        <v>6999</v>
      </c>
      <c r="C773" s="322" t="s">
        <v>1025</v>
      </c>
      <c r="D773" s="322" t="s">
        <v>6998</v>
      </c>
      <c r="E773" s="412">
        <v>20000</v>
      </c>
      <c r="F773" s="317" t="s">
        <v>13074</v>
      </c>
      <c r="G773" s="322" t="s">
        <v>5954</v>
      </c>
      <c r="H773" s="346" t="s">
        <v>13073</v>
      </c>
      <c r="I773" s="346" t="s">
        <v>13073</v>
      </c>
      <c r="J773" s="316"/>
    </row>
    <row r="774" spans="1:10" s="333" customFormat="1" ht="24" x14ac:dyDescent="0.25">
      <c r="A774" s="317" t="s">
        <v>13072</v>
      </c>
      <c r="B774" s="322" t="s">
        <v>6999</v>
      </c>
      <c r="C774" s="322" t="s">
        <v>1025</v>
      </c>
      <c r="D774" s="322" t="s">
        <v>6998</v>
      </c>
      <c r="E774" s="412">
        <v>20000</v>
      </c>
      <c r="F774" s="317" t="s">
        <v>13071</v>
      </c>
      <c r="G774" s="322" t="s">
        <v>5954</v>
      </c>
      <c r="H774" s="346" t="s">
        <v>12968</v>
      </c>
      <c r="I774" s="346" t="s">
        <v>12968</v>
      </c>
      <c r="J774" s="316"/>
    </row>
    <row r="775" spans="1:10" s="333" customFormat="1" ht="24" x14ac:dyDescent="0.25">
      <c r="A775" s="317" t="s">
        <v>13070</v>
      </c>
      <c r="B775" s="322" t="s">
        <v>6999</v>
      </c>
      <c r="C775" s="322" t="s">
        <v>1025</v>
      </c>
      <c r="D775" s="322" t="s">
        <v>6998</v>
      </c>
      <c r="E775" s="412">
        <v>20000</v>
      </c>
      <c r="F775" s="317" t="s">
        <v>13069</v>
      </c>
      <c r="G775" s="322" t="s">
        <v>5954</v>
      </c>
      <c r="H775" s="346" t="s">
        <v>12968</v>
      </c>
      <c r="I775" s="346" t="s">
        <v>12968</v>
      </c>
      <c r="J775" s="316"/>
    </row>
    <row r="776" spans="1:10" s="333" customFormat="1" ht="24" x14ac:dyDescent="0.25">
      <c r="A776" s="317" t="s">
        <v>13068</v>
      </c>
      <c r="B776" s="322" t="s">
        <v>6999</v>
      </c>
      <c r="C776" s="322" t="s">
        <v>1025</v>
      </c>
      <c r="D776" s="322" t="s">
        <v>6998</v>
      </c>
      <c r="E776" s="412">
        <v>20000</v>
      </c>
      <c r="F776" s="317" t="s">
        <v>13067</v>
      </c>
      <c r="G776" s="322" t="s">
        <v>5954</v>
      </c>
      <c r="H776" s="346" t="s">
        <v>12968</v>
      </c>
      <c r="I776" s="346" t="s">
        <v>12968</v>
      </c>
      <c r="J776" s="316"/>
    </row>
    <row r="777" spans="1:10" s="333" customFormat="1" ht="24" x14ac:dyDescent="0.25">
      <c r="A777" s="317" t="s">
        <v>13066</v>
      </c>
      <c r="B777" s="322" t="s">
        <v>6999</v>
      </c>
      <c r="C777" s="322" t="s">
        <v>1025</v>
      </c>
      <c r="D777" s="322" t="s">
        <v>6998</v>
      </c>
      <c r="E777" s="412">
        <v>20000</v>
      </c>
      <c r="F777" s="317" t="s">
        <v>13065</v>
      </c>
      <c r="G777" s="322" t="s">
        <v>5954</v>
      </c>
      <c r="H777" s="346" t="s">
        <v>12968</v>
      </c>
      <c r="I777" s="346" t="s">
        <v>12968</v>
      </c>
      <c r="J777" s="316"/>
    </row>
    <row r="778" spans="1:10" s="333" customFormat="1" ht="24" x14ac:dyDescent="0.25">
      <c r="A778" s="317" t="s">
        <v>13064</v>
      </c>
      <c r="B778" s="322" t="s">
        <v>6999</v>
      </c>
      <c r="C778" s="322" t="s">
        <v>1025</v>
      </c>
      <c r="D778" s="322" t="s">
        <v>6998</v>
      </c>
      <c r="E778" s="412">
        <v>20000</v>
      </c>
      <c r="F778" s="317" t="s">
        <v>13063</v>
      </c>
      <c r="G778" s="322" t="s">
        <v>5954</v>
      </c>
      <c r="H778" s="346" t="s">
        <v>12968</v>
      </c>
      <c r="I778" s="346" t="s">
        <v>12968</v>
      </c>
      <c r="J778" s="316"/>
    </row>
    <row r="779" spans="1:10" s="333" customFormat="1" ht="24" x14ac:dyDescent="0.25">
      <c r="A779" s="317" t="s">
        <v>13062</v>
      </c>
      <c r="B779" s="322" t="s">
        <v>6999</v>
      </c>
      <c r="C779" s="322" t="s">
        <v>1025</v>
      </c>
      <c r="D779" s="322" t="s">
        <v>6998</v>
      </c>
      <c r="E779" s="412">
        <v>20000</v>
      </c>
      <c r="F779" s="317" t="s">
        <v>13061</v>
      </c>
      <c r="G779" s="322" t="s">
        <v>5954</v>
      </c>
      <c r="H779" s="346" t="s">
        <v>12968</v>
      </c>
      <c r="I779" s="346" t="s">
        <v>12968</v>
      </c>
      <c r="J779" s="316"/>
    </row>
    <row r="780" spans="1:10" s="333" customFormat="1" ht="24" x14ac:dyDescent="0.25">
      <c r="A780" s="317" t="s">
        <v>13060</v>
      </c>
      <c r="B780" s="322" t="s">
        <v>6999</v>
      </c>
      <c r="C780" s="322" t="s">
        <v>1025</v>
      </c>
      <c r="D780" s="322" t="s">
        <v>6998</v>
      </c>
      <c r="E780" s="412">
        <v>20000</v>
      </c>
      <c r="F780" s="317" t="s">
        <v>13059</v>
      </c>
      <c r="G780" s="322" t="s">
        <v>5954</v>
      </c>
      <c r="H780" s="346" t="s">
        <v>12968</v>
      </c>
      <c r="I780" s="346" t="s">
        <v>12968</v>
      </c>
      <c r="J780" s="316"/>
    </row>
    <row r="781" spans="1:10" s="333" customFormat="1" ht="24" x14ac:dyDescent="0.25">
      <c r="A781" s="317" t="s">
        <v>13058</v>
      </c>
      <c r="B781" s="322" t="s">
        <v>6999</v>
      </c>
      <c r="C781" s="322" t="s">
        <v>1025</v>
      </c>
      <c r="D781" s="322" t="s">
        <v>6998</v>
      </c>
      <c r="E781" s="412">
        <v>20000</v>
      </c>
      <c r="F781" s="317" t="s">
        <v>12797</v>
      </c>
      <c r="G781" s="322" t="s">
        <v>5954</v>
      </c>
      <c r="H781" s="346" t="s">
        <v>12968</v>
      </c>
      <c r="I781" s="346" t="s">
        <v>12968</v>
      </c>
      <c r="J781" s="316"/>
    </row>
    <row r="782" spans="1:10" s="333" customFormat="1" ht="24" x14ac:dyDescent="0.25">
      <c r="A782" s="317" t="s">
        <v>13057</v>
      </c>
      <c r="B782" s="322" t="s">
        <v>6999</v>
      </c>
      <c r="C782" s="322" t="s">
        <v>1025</v>
      </c>
      <c r="D782" s="322" t="s">
        <v>6998</v>
      </c>
      <c r="E782" s="412">
        <v>20000</v>
      </c>
      <c r="F782" s="317" t="s">
        <v>13056</v>
      </c>
      <c r="G782" s="322" t="s">
        <v>5954</v>
      </c>
      <c r="H782" s="346" t="s">
        <v>12968</v>
      </c>
      <c r="I782" s="346" t="s">
        <v>12968</v>
      </c>
      <c r="J782" s="316"/>
    </row>
    <row r="783" spans="1:10" s="333" customFormat="1" ht="24" x14ac:dyDescent="0.25">
      <c r="A783" s="317" t="s">
        <v>13055</v>
      </c>
      <c r="B783" s="322" t="s">
        <v>6999</v>
      </c>
      <c r="C783" s="322" t="s">
        <v>1025</v>
      </c>
      <c r="D783" s="322" t="s">
        <v>6998</v>
      </c>
      <c r="E783" s="412">
        <v>20000</v>
      </c>
      <c r="F783" s="317" t="s">
        <v>13054</v>
      </c>
      <c r="G783" s="322" t="s">
        <v>5954</v>
      </c>
      <c r="H783" s="346" t="s">
        <v>12968</v>
      </c>
      <c r="I783" s="346" t="s">
        <v>12968</v>
      </c>
      <c r="J783" s="316"/>
    </row>
    <row r="784" spans="1:10" s="333" customFormat="1" ht="24" x14ac:dyDescent="0.25">
      <c r="A784" s="317" t="s">
        <v>13053</v>
      </c>
      <c r="B784" s="322" t="s">
        <v>6999</v>
      </c>
      <c r="C784" s="322" t="s">
        <v>1025</v>
      </c>
      <c r="D784" s="322" t="s">
        <v>6998</v>
      </c>
      <c r="E784" s="412">
        <v>20000</v>
      </c>
      <c r="F784" s="317" t="s">
        <v>13052</v>
      </c>
      <c r="G784" s="322" t="s">
        <v>5954</v>
      </c>
      <c r="H784" s="346" t="s">
        <v>12968</v>
      </c>
      <c r="I784" s="346" t="s">
        <v>12968</v>
      </c>
      <c r="J784" s="316"/>
    </row>
    <row r="785" spans="1:10" s="333" customFormat="1" ht="24" x14ac:dyDescent="0.25">
      <c r="A785" s="317" t="s">
        <v>13051</v>
      </c>
      <c r="B785" s="322" t="s">
        <v>6999</v>
      </c>
      <c r="C785" s="322" t="s">
        <v>1025</v>
      </c>
      <c r="D785" s="322" t="s">
        <v>6998</v>
      </c>
      <c r="E785" s="412">
        <v>20000</v>
      </c>
      <c r="F785" s="317" t="s">
        <v>13050</v>
      </c>
      <c r="G785" s="322" t="s">
        <v>5954</v>
      </c>
      <c r="H785" s="346" t="s">
        <v>12968</v>
      </c>
      <c r="I785" s="346" t="s">
        <v>12968</v>
      </c>
      <c r="J785" s="316"/>
    </row>
    <row r="786" spans="1:10" s="333" customFormat="1" ht="24" x14ac:dyDescent="0.25">
      <c r="A786" s="317" t="s">
        <v>13049</v>
      </c>
      <c r="B786" s="322" t="s">
        <v>6999</v>
      </c>
      <c r="C786" s="322" t="s">
        <v>1025</v>
      </c>
      <c r="D786" s="322" t="s">
        <v>6998</v>
      </c>
      <c r="E786" s="412">
        <v>20000</v>
      </c>
      <c r="F786" s="317" t="s">
        <v>13048</v>
      </c>
      <c r="G786" s="322" t="s">
        <v>5954</v>
      </c>
      <c r="H786" s="346" t="s">
        <v>12968</v>
      </c>
      <c r="I786" s="346" t="s">
        <v>12968</v>
      </c>
      <c r="J786" s="316"/>
    </row>
    <row r="787" spans="1:10" s="333" customFormat="1" ht="24" x14ac:dyDescent="0.25">
      <c r="A787" s="317" t="s">
        <v>13047</v>
      </c>
      <c r="B787" s="322" t="s">
        <v>6999</v>
      </c>
      <c r="C787" s="322" t="s">
        <v>1025</v>
      </c>
      <c r="D787" s="322" t="s">
        <v>6998</v>
      </c>
      <c r="E787" s="412">
        <v>20000</v>
      </c>
      <c r="F787" s="317" t="s">
        <v>13046</v>
      </c>
      <c r="G787" s="322" t="s">
        <v>5954</v>
      </c>
      <c r="H787" s="346" t="s">
        <v>12968</v>
      </c>
      <c r="I787" s="346" t="s">
        <v>12968</v>
      </c>
      <c r="J787" s="316"/>
    </row>
    <row r="788" spans="1:10" s="333" customFormat="1" ht="24" x14ac:dyDescent="0.25">
      <c r="A788" s="317" t="s">
        <v>13045</v>
      </c>
      <c r="B788" s="322" t="s">
        <v>6999</v>
      </c>
      <c r="C788" s="322" t="s">
        <v>1025</v>
      </c>
      <c r="D788" s="322" t="s">
        <v>6998</v>
      </c>
      <c r="E788" s="412">
        <v>20000</v>
      </c>
      <c r="F788" s="317" t="s">
        <v>13044</v>
      </c>
      <c r="G788" s="322" t="s">
        <v>5954</v>
      </c>
      <c r="H788" s="346" t="s">
        <v>12968</v>
      </c>
      <c r="I788" s="346" t="s">
        <v>12968</v>
      </c>
      <c r="J788" s="316"/>
    </row>
    <row r="789" spans="1:10" s="333" customFormat="1" ht="24" x14ac:dyDescent="0.25">
      <c r="A789" s="317" t="s">
        <v>13043</v>
      </c>
      <c r="B789" s="322" t="s">
        <v>6999</v>
      </c>
      <c r="C789" s="322" t="s">
        <v>1025</v>
      </c>
      <c r="D789" s="322" t="s">
        <v>6998</v>
      </c>
      <c r="E789" s="412">
        <v>20000</v>
      </c>
      <c r="F789" s="317" t="s">
        <v>13042</v>
      </c>
      <c r="G789" s="322" t="s">
        <v>5954</v>
      </c>
      <c r="H789" s="346" t="s">
        <v>12968</v>
      </c>
      <c r="I789" s="346" t="s">
        <v>12968</v>
      </c>
      <c r="J789" s="316"/>
    </row>
    <row r="790" spans="1:10" s="333" customFormat="1" ht="24" x14ac:dyDescent="0.25">
      <c r="A790" s="317" t="s">
        <v>13041</v>
      </c>
      <c r="B790" s="322" t="s">
        <v>6999</v>
      </c>
      <c r="C790" s="322" t="s">
        <v>1025</v>
      </c>
      <c r="D790" s="322" t="s">
        <v>6998</v>
      </c>
      <c r="E790" s="412">
        <v>20000</v>
      </c>
      <c r="F790" s="317" t="s">
        <v>13040</v>
      </c>
      <c r="G790" s="322" t="s">
        <v>5954</v>
      </c>
      <c r="H790" s="346" t="s">
        <v>12968</v>
      </c>
      <c r="I790" s="346" t="s">
        <v>12968</v>
      </c>
      <c r="J790" s="316"/>
    </row>
    <row r="791" spans="1:10" s="333" customFormat="1" ht="24" x14ac:dyDescent="0.25">
      <c r="A791" s="317" t="s">
        <v>13039</v>
      </c>
      <c r="B791" s="322" t="s">
        <v>6999</v>
      </c>
      <c r="C791" s="322" t="s">
        <v>1025</v>
      </c>
      <c r="D791" s="322" t="s">
        <v>6998</v>
      </c>
      <c r="E791" s="412">
        <v>20000</v>
      </c>
      <c r="F791" s="317" t="s">
        <v>13038</v>
      </c>
      <c r="G791" s="322" t="s">
        <v>5954</v>
      </c>
      <c r="H791" s="346" t="s">
        <v>12968</v>
      </c>
      <c r="I791" s="346" t="s">
        <v>12968</v>
      </c>
      <c r="J791" s="316"/>
    </row>
    <row r="792" spans="1:10" s="333" customFormat="1" ht="24" x14ac:dyDescent="0.25">
      <c r="A792" s="317" t="s">
        <v>13037</v>
      </c>
      <c r="B792" s="322" t="s">
        <v>6999</v>
      </c>
      <c r="C792" s="322" t="s">
        <v>1025</v>
      </c>
      <c r="D792" s="322" t="s">
        <v>6998</v>
      </c>
      <c r="E792" s="412">
        <v>20000</v>
      </c>
      <c r="F792" s="317" t="s">
        <v>13036</v>
      </c>
      <c r="G792" s="322" t="s">
        <v>5954</v>
      </c>
      <c r="H792" s="346" t="s">
        <v>12968</v>
      </c>
      <c r="I792" s="346" t="s">
        <v>12968</v>
      </c>
      <c r="J792" s="316"/>
    </row>
    <row r="793" spans="1:10" s="333" customFormat="1" ht="24" x14ac:dyDescent="0.25">
      <c r="A793" s="317" t="s">
        <v>13035</v>
      </c>
      <c r="B793" s="322" t="s">
        <v>6999</v>
      </c>
      <c r="C793" s="322" t="s">
        <v>1025</v>
      </c>
      <c r="D793" s="322" t="s">
        <v>6998</v>
      </c>
      <c r="E793" s="412">
        <v>20000</v>
      </c>
      <c r="F793" s="317" t="s">
        <v>13034</v>
      </c>
      <c r="G793" s="322" t="s">
        <v>5954</v>
      </c>
      <c r="H793" s="346" t="s">
        <v>12968</v>
      </c>
      <c r="I793" s="346" t="s">
        <v>12968</v>
      </c>
      <c r="J793" s="316"/>
    </row>
    <row r="794" spans="1:10" s="333" customFormat="1" ht="24" x14ac:dyDescent="0.25">
      <c r="A794" s="317" t="s">
        <v>13033</v>
      </c>
      <c r="B794" s="322" t="s">
        <v>6999</v>
      </c>
      <c r="C794" s="322" t="s">
        <v>1025</v>
      </c>
      <c r="D794" s="322" t="s">
        <v>6998</v>
      </c>
      <c r="E794" s="412">
        <v>20000</v>
      </c>
      <c r="F794" s="317" t="s">
        <v>13032</v>
      </c>
      <c r="G794" s="322" t="s">
        <v>5954</v>
      </c>
      <c r="H794" s="346" t="s">
        <v>12968</v>
      </c>
      <c r="I794" s="346" t="s">
        <v>12968</v>
      </c>
      <c r="J794" s="316"/>
    </row>
    <row r="795" spans="1:10" s="333" customFormat="1" ht="24" x14ac:dyDescent="0.25">
      <c r="A795" s="317" t="s">
        <v>13031</v>
      </c>
      <c r="B795" s="322" t="s">
        <v>6999</v>
      </c>
      <c r="C795" s="322" t="s">
        <v>1025</v>
      </c>
      <c r="D795" s="322" t="s">
        <v>6998</v>
      </c>
      <c r="E795" s="412">
        <v>20000</v>
      </c>
      <c r="F795" s="317" t="s">
        <v>13030</v>
      </c>
      <c r="G795" s="322" t="s">
        <v>5954</v>
      </c>
      <c r="H795" s="346" t="s">
        <v>12968</v>
      </c>
      <c r="I795" s="346" t="s">
        <v>12968</v>
      </c>
      <c r="J795" s="316"/>
    </row>
    <row r="796" spans="1:10" s="333" customFormat="1" ht="24" x14ac:dyDescent="0.25">
      <c r="A796" s="317" t="s">
        <v>13029</v>
      </c>
      <c r="B796" s="322" t="s">
        <v>6999</v>
      </c>
      <c r="C796" s="322" t="s">
        <v>1025</v>
      </c>
      <c r="D796" s="322" t="s">
        <v>6998</v>
      </c>
      <c r="E796" s="412">
        <v>20000</v>
      </c>
      <c r="F796" s="317" t="s">
        <v>13028</v>
      </c>
      <c r="G796" s="322" t="s">
        <v>5954</v>
      </c>
      <c r="H796" s="346" t="s">
        <v>12968</v>
      </c>
      <c r="I796" s="346" t="s">
        <v>12968</v>
      </c>
      <c r="J796" s="316"/>
    </row>
    <row r="797" spans="1:10" s="333" customFormat="1" ht="24" x14ac:dyDescent="0.25">
      <c r="A797" s="317" t="s">
        <v>13027</v>
      </c>
      <c r="B797" s="322" t="s">
        <v>6999</v>
      </c>
      <c r="C797" s="322" t="s">
        <v>1025</v>
      </c>
      <c r="D797" s="322" t="s">
        <v>6998</v>
      </c>
      <c r="E797" s="412">
        <v>20000</v>
      </c>
      <c r="F797" s="317" t="s">
        <v>7228</v>
      </c>
      <c r="G797" s="322" t="s">
        <v>5954</v>
      </c>
      <c r="H797" s="346" t="s">
        <v>12968</v>
      </c>
      <c r="I797" s="346" t="s">
        <v>12968</v>
      </c>
      <c r="J797" s="316"/>
    </row>
    <row r="798" spans="1:10" s="333" customFormat="1" ht="24" x14ac:dyDescent="0.25">
      <c r="A798" s="317" t="s">
        <v>13026</v>
      </c>
      <c r="B798" s="322" t="s">
        <v>6999</v>
      </c>
      <c r="C798" s="322" t="s">
        <v>1025</v>
      </c>
      <c r="D798" s="322" t="s">
        <v>6998</v>
      </c>
      <c r="E798" s="412">
        <v>20000</v>
      </c>
      <c r="F798" s="317" t="s">
        <v>13025</v>
      </c>
      <c r="G798" s="322" t="s">
        <v>5954</v>
      </c>
      <c r="H798" s="346" t="s">
        <v>12968</v>
      </c>
      <c r="I798" s="346" t="s">
        <v>12968</v>
      </c>
      <c r="J798" s="316"/>
    </row>
    <row r="799" spans="1:10" s="333" customFormat="1" ht="24" x14ac:dyDescent="0.25">
      <c r="A799" s="317" t="s">
        <v>13024</v>
      </c>
      <c r="B799" s="322" t="s">
        <v>6999</v>
      </c>
      <c r="C799" s="322" t="s">
        <v>1025</v>
      </c>
      <c r="D799" s="322" t="s">
        <v>6998</v>
      </c>
      <c r="E799" s="412">
        <v>20000</v>
      </c>
      <c r="F799" s="317" t="s">
        <v>13023</v>
      </c>
      <c r="G799" s="322" t="s">
        <v>5954</v>
      </c>
      <c r="H799" s="346" t="s">
        <v>12968</v>
      </c>
      <c r="I799" s="346" t="s">
        <v>12968</v>
      </c>
      <c r="J799" s="316"/>
    </row>
    <row r="800" spans="1:10" s="333" customFormat="1" ht="24" x14ac:dyDescent="0.25">
      <c r="A800" s="317" t="s">
        <v>13022</v>
      </c>
      <c r="B800" s="322" t="s">
        <v>6999</v>
      </c>
      <c r="C800" s="322" t="s">
        <v>1025</v>
      </c>
      <c r="D800" s="322" t="s">
        <v>6998</v>
      </c>
      <c r="E800" s="412">
        <v>20000</v>
      </c>
      <c r="F800" s="317" t="s">
        <v>13021</v>
      </c>
      <c r="G800" s="322" t="s">
        <v>5954</v>
      </c>
      <c r="H800" s="346" t="s">
        <v>12968</v>
      </c>
      <c r="I800" s="346" t="s">
        <v>12968</v>
      </c>
      <c r="J800" s="316"/>
    </row>
    <row r="801" spans="1:10" s="333" customFormat="1" ht="24" x14ac:dyDescent="0.25">
      <c r="A801" s="317" t="s">
        <v>13020</v>
      </c>
      <c r="B801" s="322" t="s">
        <v>6999</v>
      </c>
      <c r="C801" s="322" t="s">
        <v>1025</v>
      </c>
      <c r="D801" s="322" t="s">
        <v>6998</v>
      </c>
      <c r="E801" s="412">
        <v>20000</v>
      </c>
      <c r="F801" s="317" t="s">
        <v>13019</v>
      </c>
      <c r="G801" s="322" t="s">
        <v>5954</v>
      </c>
      <c r="H801" s="346" t="s">
        <v>12968</v>
      </c>
      <c r="I801" s="346" t="s">
        <v>12968</v>
      </c>
      <c r="J801" s="316"/>
    </row>
    <row r="802" spans="1:10" s="333" customFormat="1" ht="24" x14ac:dyDescent="0.25">
      <c r="A802" s="317" t="s">
        <v>13018</v>
      </c>
      <c r="B802" s="322" t="s">
        <v>6999</v>
      </c>
      <c r="C802" s="322" t="s">
        <v>1025</v>
      </c>
      <c r="D802" s="322" t="s">
        <v>6998</v>
      </c>
      <c r="E802" s="412">
        <v>20000</v>
      </c>
      <c r="F802" s="317" t="s">
        <v>13017</v>
      </c>
      <c r="G802" s="322" t="s">
        <v>5954</v>
      </c>
      <c r="H802" s="346" t="s">
        <v>12968</v>
      </c>
      <c r="I802" s="346" t="s">
        <v>12968</v>
      </c>
      <c r="J802" s="316"/>
    </row>
    <row r="803" spans="1:10" s="333" customFormat="1" ht="24" x14ac:dyDescent="0.25">
      <c r="A803" s="317" t="s">
        <v>13016</v>
      </c>
      <c r="B803" s="322" t="s">
        <v>6999</v>
      </c>
      <c r="C803" s="322" t="s">
        <v>1025</v>
      </c>
      <c r="D803" s="322" t="s">
        <v>6998</v>
      </c>
      <c r="E803" s="412">
        <v>20000</v>
      </c>
      <c r="F803" s="317" t="s">
        <v>13015</v>
      </c>
      <c r="G803" s="322" t="s">
        <v>5954</v>
      </c>
      <c r="H803" s="346" t="s">
        <v>12968</v>
      </c>
      <c r="I803" s="346" t="s">
        <v>12968</v>
      </c>
      <c r="J803" s="316"/>
    </row>
    <row r="804" spans="1:10" s="333" customFormat="1" ht="24" x14ac:dyDescent="0.25">
      <c r="A804" s="317" t="s">
        <v>13014</v>
      </c>
      <c r="B804" s="322" t="s">
        <v>6999</v>
      </c>
      <c r="C804" s="322" t="s">
        <v>1025</v>
      </c>
      <c r="D804" s="322" t="s">
        <v>6998</v>
      </c>
      <c r="E804" s="412">
        <v>20000</v>
      </c>
      <c r="F804" s="317" t="s">
        <v>13013</v>
      </c>
      <c r="G804" s="322" t="s">
        <v>5954</v>
      </c>
      <c r="H804" s="346" t="s">
        <v>12968</v>
      </c>
      <c r="I804" s="346" t="s">
        <v>12968</v>
      </c>
      <c r="J804" s="316"/>
    </row>
    <row r="805" spans="1:10" s="333" customFormat="1" ht="24" x14ac:dyDescent="0.25">
      <c r="A805" s="317" t="s">
        <v>13012</v>
      </c>
      <c r="B805" s="322" t="s">
        <v>6999</v>
      </c>
      <c r="C805" s="322" t="s">
        <v>1025</v>
      </c>
      <c r="D805" s="322" t="s">
        <v>6998</v>
      </c>
      <c r="E805" s="412">
        <v>20000</v>
      </c>
      <c r="F805" s="317" t="s">
        <v>13011</v>
      </c>
      <c r="G805" s="322" t="s">
        <v>5954</v>
      </c>
      <c r="H805" s="346" t="s">
        <v>12968</v>
      </c>
      <c r="I805" s="346" t="s">
        <v>12968</v>
      </c>
      <c r="J805" s="316"/>
    </row>
    <row r="806" spans="1:10" s="333" customFormat="1" ht="24" x14ac:dyDescent="0.25">
      <c r="A806" s="317" t="s">
        <v>13010</v>
      </c>
      <c r="B806" s="322" t="s">
        <v>6999</v>
      </c>
      <c r="C806" s="322" t="s">
        <v>1025</v>
      </c>
      <c r="D806" s="322" t="s">
        <v>6998</v>
      </c>
      <c r="E806" s="412">
        <v>20000</v>
      </c>
      <c r="F806" s="317" t="s">
        <v>13009</v>
      </c>
      <c r="G806" s="322" t="s">
        <v>5954</v>
      </c>
      <c r="H806" s="346" t="s">
        <v>12968</v>
      </c>
      <c r="I806" s="346" t="s">
        <v>12968</v>
      </c>
      <c r="J806" s="316"/>
    </row>
    <row r="807" spans="1:10" s="333" customFormat="1" ht="24" x14ac:dyDescent="0.25">
      <c r="A807" s="317" t="s">
        <v>13008</v>
      </c>
      <c r="B807" s="322" t="s">
        <v>6999</v>
      </c>
      <c r="C807" s="322" t="s">
        <v>1025</v>
      </c>
      <c r="D807" s="322" t="s">
        <v>6998</v>
      </c>
      <c r="E807" s="412">
        <v>20000</v>
      </c>
      <c r="F807" s="317" t="s">
        <v>13007</v>
      </c>
      <c r="G807" s="322" t="s">
        <v>5954</v>
      </c>
      <c r="H807" s="346" t="s">
        <v>12968</v>
      </c>
      <c r="I807" s="346" t="s">
        <v>12968</v>
      </c>
      <c r="J807" s="316"/>
    </row>
    <row r="808" spans="1:10" s="333" customFormat="1" ht="24" x14ac:dyDescent="0.25">
      <c r="A808" s="317" t="s">
        <v>13006</v>
      </c>
      <c r="B808" s="322" t="s">
        <v>6999</v>
      </c>
      <c r="C808" s="322" t="s">
        <v>1025</v>
      </c>
      <c r="D808" s="322" t="s">
        <v>6998</v>
      </c>
      <c r="E808" s="412">
        <v>20000</v>
      </c>
      <c r="F808" s="317" t="s">
        <v>13005</v>
      </c>
      <c r="G808" s="322" t="s">
        <v>5954</v>
      </c>
      <c r="H808" s="346" t="s">
        <v>12968</v>
      </c>
      <c r="I808" s="346" t="s">
        <v>12968</v>
      </c>
      <c r="J808" s="316"/>
    </row>
    <row r="809" spans="1:10" s="333" customFormat="1" ht="24" x14ac:dyDescent="0.25">
      <c r="A809" s="317" t="s">
        <v>13004</v>
      </c>
      <c r="B809" s="322" t="s">
        <v>6999</v>
      </c>
      <c r="C809" s="322" t="s">
        <v>1025</v>
      </c>
      <c r="D809" s="322" t="s">
        <v>6998</v>
      </c>
      <c r="E809" s="412">
        <v>20000</v>
      </c>
      <c r="F809" s="317" t="s">
        <v>13003</v>
      </c>
      <c r="G809" s="322" t="s">
        <v>5954</v>
      </c>
      <c r="H809" s="346" t="s">
        <v>12968</v>
      </c>
      <c r="I809" s="346" t="s">
        <v>12968</v>
      </c>
      <c r="J809" s="316"/>
    </row>
    <row r="810" spans="1:10" s="333" customFormat="1" ht="24" x14ac:dyDescent="0.25">
      <c r="A810" s="317" t="s">
        <v>13002</v>
      </c>
      <c r="B810" s="322" t="s">
        <v>6999</v>
      </c>
      <c r="C810" s="322" t="s">
        <v>1025</v>
      </c>
      <c r="D810" s="322" t="s">
        <v>6998</v>
      </c>
      <c r="E810" s="412">
        <v>20000</v>
      </c>
      <c r="F810" s="317" t="s">
        <v>13001</v>
      </c>
      <c r="G810" s="322" t="s">
        <v>5954</v>
      </c>
      <c r="H810" s="346" t="s">
        <v>12968</v>
      </c>
      <c r="I810" s="346" t="s">
        <v>12968</v>
      </c>
      <c r="J810" s="316"/>
    </row>
    <row r="811" spans="1:10" s="333" customFormat="1" ht="24" x14ac:dyDescent="0.25">
      <c r="A811" s="317" t="s">
        <v>13000</v>
      </c>
      <c r="B811" s="322" t="s">
        <v>6999</v>
      </c>
      <c r="C811" s="322" t="s">
        <v>1025</v>
      </c>
      <c r="D811" s="322" t="s">
        <v>6998</v>
      </c>
      <c r="E811" s="412">
        <v>20000</v>
      </c>
      <c r="F811" s="317" t="s">
        <v>12999</v>
      </c>
      <c r="G811" s="322" t="s">
        <v>5954</v>
      </c>
      <c r="H811" s="346" t="s">
        <v>12968</v>
      </c>
      <c r="I811" s="346" t="s">
        <v>12968</v>
      </c>
      <c r="J811" s="316"/>
    </row>
    <row r="812" spans="1:10" s="333" customFormat="1" ht="24" x14ac:dyDescent="0.25">
      <c r="A812" s="317" t="s">
        <v>12998</v>
      </c>
      <c r="B812" s="322" t="s">
        <v>6999</v>
      </c>
      <c r="C812" s="322" t="s">
        <v>1025</v>
      </c>
      <c r="D812" s="322" t="s">
        <v>6998</v>
      </c>
      <c r="E812" s="412">
        <v>20000</v>
      </c>
      <c r="F812" s="317" t="s">
        <v>12997</v>
      </c>
      <c r="G812" s="322" t="s">
        <v>5954</v>
      </c>
      <c r="H812" s="346" t="s">
        <v>12968</v>
      </c>
      <c r="I812" s="346" t="s">
        <v>12968</v>
      </c>
      <c r="J812" s="316"/>
    </row>
    <row r="813" spans="1:10" s="333" customFormat="1" ht="24" x14ac:dyDescent="0.25">
      <c r="A813" s="317" t="s">
        <v>12996</v>
      </c>
      <c r="B813" s="322" t="s">
        <v>6999</v>
      </c>
      <c r="C813" s="322" t="s">
        <v>1025</v>
      </c>
      <c r="D813" s="322" t="s">
        <v>6998</v>
      </c>
      <c r="E813" s="412">
        <v>20000</v>
      </c>
      <c r="F813" s="317" t="s">
        <v>12995</v>
      </c>
      <c r="G813" s="322" t="s">
        <v>5954</v>
      </c>
      <c r="H813" s="346" t="s">
        <v>12968</v>
      </c>
      <c r="I813" s="346" t="s">
        <v>12968</v>
      </c>
      <c r="J813" s="316"/>
    </row>
    <row r="814" spans="1:10" s="333" customFormat="1" ht="24" x14ac:dyDescent="0.25">
      <c r="A814" s="317" t="s">
        <v>12994</v>
      </c>
      <c r="B814" s="322" t="s">
        <v>6999</v>
      </c>
      <c r="C814" s="322" t="s">
        <v>1025</v>
      </c>
      <c r="D814" s="322" t="s">
        <v>6998</v>
      </c>
      <c r="E814" s="412">
        <v>20000</v>
      </c>
      <c r="F814" s="317" t="s">
        <v>12993</v>
      </c>
      <c r="G814" s="322" t="s">
        <v>5954</v>
      </c>
      <c r="H814" s="346" t="s">
        <v>12968</v>
      </c>
      <c r="I814" s="346" t="s">
        <v>12968</v>
      </c>
      <c r="J814" s="316"/>
    </row>
    <row r="815" spans="1:10" s="333" customFormat="1" ht="24" x14ac:dyDescent="0.25">
      <c r="A815" s="317" t="s">
        <v>12992</v>
      </c>
      <c r="B815" s="322" t="s">
        <v>6999</v>
      </c>
      <c r="C815" s="322" t="s">
        <v>1025</v>
      </c>
      <c r="D815" s="322" t="s">
        <v>6998</v>
      </c>
      <c r="E815" s="412">
        <v>20000</v>
      </c>
      <c r="F815" s="317" t="s">
        <v>12991</v>
      </c>
      <c r="G815" s="322" t="s">
        <v>5954</v>
      </c>
      <c r="H815" s="346" t="s">
        <v>12968</v>
      </c>
      <c r="I815" s="346" t="s">
        <v>12968</v>
      </c>
      <c r="J815" s="316"/>
    </row>
    <row r="816" spans="1:10" s="333" customFormat="1" ht="24" x14ac:dyDescent="0.25">
      <c r="A816" s="317" t="s">
        <v>12990</v>
      </c>
      <c r="B816" s="322" t="s">
        <v>6999</v>
      </c>
      <c r="C816" s="322" t="s">
        <v>1025</v>
      </c>
      <c r="D816" s="322" t="s">
        <v>6998</v>
      </c>
      <c r="E816" s="412">
        <v>20000</v>
      </c>
      <c r="F816" s="317" t="s">
        <v>12989</v>
      </c>
      <c r="G816" s="322" t="s">
        <v>5954</v>
      </c>
      <c r="H816" s="346" t="s">
        <v>12968</v>
      </c>
      <c r="I816" s="346" t="s">
        <v>12968</v>
      </c>
      <c r="J816" s="316"/>
    </row>
    <row r="817" spans="1:10" s="333" customFormat="1" ht="24" x14ac:dyDescent="0.25">
      <c r="A817" s="317" t="s">
        <v>12988</v>
      </c>
      <c r="B817" s="322" t="s">
        <v>6999</v>
      </c>
      <c r="C817" s="322" t="s">
        <v>1025</v>
      </c>
      <c r="D817" s="322" t="s">
        <v>6998</v>
      </c>
      <c r="E817" s="412">
        <v>20000</v>
      </c>
      <c r="F817" s="317" t="s">
        <v>12987</v>
      </c>
      <c r="G817" s="322" t="s">
        <v>5954</v>
      </c>
      <c r="H817" s="346" t="s">
        <v>12968</v>
      </c>
      <c r="I817" s="346" t="s">
        <v>12968</v>
      </c>
      <c r="J817" s="316"/>
    </row>
    <row r="818" spans="1:10" s="333" customFormat="1" ht="24" x14ac:dyDescent="0.25">
      <c r="A818" s="317" t="s">
        <v>12986</v>
      </c>
      <c r="B818" s="322" t="s">
        <v>6999</v>
      </c>
      <c r="C818" s="322" t="s">
        <v>1025</v>
      </c>
      <c r="D818" s="322" t="s">
        <v>6998</v>
      </c>
      <c r="E818" s="412">
        <v>20000</v>
      </c>
      <c r="F818" s="317" t="s">
        <v>12985</v>
      </c>
      <c r="G818" s="322" t="s">
        <v>5954</v>
      </c>
      <c r="H818" s="346" t="s">
        <v>12968</v>
      </c>
      <c r="I818" s="346" t="s">
        <v>12968</v>
      </c>
      <c r="J818" s="316"/>
    </row>
    <row r="819" spans="1:10" s="333" customFormat="1" ht="24" x14ac:dyDescent="0.25">
      <c r="A819" s="317" t="s">
        <v>12984</v>
      </c>
      <c r="B819" s="322" t="s">
        <v>6999</v>
      </c>
      <c r="C819" s="322" t="s">
        <v>1025</v>
      </c>
      <c r="D819" s="322" t="s">
        <v>6998</v>
      </c>
      <c r="E819" s="412">
        <v>20000</v>
      </c>
      <c r="F819" s="317" t="s">
        <v>12983</v>
      </c>
      <c r="G819" s="322" t="s">
        <v>5954</v>
      </c>
      <c r="H819" s="346" t="s">
        <v>12968</v>
      </c>
      <c r="I819" s="346" t="s">
        <v>12968</v>
      </c>
      <c r="J819" s="316"/>
    </row>
    <row r="820" spans="1:10" s="333" customFormat="1" ht="24" x14ac:dyDescent="0.25">
      <c r="A820" s="317" t="s">
        <v>12982</v>
      </c>
      <c r="B820" s="322" t="s">
        <v>6999</v>
      </c>
      <c r="C820" s="322" t="s">
        <v>1025</v>
      </c>
      <c r="D820" s="322" t="s">
        <v>6998</v>
      </c>
      <c r="E820" s="412">
        <v>20000</v>
      </c>
      <c r="F820" s="317" t="s">
        <v>12981</v>
      </c>
      <c r="G820" s="322" t="s">
        <v>5954</v>
      </c>
      <c r="H820" s="346" t="s">
        <v>12968</v>
      </c>
      <c r="I820" s="346" t="s">
        <v>12968</v>
      </c>
      <c r="J820" s="316"/>
    </row>
    <row r="821" spans="1:10" s="333" customFormat="1" ht="24" x14ac:dyDescent="0.25">
      <c r="A821" s="317" t="s">
        <v>12980</v>
      </c>
      <c r="B821" s="322" t="s">
        <v>6999</v>
      </c>
      <c r="C821" s="322" t="s">
        <v>1025</v>
      </c>
      <c r="D821" s="322" t="s">
        <v>6998</v>
      </c>
      <c r="E821" s="412">
        <v>20000</v>
      </c>
      <c r="F821" s="317" t="s">
        <v>12979</v>
      </c>
      <c r="G821" s="322" t="s">
        <v>5954</v>
      </c>
      <c r="H821" s="346" t="s">
        <v>12968</v>
      </c>
      <c r="I821" s="346" t="s">
        <v>12968</v>
      </c>
      <c r="J821" s="316"/>
    </row>
    <row r="822" spans="1:10" s="333" customFormat="1" ht="24" x14ac:dyDescent="0.25">
      <c r="A822" s="317" t="s">
        <v>12978</v>
      </c>
      <c r="B822" s="322" t="s">
        <v>6999</v>
      </c>
      <c r="C822" s="322" t="s">
        <v>1025</v>
      </c>
      <c r="D822" s="322" t="s">
        <v>6998</v>
      </c>
      <c r="E822" s="412">
        <v>20000</v>
      </c>
      <c r="F822" s="317" t="s">
        <v>12977</v>
      </c>
      <c r="G822" s="322" t="s">
        <v>5954</v>
      </c>
      <c r="H822" s="346" t="s">
        <v>12968</v>
      </c>
      <c r="I822" s="346" t="s">
        <v>12968</v>
      </c>
      <c r="J822" s="316"/>
    </row>
    <row r="823" spans="1:10" s="333" customFormat="1" ht="24" x14ac:dyDescent="0.25">
      <c r="A823" s="317" t="s">
        <v>12976</v>
      </c>
      <c r="B823" s="322" t="s">
        <v>6999</v>
      </c>
      <c r="C823" s="322" t="s">
        <v>1025</v>
      </c>
      <c r="D823" s="322" t="s">
        <v>6998</v>
      </c>
      <c r="E823" s="412">
        <v>20000</v>
      </c>
      <c r="F823" s="317" t="s">
        <v>12975</v>
      </c>
      <c r="G823" s="322" t="s">
        <v>5954</v>
      </c>
      <c r="H823" s="346" t="s">
        <v>12968</v>
      </c>
      <c r="I823" s="346" t="s">
        <v>12968</v>
      </c>
      <c r="J823" s="316"/>
    </row>
    <row r="824" spans="1:10" s="333" customFormat="1" ht="24" x14ac:dyDescent="0.25">
      <c r="A824" s="317" t="s">
        <v>12974</v>
      </c>
      <c r="B824" s="322" t="s">
        <v>6999</v>
      </c>
      <c r="C824" s="322" t="s">
        <v>1025</v>
      </c>
      <c r="D824" s="322" t="s">
        <v>6998</v>
      </c>
      <c r="E824" s="412">
        <v>20000</v>
      </c>
      <c r="F824" s="317" t="s">
        <v>12973</v>
      </c>
      <c r="G824" s="322" t="s">
        <v>5954</v>
      </c>
      <c r="H824" s="346" t="s">
        <v>12968</v>
      </c>
      <c r="I824" s="346" t="s">
        <v>12968</v>
      </c>
      <c r="J824" s="316"/>
    </row>
    <row r="825" spans="1:10" s="333" customFormat="1" ht="24" x14ac:dyDescent="0.25">
      <c r="A825" s="317" t="s">
        <v>12972</v>
      </c>
      <c r="B825" s="322" t="s">
        <v>6999</v>
      </c>
      <c r="C825" s="322" t="s">
        <v>1025</v>
      </c>
      <c r="D825" s="322" t="s">
        <v>6998</v>
      </c>
      <c r="E825" s="412">
        <v>20000</v>
      </c>
      <c r="F825" s="317" t="s">
        <v>12971</v>
      </c>
      <c r="G825" s="322" t="s">
        <v>5954</v>
      </c>
      <c r="H825" s="346" t="s">
        <v>12968</v>
      </c>
      <c r="I825" s="346" t="s">
        <v>12968</v>
      </c>
      <c r="J825" s="316"/>
    </row>
    <row r="826" spans="1:10" s="333" customFormat="1" ht="24" x14ac:dyDescent="0.25">
      <c r="A826" s="317" t="s">
        <v>12970</v>
      </c>
      <c r="B826" s="322" t="s">
        <v>6999</v>
      </c>
      <c r="C826" s="322" t="s">
        <v>1025</v>
      </c>
      <c r="D826" s="322" t="s">
        <v>6998</v>
      </c>
      <c r="E826" s="412">
        <v>20000</v>
      </c>
      <c r="F826" s="317" t="s">
        <v>12969</v>
      </c>
      <c r="G826" s="322" t="s">
        <v>5954</v>
      </c>
      <c r="H826" s="346" t="s">
        <v>12968</v>
      </c>
      <c r="I826" s="346" t="s">
        <v>12968</v>
      </c>
      <c r="J826" s="316"/>
    </row>
    <row r="827" spans="1:10" s="333" customFormat="1" ht="24" x14ac:dyDescent="0.25">
      <c r="A827" s="317" t="s">
        <v>12967</v>
      </c>
      <c r="B827" s="322" t="s">
        <v>6999</v>
      </c>
      <c r="C827" s="322" t="s">
        <v>1025</v>
      </c>
      <c r="D827" s="322" t="s">
        <v>6998</v>
      </c>
      <c r="E827" s="412">
        <v>20000</v>
      </c>
      <c r="F827" s="317" t="s">
        <v>12966</v>
      </c>
      <c r="G827" s="322" t="s">
        <v>5954</v>
      </c>
      <c r="H827" s="346" t="s">
        <v>12963</v>
      </c>
      <c r="I827" s="346" t="s">
        <v>12963</v>
      </c>
      <c r="J827" s="316"/>
    </row>
    <row r="828" spans="1:10" s="333" customFormat="1" ht="24" x14ac:dyDescent="0.25">
      <c r="A828" s="317" t="s">
        <v>12965</v>
      </c>
      <c r="B828" s="322" t="s">
        <v>6999</v>
      </c>
      <c r="C828" s="322" t="s">
        <v>1025</v>
      </c>
      <c r="D828" s="322" t="s">
        <v>6998</v>
      </c>
      <c r="E828" s="412">
        <v>20000</v>
      </c>
      <c r="F828" s="317" t="s">
        <v>12964</v>
      </c>
      <c r="G828" s="322" t="s">
        <v>5954</v>
      </c>
      <c r="H828" s="346" t="s">
        <v>12963</v>
      </c>
      <c r="I828" s="346" t="s">
        <v>12963</v>
      </c>
      <c r="J828" s="316"/>
    </row>
    <row r="829" spans="1:10" s="333" customFormat="1" ht="24" x14ac:dyDescent="0.25">
      <c r="A829" s="317" t="s">
        <v>12962</v>
      </c>
      <c r="B829" s="322" t="s">
        <v>6999</v>
      </c>
      <c r="C829" s="322" t="s">
        <v>1025</v>
      </c>
      <c r="D829" s="322" t="s">
        <v>6998</v>
      </c>
      <c r="E829" s="412">
        <v>20000</v>
      </c>
      <c r="F829" s="317" t="s">
        <v>7156</v>
      </c>
      <c r="G829" s="322" t="s">
        <v>5954</v>
      </c>
      <c r="H829" s="346" t="s">
        <v>12959</v>
      </c>
      <c r="I829" s="346" t="s">
        <v>12959</v>
      </c>
      <c r="J829" s="316"/>
    </row>
    <row r="830" spans="1:10" s="333" customFormat="1" ht="24" x14ac:dyDescent="0.25">
      <c r="A830" s="317" t="s">
        <v>12961</v>
      </c>
      <c r="B830" s="322" t="s">
        <v>6999</v>
      </c>
      <c r="C830" s="322" t="s">
        <v>1025</v>
      </c>
      <c r="D830" s="322" t="s">
        <v>6998</v>
      </c>
      <c r="E830" s="412">
        <v>20000</v>
      </c>
      <c r="F830" s="317" t="s">
        <v>12960</v>
      </c>
      <c r="G830" s="322" t="s">
        <v>5954</v>
      </c>
      <c r="H830" s="346" t="s">
        <v>12959</v>
      </c>
      <c r="I830" s="346" t="s">
        <v>12959</v>
      </c>
      <c r="J830" s="316"/>
    </row>
    <row r="831" spans="1:10" s="333" customFormat="1" ht="24" x14ac:dyDescent="0.25">
      <c r="A831" s="317" t="s">
        <v>12958</v>
      </c>
      <c r="B831" s="322" t="s">
        <v>6999</v>
      </c>
      <c r="C831" s="322" t="s">
        <v>1025</v>
      </c>
      <c r="D831" s="322" t="s">
        <v>6998</v>
      </c>
      <c r="E831" s="412">
        <v>20000</v>
      </c>
      <c r="F831" s="317" t="s">
        <v>12957</v>
      </c>
      <c r="G831" s="322" t="s">
        <v>5954</v>
      </c>
      <c r="H831" s="346" t="s">
        <v>12956</v>
      </c>
      <c r="I831" s="346" t="s">
        <v>12956</v>
      </c>
      <c r="J831" s="316"/>
    </row>
    <row r="832" spans="1:10" s="333" customFormat="1" ht="24" x14ac:dyDescent="0.25">
      <c r="A832" s="317" t="s">
        <v>12955</v>
      </c>
      <c r="B832" s="322" t="s">
        <v>6999</v>
      </c>
      <c r="C832" s="322" t="s">
        <v>1025</v>
      </c>
      <c r="D832" s="322" t="s">
        <v>6998</v>
      </c>
      <c r="E832" s="412">
        <v>19710</v>
      </c>
      <c r="F832" s="317" t="s">
        <v>7044</v>
      </c>
      <c r="G832" s="322" t="s">
        <v>5954</v>
      </c>
      <c r="H832" s="346" t="s">
        <v>12954</v>
      </c>
      <c r="I832" s="346" t="s">
        <v>12954</v>
      </c>
      <c r="J832" s="316"/>
    </row>
    <row r="833" spans="1:10" s="333" customFormat="1" ht="24" x14ac:dyDescent="0.25">
      <c r="A833" s="317" t="s">
        <v>12953</v>
      </c>
      <c r="B833" s="322" t="s">
        <v>6999</v>
      </c>
      <c r="C833" s="322" t="s">
        <v>1025</v>
      </c>
      <c r="D833" s="322" t="s">
        <v>6998</v>
      </c>
      <c r="E833" s="412">
        <v>19500</v>
      </c>
      <c r="F833" s="317" t="s">
        <v>7234</v>
      </c>
      <c r="G833" s="322" t="s">
        <v>5954</v>
      </c>
      <c r="H833" s="346" t="s">
        <v>12937</v>
      </c>
      <c r="I833" s="346" t="s">
        <v>12937</v>
      </c>
      <c r="J833" s="316"/>
    </row>
    <row r="834" spans="1:10" s="333" customFormat="1" x14ac:dyDescent="0.25">
      <c r="A834" s="317" t="s">
        <v>12952</v>
      </c>
      <c r="B834" s="322" t="s">
        <v>6999</v>
      </c>
      <c r="C834" s="322" t="s">
        <v>1025</v>
      </c>
      <c r="D834" s="322" t="s">
        <v>6998</v>
      </c>
      <c r="E834" s="412">
        <v>19500</v>
      </c>
      <c r="F834" s="317" t="s">
        <v>12951</v>
      </c>
      <c r="G834" s="322" t="s">
        <v>5954</v>
      </c>
      <c r="H834" s="346" t="s">
        <v>12950</v>
      </c>
      <c r="I834" s="346" t="s">
        <v>12950</v>
      </c>
      <c r="J834" s="316"/>
    </row>
    <row r="835" spans="1:10" s="333" customFormat="1" ht="24" x14ac:dyDescent="0.25">
      <c r="A835" s="317" t="s">
        <v>12949</v>
      </c>
      <c r="B835" s="322" t="s">
        <v>6999</v>
      </c>
      <c r="C835" s="322" t="s">
        <v>1025</v>
      </c>
      <c r="D835" s="322" t="s">
        <v>6998</v>
      </c>
      <c r="E835" s="412">
        <v>18933.330000000002</v>
      </c>
      <c r="F835" s="317" t="s">
        <v>7263</v>
      </c>
      <c r="G835" s="322" t="s">
        <v>5954</v>
      </c>
      <c r="H835" s="346" t="s">
        <v>12944</v>
      </c>
      <c r="I835" s="346" t="s">
        <v>12944</v>
      </c>
      <c r="J835" s="316"/>
    </row>
    <row r="836" spans="1:10" s="333" customFormat="1" ht="24" x14ac:dyDescent="0.25">
      <c r="A836" s="317" t="s">
        <v>12948</v>
      </c>
      <c r="B836" s="322" t="s">
        <v>6999</v>
      </c>
      <c r="C836" s="322" t="s">
        <v>1025</v>
      </c>
      <c r="D836" s="322" t="s">
        <v>6998</v>
      </c>
      <c r="E836" s="412">
        <v>18600</v>
      </c>
      <c r="F836" s="317" t="s">
        <v>12947</v>
      </c>
      <c r="G836" s="322" t="s">
        <v>5954</v>
      </c>
      <c r="H836" s="346" t="s">
        <v>12648</v>
      </c>
      <c r="I836" s="346" t="s">
        <v>12648</v>
      </c>
      <c r="J836" s="316"/>
    </row>
    <row r="837" spans="1:10" s="333" customFormat="1" ht="24" x14ac:dyDescent="0.25">
      <c r="A837" s="317" t="s">
        <v>12946</v>
      </c>
      <c r="B837" s="322" t="s">
        <v>6999</v>
      </c>
      <c r="C837" s="322" t="s">
        <v>1025</v>
      </c>
      <c r="D837" s="322" t="s">
        <v>6998</v>
      </c>
      <c r="E837" s="412">
        <v>18433.27</v>
      </c>
      <c r="F837" s="317" t="s">
        <v>12945</v>
      </c>
      <c r="G837" s="322" t="s">
        <v>5954</v>
      </c>
      <c r="H837" s="346" t="s">
        <v>12944</v>
      </c>
      <c r="I837" s="346" t="s">
        <v>12944</v>
      </c>
      <c r="J837" s="316"/>
    </row>
    <row r="838" spans="1:10" s="333" customFormat="1" ht="24" x14ac:dyDescent="0.25">
      <c r="A838" s="317" t="s">
        <v>12943</v>
      </c>
      <c r="B838" s="322" t="s">
        <v>6999</v>
      </c>
      <c r="C838" s="322" t="s">
        <v>1025</v>
      </c>
      <c r="D838" s="322" t="s">
        <v>6998</v>
      </c>
      <c r="E838" s="412">
        <v>18000</v>
      </c>
      <c r="F838" s="317" t="s">
        <v>7207</v>
      </c>
      <c r="G838" s="322" t="s">
        <v>5954</v>
      </c>
      <c r="H838" s="346" t="s">
        <v>12942</v>
      </c>
      <c r="I838" s="346" t="s">
        <v>12942</v>
      </c>
      <c r="J838" s="316"/>
    </row>
    <row r="839" spans="1:10" s="333" customFormat="1" ht="24" x14ac:dyDescent="0.25">
      <c r="A839" s="317" t="s">
        <v>12941</v>
      </c>
      <c r="B839" s="322" t="s">
        <v>6999</v>
      </c>
      <c r="C839" s="322" t="s">
        <v>1025</v>
      </c>
      <c r="D839" s="322" t="s">
        <v>6998</v>
      </c>
      <c r="E839" s="412">
        <v>18000</v>
      </c>
      <c r="F839" s="317" t="s">
        <v>7166</v>
      </c>
      <c r="G839" s="322" t="s">
        <v>5954</v>
      </c>
      <c r="H839" s="346" t="s">
        <v>12937</v>
      </c>
      <c r="I839" s="346" t="s">
        <v>12937</v>
      </c>
      <c r="J839" s="316"/>
    </row>
    <row r="840" spans="1:10" s="333" customFormat="1" ht="24" x14ac:dyDescent="0.25">
      <c r="A840" s="317" t="s">
        <v>12940</v>
      </c>
      <c r="B840" s="322" t="s">
        <v>6999</v>
      </c>
      <c r="C840" s="322" t="s">
        <v>1025</v>
      </c>
      <c r="D840" s="322" t="s">
        <v>6998</v>
      </c>
      <c r="E840" s="412">
        <v>18000</v>
      </c>
      <c r="F840" s="317" t="s">
        <v>7152</v>
      </c>
      <c r="G840" s="322" t="s">
        <v>5954</v>
      </c>
      <c r="H840" s="346" t="s">
        <v>12937</v>
      </c>
      <c r="I840" s="346" t="s">
        <v>12937</v>
      </c>
      <c r="J840" s="316"/>
    </row>
    <row r="841" spans="1:10" s="333" customFormat="1" ht="24" x14ac:dyDescent="0.25">
      <c r="A841" s="317" t="s">
        <v>12939</v>
      </c>
      <c r="B841" s="322" t="s">
        <v>6999</v>
      </c>
      <c r="C841" s="322" t="s">
        <v>1025</v>
      </c>
      <c r="D841" s="322" t="s">
        <v>6998</v>
      </c>
      <c r="E841" s="412">
        <v>18000</v>
      </c>
      <c r="F841" s="317" t="s">
        <v>7160</v>
      </c>
      <c r="G841" s="322" t="s">
        <v>5954</v>
      </c>
      <c r="H841" s="346" t="s">
        <v>12937</v>
      </c>
      <c r="I841" s="346" t="s">
        <v>12937</v>
      </c>
      <c r="J841" s="316"/>
    </row>
    <row r="842" spans="1:10" s="333" customFormat="1" ht="24" x14ac:dyDescent="0.25">
      <c r="A842" s="317" t="s">
        <v>12938</v>
      </c>
      <c r="B842" s="322" t="s">
        <v>6999</v>
      </c>
      <c r="C842" s="322" t="s">
        <v>1025</v>
      </c>
      <c r="D842" s="322" t="s">
        <v>6998</v>
      </c>
      <c r="E842" s="412">
        <v>18000</v>
      </c>
      <c r="F842" s="317" t="s">
        <v>7162</v>
      </c>
      <c r="G842" s="322" t="s">
        <v>5954</v>
      </c>
      <c r="H842" s="346" t="s">
        <v>12937</v>
      </c>
      <c r="I842" s="346" t="s">
        <v>12937</v>
      </c>
      <c r="J842" s="316"/>
    </row>
    <row r="843" spans="1:10" s="333" customFormat="1" ht="24" x14ac:dyDescent="0.25">
      <c r="A843" s="317" t="s">
        <v>12936</v>
      </c>
      <c r="B843" s="322" t="s">
        <v>6999</v>
      </c>
      <c r="C843" s="322" t="s">
        <v>1025</v>
      </c>
      <c r="D843" s="322" t="s">
        <v>6998</v>
      </c>
      <c r="E843" s="412">
        <v>18000</v>
      </c>
      <c r="F843" s="317" t="s">
        <v>12930</v>
      </c>
      <c r="G843" s="322" t="s">
        <v>5954</v>
      </c>
      <c r="H843" s="346" t="s">
        <v>12639</v>
      </c>
      <c r="I843" s="346" t="s">
        <v>12639</v>
      </c>
      <c r="J843" s="316"/>
    </row>
    <row r="844" spans="1:10" s="333" customFormat="1" ht="24" x14ac:dyDescent="0.25">
      <c r="A844" s="317" t="s">
        <v>12935</v>
      </c>
      <c r="B844" s="322" t="s">
        <v>6999</v>
      </c>
      <c r="C844" s="322" t="s">
        <v>1025</v>
      </c>
      <c r="D844" s="322" t="s">
        <v>6998</v>
      </c>
      <c r="E844" s="412">
        <v>18000</v>
      </c>
      <c r="F844" s="317" t="s">
        <v>7156</v>
      </c>
      <c r="G844" s="322" t="s">
        <v>5954</v>
      </c>
      <c r="H844" s="346" t="s">
        <v>12639</v>
      </c>
      <c r="I844" s="346" t="s">
        <v>12639</v>
      </c>
      <c r="J844" s="316"/>
    </row>
    <row r="845" spans="1:10" s="333" customFormat="1" ht="24" x14ac:dyDescent="0.25">
      <c r="A845" s="317" t="s">
        <v>12934</v>
      </c>
      <c r="B845" s="322" t="s">
        <v>6999</v>
      </c>
      <c r="C845" s="322" t="s">
        <v>1025</v>
      </c>
      <c r="D845" s="322" t="s">
        <v>6998</v>
      </c>
      <c r="E845" s="412">
        <v>18000</v>
      </c>
      <c r="F845" s="317" t="s">
        <v>12933</v>
      </c>
      <c r="G845" s="322" t="s">
        <v>5954</v>
      </c>
      <c r="H845" s="346" t="s">
        <v>12932</v>
      </c>
      <c r="I845" s="346" t="s">
        <v>12932</v>
      </c>
      <c r="J845" s="316"/>
    </row>
    <row r="846" spans="1:10" s="333" customFormat="1" ht="24" x14ac:dyDescent="0.25">
      <c r="A846" s="317" t="s">
        <v>12931</v>
      </c>
      <c r="B846" s="322" t="s">
        <v>6999</v>
      </c>
      <c r="C846" s="322" t="s">
        <v>1025</v>
      </c>
      <c r="D846" s="322" t="s">
        <v>6998</v>
      </c>
      <c r="E846" s="412">
        <v>18000</v>
      </c>
      <c r="F846" s="317" t="s">
        <v>12930</v>
      </c>
      <c r="G846" s="322" t="s">
        <v>5954</v>
      </c>
      <c r="H846" s="346" t="s">
        <v>12631</v>
      </c>
      <c r="I846" s="346" t="s">
        <v>12631</v>
      </c>
      <c r="J846" s="316"/>
    </row>
    <row r="847" spans="1:10" s="333" customFormat="1" ht="24" x14ac:dyDescent="0.25">
      <c r="A847" s="317" t="s">
        <v>12928</v>
      </c>
      <c r="B847" s="322" t="s">
        <v>6999</v>
      </c>
      <c r="C847" s="322" t="s">
        <v>1025</v>
      </c>
      <c r="D847" s="322" t="s">
        <v>6998</v>
      </c>
      <c r="E847" s="412">
        <v>18000</v>
      </c>
      <c r="F847" s="317" t="s">
        <v>7162</v>
      </c>
      <c r="G847" s="322" t="s">
        <v>5954</v>
      </c>
      <c r="H847" s="346" t="s">
        <v>12631</v>
      </c>
      <c r="I847" s="346" t="s">
        <v>12631</v>
      </c>
      <c r="J847" s="316"/>
    </row>
    <row r="848" spans="1:10" s="333" customFormat="1" ht="24" x14ac:dyDescent="0.25">
      <c r="A848" s="317" t="s">
        <v>12928</v>
      </c>
      <c r="B848" s="322" t="s">
        <v>6999</v>
      </c>
      <c r="C848" s="322" t="s">
        <v>1025</v>
      </c>
      <c r="D848" s="322" t="s">
        <v>6998</v>
      </c>
      <c r="E848" s="412">
        <v>18000</v>
      </c>
      <c r="F848" s="317" t="s">
        <v>7160</v>
      </c>
      <c r="G848" s="322" t="s">
        <v>5954</v>
      </c>
      <c r="H848" s="346" t="s">
        <v>12701</v>
      </c>
      <c r="I848" s="346" t="s">
        <v>12701</v>
      </c>
      <c r="J848" s="316"/>
    </row>
    <row r="849" spans="1:10" s="333" customFormat="1" ht="24" x14ac:dyDescent="0.25">
      <c r="A849" s="317" t="s">
        <v>12928</v>
      </c>
      <c r="B849" s="322" t="s">
        <v>6999</v>
      </c>
      <c r="C849" s="322" t="s">
        <v>1025</v>
      </c>
      <c r="D849" s="322" t="s">
        <v>6998</v>
      </c>
      <c r="E849" s="412">
        <v>18000</v>
      </c>
      <c r="F849" s="317" t="s">
        <v>12929</v>
      </c>
      <c r="G849" s="322" t="s">
        <v>5954</v>
      </c>
      <c r="H849" s="346" t="s">
        <v>12701</v>
      </c>
      <c r="I849" s="346" t="s">
        <v>12701</v>
      </c>
      <c r="J849" s="316"/>
    </row>
    <row r="850" spans="1:10" s="333" customFormat="1" ht="24" x14ac:dyDescent="0.25">
      <c r="A850" s="317" t="s">
        <v>12928</v>
      </c>
      <c r="B850" s="322" t="s">
        <v>6999</v>
      </c>
      <c r="C850" s="322" t="s">
        <v>1025</v>
      </c>
      <c r="D850" s="322" t="s">
        <v>6998</v>
      </c>
      <c r="E850" s="412">
        <v>18000</v>
      </c>
      <c r="F850" s="317" t="s">
        <v>7166</v>
      </c>
      <c r="G850" s="322" t="s">
        <v>5954</v>
      </c>
      <c r="H850" s="346" t="s">
        <v>12701</v>
      </c>
      <c r="I850" s="346" t="s">
        <v>12701</v>
      </c>
      <c r="J850" s="316"/>
    </row>
    <row r="851" spans="1:10" s="333" customFormat="1" ht="24" x14ac:dyDescent="0.25">
      <c r="A851" s="317" t="s">
        <v>12927</v>
      </c>
      <c r="B851" s="322" t="s">
        <v>6999</v>
      </c>
      <c r="C851" s="322" t="s">
        <v>1025</v>
      </c>
      <c r="D851" s="322" t="s">
        <v>6998</v>
      </c>
      <c r="E851" s="412">
        <v>18000</v>
      </c>
      <c r="F851" s="317" t="s">
        <v>7152</v>
      </c>
      <c r="G851" s="322" t="s">
        <v>5954</v>
      </c>
      <c r="H851" s="346" t="s">
        <v>12701</v>
      </c>
      <c r="I851" s="346" t="s">
        <v>12701</v>
      </c>
      <c r="J851" s="316"/>
    </row>
    <row r="852" spans="1:10" s="333" customFormat="1" ht="24" x14ac:dyDescent="0.25">
      <c r="A852" s="317" t="s">
        <v>12926</v>
      </c>
      <c r="B852" s="322" t="s">
        <v>6999</v>
      </c>
      <c r="C852" s="322" t="s">
        <v>1025</v>
      </c>
      <c r="D852" s="322" t="s">
        <v>6998</v>
      </c>
      <c r="E852" s="412">
        <v>18000</v>
      </c>
      <c r="F852" s="317" t="s">
        <v>7154</v>
      </c>
      <c r="G852" s="322" t="s">
        <v>5954</v>
      </c>
      <c r="H852" s="346" t="s">
        <v>12701</v>
      </c>
      <c r="I852" s="346" t="s">
        <v>12701</v>
      </c>
      <c r="J852" s="316"/>
    </row>
    <row r="853" spans="1:10" s="333" customFormat="1" ht="24" x14ac:dyDescent="0.25">
      <c r="A853" s="317" t="s">
        <v>12925</v>
      </c>
      <c r="B853" s="322" t="s">
        <v>6999</v>
      </c>
      <c r="C853" s="322" t="s">
        <v>1025</v>
      </c>
      <c r="D853" s="322" t="s">
        <v>6998</v>
      </c>
      <c r="E853" s="412">
        <v>18000</v>
      </c>
      <c r="F853" s="317" t="s">
        <v>12924</v>
      </c>
      <c r="G853" s="322" t="s">
        <v>5954</v>
      </c>
      <c r="H853" s="346" t="s">
        <v>12923</v>
      </c>
      <c r="I853" s="346" t="s">
        <v>12923</v>
      </c>
      <c r="J853" s="316"/>
    </row>
    <row r="854" spans="1:10" s="333" customFormat="1" ht="24" x14ac:dyDescent="0.25">
      <c r="A854" s="317" t="s">
        <v>12922</v>
      </c>
      <c r="B854" s="322" t="s">
        <v>6999</v>
      </c>
      <c r="C854" s="322" t="s">
        <v>1025</v>
      </c>
      <c r="D854" s="322" t="s">
        <v>6998</v>
      </c>
      <c r="E854" s="412">
        <v>18000</v>
      </c>
      <c r="F854" s="317" t="s">
        <v>12921</v>
      </c>
      <c r="G854" s="322" t="s">
        <v>5954</v>
      </c>
      <c r="H854" s="346" t="s">
        <v>12920</v>
      </c>
      <c r="I854" s="346" t="s">
        <v>12920</v>
      </c>
      <c r="J854" s="316"/>
    </row>
    <row r="855" spans="1:10" s="333" customFormat="1" ht="24" x14ac:dyDescent="0.25">
      <c r="A855" s="317" t="s">
        <v>12919</v>
      </c>
      <c r="B855" s="322" t="s">
        <v>6999</v>
      </c>
      <c r="C855" s="322" t="s">
        <v>1025</v>
      </c>
      <c r="D855" s="322" t="s">
        <v>6998</v>
      </c>
      <c r="E855" s="412">
        <v>18000</v>
      </c>
      <c r="F855" s="317" t="s">
        <v>12792</v>
      </c>
      <c r="G855" s="322" t="s">
        <v>5954</v>
      </c>
      <c r="H855" s="346" t="s">
        <v>12918</v>
      </c>
      <c r="I855" s="346" t="s">
        <v>12918</v>
      </c>
      <c r="J855" s="316"/>
    </row>
    <row r="856" spans="1:10" s="333" customFormat="1" ht="24" x14ac:dyDescent="0.25">
      <c r="A856" s="317" t="s">
        <v>12917</v>
      </c>
      <c r="B856" s="322" t="s">
        <v>6999</v>
      </c>
      <c r="C856" s="322" t="s">
        <v>1025</v>
      </c>
      <c r="D856" s="322" t="s">
        <v>6998</v>
      </c>
      <c r="E856" s="412">
        <v>18000</v>
      </c>
      <c r="F856" s="317" t="s">
        <v>7044</v>
      </c>
      <c r="G856" s="322" t="s">
        <v>5954</v>
      </c>
      <c r="H856" s="346" t="s">
        <v>12916</v>
      </c>
      <c r="I856" s="346" t="s">
        <v>12916</v>
      </c>
      <c r="J856" s="316"/>
    </row>
    <row r="857" spans="1:10" s="333" customFormat="1" ht="24" x14ac:dyDescent="0.25">
      <c r="A857" s="317" t="s">
        <v>7208</v>
      </c>
      <c r="B857" s="322" t="s">
        <v>6999</v>
      </c>
      <c r="C857" s="322" t="s">
        <v>1025</v>
      </c>
      <c r="D857" s="322" t="s">
        <v>6998</v>
      </c>
      <c r="E857" s="412">
        <v>18000</v>
      </c>
      <c r="F857" s="317" t="s">
        <v>7207</v>
      </c>
      <c r="G857" s="322" t="s">
        <v>5954</v>
      </c>
      <c r="H857" s="346" t="s">
        <v>12744</v>
      </c>
      <c r="I857" s="346" t="s">
        <v>12744</v>
      </c>
      <c r="J857" s="316"/>
    </row>
    <row r="858" spans="1:10" s="333" customFormat="1" ht="24" x14ac:dyDescent="0.25">
      <c r="A858" s="317" t="s">
        <v>12915</v>
      </c>
      <c r="B858" s="322" t="s">
        <v>1079</v>
      </c>
      <c r="C858" s="322" t="s">
        <v>1116</v>
      </c>
      <c r="D858" s="322">
        <v>17</v>
      </c>
      <c r="E858" s="412">
        <v>176750</v>
      </c>
      <c r="F858" s="317" t="s">
        <v>12912</v>
      </c>
      <c r="G858" s="322" t="s">
        <v>5954</v>
      </c>
      <c r="H858" s="346" t="s">
        <v>12914</v>
      </c>
      <c r="I858" s="346" t="s">
        <v>12914</v>
      </c>
      <c r="J858" s="316"/>
    </row>
    <row r="859" spans="1:10" s="333" customFormat="1" ht="24" x14ac:dyDescent="0.25">
      <c r="A859" s="317" t="s">
        <v>12913</v>
      </c>
      <c r="B859" s="322" t="s">
        <v>1079</v>
      </c>
      <c r="C859" s="322" t="s">
        <v>1116</v>
      </c>
      <c r="D859" s="322">
        <v>25</v>
      </c>
      <c r="E859" s="412">
        <v>175000</v>
      </c>
      <c r="F859" s="317" t="s">
        <v>12912</v>
      </c>
      <c r="G859" s="322" t="s">
        <v>5954</v>
      </c>
      <c r="H859" s="346" t="s">
        <v>12911</v>
      </c>
      <c r="I859" s="346" t="s">
        <v>12911</v>
      </c>
      <c r="J859" s="316"/>
    </row>
    <row r="860" spans="1:10" s="333" customFormat="1" ht="24" x14ac:dyDescent="0.25">
      <c r="A860" s="317" t="s">
        <v>12910</v>
      </c>
      <c r="B860" s="322" t="s">
        <v>1079</v>
      </c>
      <c r="C860" s="322" t="s">
        <v>1116</v>
      </c>
      <c r="D860" s="322">
        <v>3</v>
      </c>
      <c r="E860" s="412">
        <v>125437</v>
      </c>
      <c r="F860" s="317" t="s">
        <v>12719</v>
      </c>
      <c r="G860" s="322" t="s">
        <v>5954</v>
      </c>
      <c r="H860" s="346" t="s">
        <v>12909</v>
      </c>
      <c r="I860" s="346" t="s">
        <v>12909</v>
      </c>
      <c r="J860" s="316"/>
    </row>
    <row r="861" spans="1:10" s="333" customFormat="1" ht="24" x14ac:dyDescent="0.25">
      <c r="A861" s="317" t="s">
        <v>12908</v>
      </c>
      <c r="B861" s="322" t="s">
        <v>1653</v>
      </c>
      <c r="C861" s="322" t="s">
        <v>1116</v>
      </c>
      <c r="D861" s="322">
        <v>3</v>
      </c>
      <c r="E861" s="412">
        <v>108000</v>
      </c>
      <c r="F861" s="317" t="s">
        <v>12846</v>
      </c>
      <c r="G861" s="322" t="s">
        <v>5954</v>
      </c>
      <c r="H861" s="346" t="s">
        <v>12907</v>
      </c>
      <c r="I861" s="346" t="s">
        <v>12907</v>
      </c>
      <c r="J861" s="316"/>
    </row>
    <row r="862" spans="1:10" s="333" customFormat="1" ht="24" x14ac:dyDescent="0.25">
      <c r="A862" s="317" t="s">
        <v>12906</v>
      </c>
      <c r="B862" s="322" t="s">
        <v>1079</v>
      </c>
      <c r="C862" s="322" t="s">
        <v>1116</v>
      </c>
      <c r="D862" s="322">
        <v>5</v>
      </c>
      <c r="E862" s="412">
        <v>97650</v>
      </c>
      <c r="F862" s="317" t="s">
        <v>12905</v>
      </c>
      <c r="G862" s="322" t="s">
        <v>5954</v>
      </c>
      <c r="H862" s="346" t="s">
        <v>12904</v>
      </c>
      <c r="I862" s="346" t="s">
        <v>12904</v>
      </c>
      <c r="J862" s="316"/>
    </row>
    <row r="863" spans="1:10" s="333" customFormat="1" ht="24" x14ac:dyDescent="0.25">
      <c r="A863" s="317" t="s">
        <v>12903</v>
      </c>
      <c r="B863" s="322" t="s">
        <v>1079</v>
      </c>
      <c r="C863" s="322" t="s">
        <v>1116</v>
      </c>
      <c r="D863" s="322">
        <v>22</v>
      </c>
      <c r="E863" s="412">
        <v>94995.4</v>
      </c>
      <c r="F863" s="317" t="s">
        <v>12902</v>
      </c>
      <c r="G863" s="322" t="s">
        <v>5954</v>
      </c>
      <c r="H863" s="346" t="s">
        <v>12901</v>
      </c>
      <c r="I863" s="346" t="s">
        <v>12901</v>
      </c>
      <c r="J863" s="316"/>
    </row>
    <row r="864" spans="1:10" s="333" customFormat="1" ht="24" x14ac:dyDescent="0.25">
      <c r="A864" s="317" t="s">
        <v>12900</v>
      </c>
      <c r="B864" s="322" t="s">
        <v>1653</v>
      </c>
      <c r="C864" s="322" t="s">
        <v>1116</v>
      </c>
      <c r="D864" s="322">
        <v>2</v>
      </c>
      <c r="E864" s="412">
        <v>87318</v>
      </c>
      <c r="F864" s="317" t="s">
        <v>7014</v>
      </c>
      <c r="G864" s="322" t="s">
        <v>5954</v>
      </c>
      <c r="H864" s="346" t="s">
        <v>12633</v>
      </c>
      <c r="I864" s="346" t="s">
        <v>12633</v>
      </c>
      <c r="J864" s="316"/>
    </row>
    <row r="865" spans="1:10" s="333" customFormat="1" ht="24" x14ac:dyDescent="0.25">
      <c r="A865" s="317" t="s">
        <v>12899</v>
      </c>
      <c r="B865" s="322" t="s">
        <v>1079</v>
      </c>
      <c r="C865" s="322" t="s">
        <v>1116</v>
      </c>
      <c r="D865" s="322">
        <v>15</v>
      </c>
      <c r="E865" s="412">
        <v>80640</v>
      </c>
      <c r="F865" s="317" t="s">
        <v>12896</v>
      </c>
      <c r="G865" s="322" t="s">
        <v>5954</v>
      </c>
      <c r="H865" s="346" t="s">
        <v>12898</v>
      </c>
      <c r="I865" s="346" t="s">
        <v>12898</v>
      </c>
      <c r="J865" s="316"/>
    </row>
    <row r="866" spans="1:10" s="333" customFormat="1" ht="24" x14ac:dyDescent="0.25">
      <c r="A866" s="317" t="s">
        <v>12897</v>
      </c>
      <c r="B866" s="322" t="s">
        <v>1079</v>
      </c>
      <c r="C866" s="322" t="s">
        <v>1116</v>
      </c>
      <c r="D866" s="322">
        <v>14</v>
      </c>
      <c r="E866" s="412">
        <v>67200</v>
      </c>
      <c r="F866" s="317" t="s">
        <v>12896</v>
      </c>
      <c r="G866" s="322" t="s">
        <v>5954</v>
      </c>
      <c r="H866" s="346" t="s">
        <v>12895</v>
      </c>
      <c r="I866" s="346" t="s">
        <v>12895</v>
      </c>
      <c r="J866" s="316"/>
    </row>
    <row r="867" spans="1:10" s="333" customFormat="1" ht="24" x14ac:dyDescent="0.25">
      <c r="A867" s="317" t="s">
        <v>12894</v>
      </c>
      <c r="B867" s="322" t="s">
        <v>12893</v>
      </c>
      <c r="C867" s="322" t="s">
        <v>1116</v>
      </c>
      <c r="D867" s="322">
        <v>1</v>
      </c>
      <c r="E867" s="412">
        <v>65637.7</v>
      </c>
      <c r="F867" s="317" t="s">
        <v>7001</v>
      </c>
      <c r="G867" s="322" t="s">
        <v>5954</v>
      </c>
      <c r="H867" s="346" t="s">
        <v>12892</v>
      </c>
      <c r="I867" s="346" t="s">
        <v>12892</v>
      </c>
      <c r="J867" s="316"/>
    </row>
    <row r="868" spans="1:10" s="333" customFormat="1" ht="24" x14ac:dyDescent="0.25">
      <c r="A868" s="317" t="s">
        <v>12891</v>
      </c>
      <c r="B868" s="322" t="s">
        <v>1079</v>
      </c>
      <c r="C868" s="322" t="s">
        <v>1116</v>
      </c>
      <c r="D868" s="322">
        <v>23</v>
      </c>
      <c r="E868" s="412">
        <v>62900</v>
      </c>
      <c r="F868" s="317" t="s">
        <v>12890</v>
      </c>
      <c r="G868" s="322" t="s">
        <v>5954</v>
      </c>
      <c r="H868" s="346" t="s">
        <v>12774</v>
      </c>
      <c r="I868" s="346" t="s">
        <v>12774</v>
      </c>
      <c r="J868" s="316"/>
    </row>
    <row r="869" spans="1:10" s="333" customFormat="1" ht="24" x14ac:dyDescent="0.25">
      <c r="A869" s="317" t="s">
        <v>12889</v>
      </c>
      <c r="B869" s="322" t="s">
        <v>1079</v>
      </c>
      <c r="C869" s="322" t="s">
        <v>1116</v>
      </c>
      <c r="D869" s="322">
        <v>1</v>
      </c>
      <c r="E869" s="412">
        <v>61890</v>
      </c>
      <c r="F869" s="317" t="s">
        <v>12888</v>
      </c>
      <c r="G869" s="322" t="s">
        <v>5954</v>
      </c>
      <c r="H869" s="346" t="s">
        <v>12754</v>
      </c>
      <c r="I869" s="346" t="s">
        <v>12754</v>
      </c>
      <c r="J869" s="316"/>
    </row>
    <row r="870" spans="1:10" s="333" customFormat="1" x14ac:dyDescent="0.25">
      <c r="A870" s="317" t="s">
        <v>12887</v>
      </c>
      <c r="B870" s="322" t="s">
        <v>1653</v>
      </c>
      <c r="C870" s="322" t="s">
        <v>1116</v>
      </c>
      <c r="D870" s="322">
        <v>1</v>
      </c>
      <c r="E870" s="412">
        <v>57500</v>
      </c>
      <c r="F870" s="317" t="s">
        <v>12846</v>
      </c>
      <c r="G870" s="322" t="s">
        <v>5954</v>
      </c>
      <c r="H870" s="346" t="s">
        <v>12666</v>
      </c>
      <c r="I870" s="346" t="s">
        <v>12666</v>
      </c>
      <c r="J870" s="316"/>
    </row>
    <row r="871" spans="1:10" s="333" customFormat="1" ht="24" x14ac:dyDescent="0.25">
      <c r="A871" s="317" t="s">
        <v>12886</v>
      </c>
      <c r="B871" s="322" t="s">
        <v>1079</v>
      </c>
      <c r="C871" s="322" t="s">
        <v>1116</v>
      </c>
      <c r="D871" s="322">
        <v>11</v>
      </c>
      <c r="E871" s="412">
        <v>49998.5</v>
      </c>
      <c r="F871" s="317" t="s">
        <v>12872</v>
      </c>
      <c r="G871" s="322" t="s">
        <v>5954</v>
      </c>
      <c r="H871" s="346" t="s">
        <v>12885</v>
      </c>
      <c r="I871" s="346" t="s">
        <v>12885</v>
      </c>
      <c r="J871" s="316"/>
    </row>
    <row r="872" spans="1:10" s="333" customFormat="1" ht="24" x14ac:dyDescent="0.25">
      <c r="A872" s="317" t="s">
        <v>12884</v>
      </c>
      <c r="B872" s="322" t="s">
        <v>1079</v>
      </c>
      <c r="C872" s="322" t="s">
        <v>1116</v>
      </c>
      <c r="D872" s="322">
        <v>10</v>
      </c>
      <c r="E872" s="412">
        <v>47000</v>
      </c>
      <c r="F872" s="317" t="s">
        <v>12883</v>
      </c>
      <c r="G872" s="322" t="s">
        <v>5954</v>
      </c>
      <c r="H872" s="346" t="s">
        <v>12882</v>
      </c>
      <c r="I872" s="346" t="s">
        <v>12882</v>
      </c>
      <c r="J872" s="316"/>
    </row>
    <row r="873" spans="1:10" s="333" customFormat="1" ht="24" x14ac:dyDescent="0.25">
      <c r="A873" s="317" t="s">
        <v>12881</v>
      </c>
      <c r="B873" s="322" t="s">
        <v>1079</v>
      </c>
      <c r="C873" s="322" t="s">
        <v>1116</v>
      </c>
      <c r="D873" s="322">
        <v>4</v>
      </c>
      <c r="E873" s="412">
        <v>46000</v>
      </c>
      <c r="F873" s="317" t="s">
        <v>12880</v>
      </c>
      <c r="G873" s="322" t="s">
        <v>5954</v>
      </c>
      <c r="H873" s="346" t="s">
        <v>12650</v>
      </c>
      <c r="I873" s="346" t="s">
        <v>12650</v>
      </c>
      <c r="J873" s="316"/>
    </row>
    <row r="874" spans="1:10" s="333" customFormat="1" ht="24" x14ac:dyDescent="0.25">
      <c r="A874" s="317" t="s">
        <v>12879</v>
      </c>
      <c r="B874" s="322" t="s">
        <v>1079</v>
      </c>
      <c r="C874" s="322" t="s">
        <v>1116</v>
      </c>
      <c r="D874" s="322">
        <v>24</v>
      </c>
      <c r="E874" s="412">
        <v>45664</v>
      </c>
      <c r="F874" s="317" t="s">
        <v>12878</v>
      </c>
      <c r="G874" s="322" t="s">
        <v>5954</v>
      </c>
      <c r="H874" s="346" t="s">
        <v>12877</v>
      </c>
      <c r="I874" s="346" t="s">
        <v>12877</v>
      </c>
      <c r="J874" s="316"/>
    </row>
    <row r="875" spans="1:10" s="333" customFormat="1" ht="24" x14ac:dyDescent="0.25">
      <c r="A875" s="317" t="s">
        <v>12876</v>
      </c>
      <c r="B875" s="322" t="s">
        <v>1079</v>
      </c>
      <c r="C875" s="322" t="s">
        <v>1116</v>
      </c>
      <c r="D875" s="322">
        <v>26</v>
      </c>
      <c r="E875" s="412">
        <v>45262.5</v>
      </c>
      <c r="F875" s="317" t="s">
        <v>12814</v>
      </c>
      <c r="G875" s="322" t="s">
        <v>5954</v>
      </c>
      <c r="H875" s="346" t="s">
        <v>12756</v>
      </c>
      <c r="I875" s="346" t="s">
        <v>12756</v>
      </c>
      <c r="J875" s="316"/>
    </row>
    <row r="876" spans="1:10" s="333" customFormat="1" ht="24" x14ac:dyDescent="0.25">
      <c r="A876" s="317" t="s">
        <v>12875</v>
      </c>
      <c r="B876" s="322" t="s">
        <v>1653</v>
      </c>
      <c r="C876" s="322" t="s">
        <v>1116</v>
      </c>
      <c r="D876" s="322">
        <v>4</v>
      </c>
      <c r="E876" s="412">
        <v>44720</v>
      </c>
      <c r="F876" s="317" t="s">
        <v>7014</v>
      </c>
      <c r="G876" s="322" t="s">
        <v>5954</v>
      </c>
      <c r="H876" s="346" t="s">
        <v>12874</v>
      </c>
      <c r="I876" s="346" t="s">
        <v>12874</v>
      </c>
      <c r="J876" s="316"/>
    </row>
    <row r="877" spans="1:10" s="333" customFormat="1" ht="24" x14ac:dyDescent="0.25">
      <c r="A877" s="317" t="s">
        <v>12873</v>
      </c>
      <c r="B877" s="322" t="s">
        <v>1079</v>
      </c>
      <c r="C877" s="322" t="s">
        <v>1116</v>
      </c>
      <c r="D877" s="322">
        <v>16</v>
      </c>
      <c r="E877" s="412">
        <v>39845</v>
      </c>
      <c r="F877" s="317" t="s">
        <v>12872</v>
      </c>
      <c r="G877" s="322" t="s">
        <v>5954</v>
      </c>
      <c r="H877" s="346" t="s">
        <v>12871</v>
      </c>
      <c r="I877" s="346" t="s">
        <v>12871</v>
      </c>
      <c r="J877" s="316"/>
    </row>
    <row r="878" spans="1:10" s="333" customFormat="1" ht="24" x14ac:dyDescent="0.25">
      <c r="A878" s="317" t="s">
        <v>12870</v>
      </c>
      <c r="B878" s="322" t="s">
        <v>6999</v>
      </c>
      <c r="C878" s="322" t="s">
        <v>1025</v>
      </c>
      <c r="D878" s="322" t="s">
        <v>6998</v>
      </c>
      <c r="E878" s="412">
        <v>35881.96</v>
      </c>
      <c r="F878" s="317" t="s">
        <v>12788</v>
      </c>
      <c r="G878" s="322" t="s">
        <v>5954</v>
      </c>
      <c r="H878" s="346" t="s">
        <v>12787</v>
      </c>
      <c r="I878" s="346" t="s">
        <v>12787</v>
      </c>
      <c r="J878" s="316"/>
    </row>
    <row r="879" spans="1:10" s="333" customFormat="1" ht="24" x14ac:dyDescent="0.25">
      <c r="A879" s="317" t="s">
        <v>12869</v>
      </c>
      <c r="B879" s="322" t="s">
        <v>6999</v>
      </c>
      <c r="C879" s="322" t="s">
        <v>1025</v>
      </c>
      <c r="D879" s="322" t="s">
        <v>6998</v>
      </c>
      <c r="E879" s="412">
        <v>35175</v>
      </c>
      <c r="F879" s="317" t="s">
        <v>12861</v>
      </c>
      <c r="G879" s="322" t="s">
        <v>5954</v>
      </c>
      <c r="H879" s="346" t="s">
        <v>12756</v>
      </c>
      <c r="I879" s="346" t="s">
        <v>12756</v>
      </c>
      <c r="J879" s="316"/>
    </row>
    <row r="880" spans="1:10" s="333" customFormat="1" ht="24" x14ac:dyDescent="0.25">
      <c r="A880" s="317" t="s">
        <v>12868</v>
      </c>
      <c r="B880" s="322" t="s">
        <v>6999</v>
      </c>
      <c r="C880" s="322" t="s">
        <v>1025</v>
      </c>
      <c r="D880" s="322" t="s">
        <v>6998</v>
      </c>
      <c r="E880" s="412">
        <v>35160</v>
      </c>
      <c r="F880" s="317" t="s">
        <v>12641</v>
      </c>
      <c r="G880" s="322" t="s">
        <v>5954</v>
      </c>
      <c r="H880" s="346" t="s">
        <v>12867</v>
      </c>
      <c r="I880" s="346" t="s">
        <v>12867</v>
      </c>
      <c r="J880" s="316"/>
    </row>
    <row r="881" spans="1:10" s="333" customFormat="1" ht="24" x14ac:dyDescent="0.25">
      <c r="A881" s="317" t="s">
        <v>12866</v>
      </c>
      <c r="B881" s="322" t="s">
        <v>6999</v>
      </c>
      <c r="C881" s="322" t="s">
        <v>1025</v>
      </c>
      <c r="D881" s="322" t="s">
        <v>6998</v>
      </c>
      <c r="E881" s="412">
        <v>35154</v>
      </c>
      <c r="F881" s="317" t="s">
        <v>12735</v>
      </c>
      <c r="G881" s="322" t="s">
        <v>5954</v>
      </c>
      <c r="H881" s="346" t="s">
        <v>12865</v>
      </c>
      <c r="I881" s="346" t="s">
        <v>12865</v>
      </c>
      <c r="J881" s="316"/>
    </row>
    <row r="882" spans="1:10" s="333" customFormat="1" ht="36" x14ac:dyDescent="0.25">
      <c r="A882" s="317" t="s">
        <v>12864</v>
      </c>
      <c r="B882" s="322" t="s">
        <v>6999</v>
      </c>
      <c r="C882" s="322" t="s">
        <v>1025</v>
      </c>
      <c r="D882" s="322" t="s">
        <v>6998</v>
      </c>
      <c r="E882" s="412">
        <v>35140</v>
      </c>
      <c r="F882" s="317" t="s">
        <v>12654</v>
      </c>
      <c r="G882" s="322" t="s">
        <v>5954</v>
      </c>
      <c r="H882" s="346" t="s">
        <v>12718</v>
      </c>
      <c r="I882" s="346" t="s">
        <v>12718</v>
      </c>
      <c r="J882" s="316"/>
    </row>
    <row r="883" spans="1:10" s="333" customFormat="1" x14ac:dyDescent="0.25">
      <c r="A883" s="317" t="s">
        <v>12863</v>
      </c>
      <c r="B883" s="322" t="s">
        <v>6999</v>
      </c>
      <c r="C883" s="322" t="s">
        <v>1025</v>
      </c>
      <c r="D883" s="322" t="s">
        <v>6998</v>
      </c>
      <c r="E883" s="412">
        <v>35132</v>
      </c>
      <c r="F883" s="317" t="s">
        <v>7014</v>
      </c>
      <c r="G883" s="322" t="s">
        <v>5954</v>
      </c>
      <c r="H883" s="346" t="s">
        <v>12678</v>
      </c>
      <c r="I883" s="346" t="s">
        <v>12678</v>
      </c>
      <c r="J883" s="316"/>
    </row>
    <row r="884" spans="1:10" s="333" customFormat="1" ht="24" x14ac:dyDescent="0.25">
      <c r="A884" s="317" t="s">
        <v>12862</v>
      </c>
      <c r="B884" s="322" t="s">
        <v>6999</v>
      </c>
      <c r="C884" s="322" t="s">
        <v>1025</v>
      </c>
      <c r="D884" s="322" t="s">
        <v>6998</v>
      </c>
      <c r="E884" s="412">
        <v>35105</v>
      </c>
      <c r="F884" s="317" t="s">
        <v>12861</v>
      </c>
      <c r="G884" s="322" t="s">
        <v>5954</v>
      </c>
      <c r="H884" s="346" t="s">
        <v>12860</v>
      </c>
      <c r="I884" s="346" t="s">
        <v>12860</v>
      </c>
      <c r="J884" s="316"/>
    </row>
    <row r="885" spans="1:10" s="333" customFormat="1" ht="24" x14ac:dyDescent="0.25">
      <c r="A885" s="317" t="s">
        <v>12859</v>
      </c>
      <c r="B885" s="322" t="s">
        <v>6999</v>
      </c>
      <c r="C885" s="322" t="s">
        <v>1025</v>
      </c>
      <c r="D885" s="322" t="s">
        <v>6998</v>
      </c>
      <c r="E885" s="412">
        <v>35100</v>
      </c>
      <c r="F885" s="317" t="s">
        <v>7011</v>
      </c>
      <c r="G885" s="322" t="s">
        <v>5954</v>
      </c>
      <c r="H885" s="346" t="s">
        <v>7271</v>
      </c>
      <c r="I885" s="346" t="s">
        <v>7271</v>
      </c>
      <c r="J885" s="316"/>
    </row>
    <row r="886" spans="1:10" s="333" customFormat="1" ht="24" x14ac:dyDescent="0.25">
      <c r="A886" s="317" t="s">
        <v>12858</v>
      </c>
      <c r="B886" s="322" t="s">
        <v>6999</v>
      </c>
      <c r="C886" s="322" t="s">
        <v>1025</v>
      </c>
      <c r="D886" s="322" t="s">
        <v>6998</v>
      </c>
      <c r="E886" s="412">
        <v>35096</v>
      </c>
      <c r="F886" s="317" t="s">
        <v>7014</v>
      </c>
      <c r="G886" s="322" t="s">
        <v>5954</v>
      </c>
      <c r="H886" s="346" t="s">
        <v>7271</v>
      </c>
      <c r="I886" s="346" t="s">
        <v>7271</v>
      </c>
      <c r="J886" s="316"/>
    </row>
    <row r="887" spans="1:10" s="333" customFormat="1" ht="24" x14ac:dyDescent="0.25">
      <c r="A887" s="317" t="s">
        <v>12857</v>
      </c>
      <c r="B887" s="322" t="s">
        <v>6999</v>
      </c>
      <c r="C887" s="322" t="s">
        <v>1025</v>
      </c>
      <c r="D887" s="322" t="s">
        <v>6998</v>
      </c>
      <c r="E887" s="412">
        <v>35035</v>
      </c>
      <c r="F887" s="317" t="s">
        <v>12856</v>
      </c>
      <c r="G887" s="322" t="s">
        <v>5954</v>
      </c>
      <c r="H887" s="346" t="s">
        <v>12855</v>
      </c>
      <c r="I887" s="346" t="s">
        <v>12855</v>
      </c>
      <c r="J887" s="316"/>
    </row>
    <row r="888" spans="1:10" s="333" customFormat="1" ht="24" x14ac:dyDescent="0.25">
      <c r="A888" s="317" t="s">
        <v>12854</v>
      </c>
      <c r="B888" s="322" t="s">
        <v>6999</v>
      </c>
      <c r="C888" s="322" t="s">
        <v>1025</v>
      </c>
      <c r="D888" s="322" t="s">
        <v>6998</v>
      </c>
      <c r="E888" s="412">
        <v>34219.199999999997</v>
      </c>
      <c r="F888" s="317" t="s">
        <v>7032</v>
      </c>
      <c r="G888" s="322" t="s">
        <v>5954</v>
      </c>
      <c r="H888" s="346" t="s">
        <v>12767</v>
      </c>
      <c r="I888" s="346" t="s">
        <v>12767</v>
      </c>
      <c r="J888" s="316"/>
    </row>
    <row r="889" spans="1:10" s="333" customFormat="1" ht="24" x14ac:dyDescent="0.25">
      <c r="A889" s="317" t="s">
        <v>12853</v>
      </c>
      <c r="B889" s="322" t="s">
        <v>6999</v>
      </c>
      <c r="C889" s="322" t="s">
        <v>1025</v>
      </c>
      <c r="D889" s="322" t="s">
        <v>6998</v>
      </c>
      <c r="E889" s="412">
        <v>34000</v>
      </c>
      <c r="F889" s="317" t="s">
        <v>12792</v>
      </c>
      <c r="G889" s="322" t="s">
        <v>5954</v>
      </c>
      <c r="H889" s="346" t="s">
        <v>12852</v>
      </c>
      <c r="I889" s="346" t="s">
        <v>12852</v>
      </c>
      <c r="J889" s="316"/>
    </row>
    <row r="890" spans="1:10" s="333" customFormat="1" x14ac:dyDescent="0.25">
      <c r="A890" s="317" t="s">
        <v>12851</v>
      </c>
      <c r="B890" s="322" t="s">
        <v>6999</v>
      </c>
      <c r="C890" s="322" t="s">
        <v>1025</v>
      </c>
      <c r="D890" s="322" t="s">
        <v>6998</v>
      </c>
      <c r="E890" s="412">
        <v>33966</v>
      </c>
      <c r="F890" s="317" t="s">
        <v>7038</v>
      </c>
      <c r="G890" s="322" t="s">
        <v>5954</v>
      </c>
      <c r="H890" s="346" t="s">
        <v>12850</v>
      </c>
      <c r="I890" s="346" t="s">
        <v>12850</v>
      </c>
      <c r="J890" s="316"/>
    </row>
    <row r="891" spans="1:10" s="333" customFormat="1" ht="24" x14ac:dyDescent="0.25">
      <c r="A891" s="317" t="s">
        <v>12849</v>
      </c>
      <c r="B891" s="322" t="s">
        <v>6999</v>
      </c>
      <c r="C891" s="322" t="s">
        <v>1025</v>
      </c>
      <c r="D891" s="322" t="s">
        <v>6998</v>
      </c>
      <c r="E891" s="412">
        <v>33930</v>
      </c>
      <c r="F891" s="317" t="s">
        <v>7044</v>
      </c>
      <c r="G891" s="322" t="s">
        <v>5954</v>
      </c>
      <c r="H891" s="346" t="s">
        <v>12718</v>
      </c>
      <c r="I891" s="346" t="s">
        <v>12718</v>
      </c>
      <c r="J891" s="316"/>
    </row>
    <row r="892" spans="1:10" s="333" customFormat="1" ht="24" x14ac:dyDescent="0.25">
      <c r="A892" s="317" t="s">
        <v>12848</v>
      </c>
      <c r="B892" s="322" t="s">
        <v>6999</v>
      </c>
      <c r="C892" s="322" t="s">
        <v>1025</v>
      </c>
      <c r="D892" s="322" t="s">
        <v>6998</v>
      </c>
      <c r="E892" s="412">
        <v>33799.9</v>
      </c>
      <c r="F892" s="317" t="s">
        <v>7065</v>
      </c>
      <c r="G892" s="322" t="s">
        <v>5954</v>
      </c>
      <c r="H892" s="346" t="s">
        <v>12752</v>
      </c>
      <c r="I892" s="346" t="s">
        <v>12752</v>
      </c>
      <c r="J892" s="316"/>
    </row>
    <row r="893" spans="1:10" s="333" customFormat="1" ht="24" x14ac:dyDescent="0.25">
      <c r="A893" s="317" t="s">
        <v>12847</v>
      </c>
      <c r="B893" s="322" t="s">
        <v>6999</v>
      </c>
      <c r="C893" s="322" t="s">
        <v>1025</v>
      </c>
      <c r="D893" s="322" t="s">
        <v>6998</v>
      </c>
      <c r="E893" s="412">
        <v>33750</v>
      </c>
      <c r="F893" s="317" t="s">
        <v>12846</v>
      </c>
      <c r="G893" s="322" t="s">
        <v>5954</v>
      </c>
      <c r="H893" s="346" t="s">
        <v>12807</v>
      </c>
      <c r="I893" s="346" t="s">
        <v>12807</v>
      </c>
      <c r="J893" s="316"/>
    </row>
    <row r="894" spans="1:10" s="333" customFormat="1" ht="24" x14ac:dyDescent="0.25">
      <c r="A894" s="317" t="s">
        <v>12845</v>
      </c>
      <c r="B894" s="322" t="s">
        <v>6999</v>
      </c>
      <c r="C894" s="322" t="s">
        <v>1025</v>
      </c>
      <c r="D894" s="322" t="s">
        <v>6998</v>
      </c>
      <c r="E894" s="412">
        <v>33649</v>
      </c>
      <c r="F894" s="317" t="s">
        <v>12829</v>
      </c>
      <c r="G894" s="322" t="s">
        <v>5954</v>
      </c>
      <c r="H894" s="346" t="s">
        <v>12631</v>
      </c>
      <c r="I894" s="346" t="s">
        <v>12631</v>
      </c>
      <c r="J894" s="316"/>
    </row>
    <row r="895" spans="1:10" s="333" customFormat="1" ht="24" x14ac:dyDescent="0.25">
      <c r="A895" s="317" t="s">
        <v>12844</v>
      </c>
      <c r="B895" s="322" t="s">
        <v>6999</v>
      </c>
      <c r="C895" s="322" t="s">
        <v>1025</v>
      </c>
      <c r="D895" s="322" t="s">
        <v>6998</v>
      </c>
      <c r="E895" s="412">
        <v>33630</v>
      </c>
      <c r="F895" s="317" t="s">
        <v>7011</v>
      </c>
      <c r="G895" s="322" t="s">
        <v>5954</v>
      </c>
      <c r="H895" s="346" t="s">
        <v>12843</v>
      </c>
      <c r="I895" s="346" t="s">
        <v>12843</v>
      </c>
      <c r="J895" s="316"/>
    </row>
    <row r="896" spans="1:10" s="333" customFormat="1" ht="24" x14ac:dyDescent="0.25">
      <c r="A896" s="317" t="s">
        <v>12842</v>
      </c>
      <c r="B896" s="322" t="s">
        <v>6999</v>
      </c>
      <c r="C896" s="322" t="s">
        <v>1025</v>
      </c>
      <c r="D896" s="322" t="s">
        <v>6998</v>
      </c>
      <c r="E896" s="412">
        <v>33604</v>
      </c>
      <c r="F896" s="317" t="s">
        <v>12841</v>
      </c>
      <c r="G896" s="322" t="s">
        <v>5954</v>
      </c>
      <c r="H896" s="346" t="s">
        <v>12840</v>
      </c>
      <c r="I896" s="346" t="s">
        <v>12840</v>
      </c>
      <c r="J896" s="316"/>
    </row>
    <row r="897" spans="1:10" s="333" customFormat="1" ht="24" x14ac:dyDescent="0.25">
      <c r="A897" s="317" t="s">
        <v>12839</v>
      </c>
      <c r="B897" s="322" t="s">
        <v>6999</v>
      </c>
      <c r="C897" s="322" t="s">
        <v>1025</v>
      </c>
      <c r="D897" s="322" t="s">
        <v>6998</v>
      </c>
      <c r="E897" s="412">
        <v>33600</v>
      </c>
      <c r="F897" s="317" t="s">
        <v>12629</v>
      </c>
      <c r="G897" s="322" t="s">
        <v>5954</v>
      </c>
      <c r="H897" s="346" t="s">
        <v>12684</v>
      </c>
      <c r="I897" s="346" t="s">
        <v>12684</v>
      </c>
      <c r="J897" s="316"/>
    </row>
    <row r="898" spans="1:10" s="333" customFormat="1" ht="24" x14ac:dyDescent="0.25">
      <c r="A898" s="317" t="s">
        <v>12838</v>
      </c>
      <c r="B898" s="322" t="s">
        <v>6999</v>
      </c>
      <c r="C898" s="322" t="s">
        <v>1025</v>
      </c>
      <c r="D898" s="322" t="s">
        <v>6998</v>
      </c>
      <c r="E898" s="412">
        <v>33550</v>
      </c>
      <c r="F898" s="317" t="s">
        <v>7007</v>
      </c>
      <c r="G898" s="322" t="s">
        <v>5954</v>
      </c>
      <c r="H898" s="346" t="s">
        <v>12821</v>
      </c>
      <c r="I898" s="346" t="s">
        <v>12821</v>
      </c>
      <c r="J898" s="316"/>
    </row>
    <row r="899" spans="1:10" s="333" customFormat="1" ht="24" x14ac:dyDescent="0.25">
      <c r="A899" s="317" t="s">
        <v>12837</v>
      </c>
      <c r="B899" s="322" t="s">
        <v>6999</v>
      </c>
      <c r="C899" s="322" t="s">
        <v>1025</v>
      </c>
      <c r="D899" s="322" t="s">
        <v>6998</v>
      </c>
      <c r="E899" s="412">
        <v>33265.5</v>
      </c>
      <c r="F899" s="317" t="s">
        <v>7014</v>
      </c>
      <c r="G899" s="322" t="s">
        <v>5954</v>
      </c>
      <c r="H899" s="346" t="s">
        <v>12761</v>
      </c>
      <c r="I899" s="346" t="s">
        <v>12761</v>
      </c>
      <c r="J899" s="316"/>
    </row>
    <row r="900" spans="1:10" s="333" customFormat="1" ht="24" x14ac:dyDescent="0.25">
      <c r="A900" s="317" t="s">
        <v>12836</v>
      </c>
      <c r="B900" s="322" t="s">
        <v>6999</v>
      </c>
      <c r="C900" s="322" t="s">
        <v>1025</v>
      </c>
      <c r="D900" s="322" t="s">
        <v>6998</v>
      </c>
      <c r="E900" s="412">
        <v>33000</v>
      </c>
      <c r="F900" s="317" t="s">
        <v>12835</v>
      </c>
      <c r="G900" s="322" t="s">
        <v>5954</v>
      </c>
      <c r="H900" s="346" t="s">
        <v>12834</v>
      </c>
      <c r="I900" s="346" t="s">
        <v>12834</v>
      </c>
      <c r="J900" s="316"/>
    </row>
    <row r="901" spans="1:10" s="333" customFormat="1" ht="24" x14ac:dyDescent="0.25">
      <c r="A901" s="317" t="s">
        <v>12833</v>
      </c>
      <c r="B901" s="322" t="s">
        <v>6999</v>
      </c>
      <c r="C901" s="322" t="s">
        <v>1025</v>
      </c>
      <c r="D901" s="322" t="s">
        <v>6998</v>
      </c>
      <c r="E901" s="412">
        <v>33000</v>
      </c>
      <c r="F901" s="317" t="s">
        <v>12641</v>
      </c>
      <c r="G901" s="322" t="s">
        <v>5954</v>
      </c>
      <c r="H901" s="346" t="s">
        <v>12680</v>
      </c>
      <c r="I901" s="346" t="s">
        <v>12680</v>
      </c>
      <c r="J901" s="316"/>
    </row>
    <row r="902" spans="1:10" s="333" customFormat="1" ht="24" x14ac:dyDescent="0.25">
      <c r="A902" s="317" t="s">
        <v>12832</v>
      </c>
      <c r="B902" s="322" t="s">
        <v>6999</v>
      </c>
      <c r="C902" s="322" t="s">
        <v>1025</v>
      </c>
      <c r="D902" s="322" t="s">
        <v>6998</v>
      </c>
      <c r="E902" s="412">
        <v>33000</v>
      </c>
      <c r="F902" s="317" t="s">
        <v>12739</v>
      </c>
      <c r="G902" s="322" t="s">
        <v>5954</v>
      </c>
      <c r="H902" s="346" t="s">
        <v>12831</v>
      </c>
      <c r="I902" s="346" t="s">
        <v>12831</v>
      </c>
      <c r="J902" s="316"/>
    </row>
    <row r="903" spans="1:10" s="333" customFormat="1" ht="24" x14ac:dyDescent="0.25">
      <c r="A903" s="317" t="s">
        <v>12830</v>
      </c>
      <c r="B903" s="322" t="s">
        <v>6999</v>
      </c>
      <c r="C903" s="322" t="s">
        <v>1025</v>
      </c>
      <c r="D903" s="322" t="s">
        <v>6998</v>
      </c>
      <c r="E903" s="412">
        <v>32804</v>
      </c>
      <c r="F903" s="317" t="s">
        <v>12829</v>
      </c>
      <c r="G903" s="322" t="s">
        <v>5954</v>
      </c>
      <c r="H903" s="346" t="s">
        <v>12828</v>
      </c>
      <c r="I903" s="346" t="s">
        <v>12828</v>
      </c>
      <c r="J903" s="316"/>
    </row>
    <row r="904" spans="1:10" s="333" customFormat="1" x14ac:dyDescent="0.25">
      <c r="A904" s="317" t="s">
        <v>12827</v>
      </c>
      <c r="B904" s="322" t="s">
        <v>6999</v>
      </c>
      <c r="C904" s="322" t="s">
        <v>1025</v>
      </c>
      <c r="D904" s="322" t="s">
        <v>6998</v>
      </c>
      <c r="E904" s="412">
        <v>32760</v>
      </c>
      <c r="F904" s="317" t="s">
        <v>7014</v>
      </c>
      <c r="G904" s="322" t="s">
        <v>5954</v>
      </c>
      <c r="H904" s="346" t="s">
        <v>12678</v>
      </c>
      <c r="I904" s="346" t="s">
        <v>12678</v>
      </c>
      <c r="J904" s="316"/>
    </row>
    <row r="905" spans="1:10" s="333" customFormat="1" ht="24" x14ac:dyDescent="0.25">
      <c r="A905" s="317" t="s">
        <v>12826</v>
      </c>
      <c r="B905" s="322" t="s">
        <v>6999</v>
      </c>
      <c r="C905" s="322" t="s">
        <v>1025</v>
      </c>
      <c r="D905" s="322" t="s">
        <v>6998</v>
      </c>
      <c r="E905" s="412">
        <v>32650</v>
      </c>
      <c r="F905" s="317" t="s">
        <v>7071</v>
      </c>
      <c r="G905" s="322" t="s">
        <v>5954</v>
      </c>
      <c r="H905" s="346" t="s">
        <v>12825</v>
      </c>
      <c r="I905" s="346" t="s">
        <v>12825</v>
      </c>
      <c r="J905" s="316"/>
    </row>
    <row r="906" spans="1:10" s="333" customFormat="1" ht="24" x14ac:dyDescent="0.25">
      <c r="A906" s="317" t="s">
        <v>12824</v>
      </c>
      <c r="B906" s="322" t="s">
        <v>6999</v>
      </c>
      <c r="C906" s="322" t="s">
        <v>1025</v>
      </c>
      <c r="D906" s="322" t="s">
        <v>6998</v>
      </c>
      <c r="E906" s="412">
        <v>32050</v>
      </c>
      <c r="F906" s="317" t="s">
        <v>7071</v>
      </c>
      <c r="G906" s="322" t="s">
        <v>5954</v>
      </c>
      <c r="H906" s="346" t="s">
        <v>12708</v>
      </c>
      <c r="I906" s="346" t="s">
        <v>12708</v>
      </c>
      <c r="J906" s="316"/>
    </row>
    <row r="907" spans="1:10" s="333" customFormat="1" ht="24" x14ac:dyDescent="0.25">
      <c r="A907" s="317" t="s">
        <v>12823</v>
      </c>
      <c r="B907" s="322" t="s">
        <v>6999</v>
      </c>
      <c r="C907" s="322" t="s">
        <v>1025</v>
      </c>
      <c r="D907" s="322" t="s">
        <v>6998</v>
      </c>
      <c r="E907" s="412">
        <v>31904.04</v>
      </c>
      <c r="F907" s="317" t="s">
        <v>12822</v>
      </c>
      <c r="G907" s="322" t="s">
        <v>5954</v>
      </c>
      <c r="H907" s="346" t="s">
        <v>12821</v>
      </c>
      <c r="I907" s="346" t="s">
        <v>12821</v>
      </c>
      <c r="J907" s="316"/>
    </row>
    <row r="908" spans="1:10" s="333" customFormat="1" ht="24" x14ac:dyDescent="0.25">
      <c r="A908" s="317" t="s">
        <v>12820</v>
      </c>
      <c r="B908" s="322" t="s">
        <v>6999</v>
      </c>
      <c r="C908" s="322" t="s">
        <v>1025</v>
      </c>
      <c r="D908" s="322" t="s">
        <v>6998</v>
      </c>
      <c r="E908" s="412">
        <v>31760</v>
      </c>
      <c r="F908" s="317" t="s">
        <v>12667</v>
      </c>
      <c r="G908" s="322" t="s">
        <v>5954</v>
      </c>
      <c r="H908" s="346" t="s">
        <v>12819</v>
      </c>
      <c r="I908" s="346" t="s">
        <v>12819</v>
      </c>
      <c r="J908" s="316"/>
    </row>
    <row r="909" spans="1:10" s="333" customFormat="1" x14ac:dyDescent="0.25">
      <c r="A909" s="317" t="s">
        <v>12818</v>
      </c>
      <c r="B909" s="322" t="s">
        <v>6999</v>
      </c>
      <c r="C909" s="322" t="s">
        <v>1025</v>
      </c>
      <c r="D909" s="322" t="s">
        <v>6998</v>
      </c>
      <c r="E909" s="412">
        <v>30630</v>
      </c>
      <c r="F909" s="317" t="s">
        <v>12739</v>
      </c>
      <c r="G909" s="322" t="s">
        <v>5954</v>
      </c>
      <c r="H909" s="346" t="s">
        <v>12771</v>
      </c>
      <c r="I909" s="346" t="s">
        <v>12771</v>
      </c>
      <c r="J909" s="316"/>
    </row>
    <row r="910" spans="1:10" s="333" customFormat="1" x14ac:dyDescent="0.25">
      <c r="A910" s="317" t="s">
        <v>12817</v>
      </c>
      <c r="B910" s="322" t="s">
        <v>6999</v>
      </c>
      <c r="C910" s="322" t="s">
        <v>1025</v>
      </c>
      <c r="D910" s="322" t="s">
        <v>6998</v>
      </c>
      <c r="E910" s="412">
        <v>30516.6</v>
      </c>
      <c r="F910" s="317" t="s">
        <v>7014</v>
      </c>
      <c r="G910" s="322" t="s">
        <v>5954</v>
      </c>
      <c r="H910" s="346" t="s">
        <v>12816</v>
      </c>
      <c r="I910" s="346" t="s">
        <v>12816</v>
      </c>
      <c r="J910" s="316"/>
    </row>
    <row r="911" spans="1:10" s="333" customFormat="1" ht="24" x14ac:dyDescent="0.25">
      <c r="A911" s="317" t="s">
        <v>12815</v>
      </c>
      <c r="B911" s="322" t="s">
        <v>6999</v>
      </c>
      <c r="C911" s="322" t="s">
        <v>1025</v>
      </c>
      <c r="D911" s="322" t="s">
        <v>6998</v>
      </c>
      <c r="E911" s="412">
        <v>30175</v>
      </c>
      <c r="F911" s="317" t="s">
        <v>12814</v>
      </c>
      <c r="G911" s="322" t="s">
        <v>5954</v>
      </c>
      <c r="H911" s="346" t="s">
        <v>12813</v>
      </c>
      <c r="I911" s="346" t="s">
        <v>12813</v>
      </c>
      <c r="J911" s="316"/>
    </row>
    <row r="912" spans="1:10" s="333" customFormat="1" ht="24" x14ac:dyDescent="0.25">
      <c r="A912" s="317" t="s">
        <v>12812</v>
      </c>
      <c r="B912" s="322" t="s">
        <v>6999</v>
      </c>
      <c r="C912" s="322" t="s">
        <v>1025</v>
      </c>
      <c r="D912" s="322" t="s">
        <v>6998</v>
      </c>
      <c r="E912" s="412">
        <v>30150</v>
      </c>
      <c r="F912" s="317" t="s">
        <v>7051</v>
      </c>
      <c r="G912" s="322" t="s">
        <v>5954</v>
      </c>
      <c r="H912" s="346" t="s">
        <v>12767</v>
      </c>
      <c r="I912" s="346" t="s">
        <v>12767</v>
      </c>
      <c r="J912" s="316"/>
    </row>
    <row r="913" spans="1:10" s="333" customFormat="1" ht="24" x14ac:dyDescent="0.25">
      <c r="A913" s="317" t="s">
        <v>12811</v>
      </c>
      <c r="B913" s="322" t="s">
        <v>6999</v>
      </c>
      <c r="C913" s="322" t="s">
        <v>1025</v>
      </c>
      <c r="D913" s="322" t="s">
        <v>6998</v>
      </c>
      <c r="E913" s="412">
        <v>30030</v>
      </c>
      <c r="F913" s="317" t="s">
        <v>7082</v>
      </c>
      <c r="G913" s="322" t="s">
        <v>5954</v>
      </c>
      <c r="H913" s="346" t="s">
        <v>12716</v>
      </c>
      <c r="I913" s="346" t="s">
        <v>12716</v>
      </c>
      <c r="J913" s="316"/>
    </row>
    <row r="914" spans="1:10" s="333" customFormat="1" ht="24" x14ac:dyDescent="0.25">
      <c r="A914" s="317" t="s">
        <v>12810</v>
      </c>
      <c r="B914" s="322" t="s">
        <v>6999</v>
      </c>
      <c r="C914" s="322" t="s">
        <v>1025</v>
      </c>
      <c r="D914" s="322" t="s">
        <v>6998</v>
      </c>
      <c r="E914" s="412">
        <v>29965</v>
      </c>
      <c r="F914" s="317" t="s">
        <v>7044</v>
      </c>
      <c r="G914" s="322" t="s">
        <v>5954</v>
      </c>
      <c r="H914" s="346" t="s">
        <v>12774</v>
      </c>
      <c r="I914" s="346" t="s">
        <v>12774</v>
      </c>
      <c r="J914" s="316"/>
    </row>
    <row r="915" spans="1:10" s="333" customFormat="1" ht="24" x14ac:dyDescent="0.25">
      <c r="A915" s="317" t="s">
        <v>12809</v>
      </c>
      <c r="B915" s="322" t="s">
        <v>6999</v>
      </c>
      <c r="C915" s="322" t="s">
        <v>1025</v>
      </c>
      <c r="D915" s="322" t="s">
        <v>6998</v>
      </c>
      <c r="E915" s="412">
        <v>29500</v>
      </c>
      <c r="F915" s="317" t="s">
        <v>12808</v>
      </c>
      <c r="G915" s="322" t="s">
        <v>5954</v>
      </c>
      <c r="H915" s="346" t="s">
        <v>12807</v>
      </c>
      <c r="I915" s="346" t="s">
        <v>12807</v>
      </c>
      <c r="J915" s="316"/>
    </row>
    <row r="916" spans="1:10" s="333" customFormat="1" ht="24" x14ac:dyDescent="0.25">
      <c r="A916" s="317" t="s">
        <v>12806</v>
      </c>
      <c r="B916" s="322" t="s">
        <v>6999</v>
      </c>
      <c r="C916" s="322" t="s">
        <v>1025</v>
      </c>
      <c r="D916" s="322" t="s">
        <v>6998</v>
      </c>
      <c r="E916" s="412">
        <v>29480.5</v>
      </c>
      <c r="F916" s="317" t="s">
        <v>12805</v>
      </c>
      <c r="G916" s="322" t="s">
        <v>5954</v>
      </c>
      <c r="H916" s="346" t="s">
        <v>12804</v>
      </c>
      <c r="I916" s="346" t="s">
        <v>12804</v>
      </c>
      <c r="J916" s="316"/>
    </row>
    <row r="917" spans="1:10" s="333" customFormat="1" ht="24" x14ac:dyDescent="0.25">
      <c r="A917" s="317" t="s">
        <v>12803</v>
      </c>
      <c r="B917" s="322" t="s">
        <v>6999</v>
      </c>
      <c r="C917" s="322" t="s">
        <v>1025</v>
      </c>
      <c r="D917" s="322" t="s">
        <v>6998</v>
      </c>
      <c r="E917" s="412">
        <v>28980</v>
      </c>
      <c r="F917" s="317" t="s">
        <v>7023</v>
      </c>
      <c r="G917" s="322" t="s">
        <v>5954</v>
      </c>
      <c r="H917" s="346" t="s">
        <v>12802</v>
      </c>
      <c r="I917" s="346" t="s">
        <v>12802</v>
      </c>
      <c r="J917" s="316"/>
    </row>
    <row r="918" spans="1:10" s="333" customFormat="1" ht="24" x14ac:dyDescent="0.25">
      <c r="A918" s="317" t="s">
        <v>12801</v>
      </c>
      <c r="B918" s="322" t="s">
        <v>6999</v>
      </c>
      <c r="C918" s="322" t="s">
        <v>1025</v>
      </c>
      <c r="D918" s="322" t="s">
        <v>6998</v>
      </c>
      <c r="E918" s="412">
        <v>28685</v>
      </c>
      <c r="F918" s="317" t="s">
        <v>7011</v>
      </c>
      <c r="G918" s="322" t="s">
        <v>5954</v>
      </c>
      <c r="H918" s="346" t="s">
        <v>12661</v>
      </c>
      <c r="I918" s="346" t="s">
        <v>12661</v>
      </c>
      <c r="J918" s="316"/>
    </row>
    <row r="919" spans="1:10" s="333" customFormat="1" ht="24" x14ac:dyDescent="0.25">
      <c r="A919" s="317" t="s">
        <v>12800</v>
      </c>
      <c r="B919" s="322" t="s">
        <v>6999</v>
      </c>
      <c r="C919" s="322" t="s">
        <v>1025</v>
      </c>
      <c r="D919" s="322" t="s">
        <v>6998</v>
      </c>
      <c r="E919" s="412">
        <v>28580</v>
      </c>
      <c r="F919" s="317" t="s">
        <v>12739</v>
      </c>
      <c r="G919" s="322" t="s">
        <v>5954</v>
      </c>
      <c r="H919" s="346" t="s">
        <v>12650</v>
      </c>
      <c r="I919" s="346" t="s">
        <v>12650</v>
      </c>
      <c r="J919" s="316"/>
    </row>
    <row r="920" spans="1:10" s="333" customFormat="1" ht="24" x14ac:dyDescent="0.25">
      <c r="A920" s="317" t="s">
        <v>12799</v>
      </c>
      <c r="B920" s="322" t="s">
        <v>6999</v>
      </c>
      <c r="C920" s="322" t="s">
        <v>1025</v>
      </c>
      <c r="D920" s="322" t="s">
        <v>6998</v>
      </c>
      <c r="E920" s="412">
        <v>28500</v>
      </c>
      <c r="F920" s="317" t="s">
        <v>12798</v>
      </c>
      <c r="G920" s="322" t="s">
        <v>5954</v>
      </c>
      <c r="H920" s="346" t="s">
        <v>12780</v>
      </c>
      <c r="I920" s="346" t="s">
        <v>12780</v>
      </c>
      <c r="J920" s="316"/>
    </row>
    <row r="921" spans="1:10" s="333" customFormat="1" x14ac:dyDescent="0.25">
      <c r="A921" s="317" t="s">
        <v>12796</v>
      </c>
      <c r="B921" s="322" t="s">
        <v>6999</v>
      </c>
      <c r="C921" s="322" t="s">
        <v>1025</v>
      </c>
      <c r="D921" s="322" t="s">
        <v>6998</v>
      </c>
      <c r="E921" s="412">
        <v>28452.5</v>
      </c>
      <c r="F921" s="317" t="s">
        <v>12797</v>
      </c>
      <c r="G921" s="322" t="s">
        <v>5954</v>
      </c>
      <c r="H921" s="346" t="s">
        <v>12726</v>
      </c>
      <c r="I921" s="346" t="s">
        <v>12726</v>
      </c>
      <c r="J921" s="316"/>
    </row>
    <row r="922" spans="1:10" s="333" customFormat="1" ht="24" x14ac:dyDescent="0.25">
      <c r="A922" s="317" t="s">
        <v>12796</v>
      </c>
      <c r="B922" s="322" t="s">
        <v>6999</v>
      </c>
      <c r="C922" s="322" t="s">
        <v>1025</v>
      </c>
      <c r="D922" s="322" t="s">
        <v>6998</v>
      </c>
      <c r="E922" s="412">
        <v>28452.5</v>
      </c>
      <c r="F922" s="317" t="s">
        <v>12795</v>
      </c>
      <c r="G922" s="322" t="s">
        <v>5954</v>
      </c>
      <c r="H922" s="346" t="s">
        <v>12686</v>
      </c>
      <c r="I922" s="346" t="s">
        <v>12686</v>
      </c>
      <c r="J922" s="316"/>
    </row>
    <row r="923" spans="1:10" s="333" customFormat="1" ht="24" x14ac:dyDescent="0.25">
      <c r="A923" s="317" t="s">
        <v>12794</v>
      </c>
      <c r="B923" s="322" t="s">
        <v>6999</v>
      </c>
      <c r="C923" s="322" t="s">
        <v>1025</v>
      </c>
      <c r="D923" s="322" t="s">
        <v>6998</v>
      </c>
      <c r="E923" s="412">
        <v>28280</v>
      </c>
      <c r="F923" s="317" t="s">
        <v>7007</v>
      </c>
      <c r="G923" s="322" t="s">
        <v>5954</v>
      </c>
      <c r="H923" s="346" t="s">
        <v>12741</v>
      </c>
      <c r="I923" s="346" t="s">
        <v>12741</v>
      </c>
      <c r="J923" s="316"/>
    </row>
    <row r="924" spans="1:10" s="333" customFormat="1" ht="24" x14ac:dyDescent="0.25">
      <c r="A924" s="317" t="s">
        <v>12793</v>
      </c>
      <c r="B924" s="322" t="s">
        <v>6999</v>
      </c>
      <c r="C924" s="322" t="s">
        <v>1025</v>
      </c>
      <c r="D924" s="322" t="s">
        <v>6998</v>
      </c>
      <c r="E924" s="412">
        <v>28260</v>
      </c>
      <c r="F924" s="317" t="s">
        <v>12792</v>
      </c>
      <c r="G924" s="322" t="s">
        <v>5954</v>
      </c>
      <c r="H924" s="346" t="s">
        <v>12791</v>
      </c>
      <c r="I924" s="346" t="s">
        <v>12791</v>
      </c>
      <c r="J924" s="316"/>
    </row>
    <row r="925" spans="1:10" s="333" customFormat="1" ht="24" x14ac:dyDescent="0.25">
      <c r="A925" s="317" t="s">
        <v>12790</v>
      </c>
      <c r="B925" s="322" t="s">
        <v>6999</v>
      </c>
      <c r="C925" s="322" t="s">
        <v>1025</v>
      </c>
      <c r="D925" s="322" t="s">
        <v>6998</v>
      </c>
      <c r="E925" s="412">
        <v>28100</v>
      </c>
      <c r="F925" s="317" t="s">
        <v>12667</v>
      </c>
      <c r="G925" s="322" t="s">
        <v>5954</v>
      </c>
      <c r="H925" s="346" t="s">
        <v>12686</v>
      </c>
      <c r="I925" s="346" t="s">
        <v>12686</v>
      </c>
      <c r="J925" s="316"/>
    </row>
    <row r="926" spans="1:10" s="333" customFormat="1" x14ac:dyDescent="0.25">
      <c r="A926" s="317" t="s">
        <v>12789</v>
      </c>
      <c r="B926" s="322" t="s">
        <v>6999</v>
      </c>
      <c r="C926" s="322" t="s">
        <v>1025</v>
      </c>
      <c r="D926" s="322" t="s">
        <v>6998</v>
      </c>
      <c r="E926" s="412">
        <v>27987.33</v>
      </c>
      <c r="F926" s="317" t="s">
        <v>12788</v>
      </c>
      <c r="G926" s="322" t="s">
        <v>5954</v>
      </c>
      <c r="H926" s="346" t="s">
        <v>12787</v>
      </c>
      <c r="I926" s="346" t="s">
        <v>12787</v>
      </c>
      <c r="J926" s="316"/>
    </row>
    <row r="927" spans="1:10" s="333" customFormat="1" ht="24" x14ac:dyDescent="0.25">
      <c r="A927" s="317" t="s">
        <v>12786</v>
      </c>
      <c r="B927" s="322" t="s">
        <v>6999</v>
      </c>
      <c r="C927" s="322" t="s">
        <v>1025</v>
      </c>
      <c r="D927" s="322" t="s">
        <v>6998</v>
      </c>
      <c r="E927" s="412">
        <v>27900</v>
      </c>
      <c r="F927" s="317" t="s">
        <v>7044</v>
      </c>
      <c r="G927" s="322" t="s">
        <v>5954</v>
      </c>
      <c r="H927" s="346" t="s">
        <v>12785</v>
      </c>
      <c r="I927" s="346" t="s">
        <v>12785</v>
      </c>
      <c r="J927" s="316"/>
    </row>
    <row r="928" spans="1:10" s="333" customFormat="1" ht="24" x14ac:dyDescent="0.25">
      <c r="A928" s="317" t="s">
        <v>12784</v>
      </c>
      <c r="B928" s="322" t="s">
        <v>6999</v>
      </c>
      <c r="C928" s="322" t="s">
        <v>1025</v>
      </c>
      <c r="D928" s="322" t="s">
        <v>6998</v>
      </c>
      <c r="E928" s="412">
        <v>27154</v>
      </c>
      <c r="F928" s="317" t="s">
        <v>7078</v>
      </c>
      <c r="G928" s="322" t="s">
        <v>5954</v>
      </c>
      <c r="H928" s="346" t="s">
        <v>12657</v>
      </c>
      <c r="I928" s="346" t="s">
        <v>12657</v>
      </c>
      <c r="J928" s="316"/>
    </row>
    <row r="929" spans="1:10" s="333" customFormat="1" ht="24" x14ac:dyDescent="0.25">
      <c r="A929" s="317" t="s">
        <v>12783</v>
      </c>
      <c r="B929" s="322" t="s">
        <v>6999</v>
      </c>
      <c r="C929" s="322" t="s">
        <v>1025</v>
      </c>
      <c r="D929" s="322" t="s">
        <v>6998</v>
      </c>
      <c r="E929" s="412">
        <v>26830</v>
      </c>
      <c r="F929" s="317" t="s">
        <v>7032</v>
      </c>
      <c r="G929" s="322" t="s">
        <v>5954</v>
      </c>
      <c r="H929" s="346" t="s">
        <v>12782</v>
      </c>
      <c r="I929" s="346" t="s">
        <v>12782</v>
      </c>
      <c r="J929" s="316"/>
    </row>
    <row r="930" spans="1:10" s="333" customFormat="1" x14ac:dyDescent="0.25">
      <c r="A930" s="317" t="s">
        <v>12781</v>
      </c>
      <c r="B930" s="322" t="s">
        <v>6999</v>
      </c>
      <c r="C930" s="322" t="s">
        <v>1025</v>
      </c>
      <c r="D930" s="322" t="s">
        <v>6998</v>
      </c>
      <c r="E930" s="412">
        <v>26825</v>
      </c>
      <c r="F930" s="317" t="s">
        <v>12719</v>
      </c>
      <c r="G930" s="322" t="s">
        <v>5954</v>
      </c>
      <c r="H930" s="346" t="s">
        <v>12780</v>
      </c>
      <c r="I930" s="346" t="s">
        <v>12780</v>
      </c>
      <c r="J930" s="316"/>
    </row>
    <row r="931" spans="1:10" s="333" customFormat="1" x14ac:dyDescent="0.25">
      <c r="A931" s="317" t="s">
        <v>12779</v>
      </c>
      <c r="B931" s="322" t="s">
        <v>6999</v>
      </c>
      <c r="C931" s="322" t="s">
        <v>1025</v>
      </c>
      <c r="D931" s="322" t="s">
        <v>6998</v>
      </c>
      <c r="E931" s="412">
        <v>26418</v>
      </c>
      <c r="F931" s="317" t="s">
        <v>7014</v>
      </c>
      <c r="G931" s="322" t="s">
        <v>5954</v>
      </c>
      <c r="H931" s="346" t="s">
        <v>12708</v>
      </c>
      <c r="I931" s="346" t="s">
        <v>12708</v>
      </c>
      <c r="J931" s="316"/>
    </row>
    <row r="932" spans="1:10" s="333" customFormat="1" ht="24" x14ac:dyDescent="0.25">
      <c r="A932" s="317" t="s">
        <v>12778</v>
      </c>
      <c r="B932" s="322" t="s">
        <v>6999</v>
      </c>
      <c r="C932" s="322" t="s">
        <v>1025</v>
      </c>
      <c r="D932" s="322" t="s">
        <v>6998</v>
      </c>
      <c r="E932" s="412">
        <v>26370</v>
      </c>
      <c r="F932" s="317" t="s">
        <v>7032</v>
      </c>
      <c r="G932" s="322" t="s">
        <v>5954</v>
      </c>
      <c r="H932" s="346" t="s">
        <v>12767</v>
      </c>
      <c r="I932" s="346" t="s">
        <v>12767</v>
      </c>
      <c r="J932" s="316"/>
    </row>
    <row r="933" spans="1:10" s="333" customFormat="1" ht="24" x14ac:dyDescent="0.25">
      <c r="A933" s="317" t="s">
        <v>12777</v>
      </c>
      <c r="B933" s="322" t="s">
        <v>6999</v>
      </c>
      <c r="C933" s="322" t="s">
        <v>1025</v>
      </c>
      <c r="D933" s="322" t="s">
        <v>6998</v>
      </c>
      <c r="E933" s="412">
        <v>26369.599999999999</v>
      </c>
      <c r="F933" s="317" t="s">
        <v>7065</v>
      </c>
      <c r="G933" s="322" t="s">
        <v>5954</v>
      </c>
      <c r="H933" s="346" t="s">
        <v>12776</v>
      </c>
      <c r="I933" s="346" t="s">
        <v>12776</v>
      </c>
      <c r="J933" s="316"/>
    </row>
    <row r="934" spans="1:10" s="333" customFormat="1" x14ac:dyDescent="0.25">
      <c r="A934" s="317" t="s">
        <v>12775</v>
      </c>
      <c r="B934" s="322" t="s">
        <v>6999</v>
      </c>
      <c r="C934" s="322" t="s">
        <v>1025</v>
      </c>
      <c r="D934" s="322" t="s">
        <v>6998</v>
      </c>
      <c r="E934" s="412">
        <v>26305.5</v>
      </c>
      <c r="F934" s="317" t="s">
        <v>7078</v>
      </c>
      <c r="G934" s="322" t="s">
        <v>5954</v>
      </c>
      <c r="H934" s="346" t="s">
        <v>12774</v>
      </c>
      <c r="I934" s="346" t="s">
        <v>12774</v>
      </c>
      <c r="J934" s="316"/>
    </row>
    <row r="935" spans="1:10" s="333" customFormat="1" ht="24" x14ac:dyDescent="0.25">
      <c r="A935" s="317" t="s">
        <v>12773</v>
      </c>
      <c r="B935" s="322" t="s">
        <v>6999</v>
      </c>
      <c r="C935" s="322" t="s">
        <v>1025</v>
      </c>
      <c r="D935" s="322" t="s">
        <v>6998</v>
      </c>
      <c r="E935" s="412">
        <v>25989.1</v>
      </c>
      <c r="F935" s="317" t="s">
        <v>7014</v>
      </c>
      <c r="G935" s="322" t="s">
        <v>5954</v>
      </c>
      <c r="H935" s="346" t="s">
        <v>12761</v>
      </c>
      <c r="I935" s="346" t="s">
        <v>12761</v>
      </c>
      <c r="J935" s="316"/>
    </row>
    <row r="936" spans="1:10" s="333" customFormat="1" ht="24" x14ac:dyDescent="0.25">
      <c r="A936" s="317" t="s">
        <v>12772</v>
      </c>
      <c r="B936" s="322" t="s">
        <v>6999</v>
      </c>
      <c r="C936" s="322" t="s">
        <v>1025</v>
      </c>
      <c r="D936" s="322" t="s">
        <v>6998</v>
      </c>
      <c r="E936" s="412">
        <v>25930</v>
      </c>
      <c r="F936" s="317" t="s">
        <v>7103</v>
      </c>
      <c r="G936" s="322" t="s">
        <v>5954</v>
      </c>
      <c r="H936" s="346" t="s">
        <v>12771</v>
      </c>
      <c r="I936" s="346" t="s">
        <v>12771</v>
      </c>
      <c r="J936" s="316"/>
    </row>
    <row r="937" spans="1:10" s="333" customFormat="1" ht="24" x14ac:dyDescent="0.25">
      <c r="A937" s="317" t="s">
        <v>12770</v>
      </c>
      <c r="B937" s="322" t="s">
        <v>6999</v>
      </c>
      <c r="C937" s="322" t="s">
        <v>1025</v>
      </c>
      <c r="D937" s="322" t="s">
        <v>6998</v>
      </c>
      <c r="E937" s="412">
        <v>25930</v>
      </c>
      <c r="F937" s="317" t="s">
        <v>12641</v>
      </c>
      <c r="G937" s="322" t="s">
        <v>5954</v>
      </c>
      <c r="H937" s="346" t="s">
        <v>12713</v>
      </c>
      <c r="I937" s="346" t="s">
        <v>12713</v>
      </c>
      <c r="J937" s="316"/>
    </row>
    <row r="938" spans="1:10" s="333" customFormat="1" ht="24" x14ac:dyDescent="0.25">
      <c r="A938" s="317" t="s">
        <v>12769</v>
      </c>
      <c r="B938" s="322" t="s">
        <v>6999</v>
      </c>
      <c r="C938" s="322" t="s">
        <v>1025</v>
      </c>
      <c r="D938" s="322" t="s">
        <v>6998</v>
      </c>
      <c r="E938" s="412">
        <v>25717</v>
      </c>
      <c r="F938" s="317" t="s">
        <v>12768</v>
      </c>
      <c r="G938" s="322" t="s">
        <v>5954</v>
      </c>
      <c r="H938" s="346" t="s">
        <v>12767</v>
      </c>
      <c r="I938" s="346" t="s">
        <v>12767</v>
      </c>
      <c r="J938" s="316"/>
    </row>
    <row r="939" spans="1:10" s="333" customFormat="1" ht="24" x14ac:dyDescent="0.25">
      <c r="A939" s="317" t="s">
        <v>12766</v>
      </c>
      <c r="B939" s="322" t="s">
        <v>6999</v>
      </c>
      <c r="C939" s="322" t="s">
        <v>1025</v>
      </c>
      <c r="D939" s="322" t="s">
        <v>6998</v>
      </c>
      <c r="E939" s="412">
        <v>25600</v>
      </c>
      <c r="F939" s="317" t="s">
        <v>7049</v>
      </c>
      <c r="G939" s="322" t="s">
        <v>5954</v>
      </c>
      <c r="H939" s="346" t="s">
        <v>12756</v>
      </c>
      <c r="I939" s="346" t="s">
        <v>12756</v>
      </c>
      <c r="J939" s="316"/>
    </row>
    <row r="940" spans="1:10" s="333" customFormat="1" ht="24" x14ac:dyDescent="0.25">
      <c r="A940" s="317" t="s">
        <v>12765</v>
      </c>
      <c r="B940" s="322" t="s">
        <v>6999</v>
      </c>
      <c r="C940" s="322" t="s">
        <v>1025</v>
      </c>
      <c r="D940" s="322" t="s">
        <v>6998</v>
      </c>
      <c r="E940" s="412">
        <v>25089</v>
      </c>
      <c r="F940" s="317" t="s">
        <v>7001</v>
      </c>
      <c r="G940" s="322" t="s">
        <v>5954</v>
      </c>
      <c r="H940" s="346" t="s">
        <v>12764</v>
      </c>
      <c r="I940" s="346" t="s">
        <v>12764</v>
      </c>
      <c r="J940" s="316"/>
    </row>
    <row r="941" spans="1:10" s="333" customFormat="1" ht="24" x14ac:dyDescent="0.25">
      <c r="A941" s="317" t="s">
        <v>12763</v>
      </c>
      <c r="B941" s="322" t="s">
        <v>6999</v>
      </c>
      <c r="C941" s="322" t="s">
        <v>1025</v>
      </c>
      <c r="D941" s="322" t="s">
        <v>6998</v>
      </c>
      <c r="E941" s="412">
        <v>24900</v>
      </c>
      <c r="F941" s="317" t="s">
        <v>7140</v>
      </c>
      <c r="G941" s="322" t="s">
        <v>5954</v>
      </c>
      <c r="H941" s="346" t="s">
        <v>7268</v>
      </c>
      <c r="I941" s="346" t="s">
        <v>7268</v>
      </c>
      <c r="J941" s="316"/>
    </row>
    <row r="942" spans="1:10" s="333" customFormat="1" ht="24" x14ac:dyDescent="0.25">
      <c r="A942" s="317" t="s">
        <v>12762</v>
      </c>
      <c r="B942" s="322" t="s">
        <v>6999</v>
      </c>
      <c r="C942" s="322" t="s">
        <v>1025</v>
      </c>
      <c r="D942" s="322" t="s">
        <v>6998</v>
      </c>
      <c r="E942" s="412">
        <v>24725</v>
      </c>
      <c r="F942" s="317" t="s">
        <v>7014</v>
      </c>
      <c r="G942" s="322" t="s">
        <v>5954</v>
      </c>
      <c r="H942" s="346" t="s">
        <v>12761</v>
      </c>
      <c r="I942" s="346" t="s">
        <v>12761</v>
      </c>
      <c r="J942" s="316"/>
    </row>
    <row r="943" spans="1:10" s="333" customFormat="1" x14ac:dyDescent="0.25">
      <c r="A943" s="317" t="s">
        <v>12760</v>
      </c>
      <c r="B943" s="322" t="s">
        <v>6999</v>
      </c>
      <c r="C943" s="322" t="s">
        <v>1025</v>
      </c>
      <c r="D943" s="322" t="s">
        <v>6998</v>
      </c>
      <c r="E943" s="412">
        <v>24330</v>
      </c>
      <c r="F943" s="317" t="s">
        <v>12759</v>
      </c>
      <c r="G943" s="322" t="s">
        <v>5954</v>
      </c>
      <c r="H943" s="346" t="s">
        <v>12758</v>
      </c>
      <c r="I943" s="346" t="s">
        <v>12758</v>
      </c>
      <c r="J943" s="316"/>
    </row>
    <row r="944" spans="1:10" s="333" customFormat="1" ht="24" x14ac:dyDescent="0.25">
      <c r="A944" s="317" t="s">
        <v>12757</v>
      </c>
      <c r="B944" s="322" t="s">
        <v>6999</v>
      </c>
      <c r="C944" s="322" t="s">
        <v>1025</v>
      </c>
      <c r="D944" s="322" t="s">
        <v>6998</v>
      </c>
      <c r="E944" s="412">
        <v>24200</v>
      </c>
      <c r="F944" s="317" t="s">
        <v>7049</v>
      </c>
      <c r="G944" s="322" t="s">
        <v>5954</v>
      </c>
      <c r="H944" s="346" t="s">
        <v>12756</v>
      </c>
      <c r="I944" s="346" t="s">
        <v>12756</v>
      </c>
      <c r="J944" s="316"/>
    </row>
    <row r="945" spans="1:10" s="333" customFormat="1" ht="24" x14ac:dyDescent="0.25">
      <c r="A945" s="317" t="s">
        <v>12755</v>
      </c>
      <c r="B945" s="322" t="s">
        <v>6999</v>
      </c>
      <c r="C945" s="322" t="s">
        <v>1025</v>
      </c>
      <c r="D945" s="322" t="s">
        <v>6998</v>
      </c>
      <c r="E945" s="412">
        <v>24106</v>
      </c>
      <c r="F945" s="317" t="s">
        <v>12735</v>
      </c>
      <c r="G945" s="322" t="s">
        <v>5954</v>
      </c>
      <c r="H945" s="346" t="s">
        <v>12754</v>
      </c>
      <c r="I945" s="346" t="s">
        <v>12754</v>
      </c>
      <c r="J945" s="316"/>
    </row>
    <row r="946" spans="1:10" s="333" customFormat="1" ht="24" x14ac:dyDescent="0.25">
      <c r="A946" s="317" t="s">
        <v>12753</v>
      </c>
      <c r="B946" s="322" t="s">
        <v>6999</v>
      </c>
      <c r="C946" s="322" t="s">
        <v>1025</v>
      </c>
      <c r="D946" s="322" t="s">
        <v>6998</v>
      </c>
      <c r="E946" s="412">
        <v>24070.23</v>
      </c>
      <c r="F946" s="317" t="s">
        <v>12750</v>
      </c>
      <c r="G946" s="322" t="s">
        <v>5954</v>
      </c>
      <c r="H946" s="346" t="s">
        <v>12752</v>
      </c>
      <c r="I946" s="346" t="s">
        <v>12752</v>
      </c>
      <c r="J946" s="316"/>
    </row>
    <row r="947" spans="1:10" s="333" customFormat="1" ht="24" x14ac:dyDescent="0.25">
      <c r="A947" s="317" t="s">
        <v>12751</v>
      </c>
      <c r="B947" s="322" t="s">
        <v>6999</v>
      </c>
      <c r="C947" s="322" t="s">
        <v>1025</v>
      </c>
      <c r="D947" s="322" t="s">
        <v>6998</v>
      </c>
      <c r="E947" s="412">
        <v>23982.26</v>
      </c>
      <c r="F947" s="317" t="s">
        <v>12750</v>
      </c>
      <c r="G947" s="322" t="s">
        <v>5954</v>
      </c>
      <c r="H947" s="346" t="s">
        <v>12749</v>
      </c>
      <c r="I947" s="346" t="s">
        <v>12749</v>
      </c>
      <c r="J947" s="316"/>
    </row>
    <row r="948" spans="1:10" s="333" customFormat="1" ht="24" x14ac:dyDescent="0.25">
      <c r="A948" s="317" t="s">
        <v>12748</v>
      </c>
      <c r="B948" s="322" t="s">
        <v>6999</v>
      </c>
      <c r="C948" s="322" t="s">
        <v>1025</v>
      </c>
      <c r="D948" s="322" t="s">
        <v>6998</v>
      </c>
      <c r="E948" s="412">
        <v>23952</v>
      </c>
      <c r="F948" s="317" t="s">
        <v>12747</v>
      </c>
      <c r="G948" s="322" t="s">
        <v>5954</v>
      </c>
      <c r="H948" s="346" t="s">
        <v>12645</v>
      </c>
      <c r="I948" s="346" t="s">
        <v>12645</v>
      </c>
      <c r="J948" s="316"/>
    </row>
    <row r="949" spans="1:10" s="333" customFormat="1" ht="24" x14ac:dyDescent="0.25">
      <c r="A949" s="317" t="s">
        <v>12746</v>
      </c>
      <c r="B949" s="322" t="s">
        <v>6999</v>
      </c>
      <c r="C949" s="322" t="s">
        <v>1025</v>
      </c>
      <c r="D949" s="322" t="s">
        <v>6998</v>
      </c>
      <c r="E949" s="412">
        <v>23820</v>
      </c>
      <c r="F949" s="317" t="s">
        <v>7049</v>
      </c>
      <c r="G949" s="322" t="s">
        <v>5954</v>
      </c>
      <c r="H949" s="346" t="s">
        <v>12691</v>
      </c>
      <c r="I949" s="346" t="s">
        <v>12691</v>
      </c>
      <c r="J949" s="316"/>
    </row>
    <row r="950" spans="1:10" s="333" customFormat="1" ht="24" x14ac:dyDescent="0.25">
      <c r="A950" s="317" t="s">
        <v>12745</v>
      </c>
      <c r="B950" s="322" t="s">
        <v>6999</v>
      </c>
      <c r="C950" s="322" t="s">
        <v>1025</v>
      </c>
      <c r="D950" s="322" t="s">
        <v>6998</v>
      </c>
      <c r="E950" s="412">
        <v>23625</v>
      </c>
      <c r="F950" s="317" t="s">
        <v>7051</v>
      </c>
      <c r="G950" s="322" t="s">
        <v>5954</v>
      </c>
      <c r="H950" s="346" t="s">
        <v>12744</v>
      </c>
      <c r="I950" s="346" t="s">
        <v>12744</v>
      </c>
      <c r="J950" s="316"/>
    </row>
    <row r="951" spans="1:10" s="333" customFormat="1" ht="24" x14ac:dyDescent="0.25">
      <c r="A951" s="317" t="s">
        <v>12743</v>
      </c>
      <c r="B951" s="322" t="s">
        <v>6999</v>
      </c>
      <c r="C951" s="322" t="s">
        <v>1025</v>
      </c>
      <c r="D951" s="322" t="s">
        <v>6998</v>
      </c>
      <c r="E951" s="412">
        <v>23576</v>
      </c>
      <c r="F951" s="317" t="s">
        <v>12742</v>
      </c>
      <c r="G951" s="322" t="s">
        <v>5954</v>
      </c>
      <c r="H951" s="346" t="s">
        <v>12741</v>
      </c>
      <c r="I951" s="346" t="s">
        <v>12741</v>
      </c>
      <c r="J951" s="316"/>
    </row>
    <row r="952" spans="1:10" s="333" customFormat="1" ht="24" x14ac:dyDescent="0.25">
      <c r="A952" s="317" t="s">
        <v>12740</v>
      </c>
      <c r="B952" s="322" t="s">
        <v>6999</v>
      </c>
      <c r="C952" s="322" t="s">
        <v>1025</v>
      </c>
      <c r="D952" s="322" t="s">
        <v>6998</v>
      </c>
      <c r="E952" s="412">
        <v>23400</v>
      </c>
      <c r="F952" s="317" t="s">
        <v>12739</v>
      </c>
      <c r="G952" s="322" t="s">
        <v>5954</v>
      </c>
      <c r="H952" s="346" t="s">
        <v>7271</v>
      </c>
      <c r="I952" s="346" t="s">
        <v>7271</v>
      </c>
      <c r="J952" s="316"/>
    </row>
    <row r="953" spans="1:10" s="333" customFormat="1" ht="24" x14ac:dyDescent="0.25">
      <c r="A953" s="317" t="s">
        <v>12738</v>
      </c>
      <c r="B953" s="322" t="s">
        <v>6999</v>
      </c>
      <c r="C953" s="322" t="s">
        <v>1025</v>
      </c>
      <c r="D953" s="322" t="s">
        <v>6998</v>
      </c>
      <c r="E953" s="412">
        <v>23210.400000000001</v>
      </c>
      <c r="F953" s="317" t="s">
        <v>7065</v>
      </c>
      <c r="G953" s="322" t="s">
        <v>5954</v>
      </c>
      <c r="H953" s="346" t="s">
        <v>12737</v>
      </c>
      <c r="I953" s="346" t="s">
        <v>12737</v>
      </c>
      <c r="J953" s="316"/>
    </row>
    <row r="954" spans="1:10" s="333" customFormat="1" ht="24" x14ac:dyDescent="0.25">
      <c r="A954" s="317" t="s">
        <v>12736</v>
      </c>
      <c r="B954" s="322" t="s">
        <v>6999</v>
      </c>
      <c r="C954" s="322" t="s">
        <v>1025</v>
      </c>
      <c r="D954" s="322" t="s">
        <v>6998</v>
      </c>
      <c r="E954" s="412">
        <v>23120</v>
      </c>
      <c r="F954" s="317" t="s">
        <v>12735</v>
      </c>
      <c r="G954" s="322" t="s">
        <v>5954</v>
      </c>
      <c r="H954" s="346" t="s">
        <v>12734</v>
      </c>
      <c r="I954" s="346" t="s">
        <v>12734</v>
      </c>
      <c r="J954" s="316"/>
    </row>
    <row r="955" spans="1:10" s="333" customFormat="1" ht="24" x14ac:dyDescent="0.25">
      <c r="A955" s="317" t="s">
        <v>12733</v>
      </c>
      <c r="B955" s="322" t="s">
        <v>6999</v>
      </c>
      <c r="C955" s="322" t="s">
        <v>1025</v>
      </c>
      <c r="D955" s="322" t="s">
        <v>6998</v>
      </c>
      <c r="E955" s="412">
        <v>23000</v>
      </c>
      <c r="F955" s="317" t="s">
        <v>12732</v>
      </c>
      <c r="G955" s="322" t="s">
        <v>5954</v>
      </c>
      <c r="H955" s="346" t="s">
        <v>12731</v>
      </c>
      <c r="I955" s="346" t="s">
        <v>12731</v>
      </c>
      <c r="J955" s="316"/>
    </row>
    <row r="956" spans="1:10" s="333" customFormat="1" x14ac:dyDescent="0.25">
      <c r="A956" s="317" t="s">
        <v>12730</v>
      </c>
      <c r="B956" s="322" t="s">
        <v>6999</v>
      </c>
      <c r="C956" s="322" t="s">
        <v>1025</v>
      </c>
      <c r="D956" s="322" t="s">
        <v>6998</v>
      </c>
      <c r="E956" s="412">
        <v>22795</v>
      </c>
      <c r="F956" s="317" t="s">
        <v>7032</v>
      </c>
      <c r="G956" s="322" t="s">
        <v>5954</v>
      </c>
      <c r="H956" s="346" t="s">
        <v>12663</v>
      </c>
      <c r="I956" s="346" t="s">
        <v>12663</v>
      </c>
      <c r="J956" s="316"/>
    </row>
    <row r="957" spans="1:10" s="333" customFormat="1" ht="24" x14ac:dyDescent="0.25">
      <c r="A957" s="317" t="s">
        <v>12729</v>
      </c>
      <c r="B957" s="322" t="s">
        <v>6999</v>
      </c>
      <c r="C957" s="322" t="s">
        <v>1025</v>
      </c>
      <c r="D957" s="322" t="s">
        <v>6998</v>
      </c>
      <c r="E957" s="412">
        <v>22750</v>
      </c>
      <c r="F957" s="317" t="s">
        <v>7071</v>
      </c>
      <c r="G957" s="322" t="s">
        <v>5954</v>
      </c>
      <c r="H957" s="346" t="s">
        <v>12708</v>
      </c>
      <c r="I957" s="346" t="s">
        <v>12708</v>
      </c>
      <c r="J957" s="316"/>
    </row>
    <row r="958" spans="1:10" s="333" customFormat="1" x14ac:dyDescent="0.25">
      <c r="A958" s="317" t="s">
        <v>12728</v>
      </c>
      <c r="B958" s="322" t="s">
        <v>6999</v>
      </c>
      <c r="C958" s="322" t="s">
        <v>1025</v>
      </c>
      <c r="D958" s="322" t="s">
        <v>6998</v>
      </c>
      <c r="E958" s="412">
        <v>22680</v>
      </c>
      <c r="F958" s="317" t="s">
        <v>12727</v>
      </c>
      <c r="G958" s="322" t="s">
        <v>5954</v>
      </c>
      <c r="H958" s="346" t="s">
        <v>12726</v>
      </c>
      <c r="I958" s="346" t="s">
        <v>12726</v>
      </c>
      <c r="J958" s="316"/>
    </row>
    <row r="959" spans="1:10" s="333" customFormat="1" x14ac:dyDescent="0.25">
      <c r="A959" s="317" t="s">
        <v>12725</v>
      </c>
      <c r="B959" s="322" t="s">
        <v>6999</v>
      </c>
      <c r="C959" s="322" t="s">
        <v>1025</v>
      </c>
      <c r="D959" s="322" t="s">
        <v>6998</v>
      </c>
      <c r="E959" s="412">
        <v>22551.4</v>
      </c>
      <c r="F959" s="317" t="s">
        <v>7007</v>
      </c>
      <c r="G959" s="322" t="s">
        <v>5954</v>
      </c>
      <c r="H959" s="346" t="s">
        <v>12680</v>
      </c>
      <c r="I959" s="346" t="s">
        <v>12680</v>
      </c>
      <c r="J959" s="316"/>
    </row>
    <row r="960" spans="1:10" s="333" customFormat="1" x14ac:dyDescent="0.25">
      <c r="A960" s="317" t="s">
        <v>12725</v>
      </c>
      <c r="B960" s="322" t="s">
        <v>6999</v>
      </c>
      <c r="C960" s="322" t="s">
        <v>1025</v>
      </c>
      <c r="D960" s="322" t="s">
        <v>6998</v>
      </c>
      <c r="E960" s="412">
        <v>22551.4</v>
      </c>
      <c r="F960" s="317" t="s">
        <v>7007</v>
      </c>
      <c r="G960" s="322" t="s">
        <v>5954</v>
      </c>
      <c r="H960" s="346" t="s">
        <v>12680</v>
      </c>
      <c r="I960" s="346" t="s">
        <v>12680</v>
      </c>
      <c r="J960" s="316"/>
    </row>
    <row r="961" spans="1:10" s="333" customFormat="1" x14ac:dyDescent="0.25">
      <c r="A961" s="317" t="s">
        <v>12725</v>
      </c>
      <c r="B961" s="322" t="s">
        <v>6999</v>
      </c>
      <c r="C961" s="322" t="s">
        <v>1025</v>
      </c>
      <c r="D961" s="322" t="s">
        <v>6998</v>
      </c>
      <c r="E961" s="412">
        <v>22551.4</v>
      </c>
      <c r="F961" s="317" t="s">
        <v>7007</v>
      </c>
      <c r="G961" s="322" t="s">
        <v>5954</v>
      </c>
      <c r="H961" s="346" t="s">
        <v>12680</v>
      </c>
      <c r="I961" s="346" t="s">
        <v>12680</v>
      </c>
      <c r="J961" s="316"/>
    </row>
    <row r="962" spans="1:10" s="333" customFormat="1" x14ac:dyDescent="0.25">
      <c r="A962" s="317" t="s">
        <v>12725</v>
      </c>
      <c r="B962" s="322" t="s">
        <v>6999</v>
      </c>
      <c r="C962" s="322" t="s">
        <v>1025</v>
      </c>
      <c r="D962" s="322" t="s">
        <v>6998</v>
      </c>
      <c r="E962" s="412">
        <v>22551.4</v>
      </c>
      <c r="F962" s="317" t="s">
        <v>7007</v>
      </c>
      <c r="G962" s="322" t="s">
        <v>5954</v>
      </c>
      <c r="H962" s="346" t="s">
        <v>12680</v>
      </c>
      <c r="I962" s="346" t="s">
        <v>12680</v>
      </c>
      <c r="J962" s="316"/>
    </row>
    <row r="963" spans="1:10" s="333" customFormat="1" ht="24" x14ac:dyDescent="0.25">
      <c r="A963" s="317" t="s">
        <v>12724</v>
      </c>
      <c r="B963" s="322" t="s">
        <v>6999</v>
      </c>
      <c r="C963" s="322" t="s">
        <v>1025</v>
      </c>
      <c r="D963" s="322" t="s">
        <v>6998</v>
      </c>
      <c r="E963" s="412">
        <v>22500</v>
      </c>
      <c r="F963" s="317" t="s">
        <v>12723</v>
      </c>
      <c r="G963" s="322" t="s">
        <v>5954</v>
      </c>
      <c r="H963" s="346" t="s">
        <v>12722</v>
      </c>
      <c r="I963" s="346" t="s">
        <v>12722</v>
      </c>
      <c r="J963" s="316"/>
    </row>
    <row r="964" spans="1:10" s="333" customFormat="1" x14ac:dyDescent="0.25">
      <c r="A964" s="317" t="s">
        <v>12721</v>
      </c>
      <c r="B964" s="322" t="s">
        <v>6999</v>
      </c>
      <c r="C964" s="322" t="s">
        <v>1025</v>
      </c>
      <c r="D964" s="322" t="s">
        <v>6998</v>
      </c>
      <c r="E964" s="412">
        <v>22356</v>
      </c>
      <c r="F964" s="317" t="s">
        <v>7023</v>
      </c>
      <c r="G964" s="322" t="s">
        <v>5954</v>
      </c>
      <c r="H964" s="346" t="s">
        <v>12686</v>
      </c>
      <c r="I964" s="346" t="s">
        <v>12686</v>
      </c>
      <c r="J964" s="316"/>
    </row>
    <row r="965" spans="1:10" s="333" customFormat="1" ht="24" x14ac:dyDescent="0.25">
      <c r="A965" s="317" t="s">
        <v>12720</v>
      </c>
      <c r="B965" s="322" t="s">
        <v>6999</v>
      </c>
      <c r="C965" s="322" t="s">
        <v>1025</v>
      </c>
      <c r="D965" s="322" t="s">
        <v>6998</v>
      </c>
      <c r="E965" s="412">
        <v>22351</v>
      </c>
      <c r="F965" s="317" t="s">
        <v>12719</v>
      </c>
      <c r="G965" s="322" t="s">
        <v>5954</v>
      </c>
      <c r="H965" s="346" t="s">
        <v>12718</v>
      </c>
      <c r="I965" s="346" t="s">
        <v>12718</v>
      </c>
      <c r="J965" s="316"/>
    </row>
    <row r="966" spans="1:10" s="333" customFormat="1" ht="24" x14ac:dyDescent="0.25">
      <c r="A966" s="317" t="s">
        <v>12717</v>
      </c>
      <c r="B966" s="322" t="s">
        <v>6999</v>
      </c>
      <c r="C966" s="322" t="s">
        <v>1025</v>
      </c>
      <c r="D966" s="322" t="s">
        <v>6998</v>
      </c>
      <c r="E966" s="412">
        <v>22105</v>
      </c>
      <c r="F966" s="317" t="s">
        <v>7082</v>
      </c>
      <c r="G966" s="322" t="s">
        <v>5954</v>
      </c>
      <c r="H966" s="346" t="s">
        <v>12716</v>
      </c>
      <c r="I966" s="346" t="s">
        <v>12716</v>
      </c>
      <c r="J966" s="316"/>
    </row>
    <row r="967" spans="1:10" s="333" customFormat="1" ht="24" x14ac:dyDescent="0.25">
      <c r="A967" s="317" t="s">
        <v>12715</v>
      </c>
      <c r="B967" s="322" t="s">
        <v>6999</v>
      </c>
      <c r="C967" s="322" t="s">
        <v>1025</v>
      </c>
      <c r="D967" s="322" t="s">
        <v>6998</v>
      </c>
      <c r="E967" s="412">
        <v>22100</v>
      </c>
      <c r="F967" s="317" t="s">
        <v>12714</v>
      </c>
      <c r="G967" s="322" t="s">
        <v>5954</v>
      </c>
      <c r="H967" s="346" t="s">
        <v>12713</v>
      </c>
      <c r="I967" s="346" t="s">
        <v>12713</v>
      </c>
      <c r="J967" s="316"/>
    </row>
    <row r="968" spans="1:10" s="333" customFormat="1" ht="24" x14ac:dyDescent="0.25">
      <c r="A968" s="317" t="s">
        <v>12712</v>
      </c>
      <c r="B968" s="322" t="s">
        <v>6999</v>
      </c>
      <c r="C968" s="322" t="s">
        <v>1025</v>
      </c>
      <c r="D968" s="322" t="s">
        <v>6998</v>
      </c>
      <c r="E968" s="412">
        <v>22000</v>
      </c>
      <c r="F968" s="317" t="s">
        <v>12711</v>
      </c>
      <c r="G968" s="322" t="s">
        <v>5954</v>
      </c>
      <c r="H968" s="346" t="s">
        <v>12710</v>
      </c>
      <c r="I968" s="346" t="s">
        <v>12710</v>
      </c>
      <c r="J968" s="316"/>
    </row>
    <row r="969" spans="1:10" s="333" customFormat="1" ht="24" x14ac:dyDescent="0.25">
      <c r="A969" s="317" t="s">
        <v>12709</v>
      </c>
      <c r="B969" s="322" t="s">
        <v>6999</v>
      </c>
      <c r="C969" s="322" t="s">
        <v>1025</v>
      </c>
      <c r="D969" s="322" t="s">
        <v>6998</v>
      </c>
      <c r="E969" s="412">
        <v>21980</v>
      </c>
      <c r="F969" s="317" t="s">
        <v>7071</v>
      </c>
      <c r="G969" s="322" t="s">
        <v>5954</v>
      </c>
      <c r="H969" s="346" t="s">
        <v>12708</v>
      </c>
      <c r="I969" s="346" t="s">
        <v>12708</v>
      </c>
      <c r="J969" s="316"/>
    </row>
    <row r="970" spans="1:10" s="333" customFormat="1" ht="36" x14ac:dyDescent="0.25">
      <c r="A970" s="317" t="s">
        <v>12707</v>
      </c>
      <c r="B970" s="322" t="s">
        <v>6999</v>
      </c>
      <c r="C970" s="322" t="s">
        <v>1025</v>
      </c>
      <c r="D970" s="322" t="s">
        <v>6998</v>
      </c>
      <c r="E970" s="412">
        <v>21980</v>
      </c>
      <c r="F970" s="317" t="s">
        <v>12654</v>
      </c>
      <c r="G970" s="322" t="s">
        <v>5954</v>
      </c>
      <c r="H970" s="346" t="s">
        <v>12653</v>
      </c>
      <c r="I970" s="346" t="s">
        <v>12653</v>
      </c>
      <c r="J970" s="316"/>
    </row>
    <row r="971" spans="1:10" s="333" customFormat="1" ht="24" x14ac:dyDescent="0.25">
      <c r="A971" s="317" t="s">
        <v>12706</v>
      </c>
      <c r="B971" s="322" t="s">
        <v>6999</v>
      </c>
      <c r="C971" s="322" t="s">
        <v>1025</v>
      </c>
      <c r="D971" s="322" t="s">
        <v>6998</v>
      </c>
      <c r="E971" s="412">
        <v>21900</v>
      </c>
      <c r="F971" s="317" t="s">
        <v>7001</v>
      </c>
      <c r="G971" s="322" t="s">
        <v>5954</v>
      </c>
      <c r="H971" s="346" t="s">
        <v>12701</v>
      </c>
      <c r="I971" s="346" t="s">
        <v>12701</v>
      </c>
      <c r="J971" s="316"/>
    </row>
    <row r="972" spans="1:10" s="333" customFormat="1" ht="24" x14ac:dyDescent="0.25">
      <c r="A972" s="317" t="s">
        <v>12705</v>
      </c>
      <c r="B972" s="322" t="s">
        <v>6999</v>
      </c>
      <c r="C972" s="322" t="s">
        <v>1025</v>
      </c>
      <c r="D972" s="322" t="s">
        <v>6998</v>
      </c>
      <c r="E972" s="412">
        <v>21825</v>
      </c>
      <c r="F972" s="317" t="s">
        <v>7001</v>
      </c>
      <c r="G972" s="322" t="s">
        <v>5954</v>
      </c>
      <c r="H972" s="346" t="s">
        <v>12704</v>
      </c>
      <c r="I972" s="346" t="s">
        <v>12704</v>
      </c>
      <c r="J972" s="316"/>
    </row>
    <row r="973" spans="1:10" s="333" customFormat="1" ht="24" x14ac:dyDescent="0.25">
      <c r="A973" s="317" t="s">
        <v>12703</v>
      </c>
      <c r="B973" s="322" t="s">
        <v>6999</v>
      </c>
      <c r="C973" s="322" t="s">
        <v>1025</v>
      </c>
      <c r="D973" s="322" t="s">
        <v>6998</v>
      </c>
      <c r="E973" s="412">
        <v>21814</v>
      </c>
      <c r="F973" s="317" t="s">
        <v>7001</v>
      </c>
      <c r="G973" s="322" t="s">
        <v>5954</v>
      </c>
      <c r="H973" s="346" t="s">
        <v>12691</v>
      </c>
      <c r="I973" s="346" t="s">
        <v>12691</v>
      </c>
      <c r="J973" s="316"/>
    </row>
    <row r="974" spans="1:10" s="333" customFormat="1" ht="24" x14ac:dyDescent="0.25">
      <c r="A974" s="317" t="s">
        <v>12702</v>
      </c>
      <c r="B974" s="322" t="s">
        <v>6999</v>
      </c>
      <c r="C974" s="322" t="s">
        <v>1025</v>
      </c>
      <c r="D974" s="322" t="s">
        <v>6998</v>
      </c>
      <c r="E974" s="412">
        <v>21810</v>
      </c>
      <c r="F974" s="317" t="s">
        <v>7103</v>
      </c>
      <c r="G974" s="322" t="s">
        <v>5954</v>
      </c>
      <c r="H974" s="346" t="s">
        <v>12701</v>
      </c>
      <c r="I974" s="346" t="s">
        <v>12701</v>
      </c>
      <c r="J974" s="316"/>
    </row>
    <row r="975" spans="1:10" s="333" customFormat="1" x14ac:dyDescent="0.25">
      <c r="A975" s="317" t="s">
        <v>12700</v>
      </c>
      <c r="B975" s="322" t="s">
        <v>6999</v>
      </c>
      <c r="C975" s="322" t="s">
        <v>1025</v>
      </c>
      <c r="D975" s="322" t="s">
        <v>6998</v>
      </c>
      <c r="E975" s="412">
        <v>21771</v>
      </c>
      <c r="F975" s="317" t="s">
        <v>12699</v>
      </c>
      <c r="G975" s="322" t="s">
        <v>5954</v>
      </c>
      <c r="H975" s="346" t="s">
        <v>12698</v>
      </c>
      <c r="I975" s="346" t="s">
        <v>12698</v>
      </c>
      <c r="J975" s="316"/>
    </row>
    <row r="976" spans="1:10" s="333" customFormat="1" ht="24" x14ac:dyDescent="0.25">
      <c r="A976" s="317" t="s">
        <v>12697</v>
      </c>
      <c r="B976" s="322" t="s">
        <v>6999</v>
      </c>
      <c r="C976" s="322" t="s">
        <v>1025</v>
      </c>
      <c r="D976" s="322" t="s">
        <v>6998</v>
      </c>
      <c r="E976" s="412">
        <v>21728</v>
      </c>
      <c r="F976" s="317" t="s">
        <v>7044</v>
      </c>
      <c r="G976" s="322" t="s">
        <v>5954</v>
      </c>
      <c r="H976" s="346" t="s">
        <v>12696</v>
      </c>
      <c r="I976" s="346" t="s">
        <v>12696</v>
      </c>
      <c r="J976" s="316"/>
    </row>
    <row r="977" spans="1:10" s="333" customFormat="1" ht="24" x14ac:dyDescent="0.25">
      <c r="A977" s="317" t="s">
        <v>12695</v>
      </c>
      <c r="B977" s="322" t="s">
        <v>6999</v>
      </c>
      <c r="C977" s="322" t="s">
        <v>1025</v>
      </c>
      <c r="D977" s="322" t="s">
        <v>6998</v>
      </c>
      <c r="E977" s="412">
        <v>21622</v>
      </c>
      <c r="F977" s="317" t="s">
        <v>7001</v>
      </c>
      <c r="G977" s="322" t="s">
        <v>5954</v>
      </c>
      <c r="H977" s="346" t="s">
        <v>12694</v>
      </c>
      <c r="I977" s="346" t="s">
        <v>12694</v>
      </c>
      <c r="J977" s="316"/>
    </row>
    <row r="978" spans="1:10" s="333" customFormat="1" ht="24" x14ac:dyDescent="0.25">
      <c r="A978" s="317" t="s">
        <v>12693</v>
      </c>
      <c r="B978" s="322" t="s">
        <v>6999</v>
      </c>
      <c r="C978" s="322" t="s">
        <v>1025</v>
      </c>
      <c r="D978" s="322" t="s">
        <v>6998</v>
      </c>
      <c r="E978" s="412">
        <v>21400</v>
      </c>
      <c r="F978" s="317" t="s">
        <v>12692</v>
      </c>
      <c r="G978" s="322" t="s">
        <v>5954</v>
      </c>
      <c r="H978" s="346" t="s">
        <v>12691</v>
      </c>
      <c r="I978" s="346" t="s">
        <v>12691</v>
      </c>
      <c r="J978" s="316"/>
    </row>
    <row r="979" spans="1:10" s="333" customFormat="1" ht="24" x14ac:dyDescent="0.25">
      <c r="A979" s="317" t="s">
        <v>12690</v>
      </c>
      <c r="B979" s="322" t="s">
        <v>6999</v>
      </c>
      <c r="C979" s="322" t="s">
        <v>1025</v>
      </c>
      <c r="D979" s="322" t="s">
        <v>6998</v>
      </c>
      <c r="E979" s="412">
        <v>21320</v>
      </c>
      <c r="F979" s="317" t="s">
        <v>7044</v>
      </c>
      <c r="G979" s="322" t="s">
        <v>5954</v>
      </c>
      <c r="H979" s="346" t="s">
        <v>12688</v>
      </c>
      <c r="I979" s="346" t="s">
        <v>12688</v>
      </c>
      <c r="J979" s="316"/>
    </row>
    <row r="980" spans="1:10" s="333" customFormat="1" ht="24" x14ac:dyDescent="0.25">
      <c r="A980" s="317" t="s">
        <v>12689</v>
      </c>
      <c r="B980" s="322" t="s">
        <v>6999</v>
      </c>
      <c r="C980" s="322" t="s">
        <v>1025</v>
      </c>
      <c r="D980" s="322" t="s">
        <v>6998</v>
      </c>
      <c r="E980" s="412">
        <v>21320</v>
      </c>
      <c r="F980" s="317" t="s">
        <v>7044</v>
      </c>
      <c r="G980" s="322" t="s">
        <v>5954</v>
      </c>
      <c r="H980" s="346" t="s">
        <v>12688</v>
      </c>
      <c r="I980" s="346" t="s">
        <v>12688</v>
      </c>
      <c r="J980" s="316"/>
    </row>
    <row r="981" spans="1:10" s="333" customFormat="1" ht="24" x14ac:dyDescent="0.25">
      <c r="A981" s="317" t="s">
        <v>12687</v>
      </c>
      <c r="B981" s="322" t="s">
        <v>6999</v>
      </c>
      <c r="C981" s="322" t="s">
        <v>1025</v>
      </c>
      <c r="D981" s="322" t="s">
        <v>6998</v>
      </c>
      <c r="E981" s="412">
        <v>21240</v>
      </c>
      <c r="F981" s="317" t="s">
        <v>7001</v>
      </c>
      <c r="G981" s="322" t="s">
        <v>5954</v>
      </c>
      <c r="H981" s="346" t="s">
        <v>12686</v>
      </c>
      <c r="I981" s="346" t="s">
        <v>12686</v>
      </c>
      <c r="J981" s="316"/>
    </row>
    <row r="982" spans="1:10" s="333" customFormat="1" ht="24" x14ac:dyDescent="0.25">
      <c r="A982" s="317" t="s">
        <v>12685</v>
      </c>
      <c r="B982" s="322" t="s">
        <v>6999</v>
      </c>
      <c r="C982" s="322" t="s">
        <v>1025</v>
      </c>
      <c r="D982" s="322" t="s">
        <v>6998</v>
      </c>
      <c r="E982" s="412">
        <v>21000</v>
      </c>
      <c r="F982" s="317" t="s">
        <v>12629</v>
      </c>
      <c r="G982" s="322" t="s">
        <v>5954</v>
      </c>
      <c r="H982" s="346" t="s">
        <v>12684</v>
      </c>
      <c r="I982" s="346" t="s">
        <v>12684</v>
      </c>
      <c r="J982" s="316"/>
    </row>
    <row r="983" spans="1:10" s="333" customFormat="1" x14ac:dyDescent="0.25">
      <c r="A983" s="317" t="s">
        <v>12683</v>
      </c>
      <c r="B983" s="322" t="s">
        <v>6999</v>
      </c>
      <c r="C983" s="322" t="s">
        <v>1025</v>
      </c>
      <c r="D983" s="322" t="s">
        <v>6998</v>
      </c>
      <c r="E983" s="412">
        <v>21000</v>
      </c>
      <c r="F983" s="317" t="s">
        <v>7051</v>
      </c>
      <c r="G983" s="322" t="s">
        <v>5954</v>
      </c>
      <c r="H983" s="346" t="s">
        <v>12648</v>
      </c>
      <c r="I983" s="346" t="s">
        <v>12648</v>
      </c>
      <c r="J983" s="316"/>
    </row>
    <row r="984" spans="1:10" s="333" customFormat="1" ht="24" x14ac:dyDescent="0.25">
      <c r="A984" s="317" t="s">
        <v>12682</v>
      </c>
      <c r="B984" s="322" t="s">
        <v>6999</v>
      </c>
      <c r="C984" s="322" t="s">
        <v>1025</v>
      </c>
      <c r="D984" s="322" t="s">
        <v>6998</v>
      </c>
      <c r="E984" s="412">
        <v>20724.900000000001</v>
      </c>
      <c r="F984" s="317" t="s">
        <v>12681</v>
      </c>
      <c r="G984" s="322" t="s">
        <v>5954</v>
      </c>
      <c r="H984" s="346" t="s">
        <v>12680</v>
      </c>
      <c r="I984" s="346" t="s">
        <v>12680</v>
      </c>
      <c r="J984" s="316"/>
    </row>
    <row r="985" spans="1:10" s="333" customFormat="1" ht="24" x14ac:dyDescent="0.25">
      <c r="A985" s="317" t="s">
        <v>12679</v>
      </c>
      <c r="B985" s="322" t="s">
        <v>6999</v>
      </c>
      <c r="C985" s="322" t="s">
        <v>1025</v>
      </c>
      <c r="D985" s="322" t="s">
        <v>6998</v>
      </c>
      <c r="E985" s="412">
        <v>20614.5</v>
      </c>
      <c r="F985" s="317" t="s">
        <v>7051</v>
      </c>
      <c r="G985" s="322" t="s">
        <v>5954</v>
      </c>
      <c r="H985" s="346" t="s">
        <v>12678</v>
      </c>
      <c r="I985" s="346" t="s">
        <v>12678</v>
      </c>
      <c r="J985" s="316"/>
    </row>
    <row r="986" spans="1:10" s="333" customFormat="1" ht="24" x14ac:dyDescent="0.25">
      <c r="A986" s="317" t="s">
        <v>12677</v>
      </c>
      <c r="B986" s="322" t="s">
        <v>6999</v>
      </c>
      <c r="C986" s="322" t="s">
        <v>1025</v>
      </c>
      <c r="D986" s="322" t="s">
        <v>6998</v>
      </c>
      <c r="E986" s="412">
        <v>20455</v>
      </c>
      <c r="F986" s="317" t="s">
        <v>12676</v>
      </c>
      <c r="G986" s="322" t="s">
        <v>5954</v>
      </c>
      <c r="H986" s="346" t="s">
        <v>12675</v>
      </c>
      <c r="I986" s="346" t="s">
        <v>12675</v>
      </c>
      <c r="J986" s="316"/>
    </row>
    <row r="987" spans="1:10" s="333" customFormat="1" ht="24" x14ac:dyDescent="0.25">
      <c r="A987" s="317" t="s">
        <v>12674</v>
      </c>
      <c r="B987" s="322" t="s">
        <v>6999</v>
      </c>
      <c r="C987" s="322" t="s">
        <v>1025</v>
      </c>
      <c r="D987" s="322" t="s">
        <v>6998</v>
      </c>
      <c r="E987" s="412">
        <v>20419</v>
      </c>
      <c r="F987" s="317" t="s">
        <v>7001</v>
      </c>
      <c r="G987" s="322" t="s">
        <v>5954</v>
      </c>
      <c r="H987" s="346" t="s">
        <v>12666</v>
      </c>
      <c r="I987" s="346" t="s">
        <v>12666</v>
      </c>
      <c r="J987" s="316"/>
    </row>
    <row r="988" spans="1:10" s="333" customFormat="1" ht="24" x14ac:dyDescent="0.25">
      <c r="A988" s="317" t="s">
        <v>12673</v>
      </c>
      <c r="B988" s="322" t="s">
        <v>6999</v>
      </c>
      <c r="C988" s="322" t="s">
        <v>1025</v>
      </c>
      <c r="D988" s="322" t="s">
        <v>6998</v>
      </c>
      <c r="E988" s="412">
        <v>20300</v>
      </c>
      <c r="F988" s="317" t="s">
        <v>12672</v>
      </c>
      <c r="G988" s="322" t="s">
        <v>5954</v>
      </c>
      <c r="H988" s="346" t="s">
        <v>12671</v>
      </c>
      <c r="I988" s="346" t="s">
        <v>12671</v>
      </c>
      <c r="J988" s="316"/>
    </row>
    <row r="989" spans="1:10" s="333" customFormat="1" ht="24" x14ac:dyDescent="0.25">
      <c r="A989" s="317" t="s">
        <v>12670</v>
      </c>
      <c r="B989" s="322" t="s">
        <v>6999</v>
      </c>
      <c r="C989" s="322" t="s">
        <v>1025</v>
      </c>
      <c r="D989" s="322" t="s">
        <v>6998</v>
      </c>
      <c r="E989" s="412">
        <v>20090</v>
      </c>
      <c r="F989" s="317" t="s">
        <v>7038</v>
      </c>
      <c r="G989" s="322" t="s">
        <v>5954</v>
      </c>
      <c r="H989" s="346" t="s">
        <v>12669</v>
      </c>
      <c r="I989" s="346" t="s">
        <v>12669</v>
      </c>
      <c r="J989" s="316"/>
    </row>
    <row r="990" spans="1:10" s="333" customFormat="1" ht="24" x14ac:dyDescent="0.25">
      <c r="A990" s="317" t="s">
        <v>12668</v>
      </c>
      <c r="B990" s="322" t="s">
        <v>6999</v>
      </c>
      <c r="C990" s="322" t="s">
        <v>1025</v>
      </c>
      <c r="D990" s="322" t="s">
        <v>6998</v>
      </c>
      <c r="E990" s="412">
        <v>19914</v>
      </c>
      <c r="F990" s="317" t="s">
        <v>12667</v>
      </c>
      <c r="G990" s="322" t="s">
        <v>5954</v>
      </c>
      <c r="H990" s="346" t="s">
        <v>12666</v>
      </c>
      <c r="I990" s="346" t="s">
        <v>12666</v>
      </c>
      <c r="J990" s="316"/>
    </row>
    <row r="991" spans="1:10" s="333" customFormat="1" ht="24" x14ac:dyDescent="0.25">
      <c r="A991" s="317" t="s">
        <v>12665</v>
      </c>
      <c r="B991" s="322" t="s">
        <v>6999</v>
      </c>
      <c r="C991" s="322" t="s">
        <v>1025</v>
      </c>
      <c r="D991" s="322" t="s">
        <v>6998</v>
      </c>
      <c r="E991" s="412">
        <v>19865</v>
      </c>
      <c r="F991" s="317" t="s">
        <v>12664</v>
      </c>
      <c r="G991" s="322" t="s">
        <v>5954</v>
      </c>
      <c r="H991" s="346" t="s">
        <v>12663</v>
      </c>
      <c r="I991" s="346" t="s">
        <v>12663</v>
      </c>
      <c r="J991" s="316"/>
    </row>
    <row r="992" spans="1:10" s="333" customFormat="1" ht="24" x14ac:dyDescent="0.25">
      <c r="A992" s="317" t="s">
        <v>12662</v>
      </c>
      <c r="B992" s="322" t="s">
        <v>6999</v>
      </c>
      <c r="C992" s="322" t="s">
        <v>1025</v>
      </c>
      <c r="D992" s="322" t="s">
        <v>6998</v>
      </c>
      <c r="E992" s="412">
        <v>19560</v>
      </c>
      <c r="F992" s="317" t="s">
        <v>7011</v>
      </c>
      <c r="G992" s="322" t="s">
        <v>5954</v>
      </c>
      <c r="H992" s="346" t="s">
        <v>12661</v>
      </c>
      <c r="I992" s="346" t="s">
        <v>12661</v>
      </c>
      <c r="J992" s="316"/>
    </row>
    <row r="993" spans="1:10" s="333" customFormat="1" ht="24" x14ac:dyDescent="0.25">
      <c r="A993" s="317" t="s">
        <v>12660</v>
      </c>
      <c r="B993" s="322" t="s">
        <v>6999</v>
      </c>
      <c r="C993" s="322" t="s">
        <v>1025</v>
      </c>
      <c r="D993" s="322" t="s">
        <v>6998</v>
      </c>
      <c r="E993" s="412">
        <v>19530</v>
      </c>
      <c r="F993" s="317" t="s">
        <v>7026</v>
      </c>
      <c r="G993" s="322" t="s">
        <v>5954</v>
      </c>
      <c r="H993" s="346" t="s">
        <v>12659</v>
      </c>
      <c r="I993" s="346" t="s">
        <v>12659</v>
      </c>
      <c r="J993" s="316"/>
    </row>
    <row r="994" spans="1:10" s="333" customFormat="1" ht="24" x14ac:dyDescent="0.25">
      <c r="A994" s="317" t="s">
        <v>12658</v>
      </c>
      <c r="B994" s="322" t="s">
        <v>6999</v>
      </c>
      <c r="C994" s="322" t="s">
        <v>1025</v>
      </c>
      <c r="D994" s="322" t="s">
        <v>6998</v>
      </c>
      <c r="E994" s="412">
        <v>19480</v>
      </c>
      <c r="F994" s="317" t="s">
        <v>7001</v>
      </c>
      <c r="G994" s="322" t="s">
        <v>5954</v>
      </c>
      <c r="H994" s="346" t="s">
        <v>12657</v>
      </c>
      <c r="I994" s="346" t="s">
        <v>12657</v>
      </c>
      <c r="J994" s="316"/>
    </row>
    <row r="995" spans="1:10" s="333" customFormat="1" ht="24" x14ac:dyDescent="0.25">
      <c r="A995" s="317" t="s">
        <v>12656</v>
      </c>
      <c r="B995" s="322" t="s">
        <v>6999</v>
      </c>
      <c r="C995" s="322" t="s">
        <v>1025</v>
      </c>
      <c r="D995" s="322" t="s">
        <v>6998</v>
      </c>
      <c r="E995" s="412">
        <v>19320</v>
      </c>
      <c r="F995" s="317" t="s">
        <v>7082</v>
      </c>
      <c r="G995" s="322" t="s">
        <v>5954</v>
      </c>
      <c r="H995" s="346" t="s">
        <v>12637</v>
      </c>
      <c r="I995" s="346" t="s">
        <v>12637</v>
      </c>
      <c r="J995" s="316"/>
    </row>
    <row r="996" spans="1:10" s="333" customFormat="1" ht="36" x14ac:dyDescent="0.25">
      <c r="A996" s="317" t="s">
        <v>12655</v>
      </c>
      <c r="B996" s="322" t="s">
        <v>6999</v>
      </c>
      <c r="C996" s="322" t="s">
        <v>1025</v>
      </c>
      <c r="D996" s="322" t="s">
        <v>6998</v>
      </c>
      <c r="E996" s="412">
        <v>19264</v>
      </c>
      <c r="F996" s="317" t="s">
        <v>12654</v>
      </c>
      <c r="G996" s="322" t="s">
        <v>5954</v>
      </c>
      <c r="H996" s="346" t="s">
        <v>12653</v>
      </c>
      <c r="I996" s="346" t="s">
        <v>12653</v>
      </c>
      <c r="J996" s="316"/>
    </row>
    <row r="997" spans="1:10" s="333" customFormat="1" ht="24" x14ac:dyDescent="0.25">
      <c r="A997" s="317" t="s">
        <v>12652</v>
      </c>
      <c r="B997" s="322" t="s">
        <v>6999</v>
      </c>
      <c r="C997" s="322" t="s">
        <v>1025</v>
      </c>
      <c r="D997" s="322" t="s">
        <v>6998</v>
      </c>
      <c r="E997" s="412">
        <v>19200</v>
      </c>
      <c r="F997" s="317" t="s">
        <v>12641</v>
      </c>
      <c r="G997" s="322" t="s">
        <v>5954</v>
      </c>
      <c r="H997" s="346" t="s">
        <v>7268</v>
      </c>
      <c r="I997" s="346" t="s">
        <v>7268</v>
      </c>
      <c r="J997" s="316"/>
    </row>
    <row r="998" spans="1:10" s="333" customFormat="1" ht="24" x14ac:dyDescent="0.25">
      <c r="A998" s="317" t="s">
        <v>12651</v>
      </c>
      <c r="B998" s="322" t="s">
        <v>6999</v>
      </c>
      <c r="C998" s="322" t="s">
        <v>1025</v>
      </c>
      <c r="D998" s="322" t="s">
        <v>6998</v>
      </c>
      <c r="E998" s="412">
        <v>19149</v>
      </c>
      <c r="F998" s="317" t="s">
        <v>7001</v>
      </c>
      <c r="G998" s="322" t="s">
        <v>5954</v>
      </c>
      <c r="H998" s="346" t="s">
        <v>12650</v>
      </c>
      <c r="I998" s="346" t="s">
        <v>12650</v>
      </c>
      <c r="J998" s="316"/>
    </row>
    <row r="999" spans="1:10" s="333" customFormat="1" ht="24" x14ac:dyDescent="0.25">
      <c r="A999" s="317" t="s">
        <v>12649</v>
      </c>
      <c r="B999" s="322" t="s">
        <v>6999</v>
      </c>
      <c r="C999" s="322" t="s">
        <v>1025</v>
      </c>
      <c r="D999" s="322" t="s">
        <v>6998</v>
      </c>
      <c r="E999" s="412">
        <v>19010</v>
      </c>
      <c r="F999" s="317" t="s">
        <v>7032</v>
      </c>
      <c r="G999" s="322" t="s">
        <v>5954</v>
      </c>
      <c r="H999" s="346" t="s">
        <v>12648</v>
      </c>
      <c r="I999" s="346" t="s">
        <v>12648</v>
      </c>
      <c r="J999" s="316"/>
    </row>
    <row r="1000" spans="1:10" s="333" customFormat="1" x14ac:dyDescent="0.25">
      <c r="A1000" s="317" t="s">
        <v>12647</v>
      </c>
      <c r="B1000" s="322" t="s">
        <v>6999</v>
      </c>
      <c r="C1000" s="322" t="s">
        <v>1025</v>
      </c>
      <c r="D1000" s="322" t="s">
        <v>6998</v>
      </c>
      <c r="E1000" s="412">
        <v>18972</v>
      </c>
      <c r="F1000" s="317" t="s">
        <v>12646</v>
      </c>
      <c r="G1000" s="322" t="s">
        <v>5954</v>
      </c>
      <c r="H1000" s="346" t="s">
        <v>12645</v>
      </c>
      <c r="I1000" s="346" t="s">
        <v>12645</v>
      </c>
      <c r="J1000" s="316"/>
    </row>
    <row r="1001" spans="1:10" s="333" customFormat="1" ht="24" x14ac:dyDescent="0.25">
      <c r="A1001" s="317" t="s">
        <v>12644</v>
      </c>
      <c r="B1001" s="322" t="s">
        <v>6999</v>
      </c>
      <c r="C1001" s="322" t="s">
        <v>1025</v>
      </c>
      <c r="D1001" s="322" t="s">
        <v>6998</v>
      </c>
      <c r="E1001" s="412">
        <v>18400</v>
      </c>
      <c r="F1001" s="317" t="s">
        <v>7044</v>
      </c>
      <c r="G1001" s="322" t="s">
        <v>5954</v>
      </c>
      <c r="H1001" s="346" t="s">
        <v>12643</v>
      </c>
      <c r="I1001" s="346" t="s">
        <v>12643</v>
      </c>
      <c r="J1001" s="316"/>
    </row>
    <row r="1002" spans="1:10" s="333" customFormat="1" ht="24" x14ac:dyDescent="0.25">
      <c r="A1002" s="317" t="s">
        <v>12642</v>
      </c>
      <c r="B1002" s="322" t="s">
        <v>6999</v>
      </c>
      <c r="C1002" s="322" t="s">
        <v>1025</v>
      </c>
      <c r="D1002" s="322" t="s">
        <v>6998</v>
      </c>
      <c r="E1002" s="412">
        <v>18315</v>
      </c>
      <c r="F1002" s="317" t="s">
        <v>12641</v>
      </c>
      <c r="G1002" s="322" t="s">
        <v>5954</v>
      </c>
      <c r="H1002" s="346" t="s">
        <v>12631</v>
      </c>
      <c r="I1002" s="346" t="s">
        <v>12631</v>
      </c>
      <c r="J1002" s="316"/>
    </row>
    <row r="1003" spans="1:10" s="333" customFormat="1" ht="24" x14ac:dyDescent="0.25">
      <c r="A1003" s="317" t="s">
        <v>12640</v>
      </c>
      <c r="B1003" s="322" t="s">
        <v>6999</v>
      </c>
      <c r="C1003" s="322" t="s">
        <v>1025</v>
      </c>
      <c r="D1003" s="322" t="s">
        <v>6998</v>
      </c>
      <c r="E1003" s="412">
        <v>18180</v>
      </c>
      <c r="F1003" s="317" t="s">
        <v>7001</v>
      </c>
      <c r="G1003" s="322" t="s">
        <v>5954</v>
      </c>
      <c r="H1003" s="346" t="s">
        <v>12639</v>
      </c>
      <c r="I1003" s="346" t="s">
        <v>12639</v>
      </c>
      <c r="J1003" s="316"/>
    </row>
    <row r="1004" spans="1:10" s="333" customFormat="1" ht="24" x14ac:dyDescent="0.25">
      <c r="A1004" s="317" t="s">
        <v>12638</v>
      </c>
      <c r="B1004" s="322" t="s">
        <v>6999</v>
      </c>
      <c r="C1004" s="322" t="s">
        <v>1025</v>
      </c>
      <c r="D1004" s="322" t="s">
        <v>6998</v>
      </c>
      <c r="E1004" s="412">
        <v>18140</v>
      </c>
      <c r="F1004" s="317" t="s">
        <v>7038</v>
      </c>
      <c r="G1004" s="322" t="s">
        <v>5954</v>
      </c>
      <c r="H1004" s="346" t="s">
        <v>12637</v>
      </c>
      <c r="I1004" s="346" t="s">
        <v>12637</v>
      </c>
      <c r="J1004" s="316"/>
    </row>
    <row r="1005" spans="1:10" s="333" customFormat="1" ht="24" x14ac:dyDescent="0.25">
      <c r="A1005" s="317" t="s">
        <v>12636</v>
      </c>
      <c r="B1005" s="322" t="s">
        <v>6999</v>
      </c>
      <c r="C1005" s="322" t="s">
        <v>1025</v>
      </c>
      <c r="D1005" s="322" t="s">
        <v>6998</v>
      </c>
      <c r="E1005" s="412">
        <v>18120</v>
      </c>
      <c r="F1005" s="317" t="s">
        <v>7026</v>
      </c>
      <c r="G1005" s="322" t="s">
        <v>5954</v>
      </c>
      <c r="H1005" s="346" t="s">
        <v>7271</v>
      </c>
      <c r="I1005" s="346" t="s">
        <v>7271</v>
      </c>
      <c r="J1005" s="316"/>
    </row>
    <row r="1006" spans="1:10" s="333" customFormat="1" ht="24" x14ac:dyDescent="0.25">
      <c r="A1006" s="317" t="s">
        <v>12635</v>
      </c>
      <c r="B1006" s="322" t="s">
        <v>6999</v>
      </c>
      <c r="C1006" s="322" t="s">
        <v>1025</v>
      </c>
      <c r="D1006" s="322" t="s">
        <v>6998</v>
      </c>
      <c r="E1006" s="412">
        <v>18084</v>
      </c>
      <c r="F1006" s="317" t="s">
        <v>12634</v>
      </c>
      <c r="G1006" s="322" t="s">
        <v>5954</v>
      </c>
      <c r="H1006" s="346" t="s">
        <v>12633</v>
      </c>
      <c r="I1006" s="346" t="s">
        <v>12633</v>
      </c>
      <c r="J1006" s="316"/>
    </row>
    <row r="1007" spans="1:10" s="333" customFormat="1" ht="24" x14ac:dyDescent="0.25">
      <c r="A1007" s="317" t="s">
        <v>12632</v>
      </c>
      <c r="B1007" s="322" t="s">
        <v>6999</v>
      </c>
      <c r="C1007" s="322" t="s">
        <v>1025</v>
      </c>
      <c r="D1007" s="322" t="s">
        <v>6998</v>
      </c>
      <c r="E1007" s="412">
        <v>18000</v>
      </c>
      <c r="F1007" s="317" t="s">
        <v>12629</v>
      </c>
      <c r="G1007" s="322" t="s">
        <v>5954</v>
      </c>
      <c r="H1007" s="346" t="s">
        <v>12631</v>
      </c>
      <c r="I1007" s="346" t="s">
        <v>12631</v>
      </c>
      <c r="J1007" s="316"/>
    </row>
    <row r="1008" spans="1:10" s="333" customFormat="1" ht="24" x14ac:dyDescent="0.25">
      <c r="A1008" s="317" t="s">
        <v>12630</v>
      </c>
      <c r="B1008" s="322" t="s">
        <v>6999</v>
      </c>
      <c r="C1008" s="322" t="s">
        <v>1025</v>
      </c>
      <c r="D1008" s="322" t="s">
        <v>6998</v>
      </c>
      <c r="E1008" s="412">
        <v>18000</v>
      </c>
      <c r="F1008" s="317" t="s">
        <v>12629</v>
      </c>
      <c r="G1008" s="322" t="s">
        <v>5954</v>
      </c>
      <c r="H1008" s="346" t="s">
        <v>12628</v>
      </c>
      <c r="I1008" s="346" t="s">
        <v>12628</v>
      </c>
      <c r="J1008" s="316"/>
    </row>
    <row r="1009" spans="1:10" s="333" customFormat="1" ht="21.95" customHeight="1" x14ac:dyDescent="0.25">
      <c r="A1009" s="327" t="s">
        <v>6996</v>
      </c>
      <c r="B1009" s="326"/>
      <c r="C1009" s="326"/>
      <c r="D1009" s="326"/>
      <c r="E1009" s="422">
        <f>SUM(E1010:E1015)</f>
        <v>812963.44</v>
      </c>
      <c r="F1009" s="326"/>
      <c r="G1009" s="326"/>
      <c r="H1009" s="326"/>
      <c r="I1009" s="326"/>
      <c r="J1009" s="326"/>
    </row>
    <row r="1010" spans="1:10" s="333" customFormat="1" ht="24" x14ac:dyDescent="0.25">
      <c r="A1010" s="317" t="s">
        <v>12627</v>
      </c>
      <c r="B1010" s="322" t="s">
        <v>1653</v>
      </c>
      <c r="C1010" s="317" t="s">
        <v>6977</v>
      </c>
      <c r="D1010" s="317" t="s">
        <v>12626</v>
      </c>
      <c r="E1010" s="412">
        <v>45999</v>
      </c>
      <c r="F1010" s="317" t="s">
        <v>12625</v>
      </c>
      <c r="G1010" s="316" t="s">
        <v>2008</v>
      </c>
      <c r="H1010" s="336">
        <v>44330</v>
      </c>
      <c r="I1010" s="336">
        <v>44343</v>
      </c>
      <c r="J1010" s="316"/>
    </row>
    <row r="1011" spans="1:10" s="333" customFormat="1" ht="24" x14ac:dyDescent="0.25">
      <c r="A1011" s="317" t="s">
        <v>12624</v>
      </c>
      <c r="B1011" s="322" t="s">
        <v>1653</v>
      </c>
      <c r="C1011" s="317" t="s">
        <v>6977</v>
      </c>
      <c r="D1011" s="317" t="s">
        <v>12623</v>
      </c>
      <c r="E1011" s="412">
        <v>170599</v>
      </c>
      <c r="F1011" s="317" t="s">
        <v>6975</v>
      </c>
      <c r="G1011" s="316" t="s">
        <v>2008</v>
      </c>
      <c r="H1011" s="336">
        <v>44356</v>
      </c>
      <c r="I1011" s="336">
        <v>44370</v>
      </c>
      <c r="J1011" s="316"/>
    </row>
    <row r="1012" spans="1:10" s="333" customFormat="1" ht="24" x14ac:dyDescent="0.25">
      <c r="A1012" s="317" t="s">
        <v>12622</v>
      </c>
      <c r="B1012" s="322" t="s">
        <v>1079</v>
      </c>
      <c r="C1012" s="316" t="s">
        <v>12621</v>
      </c>
      <c r="D1012" s="317" t="s">
        <v>12620</v>
      </c>
      <c r="E1012" s="412">
        <v>82500</v>
      </c>
      <c r="F1012" s="317" t="s">
        <v>12619</v>
      </c>
      <c r="G1012" s="316" t="s">
        <v>2008</v>
      </c>
      <c r="H1012" s="336">
        <v>44246</v>
      </c>
      <c r="I1012" s="336">
        <v>44561</v>
      </c>
      <c r="J1012" s="316"/>
    </row>
    <row r="1013" spans="1:10" s="333" customFormat="1" ht="36" x14ac:dyDescent="0.25">
      <c r="A1013" s="317" t="s">
        <v>12618</v>
      </c>
      <c r="B1013" s="322" t="s">
        <v>1653</v>
      </c>
      <c r="C1013" s="317" t="s">
        <v>6977</v>
      </c>
      <c r="D1013" s="317" t="s">
        <v>12617</v>
      </c>
      <c r="E1013" s="412">
        <v>111240</v>
      </c>
      <c r="F1013" s="317" t="s">
        <v>12616</v>
      </c>
      <c r="G1013" s="316" t="s">
        <v>2008</v>
      </c>
      <c r="H1013" s="336">
        <v>44298</v>
      </c>
      <c r="I1013" s="336">
        <v>44389</v>
      </c>
      <c r="J1013" s="316"/>
    </row>
    <row r="1014" spans="1:10" s="333" customFormat="1" ht="24" x14ac:dyDescent="0.25">
      <c r="A1014" s="317" t="s">
        <v>12615</v>
      </c>
      <c r="B1014" s="322" t="s">
        <v>1079</v>
      </c>
      <c r="C1014" s="317" t="s">
        <v>6977</v>
      </c>
      <c r="D1014" s="317" t="s">
        <v>12614</v>
      </c>
      <c r="E1014" s="412">
        <v>324226.42</v>
      </c>
      <c r="F1014" s="317" t="s">
        <v>12613</v>
      </c>
      <c r="G1014" s="316" t="s">
        <v>2008</v>
      </c>
      <c r="H1014" s="336">
        <v>44369</v>
      </c>
      <c r="I1014" s="336">
        <v>44383</v>
      </c>
      <c r="J1014" s="316"/>
    </row>
    <row r="1015" spans="1:10" s="333" customFormat="1" ht="24" x14ac:dyDescent="0.25">
      <c r="A1015" s="317" t="s">
        <v>12612</v>
      </c>
      <c r="B1015" s="322" t="s">
        <v>1079</v>
      </c>
      <c r="C1015" s="317" t="s">
        <v>6977</v>
      </c>
      <c r="D1015" s="317" t="s">
        <v>12611</v>
      </c>
      <c r="E1015" s="412">
        <v>78399.02</v>
      </c>
      <c r="F1015" s="317" t="s">
        <v>6975</v>
      </c>
      <c r="G1015" s="316" t="s">
        <v>2008</v>
      </c>
      <c r="H1015" s="336">
        <v>44369</v>
      </c>
      <c r="I1015" s="336">
        <v>44378</v>
      </c>
      <c r="J1015" s="316"/>
    </row>
    <row r="1016" spans="1:10" s="333" customFormat="1" ht="21.95" customHeight="1" x14ac:dyDescent="0.25">
      <c r="A1016" s="327" t="s">
        <v>1571</v>
      </c>
      <c r="B1016" s="326"/>
      <c r="C1016" s="326"/>
      <c r="D1016" s="326"/>
      <c r="E1016" s="422">
        <f>SUM(E1017:E2106)</f>
        <v>26415932.949999996</v>
      </c>
      <c r="F1016" s="326"/>
      <c r="G1016" s="326"/>
      <c r="H1016" s="326"/>
      <c r="I1016" s="326"/>
      <c r="J1016" s="326"/>
    </row>
    <row r="1017" spans="1:10" s="333" customFormat="1" ht="34.35" customHeight="1" x14ac:dyDescent="0.25">
      <c r="A1017" s="317" t="s">
        <v>12610</v>
      </c>
      <c r="B1017" s="322" t="s">
        <v>354</v>
      </c>
      <c r="C1017" s="322" t="s">
        <v>2018</v>
      </c>
      <c r="D1017" s="322" t="s">
        <v>12609</v>
      </c>
      <c r="E1017" s="411">
        <v>20793.990000000002</v>
      </c>
      <c r="F1017" s="317" t="s">
        <v>12608</v>
      </c>
      <c r="G1017" s="322" t="s">
        <v>3952</v>
      </c>
      <c r="H1017" s="325">
        <v>44274</v>
      </c>
      <c r="I1017" s="325">
        <v>44279</v>
      </c>
      <c r="J1017" s="316"/>
    </row>
    <row r="1018" spans="1:10" s="333" customFormat="1" ht="34.35" customHeight="1" x14ac:dyDescent="0.25">
      <c r="A1018" s="317" t="s">
        <v>12607</v>
      </c>
      <c r="B1018" s="322" t="s">
        <v>354</v>
      </c>
      <c r="C1018" s="322" t="s">
        <v>2018</v>
      </c>
      <c r="D1018" s="322" t="s">
        <v>12606</v>
      </c>
      <c r="E1018" s="417">
        <v>20561</v>
      </c>
      <c r="F1018" s="317" t="s">
        <v>12605</v>
      </c>
      <c r="G1018" s="322" t="s">
        <v>3952</v>
      </c>
      <c r="H1018" s="325">
        <v>44280</v>
      </c>
      <c r="I1018" s="325">
        <v>44285</v>
      </c>
      <c r="J1018" s="316"/>
    </row>
    <row r="1019" spans="1:10" s="333" customFormat="1" ht="34.35" customHeight="1" x14ac:dyDescent="0.25">
      <c r="A1019" s="317" t="s">
        <v>12604</v>
      </c>
      <c r="B1019" s="322" t="s">
        <v>354</v>
      </c>
      <c r="C1019" s="322" t="s">
        <v>2018</v>
      </c>
      <c r="D1019" s="322" t="s">
        <v>12603</v>
      </c>
      <c r="E1019" s="417">
        <v>18094.7</v>
      </c>
      <c r="F1019" s="317" t="s">
        <v>5417</v>
      </c>
      <c r="G1019" s="322" t="s">
        <v>3952</v>
      </c>
      <c r="H1019" s="325">
        <v>44280</v>
      </c>
      <c r="I1019" s="325">
        <v>44285</v>
      </c>
      <c r="J1019" s="316"/>
    </row>
    <row r="1020" spans="1:10" s="333" customFormat="1" ht="34.35" customHeight="1" x14ac:dyDescent="0.25">
      <c r="A1020" s="317" t="s">
        <v>12602</v>
      </c>
      <c r="B1020" s="322" t="s">
        <v>354</v>
      </c>
      <c r="C1020" s="322" t="s">
        <v>2018</v>
      </c>
      <c r="D1020" s="322" t="s">
        <v>12601</v>
      </c>
      <c r="E1020" s="417">
        <v>23523.4</v>
      </c>
      <c r="F1020" s="317" t="s">
        <v>12600</v>
      </c>
      <c r="G1020" s="322" t="s">
        <v>3952</v>
      </c>
      <c r="H1020" s="325">
        <v>44281</v>
      </c>
      <c r="I1020" s="325">
        <v>44286</v>
      </c>
      <c r="J1020" s="316"/>
    </row>
    <row r="1021" spans="1:10" s="333" customFormat="1" ht="34.35" customHeight="1" x14ac:dyDescent="0.25">
      <c r="A1021" s="317" t="s">
        <v>12599</v>
      </c>
      <c r="B1021" s="322" t="s">
        <v>354</v>
      </c>
      <c r="C1021" s="322" t="s">
        <v>2018</v>
      </c>
      <c r="D1021" s="322" t="s">
        <v>12598</v>
      </c>
      <c r="E1021" s="417">
        <v>18593.2</v>
      </c>
      <c r="F1021" s="317" t="s">
        <v>5768</v>
      </c>
      <c r="G1021" s="322" t="s">
        <v>3952</v>
      </c>
      <c r="H1021" s="325">
        <v>44281</v>
      </c>
      <c r="I1021" s="325">
        <v>44286</v>
      </c>
      <c r="J1021" s="316"/>
    </row>
    <row r="1022" spans="1:10" s="333" customFormat="1" ht="34.35" customHeight="1" x14ac:dyDescent="0.25">
      <c r="A1022" s="317" t="s">
        <v>12597</v>
      </c>
      <c r="B1022" s="322" t="s">
        <v>354</v>
      </c>
      <c r="C1022" s="322" t="s">
        <v>2018</v>
      </c>
      <c r="D1022" s="322" t="s">
        <v>12596</v>
      </c>
      <c r="E1022" s="417">
        <v>22518</v>
      </c>
      <c r="F1022" s="317" t="s">
        <v>5627</v>
      </c>
      <c r="G1022" s="322" t="s">
        <v>3952</v>
      </c>
      <c r="H1022" s="325">
        <v>44282</v>
      </c>
      <c r="I1022" s="325">
        <v>44287</v>
      </c>
      <c r="J1022" s="316"/>
    </row>
    <row r="1023" spans="1:10" s="333" customFormat="1" ht="34.35" customHeight="1" x14ac:dyDescent="0.25">
      <c r="A1023" s="317" t="s">
        <v>12595</v>
      </c>
      <c r="B1023" s="322" t="s">
        <v>354</v>
      </c>
      <c r="C1023" s="322" t="s">
        <v>2018</v>
      </c>
      <c r="D1023" s="322" t="s">
        <v>12594</v>
      </c>
      <c r="E1023" s="417">
        <v>26150.799999999999</v>
      </c>
      <c r="F1023" s="317" t="s">
        <v>5680</v>
      </c>
      <c r="G1023" s="322" t="s">
        <v>3952</v>
      </c>
      <c r="H1023" s="325">
        <v>44285</v>
      </c>
      <c r="I1023" s="325">
        <v>44290</v>
      </c>
      <c r="J1023" s="316"/>
    </row>
    <row r="1024" spans="1:10" s="333" customFormat="1" ht="34.35" customHeight="1" x14ac:dyDescent="0.25">
      <c r="A1024" s="317" t="s">
        <v>12593</v>
      </c>
      <c r="B1024" s="322" t="s">
        <v>354</v>
      </c>
      <c r="C1024" s="322" t="s">
        <v>2018</v>
      </c>
      <c r="D1024" s="322" t="s">
        <v>12592</v>
      </c>
      <c r="E1024" s="417">
        <v>31244</v>
      </c>
      <c r="F1024" s="317" t="s">
        <v>12424</v>
      </c>
      <c r="G1024" s="322" t="s">
        <v>3952</v>
      </c>
      <c r="H1024" s="325">
        <v>44285</v>
      </c>
      <c r="I1024" s="325">
        <v>44290</v>
      </c>
      <c r="J1024" s="316"/>
    </row>
    <row r="1025" spans="1:10" s="333" customFormat="1" ht="34.35" customHeight="1" x14ac:dyDescent="0.25">
      <c r="A1025" s="317" t="s">
        <v>12591</v>
      </c>
      <c r="B1025" s="322" t="s">
        <v>354</v>
      </c>
      <c r="C1025" s="322" t="s">
        <v>2018</v>
      </c>
      <c r="D1025" s="322" t="s">
        <v>12590</v>
      </c>
      <c r="E1025" s="417">
        <v>22377</v>
      </c>
      <c r="F1025" s="317" t="s">
        <v>5480</v>
      </c>
      <c r="G1025" s="322" t="s">
        <v>3952</v>
      </c>
      <c r="H1025" s="325">
        <v>44286</v>
      </c>
      <c r="I1025" s="325">
        <v>44291</v>
      </c>
      <c r="J1025" s="316"/>
    </row>
    <row r="1026" spans="1:10" s="333" customFormat="1" ht="34.35" customHeight="1" x14ac:dyDescent="0.25">
      <c r="A1026" s="317" t="s">
        <v>12589</v>
      </c>
      <c r="B1026" s="322" t="s">
        <v>354</v>
      </c>
      <c r="C1026" s="322" t="s">
        <v>2018</v>
      </c>
      <c r="D1026" s="322" t="s">
        <v>12588</v>
      </c>
      <c r="E1026" s="417">
        <v>27780</v>
      </c>
      <c r="F1026" s="317" t="s">
        <v>12371</v>
      </c>
      <c r="G1026" s="322" t="s">
        <v>3952</v>
      </c>
      <c r="H1026" s="325">
        <v>44291</v>
      </c>
      <c r="I1026" s="325">
        <v>44296</v>
      </c>
      <c r="J1026" s="316"/>
    </row>
    <row r="1027" spans="1:10" s="333" customFormat="1" ht="34.35" customHeight="1" x14ac:dyDescent="0.25">
      <c r="A1027" s="317" t="s">
        <v>12587</v>
      </c>
      <c r="B1027" s="322" t="s">
        <v>354</v>
      </c>
      <c r="C1027" s="322" t="s">
        <v>2018</v>
      </c>
      <c r="D1027" s="322" t="s">
        <v>12586</v>
      </c>
      <c r="E1027" s="417">
        <v>19366.8</v>
      </c>
      <c r="F1027" s="317" t="s">
        <v>5607</v>
      </c>
      <c r="G1027" s="322" t="s">
        <v>3952</v>
      </c>
      <c r="H1027" s="325">
        <v>44291</v>
      </c>
      <c r="I1027" s="325">
        <v>44296</v>
      </c>
      <c r="J1027" s="316"/>
    </row>
    <row r="1028" spans="1:10" s="333" customFormat="1" ht="34.35" customHeight="1" x14ac:dyDescent="0.25">
      <c r="A1028" s="317" t="s">
        <v>12585</v>
      </c>
      <c r="B1028" s="322" t="s">
        <v>354</v>
      </c>
      <c r="C1028" s="322" t="s">
        <v>2018</v>
      </c>
      <c r="D1028" s="322" t="s">
        <v>12584</v>
      </c>
      <c r="E1028" s="417">
        <v>24362.5</v>
      </c>
      <c r="F1028" s="317" t="s">
        <v>12371</v>
      </c>
      <c r="G1028" s="322" t="s">
        <v>3952</v>
      </c>
      <c r="H1028" s="325">
        <v>44291</v>
      </c>
      <c r="I1028" s="325">
        <v>44296</v>
      </c>
      <c r="J1028" s="316"/>
    </row>
    <row r="1029" spans="1:10" s="333" customFormat="1" ht="34.35" customHeight="1" x14ac:dyDescent="0.25">
      <c r="A1029" s="317" t="s">
        <v>12583</v>
      </c>
      <c r="B1029" s="322" t="s">
        <v>354</v>
      </c>
      <c r="C1029" s="322" t="s">
        <v>2018</v>
      </c>
      <c r="D1029" s="322" t="s">
        <v>12582</v>
      </c>
      <c r="E1029" s="417">
        <v>24000</v>
      </c>
      <c r="F1029" s="317" t="s">
        <v>12450</v>
      </c>
      <c r="G1029" s="322" t="s">
        <v>3952</v>
      </c>
      <c r="H1029" s="325">
        <v>44291</v>
      </c>
      <c r="I1029" s="325">
        <v>44296</v>
      </c>
      <c r="J1029" s="316"/>
    </row>
    <row r="1030" spans="1:10" s="333" customFormat="1" ht="34.35" customHeight="1" x14ac:dyDescent="0.25">
      <c r="A1030" s="317" t="s">
        <v>12581</v>
      </c>
      <c r="B1030" s="322" t="s">
        <v>354</v>
      </c>
      <c r="C1030" s="322" t="s">
        <v>2018</v>
      </c>
      <c r="D1030" s="322" t="s">
        <v>12580</v>
      </c>
      <c r="E1030" s="417">
        <v>24124</v>
      </c>
      <c r="F1030" s="317" t="s">
        <v>12579</v>
      </c>
      <c r="G1030" s="322" t="s">
        <v>3952</v>
      </c>
      <c r="H1030" s="325">
        <v>44292</v>
      </c>
      <c r="I1030" s="325">
        <v>44297</v>
      </c>
      <c r="J1030" s="316"/>
    </row>
    <row r="1031" spans="1:10" s="333" customFormat="1" ht="34.35" customHeight="1" x14ac:dyDescent="0.25">
      <c r="A1031" s="317" t="s">
        <v>12578</v>
      </c>
      <c r="B1031" s="322" t="s">
        <v>354</v>
      </c>
      <c r="C1031" s="322" t="s">
        <v>2018</v>
      </c>
      <c r="D1031" s="322" t="s">
        <v>12577</v>
      </c>
      <c r="E1031" s="417">
        <v>20429</v>
      </c>
      <c r="F1031" s="317" t="s">
        <v>5754</v>
      </c>
      <c r="G1031" s="322" t="s">
        <v>3952</v>
      </c>
      <c r="H1031" s="325">
        <v>44292</v>
      </c>
      <c r="I1031" s="325">
        <v>44297</v>
      </c>
      <c r="J1031" s="316"/>
    </row>
    <row r="1032" spans="1:10" s="333" customFormat="1" ht="34.35" customHeight="1" x14ac:dyDescent="0.25">
      <c r="A1032" s="317" t="s">
        <v>12576</v>
      </c>
      <c r="B1032" s="322" t="s">
        <v>354</v>
      </c>
      <c r="C1032" s="322" t="s">
        <v>2018</v>
      </c>
      <c r="D1032" s="322" t="s">
        <v>12575</v>
      </c>
      <c r="E1032" s="417">
        <v>18242</v>
      </c>
      <c r="F1032" s="317" t="s">
        <v>12574</v>
      </c>
      <c r="G1032" s="322" t="s">
        <v>3952</v>
      </c>
      <c r="H1032" s="325">
        <v>44293</v>
      </c>
      <c r="I1032" s="325">
        <v>44298</v>
      </c>
      <c r="J1032" s="316"/>
    </row>
    <row r="1033" spans="1:10" s="333" customFormat="1" ht="34.35" customHeight="1" x14ac:dyDescent="0.25">
      <c r="A1033" s="317" t="s">
        <v>12573</v>
      </c>
      <c r="B1033" s="322" t="s">
        <v>354</v>
      </c>
      <c r="C1033" s="322" t="s">
        <v>2018</v>
      </c>
      <c r="D1033" s="322" t="s">
        <v>12572</v>
      </c>
      <c r="E1033" s="417">
        <v>23845</v>
      </c>
      <c r="F1033" s="317" t="s">
        <v>5480</v>
      </c>
      <c r="G1033" s="322" t="s">
        <v>3952</v>
      </c>
      <c r="H1033" s="325">
        <v>44293</v>
      </c>
      <c r="I1033" s="325">
        <v>44298</v>
      </c>
      <c r="J1033" s="316"/>
    </row>
    <row r="1034" spans="1:10" s="333" customFormat="1" ht="34.35" customHeight="1" x14ac:dyDescent="0.25">
      <c r="A1034" s="317" t="s">
        <v>12571</v>
      </c>
      <c r="B1034" s="322" t="s">
        <v>354</v>
      </c>
      <c r="C1034" s="322" t="s">
        <v>2018</v>
      </c>
      <c r="D1034" s="322" t="s">
        <v>12570</v>
      </c>
      <c r="E1034" s="417">
        <v>22171.5</v>
      </c>
      <c r="F1034" s="317" t="s">
        <v>5414</v>
      </c>
      <c r="G1034" s="322" t="s">
        <v>3952</v>
      </c>
      <c r="H1034" s="325">
        <v>44293</v>
      </c>
      <c r="I1034" s="325">
        <v>44298</v>
      </c>
      <c r="J1034" s="316"/>
    </row>
    <row r="1035" spans="1:10" s="333" customFormat="1" ht="34.35" customHeight="1" x14ac:dyDescent="0.25">
      <c r="A1035" s="317" t="s">
        <v>12569</v>
      </c>
      <c r="B1035" s="322" t="s">
        <v>354</v>
      </c>
      <c r="C1035" s="322" t="s">
        <v>2018</v>
      </c>
      <c r="D1035" s="322" t="s">
        <v>12568</v>
      </c>
      <c r="E1035" s="417">
        <v>30859.9</v>
      </c>
      <c r="F1035" s="317" t="s">
        <v>12567</v>
      </c>
      <c r="G1035" s="322" t="s">
        <v>3952</v>
      </c>
      <c r="H1035" s="325">
        <v>44294</v>
      </c>
      <c r="I1035" s="325">
        <v>44299</v>
      </c>
      <c r="J1035" s="316"/>
    </row>
    <row r="1036" spans="1:10" s="333" customFormat="1" ht="34.35" customHeight="1" x14ac:dyDescent="0.25">
      <c r="A1036" s="317" t="s">
        <v>12566</v>
      </c>
      <c r="B1036" s="322" t="s">
        <v>354</v>
      </c>
      <c r="C1036" s="322" t="s">
        <v>2018</v>
      </c>
      <c r="D1036" s="322" t="s">
        <v>12565</v>
      </c>
      <c r="E1036" s="417">
        <v>18700</v>
      </c>
      <c r="F1036" s="317" t="s">
        <v>12562</v>
      </c>
      <c r="G1036" s="322" t="s">
        <v>3952</v>
      </c>
      <c r="H1036" s="325">
        <v>44294</v>
      </c>
      <c r="I1036" s="325">
        <v>44299</v>
      </c>
      <c r="J1036" s="316"/>
    </row>
    <row r="1037" spans="1:10" s="333" customFormat="1" ht="34.35" customHeight="1" x14ac:dyDescent="0.25">
      <c r="A1037" s="317" t="s">
        <v>12564</v>
      </c>
      <c r="B1037" s="322" t="s">
        <v>354</v>
      </c>
      <c r="C1037" s="322" t="s">
        <v>2018</v>
      </c>
      <c r="D1037" s="322" t="s">
        <v>12563</v>
      </c>
      <c r="E1037" s="417">
        <v>18049</v>
      </c>
      <c r="F1037" s="317" t="s">
        <v>12562</v>
      </c>
      <c r="G1037" s="322" t="s">
        <v>3952</v>
      </c>
      <c r="H1037" s="325">
        <v>44295</v>
      </c>
      <c r="I1037" s="325">
        <v>44300</v>
      </c>
      <c r="J1037" s="316"/>
    </row>
    <row r="1038" spans="1:10" s="333" customFormat="1" ht="34.35" customHeight="1" x14ac:dyDescent="0.25">
      <c r="A1038" s="317" t="s">
        <v>12561</v>
      </c>
      <c r="B1038" s="322" t="s">
        <v>354</v>
      </c>
      <c r="C1038" s="322" t="s">
        <v>2018</v>
      </c>
      <c r="D1038" s="322" t="s">
        <v>12560</v>
      </c>
      <c r="E1038" s="417">
        <v>20333.5</v>
      </c>
      <c r="F1038" s="317" t="s">
        <v>12559</v>
      </c>
      <c r="G1038" s="322" t="s">
        <v>3952</v>
      </c>
      <c r="H1038" s="325">
        <v>44298</v>
      </c>
      <c r="I1038" s="325">
        <v>44303</v>
      </c>
      <c r="J1038" s="316"/>
    </row>
    <row r="1039" spans="1:10" s="333" customFormat="1" ht="34.35" customHeight="1" x14ac:dyDescent="0.25">
      <c r="A1039" s="317" t="s">
        <v>12558</v>
      </c>
      <c r="B1039" s="322" t="s">
        <v>354</v>
      </c>
      <c r="C1039" s="322" t="s">
        <v>2018</v>
      </c>
      <c r="D1039" s="322" t="s">
        <v>12557</v>
      </c>
      <c r="E1039" s="417">
        <v>33920</v>
      </c>
      <c r="F1039" s="317" t="s">
        <v>12547</v>
      </c>
      <c r="G1039" s="322" t="s">
        <v>3952</v>
      </c>
      <c r="H1039" s="325">
        <v>44298</v>
      </c>
      <c r="I1039" s="325">
        <v>44303</v>
      </c>
      <c r="J1039" s="316"/>
    </row>
    <row r="1040" spans="1:10" s="333" customFormat="1" ht="34.35" customHeight="1" x14ac:dyDescent="0.25">
      <c r="A1040" s="317" t="s">
        <v>12556</v>
      </c>
      <c r="B1040" s="322" t="s">
        <v>354</v>
      </c>
      <c r="C1040" s="322" t="s">
        <v>2018</v>
      </c>
      <c r="D1040" s="322" t="s">
        <v>12555</v>
      </c>
      <c r="E1040" s="417">
        <v>18125.5</v>
      </c>
      <c r="F1040" s="317" t="s">
        <v>12554</v>
      </c>
      <c r="G1040" s="322" t="s">
        <v>3952</v>
      </c>
      <c r="H1040" s="325">
        <v>44300</v>
      </c>
      <c r="I1040" s="325">
        <v>44305</v>
      </c>
      <c r="J1040" s="316"/>
    </row>
    <row r="1041" spans="1:10" s="333" customFormat="1" ht="34.35" customHeight="1" x14ac:dyDescent="0.25">
      <c r="A1041" s="317" t="s">
        <v>12553</v>
      </c>
      <c r="B1041" s="322" t="s">
        <v>354</v>
      </c>
      <c r="C1041" s="322" t="s">
        <v>2018</v>
      </c>
      <c r="D1041" s="322" t="s">
        <v>12552</v>
      </c>
      <c r="E1041" s="417">
        <v>21080</v>
      </c>
      <c r="F1041" s="317" t="s">
        <v>11367</v>
      </c>
      <c r="G1041" s="322" t="s">
        <v>3952</v>
      </c>
      <c r="H1041" s="325">
        <v>44305</v>
      </c>
      <c r="I1041" s="325">
        <v>44310</v>
      </c>
      <c r="J1041" s="316"/>
    </row>
    <row r="1042" spans="1:10" s="333" customFormat="1" ht="34.35" customHeight="1" x14ac:dyDescent="0.25">
      <c r="A1042" s="317" t="s">
        <v>12551</v>
      </c>
      <c r="B1042" s="322" t="s">
        <v>354</v>
      </c>
      <c r="C1042" s="322" t="s">
        <v>2018</v>
      </c>
      <c r="D1042" s="322" t="s">
        <v>12550</v>
      </c>
      <c r="E1042" s="417">
        <v>20125</v>
      </c>
      <c r="F1042" s="317" t="s">
        <v>11367</v>
      </c>
      <c r="G1042" s="322" t="s">
        <v>3952</v>
      </c>
      <c r="H1042" s="325">
        <v>44305</v>
      </c>
      <c r="I1042" s="325">
        <v>44310</v>
      </c>
      <c r="J1042" s="316"/>
    </row>
    <row r="1043" spans="1:10" s="333" customFormat="1" ht="34.35" customHeight="1" x14ac:dyDescent="0.25">
      <c r="A1043" s="317" t="s">
        <v>12549</v>
      </c>
      <c r="B1043" s="322" t="s">
        <v>354</v>
      </c>
      <c r="C1043" s="322" t="s">
        <v>2018</v>
      </c>
      <c r="D1043" s="322" t="s">
        <v>12548</v>
      </c>
      <c r="E1043" s="417">
        <v>31853</v>
      </c>
      <c r="F1043" s="317" t="s">
        <v>12547</v>
      </c>
      <c r="G1043" s="322" t="s">
        <v>3952</v>
      </c>
      <c r="H1043" s="325">
        <v>44305</v>
      </c>
      <c r="I1043" s="325">
        <v>44310</v>
      </c>
      <c r="J1043" s="316"/>
    </row>
    <row r="1044" spans="1:10" s="333" customFormat="1" ht="34.35" customHeight="1" x14ac:dyDescent="0.25">
      <c r="A1044" s="317" t="s">
        <v>12546</v>
      </c>
      <c r="B1044" s="322" t="s">
        <v>354</v>
      </c>
      <c r="C1044" s="322" t="s">
        <v>2018</v>
      </c>
      <c r="D1044" s="322" t="s">
        <v>12545</v>
      </c>
      <c r="E1044" s="417">
        <v>19906</v>
      </c>
      <c r="F1044" s="317" t="s">
        <v>12371</v>
      </c>
      <c r="G1044" s="322" t="s">
        <v>3952</v>
      </c>
      <c r="H1044" s="325">
        <v>44309</v>
      </c>
      <c r="I1044" s="325">
        <v>44314</v>
      </c>
      <c r="J1044" s="316"/>
    </row>
    <row r="1045" spans="1:10" s="333" customFormat="1" ht="34.35" customHeight="1" x14ac:dyDescent="0.25">
      <c r="A1045" s="317" t="s">
        <v>12544</v>
      </c>
      <c r="B1045" s="322" t="s">
        <v>354</v>
      </c>
      <c r="C1045" s="322" t="s">
        <v>2018</v>
      </c>
      <c r="D1045" s="322" t="s">
        <v>12543</v>
      </c>
      <c r="E1045" s="417">
        <v>23852</v>
      </c>
      <c r="F1045" s="317" t="s">
        <v>12371</v>
      </c>
      <c r="G1045" s="322" t="s">
        <v>3952</v>
      </c>
      <c r="H1045" s="325">
        <v>44309</v>
      </c>
      <c r="I1045" s="325">
        <v>44314</v>
      </c>
      <c r="J1045" s="316"/>
    </row>
    <row r="1046" spans="1:10" s="333" customFormat="1" ht="34.35" customHeight="1" x14ac:dyDescent="0.25">
      <c r="A1046" s="317" t="s">
        <v>12542</v>
      </c>
      <c r="B1046" s="322" t="s">
        <v>354</v>
      </c>
      <c r="C1046" s="322" t="s">
        <v>2018</v>
      </c>
      <c r="D1046" s="322" t="s">
        <v>12541</v>
      </c>
      <c r="E1046" s="417">
        <v>24585.3</v>
      </c>
      <c r="F1046" s="317" t="s">
        <v>5439</v>
      </c>
      <c r="G1046" s="322" t="s">
        <v>3952</v>
      </c>
      <c r="H1046" s="325">
        <v>44312</v>
      </c>
      <c r="I1046" s="325">
        <v>44317</v>
      </c>
      <c r="J1046" s="316"/>
    </row>
    <row r="1047" spans="1:10" s="333" customFormat="1" ht="34.35" customHeight="1" x14ac:dyDescent="0.25">
      <c r="A1047" s="317" t="s">
        <v>12540</v>
      </c>
      <c r="B1047" s="322" t="s">
        <v>354</v>
      </c>
      <c r="C1047" s="322" t="s">
        <v>2018</v>
      </c>
      <c r="D1047" s="322" t="s">
        <v>12539</v>
      </c>
      <c r="E1047" s="417">
        <v>32697.8</v>
      </c>
      <c r="F1047" s="317" t="s">
        <v>12538</v>
      </c>
      <c r="G1047" s="322" t="s">
        <v>3952</v>
      </c>
      <c r="H1047" s="325">
        <v>44313</v>
      </c>
      <c r="I1047" s="325">
        <v>44318</v>
      </c>
      <c r="J1047" s="316"/>
    </row>
    <row r="1048" spans="1:10" s="333" customFormat="1" ht="34.35" customHeight="1" x14ac:dyDescent="0.25">
      <c r="A1048" s="317" t="s">
        <v>12537</v>
      </c>
      <c r="B1048" s="322" t="s">
        <v>354</v>
      </c>
      <c r="C1048" s="322" t="s">
        <v>2018</v>
      </c>
      <c r="D1048" s="322" t="s">
        <v>12536</v>
      </c>
      <c r="E1048" s="417">
        <v>32004</v>
      </c>
      <c r="F1048" s="317" t="s">
        <v>5627</v>
      </c>
      <c r="G1048" s="322" t="s">
        <v>3952</v>
      </c>
      <c r="H1048" s="325">
        <v>44313</v>
      </c>
      <c r="I1048" s="325">
        <v>44318</v>
      </c>
      <c r="J1048" s="316"/>
    </row>
    <row r="1049" spans="1:10" s="333" customFormat="1" ht="34.35" customHeight="1" x14ac:dyDescent="0.25">
      <c r="A1049" s="317" t="s">
        <v>12535</v>
      </c>
      <c r="B1049" s="322" t="s">
        <v>354</v>
      </c>
      <c r="C1049" s="322" t="s">
        <v>2018</v>
      </c>
      <c r="D1049" s="322" t="s">
        <v>12534</v>
      </c>
      <c r="E1049" s="417">
        <v>27600</v>
      </c>
      <c r="F1049" s="317" t="s">
        <v>12450</v>
      </c>
      <c r="G1049" s="322" t="s">
        <v>3952</v>
      </c>
      <c r="H1049" s="325">
        <v>44314</v>
      </c>
      <c r="I1049" s="325">
        <v>44319</v>
      </c>
      <c r="J1049" s="316"/>
    </row>
    <row r="1050" spans="1:10" s="333" customFormat="1" ht="34.35" customHeight="1" x14ac:dyDescent="0.25">
      <c r="A1050" s="317" t="s">
        <v>12485</v>
      </c>
      <c r="B1050" s="322" t="s">
        <v>354</v>
      </c>
      <c r="C1050" s="322" t="s">
        <v>2018</v>
      </c>
      <c r="D1050" s="322" t="s">
        <v>12533</v>
      </c>
      <c r="E1050" s="417">
        <v>34995</v>
      </c>
      <c r="F1050" s="317" t="s">
        <v>12411</v>
      </c>
      <c r="G1050" s="322" t="s">
        <v>3952</v>
      </c>
      <c r="H1050" s="325">
        <v>44314</v>
      </c>
      <c r="I1050" s="325">
        <v>44319</v>
      </c>
      <c r="J1050" s="316"/>
    </row>
    <row r="1051" spans="1:10" s="333" customFormat="1" ht="34.35" customHeight="1" x14ac:dyDescent="0.25">
      <c r="A1051" s="317" t="s">
        <v>12532</v>
      </c>
      <c r="B1051" s="322" t="s">
        <v>354</v>
      </c>
      <c r="C1051" s="322" t="s">
        <v>2018</v>
      </c>
      <c r="D1051" s="322" t="s">
        <v>12531</v>
      </c>
      <c r="E1051" s="417">
        <v>27439</v>
      </c>
      <c r="F1051" s="317" t="s">
        <v>5790</v>
      </c>
      <c r="G1051" s="322" t="s">
        <v>3952</v>
      </c>
      <c r="H1051" s="325">
        <v>44314</v>
      </c>
      <c r="I1051" s="325">
        <v>44319</v>
      </c>
      <c r="J1051" s="316"/>
    </row>
    <row r="1052" spans="1:10" s="333" customFormat="1" ht="34.35" customHeight="1" x14ac:dyDescent="0.25">
      <c r="A1052" s="317" t="s">
        <v>12530</v>
      </c>
      <c r="B1052" s="322" t="s">
        <v>354</v>
      </c>
      <c r="C1052" s="322" t="s">
        <v>2018</v>
      </c>
      <c r="D1052" s="322" t="s">
        <v>12529</v>
      </c>
      <c r="E1052" s="417">
        <v>18814.5</v>
      </c>
      <c r="F1052" s="317" t="s">
        <v>5790</v>
      </c>
      <c r="G1052" s="322" t="s">
        <v>3952</v>
      </c>
      <c r="H1052" s="325">
        <v>44314</v>
      </c>
      <c r="I1052" s="325">
        <v>44319</v>
      </c>
      <c r="J1052" s="316"/>
    </row>
    <row r="1053" spans="1:10" s="333" customFormat="1" ht="34.35" customHeight="1" x14ac:dyDescent="0.25">
      <c r="A1053" s="317" t="s">
        <v>12528</v>
      </c>
      <c r="B1053" s="322" t="s">
        <v>354</v>
      </c>
      <c r="C1053" s="322" t="s">
        <v>2018</v>
      </c>
      <c r="D1053" s="322" t="s">
        <v>12527</v>
      </c>
      <c r="E1053" s="417">
        <v>23161.5</v>
      </c>
      <c r="F1053" s="317" t="s">
        <v>12524</v>
      </c>
      <c r="G1053" s="322" t="s">
        <v>3952</v>
      </c>
      <c r="H1053" s="325">
        <v>44315</v>
      </c>
      <c r="I1053" s="325">
        <v>44320</v>
      </c>
      <c r="J1053" s="316"/>
    </row>
    <row r="1054" spans="1:10" s="333" customFormat="1" ht="34.35" customHeight="1" x14ac:dyDescent="0.25">
      <c r="A1054" s="317" t="s">
        <v>12526</v>
      </c>
      <c r="B1054" s="322" t="s">
        <v>354</v>
      </c>
      <c r="C1054" s="322" t="s">
        <v>2018</v>
      </c>
      <c r="D1054" s="322" t="s">
        <v>12525</v>
      </c>
      <c r="E1054" s="417">
        <v>19015.5</v>
      </c>
      <c r="F1054" s="317" t="s">
        <v>12524</v>
      </c>
      <c r="G1054" s="322" t="s">
        <v>3952</v>
      </c>
      <c r="H1054" s="325">
        <v>44315</v>
      </c>
      <c r="I1054" s="325">
        <v>44320</v>
      </c>
      <c r="J1054" s="316"/>
    </row>
    <row r="1055" spans="1:10" s="333" customFormat="1" ht="34.35" customHeight="1" x14ac:dyDescent="0.25">
      <c r="A1055" s="317" t="s">
        <v>12523</v>
      </c>
      <c r="B1055" s="322" t="s">
        <v>354</v>
      </c>
      <c r="C1055" s="322" t="s">
        <v>2018</v>
      </c>
      <c r="D1055" s="322" t="s">
        <v>12522</v>
      </c>
      <c r="E1055" s="417">
        <v>20078</v>
      </c>
      <c r="F1055" s="317" t="s">
        <v>12447</v>
      </c>
      <c r="G1055" s="322" t="s">
        <v>3952</v>
      </c>
      <c r="H1055" s="325">
        <v>44315</v>
      </c>
      <c r="I1055" s="325">
        <v>44320</v>
      </c>
      <c r="J1055" s="316"/>
    </row>
    <row r="1056" spans="1:10" s="333" customFormat="1" ht="34.35" customHeight="1" x14ac:dyDescent="0.25">
      <c r="A1056" s="317" t="s">
        <v>12521</v>
      </c>
      <c r="B1056" s="322" t="s">
        <v>354</v>
      </c>
      <c r="C1056" s="322" t="s">
        <v>2018</v>
      </c>
      <c r="D1056" s="322" t="s">
        <v>12520</v>
      </c>
      <c r="E1056" s="417">
        <v>27495</v>
      </c>
      <c r="F1056" s="317" t="s">
        <v>11253</v>
      </c>
      <c r="G1056" s="322" t="s">
        <v>3952</v>
      </c>
      <c r="H1056" s="325">
        <v>44315</v>
      </c>
      <c r="I1056" s="325">
        <v>44320</v>
      </c>
      <c r="J1056" s="316"/>
    </row>
    <row r="1057" spans="1:10" s="333" customFormat="1" ht="34.35" customHeight="1" x14ac:dyDescent="0.25">
      <c r="A1057" s="317" t="s">
        <v>12519</v>
      </c>
      <c r="B1057" s="322" t="s">
        <v>354</v>
      </c>
      <c r="C1057" s="322" t="s">
        <v>2018</v>
      </c>
      <c r="D1057" s="322" t="s">
        <v>12518</v>
      </c>
      <c r="E1057" s="417">
        <v>28554</v>
      </c>
      <c r="F1057" s="317" t="s">
        <v>5383</v>
      </c>
      <c r="G1057" s="322" t="s">
        <v>3952</v>
      </c>
      <c r="H1057" s="325">
        <v>44316</v>
      </c>
      <c r="I1057" s="325">
        <v>44321</v>
      </c>
      <c r="J1057" s="316"/>
    </row>
    <row r="1058" spans="1:10" s="333" customFormat="1" ht="34.35" customHeight="1" x14ac:dyDescent="0.25">
      <c r="A1058" s="317" t="s">
        <v>12517</v>
      </c>
      <c r="B1058" s="322" t="s">
        <v>354</v>
      </c>
      <c r="C1058" s="322" t="s">
        <v>2018</v>
      </c>
      <c r="D1058" s="322" t="s">
        <v>12516</v>
      </c>
      <c r="E1058" s="417">
        <v>22350</v>
      </c>
      <c r="F1058" s="317" t="s">
        <v>5383</v>
      </c>
      <c r="G1058" s="322" t="s">
        <v>3952</v>
      </c>
      <c r="H1058" s="325">
        <v>44316</v>
      </c>
      <c r="I1058" s="325">
        <v>44321</v>
      </c>
      <c r="J1058" s="316"/>
    </row>
    <row r="1059" spans="1:10" s="333" customFormat="1" ht="34.35" customHeight="1" x14ac:dyDescent="0.25">
      <c r="A1059" s="317" t="s">
        <v>12515</v>
      </c>
      <c r="B1059" s="322" t="s">
        <v>354</v>
      </c>
      <c r="C1059" s="322" t="s">
        <v>2018</v>
      </c>
      <c r="D1059" s="322" t="s">
        <v>12514</v>
      </c>
      <c r="E1059" s="417">
        <v>25935</v>
      </c>
      <c r="F1059" s="317" t="s">
        <v>12489</v>
      </c>
      <c r="G1059" s="322" t="s">
        <v>3952</v>
      </c>
      <c r="H1059" s="325">
        <v>44316</v>
      </c>
      <c r="I1059" s="325">
        <v>44321</v>
      </c>
      <c r="J1059" s="316"/>
    </row>
    <row r="1060" spans="1:10" s="333" customFormat="1" ht="34.35" customHeight="1" x14ac:dyDescent="0.25">
      <c r="A1060" s="317" t="s">
        <v>12513</v>
      </c>
      <c r="B1060" s="322" t="s">
        <v>354</v>
      </c>
      <c r="C1060" s="322" t="s">
        <v>2018</v>
      </c>
      <c r="D1060" s="322" t="s">
        <v>12512</v>
      </c>
      <c r="E1060" s="417">
        <v>19080</v>
      </c>
      <c r="F1060" s="317" t="s">
        <v>5383</v>
      </c>
      <c r="G1060" s="322" t="s">
        <v>3952</v>
      </c>
      <c r="H1060" s="325">
        <v>44316</v>
      </c>
      <c r="I1060" s="325">
        <v>44321</v>
      </c>
      <c r="J1060" s="316"/>
    </row>
    <row r="1061" spans="1:10" s="333" customFormat="1" ht="34.35" customHeight="1" x14ac:dyDescent="0.25">
      <c r="A1061" s="317" t="s">
        <v>12511</v>
      </c>
      <c r="B1061" s="322" t="s">
        <v>354</v>
      </c>
      <c r="C1061" s="322" t="s">
        <v>2018</v>
      </c>
      <c r="D1061" s="322" t="s">
        <v>12510</v>
      </c>
      <c r="E1061" s="417">
        <v>24070</v>
      </c>
      <c r="F1061" s="317" t="s">
        <v>12499</v>
      </c>
      <c r="G1061" s="322" t="s">
        <v>3952</v>
      </c>
      <c r="H1061" s="325">
        <v>44319</v>
      </c>
      <c r="I1061" s="325">
        <v>44324</v>
      </c>
      <c r="J1061" s="316"/>
    </row>
    <row r="1062" spans="1:10" s="333" customFormat="1" ht="34.35" customHeight="1" x14ac:dyDescent="0.25">
      <c r="A1062" s="317" t="s">
        <v>12509</v>
      </c>
      <c r="B1062" s="322" t="s">
        <v>354</v>
      </c>
      <c r="C1062" s="322" t="s">
        <v>2018</v>
      </c>
      <c r="D1062" s="322" t="s">
        <v>12508</v>
      </c>
      <c r="E1062" s="417">
        <v>24336</v>
      </c>
      <c r="F1062" s="317" t="s">
        <v>5680</v>
      </c>
      <c r="G1062" s="322" t="s">
        <v>3952</v>
      </c>
      <c r="H1062" s="325">
        <v>44320</v>
      </c>
      <c r="I1062" s="325">
        <v>44325</v>
      </c>
      <c r="J1062" s="316"/>
    </row>
    <row r="1063" spans="1:10" s="333" customFormat="1" ht="34.35" customHeight="1" x14ac:dyDescent="0.25">
      <c r="A1063" s="317" t="s">
        <v>12507</v>
      </c>
      <c r="B1063" s="322" t="s">
        <v>354</v>
      </c>
      <c r="C1063" s="322" t="s">
        <v>2018</v>
      </c>
      <c r="D1063" s="322" t="s">
        <v>12506</v>
      </c>
      <c r="E1063" s="417">
        <v>23928</v>
      </c>
      <c r="F1063" s="317" t="s">
        <v>5680</v>
      </c>
      <c r="G1063" s="322" t="s">
        <v>3952</v>
      </c>
      <c r="H1063" s="325">
        <v>44320</v>
      </c>
      <c r="I1063" s="325">
        <v>44325</v>
      </c>
      <c r="J1063" s="316"/>
    </row>
    <row r="1064" spans="1:10" s="333" customFormat="1" ht="34.35" customHeight="1" x14ac:dyDescent="0.25">
      <c r="A1064" s="317" t="s">
        <v>12505</v>
      </c>
      <c r="B1064" s="322" t="s">
        <v>354</v>
      </c>
      <c r="C1064" s="322" t="s">
        <v>2018</v>
      </c>
      <c r="D1064" s="322" t="s">
        <v>12504</v>
      </c>
      <c r="E1064" s="417">
        <v>23270</v>
      </c>
      <c r="F1064" s="317" t="s">
        <v>5383</v>
      </c>
      <c r="G1064" s="322" t="s">
        <v>3952</v>
      </c>
      <c r="H1064" s="325">
        <v>44320</v>
      </c>
      <c r="I1064" s="325">
        <v>44325</v>
      </c>
      <c r="J1064" s="316"/>
    </row>
    <row r="1065" spans="1:10" s="333" customFormat="1" ht="34.35" customHeight="1" x14ac:dyDescent="0.25">
      <c r="A1065" s="317" t="s">
        <v>12503</v>
      </c>
      <c r="B1065" s="322" t="s">
        <v>354</v>
      </c>
      <c r="C1065" s="322" t="s">
        <v>2018</v>
      </c>
      <c r="D1065" s="322" t="s">
        <v>12502</v>
      </c>
      <c r="E1065" s="417">
        <v>33338.5</v>
      </c>
      <c r="F1065" s="317" t="s">
        <v>5420</v>
      </c>
      <c r="G1065" s="322" t="s">
        <v>3952</v>
      </c>
      <c r="H1065" s="325">
        <v>44321</v>
      </c>
      <c r="I1065" s="325">
        <v>44326</v>
      </c>
      <c r="J1065" s="316"/>
    </row>
    <row r="1066" spans="1:10" s="333" customFormat="1" ht="34.35" customHeight="1" x14ac:dyDescent="0.25">
      <c r="A1066" s="317" t="s">
        <v>12501</v>
      </c>
      <c r="B1066" s="322" t="s">
        <v>354</v>
      </c>
      <c r="C1066" s="322" t="s">
        <v>2018</v>
      </c>
      <c r="D1066" s="322" t="s">
        <v>12500</v>
      </c>
      <c r="E1066" s="417">
        <v>22748</v>
      </c>
      <c r="F1066" s="317" t="s">
        <v>12499</v>
      </c>
      <c r="G1066" s="322" t="s">
        <v>3952</v>
      </c>
      <c r="H1066" s="325">
        <v>44321</v>
      </c>
      <c r="I1066" s="325">
        <v>44326</v>
      </c>
      <c r="J1066" s="316"/>
    </row>
    <row r="1067" spans="1:10" s="333" customFormat="1" ht="34.35" customHeight="1" x14ac:dyDescent="0.25">
      <c r="A1067" s="317" t="s">
        <v>12498</v>
      </c>
      <c r="B1067" s="322" t="s">
        <v>354</v>
      </c>
      <c r="C1067" s="322" t="s">
        <v>2018</v>
      </c>
      <c r="D1067" s="322" t="s">
        <v>12497</v>
      </c>
      <c r="E1067" s="417">
        <v>27859.7</v>
      </c>
      <c r="F1067" s="317" t="s">
        <v>5383</v>
      </c>
      <c r="G1067" s="322" t="s">
        <v>3952</v>
      </c>
      <c r="H1067" s="325">
        <v>44321</v>
      </c>
      <c r="I1067" s="325">
        <v>44326</v>
      </c>
      <c r="J1067" s="316"/>
    </row>
    <row r="1068" spans="1:10" s="333" customFormat="1" ht="34.35" customHeight="1" x14ac:dyDescent="0.25">
      <c r="A1068" s="317" t="s">
        <v>12496</v>
      </c>
      <c r="B1068" s="322" t="s">
        <v>354</v>
      </c>
      <c r="C1068" s="322" t="s">
        <v>2018</v>
      </c>
      <c r="D1068" s="322" t="s">
        <v>12495</v>
      </c>
      <c r="E1068" s="417">
        <v>23615.5</v>
      </c>
      <c r="F1068" s="317" t="s">
        <v>12494</v>
      </c>
      <c r="G1068" s="322" t="s">
        <v>3952</v>
      </c>
      <c r="H1068" s="325">
        <v>44321</v>
      </c>
      <c r="I1068" s="325">
        <v>44326</v>
      </c>
      <c r="J1068" s="316"/>
    </row>
    <row r="1069" spans="1:10" s="333" customFormat="1" ht="34.35" customHeight="1" x14ac:dyDescent="0.25">
      <c r="A1069" s="317" t="s">
        <v>12493</v>
      </c>
      <c r="B1069" s="322" t="s">
        <v>354</v>
      </c>
      <c r="C1069" s="322" t="s">
        <v>2018</v>
      </c>
      <c r="D1069" s="322" t="s">
        <v>12492</v>
      </c>
      <c r="E1069" s="417">
        <v>19796</v>
      </c>
      <c r="F1069" s="317" t="s">
        <v>12489</v>
      </c>
      <c r="G1069" s="322" t="s">
        <v>3952</v>
      </c>
      <c r="H1069" s="325">
        <v>44322</v>
      </c>
      <c r="I1069" s="325">
        <v>44327</v>
      </c>
      <c r="J1069" s="316"/>
    </row>
    <row r="1070" spans="1:10" s="333" customFormat="1" ht="34.35" customHeight="1" x14ac:dyDescent="0.25">
      <c r="A1070" s="317" t="s">
        <v>12491</v>
      </c>
      <c r="B1070" s="322" t="s">
        <v>354</v>
      </c>
      <c r="C1070" s="322" t="s">
        <v>2018</v>
      </c>
      <c r="D1070" s="322" t="s">
        <v>12490</v>
      </c>
      <c r="E1070" s="417">
        <v>25494</v>
      </c>
      <c r="F1070" s="317" t="s">
        <v>12489</v>
      </c>
      <c r="G1070" s="322" t="s">
        <v>3952</v>
      </c>
      <c r="H1070" s="325">
        <v>44322</v>
      </c>
      <c r="I1070" s="325">
        <v>44327</v>
      </c>
      <c r="J1070" s="316"/>
    </row>
    <row r="1071" spans="1:10" s="333" customFormat="1" ht="34.35" customHeight="1" x14ac:dyDescent="0.25">
      <c r="A1071" s="317" t="s">
        <v>12487</v>
      </c>
      <c r="B1071" s="322" t="s">
        <v>354</v>
      </c>
      <c r="C1071" s="322" t="s">
        <v>2018</v>
      </c>
      <c r="D1071" s="322" t="s">
        <v>12488</v>
      </c>
      <c r="E1071" s="417">
        <v>32396.75</v>
      </c>
      <c r="F1071" s="317" t="s">
        <v>5417</v>
      </c>
      <c r="G1071" s="322" t="s">
        <v>3952</v>
      </c>
      <c r="H1071" s="325">
        <v>44322</v>
      </c>
      <c r="I1071" s="325">
        <v>44327</v>
      </c>
      <c r="J1071" s="316"/>
    </row>
    <row r="1072" spans="1:10" s="333" customFormat="1" ht="34.35" customHeight="1" x14ac:dyDescent="0.25">
      <c r="A1072" s="317" t="s">
        <v>12487</v>
      </c>
      <c r="B1072" s="322" t="s">
        <v>354</v>
      </c>
      <c r="C1072" s="322" t="s">
        <v>2018</v>
      </c>
      <c r="D1072" s="322" t="s">
        <v>12486</v>
      </c>
      <c r="E1072" s="417">
        <v>29038.7</v>
      </c>
      <c r="F1072" s="317" t="s">
        <v>5417</v>
      </c>
      <c r="G1072" s="322" t="s">
        <v>3952</v>
      </c>
      <c r="H1072" s="325">
        <v>44322</v>
      </c>
      <c r="I1072" s="325">
        <v>44327</v>
      </c>
      <c r="J1072" s="316"/>
    </row>
    <row r="1073" spans="1:10" s="333" customFormat="1" ht="34.35" customHeight="1" x14ac:dyDescent="0.25">
      <c r="A1073" s="317" t="s">
        <v>12485</v>
      </c>
      <c r="B1073" s="322" t="s">
        <v>354</v>
      </c>
      <c r="C1073" s="322" t="s">
        <v>2018</v>
      </c>
      <c r="D1073" s="322" t="s">
        <v>12484</v>
      </c>
      <c r="E1073" s="417">
        <v>33216</v>
      </c>
      <c r="F1073" s="317" t="s">
        <v>12411</v>
      </c>
      <c r="G1073" s="322" t="s">
        <v>3952</v>
      </c>
      <c r="H1073" s="325">
        <v>44326</v>
      </c>
      <c r="I1073" s="325">
        <v>44331</v>
      </c>
      <c r="J1073" s="316"/>
    </row>
    <row r="1074" spans="1:10" s="333" customFormat="1" ht="34.35" customHeight="1" x14ac:dyDescent="0.25">
      <c r="A1074" s="317" t="s">
        <v>12483</v>
      </c>
      <c r="B1074" s="322" t="s">
        <v>354</v>
      </c>
      <c r="C1074" s="322" t="s">
        <v>2018</v>
      </c>
      <c r="D1074" s="322" t="s">
        <v>12482</v>
      </c>
      <c r="E1074" s="417">
        <v>26422</v>
      </c>
      <c r="F1074" s="317" t="s">
        <v>5790</v>
      </c>
      <c r="G1074" s="322" t="s">
        <v>3952</v>
      </c>
      <c r="H1074" s="325">
        <v>44326</v>
      </c>
      <c r="I1074" s="325">
        <v>44331</v>
      </c>
      <c r="J1074" s="316"/>
    </row>
    <row r="1075" spans="1:10" s="333" customFormat="1" ht="34.35" customHeight="1" x14ac:dyDescent="0.25">
      <c r="A1075" s="317" t="s">
        <v>12481</v>
      </c>
      <c r="B1075" s="322" t="s">
        <v>354</v>
      </c>
      <c r="C1075" s="322" t="s">
        <v>2018</v>
      </c>
      <c r="D1075" s="322" t="s">
        <v>12480</v>
      </c>
      <c r="E1075" s="417">
        <v>24480</v>
      </c>
      <c r="F1075" s="317" t="s">
        <v>12450</v>
      </c>
      <c r="G1075" s="322" t="s">
        <v>3952</v>
      </c>
      <c r="H1075" s="325">
        <v>44326</v>
      </c>
      <c r="I1075" s="325">
        <v>44331</v>
      </c>
      <c r="J1075" s="316"/>
    </row>
    <row r="1076" spans="1:10" s="333" customFormat="1" ht="34.35" customHeight="1" x14ac:dyDescent="0.25">
      <c r="A1076" s="317" t="s">
        <v>12479</v>
      </c>
      <c r="B1076" s="322" t="s">
        <v>354</v>
      </c>
      <c r="C1076" s="322" t="s">
        <v>2018</v>
      </c>
      <c r="D1076" s="322" t="s">
        <v>12478</v>
      </c>
      <c r="E1076" s="417">
        <v>34892</v>
      </c>
      <c r="F1076" s="317" t="s">
        <v>12408</v>
      </c>
      <c r="G1076" s="322" t="s">
        <v>3952</v>
      </c>
      <c r="H1076" s="325">
        <v>44328</v>
      </c>
      <c r="I1076" s="325">
        <v>44333</v>
      </c>
      <c r="J1076" s="316"/>
    </row>
    <row r="1077" spans="1:10" s="333" customFormat="1" ht="34.35" customHeight="1" x14ac:dyDescent="0.25">
      <c r="A1077" s="317" t="s">
        <v>12477</v>
      </c>
      <c r="B1077" s="322" t="s">
        <v>354</v>
      </c>
      <c r="C1077" s="322" t="s">
        <v>2018</v>
      </c>
      <c r="D1077" s="322" t="s">
        <v>12476</v>
      </c>
      <c r="E1077" s="417">
        <v>19200</v>
      </c>
      <c r="F1077" s="317" t="s">
        <v>4573</v>
      </c>
      <c r="G1077" s="322" t="s">
        <v>3952</v>
      </c>
      <c r="H1077" s="325">
        <v>44328</v>
      </c>
      <c r="I1077" s="325">
        <v>44333</v>
      </c>
      <c r="J1077" s="316"/>
    </row>
    <row r="1078" spans="1:10" s="333" customFormat="1" ht="34.35" customHeight="1" x14ac:dyDescent="0.25">
      <c r="A1078" s="317" t="s">
        <v>12475</v>
      </c>
      <c r="B1078" s="322" t="s">
        <v>354</v>
      </c>
      <c r="C1078" s="322" t="s">
        <v>2018</v>
      </c>
      <c r="D1078" s="322" t="s">
        <v>12474</v>
      </c>
      <c r="E1078" s="417">
        <v>20815.400000000001</v>
      </c>
      <c r="F1078" s="317" t="s">
        <v>5680</v>
      </c>
      <c r="G1078" s="322" t="s">
        <v>3952</v>
      </c>
      <c r="H1078" s="325">
        <v>44328</v>
      </c>
      <c r="I1078" s="325">
        <v>44333</v>
      </c>
      <c r="J1078" s="316"/>
    </row>
    <row r="1079" spans="1:10" s="333" customFormat="1" ht="34.35" customHeight="1" x14ac:dyDescent="0.25">
      <c r="A1079" s="317" t="s">
        <v>12473</v>
      </c>
      <c r="B1079" s="322" t="s">
        <v>354</v>
      </c>
      <c r="C1079" s="322" t="s">
        <v>2018</v>
      </c>
      <c r="D1079" s="322" t="s">
        <v>12472</v>
      </c>
      <c r="E1079" s="417">
        <v>25875</v>
      </c>
      <c r="F1079" s="317" t="s">
        <v>5790</v>
      </c>
      <c r="G1079" s="322" t="s">
        <v>3952</v>
      </c>
      <c r="H1079" s="325">
        <v>44329</v>
      </c>
      <c r="I1079" s="325">
        <v>44334</v>
      </c>
      <c r="J1079" s="316"/>
    </row>
    <row r="1080" spans="1:10" s="333" customFormat="1" ht="34.35" customHeight="1" x14ac:dyDescent="0.25">
      <c r="A1080" s="317" t="s">
        <v>12471</v>
      </c>
      <c r="B1080" s="322" t="s">
        <v>354</v>
      </c>
      <c r="C1080" s="322" t="s">
        <v>2018</v>
      </c>
      <c r="D1080" s="322" t="s">
        <v>12470</v>
      </c>
      <c r="E1080" s="417">
        <v>18501</v>
      </c>
      <c r="F1080" s="317" t="s">
        <v>12408</v>
      </c>
      <c r="G1080" s="322" t="s">
        <v>3952</v>
      </c>
      <c r="H1080" s="325">
        <v>44329</v>
      </c>
      <c r="I1080" s="325">
        <v>44334</v>
      </c>
      <c r="J1080" s="316"/>
    </row>
    <row r="1081" spans="1:10" s="333" customFormat="1" ht="34.35" customHeight="1" x14ac:dyDescent="0.25">
      <c r="A1081" s="317" t="s">
        <v>12469</v>
      </c>
      <c r="B1081" s="322" t="s">
        <v>354</v>
      </c>
      <c r="C1081" s="322" t="s">
        <v>2018</v>
      </c>
      <c r="D1081" s="322" t="s">
        <v>12468</v>
      </c>
      <c r="E1081" s="417">
        <v>27195</v>
      </c>
      <c r="F1081" s="317" t="s">
        <v>12461</v>
      </c>
      <c r="G1081" s="322" t="s">
        <v>3952</v>
      </c>
      <c r="H1081" s="325">
        <v>44333</v>
      </c>
      <c r="I1081" s="325">
        <v>44338</v>
      </c>
      <c r="J1081" s="316"/>
    </row>
    <row r="1082" spans="1:10" s="333" customFormat="1" ht="34.35" customHeight="1" x14ac:dyDescent="0.25">
      <c r="A1082" s="317" t="s">
        <v>12467</v>
      </c>
      <c r="B1082" s="322" t="s">
        <v>354</v>
      </c>
      <c r="C1082" s="322" t="s">
        <v>2018</v>
      </c>
      <c r="D1082" s="322" t="s">
        <v>12466</v>
      </c>
      <c r="E1082" s="417">
        <v>35045.5</v>
      </c>
      <c r="F1082" s="317" t="s">
        <v>12461</v>
      </c>
      <c r="G1082" s="322" t="s">
        <v>3952</v>
      </c>
      <c r="H1082" s="325">
        <v>44333</v>
      </c>
      <c r="I1082" s="325">
        <v>44338</v>
      </c>
      <c r="J1082" s="316"/>
    </row>
    <row r="1083" spans="1:10" s="333" customFormat="1" ht="34.35" customHeight="1" x14ac:dyDescent="0.25">
      <c r="A1083" s="317" t="s">
        <v>12465</v>
      </c>
      <c r="B1083" s="322" t="s">
        <v>354</v>
      </c>
      <c r="C1083" s="322" t="s">
        <v>2018</v>
      </c>
      <c r="D1083" s="322" t="s">
        <v>12464</v>
      </c>
      <c r="E1083" s="417">
        <v>23754</v>
      </c>
      <c r="F1083" s="317" t="s">
        <v>12461</v>
      </c>
      <c r="G1083" s="322" t="s">
        <v>3952</v>
      </c>
      <c r="H1083" s="325">
        <v>44333</v>
      </c>
      <c r="I1083" s="325">
        <v>44338</v>
      </c>
      <c r="J1083" s="316"/>
    </row>
    <row r="1084" spans="1:10" s="333" customFormat="1" ht="34.35" customHeight="1" x14ac:dyDescent="0.25">
      <c r="A1084" s="317" t="s">
        <v>12463</v>
      </c>
      <c r="B1084" s="322" t="s">
        <v>354</v>
      </c>
      <c r="C1084" s="322" t="s">
        <v>2018</v>
      </c>
      <c r="D1084" s="322" t="s">
        <v>12462</v>
      </c>
      <c r="E1084" s="417">
        <v>29526</v>
      </c>
      <c r="F1084" s="317" t="s">
        <v>12461</v>
      </c>
      <c r="G1084" s="322" t="s">
        <v>3952</v>
      </c>
      <c r="H1084" s="325">
        <v>44333</v>
      </c>
      <c r="I1084" s="325">
        <v>44338</v>
      </c>
      <c r="J1084" s="316"/>
    </row>
    <row r="1085" spans="1:10" s="333" customFormat="1" ht="34.35" customHeight="1" x14ac:dyDescent="0.25">
      <c r="A1085" s="317" t="s">
        <v>12460</v>
      </c>
      <c r="B1085" s="322" t="s">
        <v>354</v>
      </c>
      <c r="C1085" s="322" t="s">
        <v>2018</v>
      </c>
      <c r="D1085" s="322" t="s">
        <v>12459</v>
      </c>
      <c r="E1085" s="417">
        <v>23265</v>
      </c>
      <c r="F1085" s="317" t="s">
        <v>12228</v>
      </c>
      <c r="G1085" s="322" t="s">
        <v>3952</v>
      </c>
      <c r="H1085" s="325">
        <v>44334</v>
      </c>
      <c r="I1085" s="325">
        <v>44339</v>
      </c>
      <c r="J1085" s="316"/>
    </row>
    <row r="1086" spans="1:10" s="333" customFormat="1" ht="34.35" customHeight="1" x14ac:dyDescent="0.25">
      <c r="A1086" s="317" t="s">
        <v>12458</v>
      </c>
      <c r="B1086" s="322" t="s">
        <v>354</v>
      </c>
      <c r="C1086" s="322" t="s">
        <v>2018</v>
      </c>
      <c r="D1086" s="322" t="s">
        <v>12457</v>
      </c>
      <c r="E1086" s="417">
        <v>20522</v>
      </c>
      <c r="F1086" s="317" t="s">
        <v>5439</v>
      </c>
      <c r="G1086" s="322" t="s">
        <v>3952</v>
      </c>
      <c r="H1086" s="325">
        <v>44335</v>
      </c>
      <c r="I1086" s="325">
        <v>44340</v>
      </c>
      <c r="J1086" s="316"/>
    </row>
    <row r="1087" spans="1:10" s="333" customFormat="1" ht="34.35" customHeight="1" x14ac:dyDescent="0.25">
      <c r="A1087" s="317" t="s">
        <v>12456</v>
      </c>
      <c r="B1087" s="322" t="s">
        <v>354</v>
      </c>
      <c r="C1087" s="322" t="s">
        <v>2018</v>
      </c>
      <c r="D1087" s="322" t="s">
        <v>12455</v>
      </c>
      <c r="E1087" s="417">
        <v>31437</v>
      </c>
      <c r="F1087" s="317" t="s">
        <v>12408</v>
      </c>
      <c r="G1087" s="322" t="s">
        <v>3952</v>
      </c>
      <c r="H1087" s="325">
        <v>44335</v>
      </c>
      <c r="I1087" s="325">
        <v>44340</v>
      </c>
      <c r="J1087" s="316"/>
    </row>
    <row r="1088" spans="1:10" s="333" customFormat="1" ht="34.35" customHeight="1" x14ac:dyDescent="0.25">
      <c r="A1088" s="317" t="s">
        <v>12454</v>
      </c>
      <c r="B1088" s="322" t="s">
        <v>354</v>
      </c>
      <c r="C1088" s="322" t="s">
        <v>2018</v>
      </c>
      <c r="D1088" s="322" t="s">
        <v>12453</v>
      </c>
      <c r="E1088" s="417">
        <v>31889.5</v>
      </c>
      <c r="F1088" s="317" t="s">
        <v>12450</v>
      </c>
      <c r="G1088" s="322" t="s">
        <v>3952</v>
      </c>
      <c r="H1088" s="325">
        <v>44335</v>
      </c>
      <c r="I1088" s="325">
        <v>44340</v>
      </c>
      <c r="J1088" s="316"/>
    </row>
    <row r="1089" spans="1:10" s="333" customFormat="1" ht="34.35" customHeight="1" x14ac:dyDescent="0.25">
      <c r="A1089" s="317" t="s">
        <v>12452</v>
      </c>
      <c r="B1089" s="322" t="s">
        <v>354</v>
      </c>
      <c r="C1089" s="322" t="s">
        <v>2018</v>
      </c>
      <c r="D1089" s="322" t="s">
        <v>12451</v>
      </c>
      <c r="E1089" s="417">
        <v>29463</v>
      </c>
      <c r="F1089" s="317" t="s">
        <v>12450</v>
      </c>
      <c r="G1089" s="322" t="s">
        <v>3952</v>
      </c>
      <c r="H1089" s="325">
        <v>44335</v>
      </c>
      <c r="I1089" s="325">
        <v>44340</v>
      </c>
      <c r="J1089" s="316"/>
    </row>
    <row r="1090" spans="1:10" s="333" customFormat="1" ht="34.35" customHeight="1" x14ac:dyDescent="0.25">
      <c r="A1090" s="317" t="s">
        <v>12449</v>
      </c>
      <c r="B1090" s="322" t="s">
        <v>354</v>
      </c>
      <c r="C1090" s="322" t="s">
        <v>2018</v>
      </c>
      <c r="D1090" s="322" t="s">
        <v>12448</v>
      </c>
      <c r="E1090" s="417">
        <v>20644.5</v>
      </c>
      <c r="F1090" s="317" t="s">
        <v>12447</v>
      </c>
      <c r="G1090" s="322" t="s">
        <v>3952</v>
      </c>
      <c r="H1090" s="325">
        <v>44336</v>
      </c>
      <c r="I1090" s="325">
        <v>44341</v>
      </c>
      <c r="J1090" s="316"/>
    </row>
    <row r="1091" spans="1:10" s="333" customFormat="1" ht="34.35" customHeight="1" x14ac:dyDescent="0.25">
      <c r="A1091" s="317" t="s">
        <v>12446</v>
      </c>
      <c r="B1091" s="322" t="s">
        <v>354</v>
      </c>
      <c r="C1091" s="322" t="s">
        <v>2018</v>
      </c>
      <c r="D1091" s="322" t="s">
        <v>12445</v>
      </c>
      <c r="E1091" s="417">
        <v>21322.6</v>
      </c>
      <c r="F1091" s="317" t="s">
        <v>12433</v>
      </c>
      <c r="G1091" s="322" t="s">
        <v>3952</v>
      </c>
      <c r="H1091" s="325">
        <v>44336</v>
      </c>
      <c r="I1091" s="325">
        <v>44341</v>
      </c>
      <c r="J1091" s="316"/>
    </row>
    <row r="1092" spans="1:10" s="333" customFormat="1" ht="34.35" customHeight="1" x14ac:dyDescent="0.25">
      <c r="A1092" s="317" t="s">
        <v>12444</v>
      </c>
      <c r="B1092" s="322" t="s">
        <v>354</v>
      </c>
      <c r="C1092" s="322" t="s">
        <v>2018</v>
      </c>
      <c r="D1092" s="322" t="s">
        <v>12443</v>
      </c>
      <c r="E1092" s="417">
        <v>21433.8</v>
      </c>
      <c r="F1092" s="317" t="s">
        <v>12433</v>
      </c>
      <c r="G1092" s="322" t="s">
        <v>3952</v>
      </c>
      <c r="H1092" s="325">
        <v>44336</v>
      </c>
      <c r="I1092" s="325">
        <v>44341</v>
      </c>
      <c r="J1092" s="316"/>
    </row>
    <row r="1093" spans="1:10" s="333" customFormat="1" ht="34.35" customHeight="1" x14ac:dyDescent="0.25">
      <c r="A1093" s="317" t="s">
        <v>12442</v>
      </c>
      <c r="B1093" s="322" t="s">
        <v>354</v>
      </c>
      <c r="C1093" s="322" t="s">
        <v>2018</v>
      </c>
      <c r="D1093" s="322" t="s">
        <v>12441</v>
      </c>
      <c r="E1093" s="417">
        <v>31553</v>
      </c>
      <c r="F1093" s="317" t="s">
        <v>12433</v>
      </c>
      <c r="G1093" s="322" t="s">
        <v>3952</v>
      </c>
      <c r="H1093" s="325">
        <v>44336</v>
      </c>
      <c r="I1093" s="325">
        <v>44341</v>
      </c>
      <c r="J1093" s="316"/>
    </row>
    <row r="1094" spans="1:10" s="333" customFormat="1" ht="34.35" customHeight="1" x14ac:dyDescent="0.25">
      <c r="A1094" s="317" t="s">
        <v>12440</v>
      </c>
      <c r="B1094" s="322" t="s">
        <v>354</v>
      </c>
      <c r="C1094" s="322" t="s">
        <v>2018</v>
      </c>
      <c r="D1094" s="322" t="s">
        <v>12439</v>
      </c>
      <c r="E1094" s="417">
        <v>18653.2</v>
      </c>
      <c r="F1094" s="317" t="s">
        <v>12436</v>
      </c>
      <c r="G1094" s="322" t="s">
        <v>3952</v>
      </c>
      <c r="H1094" s="325">
        <v>44336</v>
      </c>
      <c r="I1094" s="325">
        <v>44341</v>
      </c>
      <c r="J1094" s="316"/>
    </row>
    <row r="1095" spans="1:10" s="333" customFormat="1" ht="34.35" customHeight="1" x14ac:dyDescent="0.25">
      <c r="A1095" s="317" t="s">
        <v>12438</v>
      </c>
      <c r="B1095" s="322" t="s">
        <v>354</v>
      </c>
      <c r="C1095" s="322" t="s">
        <v>2018</v>
      </c>
      <c r="D1095" s="322" t="s">
        <v>12437</v>
      </c>
      <c r="E1095" s="417">
        <v>26100.6</v>
      </c>
      <c r="F1095" s="317" t="s">
        <v>12436</v>
      </c>
      <c r="G1095" s="322" t="s">
        <v>3952</v>
      </c>
      <c r="H1095" s="325">
        <v>44336</v>
      </c>
      <c r="I1095" s="325">
        <v>44341</v>
      </c>
      <c r="J1095" s="316"/>
    </row>
    <row r="1096" spans="1:10" s="333" customFormat="1" ht="34.35" customHeight="1" x14ac:dyDescent="0.25">
      <c r="A1096" s="317" t="s">
        <v>12435</v>
      </c>
      <c r="B1096" s="322" t="s">
        <v>354</v>
      </c>
      <c r="C1096" s="322" t="s">
        <v>2018</v>
      </c>
      <c r="D1096" s="322" t="s">
        <v>12434</v>
      </c>
      <c r="E1096" s="417">
        <v>28078</v>
      </c>
      <c r="F1096" s="317" t="s">
        <v>12433</v>
      </c>
      <c r="G1096" s="322" t="s">
        <v>3952</v>
      </c>
      <c r="H1096" s="325">
        <v>44336</v>
      </c>
      <c r="I1096" s="325">
        <v>44341</v>
      </c>
      <c r="J1096" s="316"/>
    </row>
    <row r="1097" spans="1:10" s="333" customFormat="1" ht="34.35" customHeight="1" x14ac:dyDescent="0.25">
      <c r="A1097" s="317" t="s">
        <v>12432</v>
      </c>
      <c r="B1097" s="322" t="s">
        <v>354</v>
      </c>
      <c r="C1097" s="322" t="s">
        <v>2018</v>
      </c>
      <c r="D1097" s="322" t="s">
        <v>12431</v>
      </c>
      <c r="E1097" s="417">
        <v>24213.599999999999</v>
      </c>
      <c r="F1097" s="317" t="s">
        <v>12411</v>
      </c>
      <c r="G1097" s="322" t="s">
        <v>3952</v>
      </c>
      <c r="H1097" s="325">
        <v>44337</v>
      </c>
      <c r="I1097" s="325">
        <v>44342</v>
      </c>
      <c r="J1097" s="316"/>
    </row>
    <row r="1098" spans="1:10" s="333" customFormat="1" ht="34.35" customHeight="1" x14ac:dyDescent="0.25">
      <c r="A1098" s="317" t="s">
        <v>12430</v>
      </c>
      <c r="B1098" s="322" t="s">
        <v>354</v>
      </c>
      <c r="C1098" s="322" t="s">
        <v>2018</v>
      </c>
      <c r="D1098" s="322" t="s">
        <v>12429</v>
      </c>
      <c r="E1098" s="417">
        <v>21158</v>
      </c>
      <c r="F1098" s="317" t="s">
        <v>12411</v>
      </c>
      <c r="G1098" s="322" t="s">
        <v>3952</v>
      </c>
      <c r="H1098" s="325">
        <v>44337</v>
      </c>
      <c r="I1098" s="325">
        <v>44342</v>
      </c>
      <c r="J1098" s="316"/>
    </row>
    <row r="1099" spans="1:10" s="333" customFormat="1" ht="34.35" customHeight="1" x14ac:dyDescent="0.25">
      <c r="A1099" s="317" t="s">
        <v>12428</v>
      </c>
      <c r="B1099" s="322" t="s">
        <v>354</v>
      </c>
      <c r="C1099" s="322" t="s">
        <v>2018</v>
      </c>
      <c r="D1099" s="322" t="s">
        <v>12427</v>
      </c>
      <c r="E1099" s="417">
        <v>32715</v>
      </c>
      <c r="F1099" s="317" t="s">
        <v>12424</v>
      </c>
      <c r="G1099" s="322" t="s">
        <v>3952</v>
      </c>
      <c r="H1099" s="325">
        <v>44343</v>
      </c>
      <c r="I1099" s="325">
        <v>44348</v>
      </c>
      <c r="J1099" s="316"/>
    </row>
    <row r="1100" spans="1:10" s="333" customFormat="1" ht="34.35" customHeight="1" x14ac:dyDescent="0.25">
      <c r="A1100" s="317" t="s">
        <v>12426</v>
      </c>
      <c r="B1100" s="322" t="s">
        <v>354</v>
      </c>
      <c r="C1100" s="322" t="s">
        <v>2018</v>
      </c>
      <c r="D1100" s="322" t="s">
        <v>12425</v>
      </c>
      <c r="E1100" s="417">
        <v>32341.7</v>
      </c>
      <c r="F1100" s="317" t="s">
        <v>12424</v>
      </c>
      <c r="G1100" s="322" t="s">
        <v>3952</v>
      </c>
      <c r="H1100" s="325">
        <v>44343</v>
      </c>
      <c r="I1100" s="325">
        <v>44348</v>
      </c>
      <c r="J1100" s="316"/>
    </row>
    <row r="1101" spans="1:10" s="333" customFormat="1" ht="34.35" customHeight="1" x14ac:dyDescent="0.25">
      <c r="A1101" s="317" t="s">
        <v>12423</v>
      </c>
      <c r="B1101" s="322" t="s">
        <v>354</v>
      </c>
      <c r="C1101" s="322" t="s">
        <v>2018</v>
      </c>
      <c r="D1101" s="322" t="s">
        <v>12422</v>
      </c>
      <c r="E1101" s="417">
        <v>25191.200000000001</v>
      </c>
      <c r="F1101" s="317" t="s">
        <v>11155</v>
      </c>
      <c r="G1101" s="322" t="s">
        <v>3952</v>
      </c>
      <c r="H1101" s="325">
        <v>44344</v>
      </c>
      <c r="I1101" s="325">
        <v>44349</v>
      </c>
      <c r="J1101" s="316"/>
    </row>
    <row r="1102" spans="1:10" s="333" customFormat="1" ht="34.35" customHeight="1" x14ac:dyDescent="0.25">
      <c r="A1102" s="317" t="s">
        <v>12421</v>
      </c>
      <c r="B1102" s="322" t="s">
        <v>354</v>
      </c>
      <c r="C1102" s="322" t="s">
        <v>2018</v>
      </c>
      <c r="D1102" s="322" t="s">
        <v>12420</v>
      </c>
      <c r="E1102" s="417">
        <v>21593.05</v>
      </c>
      <c r="F1102" s="317" t="s">
        <v>11155</v>
      </c>
      <c r="G1102" s="322" t="s">
        <v>3952</v>
      </c>
      <c r="H1102" s="325">
        <v>44344</v>
      </c>
      <c r="I1102" s="325">
        <v>44349</v>
      </c>
      <c r="J1102" s="316"/>
    </row>
    <row r="1103" spans="1:10" s="333" customFormat="1" ht="34.35" customHeight="1" x14ac:dyDescent="0.25">
      <c r="A1103" s="317" t="s">
        <v>12419</v>
      </c>
      <c r="B1103" s="322" t="s">
        <v>354</v>
      </c>
      <c r="C1103" s="322" t="s">
        <v>2018</v>
      </c>
      <c r="D1103" s="322" t="s">
        <v>12418</v>
      </c>
      <c r="E1103" s="417">
        <v>26153</v>
      </c>
      <c r="F1103" s="317" t="s">
        <v>5420</v>
      </c>
      <c r="G1103" s="322" t="s">
        <v>3952</v>
      </c>
      <c r="H1103" s="325">
        <v>44347</v>
      </c>
      <c r="I1103" s="325">
        <v>44352</v>
      </c>
      <c r="J1103" s="316"/>
    </row>
    <row r="1104" spans="1:10" s="333" customFormat="1" ht="34.35" customHeight="1" x14ac:dyDescent="0.25">
      <c r="A1104" s="317" t="s">
        <v>12417</v>
      </c>
      <c r="B1104" s="322" t="s">
        <v>354</v>
      </c>
      <c r="C1104" s="322" t="s">
        <v>2018</v>
      </c>
      <c r="D1104" s="322" t="s">
        <v>12416</v>
      </c>
      <c r="E1104" s="417">
        <v>25892.5</v>
      </c>
      <c r="F1104" s="317" t="s">
        <v>12228</v>
      </c>
      <c r="G1104" s="322" t="s">
        <v>3952</v>
      </c>
      <c r="H1104" s="325">
        <v>44357</v>
      </c>
      <c r="I1104" s="325">
        <v>44362</v>
      </c>
      <c r="J1104" s="316"/>
    </row>
    <row r="1105" spans="1:10" s="333" customFormat="1" ht="34.35" customHeight="1" x14ac:dyDescent="0.25">
      <c r="A1105" s="317" t="s">
        <v>12415</v>
      </c>
      <c r="B1105" s="322" t="s">
        <v>354</v>
      </c>
      <c r="C1105" s="322" t="s">
        <v>2018</v>
      </c>
      <c r="D1105" s="322" t="s">
        <v>12414</v>
      </c>
      <c r="E1105" s="417">
        <v>23375.3</v>
      </c>
      <c r="F1105" s="317" t="s">
        <v>12149</v>
      </c>
      <c r="G1105" s="322" t="s">
        <v>3952</v>
      </c>
      <c r="H1105" s="325">
        <v>44392</v>
      </c>
      <c r="I1105" s="325">
        <v>44397</v>
      </c>
      <c r="J1105" s="316"/>
    </row>
    <row r="1106" spans="1:10" s="333" customFormat="1" ht="34.35" customHeight="1" x14ac:dyDescent="0.25">
      <c r="A1106" s="317" t="s">
        <v>12413</v>
      </c>
      <c r="B1106" s="322" t="s">
        <v>354</v>
      </c>
      <c r="C1106" s="322" t="s">
        <v>2018</v>
      </c>
      <c r="D1106" s="322" t="s">
        <v>12412</v>
      </c>
      <c r="E1106" s="417">
        <v>20321.099999999999</v>
      </c>
      <c r="F1106" s="317" t="s">
        <v>12411</v>
      </c>
      <c r="G1106" s="322" t="s">
        <v>3952</v>
      </c>
      <c r="H1106" s="325">
        <v>44396</v>
      </c>
      <c r="I1106" s="325">
        <v>44401</v>
      </c>
      <c r="J1106" s="316"/>
    </row>
    <row r="1107" spans="1:10" s="333" customFormat="1" ht="34.35" customHeight="1" x14ac:dyDescent="0.25">
      <c r="A1107" s="317" t="s">
        <v>12410</v>
      </c>
      <c r="B1107" s="322" t="s">
        <v>354</v>
      </c>
      <c r="C1107" s="322" t="s">
        <v>2018</v>
      </c>
      <c r="D1107" s="322" t="s">
        <v>12409</v>
      </c>
      <c r="E1107" s="417">
        <v>26499.5</v>
      </c>
      <c r="F1107" s="317" t="s">
        <v>12408</v>
      </c>
      <c r="G1107" s="322" t="s">
        <v>3952</v>
      </c>
      <c r="H1107" s="325">
        <v>44404</v>
      </c>
      <c r="I1107" s="325">
        <v>44409</v>
      </c>
      <c r="J1107" s="316"/>
    </row>
    <row r="1108" spans="1:10" s="333" customFormat="1" ht="34.35" customHeight="1" x14ac:dyDescent="0.25">
      <c r="A1108" s="317" t="s">
        <v>12407</v>
      </c>
      <c r="B1108" s="322" t="s">
        <v>354</v>
      </c>
      <c r="C1108" s="322" t="s">
        <v>2018</v>
      </c>
      <c r="D1108" s="322" t="s">
        <v>12406</v>
      </c>
      <c r="E1108" s="417">
        <v>19890</v>
      </c>
      <c r="F1108" s="317" t="s">
        <v>11155</v>
      </c>
      <c r="G1108" s="322" t="s">
        <v>3952</v>
      </c>
      <c r="H1108" s="325">
        <v>44445</v>
      </c>
      <c r="I1108" s="325">
        <v>44450</v>
      </c>
      <c r="J1108" s="316"/>
    </row>
    <row r="1109" spans="1:10" s="333" customFormat="1" ht="34.35" customHeight="1" x14ac:dyDescent="0.25">
      <c r="A1109" s="317" t="s">
        <v>12405</v>
      </c>
      <c r="B1109" s="322" t="s">
        <v>354</v>
      </c>
      <c r="C1109" s="322" t="s">
        <v>2018</v>
      </c>
      <c r="D1109" s="322" t="s">
        <v>12404</v>
      </c>
      <c r="E1109" s="417">
        <v>19060</v>
      </c>
      <c r="F1109" s="317" t="s">
        <v>5759</v>
      </c>
      <c r="G1109" s="322" t="s">
        <v>3952</v>
      </c>
      <c r="H1109" s="325">
        <v>44446</v>
      </c>
      <c r="I1109" s="325">
        <v>44451</v>
      </c>
      <c r="J1109" s="316"/>
    </row>
    <row r="1110" spans="1:10" s="333" customFormat="1" ht="34.35" customHeight="1" x14ac:dyDescent="0.25">
      <c r="A1110" s="317" t="s">
        <v>12403</v>
      </c>
      <c r="B1110" s="322" t="s">
        <v>354</v>
      </c>
      <c r="C1110" s="322" t="s">
        <v>2018</v>
      </c>
      <c r="D1110" s="322" t="s">
        <v>12402</v>
      </c>
      <c r="E1110" s="417">
        <v>20013</v>
      </c>
      <c r="F1110" s="317" t="s">
        <v>5759</v>
      </c>
      <c r="G1110" s="322" t="s">
        <v>3952</v>
      </c>
      <c r="H1110" s="325">
        <v>44446</v>
      </c>
      <c r="I1110" s="325">
        <v>44451</v>
      </c>
      <c r="J1110" s="316"/>
    </row>
    <row r="1111" spans="1:10" s="333" customFormat="1" ht="34.35" customHeight="1" x14ac:dyDescent="0.25">
      <c r="A1111" s="317" t="s">
        <v>12401</v>
      </c>
      <c r="B1111" s="322" t="s">
        <v>354</v>
      </c>
      <c r="C1111" s="322" t="s">
        <v>2018</v>
      </c>
      <c r="D1111" s="322" t="s">
        <v>12400</v>
      </c>
      <c r="E1111" s="417">
        <v>19060</v>
      </c>
      <c r="F1111" s="317" t="s">
        <v>5759</v>
      </c>
      <c r="G1111" s="322" t="s">
        <v>3952</v>
      </c>
      <c r="H1111" s="325">
        <v>44448</v>
      </c>
      <c r="I1111" s="325">
        <v>44453</v>
      </c>
      <c r="J1111" s="316"/>
    </row>
    <row r="1112" spans="1:10" s="333" customFormat="1" ht="34.35" customHeight="1" x14ac:dyDescent="0.25">
      <c r="A1112" s="317" t="s">
        <v>12399</v>
      </c>
      <c r="B1112" s="322" t="s">
        <v>354</v>
      </c>
      <c r="C1112" s="322" t="s">
        <v>2018</v>
      </c>
      <c r="D1112" s="322" t="s">
        <v>12398</v>
      </c>
      <c r="E1112" s="417">
        <v>18615</v>
      </c>
      <c r="F1112" s="317" t="s">
        <v>11155</v>
      </c>
      <c r="G1112" s="322" t="s">
        <v>3952</v>
      </c>
      <c r="H1112" s="325">
        <v>44448</v>
      </c>
      <c r="I1112" s="325">
        <v>44453</v>
      </c>
      <c r="J1112" s="316"/>
    </row>
    <row r="1113" spans="1:10" s="333" customFormat="1" ht="34.35" customHeight="1" x14ac:dyDescent="0.25">
      <c r="A1113" s="317" t="s">
        <v>12397</v>
      </c>
      <c r="B1113" s="322" t="s">
        <v>354</v>
      </c>
      <c r="C1113" s="322" t="s">
        <v>2018</v>
      </c>
      <c r="D1113" s="322" t="s">
        <v>12396</v>
      </c>
      <c r="E1113" s="417">
        <v>20380</v>
      </c>
      <c r="F1113" s="317" t="s">
        <v>12395</v>
      </c>
      <c r="G1113" s="322" t="s">
        <v>3952</v>
      </c>
      <c r="H1113" s="325">
        <v>44449</v>
      </c>
      <c r="I1113" s="325">
        <v>44454</v>
      </c>
      <c r="J1113" s="316"/>
    </row>
    <row r="1114" spans="1:10" s="333" customFormat="1" ht="34.35" customHeight="1" x14ac:dyDescent="0.25">
      <c r="A1114" s="317" t="s">
        <v>12394</v>
      </c>
      <c r="B1114" s="322" t="s">
        <v>354</v>
      </c>
      <c r="C1114" s="322" t="s">
        <v>2018</v>
      </c>
      <c r="D1114" s="322" t="s">
        <v>12393</v>
      </c>
      <c r="E1114" s="417">
        <v>28824.400000000001</v>
      </c>
      <c r="F1114" s="317" t="s">
        <v>12371</v>
      </c>
      <c r="G1114" s="322" t="s">
        <v>3952</v>
      </c>
      <c r="H1114" s="325">
        <v>44449</v>
      </c>
      <c r="I1114" s="325">
        <v>44454</v>
      </c>
      <c r="J1114" s="316"/>
    </row>
    <row r="1115" spans="1:10" s="333" customFormat="1" ht="34.35" customHeight="1" x14ac:dyDescent="0.25">
      <c r="A1115" s="317" t="s">
        <v>12392</v>
      </c>
      <c r="B1115" s="322" t="s">
        <v>354</v>
      </c>
      <c r="C1115" s="322" t="s">
        <v>2018</v>
      </c>
      <c r="D1115" s="322" t="s">
        <v>12391</v>
      </c>
      <c r="E1115" s="417">
        <v>27170</v>
      </c>
      <c r="F1115" s="317" t="s">
        <v>12390</v>
      </c>
      <c r="G1115" s="322" t="s">
        <v>3952</v>
      </c>
      <c r="H1115" s="325">
        <v>44453</v>
      </c>
      <c r="I1115" s="325">
        <v>44458</v>
      </c>
      <c r="J1115" s="316"/>
    </row>
    <row r="1116" spans="1:10" s="333" customFormat="1" ht="34.35" customHeight="1" x14ac:dyDescent="0.25">
      <c r="A1116" s="317" t="s">
        <v>12389</v>
      </c>
      <c r="B1116" s="322" t="s">
        <v>354</v>
      </c>
      <c r="C1116" s="322" t="s">
        <v>2018</v>
      </c>
      <c r="D1116" s="322" t="s">
        <v>12388</v>
      </c>
      <c r="E1116" s="417">
        <v>30120</v>
      </c>
      <c r="F1116" s="317" t="s">
        <v>12387</v>
      </c>
      <c r="G1116" s="322" t="s">
        <v>3952</v>
      </c>
      <c r="H1116" s="325">
        <v>44454</v>
      </c>
      <c r="I1116" s="325">
        <v>44459</v>
      </c>
      <c r="J1116" s="316"/>
    </row>
    <row r="1117" spans="1:10" s="333" customFormat="1" ht="34.35" customHeight="1" x14ac:dyDescent="0.25">
      <c r="A1117" s="317" t="s">
        <v>12386</v>
      </c>
      <c r="B1117" s="322" t="s">
        <v>354</v>
      </c>
      <c r="C1117" s="322" t="s">
        <v>2018</v>
      </c>
      <c r="D1117" s="322" t="s">
        <v>12385</v>
      </c>
      <c r="E1117" s="417">
        <v>18977</v>
      </c>
      <c r="F1117" s="317" t="s">
        <v>12292</v>
      </c>
      <c r="G1117" s="322" t="s">
        <v>3952</v>
      </c>
      <c r="H1117" s="325">
        <v>44455</v>
      </c>
      <c r="I1117" s="325">
        <v>44460</v>
      </c>
      <c r="J1117" s="316"/>
    </row>
    <row r="1118" spans="1:10" s="333" customFormat="1" ht="34.35" customHeight="1" x14ac:dyDescent="0.25">
      <c r="A1118" s="317" t="s">
        <v>12384</v>
      </c>
      <c r="B1118" s="322" t="s">
        <v>354</v>
      </c>
      <c r="C1118" s="322" t="s">
        <v>2018</v>
      </c>
      <c r="D1118" s="322" t="s">
        <v>12383</v>
      </c>
      <c r="E1118" s="417">
        <v>29795</v>
      </c>
      <c r="F1118" s="317" t="s">
        <v>12292</v>
      </c>
      <c r="G1118" s="322" t="s">
        <v>3952</v>
      </c>
      <c r="H1118" s="325">
        <v>44455</v>
      </c>
      <c r="I1118" s="325">
        <v>44460</v>
      </c>
      <c r="J1118" s="316"/>
    </row>
    <row r="1119" spans="1:10" s="333" customFormat="1" ht="34.35" customHeight="1" x14ac:dyDescent="0.25">
      <c r="A1119" s="317" t="s">
        <v>12382</v>
      </c>
      <c r="B1119" s="322" t="s">
        <v>354</v>
      </c>
      <c r="C1119" s="322" t="s">
        <v>2018</v>
      </c>
      <c r="D1119" s="322" t="s">
        <v>12381</v>
      </c>
      <c r="E1119" s="417">
        <v>22289.599999999999</v>
      </c>
      <c r="F1119" s="317" t="s">
        <v>12378</v>
      </c>
      <c r="G1119" s="322" t="s">
        <v>3952</v>
      </c>
      <c r="H1119" s="325">
        <v>44455</v>
      </c>
      <c r="I1119" s="325">
        <v>44460</v>
      </c>
      <c r="J1119" s="316"/>
    </row>
    <row r="1120" spans="1:10" s="333" customFormat="1" ht="34.35" customHeight="1" x14ac:dyDescent="0.25">
      <c r="A1120" s="317" t="s">
        <v>12380</v>
      </c>
      <c r="B1120" s="322" t="s">
        <v>354</v>
      </c>
      <c r="C1120" s="322" t="s">
        <v>2018</v>
      </c>
      <c r="D1120" s="322" t="s">
        <v>12379</v>
      </c>
      <c r="E1120" s="417">
        <v>21347.1</v>
      </c>
      <c r="F1120" s="317" t="s">
        <v>12378</v>
      </c>
      <c r="G1120" s="322" t="s">
        <v>3952</v>
      </c>
      <c r="H1120" s="325">
        <v>44455</v>
      </c>
      <c r="I1120" s="325">
        <v>44460</v>
      </c>
      <c r="J1120" s="316"/>
    </row>
    <row r="1121" spans="1:10" s="333" customFormat="1" ht="34.35" customHeight="1" x14ac:dyDescent="0.25">
      <c r="A1121" s="317" t="s">
        <v>12377</v>
      </c>
      <c r="B1121" s="322" t="s">
        <v>354</v>
      </c>
      <c r="C1121" s="322" t="s">
        <v>2018</v>
      </c>
      <c r="D1121" s="322" t="s">
        <v>12376</v>
      </c>
      <c r="E1121" s="417">
        <v>23436</v>
      </c>
      <c r="F1121" s="317" t="s">
        <v>12199</v>
      </c>
      <c r="G1121" s="322" t="s">
        <v>3952</v>
      </c>
      <c r="H1121" s="325">
        <v>44455</v>
      </c>
      <c r="I1121" s="325">
        <v>44460</v>
      </c>
      <c r="J1121" s="316"/>
    </row>
    <row r="1122" spans="1:10" s="333" customFormat="1" ht="34.35" customHeight="1" x14ac:dyDescent="0.25">
      <c r="A1122" s="317" t="s">
        <v>12375</v>
      </c>
      <c r="B1122" s="322" t="s">
        <v>354</v>
      </c>
      <c r="C1122" s="322" t="s">
        <v>2018</v>
      </c>
      <c r="D1122" s="322" t="s">
        <v>12374</v>
      </c>
      <c r="E1122" s="417">
        <v>24310</v>
      </c>
      <c r="F1122" s="317" t="s">
        <v>12292</v>
      </c>
      <c r="G1122" s="322" t="s">
        <v>3952</v>
      </c>
      <c r="H1122" s="325">
        <v>44456</v>
      </c>
      <c r="I1122" s="325">
        <v>44461</v>
      </c>
      <c r="J1122" s="316"/>
    </row>
    <row r="1123" spans="1:10" s="333" customFormat="1" ht="34.35" customHeight="1" x14ac:dyDescent="0.25">
      <c r="A1123" s="317" t="s">
        <v>12373</v>
      </c>
      <c r="B1123" s="322" t="s">
        <v>354</v>
      </c>
      <c r="C1123" s="322" t="s">
        <v>2018</v>
      </c>
      <c r="D1123" s="322" t="s">
        <v>12372</v>
      </c>
      <c r="E1123" s="417">
        <v>20306.5</v>
      </c>
      <c r="F1123" s="317" t="s">
        <v>12371</v>
      </c>
      <c r="G1123" s="322" t="s">
        <v>3952</v>
      </c>
      <c r="H1123" s="325">
        <v>44459</v>
      </c>
      <c r="I1123" s="325">
        <v>44464</v>
      </c>
      <c r="J1123" s="316"/>
    </row>
    <row r="1124" spans="1:10" s="333" customFormat="1" ht="34.35" customHeight="1" x14ac:dyDescent="0.25">
      <c r="A1124" s="317" t="s">
        <v>12370</v>
      </c>
      <c r="B1124" s="322" t="s">
        <v>354</v>
      </c>
      <c r="C1124" s="322" t="s">
        <v>2018</v>
      </c>
      <c r="D1124" s="322" t="s">
        <v>12369</v>
      </c>
      <c r="E1124" s="417">
        <v>19477.14</v>
      </c>
      <c r="F1124" s="317" t="s">
        <v>12155</v>
      </c>
      <c r="G1124" s="322" t="s">
        <v>3952</v>
      </c>
      <c r="H1124" s="325">
        <v>44459</v>
      </c>
      <c r="I1124" s="325">
        <v>44464</v>
      </c>
      <c r="J1124" s="316"/>
    </row>
    <row r="1125" spans="1:10" s="333" customFormat="1" ht="34.35" customHeight="1" x14ac:dyDescent="0.25">
      <c r="A1125" s="317" t="s">
        <v>12367</v>
      </c>
      <c r="B1125" s="322" t="s">
        <v>354</v>
      </c>
      <c r="C1125" s="322" t="s">
        <v>2018</v>
      </c>
      <c r="D1125" s="322" t="s">
        <v>12368</v>
      </c>
      <c r="E1125" s="417">
        <v>22605</v>
      </c>
      <c r="F1125" s="317" t="s">
        <v>5627</v>
      </c>
      <c r="G1125" s="322" t="s">
        <v>3952</v>
      </c>
      <c r="H1125" s="325">
        <v>44459</v>
      </c>
      <c r="I1125" s="325">
        <v>44464</v>
      </c>
      <c r="J1125" s="316"/>
    </row>
    <row r="1126" spans="1:10" s="333" customFormat="1" ht="34.35" customHeight="1" x14ac:dyDescent="0.25">
      <c r="A1126" s="317" t="s">
        <v>12367</v>
      </c>
      <c r="B1126" s="322" t="s">
        <v>354</v>
      </c>
      <c r="C1126" s="322" t="s">
        <v>2018</v>
      </c>
      <c r="D1126" s="322" t="s">
        <v>12366</v>
      </c>
      <c r="E1126" s="417">
        <v>18479</v>
      </c>
      <c r="F1126" s="317" t="s">
        <v>5627</v>
      </c>
      <c r="G1126" s="322" t="s">
        <v>3952</v>
      </c>
      <c r="H1126" s="325">
        <v>44459</v>
      </c>
      <c r="I1126" s="325">
        <v>44464</v>
      </c>
      <c r="J1126" s="316"/>
    </row>
    <row r="1127" spans="1:10" s="333" customFormat="1" ht="34.35" customHeight="1" x14ac:dyDescent="0.25">
      <c r="A1127" s="317" t="s">
        <v>12365</v>
      </c>
      <c r="B1127" s="322" t="s">
        <v>354</v>
      </c>
      <c r="C1127" s="322" t="s">
        <v>2018</v>
      </c>
      <c r="D1127" s="322" t="s">
        <v>12364</v>
      </c>
      <c r="E1127" s="417">
        <v>35200</v>
      </c>
      <c r="F1127" s="317" t="s">
        <v>5627</v>
      </c>
      <c r="G1127" s="322" t="s">
        <v>3952</v>
      </c>
      <c r="H1127" s="325">
        <v>44459</v>
      </c>
      <c r="I1127" s="325">
        <v>44464</v>
      </c>
      <c r="J1127" s="316"/>
    </row>
    <row r="1128" spans="1:10" s="333" customFormat="1" ht="34.35" customHeight="1" x14ac:dyDescent="0.25">
      <c r="A1128" s="317" t="s">
        <v>12363</v>
      </c>
      <c r="B1128" s="322" t="s">
        <v>354</v>
      </c>
      <c r="C1128" s="322" t="s">
        <v>2018</v>
      </c>
      <c r="D1128" s="322" t="s">
        <v>12362</v>
      </c>
      <c r="E1128" s="417">
        <v>22960.97</v>
      </c>
      <c r="F1128" s="317" t="s">
        <v>12361</v>
      </c>
      <c r="G1128" s="322" t="s">
        <v>3952</v>
      </c>
      <c r="H1128" s="325">
        <v>44460</v>
      </c>
      <c r="I1128" s="325">
        <v>44465</v>
      </c>
      <c r="J1128" s="316"/>
    </row>
    <row r="1129" spans="1:10" s="333" customFormat="1" ht="34.35" customHeight="1" x14ac:dyDescent="0.25">
      <c r="A1129" s="317" t="s">
        <v>12355</v>
      </c>
      <c r="B1129" s="322" t="s">
        <v>354</v>
      </c>
      <c r="C1129" s="322" t="s">
        <v>2018</v>
      </c>
      <c r="D1129" s="322" t="s">
        <v>12360</v>
      </c>
      <c r="E1129" s="417">
        <v>18894.5</v>
      </c>
      <c r="F1129" s="317" t="s">
        <v>5473</v>
      </c>
      <c r="G1129" s="322" t="s">
        <v>3952</v>
      </c>
      <c r="H1129" s="325">
        <v>44466</v>
      </c>
      <c r="I1129" s="325">
        <v>44471</v>
      </c>
      <c r="J1129" s="316"/>
    </row>
    <row r="1130" spans="1:10" s="333" customFormat="1" ht="34.35" customHeight="1" x14ac:dyDescent="0.25">
      <c r="A1130" s="317" t="s">
        <v>12359</v>
      </c>
      <c r="B1130" s="322" t="s">
        <v>354</v>
      </c>
      <c r="C1130" s="322" t="s">
        <v>2018</v>
      </c>
      <c r="D1130" s="322" t="s">
        <v>12358</v>
      </c>
      <c r="E1130" s="417">
        <v>23717.5</v>
      </c>
      <c r="F1130" s="317" t="s">
        <v>5473</v>
      </c>
      <c r="G1130" s="322" t="s">
        <v>3952</v>
      </c>
      <c r="H1130" s="325">
        <v>44466</v>
      </c>
      <c r="I1130" s="325">
        <v>44471</v>
      </c>
      <c r="J1130" s="316"/>
    </row>
    <row r="1131" spans="1:10" s="333" customFormat="1" ht="34.35" customHeight="1" x14ac:dyDescent="0.25">
      <c r="A1131" s="317" t="s">
        <v>12355</v>
      </c>
      <c r="B1131" s="322" t="s">
        <v>354</v>
      </c>
      <c r="C1131" s="322" t="s">
        <v>2018</v>
      </c>
      <c r="D1131" s="322" t="s">
        <v>12357</v>
      </c>
      <c r="E1131" s="417">
        <v>22445.5</v>
      </c>
      <c r="F1131" s="317" t="s">
        <v>5473</v>
      </c>
      <c r="G1131" s="322" t="s">
        <v>3952</v>
      </c>
      <c r="H1131" s="325">
        <v>44466</v>
      </c>
      <c r="I1131" s="325">
        <v>44471</v>
      </c>
      <c r="J1131" s="316"/>
    </row>
    <row r="1132" spans="1:10" s="333" customFormat="1" ht="34.35" customHeight="1" x14ac:dyDescent="0.25">
      <c r="A1132" s="317" t="s">
        <v>12355</v>
      </c>
      <c r="B1132" s="322" t="s">
        <v>354</v>
      </c>
      <c r="C1132" s="322" t="s">
        <v>2018</v>
      </c>
      <c r="D1132" s="322" t="s">
        <v>12356</v>
      </c>
      <c r="E1132" s="417">
        <v>25678.5</v>
      </c>
      <c r="F1132" s="317" t="s">
        <v>5473</v>
      </c>
      <c r="G1132" s="322" t="s">
        <v>3952</v>
      </c>
      <c r="H1132" s="325">
        <v>44466</v>
      </c>
      <c r="I1132" s="325">
        <v>44471</v>
      </c>
      <c r="J1132" s="316"/>
    </row>
    <row r="1133" spans="1:10" s="333" customFormat="1" ht="34.35" customHeight="1" x14ac:dyDescent="0.25">
      <c r="A1133" s="317" t="s">
        <v>12355</v>
      </c>
      <c r="B1133" s="322" t="s">
        <v>354</v>
      </c>
      <c r="C1133" s="322" t="s">
        <v>2018</v>
      </c>
      <c r="D1133" s="322" t="s">
        <v>12354</v>
      </c>
      <c r="E1133" s="417">
        <v>25122</v>
      </c>
      <c r="F1133" s="317" t="s">
        <v>5473</v>
      </c>
      <c r="G1133" s="322" t="s">
        <v>3952</v>
      </c>
      <c r="H1133" s="325">
        <v>44466</v>
      </c>
      <c r="I1133" s="325">
        <v>44471</v>
      </c>
      <c r="J1133" s="316"/>
    </row>
    <row r="1134" spans="1:10" s="333" customFormat="1" ht="34.35" customHeight="1" x14ac:dyDescent="0.25">
      <c r="A1134" s="317" t="s">
        <v>12353</v>
      </c>
      <c r="B1134" s="322" t="s">
        <v>354</v>
      </c>
      <c r="C1134" s="322" t="s">
        <v>2018</v>
      </c>
      <c r="D1134" s="322" t="s">
        <v>12352</v>
      </c>
      <c r="E1134" s="417">
        <v>18000</v>
      </c>
      <c r="F1134" s="317" t="s">
        <v>12351</v>
      </c>
      <c r="G1134" s="322" t="s">
        <v>3952</v>
      </c>
      <c r="H1134" s="325">
        <v>44466</v>
      </c>
      <c r="I1134" s="325">
        <v>44471</v>
      </c>
      <c r="J1134" s="316"/>
    </row>
    <row r="1135" spans="1:10" s="333" customFormat="1" ht="34.35" customHeight="1" x14ac:dyDescent="0.25">
      <c r="A1135" s="317" t="s">
        <v>12350</v>
      </c>
      <c r="B1135" s="322" t="s">
        <v>354</v>
      </c>
      <c r="C1135" s="322" t="s">
        <v>2018</v>
      </c>
      <c r="D1135" s="322" t="s">
        <v>12349</v>
      </c>
      <c r="E1135" s="417">
        <v>21949.5</v>
      </c>
      <c r="F1135" s="317" t="s">
        <v>12348</v>
      </c>
      <c r="G1135" s="322" t="s">
        <v>3952</v>
      </c>
      <c r="H1135" s="325">
        <v>44466</v>
      </c>
      <c r="I1135" s="325">
        <v>44471</v>
      </c>
      <c r="J1135" s="316"/>
    </row>
    <row r="1136" spans="1:10" s="333" customFormat="1" ht="34.35" customHeight="1" x14ac:dyDescent="0.25">
      <c r="A1136" s="317" t="s">
        <v>12347</v>
      </c>
      <c r="B1136" s="322" t="s">
        <v>354</v>
      </c>
      <c r="C1136" s="322" t="s">
        <v>2018</v>
      </c>
      <c r="D1136" s="322" t="s">
        <v>12346</v>
      </c>
      <c r="E1136" s="417">
        <v>33020</v>
      </c>
      <c r="F1136" s="317" t="s">
        <v>12345</v>
      </c>
      <c r="G1136" s="322" t="s">
        <v>3952</v>
      </c>
      <c r="H1136" s="325">
        <v>44470</v>
      </c>
      <c r="I1136" s="325">
        <v>44475</v>
      </c>
      <c r="J1136" s="316"/>
    </row>
    <row r="1137" spans="1:10" s="333" customFormat="1" ht="34.35" customHeight="1" x14ac:dyDescent="0.25">
      <c r="A1137" s="317" t="s">
        <v>12344</v>
      </c>
      <c r="B1137" s="322" t="s">
        <v>354</v>
      </c>
      <c r="C1137" s="322" t="s">
        <v>2018</v>
      </c>
      <c r="D1137" s="322" t="s">
        <v>12343</v>
      </c>
      <c r="E1137" s="417">
        <v>18471</v>
      </c>
      <c r="F1137" s="317" t="s">
        <v>5627</v>
      </c>
      <c r="G1137" s="322" t="s">
        <v>3952</v>
      </c>
      <c r="H1137" s="325">
        <v>44470</v>
      </c>
      <c r="I1137" s="325">
        <v>44475</v>
      </c>
      <c r="J1137" s="316"/>
    </row>
    <row r="1138" spans="1:10" s="333" customFormat="1" ht="34.35" customHeight="1" x14ac:dyDescent="0.25">
      <c r="A1138" s="317" t="s">
        <v>12342</v>
      </c>
      <c r="B1138" s="322" t="s">
        <v>354</v>
      </c>
      <c r="C1138" s="322" t="s">
        <v>2018</v>
      </c>
      <c r="D1138" s="322" t="s">
        <v>12341</v>
      </c>
      <c r="E1138" s="417">
        <v>30590</v>
      </c>
      <c r="F1138" s="317" t="s">
        <v>5627</v>
      </c>
      <c r="G1138" s="322" t="s">
        <v>3952</v>
      </c>
      <c r="H1138" s="325">
        <v>44470</v>
      </c>
      <c r="I1138" s="325">
        <v>44475</v>
      </c>
      <c r="J1138" s="316"/>
    </row>
    <row r="1139" spans="1:10" s="333" customFormat="1" ht="34.35" customHeight="1" x14ac:dyDescent="0.25">
      <c r="A1139" s="317" t="s">
        <v>12340</v>
      </c>
      <c r="B1139" s="322" t="s">
        <v>354</v>
      </c>
      <c r="C1139" s="322" t="s">
        <v>2018</v>
      </c>
      <c r="D1139" s="322" t="s">
        <v>12339</v>
      </c>
      <c r="E1139" s="417">
        <v>24399.200000000001</v>
      </c>
      <c r="F1139" s="317" t="s">
        <v>12338</v>
      </c>
      <c r="G1139" s="322" t="s">
        <v>3952</v>
      </c>
      <c r="H1139" s="325">
        <v>44471</v>
      </c>
      <c r="I1139" s="325">
        <v>44476</v>
      </c>
      <c r="J1139" s="316"/>
    </row>
    <row r="1140" spans="1:10" s="333" customFormat="1" ht="34.35" customHeight="1" x14ac:dyDescent="0.25">
      <c r="A1140" s="317" t="s">
        <v>12337</v>
      </c>
      <c r="B1140" s="322" t="s">
        <v>354</v>
      </c>
      <c r="C1140" s="322" t="s">
        <v>2018</v>
      </c>
      <c r="D1140" s="322" t="s">
        <v>12336</v>
      </c>
      <c r="E1140" s="417">
        <v>33377</v>
      </c>
      <c r="F1140" s="317" t="s">
        <v>5414</v>
      </c>
      <c r="G1140" s="322" t="s">
        <v>3952</v>
      </c>
      <c r="H1140" s="325">
        <v>44474</v>
      </c>
      <c r="I1140" s="325">
        <v>44479</v>
      </c>
      <c r="J1140" s="316"/>
    </row>
    <row r="1141" spans="1:10" s="333" customFormat="1" ht="34.35" customHeight="1" x14ac:dyDescent="0.25">
      <c r="A1141" s="317" t="s">
        <v>12335</v>
      </c>
      <c r="B1141" s="322" t="s">
        <v>354</v>
      </c>
      <c r="C1141" s="322" t="s">
        <v>2018</v>
      </c>
      <c r="D1141" s="322" t="s">
        <v>12334</v>
      </c>
      <c r="E1141" s="417">
        <v>26408.3</v>
      </c>
      <c r="F1141" s="317" t="s">
        <v>12310</v>
      </c>
      <c r="G1141" s="322" t="s">
        <v>3952</v>
      </c>
      <c r="H1141" s="325">
        <v>44476</v>
      </c>
      <c r="I1141" s="325">
        <v>44481</v>
      </c>
      <c r="J1141" s="316"/>
    </row>
    <row r="1142" spans="1:10" s="333" customFormat="1" ht="34.35" customHeight="1" x14ac:dyDescent="0.25">
      <c r="A1142" s="317" t="s">
        <v>12333</v>
      </c>
      <c r="B1142" s="322" t="s">
        <v>354</v>
      </c>
      <c r="C1142" s="322" t="s">
        <v>2018</v>
      </c>
      <c r="D1142" s="322" t="s">
        <v>12332</v>
      </c>
      <c r="E1142" s="417">
        <v>23011</v>
      </c>
      <c r="F1142" s="317" t="s">
        <v>12310</v>
      </c>
      <c r="G1142" s="322" t="s">
        <v>3952</v>
      </c>
      <c r="H1142" s="325">
        <v>44476</v>
      </c>
      <c r="I1142" s="325">
        <v>44481</v>
      </c>
      <c r="J1142" s="316"/>
    </row>
    <row r="1143" spans="1:10" s="333" customFormat="1" ht="34.35" customHeight="1" x14ac:dyDescent="0.25">
      <c r="A1143" s="317" t="s">
        <v>12330</v>
      </c>
      <c r="B1143" s="322" t="s">
        <v>354</v>
      </c>
      <c r="C1143" s="322" t="s">
        <v>2018</v>
      </c>
      <c r="D1143" s="322" t="s">
        <v>12331</v>
      </c>
      <c r="E1143" s="417">
        <v>26273.3</v>
      </c>
      <c r="F1143" s="317" t="s">
        <v>11155</v>
      </c>
      <c r="G1143" s="322" t="s">
        <v>3952</v>
      </c>
      <c r="H1143" s="325">
        <v>44476</v>
      </c>
      <c r="I1143" s="325">
        <v>44481</v>
      </c>
      <c r="J1143" s="316"/>
    </row>
    <row r="1144" spans="1:10" s="333" customFormat="1" ht="34.35" customHeight="1" x14ac:dyDescent="0.25">
      <c r="A1144" s="317" t="s">
        <v>12330</v>
      </c>
      <c r="B1144" s="322" t="s">
        <v>354</v>
      </c>
      <c r="C1144" s="322" t="s">
        <v>2018</v>
      </c>
      <c r="D1144" s="322" t="s">
        <v>12329</v>
      </c>
      <c r="E1144" s="417">
        <v>28098.400000000001</v>
      </c>
      <c r="F1144" s="317" t="s">
        <v>11155</v>
      </c>
      <c r="G1144" s="322" t="s">
        <v>3952</v>
      </c>
      <c r="H1144" s="325">
        <v>44476</v>
      </c>
      <c r="I1144" s="325">
        <v>44481</v>
      </c>
      <c r="J1144" s="316"/>
    </row>
    <row r="1145" spans="1:10" s="333" customFormat="1" ht="34.35" customHeight="1" x14ac:dyDescent="0.25">
      <c r="A1145" s="317" t="s">
        <v>12328</v>
      </c>
      <c r="B1145" s="322" t="s">
        <v>354</v>
      </c>
      <c r="C1145" s="322" t="s">
        <v>2018</v>
      </c>
      <c r="D1145" s="322" t="s">
        <v>12327</v>
      </c>
      <c r="E1145" s="417">
        <v>30391.599999999999</v>
      </c>
      <c r="F1145" s="317" t="s">
        <v>11155</v>
      </c>
      <c r="G1145" s="322" t="s">
        <v>3952</v>
      </c>
      <c r="H1145" s="325">
        <v>44476</v>
      </c>
      <c r="I1145" s="325">
        <v>44481</v>
      </c>
      <c r="J1145" s="316"/>
    </row>
    <row r="1146" spans="1:10" s="333" customFormat="1" ht="34.35" customHeight="1" x14ac:dyDescent="0.25">
      <c r="A1146" s="317" t="s">
        <v>12326</v>
      </c>
      <c r="B1146" s="322" t="s">
        <v>354</v>
      </c>
      <c r="C1146" s="322" t="s">
        <v>2018</v>
      </c>
      <c r="D1146" s="322" t="s">
        <v>12325</v>
      </c>
      <c r="E1146" s="417">
        <v>18000</v>
      </c>
      <c r="F1146" s="317" t="s">
        <v>12324</v>
      </c>
      <c r="G1146" s="322" t="s">
        <v>3952</v>
      </c>
      <c r="H1146" s="325">
        <v>44476</v>
      </c>
      <c r="I1146" s="325">
        <v>44481</v>
      </c>
      <c r="J1146" s="316"/>
    </row>
    <row r="1147" spans="1:10" s="333" customFormat="1" ht="34.35" customHeight="1" x14ac:dyDescent="0.25">
      <c r="A1147" s="317" t="s">
        <v>12316</v>
      </c>
      <c r="B1147" s="322" t="s">
        <v>354</v>
      </c>
      <c r="C1147" s="322" t="s">
        <v>2018</v>
      </c>
      <c r="D1147" s="322" t="s">
        <v>12323</v>
      </c>
      <c r="E1147" s="417">
        <v>22018</v>
      </c>
      <c r="F1147" s="317" t="s">
        <v>5534</v>
      </c>
      <c r="G1147" s="322" t="s">
        <v>3952</v>
      </c>
      <c r="H1147" s="325">
        <v>44478</v>
      </c>
      <c r="I1147" s="325">
        <v>44483</v>
      </c>
      <c r="J1147" s="316"/>
    </row>
    <row r="1148" spans="1:10" s="333" customFormat="1" ht="34.35" customHeight="1" x14ac:dyDescent="0.25">
      <c r="A1148" s="317" t="s">
        <v>12316</v>
      </c>
      <c r="B1148" s="322" t="s">
        <v>354</v>
      </c>
      <c r="C1148" s="322" t="s">
        <v>2018</v>
      </c>
      <c r="D1148" s="322" t="s">
        <v>12322</v>
      </c>
      <c r="E1148" s="417">
        <v>29230</v>
      </c>
      <c r="F1148" s="317" t="s">
        <v>5534</v>
      </c>
      <c r="G1148" s="322" t="s">
        <v>3952</v>
      </c>
      <c r="H1148" s="325">
        <v>44478</v>
      </c>
      <c r="I1148" s="325">
        <v>44483</v>
      </c>
      <c r="J1148" s="316"/>
    </row>
    <row r="1149" spans="1:10" s="333" customFormat="1" ht="34.35" customHeight="1" x14ac:dyDescent="0.25">
      <c r="A1149" s="317" t="s">
        <v>12316</v>
      </c>
      <c r="B1149" s="322" t="s">
        <v>354</v>
      </c>
      <c r="C1149" s="322" t="s">
        <v>2018</v>
      </c>
      <c r="D1149" s="322" t="s">
        <v>12321</v>
      </c>
      <c r="E1149" s="417">
        <v>23254.400000000001</v>
      </c>
      <c r="F1149" s="317" t="s">
        <v>5534</v>
      </c>
      <c r="G1149" s="322" t="s">
        <v>3952</v>
      </c>
      <c r="H1149" s="325">
        <v>44478</v>
      </c>
      <c r="I1149" s="325">
        <v>44483</v>
      </c>
      <c r="J1149" s="316"/>
    </row>
    <row r="1150" spans="1:10" s="333" customFormat="1" ht="34.35" customHeight="1" x14ac:dyDescent="0.25">
      <c r="A1150" s="317" t="s">
        <v>12316</v>
      </c>
      <c r="B1150" s="322" t="s">
        <v>354</v>
      </c>
      <c r="C1150" s="322" t="s">
        <v>2018</v>
      </c>
      <c r="D1150" s="322" t="s">
        <v>12320</v>
      </c>
      <c r="E1150" s="417">
        <v>20202</v>
      </c>
      <c r="F1150" s="317" t="s">
        <v>5534</v>
      </c>
      <c r="G1150" s="322" t="s">
        <v>3952</v>
      </c>
      <c r="H1150" s="325">
        <v>44478</v>
      </c>
      <c r="I1150" s="325">
        <v>44483</v>
      </c>
      <c r="J1150" s="316"/>
    </row>
    <row r="1151" spans="1:10" s="333" customFormat="1" ht="34.35" customHeight="1" x14ac:dyDescent="0.25">
      <c r="A1151" s="317" t="s">
        <v>12316</v>
      </c>
      <c r="B1151" s="322" t="s">
        <v>354</v>
      </c>
      <c r="C1151" s="322" t="s">
        <v>2018</v>
      </c>
      <c r="D1151" s="322" t="s">
        <v>12319</v>
      </c>
      <c r="E1151" s="417">
        <v>22207.599999999999</v>
      </c>
      <c r="F1151" s="317" t="s">
        <v>5534</v>
      </c>
      <c r="G1151" s="322" t="s">
        <v>3952</v>
      </c>
      <c r="H1151" s="325">
        <v>44478</v>
      </c>
      <c r="I1151" s="325">
        <v>44483</v>
      </c>
      <c r="J1151" s="316"/>
    </row>
    <row r="1152" spans="1:10" s="333" customFormat="1" ht="34.35" customHeight="1" x14ac:dyDescent="0.25">
      <c r="A1152" s="317" t="s">
        <v>12316</v>
      </c>
      <c r="B1152" s="322" t="s">
        <v>354</v>
      </c>
      <c r="C1152" s="322" t="s">
        <v>2018</v>
      </c>
      <c r="D1152" s="322" t="s">
        <v>12318</v>
      </c>
      <c r="E1152" s="417">
        <v>32084</v>
      </c>
      <c r="F1152" s="317" t="s">
        <v>5534</v>
      </c>
      <c r="G1152" s="322" t="s">
        <v>3952</v>
      </c>
      <c r="H1152" s="325">
        <v>44478</v>
      </c>
      <c r="I1152" s="325">
        <v>44483</v>
      </c>
      <c r="J1152" s="316"/>
    </row>
    <row r="1153" spans="1:10" s="333" customFormat="1" ht="34.35" customHeight="1" x14ac:dyDescent="0.25">
      <c r="A1153" s="317" t="s">
        <v>12316</v>
      </c>
      <c r="B1153" s="322" t="s">
        <v>354</v>
      </c>
      <c r="C1153" s="322" t="s">
        <v>2018</v>
      </c>
      <c r="D1153" s="322" t="s">
        <v>12317</v>
      </c>
      <c r="E1153" s="417">
        <v>30446</v>
      </c>
      <c r="F1153" s="317" t="s">
        <v>5534</v>
      </c>
      <c r="G1153" s="322" t="s">
        <v>3952</v>
      </c>
      <c r="H1153" s="325">
        <v>44478</v>
      </c>
      <c r="I1153" s="325">
        <v>44483</v>
      </c>
      <c r="J1153" s="316"/>
    </row>
    <row r="1154" spans="1:10" s="333" customFormat="1" ht="34.35" customHeight="1" x14ac:dyDescent="0.25">
      <c r="A1154" s="317" t="s">
        <v>12316</v>
      </c>
      <c r="B1154" s="322" t="s">
        <v>354</v>
      </c>
      <c r="C1154" s="322" t="s">
        <v>2018</v>
      </c>
      <c r="D1154" s="322" t="s">
        <v>12315</v>
      </c>
      <c r="E1154" s="417">
        <v>30940</v>
      </c>
      <c r="F1154" s="317" t="s">
        <v>5534</v>
      </c>
      <c r="G1154" s="322" t="s">
        <v>3952</v>
      </c>
      <c r="H1154" s="325">
        <v>44478</v>
      </c>
      <c r="I1154" s="325">
        <v>44483</v>
      </c>
      <c r="J1154" s="316"/>
    </row>
    <row r="1155" spans="1:10" s="333" customFormat="1" ht="34.35" customHeight="1" x14ac:dyDescent="0.25">
      <c r="A1155" s="317" t="s">
        <v>12314</v>
      </c>
      <c r="B1155" s="322" t="s">
        <v>354</v>
      </c>
      <c r="C1155" s="322" t="s">
        <v>2018</v>
      </c>
      <c r="D1155" s="322" t="s">
        <v>12313</v>
      </c>
      <c r="E1155" s="417">
        <v>27676.7</v>
      </c>
      <c r="F1155" s="317" t="s">
        <v>12310</v>
      </c>
      <c r="G1155" s="322" t="s">
        <v>3952</v>
      </c>
      <c r="H1155" s="325">
        <v>44478</v>
      </c>
      <c r="I1155" s="325">
        <v>44483</v>
      </c>
      <c r="J1155" s="316"/>
    </row>
    <row r="1156" spans="1:10" s="333" customFormat="1" ht="34.35" customHeight="1" x14ac:dyDescent="0.25">
      <c r="A1156" s="317" t="s">
        <v>12312</v>
      </c>
      <c r="B1156" s="322" t="s">
        <v>354</v>
      </c>
      <c r="C1156" s="322" t="s">
        <v>2018</v>
      </c>
      <c r="D1156" s="322" t="s">
        <v>12311</v>
      </c>
      <c r="E1156" s="417">
        <v>30188.7</v>
      </c>
      <c r="F1156" s="317" t="s">
        <v>12310</v>
      </c>
      <c r="G1156" s="322" t="s">
        <v>3952</v>
      </c>
      <c r="H1156" s="325">
        <v>44478</v>
      </c>
      <c r="I1156" s="325">
        <v>44483</v>
      </c>
      <c r="J1156" s="316"/>
    </row>
    <row r="1157" spans="1:10" s="333" customFormat="1" ht="34.35" customHeight="1" x14ac:dyDescent="0.25">
      <c r="A1157" s="317" t="s">
        <v>12308</v>
      </c>
      <c r="B1157" s="322" t="s">
        <v>354</v>
      </c>
      <c r="C1157" s="322" t="s">
        <v>2018</v>
      </c>
      <c r="D1157" s="322" t="s">
        <v>12309</v>
      </c>
      <c r="E1157" s="417">
        <v>28050</v>
      </c>
      <c r="F1157" s="317" t="s">
        <v>5618</v>
      </c>
      <c r="G1157" s="322" t="s">
        <v>3952</v>
      </c>
      <c r="H1157" s="325">
        <v>44478</v>
      </c>
      <c r="I1157" s="325">
        <v>44483</v>
      </c>
      <c r="J1157" s="316"/>
    </row>
    <row r="1158" spans="1:10" s="333" customFormat="1" ht="34.35" customHeight="1" x14ac:dyDescent="0.25">
      <c r="A1158" s="317" t="s">
        <v>12308</v>
      </c>
      <c r="B1158" s="322" t="s">
        <v>354</v>
      </c>
      <c r="C1158" s="322" t="s">
        <v>2018</v>
      </c>
      <c r="D1158" s="322" t="s">
        <v>12307</v>
      </c>
      <c r="E1158" s="417">
        <v>35200</v>
      </c>
      <c r="F1158" s="317" t="s">
        <v>5618</v>
      </c>
      <c r="G1158" s="322" t="s">
        <v>3952</v>
      </c>
      <c r="H1158" s="325">
        <v>44481</v>
      </c>
      <c r="I1158" s="325">
        <v>44486</v>
      </c>
      <c r="J1158" s="316"/>
    </row>
    <row r="1159" spans="1:10" s="333" customFormat="1" ht="34.35" customHeight="1" x14ac:dyDescent="0.25">
      <c r="A1159" s="317" t="s">
        <v>12306</v>
      </c>
      <c r="B1159" s="322" t="s">
        <v>354</v>
      </c>
      <c r="C1159" s="322" t="s">
        <v>2018</v>
      </c>
      <c r="D1159" s="322" t="s">
        <v>12305</v>
      </c>
      <c r="E1159" s="417">
        <v>23806</v>
      </c>
      <c r="F1159" s="317" t="s">
        <v>5627</v>
      </c>
      <c r="G1159" s="322" t="s">
        <v>3952</v>
      </c>
      <c r="H1159" s="325">
        <v>44481</v>
      </c>
      <c r="I1159" s="325">
        <v>44486</v>
      </c>
      <c r="J1159" s="316"/>
    </row>
    <row r="1160" spans="1:10" s="333" customFormat="1" ht="34.35" customHeight="1" x14ac:dyDescent="0.25">
      <c r="A1160" s="317" t="s">
        <v>12304</v>
      </c>
      <c r="B1160" s="322" t="s">
        <v>354</v>
      </c>
      <c r="C1160" s="322" t="s">
        <v>2018</v>
      </c>
      <c r="D1160" s="322" t="s">
        <v>12303</v>
      </c>
      <c r="E1160" s="417">
        <v>22612</v>
      </c>
      <c r="F1160" s="317" t="s">
        <v>5627</v>
      </c>
      <c r="G1160" s="322" t="s">
        <v>3952</v>
      </c>
      <c r="H1160" s="325">
        <v>44481</v>
      </c>
      <c r="I1160" s="325">
        <v>44486</v>
      </c>
      <c r="J1160" s="316"/>
    </row>
    <row r="1161" spans="1:10" s="333" customFormat="1" ht="34.35" customHeight="1" x14ac:dyDescent="0.25">
      <c r="A1161" s="317" t="s">
        <v>12302</v>
      </c>
      <c r="B1161" s="322" t="s">
        <v>354</v>
      </c>
      <c r="C1161" s="322" t="s">
        <v>2018</v>
      </c>
      <c r="D1161" s="322" t="s">
        <v>12301</v>
      </c>
      <c r="E1161" s="417">
        <v>23001.15</v>
      </c>
      <c r="F1161" s="317" t="s">
        <v>5680</v>
      </c>
      <c r="G1161" s="322" t="s">
        <v>3952</v>
      </c>
      <c r="H1161" s="325">
        <v>44481</v>
      </c>
      <c r="I1161" s="325">
        <v>44486</v>
      </c>
      <c r="J1161" s="316"/>
    </row>
    <row r="1162" spans="1:10" s="333" customFormat="1" ht="34.35" customHeight="1" x14ac:dyDescent="0.25">
      <c r="A1162" s="317" t="s">
        <v>12300</v>
      </c>
      <c r="B1162" s="322" t="s">
        <v>354</v>
      </c>
      <c r="C1162" s="322" t="s">
        <v>2018</v>
      </c>
      <c r="D1162" s="322" t="s">
        <v>12299</v>
      </c>
      <c r="E1162" s="417">
        <v>31032.06</v>
      </c>
      <c r="F1162" s="317" t="s">
        <v>5680</v>
      </c>
      <c r="G1162" s="322" t="s">
        <v>3952</v>
      </c>
      <c r="H1162" s="325">
        <v>44481</v>
      </c>
      <c r="I1162" s="325">
        <v>44486</v>
      </c>
      <c r="J1162" s="316"/>
    </row>
    <row r="1163" spans="1:10" s="333" customFormat="1" ht="34.35" customHeight="1" x14ac:dyDescent="0.25">
      <c r="A1163" s="317" t="s">
        <v>12298</v>
      </c>
      <c r="B1163" s="322" t="s">
        <v>354</v>
      </c>
      <c r="C1163" s="322" t="s">
        <v>2018</v>
      </c>
      <c r="D1163" s="322" t="s">
        <v>12297</v>
      </c>
      <c r="E1163" s="417">
        <v>18270.97</v>
      </c>
      <c r="F1163" s="317" t="s">
        <v>5680</v>
      </c>
      <c r="G1163" s="322" t="s">
        <v>3952</v>
      </c>
      <c r="H1163" s="325">
        <v>44481</v>
      </c>
      <c r="I1163" s="325">
        <v>44486</v>
      </c>
      <c r="J1163" s="316"/>
    </row>
    <row r="1164" spans="1:10" s="333" customFormat="1" ht="34.35" customHeight="1" x14ac:dyDescent="0.25">
      <c r="A1164" s="317" t="s">
        <v>12296</v>
      </c>
      <c r="B1164" s="322" t="s">
        <v>354</v>
      </c>
      <c r="C1164" s="322" t="s">
        <v>2018</v>
      </c>
      <c r="D1164" s="322" t="s">
        <v>12295</v>
      </c>
      <c r="E1164" s="417">
        <v>29267.4</v>
      </c>
      <c r="F1164" s="317" t="s">
        <v>12292</v>
      </c>
      <c r="G1164" s="322" t="s">
        <v>3952</v>
      </c>
      <c r="H1164" s="325">
        <v>44481</v>
      </c>
      <c r="I1164" s="325">
        <v>44486</v>
      </c>
      <c r="J1164" s="316"/>
    </row>
    <row r="1165" spans="1:10" s="333" customFormat="1" ht="34.35" customHeight="1" x14ac:dyDescent="0.25">
      <c r="A1165" s="317" t="s">
        <v>12294</v>
      </c>
      <c r="B1165" s="322" t="s">
        <v>354</v>
      </c>
      <c r="C1165" s="322" t="s">
        <v>2018</v>
      </c>
      <c r="D1165" s="322" t="s">
        <v>12293</v>
      </c>
      <c r="E1165" s="417">
        <v>31080</v>
      </c>
      <c r="F1165" s="317" t="s">
        <v>12292</v>
      </c>
      <c r="G1165" s="322" t="s">
        <v>3952</v>
      </c>
      <c r="H1165" s="325">
        <v>44481</v>
      </c>
      <c r="I1165" s="325">
        <v>44486</v>
      </c>
      <c r="J1165" s="316"/>
    </row>
    <row r="1166" spans="1:10" s="333" customFormat="1" ht="34.35" customHeight="1" x14ac:dyDescent="0.25">
      <c r="A1166" s="317" t="s">
        <v>12291</v>
      </c>
      <c r="B1166" s="322" t="s">
        <v>354</v>
      </c>
      <c r="C1166" s="322" t="s">
        <v>2018</v>
      </c>
      <c r="D1166" s="322" t="s">
        <v>12290</v>
      </c>
      <c r="E1166" s="417">
        <v>35175</v>
      </c>
      <c r="F1166" s="317" t="s">
        <v>12289</v>
      </c>
      <c r="G1166" s="322" t="s">
        <v>3952</v>
      </c>
      <c r="H1166" s="325">
        <v>44481</v>
      </c>
      <c r="I1166" s="325">
        <v>44486</v>
      </c>
      <c r="J1166" s="316"/>
    </row>
    <row r="1167" spans="1:10" s="333" customFormat="1" ht="34.35" customHeight="1" x14ac:dyDescent="0.25">
      <c r="A1167" s="317" t="s">
        <v>12288</v>
      </c>
      <c r="B1167" s="322" t="s">
        <v>354</v>
      </c>
      <c r="C1167" s="322" t="s">
        <v>2018</v>
      </c>
      <c r="D1167" s="322" t="s">
        <v>12287</v>
      </c>
      <c r="E1167" s="417">
        <v>18392</v>
      </c>
      <c r="F1167" s="317" t="s">
        <v>5627</v>
      </c>
      <c r="G1167" s="322" t="s">
        <v>3952</v>
      </c>
      <c r="H1167" s="325">
        <v>44482</v>
      </c>
      <c r="I1167" s="325">
        <v>44487</v>
      </c>
      <c r="J1167" s="316"/>
    </row>
    <row r="1168" spans="1:10" s="333" customFormat="1" ht="34.35" customHeight="1" x14ac:dyDescent="0.25">
      <c r="A1168" s="317" t="s">
        <v>12286</v>
      </c>
      <c r="B1168" s="322" t="s">
        <v>354</v>
      </c>
      <c r="C1168" s="322" t="s">
        <v>2018</v>
      </c>
      <c r="D1168" s="322" t="s">
        <v>12285</v>
      </c>
      <c r="E1168" s="417">
        <v>18400</v>
      </c>
      <c r="F1168" s="317" t="s">
        <v>12284</v>
      </c>
      <c r="G1168" s="322" t="s">
        <v>3952</v>
      </c>
      <c r="H1168" s="325">
        <v>44484</v>
      </c>
      <c r="I1168" s="325">
        <v>44489</v>
      </c>
      <c r="J1168" s="316"/>
    </row>
    <row r="1169" spans="1:10" s="333" customFormat="1" ht="34.35" customHeight="1" x14ac:dyDescent="0.25">
      <c r="A1169" s="317" t="s">
        <v>12283</v>
      </c>
      <c r="B1169" s="322" t="s">
        <v>354</v>
      </c>
      <c r="C1169" s="322" t="s">
        <v>2018</v>
      </c>
      <c r="D1169" s="322" t="s">
        <v>12282</v>
      </c>
      <c r="E1169" s="417">
        <v>23121.5</v>
      </c>
      <c r="F1169" s="317" t="s">
        <v>12281</v>
      </c>
      <c r="G1169" s="322" t="s">
        <v>3952</v>
      </c>
      <c r="H1169" s="325">
        <v>44487</v>
      </c>
      <c r="I1169" s="325">
        <v>44492</v>
      </c>
      <c r="J1169" s="316"/>
    </row>
    <row r="1170" spans="1:10" s="333" customFormat="1" ht="34.35" customHeight="1" x14ac:dyDescent="0.25">
      <c r="A1170" s="317" t="s">
        <v>12280</v>
      </c>
      <c r="B1170" s="322" t="s">
        <v>354</v>
      </c>
      <c r="C1170" s="322" t="s">
        <v>2018</v>
      </c>
      <c r="D1170" s="322" t="s">
        <v>12279</v>
      </c>
      <c r="E1170" s="417">
        <v>26996.400000000001</v>
      </c>
      <c r="F1170" s="317" t="s">
        <v>12160</v>
      </c>
      <c r="G1170" s="322" t="s">
        <v>3952</v>
      </c>
      <c r="H1170" s="325">
        <v>44487</v>
      </c>
      <c r="I1170" s="325">
        <v>44492</v>
      </c>
      <c r="J1170" s="316"/>
    </row>
    <row r="1171" spans="1:10" s="333" customFormat="1" ht="34.35" customHeight="1" x14ac:dyDescent="0.25">
      <c r="A1171" s="317" t="s">
        <v>12278</v>
      </c>
      <c r="B1171" s="322" t="s">
        <v>354</v>
      </c>
      <c r="C1171" s="322" t="s">
        <v>2018</v>
      </c>
      <c r="D1171" s="322" t="s">
        <v>12277</v>
      </c>
      <c r="E1171" s="417">
        <v>30321</v>
      </c>
      <c r="F1171" s="317" t="s">
        <v>12276</v>
      </c>
      <c r="G1171" s="322" t="s">
        <v>3952</v>
      </c>
      <c r="H1171" s="325">
        <v>44488</v>
      </c>
      <c r="I1171" s="325">
        <v>44493</v>
      </c>
      <c r="J1171" s="316"/>
    </row>
    <row r="1172" spans="1:10" s="333" customFormat="1" ht="34.35" customHeight="1" x14ac:dyDescent="0.25">
      <c r="A1172" s="317" t="s">
        <v>12275</v>
      </c>
      <c r="B1172" s="322" t="s">
        <v>354</v>
      </c>
      <c r="C1172" s="322" t="s">
        <v>2018</v>
      </c>
      <c r="D1172" s="322" t="s">
        <v>12274</v>
      </c>
      <c r="E1172" s="417">
        <v>28047</v>
      </c>
      <c r="F1172" s="317" t="s">
        <v>12273</v>
      </c>
      <c r="G1172" s="322" t="s">
        <v>3952</v>
      </c>
      <c r="H1172" s="325">
        <v>44488</v>
      </c>
      <c r="I1172" s="325">
        <v>44493</v>
      </c>
      <c r="J1172" s="316"/>
    </row>
    <row r="1173" spans="1:10" s="333" customFormat="1" ht="34.35" customHeight="1" x14ac:dyDescent="0.25">
      <c r="A1173" s="317" t="s">
        <v>12272</v>
      </c>
      <c r="B1173" s="322" t="s">
        <v>354</v>
      </c>
      <c r="C1173" s="322" t="s">
        <v>2018</v>
      </c>
      <c r="D1173" s="322" t="s">
        <v>12271</v>
      </c>
      <c r="E1173" s="417">
        <v>27252</v>
      </c>
      <c r="F1173" s="317" t="s">
        <v>5420</v>
      </c>
      <c r="G1173" s="322" t="s">
        <v>3952</v>
      </c>
      <c r="H1173" s="325">
        <v>44489</v>
      </c>
      <c r="I1173" s="325">
        <v>44494</v>
      </c>
      <c r="J1173" s="316"/>
    </row>
    <row r="1174" spans="1:10" s="333" customFormat="1" ht="34.35" customHeight="1" x14ac:dyDescent="0.25">
      <c r="A1174" s="317" t="s">
        <v>12270</v>
      </c>
      <c r="B1174" s="322" t="s">
        <v>354</v>
      </c>
      <c r="C1174" s="322" t="s">
        <v>2018</v>
      </c>
      <c r="D1174" s="322" t="s">
        <v>12269</v>
      </c>
      <c r="E1174" s="417">
        <v>18744</v>
      </c>
      <c r="F1174" s="317" t="s">
        <v>3973</v>
      </c>
      <c r="G1174" s="322" t="s">
        <v>3952</v>
      </c>
      <c r="H1174" s="325">
        <v>44490</v>
      </c>
      <c r="I1174" s="325">
        <v>44495</v>
      </c>
      <c r="J1174" s="316"/>
    </row>
    <row r="1175" spans="1:10" s="333" customFormat="1" ht="34.35" customHeight="1" x14ac:dyDescent="0.25">
      <c r="A1175" s="317" t="s">
        <v>12268</v>
      </c>
      <c r="B1175" s="322" t="s">
        <v>354</v>
      </c>
      <c r="C1175" s="322" t="s">
        <v>2018</v>
      </c>
      <c r="D1175" s="322" t="s">
        <v>12267</v>
      </c>
      <c r="E1175" s="417">
        <v>22597.8</v>
      </c>
      <c r="F1175" s="317" t="s">
        <v>12264</v>
      </c>
      <c r="G1175" s="322" t="s">
        <v>3952</v>
      </c>
      <c r="H1175" s="325">
        <v>44491</v>
      </c>
      <c r="I1175" s="325">
        <v>44496</v>
      </c>
      <c r="J1175" s="316"/>
    </row>
    <row r="1176" spans="1:10" s="333" customFormat="1" ht="34.35" customHeight="1" x14ac:dyDescent="0.25">
      <c r="A1176" s="317" t="s">
        <v>12266</v>
      </c>
      <c r="B1176" s="322" t="s">
        <v>354</v>
      </c>
      <c r="C1176" s="322" t="s">
        <v>2018</v>
      </c>
      <c r="D1176" s="322" t="s">
        <v>12265</v>
      </c>
      <c r="E1176" s="417">
        <v>25045.5</v>
      </c>
      <c r="F1176" s="317" t="s">
        <v>12264</v>
      </c>
      <c r="G1176" s="322" t="s">
        <v>3952</v>
      </c>
      <c r="H1176" s="325">
        <v>44491</v>
      </c>
      <c r="I1176" s="325">
        <v>44496</v>
      </c>
      <c r="J1176" s="316"/>
    </row>
    <row r="1177" spans="1:10" s="333" customFormat="1" ht="34.35" customHeight="1" x14ac:dyDescent="0.25">
      <c r="A1177" s="317" t="s">
        <v>12263</v>
      </c>
      <c r="B1177" s="322" t="s">
        <v>354</v>
      </c>
      <c r="C1177" s="322" t="s">
        <v>2018</v>
      </c>
      <c r="D1177" s="322" t="s">
        <v>12262</v>
      </c>
      <c r="E1177" s="417">
        <v>29560</v>
      </c>
      <c r="F1177" s="317" t="s">
        <v>12259</v>
      </c>
      <c r="G1177" s="322" t="s">
        <v>3952</v>
      </c>
      <c r="H1177" s="325">
        <v>44491</v>
      </c>
      <c r="I1177" s="325">
        <v>44496</v>
      </c>
      <c r="J1177" s="316"/>
    </row>
    <row r="1178" spans="1:10" s="333" customFormat="1" ht="34.35" customHeight="1" x14ac:dyDescent="0.25">
      <c r="A1178" s="317" t="s">
        <v>12261</v>
      </c>
      <c r="B1178" s="322" t="s">
        <v>354</v>
      </c>
      <c r="C1178" s="322" t="s">
        <v>2018</v>
      </c>
      <c r="D1178" s="322" t="s">
        <v>12260</v>
      </c>
      <c r="E1178" s="417">
        <v>20819.599999999999</v>
      </c>
      <c r="F1178" s="317" t="s">
        <v>12259</v>
      </c>
      <c r="G1178" s="322" t="s">
        <v>3952</v>
      </c>
      <c r="H1178" s="325">
        <v>44491</v>
      </c>
      <c r="I1178" s="325">
        <v>44496</v>
      </c>
      <c r="J1178" s="316"/>
    </row>
    <row r="1179" spans="1:10" s="333" customFormat="1" ht="34.35" customHeight="1" x14ac:dyDescent="0.25">
      <c r="A1179" s="317" t="s">
        <v>12258</v>
      </c>
      <c r="B1179" s="322" t="s">
        <v>354</v>
      </c>
      <c r="C1179" s="322" t="s">
        <v>2018</v>
      </c>
      <c r="D1179" s="322" t="s">
        <v>12257</v>
      </c>
      <c r="E1179" s="417">
        <v>22680</v>
      </c>
      <c r="F1179" s="317" t="s">
        <v>5380</v>
      </c>
      <c r="G1179" s="322" t="s">
        <v>3952</v>
      </c>
      <c r="H1179" s="325">
        <v>44492</v>
      </c>
      <c r="I1179" s="325">
        <v>44497</v>
      </c>
      <c r="J1179" s="316"/>
    </row>
    <row r="1180" spans="1:10" s="333" customFormat="1" ht="34.35" customHeight="1" x14ac:dyDescent="0.25">
      <c r="A1180" s="317" t="s">
        <v>12255</v>
      </c>
      <c r="B1180" s="322" t="s">
        <v>354</v>
      </c>
      <c r="C1180" s="322" t="s">
        <v>2018</v>
      </c>
      <c r="D1180" s="322" t="s">
        <v>12256</v>
      </c>
      <c r="E1180" s="417">
        <v>24855</v>
      </c>
      <c r="F1180" s="317" t="s">
        <v>5380</v>
      </c>
      <c r="G1180" s="322" t="s">
        <v>3952</v>
      </c>
      <c r="H1180" s="325">
        <v>44492</v>
      </c>
      <c r="I1180" s="325">
        <v>44497</v>
      </c>
      <c r="J1180" s="316"/>
    </row>
    <row r="1181" spans="1:10" s="333" customFormat="1" ht="34.35" customHeight="1" x14ac:dyDescent="0.25">
      <c r="A1181" s="317" t="s">
        <v>12255</v>
      </c>
      <c r="B1181" s="322" t="s">
        <v>354</v>
      </c>
      <c r="C1181" s="322" t="s">
        <v>2018</v>
      </c>
      <c r="D1181" s="322" t="s">
        <v>12254</v>
      </c>
      <c r="E1181" s="417">
        <v>27363</v>
      </c>
      <c r="F1181" s="317" t="s">
        <v>12199</v>
      </c>
      <c r="G1181" s="322" t="s">
        <v>3952</v>
      </c>
      <c r="H1181" s="325">
        <v>44492</v>
      </c>
      <c r="I1181" s="325">
        <v>44497</v>
      </c>
      <c r="J1181" s="316"/>
    </row>
    <row r="1182" spans="1:10" s="333" customFormat="1" ht="34.35" customHeight="1" x14ac:dyDescent="0.25">
      <c r="A1182" s="317" t="s">
        <v>12253</v>
      </c>
      <c r="B1182" s="322" t="s">
        <v>354</v>
      </c>
      <c r="C1182" s="322" t="s">
        <v>2018</v>
      </c>
      <c r="D1182" s="322" t="s">
        <v>12252</v>
      </c>
      <c r="E1182" s="417">
        <v>24084</v>
      </c>
      <c r="F1182" s="317" t="s">
        <v>12199</v>
      </c>
      <c r="G1182" s="322" t="s">
        <v>3952</v>
      </c>
      <c r="H1182" s="325">
        <v>44492</v>
      </c>
      <c r="I1182" s="325">
        <v>44497</v>
      </c>
      <c r="J1182" s="316"/>
    </row>
    <row r="1183" spans="1:10" s="333" customFormat="1" ht="34.35" customHeight="1" x14ac:dyDescent="0.25">
      <c r="A1183" s="317" t="s">
        <v>12251</v>
      </c>
      <c r="B1183" s="322" t="s">
        <v>354</v>
      </c>
      <c r="C1183" s="322" t="s">
        <v>2018</v>
      </c>
      <c r="D1183" s="322" t="s">
        <v>12250</v>
      </c>
      <c r="E1183" s="417">
        <v>18900</v>
      </c>
      <c r="F1183" s="317" t="s">
        <v>5380</v>
      </c>
      <c r="G1183" s="322" t="s">
        <v>3952</v>
      </c>
      <c r="H1183" s="325">
        <v>44492</v>
      </c>
      <c r="I1183" s="325">
        <v>44497</v>
      </c>
      <c r="J1183" s="316"/>
    </row>
    <row r="1184" spans="1:10" s="333" customFormat="1" ht="34.35" customHeight="1" x14ac:dyDescent="0.25">
      <c r="A1184" s="317" t="s">
        <v>12249</v>
      </c>
      <c r="B1184" s="322" t="s">
        <v>354</v>
      </c>
      <c r="C1184" s="322" t="s">
        <v>2018</v>
      </c>
      <c r="D1184" s="322" t="s">
        <v>12248</v>
      </c>
      <c r="E1184" s="417">
        <v>32400</v>
      </c>
      <c r="F1184" s="317" t="s">
        <v>5380</v>
      </c>
      <c r="G1184" s="322" t="s">
        <v>3952</v>
      </c>
      <c r="H1184" s="325">
        <v>44492</v>
      </c>
      <c r="I1184" s="325">
        <v>44497</v>
      </c>
      <c r="J1184" s="316"/>
    </row>
    <row r="1185" spans="1:10" s="333" customFormat="1" ht="34.35" customHeight="1" x14ac:dyDescent="0.25">
      <c r="A1185" s="317" t="s">
        <v>12247</v>
      </c>
      <c r="B1185" s="322" t="s">
        <v>354</v>
      </c>
      <c r="C1185" s="322" t="s">
        <v>2018</v>
      </c>
      <c r="D1185" s="322" t="s">
        <v>12246</v>
      </c>
      <c r="E1185" s="417">
        <v>33246.75</v>
      </c>
      <c r="F1185" s="317" t="s">
        <v>4053</v>
      </c>
      <c r="G1185" s="322" t="s">
        <v>3952</v>
      </c>
      <c r="H1185" s="325">
        <v>44494</v>
      </c>
      <c r="I1185" s="325">
        <v>44499</v>
      </c>
      <c r="J1185" s="316"/>
    </row>
    <row r="1186" spans="1:10" s="333" customFormat="1" ht="34.35" customHeight="1" x14ac:dyDescent="0.25">
      <c r="A1186" s="317" t="s">
        <v>12245</v>
      </c>
      <c r="B1186" s="322" t="s">
        <v>354</v>
      </c>
      <c r="C1186" s="322" t="s">
        <v>2018</v>
      </c>
      <c r="D1186" s="322" t="s">
        <v>12244</v>
      </c>
      <c r="E1186" s="417">
        <v>29133.75</v>
      </c>
      <c r="F1186" s="317" t="s">
        <v>4053</v>
      </c>
      <c r="G1186" s="322" t="s">
        <v>3952</v>
      </c>
      <c r="H1186" s="325">
        <v>44494</v>
      </c>
      <c r="I1186" s="325">
        <v>44499</v>
      </c>
      <c r="J1186" s="316"/>
    </row>
    <row r="1187" spans="1:10" s="333" customFormat="1" ht="34.35" customHeight="1" x14ac:dyDescent="0.25">
      <c r="A1187" s="317" t="s">
        <v>12243</v>
      </c>
      <c r="B1187" s="322" t="s">
        <v>354</v>
      </c>
      <c r="C1187" s="322" t="s">
        <v>2018</v>
      </c>
      <c r="D1187" s="322" t="s">
        <v>12242</v>
      </c>
      <c r="E1187" s="417">
        <v>25272.1</v>
      </c>
      <c r="F1187" s="317" t="s">
        <v>4053</v>
      </c>
      <c r="G1187" s="322" t="s">
        <v>3952</v>
      </c>
      <c r="H1187" s="325">
        <v>44494</v>
      </c>
      <c r="I1187" s="325">
        <v>44499</v>
      </c>
      <c r="J1187" s="316"/>
    </row>
    <row r="1188" spans="1:10" s="333" customFormat="1" ht="34.35" customHeight="1" x14ac:dyDescent="0.25">
      <c r="A1188" s="317" t="s">
        <v>12241</v>
      </c>
      <c r="B1188" s="322" t="s">
        <v>354</v>
      </c>
      <c r="C1188" s="322" t="s">
        <v>2018</v>
      </c>
      <c r="D1188" s="322" t="s">
        <v>12240</v>
      </c>
      <c r="E1188" s="417">
        <v>18459</v>
      </c>
      <c r="F1188" s="317" t="s">
        <v>12237</v>
      </c>
      <c r="G1188" s="322" t="s">
        <v>3952</v>
      </c>
      <c r="H1188" s="325">
        <v>44494</v>
      </c>
      <c r="I1188" s="325">
        <v>44499</v>
      </c>
      <c r="J1188" s="316"/>
    </row>
    <row r="1189" spans="1:10" s="333" customFormat="1" ht="34.35" customHeight="1" x14ac:dyDescent="0.25">
      <c r="A1189" s="317" t="s">
        <v>12239</v>
      </c>
      <c r="B1189" s="322" t="s">
        <v>354</v>
      </c>
      <c r="C1189" s="322" t="s">
        <v>2018</v>
      </c>
      <c r="D1189" s="322" t="s">
        <v>12238</v>
      </c>
      <c r="E1189" s="417">
        <v>18353</v>
      </c>
      <c r="F1189" s="317" t="s">
        <v>12237</v>
      </c>
      <c r="G1189" s="322" t="s">
        <v>3952</v>
      </c>
      <c r="H1189" s="325">
        <v>44494</v>
      </c>
      <c r="I1189" s="325">
        <v>44499</v>
      </c>
      <c r="J1189" s="316"/>
    </row>
    <row r="1190" spans="1:10" s="333" customFormat="1" ht="34.35" customHeight="1" x14ac:dyDescent="0.25">
      <c r="A1190" s="317" t="s">
        <v>12236</v>
      </c>
      <c r="B1190" s="322" t="s">
        <v>354</v>
      </c>
      <c r="C1190" s="322" t="s">
        <v>2018</v>
      </c>
      <c r="D1190" s="322" t="s">
        <v>12235</v>
      </c>
      <c r="E1190" s="417">
        <v>19764</v>
      </c>
      <c r="F1190" s="317" t="s">
        <v>5439</v>
      </c>
      <c r="G1190" s="322" t="s">
        <v>3952</v>
      </c>
      <c r="H1190" s="325">
        <v>44494</v>
      </c>
      <c r="I1190" s="325">
        <v>44499</v>
      </c>
      <c r="J1190" s="316"/>
    </row>
    <row r="1191" spans="1:10" s="333" customFormat="1" ht="34.35" customHeight="1" x14ac:dyDescent="0.25">
      <c r="A1191" s="317" t="s">
        <v>12234</v>
      </c>
      <c r="B1191" s="322" t="s">
        <v>354</v>
      </c>
      <c r="C1191" s="322" t="s">
        <v>2018</v>
      </c>
      <c r="D1191" s="322" t="s">
        <v>12233</v>
      </c>
      <c r="E1191" s="417">
        <v>19440</v>
      </c>
      <c r="F1191" s="317" t="s">
        <v>5380</v>
      </c>
      <c r="G1191" s="322" t="s">
        <v>3952</v>
      </c>
      <c r="H1191" s="325">
        <v>44494</v>
      </c>
      <c r="I1191" s="325">
        <v>44499</v>
      </c>
      <c r="J1191" s="316"/>
    </row>
    <row r="1192" spans="1:10" s="333" customFormat="1" ht="34.35" customHeight="1" x14ac:dyDescent="0.25">
      <c r="A1192" s="317" t="s">
        <v>12232</v>
      </c>
      <c r="B1192" s="322" t="s">
        <v>354</v>
      </c>
      <c r="C1192" s="322" t="s">
        <v>2018</v>
      </c>
      <c r="D1192" s="322" t="s">
        <v>12231</v>
      </c>
      <c r="E1192" s="417">
        <v>28056</v>
      </c>
      <c r="F1192" s="317" t="s">
        <v>12228</v>
      </c>
      <c r="G1192" s="322" t="s">
        <v>3952</v>
      </c>
      <c r="H1192" s="325">
        <v>44494</v>
      </c>
      <c r="I1192" s="325">
        <v>44499</v>
      </c>
      <c r="J1192" s="316"/>
    </row>
    <row r="1193" spans="1:10" s="333" customFormat="1" ht="34.35" customHeight="1" x14ac:dyDescent="0.25">
      <c r="A1193" s="317" t="s">
        <v>12230</v>
      </c>
      <c r="B1193" s="322" t="s">
        <v>354</v>
      </c>
      <c r="C1193" s="322" t="s">
        <v>2018</v>
      </c>
      <c r="D1193" s="322" t="s">
        <v>12229</v>
      </c>
      <c r="E1193" s="417">
        <v>28168</v>
      </c>
      <c r="F1193" s="317" t="s">
        <v>12228</v>
      </c>
      <c r="G1193" s="322" t="s">
        <v>3952</v>
      </c>
      <c r="H1193" s="325">
        <v>44494</v>
      </c>
      <c r="I1193" s="325">
        <v>44499</v>
      </c>
      <c r="J1193" s="316"/>
    </row>
    <row r="1194" spans="1:10" s="333" customFormat="1" ht="34.35" customHeight="1" x14ac:dyDescent="0.25">
      <c r="A1194" s="317" t="s">
        <v>12226</v>
      </c>
      <c r="B1194" s="322" t="s">
        <v>354</v>
      </c>
      <c r="C1194" s="322" t="s">
        <v>2018</v>
      </c>
      <c r="D1194" s="322" t="s">
        <v>12227</v>
      </c>
      <c r="E1194" s="417">
        <v>19077.25</v>
      </c>
      <c r="F1194" s="317" t="s">
        <v>12199</v>
      </c>
      <c r="G1194" s="322" t="s">
        <v>3952</v>
      </c>
      <c r="H1194" s="325">
        <v>44494</v>
      </c>
      <c r="I1194" s="325">
        <v>44499</v>
      </c>
      <c r="J1194" s="316"/>
    </row>
    <row r="1195" spans="1:10" s="333" customFormat="1" ht="34.35" customHeight="1" x14ac:dyDescent="0.25">
      <c r="A1195" s="317" t="s">
        <v>12226</v>
      </c>
      <c r="B1195" s="322" t="s">
        <v>354</v>
      </c>
      <c r="C1195" s="322" t="s">
        <v>2018</v>
      </c>
      <c r="D1195" s="322" t="s">
        <v>12225</v>
      </c>
      <c r="E1195" s="417">
        <v>27940.25</v>
      </c>
      <c r="F1195" s="317" t="s">
        <v>12199</v>
      </c>
      <c r="G1195" s="322" t="s">
        <v>3952</v>
      </c>
      <c r="H1195" s="325">
        <v>44494</v>
      </c>
      <c r="I1195" s="325">
        <v>44499</v>
      </c>
      <c r="J1195" s="316"/>
    </row>
    <row r="1196" spans="1:10" s="333" customFormat="1" ht="34.35" customHeight="1" x14ac:dyDescent="0.25">
      <c r="A1196" s="317" t="s">
        <v>12224</v>
      </c>
      <c r="B1196" s="322" t="s">
        <v>354</v>
      </c>
      <c r="C1196" s="322" t="s">
        <v>2018</v>
      </c>
      <c r="D1196" s="322" t="s">
        <v>12223</v>
      </c>
      <c r="E1196" s="417">
        <v>18422.25</v>
      </c>
      <c r="F1196" s="317" t="s">
        <v>4053</v>
      </c>
      <c r="G1196" s="322" t="s">
        <v>3952</v>
      </c>
      <c r="H1196" s="325">
        <v>44495</v>
      </c>
      <c r="I1196" s="325">
        <v>44500</v>
      </c>
      <c r="J1196" s="316"/>
    </row>
    <row r="1197" spans="1:10" s="333" customFormat="1" ht="34.35" customHeight="1" x14ac:dyDescent="0.25">
      <c r="A1197" s="317" t="s">
        <v>12221</v>
      </c>
      <c r="B1197" s="322" t="s">
        <v>354</v>
      </c>
      <c r="C1197" s="322" t="s">
        <v>2018</v>
      </c>
      <c r="D1197" s="322" t="s">
        <v>12222</v>
      </c>
      <c r="E1197" s="417">
        <v>32359.5</v>
      </c>
      <c r="F1197" s="317" t="s">
        <v>11155</v>
      </c>
      <c r="G1197" s="322" t="s">
        <v>3952</v>
      </c>
      <c r="H1197" s="325">
        <v>44495</v>
      </c>
      <c r="I1197" s="325">
        <v>44500</v>
      </c>
      <c r="J1197" s="316"/>
    </row>
    <row r="1198" spans="1:10" s="333" customFormat="1" ht="34.35" customHeight="1" x14ac:dyDescent="0.25">
      <c r="A1198" s="317" t="s">
        <v>12221</v>
      </c>
      <c r="B1198" s="322" t="s">
        <v>354</v>
      </c>
      <c r="C1198" s="322" t="s">
        <v>2018</v>
      </c>
      <c r="D1198" s="322" t="s">
        <v>12220</v>
      </c>
      <c r="E1198" s="417">
        <v>28787.5</v>
      </c>
      <c r="F1198" s="317" t="s">
        <v>11155</v>
      </c>
      <c r="G1198" s="322" t="s">
        <v>3952</v>
      </c>
      <c r="H1198" s="325">
        <v>44495</v>
      </c>
      <c r="I1198" s="325">
        <v>44500</v>
      </c>
      <c r="J1198" s="316"/>
    </row>
    <row r="1199" spans="1:10" s="333" customFormat="1" ht="34.35" customHeight="1" x14ac:dyDescent="0.25">
      <c r="A1199" s="317" t="s">
        <v>12219</v>
      </c>
      <c r="B1199" s="322" t="s">
        <v>354</v>
      </c>
      <c r="C1199" s="322" t="s">
        <v>2018</v>
      </c>
      <c r="D1199" s="322" t="s">
        <v>12218</v>
      </c>
      <c r="E1199" s="417">
        <v>28268.799999999999</v>
      </c>
      <c r="F1199" s="317" t="s">
        <v>11155</v>
      </c>
      <c r="G1199" s="322" t="s">
        <v>3952</v>
      </c>
      <c r="H1199" s="325">
        <v>44495</v>
      </c>
      <c r="I1199" s="325">
        <v>44500</v>
      </c>
      <c r="J1199" s="316"/>
    </row>
    <row r="1200" spans="1:10" s="333" customFormat="1" ht="34.35" customHeight="1" x14ac:dyDescent="0.25">
      <c r="A1200" s="317" t="s">
        <v>12216</v>
      </c>
      <c r="B1200" s="322" t="s">
        <v>354</v>
      </c>
      <c r="C1200" s="322" t="s">
        <v>2018</v>
      </c>
      <c r="D1200" s="322" t="s">
        <v>12217</v>
      </c>
      <c r="E1200" s="417">
        <v>25174</v>
      </c>
      <c r="F1200" s="317" t="s">
        <v>5627</v>
      </c>
      <c r="G1200" s="322" t="s">
        <v>3952</v>
      </c>
      <c r="H1200" s="325">
        <v>44496</v>
      </c>
      <c r="I1200" s="325">
        <v>44501</v>
      </c>
      <c r="J1200" s="316"/>
    </row>
    <row r="1201" spans="1:10" s="333" customFormat="1" ht="34.35" customHeight="1" x14ac:dyDescent="0.25">
      <c r="A1201" s="317" t="s">
        <v>12216</v>
      </c>
      <c r="B1201" s="322" t="s">
        <v>354</v>
      </c>
      <c r="C1201" s="322" t="s">
        <v>2018</v>
      </c>
      <c r="D1201" s="322" t="s">
        <v>12215</v>
      </c>
      <c r="E1201" s="417">
        <v>31612</v>
      </c>
      <c r="F1201" s="317" t="s">
        <v>5627</v>
      </c>
      <c r="G1201" s="322" t="s">
        <v>3952</v>
      </c>
      <c r="H1201" s="325">
        <v>44496</v>
      </c>
      <c r="I1201" s="325">
        <v>44501</v>
      </c>
      <c r="J1201" s="316"/>
    </row>
    <row r="1202" spans="1:10" s="333" customFormat="1" ht="34.35" customHeight="1" x14ac:dyDescent="0.25">
      <c r="A1202" s="317" t="s">
        <v>12214</v>
      </c>
      <c r="B1202" s="322" t="s">
        <v>354</v>
      </c>
      <c r="C1202" s="322" t="s">
        <v>2018</v>
      </c>
      <c r="D1202" s="322" t="s">
        <v>12213</v>
      </c>
      <c r="E1202" s="417">
        <v>27389</v>
      </c>
      <c r="F1202" s="317" t="s">
        <v>5627</v>
      </c>
      <c r="G1202" s="322" t="s">
        <v>3952</v>
      </c>
      <c r="H1202" s="325">
        <v>44496</v>
      </c>
      <c r="I1202" s="325">
        <v>44501</v>
      </c>
      <c r="J1202" s="316"/>
    </row>
    <row r="1203" spans="1:10" s="333" customFormat="1" ht="34.35" customHeight="1" x14ac:dyDescent="0.25">
      <c r="A1203" s="317" t="s">
        <v>12212</v>
      </c>
      <c r="B1203" s="322" t="s">
        <v>354</v>
      </c>
      <c r="C1203" s="322" t="s">
        <v>2018</v>
      </c>
      <c r="D1203" s="322" t="s">
        <v>12211</v>
      </c>
      <c r="E1203" s="417">
        <v>22618.799999999999</v>
      </c>
      <c r="F1203" s="317" t="s">
        <v>11155</v>
      </c>
      <c r="G1203" s="322" t="s">
        <v>3952</v>
      </c>
      <c r="H1203" s="325">
        <v>44496</v>
      </c>
      <c r="I1203" s="325">
        <v>44501</v>
      </c>
      <c r="J1203" s="316"/>
    </row>
    <row r="1204" spans="1:10" s="333" customFormat="1" ht="34.35" customHeight="1" x14ac:dyDescent="0.25">
      <c r="A1204" s="317" t="s">
        <v>12205</v>
      </c>
      <c r="B1204" s="322" t="s">
        <v>354</v>
      </c>
      <c r="C1204" s="322" t="s">
        <v>2018</v>
      </c>
      <c r="D1204" s="322" t="s">
        <v>12210</v>
      </c>
      <c r="E1204" s="417">
        <v>30051</v>
      </c>
      <c r="F1204" s="317" t="s">
        <v>5618</v>
      </c>
      <c r="G1204" s="322" t="s">
        <v>3952</v>
      </c>
      <c r="H1204" s="325">
        <v>44496</v>
      </c>
      <c r="I1204" s="325">
        <v>44501</v>
      </c>
      <c r="J1204" s="316"/>
    </row>
    <row r="1205" spans="1:10" s="333" customFormat="1" ht="34.35" customHeight="1" x14ac:dyDescent="0.25">
      <c r="A1205" s="317" t="s">
        <v>12209</v>
      </c>
      <c r="B1205" s="322" t="s">
        <v>354</v>
      </c>
      <c r="C1205" s="322" t="s">
        <v>2018</v>
      </c>
      <c r="D1205" s="322" t="s">
        <v>12208</v>
      </c>
      <c r="E1205" s="417">
        <v>21889</v>
      </c>
      <c r="F1205" s="317" t="s">
        <v>5618</v>
      </c>
      <c r="G1205" s="322" t="s">
        <v>3952</v>
      </c>
      <c r="H1205" s="325">
        <v>44496</v>
      </c>
      <c r="I1205" s="325">
        <v>44501</v>
      </c>
      <c r="J1205" s="316"/>
    </row>
    <row r="1206" spans="1:10" s="333" customFormat="1" ht="34.35" customHeight="1" x14ac:dyDescent="0.25">
      <c r="A1206" s="317" t="s">
        <v>12207</v>
      </c>
      <c r="B1206" s="322" t="s">
        <v>354</v>
      </c>
      <c r="C1206" s="322" t="s">
        <v>2018</v>
      </c>
      <c r="D1206" s="322" t="s">
        <v>12206</v>
      </c>
      <c r="E1206" s="417">
        <v>32296.85</v>
      </c>
      <c r="F1206" s="317" t="s">
        <v>12155</v>
      </c>
      <c r="G1206" s="322" t="s">
        <v>3952</v>
      </c>
      <c r="H1206" s="325">
        <v>44496</v>
      </c>
      <c r="I1206" s="325">
        <v>44501</v>
      </c>
      <c r="J1206" s="316"/>
    </row>
    <row r="1207" spans="1:10" s="333" customFormat="1" ht="34.35" customHeight="1" x14ac:dyDescent="0.25">
      <c r="A1207" s="317" t="s">
        <v>12205</v>
      </c>
      <c r="B1207" s="322" t="s">
        <v>354</v>
      </c>
      <c r="C1207" s="322" t="s">
        <v>2018</v>
      </c>
      <c r="D1207" s="322" t="s">
        <v>12204</v>
      </c>
      <c r="E1207" s="417">
        <v>28699.5</v>
      </c>
      <c r="F1207" s="317" t="s">
        <v>5618</v>
      </c>
      <c r="G1207" s="322" t="s">
        <v>3952</v>
      </c>
      <c r="H1207" s="325">
        <v>44497</v>
      </c>
      <c r="I1207" s="325">
        <v>44502</v>
      </c>
      <c r="J1207" s="316"/>
    </row>
    <row r="1208" spans="1:10" s="333" customFormat="1" ht="34.35" customHeight="1" x14ac:dyDescent="0.25">
      <c r="A1208" s="317" t="s">
        <v>12203</v>
      </c>
      <c r="B1208" s="322" t="s">
        <v>354</v>
      </c>
      <c r="C1208" s="322" t="s">
        <v>2018</v>
      </c>
      <c r="D1208" s="322" t="s">
        <v>12202</v>
      </c>
      <c r="E1208" s="417">
        <v>34683.4</v>
      </c>
      <c r="F1208" s="317" t="s">
        <v>12155</v>
      </c>
      <c r="G1208" s="322" t="s">
        <v>3952</v>
      </c>
      <c r="H1208" s="325">
        <v>44498</v>
      </c>
      <c r="I1208" s="325">
        <v>44503</v>
      </c>
      <c r="J1208" s="316"/>
    </row>
    <row r="1209" spans="1:10" s="333" customFormat="1" ht="34.35" customHeight="1" x14ac:dyDescent="0.25">
      <c r="A1209" s="317" t="s">
        <v>12201</v>
      </c>
      <c r="B1209" s="322" t="s">
        <v>354</v>
      </c>
      <c r="C1209" s="322" t="s">
        <v>2018</v>
      </c>
      <c r="D1209" s="322" t="s">
        <v>12200</v>
      </c>
      <c r="E1209" s="417">
        <v>23621</v>
      </c>
      <c r="F1209" s="317" t="s">
        <v>12199</v>
      </c>
      <c r="G1209" s="322" t="s">
        <v>3952</v>
      </c>
      <c r="H1209" s="325">
        <v>44498</v>
      </c>
      <c r="I1209" s="325">
        <v>44503</v>
      </c>
      <c r="J1209" s="316"/>
    </row>
    <row r="1210" spans="1:10" s="333" customFormat="1" ht="34.35" customHeight="1" x14ac:dyDescent="0.25">
      <c r="A1210" s="317" t="s">
        <v>12198</v>
      </c>
      <c r="B1210" s="322" t="s">
        <v>354</v>
      </c>
      <c r="C1210" s="322" t="s">
        <v>2018</v>
      </c>
      <c r="D1210" s="322" t="s">
        <v>12197</v>
      </c>
      <c r="E1210" s="417">
        <v>19792.5</v>
      </c>
      <c r="F1210" s="317" t="s">
        <v>12196</v>
      </c>
      <c r="G1210" s="322" t="s">
        <v>3952</v>
      </c>
      <c r="H1210" s="325">
        <v>44498</v>
      </c>
      <c r="I1210" s="325">
        <v>44503</v>
      </c>
      <c r="J1210" s="316"/>
    </row>
    <row r="1211" spans="1:10" s="333" customFormat="1" ht="34.35" customHeight="1" x14ac:dyDescent="0.25">
      <c r="A1211" s="317" t="s">
        <v>12195</v>
      </c>
      <c r="B1211" s="322" t="s">
        <v>354</v>
      </c>
      <c r="C1211" s="322" t="s">
        <v>2018</v>
      </c>
      <c r="D1211" s="322" t="s">
        <v>12194</v>
      </c>
      <c r="E1211" s="417">
        <v>28617</v>
      </c>
      <c r="F1211" s="317" t="s">
        <v>12193</v>
      </c>
      <c r="G1211" s="322" t="s">
        <v>3952</v>
      </c>
      <c r="H1211" s="325">
        <v>44503</v>
      </c>
      <c r="I1211" s="325">
        <v>44508</v>
      </c>
      <c r="J1211" s="316"/>
    </row>
    <row r="1212" spans="1:10" s="333" customFormat="1" ht="34.35" customHeight="1" x14ac:dyDescent="0.25">
      <c r="A1212" s="317" t="s">
        <v>12192</v>
      </c>
      <c r="B1212" s="322" t="s">
        <v>354</v>
      </c>
      <c r="C1212" s="322" t="s">
        <v>2018</v>
      </c>
      <c r="D1212" s="322" t="s">
        <v>12191</v>
      </c>
      <c r="E1212" s="417">
        <v>28950</v>
      </c>
      <c r="F1212" s="317" t="s">
        <v>12160</v>
      </c>
      <c r="G1212" s="322" t="s">
        <v>3952</v>
      </c>
      <c r="H1212" s="325">
        <v>44503</v>
      </c>
      <c r="I1212" s="325">
        <v>44508</v>
      </c>
      <c r="J1212" s="316"/>
    </row>
    <row r="1213" spans="1:10" s="333" customFormat="1" ht="34.35" customHeight="1" x14ac:dyDescent="0.25">
      <c r="A1213" s="317" t="s">
        <v>12190</v>
      </c>
      <c r="B1213" s="322" t="s">
        <v>354</v>
      </c>
      <c r="C1213" s="322" t="s">
        <v>2018</v>
      </c>
      <c r="D1213" s="322" t="s">
        <v>12189</v>
      </c>
      <c r="E1213" s="417">
        <v>19200</v>
      </c>
      <c r="F1213" s="317" t="s">
        <v>10265</v>
      </c>
      <c r="G1213" s="322" t="s">
        <v>3952</v>
      </c>
      <c r="H1213" s="325">
        <v>44504</v>
      </c>
      <c r="I1213" s="325">
        <v>44509</v>
      </c>
      <c r="J1213" s="316"/>
    </row>
    <row r="1214" spans="1:10" s="333" customFormat="1" ht="34.35" customHeight="1" x14ac:dyDescent="0.25">
      <c r="A1214" s="317" t="s">
        <v>12188</v>
      </c>
      <c r="B1214" s="322" t="s">
        <v>354</v>
      </c>
      <c r="C1214" s="322" t="s">
        <v>2018</v>
      </c>
      <c r="D1214" s="322" t="s">
        <v>12187</v>
      </c>
      <c r="E1214" s="417">
        <v>34986</v>
      </c>
      <c r="F1214" s="317" t="s">
        <v>12160</v>
      </c>
      <c r="G1214" s="322" t="s">
        <v>3952</v>
      </c>
      <c r="H1214" s="325">
        <v>44504</v>
      </c>
      <c r="I1214" s="325">
        <v>44509</v>
      </c>
      <c r="J1214" s="316"/>
    </row>
    <row r="1215" spans="1:10" s="333" customFormat="1" ht="34.35" customHeight="1" x14ac:dyDescent="0.25">
      <c r="A1215" s="317" t="s">
        <v>12186</v>
      </c>
      <c r="B1215" s="322" t="s">
        <v>354</v>
      </c>
      <c r="C1215" s="322" t="s">
        <v>2018</v>
      </c>
      <c r="D1215" s="322" t="s">
        <v>12185</v>
      </c>
      <c r="E1215" s="417">
        <v>19555</v>
      </c>
      <c r="F1215" s="317" t="s">
        <v>12184</v>
      </c>
      <c r="G1215" s="322" t="s">
        <v>3952</v>
      </c>
      <c r="H1215" s="325">
        <v>44508</v>
      </c>
      <c r="I1215" s="325">
        <v>44513</v>
      </c>
      <c r="J1215" s="316"/>
    </row>
    <row r="1216" spans="1:10" s="333" customFormat="1" ht="34.35" customHeight="1" x14ac:dyDescent="0.25">
      <c r="A1216" s="317" t="s">
        <v>12183</v>
      </c>
      <c r="B1216" s="322" t="s">
        <v>354</v>
      </c>
      <c r="C1216" s="322" t="s">
        <v>2018</v>
      </c>
      <c r="D1216" s="322" t="s">
        <v>12182</v>
      </c>
      <c r="E1216" s="417">
        <v>21510</v>
      </c>
      <c r="F1216" s="317" t="s">
        <v>12167</v>
      </c>
      <c r="G1216" s="322" t="s">
        <v>3952</v>
      </c>
      <c r="H1216" s="325">
        <v>44508</v>
      </c>
      <c r="I1216" s="325">
        <v>44513</v>
      </c>
      <c r="J1216" s="316"/>
    </row>
    <row r="1217" spans="1:10" s="333" customFormat="1" ht="34.35" customHeight="1" x14ac:dyDescent="0.25">
      <c r="A1217" s="317" t="s">
        <v>12181</v>
      </c>
      <c r="B1217" s="322" t="s">
        <v>354</v>
      </c>
      <c r="C1217" s="322" t="s">
        <v>2018</v>
      </c>
      <c r="D1217" s="322" t="s">
        <v>12180</v>
      </c>
      <c r="E1217" s="417">
        <v>27590</v>
      </c>
      <c r="F1217" s="317" t="s">
        <v>10354</v>
      </c>
      <c r="G1217" s="322" t="s">
        <v>3952</v>
      </c>
      <c r="H1217" s="325">
        <v>44508</v>
      </c>
      <c r="I1217" s="325">
        <v>44513</v>
      </c>
      <c r="J1217" s="316"/>
    </row>
    <row r="1218" spans="1:10" s="333" customFormat="1" ht="34.35" customHeight="1" x14ac:dyDescent="0.25">
      <c r="A1218" s="317" t="s">
        <v>12179</v>
      </c>
      <c r="B1218" s="322" t="s">
        <v>354</v>
      </c>
      <c r="C1218" s="322" t="s">
        <v>2018</v>
      </c>
      <c r="D1218" s="322" t="s">
        <v>12178</v>
      </c>
      <c r="E1218" s="417">
        <v>29256.5</v>
      </c>
      <c r="F1218" s="317" t="s">
        <v>5534</v>
      </c>
      <c r="G1218" s="322" t="s">
        <v>3952</v>
      </c>
      <c r="H1218" s="325">
        <v>44508</v>
      </c>
      <c r="I1218" s="325">
        <v>44513</v>
      </c>
      <c r="J1218" s="316"/>
    </row>
    <row r="1219" spans="1:10" s="333" customFormat="1" ht="34.35" customHeight="1" x14ac:dyDescent="0.25">
      <c r="A1219" s="317" t="s">
        <v>12177</v>
      </c>
      <c r="B1219" s="322" t="s">
        <v>354</v>
      </c>
      <c r="C1219" s="322" t="s">
        <v>2018</v>
      </c>
      <c r="D1219" s="322" t="s">
        <v>12176</v>
      </c>
      <c r="E1219" s="417">
        <v>27413.75</v>
      </c>
      <c r="F1219" s="317" t="s">
        <v>5534</v>
      </c>
      <c r="G1219" s="322" t="s">
        <v>3952</v>
      </c>
      <c r="H1219" s="325">
        <v>44508</v>
      </c>
      <c r="I1219" s="325">
        <v>44513</v>
      </c>
      <c r="J1219" s="316"/>
    </row>
    <row r="1220" spans="1:10" s="333" customFormat="1" ht="34.35" customHeight="1" x14ac:dyDescent="0.25">
      <c r="A1220" s="317" t="s">
        <v>12175</v>
      </c>
      <c r="B1220" s="322" t="s">
        <v>354</v>
      </c>
      <c r="C1220" s="322" t="s">
        <v>2018</v>
      </c>
      <c r="D1220" s="322" t="s">
        <v>12174</v>
      </c>
      <c r="E1220" s="417">
        <v>21906.9</v>
      </c>
      <c r="F1220" s="317" t="s">
        <v>5534</v>
      </c>
      <c r="G1220" s="322" t="s">
        <v>3952</v>
      </c>
      <c r="H1220" s="325">
        <v>44508</v>
      </c>
      <c r="I1220" s="325">
        <v>44513</v>
      </c>
      <c r="J1220" s="316"/>
    </row>
    <row r="1221" spans="1:10" s="333" customFormat="1" ht="34.35" customHeight="1" x14ac:dyDescent="0.25">
      <c r="A1221" s="317" t="s">
        <v>12173</v>
      </c>
      <c r="B1221" s="322" t="s">
        <v>354</v>
      </c>
      <c r="C1221" s="322" t="s">
        <v>2018</v>
      </c>
      <c r="D1221" s="322" t="s">
        <v>12172</v>
      </c>
      <c r="E1221" s="417">
        <v>23379.48</v>
      </c>
      <c r="F1221" s="317" t="s">
        <v>5534</v>
      </c>
      <c r="G1221" s="322" t="s">
        <v>3952</v>
      </c>
      <c r="H1221" s="325">
        <v>44508</v>
      </c>
      <c r="I1221" s="325">
        <v>44513</v>
      </c>
      <c r="J1221" s="316"/>
    </row>
    <row r="1222" spans="1:10" s="333" customFormat="1" ht="34.35" customHeight="1" x14ac:dyDescent="0.25">
      <c r="A1222" s="317" t="s">
        <v>12171</v>
      </c>
      <c r="B1222" s="322" t="s">
        <v>354</v>
      </c>
      <c r="C1222" s="322" t="s">
        <v>2018</v>
      </c>
      <c r="D1222" s="322" t="s">
        <v>12170</v>
      </c>
      <c r="E1222" s="417">
        <v>30226.799999999999</v>
      </c>
      <c r="F1222" s="317" t="s">
        <v>12160</v>
      </c>
      <c r="G1222" s="322" t="s">
        <v>3952</v>
      </c>
      <c r="H1222" s="325">
        <v>44508</v>
      </c>
      <c r="I1222" s="325">
        <v>44513</v>
      </c>
      <c r="J1222" s="316"/>
    </row>
    <row r="1223" spans="1:10" s="333" customFormat="1" ht="34.35" customHeight="1" x14ac:dyDescent="0.25">
      <c r="A1223" s="317" t="s">
        <v>12169</v>
      </c>
      <c r="B1223" s="322" t="s">
        <v>354</v>
      </c>
      <c r="C1223" s="322" t="s">
        <v>2018</v>
      </c>
      <c r="D1223" s="322" t="s">
        <v>12168</v>
      </c>
      <c r="E1223" s="417">
        <v>22425</v>
      </c>
      <c r="F1223" s="317" t="s">
        <v>12167</v>
      </c>
      <c r="G1223" s="322" t="s">
        <v>3952</v>
      </c>
      <c r="H1223" s="325">
        <v>44509</v>
      </c>
      <c r="I1223" s="325">
        <v>44514</v>
      </c>
      <c r="J1223" s="316"/>
    </row>
    <row r="1224" spans="1:10" s="333" customFormat="1" ht="34.35" customHeight="1" x14ac:dyDescent="0.25">
      <c r="A1224" s="317" t="s">
        <v>12166</v>
      </c>
      <c r="B1224" s="322" t="s">
        <v>354</v>
      </c>
      <c r="C1224" s="322" t="s">
        <v>2018</v>
      </c>
      <c r="D1224" s="322" t="s">
        <v>12165</v>
      </c>
      <c r="E1224" s="417">
        <v>35016</v>
      </c>
      <c r="F1224" s="317" t="s">
        <v>12160</v>
      </c>
      <c r="G1224" s="322" t="s">
        <v>3952</v>
      </c>
      <c r="H1224" s="325">
        <v>44509</v>
      </c>
      <c r="I1224" s="325">
        <v>44514</v>
      </c>
      <c r="J1224" s="316"/>
    </row>
    <row r="1225" spans="1:10" s="333" customFormat="1" ht="34.35" customHeight="1" x14ac:dyDescent="0.25">
      <c r="A1225" s="317" t="s">
        <v>12164</v>
      </c>
      <c r="B1225" s="322" t="s">
        <v>354</v>
      </c>
      <c r="C1225" s="322" t="s">
        <v>2018</v>
      </c>
      <c r="D1225" s="322" t="s">
        <v>12163</v>
      </c>
      <c r="E1225" s="417">
        <v>33843.599999999999</v>
      </c>
      <c r="F1225" s="317" t="s">
        <v>12160</v>
      </c>
      <c r="G1225" s="322" t="s">
        <v>3952</v>
      </c>
      <c r="H1225" s="325">
        <v>44510</v>
      </c>
      <c r="I1225" s="325">
        <v>44515</v>
      </c>
      <c r="J1225" s="316"/>
    </row>
    <row r="1226" spans="1:10" s="333" customFormat="1" ht="34.35" customHeight="1" x14ac:dyDescent="0.25">
      <c r="A1226" s="317" t="s">
        <v>12162</v>
      </c>
      <c r="B1226" s="322" t="s">
        <v>354</v>
      </c>
      <c r="C1226" s="322" t="s">
        <v>2018</v>
      </c>
      <c r="D1226" s="322" t="s">
        <v>12161</v>
      </c>
      <c r="E1226" s="417">
        <v>33843.599999999999</v>
      </c>
      <c r="F1226" s="317" t="s">
        <v>12160</v>
      </c>
      <c r="G1226" s="322" t="s">
        <v>3952</v>
      </c>
      <c r="H1226" s="325">
        <v>44511</v>
      </c>
      <c r="I1226" s="325">
        <v>44516</v>
      </c>
      <c r="J1226" s="316"/>
    </row>
    <row r="1227" spans="1:10" s="333" customFormat="1" ht="34.35" customHeight="1" x14ac:dyDescent="0.25">
      <c r="A1227" s="317" t="s">
        <v>12159</v>
      </c>
      <c r="B1227" s="322" t="s">
        <v>354</v>
      </c>
      <c r="C1227" s="322" t="s">
        <v>2018</v>
      </c>
      <c r="D1227" s="322" t="s">
        <v>12158</v>
      </c>
      <c r="E1227" s="417">
        <v>24585</v>
      </c>
      <c r="F1227" s="317" t="s">
        <v>11155</v>
      </c>
      <c r="G1227" s="322" t="s">
        <v>3952</v>
      </c>
      <c r="H1227" s="325">
        <v>44515</v>
      </c>
      <c r="I1227" s="325">
        <v>44520</v>
      </c>
      <c r="J1227" s="316"/>
    </row>
    <row r="1228" spans="1:10" s="333" customFormat="1" ht="34.35" customHeight="1" x14ac:dyDescent="0.25">
      <c r="A1228" s="317" t="s">
        <v>12157</v>
      </c>
      <c r="B1228" s="322" t="s">
        <v>354</v>
      </c>
      <c r="C1228" s="322" t="s">
        <v>2018</v>
      </c>
      <c r="D1228" s="322" t="s">
        <v>12156</v>
      </c>
      <c r="E1228" s="417">
        <v>20603.5</v>
      </c>
      <c r="F1228" s="317" t="s">
        <v>12155</v>
      </c>
      <c r="G1228" s="322" t="s">
        <v>3952</v>
      </c>
      <c r="H1228" s="325">
        <v>44530</v>
      </c>
      <c r="I1228" s="325">
        <v>44535</v>
      </c>
      <c r="J1228" s="316"/>
    </row>
    <row r="1229" spans="1:10" s="333" customFormat="1" ht="34.35" customHeight="1" x14ac:dyDescent="0.25">
      <c r="A1229" s="317" t="s">
        <v>12154</v>
      </c>
      <c r="B1229" s="322" t="s">
        <v>354</v>
      </c>
      <c r="C1229" s="322" t="s">
        <v>2018</v>
      </c>
      <c r="D1229" s="322" t="s">
        <v>12153</v>
      </c>
      <c r="E1229" s="417">
        <v>19700</v>
      </c>
      <c r="F1229" s="317" t="s">
        <v>12152</v>
      </c>
      <c r="G1229" s="322" t="s">
        <v>3952</v>
      </c>
      <c r="H1229" s="325">
        <v>44540</v>
      </c>
      <c r="I1229" s="325">
        <v>44545</v>
      </c>
      <c r="J1229" s="316"/>
    </row>
    <row r="1230" spans="1:10" s="333" customFormat="1" ht="34.35" customHeight="1" x14ac:dyDescent="0.25">
      <c r="A1230" s="317" t="s">
        <v>12151</v>
      </c>
      <c r="B1230" s="322" t="s">
        <v>354</v>
      </c>
      <c r="C1230" s="322" t="s">
        <v>2018</v>
      </c>
      <c r="D1230" s="322" t="s">
        <v>12150</v>
      </c>
      <c r="E1230" s="417">
        <v>24675</v>
      </c>
      <c r="F1230" s="317" t="s">
        <v>12149</v>
      </c>
      <c r="G1230" s="322" t="s">
        <v>3952</v>
      </c>
      <c r="H1230" s="325">
        <v>44540</v>
      </c>
      <c r="I1230" s="325">
        <v>44545</v>
      </c>
      <c r="J1230" s="316"/>
    </row>
    <row r="1231" spans="1:10" s="333" customFormat="1" ht="34.35" customHeight="1" x14ac:dyDescent="0.25">
      <c r="A1231" s="317" t="s">
        <v>12148</v>
      </c>
      <c r="B1231" s="322" t="s">
        <v>354</v>
      </c>
      <c r="C1231" s="322" t="s">
        <v>2018</v>
      </c>
      <c r="D1231" s="322" t="s">
        <v>12147</v>
      </c>
      <c r="E1231" s="417">
        <v>76750</v>
      </c>
      <c r="F1231" s="317" t="s">
        <v>1558</v>
      </c>
      <c r="G1231" s="322" t="s">
        <v>3952</v>
      </c>
      <c r="H1231" s="325">
        <v>44202</v>
      </c>
      <c r="I1231" s="325" t="s">
        <v>354</v>
      </c>
      <c r="J1231" s="316"/>
    </row>
    <row r="1232" spans="1:10" s="333" customFormat="1" ht="34.35" customHeight="1" x14ac:dyDescent="0.25">
      <c r="A1232" s="317" t="s">
        <v>12146</v>
      </c>
      <c r="B1232" s="322" t="s">
        <v>12145</v>
      </c>
      <c r="C1232" s="322" t="s">
        <v>2018</v>
      </c>
      <c r="D1232" s="322" t="s">
        <v>12144</v>
      </c>
      <c r="E1232" s="417">
        <v>45507.99</v>
      </c>
      <c r="F1232" s="317" t="s">
        <v>11114</v>
      </c>
      <c r="G1232" s="322" t="s">
        <v>3952</v>
      </c>
      <c r="H1232" s="325">
        <v>44224</v>
      </c>
      <c r="I1232" s="325" t="s">
        <v>354</v>
      </c>
      <c r="J1232" s="316"/>
    </row>
    <row r="1233" spans="1:10" s="333" customFormat="1" ht="34.35" customHeight="1" x14ac:dyDescent="0.25">
      <c r="A1233" s="317" t="s">
        <v>12143</v>
      </c>
      <c r="B1233" s="322" t="s">
        <v>354</v>
      </c>
      <c r="C1233" s="322" t="s">
        <v>2018</v>
      </c>
      <c r="D1233" s="322" t="s">
        <v>12142</v>
      </c>
      <c r="E1233" s="417">
        <v>28995</v>
      </c>
      <c r="F1233" s="317" t="s">
        <v>1561</v>
      </c>
      <c r="G1233" s="322" t="s">
        <v>3952</v>
      </c>
      <c r="H1233" s="325">
        <v>44214</v>
      </c>
      <c r="I1233" s="325" t="s">
        <v>354</v>
      </c>
      <c r="J1233" s="316"/>
    </row>
    <row r="1234" spans="1:10" s="333" customFormat="1" ht="34.35" customHeight="1" x14ac:dyDescent="0.25">
      <c r="A1234" s="317" t="s">
        <v>12141</v>
      </c>
      <c r="B1234" s="322" t="s">
        <v>354</v>
      </c>
      <c r="C1234" s="322" t="s">
        <v>2018</v>
      </c>
      <c r="D1234" s="322" t="s">
        <v>12140</v>
      </c>
      <c r="E1234" s="417">
        <v>28200</v>
      </c>
      <c r="F1234" s="317" t="s">
        <v>5342</v>
      </c>
      <c r="G1234" s="322" t="s">
        <v>3952</v>
      </c>
      <c r="H1234" s="325">
        <v>44244</v>
      </c>
      <c r="I1234" s="325" t="s">
        <v>354</v>
      </c>
      <c r="J1234" s="316"/>
    </row>
    <row r="1235" spans="1:10" s="333" customFormat="1" ht="34.35" customHeight="1" x14ac:dyDescent="0.25">
      <c r="A1235" s="317" t="s">
        <v>12139</v>
      </c>
      <c r="B1235" s="322" t="s">
        <v>354</v>
      </c>
      <c r="C1235" s="322" t="s">
        <v>2018</v>
      </c>
      <c r="D1235" s="322" t="s">
        <v>12138</v>
      </c>
      <c r="E1235" s="417">
        <v>28500</v>
      </c>
      <c r="F1235" s="317" t="s">
        <v>5118</v>
      </c>
      <c r="G1235" s="322" t="s">
        <v>3952</v>
      </c>
      <c r="H1235" s="325">
        <v>44245</v>
      </c>
      <c r="I1235" s="325" t="s">
        <v>354</v>
      </c>
      <c r="J1235" s="316"/>
    </row>
    <row r="1236" spans="1:10" s="333" customFormat="1" ht="34.35" customHeight="1" x14ac:dyDescent="0.25">
      <c r="A1236" s="317" t="s">
        <v>12137</v>
      </c>
      <c r="B1236" s="322" t="s">
        <v>354</v>
      </c>
      <c r="C1236" s="322" t="s">
        <v>2018</v>
      </c>
      <c r="D1236" s="322" t="s">
        <v>12136</v>
      </c>
      <c r="E1236" s="417">
        <v>18000</v>
      </c>
      <c r="F1236" s="317" t="s">
        <v>10517</v>
      </c>
      <c r="G1236" s="322" t="s">
        <v>3952</v>
      </c>
      <c r="H1236" s="325">
        <v>44246</v>
      </c>
      <c r="I1236" s="325" t="s">
        <v>354</v>
      </c>
      <c r="J1236" s="316"/>
    </row>
    <row r="1237" spans="1:10" s="333" customFormat="1" ht="34.35" customHeight="1" x14ac:dyDescent="0.25">
      <c r="A1237" s="317" t="s">
        <v>12135</v>
      </c>
      <c r="B1237" s="322" t="s">
        <v>354</v>
      </c>
      <c r="C1237" s="322" t="s">
        <v>2018</v>
      </c>
      <c r="D1237" s="322" t="s">
        <v>12134</v>
      </c>
      <c r="E1237" s="417">
        <v>27000</v>
      </c>
      <c r="F1237" s="317" t="s">
        <v>10457</v>
      </c>
      <c r="G1237" s="322" t="s">
        <v>3952</v>
      </c>
      <c r="H1237" s="325">
        <v>44246</v>
      </c>
      <c r="I1237" s="325" t="s">
        <v>354</v>
      </c>
      <c r="J1237" s="316"/>
    </row>
    <row r="1238" spans="1:10" s="333" customFormat="1" ht="34.35" customHeight="1" x14ac:dyDescent="0.25">
      <c r="A1238" s="317" t="s">
        <v>12133</v>
      </c>
      <c r="B1238" s="322" t="s">
        <v>354</v>
      </c>
      <c r="C1238" s="322" t="s">
        <v>2018</v>
      </c>
      <c r="D1238" s="322" t="s">
        <v>12132</v>
      </c>
      <c r="E1238" s="417">
        <v>28000</v>
      </c>
      <c r="F1238" s="317" t="s">
        <v>10404</v>
      </c>
      <c r="G1238" s="322" t="s">
        <v>3952</v>
      </c>
      <c r="H1238" s="325">
        <v>44246</v>
      </c>
      <c r="I1238" s="325" t="s">
        <v>354</v>
      </c>
      <c r="J1238" s="316"/>
    </row>
    <row r="1239" spans="1:10" s="333" customFormat="1" ht="34.35" customHeight="1" x14ac:dyDescent="0.25">
      <c r="A1239" s="317" t="s">
        <v>12131</v>
      </c>
      <c r="B1239" s="322" t="s">
        <v>354</v>
      </c>
      <c r="C1239" s="322" t="s">
        <v>2018</v>
      </c>
      <c r="D1239" s="322" t="s">
        <v>12130</v>
      </c>
      <c r="E1239" s="417">
        <v>22500</v>
      </c>
      <c r="F1239" s="317" t="s">
        <v>10399</v>
      </c>
      <c r="G1239" s="322" t="s">
        <v>3952</v>
      </c>
      <c r="H1239" s="325">
        <v>44246</v>
      </c>
      <c r="I1239" s="325" t="s">
        <v>354</v>
      </c>
      <c r="J1239" s="316"/>
    </row>
    <row r="1240" spans="1:10" s="333" customFormat="1" ht="34.35" customHeight="1" x14ac:dyDescent="0.25">
      <c r="A1240" s="317" t="s">
        <v>12129</v>
      </c>
      <c r="B1240" s="322" t="s">
        <v>354</v>
      </c>
      <c r="C1240" s="322" t="s">
        <v>2018</v>
      </c>
      <c r="D1240" s="322" t="s">
        <v>12128</v>
      </c>
      <c r="E1240" s="417">
        <v>22500</v>
      </c>
      <c r="F1240" s="317" t="s">
        <v>10378</v>
      </c>
      <c r="G1240" s="322" t="s">
        <v>3952</v>
      </c>
      <c r="H1240" s="325">
        <v>44246</v>
      </c>
      <c r="I1240" s="325" t="s">
        <v>354</v>
      </c>
      <c r="J1240" s="316"/>
    </row>
    <row r="1241" spans="1:10" s="333" customFormat="1" ht="34.35" customHeight="1" x14ac:dyDescent="0.25">
      <c r="A1241" s="317" t="s">
        <v>12127</v>
      </c>
      <c r="B1241" s="322" t="s">
        <v>354</v>
      </c>
      <c r="C1241" s="322" t="s">
        <v>2018</v>
      </c>
      <c r="D1241" s="322" t="s">
        <v>12126</v>
      </c>
      <c r="E1241" s="417">
        <v>22500</v>
      </c>
      <c r="F1241" s="317" t="s">
        <v>12125</v>
      </c>
      <c r="G1241" s="322" t="s">
        <v>3952</v>
      </c>
      <c r="H1241" s="325">
        <v>44246</v>
      </c>
      <c r="I1241" s="325" t="s">
        <v>354</v>
      </c>
      <c r="J1241" s="316"/>
    </row>
    <row r="1242" spans="1:10" s="333" customFormat="1" ht="34.35" customHeight="1" x14ac:dyDescent="0.25">
      <c r="A1242" s="317" t="s">
        <v>12124</v>
      </c>
      <c r="B1242" s="322" t="s">
        <v>354</v>
      </c>
      <c r="C1242" s="322" t="s">
        <v>2018</v>
      </c>
      <c r="D1242" s="322" t="s">
        <v>12123</v>
      </c>
      <c r="E1242" s="417">
        <v>21720.54</v>
      </c>
      <c r="F1242" s="317" t="s">
        <v>1561</v>
      </c>
      <c r="G1242" s="322" t="s">
        <v>3952</v>
      </c>
      <c r="H1242" s="325">
        <v>44250</v>
      </c>
      <c r="I1242" s="325" t="s">
        <v>354</v>
      </c>
      <c r="J1242" s="316"/>
    </row>
    <row r="1243" spans="1:10" s="333" customFormat="1" ht="34.35" customHeight="1" x14ac:dyDescent="0.25">
      <c r="A1243" s="317" t="s">
        <v>12122</v>
      </c>
      <c r="B1243" s="322" t="s">
        <v>354</v>
      </c>
      <c r="C1243" s="322" t="s">
        <v>2018</v>
      </c>
      <c r="D1243" s="322" t="s">
        <v>12121</v>
      </c>
      <c r="E1243" s="417">
        <v>24000</v>
      </c>
      <c r="F1243" s="317" t="s">
        <v>5289</v>
      </c>
      <c r="G1243" s="322" t="s">
        <v>3952</v>
      </c>
      <c r="H1243" s="325">
        <v>44275</v>
      </c>
      <c r="I1243" s="325" t="s">
        <v>354</v>
      </c>
      <c r="J1243" s="316"/>
    </row>
    <row r="1244" spans="1:10" s="333" customFormat="1" ht="34.35" customHeight="1" x14ac:dyDescent="0.25">
      <c r="A1244" s="317" t="s">
        <v>12120</v>
      </c>
      <c r="B1244" s="322" t="s">
        <v>354</v>
      </c>
      <c r="C1244" s="322" t="s">
        <v>2018</v>
      </c>
      <c r="D1244" s="322" t="s">
        <v>12119</v>
      </c>
      <c r="E1244" s="417">
        <v>18000</v>
      </c>
      <c r="F1244" s="317" t="s">
        <v>12118</v>
      </c>
      <c r="G1244" s="322" t="s">
        <v>3952</v>
      </c>
      <c r="H1244" s="325">
        <v>44278</v>
      </c>
      <c r="I1244" s="325" t="s">
        <v>354</v>
      </c>
      <c r="J1244" s="316"/>
    </row>
    <row r="1245" spans="1:10" s="333" customFormat="1" ht="34.35" customHeight="1" x14ac:dyDescent="0.25">
      <c r="A1245" s="317" t="s">
        <v>12117</v>
      </c>
      <c r="B1245" s="322" t="s">
        <v>354</v>
      </c>
      <c r="C1245" s="322" t="s">
        <v>2018</v>
      </c>
      <c r="D1245" s="322" t="s">
        <v>12116</v>
      </c>
      <c r="E1245" s="417">
        <v>24000</v>
      </c>
      <c r="F1245" s="317" t="s">
        <v>12115</v>
      </c>
      <c r="G1245" s="322" t="s">
        <v>3952</v>
      </c>
      <c r="H1245" s="325">
        <v>44279</v>
      </c>
      <c r="I1245" s="325" t="s">
        <v>354</v>
      </c>
      <c r="J1245" s="316"/>
    </row>
    <row r="1246" spans="1:10" s="333" customFormat="1" ht="34.35" customHeight="1" x14ac:dyDescent="0.25">
      <c r="A1246" s="317" t="s">
        <v>12114</v>
      </c>
      <c r="B1246" s="322" t="s">
        <v>354</v>
      </c>
      <c r="C1246" s="322" t="s">
        <v>2018</v>
      </c>
      <c r="D1246" s="322" t="s">
        <v>12113</v>
      </c>
      <c r="E1246" s="417">
        <v>24000</v>
      </c>
      <c r="F1246" s="317" t="s">
        <v>10990</v>
      </c>
      <c r="G1246" s="322" t="s">
        <v>3952</v>
      </c>
      <c r="H1246" s="325">
        <v>44273</v>
      </c>
      <c r="I1246" s="325" t="s">
        <v>354</v>
      </c>
      <c r="J1246" s="316"/>
    </row>
    <row r="1247" spans="1:10" s="333" customFormat="1" ht="34.35" customHeight="1" x14ac:dyDescent="0.25">
      <c r="A1247" s="317" t="s">
        <v>12112</v>
      </c>
      <c r="B1247" s="322" t="s">
        <v>354</v>
      </c>
      <c r="C1247" s="322" t="s">
        <v>2018</v>
      </c>
      <c r="D1247" s="322" t="s">
        <v>12111</v>
      </c>
      <c r="E1247" s="417">
        <v>24000</v>
      </c>
      <c r="F1247" s="317" t="s">
        <v>10987</v>
      </c>
      <c r="G1247" s="322" t="s">
        <v>3952</v>
      </c>
      <c r="H1247" s="325">
        <v>44278</v>
      </c>
      <c r="I1247" s="325" t="s">
        <v>354</v>
      </c>
      <c r="J1247" s="316"/>
    </row>
    <row r="1248" spans="1:10" s="333" customFormat="1" ht="34.35" customHeight="1" x14ac:dyDescent="0.25">
      <c r="A1248" s="317" t="s">
        <v>12110</v>
      </c>
      <c r="B1248" s="322" t="s">
        <v>354</v>
      </c>
      <c r="C1248" s="322" t="s">
        <v>2018</v>
      </c>
      <c r="D1248" s="322" t="s">
        <v>12109</v>
      </c>
      <c r="E1248" s="417">
        <v>18000</v>
      </c>
      <c r="F1248" s="317" t="s">
        <v>12108</v>
      </c>
      <c r="G1248" s="322" t="s">
        <v>3952</v>
      </c>
      <c r="H1248" s="325">
        <v>44278</v>
      </c>
      <c r="I1248" s="325" t="s">
        <v>354</v>
      </c>
      <c r="J1248" s="316"/>
    </row>
    <row r="1249" spans="1:10" s="333" customFormat="1" ht="34.35" customHeight="1" x14ac:dyDescent="0.25">
      <c r="A1249" s="317" t="s">
        <v>12107</v>
      </c>
      <c r="B1249" s="322" t="s">
        <v>354</v>
      </c>
      <c r="C1249" s="322" t="s">
        <v>2018</v>
      </c>
      <c r="D1249" s="322" t="s">
        <v>12106</v>
      </c>
      <c r="E1249" s="417">
        <v>24000</v>
      </c>
      <c r="F1249" s="317" t="s">
        <v>10602</v>
      </c>
      <c r="G1249" s="322" t="s">
        <v>3952</v>
      </c>
      <c r="H1249" s="325">
        <v>44279</v>
      </c>
      <c r="I1249" s="325" t="s">
        <v>354</v>
      </c>
      <c r="J1249" s="316"/>
    </row>
    <row r="1250" spans="1:10" s="333" customFormat="1" ht="34.35" customHeight="1" x14ac:dyDescent="0.25">
      <c r="A1250" s="317" t="s">
        <v>12105</v>
      </c>
      <c r="B1250" s="322" t="s">
        <v>354</v>
      </c>
      <c r="C1250" s="322" t="s">
        <v>2018</v>
      </c>
      <c r="D1250" s="322" t="s">
        <v>12104</v>
      </c>
      <c r="E1250" s="417">
        <v>18000</v>
      </c>
      <c r="F1250" s="317" t="s">
        <v>5283</v>
      </c>
      <c r="G1250" s="322" t="s">
        <v>3952</v>
      </c>
      <c r="H1250" s="325">
        <v>44278</v>
      </c>
      <c r="I1250" s="325" t="s">
        <v>354</v>
      </c>
      <c r="J1250" s="316"/>
    </row>
    <row r="1251" spans="1:10" s="333" customFormat="1" ht="34.35" customHeight="1" x14ac:dyDescent="0.25">
      <c r="A1251" s="317" t="s">
        <v>12103</v>
      </c>
      <c r="B1251" s="322" t="s">
        <v>354</v>
      </c>
      <c r="C1251" s="322" t="s">
        <v>2018</v>
      </c>
      <c r="D1251" s="322" t="s">
        <v>12102</v>
      </c>
      <c r="E1251" s="417">
        <v>18000</v>
      </c>
      <c r="F1251" s="317" t="s">
        <v>12101</v>
      </c>
      <c r="G1251" s="322" t="s">
        <v>3952</v>
      </c>
      <c r="H1251" s="325">
        <v>44278</v>
      </c>
      <c r="I1251" s="325" t="s">
        <v>354</v>
      </c>
      <c r="J1251" s="316"/>
    </row>
    <row r="1252" spans="1:10" s="333" customFormat="1" ht="34.35" customHeight="1" x14ac:dyDescent="0.25">
      <c r="A1252" s="317" t="s">
        <v>12100</v>
      </c>
      <c r="B1252" s="322" t="s">
        <v>354</v>
      </c>
      <c r="C1252" s="322" t="s">
        <v>2018</v>
      </c>
      <c r="D1252" s="322" t="s">
        <v>12099</v>
      </c>
      <c r="E1252" s="417">
        <v>18000</v>
      </c>
      <c r="F1252" s="317" t="s">
        <v>5280</v>
      </c>
      <c r="G1252" s="322" t="s">
        <v>3952</v>
      </c>
      <c r="H1252" s="325">
        <v>44278</v>
      </c>
      <c r="I1252" s="325" t="s">
        <v>354</v>
      </c>
      <c r="J1252" s="316"/>
    </row>
    <row r="1253" spans="1:10" s="333" customFormat="1" ht="34.35" customHeight="1" x14ac:dyDescent="0.25">
      <c r="A1253" s="317" t="s">
        <v>12098</v>
      </c>
      <c r="B1253" s="322" t="s">
        <v>354</v>
      </c>
      <c r="C1253" s="322" t="s">
        <v>2018</v>
      </c>
      <c r="D1253" s="322" t="s">
        <v>12097</v>
      </c>
      <c r="E1253" s="417">
        <v>18000</v>
      </c>
      <c r="F1253" s="317" t="s">
        <v>5277</v>
      </c>
      <c r="G1253" s="322" t="s">
        <v>3952</v>
      </c>
      <c r="H1253" s="325">
        <v>44278</v>
      </c>
      <c r="I1253" s="325" t="s">
        <v>354</v>
      </c>
      <c r="J1253" s="316"/>
    </row>
    <row r="1254" spans="1:10" s="333" customFormat="1" ht="34.35" customHeight="1" x14ac:dyDescent="0.25">
      <c r="A1254" s="317" t="s">
        <v>12096</v>
      </c>
      <c r="B1254" s="322" t="s">
        <v>354</v>
      </c>
      <c r="C1254" s="322" t="s">
        <v>2018</v>
      </c>
      <c r="D1254" s="322" t="s">
        <v>12095</v>
      </c>
      <c r="E1254" s="417">
        <v>24000</v>
      </c>
      <c r="F1254" s="317" t="s">
        <v>10979</v>
      </c>
      <c r="G1254" s="322" t="s">
        <v>3952</v>
      </c>
      <c r="H1254" s="325">
        <v>44274</v>
      </c>
      <c r="I1254" s="325" t="s">
        <v>354</v>
      </c>
      <c r="J1254" s="316"/>
    </row>
    <row r="1255" spans="1:10" s="333" customFormat="1" ht="34.35" customHeight="1" x14ac:dyDescent="0.25">
      <c r="A1255" s="317" t="s">
        <v>12094</v>
      </c>
      <c r="B1255" s="322" t="s">
        <v>354</v>
      </c>
      <c r="C1255" s="322" t="s">
        <v>2018</v>
      </c>
      <c r="D1255" s="322" t="s">
        <v>12093</v>
      </c>
      <c r="E1255" s="417">
        <v>24000</v>
      </c>
      <c r="F1255" s="317" t="s">
        <v>5274</v>
      </c>
      <c r="G1255" s="322" t="s">
        <v>3952</v>
      </c>
      <c r="H1255" s="325">
        <v>44278</v>
      </c>
      <c r="I1255" s="325" t="s">
        <v>354</v>
      </c>
      <c r="J1255" s="316"/>
    </row>
    <row r="1256" spans="1:10" s="333" customFormat="1" ht="34.35" customHeight="1" x14ac:dyDescent="0.25">
      <c r="A1256" s="317" t="s">
        <v>12092</v>
      </c>
      <c r="B1256" s="322" t="s">
        <v>354</v>
      </c>
      <c r="C1256" s="322" t="s">
        <v>2018</v>
      </c>
      <c r="D1256" s="322" t="s">
        <v>12091</v>
      </c>
      <c r="E1256" s="417">
        <v>24000</v>
      </c>
      <c r="F1256" s="317" t="s">
        <v>5268</v>
      </c>
      <c r="G1256" s="322" t="s">
        <v>3952</v>
      </c>
      <c r="H1256" s="325">
        <v>44278</v>
      </c>
      <c r="I1256" s="325" t="s">
        <v>354</v>
      </c>
      <c r="J1256" s="316"/>
    </row>
    <row r="1257" spans="1:10" s="333" customFormat="1" ht="34.35" customHeight="1" x14ac:dyDescent="0.25">
      <c r="A1257" s="317" t="s">
        <v>12090</v>
      </c>
      <c r="B1257" s="322" t="s">
        <v>354</v>
      </c>
      <c r="C1257" s="322" t="s">
        <v>2018</v>
      </c>
      <c r="D1257" s="322" t="s">
        <v>12089</v>
      </c>
      <c r="E1257" s="417">
        <v>24000</v>
      </c>
      <c r="F1257" s="317" t="s">
        <v>10976</v>
      </c>
      <c r="G1257" s="322" t="s">
        <v>3952</v>
      </c>
      <c r="H1257" s="325">
        <v>44278</v>
      </c>
      <c r="I1257" s="325" t="s">
        <v>354</v>
      </c>
      <c r="J1257" s="316"/>
    </row>
    <row r="1258" spans="1:10" s="333" customFormat="1" ht="34.35" customHeight="1" x14ac:dyDescent="0.25">
      <c r="A1258" s="317" t="s">
        <v>12088</v>
      </c>
      <c r="B1258" s="322" t="s">
        <v>354</v>
      </c>
      <c r="C1258" s="322" t="s">
        <v>2018</v>
      </c>
      <c r="D1258" s="322" t="s">
        <v>12087</v>
      </c>
      <c r="E1258" s="417">
        <v>24000</v>
      </c>
      <c r="F1258" s="317" t="s">
        <v>12086</v>
      </c>
      <c r="G1258" s="322" t="s">
        <v>3952</v>
      </c>
      <c r="H1258" s="325">
        <v>44261</v>
      </c>
      <c r="I1258" s="325" t="s">
        <v>354</v>
      </c>
      <c r="J1258" s="316"/>
    </row>
    <row r="1259" spans="1:10" s="333" customFormat="1" ht="34.35" customHeight="1" x14ac:dyDescent="0.25">
      <c r="A1259" s="317" t="s">
        <v>12085</v>
      </c>
      <c r="B1259" s="322" t="s">
        <v>354</v>
      </c>
      <c r="C1259" s="322" t="s">
        <v>2018</v>
      </c>
      <c r="D1259" s="322" t="s">
        <v>12084</v>
      </c>
      <c r="E1259" s="417">
        <v>24000</v>
      </c>
      <c r="F1259" s="317" t="s">
        <v>12083</v>
      </c>
      <c r="G1259" s="322" t="s">
        <v>3952</v>
      </c>
      <c r="H1259" s="325">
        <v>44280</v>
      </c>
      <c r="I1259" s="325" t="s">
        <v>354</v>
      </c>
      <c r="J1259" s="316"/>
    </row>
    <row r="1260" spans="1:10" s="333" customFormat="1" ht="34.35" customHeight="1" x14ac:dyDescent="0.25">
      <c r="A1260" s="317" t="s">
        <v>12082</v>
      </c>
      <c r="B1260" s="322" t="s">
        <v>354</v>
      </c>
      <c r="C1260" s="322" t="s">
        <v>2018</v>
      </c>
      <c r="D1260" s="322" t="s">
        <v>12081</v>
      </c>
      <c r="E1260" s="417">
        <v>35000</v>
      </c>
      <c r="F1260" s="317" t="s">
        <v>12080</v>
      </c>
      <c r="G1260" s="322" t="s">
        <v>3952</v>
      </c>
      <c r="H1260" s="325">
        <v>44264</v>
      </c>
      <c r="I1260" s="325" t="s">
        <v>354</v>
      </c>
      <c r="J1260" s="316"/>
    </row>
    <row r="1261" spans="1:10" s="333" customFormat="1" ht="34.35" customHeight="1" x14ac:dyDescent="0.25">
      <c r="A1261" s="317" t="s">
        <v>12079</v>
      </c>
      <c r="B1261" s="322" t="s">
        <v>354</v>
      </c>
      <c r="C1261" s="322" t="s">
        <v>2018</v>
      </c>
      <c r="D1261" s="322" t="s">
        <v>12078</v>
      </c>
      <c r="E1261" s="417">
        <v>24000</v>
      </c>
      <c r="F1261" s="317" t="s">
        <v>5259</v>
      </c>
      <c r="G1261" s="322" t="s">
        <v>3952</v>
      </c>
      <c r="H1261" s="325">
        <v>44279</v>
      </c>
      <c r="I1261" s="325" t="s">
        <v>354</v>
      </c>
      <c r="J1261" s="316"/>
    </row>
    <row r="1262" spans="1:10" s="333" customFormat="1" ht="34.35" customHeight="1" x14ac:dyDescent="0.25">
      <c r="A1262" s="317" t="s">
        <v>12077</v>
      </c>
      <c r="B1262" s="322" t="s">
        <v>354</v>
      </c>
      <c r="C1262" s="322" t="s">
        <v>2018</v>
      </c>
      <c r="D1262" s="322" t="s">
        <v>12076</v>
      </c>
      <c r="E1262" s="417">
        <v>24000</v>
      </c>
      <c r="F1262" s="317" t="s">
        <v>12075</v>
      </c>
      <c r="G1262" s="322" t="s">
        <v>3952</v>
      </c>
      <c r="H1262" s="325">
        <v>44279</v>
      </c>
      <c r="I1262" s="325" t="s">
        <v>354</v>
      </c>
      <c r="J1262" s="316"/>
    </row>
    <row r="1263" spans="1:10" s="333" customFormat="1" ht="34.35" customHeight="1" x14ac:dyDescent="0.25">
      <c r="A1263" s="317" t="s">
        <v>12074</v>
      </c>
      <c r="B1263" s="322" t="s">
        <v>354</v>
      </c>
      <c r="C1263" s="322" t="s">
        <v>2018</v>
      </c>
      <c r="D1263" s="322" t="s">
        <v>12073</v>
      </c>
      <c r="E1263" s="417">
        <v>24000</v>
      </c>
      <c r="F1263" s="317" t="s">
        <v>4167</v>
      </c>
      <c r="G1263" s="322" t="s">
        <v>3952</v>
      </c>
      <c r="H1263" s="325">
        <v>44275</v>
      </c>
      <c r="I1263" s="325" t="s">
        <v>354</v>
      </c>
      <c r="J1263" s="316"/>
    </row>
    <row r="1264" spans="1:10" s="333" customFormat="1" ht="34.35" customHeight="1" x14ac:dyDescent="0.25">
      <c r="A1264" s="317" t="s">
        <v>12072</v>
      </c>
      <c r="B1264" s="322" t="s">
        <v>354</v>
      </c>
      <c r="C1264" s="322" t="s">
        <v>2018</v>
      </c>
      <c r="D1264" s="322" t="s">
        <v>12071</v>
      </c>
      <c r="E1264" s="417">
        <v>30000</v>
      </c>
      <c r="F1264" s="317" t="s">
        <v>5339</v>
      </c>
      <c r="G1264" s="322" t="s">
        <v>3952</v>
      </c>
      <c r="H1264" s="325">
        <v>44263</v>
      </c>
      <c r="I1264" s="325" t="s">
        <v>354</v>
      </c>
      <c r="J1264" s="316"/>
    </row>
    <row r="1265" spans="1:10" s="333" customFormat="1" ht="34.35" customHeight="1" x14ac:dyDescent="0.25">
      <c r="A1265" s="317" t="s">
        <v>12070</v>
      </c>
      <c r="B1265" s="322" t="s">
        <v>354</v>
      </c>
      <c r="C1265" s="322" t="s">
        <v>2018</v>
      </c>
      <c r="D1265" s="322" t="s">
        <v>12069</v>
      </c>
      <c r="E1265" s="417">
        <v>24000</v>
      </c>
      <c r="F1265" s="317" t="s">
        <v>5245</v>
      </c>
      <c r="G1265" s="322" t="s">
        <v>3952</v>
      </c>
      <c r="H1265" s="325">
        <v>44273</v>
      </c>
      <c r="I1265" s="325" t="s">
        <v>354</v>
      </c>
      <c r="J1265" s="316"/>
    </row>
    <row r="1266" spans="1:10" s="333" customFormat="1" ht="34.35" customHeight="1" x14ac:dyDescent="0.25">
      <c r="A1266" s="317" t="s">
        <v>12068</v>
      </c>
      <c r="B1266" s="322" t="s">
        <v>354</v>
      </c>
      <c r="C1266" s="322" t="s">
        <v>2018</v>
      </c>
      <c r="D1266" s="322" t="s">
        <v>12067</v>
      </c>
      <c r="E1266" s="417">
        <v>24000</v>
      </c>
      <c r="F1266" s="317" t="s">
        <v>12066</v>
      </c>
      <c r="G1266" s="322" t="s">
        <v>3952</v>
      </c>
      <c r="H1266" s="325">
        <v>44281</v>
      </c>
      <c r="I1266" s="325" t="s">
        <v>354</v>
      </c>
      <c r="J1266" s="316"/>
    </row>
    <row r="1267" spans="1:10" s="333" customFormat="1" ht="34.35" customHeight="1" x14ac:dyDescent="0.25">
      <c r="A1267" s="317" t="s">
        <v>12065</v>
      </c>
      <c r="B1267" s="322" t="s">
        <v>354</v>
      </c>
      <c r="C1267" s="322" t="s">
        <v>2018</v>
      </c>
      <c r="D1267" s="322" t="s">
        <v>12064</v>
      </c>
      <c r="E1267" s="417">
        <v>24000</v>
      </c>
      <c r="F1267" s="317" t="s">
        <v>4619</v>
      </c>
      <c r="G1267" s="322" t="s">
        <v>3952</v>
      </c>
      <c r="H1267" s="325">
        <v>44259</v>
      </c>
      <c r="I1267" s="325" t="s">
        <v>354</v>
      </c>
      <c r="J1267" s="316"/>
    </row>
    <row r="1268" spans="1:10" s="333" customFormat="1" ht="34.35" customHeight="1" x14ac:dyDescent="0.25">
      <c r="A1268" s="317" t="s">
        <v>12063</v>
      </c>
      <c r="B1268" s="322" t="s">
        <v>354</v>
      </c>
      <c r="C1268" s="322" t="s">
        <v>2018</v>
      </c>
      <c r="D1268" s="322" t="s">
        <v>12062</v>
      </c>
      <c r="E1268" s="417">
        <v>35000</v>
      </c>
      <c r="F1268" s="317" t="s">
        <v>5236</v>
      </c>
      <c r="G1268" s="322" t="s">
        <v>3952</v>
      </c>
      <c r="H1268" s="325">
        <v>44263</v>
      </c>
      <c r="I1268" s="325" t="s">
        <v>354</v>
      </c>
      <c r="J1268" s="316"/>
    </row>
    <row r="1269" spans="1:10" s="333" customFormat="1" ht="34.35" customHeight="1" x14ac:dyDescent="0.25">
      <c r="A1269" s="317" t="s">
        <v>12061</v>
      </c>
      <c r="B1269" s="322" t="s">
        <v>354</v>
      </c>
      <c r="C1269" s="322" t="s">
        <v>2018</v>
      </c>
      <c r="D1269" s="322" t="s">
        <v>12060</v>
      </c>
      <c r="E1269" s="417">
        <v>20000</v>
      </c>
      <c r="F1269" s="317" t="s">
        <v>5312</v>
      </c>
      <c r="G1269" s="322" t="s">
        <v>3952</v>
      </c>
      <c r="H1269" s="325">
        <v>44259</v>
      </c>
      <c r="I1269" s="325" t="s">
        <v>354</v>
      </c>
      <c r="J1269" s="316"/>
    </row>
    <row r="1270" spans="1:10" s="333" customFormat="1" ht="34.35" customHeight="1" x14ac:dyDescent="0.25">
      <c r="A1270" s="317" t="s">
        <v>12059</v>
      </c>
      <c r="B1270" s="322" t="s">
        <v>354</v>
      </c>
      <c r="C1270" s="322" t="s">
        <v>2018</v>
      </c>
      <c r="D1270" s="322" t="s">
        <v>12058</v>
      </c>
      <c r="E1270" s="417">
        <v>20000</v>
      </c>
      <c r="F1270" s="317" t="s">
        <v>11076</v>
      </c>
      <c r="G1270" s="322" t="s">
        <v>3952</v>
      </c>
      <c r="H1270" s="325">
        <v>44267</v>
      </c>
      <c r="I1270" s="325" t="s">
        <v>354</v>
      </c>
      <c r="J1270" s="316"/>
    </row>
    <row r="1271" spans="1:10" s="333" customFormat="1" ht="34.35" customHeight="1" x14ac:dyDescent="0.25">
      <c r="A1271" s="317" t="s">
        <v>12057</v>
      </c>
      <c r="B1271" s="322" t="s">
        <v>354</v>
      </c>
      <c r="C1271" s="322" t="s">
        <v>2018</v>
      </c>
      <c r="D1271" s="322" t="s">
        <v>12056</v>
      </c>
      <c r="E1271" s="417">
        <v>32000</v>
      </c>
      <c r="F1271" s="317" t="s">
        <v>5230</v>
      </c>
      <c r="G1271" s="322" t="s">
        <v>3952</v>
      </c>
      <c r="H1271" s="325">
        <v>44286</v>
      </c>
      <c r="I1271" s="325" t="s">
        <v>354</v>
      </c>
      <c r="J1271" s="316"/>
    </row>
    <row r="1272" spans="1:10" s="333" customFormat="1" ht="34.35" customHeight="1" x14ac:dyDescent="0.25">
      <c r="A1272" s="317" t="s">
        <v>12055</v>
      </c>
      <c r="B1272" s="322" t="s">
        <v>354</v>
      </c>
      <c r="C1272" s="322" t="s">
        <v>2018</v>
      </c>
      <c r="D1272" s="322" t="s">
        <v>12054</v>
      </c>
      <c r="E1272" s="417">
        <v>22000</v>
      </c>
      <c r="F1272" s="317" t="s">
        <v>10256</v>
      </c>
      <c r="G1272" s="322" t="s">
        <v>3952</v>
      </c>
      <c r="H1272" s="325">
        <v>44273</v>
      </c>
      <c r="I1272" s="325" t="s">
        <v>354</v>
      </c>
      <c r="J1272" s="316"/>
    </row>
    <row r="1273" spans="1:10" s="333" customFormat="1" ht="34.35" customHeight="1" x14ac:dyDescent="0.25">
      <c r="A1273" s="317" t="s">
        <v>12053</v>
      </c>
      <c r="B1273" s="322" t="s">
        <v>354</v>
      </c>
      <c r="C1273" s="322" t="s">
        <v>2018</v>
      </c>
      <c r="D1273" s="322" t="s">
        <v>12052</v>
      </c>
      <c r="E1273" s="417">
        <v>24000</v>
      </c>
      <c r="F1273" s="317" t="s">
        <v>10954</v>
      </c>
      <c r="G1273" s="322" t="s">
        <v>3952</v>
      </c>
      <c r="H1273" s="325">
        <v>44275</v>
      </c>
      <c r="I1273" s="325" t="s">
        <v>354</v>
      </c>
      <c r="J1273" s="316"/>
    </row>
    <row r="1274" spans="1:10" s="333" customFormat="1" ht="34.35" customHeight="1" x14ac:dyDescent="0.25">
      <c r="A1274" s="317" t="s">
        <v>12051</v>
      </c>
      <c r="B1274" s="322" t="s">
        <v>354</v>
      </c>
      <c r="C1274" s="322" t="s">
        <v>2018</v>
      </c>
      <c r="D1274" s="322" t="s">
        <v>12050</v>
      </c>
      <c r="E1274" s="417">
        <v>24000</v>
      </c>
      <c r="F1274" s="317" t="s">
        <v>10951</v>
      </c>
      <c r="G1274" s="322" t="s">
        <v>3952</v>
      </c>
      <c r="H1274" s="325">
        <v>44279</v>
      </c>
      <c r="I1274" s="325" t="s">
        <v>354</v>
      </c>
      <c r="J1274" s="316"/>
    </row>
    <row r="1275" spans="1:10" s="333" customFormat="1" ht="34.35" customHeight="1" x14ac:dyDescent="0.25">
      <c r="A1275" s="317" t="s">
        <v>12049</v>
      </c>
      <c r="B1275" s="322" t="s">
        <v>354</v>
      </c>
      <c r="C1275" s="322" t="s">
        <v>2018</v>
      </c>
      <c r="D1275" s="322" t="s">
        <v>12048</v>
      </c>
      <c r="E1275" s="417">
        <v>18000</v>
      </c>
      <c r="F1275" s="317" t="s">
        <v>12047</v>
      </c>
      <c r="G1275" s="322" t="s">
        <v>3952</v>
      </c>
      <c r="H1275" s="325">
        <v>44285</v>
      </c>
      <c r="I1275" s="325" t="s">
        <v>354</v>
      </c>
      <c r="J1275" s="316"/>
    </row>
    <row r="1276" spans="1:10" s="333" customFormat="1" ht="34.35" customHeight="1" x14ac:dyDescent="0.25">
      <c r="A1276" s="317" t="s">
        <v>12046</v>
      </c>
      <c r="B1276" s="322" t="s">
        <v>354</v>
      </c>
      <c r="C1276" s="322" t="s">
        <v>2018</v>
      </c>
      <c r="D1276" s="322" t="s">
        <v>12045</v>
      </c>
      <c r="E1276" s="417">
        <v>24000</v>
      </c>
      <c r="F1276" s="317" t="s">
        <v>5218</v>
      </c>
      <c r="G1276" s="322" t="s">
        <v>3952</v>
      </c>
      <c r="H1276" s="325">
        <v>44280</v>
      </c>
      <c r="I1276" s="325" t="s">
        <v>354</v>
      </c>
      <c r="J1276" s="316"/>
    </row>
    <row r="1277" spans="1:10" s="333" customFormat="1" ht="34.35" customHeight="1" x14ac:dyDescent="0.25">
      <c r="A1277" s="317" t="s">
        <v>12044</v>
      </c>
      <c r="B1277" s="322" t="s">
        <v>354</v>
      </c>
      <c r="C1277" s="322" t="s">
        <v>2018</v>
      </c>
      <c r="D1277" s="322" t="s">
        <v>12043</v>
      </c>
      <c r="E1277" s="417">
        <v>24000</v>
      </c>
      <c r="F1277" s="317" t="s">
        <v>5215</v>
      </c>
      <c r="G1277" s="322" t="s">
        <v>3952</v>
      </c>
      <c r="H1277" s="325">
        <v>44278</v>
      </c>
      <c r="I1277" s="325" t="s">
        <v>354</v>
      </c>
      <c r="J1277" s="316"/>
    </row>
    <row r="1278" spans="1:10" s="333" customFormat="1" ht="34.35" customHeight="1" x14ac:dyDescent="0.25">
      <c r="A1278" s="317" t="s">
        <v>11140</v>
      </c>
      <c r="B1278" s="322" t="s">
        <v>354</v>
      </c>
      <c r="C1278" s="322" t="s">
        <v>2018</v>
      </c>
      <c r="D1278" s="322" t="s">
        <v>12042</v>
      </c>
      <c r="E1278" s="417">
        <v>22000</v>
      </c>
      <c r="F1278" s="317" t="s">
        <v>4155</v>
      </c>
      <c r="G1278" s="322" t="s">
        <v>3952</v>
      </c>
      <c r="H1278" s="325">
        <v>44280</v>
      </c>
      <c r="I1278" s="325" t="s">
        <v>354</v>
      </c>
      <c r="J1278" s="316"/>
    </row>
    <row r="1279" spans="1:10" s="333" customFormat="1" ht="34.35" customHeight="1" x14ac:dyDescent="0.25">
      <c r="A1279" s="317" t="s">
        <v>12041</v>
      </c>
      <c r="B1279" s="322" t="s">
        <v>354</v>
      </c>
      <c r="C1279" s="322" t="s">
        <v>2018</v>
      </c>
      <c r="D1279" s="322" t="s">
        <v>12040</v>
      </c>
      <c r="E1279" s="417">
        <v>18000</v>
      </c>
      <c r="F1279" s="317" t="s">
        <v>12039</v>
      </c>
      <c r="G1279" s="322" t="s">
        <v>3952</v>
      </c>
      <c r="H1279" s="325">
        <v>44286</v>
      </c>
      <c r="I1279" s="325" t="s">
        <v>354</v>
      </c>
      <c r="J1279" s="316"/>
    </row>
    <row r="1280" spans="1:10" s="333" customFormat="1" ht="34.35" customHeight="1" x14ac:dyDescent="0.25">
      <c r="A1280" s="317" t="s">
        <v>12038</v>
      </c>
      <c r="B1280" s="322" t="s">
        <v>354</v>
      </c>
      <c r="C1280" s="322" t="s">
        <v>2018</v>
      </c>
      <c r="D1280" s="322" t="s">
        <v>12037</v>
      </c>
      <c r="E1280" s="417">
        <v>18000</v>
      </c>
      <c r="F1280" s="317" t="s">
        <v>12036</v>
      </c>
      <c r="G1280" s="322" t="s">
        <v>3952</v>
      </c>
      <c r="H1280" s="325">
        <v>44277</v>
      </c>
      <c r="I1280" s="325" t="s">
        <v>354</v>
      </c>
      <c r="J1280" s="316"/>
    </row>
    <row r="1281" spans="1:10" s="333" customFormat="1" ht="34.35" customHeight="1" x14ac:dyDescent="0.25">
      <c r="A1281" s="317" t="s">
        <v>12035</v>
      </c>
      <c r="B1281" s="322" t="s">
        <v>354</v>
      </c>
      <c r="C1281" s="322" t="s">
        <v>2018</v>
      </c>
      <c r="D1281" s="322" t="s">
        <v>12034</v>
      </c>
      <c r="E1281" s="417">
        <v>24000</v>
      </c>
      <c r="F1281" s="317" t="s">
        <v>10942</v>
      </c>
      <c r="G1281" s="322" t="s">
        <v>3952</v>
      </c>
      <c r="H1281" s="325">
        <v>44278</v>
      </c>
      <c r="I1281" s="325" t="s">
        <v>354</v>
      </c>
      <c r="J1281" s="316"/>
    </row>
    <row r="1282" spans="1:10" s="333" customFormat="1" ht="34.35" customHeight="1" x14ac:dyDescent="0.25">
      <c r="A1282" s="317" t="s">
        <v>12033</v>
      </c>
      <c r="B1282" s="322" t="s">
        <v>354</v>
      </c>
      <c r="C1282" s="322" t="s">
        <v>2018</v>
      </c>
      <c r="D1282" s="322" t="s">
        <v>12032</v>
      </c>
      <c r="E1282" s="417">
        <v>24000</v>
      </c>
      <c r="F1282" s="317" t="s">
        <v>5212</v>
      </c>
      <c r="G1282" s="322" t="s">
        <v>3952</v>
      </c>
      <c r="H1282" s="325">
        <v>44279</v>
      </c>
      <c r="I1282" s="325" t="s">
        <v>354</v>
      </c>
      <c r="J1282" s="316"/>
    </row>
    <row r="1283" spans="1:10" s="333" customFormat="1" ht="34.35" customHeight="1" x14ac:dyDescent="0.25">
      <c r="A1283" s="317" t="s">
        <v>12031</v>
      </c>
      <c r="B1283" s="322" t="s">
        <v>354</v>
      </c>
      <c r="C1283" s="322" t="s">
        <v>2018</v>
      </c>
      <c r="D1283" s="322" t="s">
        <v>12030</v>
      </c>
      <c r="E1283" s="417">
        <v>27000</v>
      </c>
      <c r="F1283" s="317" t="s">
        <v>10582</v>
      </c>
      <c r="G1283" s="322" t="s">
        <v>3952</v>
      </c>
      <c r="H1283" s="325">
        <v>44261</v>
      </c>
      <c r="I1283" s="325" t="s">
        <v>354</v>
      </c>
      <c r="J1283" s="316"/>
    </row>
    <row r="1284" spans="1:10" s="333" customFormat="1" ht="34.35" customHeight="1" x14ac:dyDescent="0.25">
      <c r="A1284" s="317" t="s">
        <v>12029</v>
      </c>
      <c r="B1284" s="322" t="s">
        <v>354</v>
      </c>
      <c r="C1284" s="322" t="s">
        <v>2018</v>
      </c>
      <c r="D1284" s="322" t="s">
        <v>12028</v>
      </c>
      <c r="E1284" s="417">
        <v>35000</v>
      </c>
      <c r="F1284" s="317" t="s">
        <v>12027</v>
      </c>
      <c r="G1284" s="322" t="s">
        <v>3952</v>
      </c>
      <c r="H1284" s="325">
        <v>44263</v>
      </c>
      <c r="I1284" s="325" t="s">
        <v>354</v>
      </c>
      <c r="J1284" s="316"/>
    </row>
    <row r="1285" spans="1:10" s="333" customFormat="1" ht="34.35" customHeight="1" x14ac:dyDescent="0.25">
      <c r="A1285" s="317" t="s">
        <v>12026</v>
      </c>
      <c r="B1285" s="322" t="s">
        <v>354</v>
      </c>
      <c r="C1285" s="322" t="s">
        <v>2018</v>
      </c>
      <c r="D1285" s="322" t="s">
        <v>12025</v>
      </c>
      <c r="E1285" s="417">
        <v>35000</v>
      </c>
      <c r="F1285" s="317" t="s">
        <v>12024</v>
      </c>
      <c r="G1285" s="322" t="s">
        <v>3952</v>
      </c>
      <c r="H1285" s="325">
        <v>44263</v>
      </c>
      <c r="I1285" s="325" t="s">
        <v>354</v>
      </c>
      <c r="J1285" s="316"/>
    </row>
    <row r="1286" spans="1:10" s="333" customFormat="1" ht="34.35" customHeight="1" x14ac:dyDescent="0.25">
      <c r="A1286" s="317" t="s">
        <v>12023</v>
      </c>
      <c r="B1286" s="322" t="s">
        <v>354</v>
      </c>
      <c r="C1286" s="322" t="s">
        <v>2018</v>
      </c>
      <c r="D1286" s="322" t="s">
        <v>12022</v>
      </c>
      <c r="E1286" s="417">
        <v>24000</v>
      </c>
      <c r="F1286" s="317" t="s">
        <v>5188</v>
      </c>
      <c r="G1286" s="322" t="s">
        <v>3952</v>
      </c>
      <c r="H1286" s="325">
        <v>44278</v>
      </c>
      <c r="I1286" s="325" t="s">
        <v>354</v>
      </c>
      <c r="J1286" s="316"/>
    </row>
    <row r="1287" spans="1:10" s="333" customFormat="1" ht="34.35" customHeight="1" x14ac:dyDescent="0.25">
      <c r="A1287" s="317" t="s">
        <v>12021</v>
      </c>
      <c r="B1287" s="322" t="s">
        <v>354</v>
      </c>
      <c r="C1287" s="322" t="s">
        <v>2018</v>
      </c>
      <c r="D1287" s="322" t="s">
        <v>12020</v>
      </c>
      <c r="E1287" s="417">
        <v>30000</v>
      </c>
      <c r="F1287" s="317" t="s">
        <v>5298</v>
      </c>
      <c r="G1287" s="322" t="s">
        <v>3952</v>
      </c>
      <c r="H1287" s="325">
        <v>44263</v>
      </c>
      <c r="I1287" s="325" t="s">
        <v>354</v>
      </c>
      <c r="J1287" s="316"/>
    </row>
    <row r="1288" spans="1:10" s="333" customFormat="1" ht="34.35" customHeight="1" x14ac:dyDescent="0.25">
      <c r="A1288" s="317" t="s">
        <v>12019</v>
      </c>
      <c r="B1288" s="322" t="s">
        <v>354</v>
      </c>
      <c r="C1288" s="322" t="s">
        <v>2018</v>
      </c>
      <c r="D1288" s="322" t="s">
        <v>12018</v>
      </c>
      <c r="E1288" s="417">
        <v>18000</v>
      </c>
      <c r="F1288" s="317" t="s">
        <v>5295</v>
      </c>
      <c r="G1288" s="322" t="s">
        <v>3952</v>
      </c>
      <c r="H1288" s="325">
        <v>44274</v>
      </c>
      <c r="I1288" s="325" t="s">
        <v>354</v>
      </c>
      <c r="J1288" s="316"/>
    </row>
    <row r="1289" spans="1:10" s="333" customFormat="1" ht="34.35" customHeight="1" x14ac:dyDescent="0.25">
      <c r="A1289" s="317" t="s">
        <v>12017</v>
      </c>
      <c r="B1289" s="322" t="s">
        <v>354</v>
      </c>
      <c r="C1289" s="322" t="s">
        <v>2018</v>
      </c>
      <c r="D1289" s="322" t="s">
        <v>12016</v>
      </c>
      <c r="E1289" s="417">
        <v>24000</v>
      </c>
      <c r="F1289" s="317" t="s">
        <v>12015</v>
      </c>
      <c r="G1289" s="322" t="s">
        <v>3952</v>
      </c>
      <c r="H1289" s="325">
        <v>44279</v>
      </c>
      <c r="I1289" s="325" t="s">
        <v>354</v>
      </c>
      <c r="J1289" s="316"/>
    </row>
    <row r="1290" spans="1:10" s="333" customFormat="1" ht="34.35" customHeight="1" x14ac:dyDescent="0.25">
      <c r="A1290" s="317" t="s">
        <v>12014</v>
      </c>
      <c r="B1290" s="322" t="s">
        <v>354</v>
      </c>
      <c r="C1290" s="322" t="s">
        <v>2018</v>
      </c>
      <c r="D1290" s="322" t="s">
        <v>12013</v>
      </c>
      <c r="E1290" s="417">
        <v>24000</v>
      </c>
      <c r="F1290" s="317" t="s">
        <v>12012</v>
      </c>
      <c r="G1290" s="322" t="s">
        <v>3952</v>
      </c>
      <c r="H1290" s="325">
        <v>44263</v>
      </c>
      <c r="I1290" s="325" t="s">
        <v>354</v>
      </c>
      <c r="J1290" s="316"/>
    </row>
    <row r="1291" spans="1:10" s="333" customFormat="1" ht="34.35" customHeight="1" x14ac:dyDescent="0.25">
      <c r="A1291" s="317" t="s">
        <v>12011</v>
      </c>
      <c r="B1291" s="322" t="s">
        <v>354</v>
      </c>
      <c r="C1291" s="322" t="s">
        <v>2018</v>
      </c>
      <c r="D1291" s="322" t="s">
        <v>12010</v>
      </c>
      <c r="E1291" s="417">
        <v>18000</v>
      </c>
      <c r="F1291" s="317" t="s">
        <v>5173</v>
      </c>
      <c r="G1291" s="322" t="s">
        <v>3952</v>
      </c>
      <c r="H1291" s="325">
        <v>44278</v>
      </c>
      <c r="I1291" s="325" t="s">
        <v>354</v>
      </c>
      <c r="J1291" s="316"/>
    </row>
    <row r="1292" spans="1:10" s="333" customFormat="1" ht="34.35" customHeight="1" x14ac:dyDescent="0.25">
      <c r="A1292" s="317" t="s">
        <v>12009</v>
      </c>
      <c r="B1292" s="322" t="s">
        <v>354</v>
      </c>
      <c r="C1292" s="322" t="s">
        <v>2018</v>
      </c>
      <c r="D1292" s="322" t="s">
        <v>12008</v>
      </c>
      <c r="E1292" s="417">
        <v>20000</v>
      </c>
      <c r="F1292" s="317" t="s">
        <v>10574</v>
      </c>
      <c r="G1292" s="322" t="s">
        <v>3952</v>
      </c>
      <c r="H1292" s="325">
        <v>44259</v>
      </c>
      <c r="I1292" s="325" t="s">
        <v>354</v>
      </c>
      <c r="J1292" s="316"/>
    </row>
    <row r="1293" spans="1:10" s="333" customFormat="1" ht="34.35" customHeight="1" x14ac:dyDescent="0.25">
      <c r="A1293" s="317" t="s">
        <v>12007</v>
      </c>
      <c r="B1293" s="322" t="s">
        <v>354</v>
      </c>
      <c r="C1293" s="322" t="s">
        <v>2018</v>
      </c>
      <c r="D1293" s="322" t="s">
        <v>12006</v>
      </c>
      <c r="E1293" s="417">
        <v>18000</v>
      </c>
      <c r="F1293" s="317" t="s">
        <v>5164</v>
      </c>
      <c r="G1293" s="322" t="s">
        <v>3952</v>
      </c>
      <c r="H1293" s="325">
        <v>44280</v>
      </c>
      <c r="I1293" s="325" t="s">
        <v>354</v>
      </c>
      <c r="J1293" s="316"/>
    </row>
    <row r="1294" spans="1:10" s="333" customFormat="1" ht="34.35" customHeight="1" x14ac:dyDescent="0.25">
      <c r="A1294" s="317" t="s">
        <v>12005</v>
      </c>
      <c r="B1294" s="322" t="s">
        <v>354</v>
      </c>
      <c r="C1294" s="322" t="s">
        <v>2018</v>
      </c>
      <c r="D1294" s="322" t="s">
        <v>12004</v>
      </c>
      <c r="E1294" s="417">
        <v>18000</v>
      </c>
      <c r="F1294" s="317" t="s">
        <v>5161</v>
      </c>
      <c r="G1294" s="322" t="s">
        <v>3952</v>
      </c>
      <c r="H1294" s="325">
        <v>44280</v>
      </c>
      <c r="I1294" s="325" t="s">
        <v>354</v>
      </c>
      <c r="J1294" s="316"/>
    </row>
    <row r="1295" spans="1:10" s="333" customFormat="1" ht="34.35" customHeight="1" x14ac:dyDescent="0.25">
      <c r="A1295" s="317" t="s">
        <v>12003</v>
      </c>
      <c r="B1295" s="322" t="s">
        <v>354</v>
      </c>
      <c r="C1295" s="322" t="s">
        <v>2018</v>
      </c>
      <c r="D1295" s="322" t="s">
        <v>12002</v>
      </c>
      <c r="E1295" s="417">
        <v>18000</v>
      </c>
      <c r="F1295" s="317" t="s">
        <v>12001</v>
      </c>
      <c r="G1295" s="322" t="s">
        <v>3952</v>
      </c>
      <c r="H1295" s="325">
        <v>44279</v>
      </c>
      <c r="I1295" s="325" t="s">
        <v>354</v>
      </c>
      <c r="J1295" s="316"/>
    </row>
    <row r="1296" spans="1:10" s="333" customFormat="1" ht="34.35" customHeight="1" x14ac:dyDescent="0.25">
      <c r="A1296" s="317" t="s">
        <v>12000</v>
      </c>
      <c r="B1296" s="322" t="s">
        <v>354</v>
      </c>
      <c r="C1296" s="322" t="s">
        <v>2018</v>
      </c>
      <c r="D1296" s="322" t="s">
        <v>11999</v>
      </c>
      <c r="E1296" s="417">
        <v>18000</v>
      </c>
      <c r="F1296" s="317" t="s">
        <v>5155</v>
      </c>
      <c r="G1296" s="322" t="s">
        <v>3952</v>
      </c>
      <c r="H1296" s="325">
        <v>44280</v>
      </c>
      <c r="I1296" s="325" t="s">
        <v>354</v>
      </c>
      <c r="J1296" s="316"/>
    </row>
    <row r="1297" spans="1:10" s="333" customFormat="1" ht="34.35" customHeight="1" x14ac:dyDescent="0.25">
      <c r="A1297" s="317" t="s">
        <v>11998</v>
      </c>
      <c r="B1297" s="322" t="s">
        <v>354</v>
      </c>
      <c r="C1297" s="322" t="s">
        <v>2018</v>
      </c>
      <c r="D1297" s="322" t="s">
        <v>11997</v>
      </c>
      <c r="E1297" s="417">
        <v>22000</v>
      </c>
      <c r="F1297" s="317" t="s">
        <v>10571</v>
      </c>
      <c r="G1297" s="322" t="s">
        <v>3952</v>
      </c>
      <c r="H1297" s="325">
        <v>44258</v>
      </c>
      <c r="I1297" s="325" t="s">
        <v>354</v>
      </c>
      <c r="J1297" s="316"/>
    </row>
    <row r="1298" spans="1:10" s="333" customFormat="1" ht="34.35" customHeight="1" x14ac:dyDescent="0.25">
      <c r="A1298" s="317" t="s">
        <v>11996</v>
      </c>
      <c r="B1298" s="322" t="s">
        <v>354</v>
      </c>
      <c r="C1298" s="322" t="s">
        <v>2018</v>
      </c>
      <c r="D1298" s="322" t="s">
        <v>11995</v>
      </c>
      <c r="E1298" s="417">
        <v>24000</v>
      </c>
      <c r="F1298" s="317" t="s">
        <v>5136</v>
      </c>
      <c r="G1298" s="322" t="s">
        <v>3952</v>
      </c>
      <c r="H1298" s="325">
        <v>44278</v>
      </c>
      <c r="I1298" s="325" t="s">
        <v>354</v>
      </c>
      <c r="J1298" s="316"/>
    </row>
    <row r="1299" spans="1:10" s="333" customFormat="1" ht="34.35" customHeight="1" x14ac:dyDescent="0.25">
      <c r="A1299" s="317" t="s">
        <v>11994</v>
      </c>
      <c r="B1299" s="322" t="s">
        <v>354</v>
      </c>
      <c r="C1299" s="322" t="s">
        <v>2018</v>
      </c>
      <c r="D1299" s="322" t="s">
        <v>11993</v>
      </c>
      <c r="E1299" s="417">
        <v>18000</v>
      </c>
      <c r="F1299" s="317" t="s">
        <v>5133</v>
      </c>
      <c r="G1299" s="322" t="s">
        <v>3952</v>
      </c>
      <c r="H1299" s="325">
        <v>44278</v>
      </c>
      <c r="I1299" s="325" t="s">
        <v>354</v>
      </c>
      <c r="J1299" s="316"/>
    </row>
    <row r="1300" spans="1:10" s="333" customFormat="1" ht="34.35" customHeight="1" x14ac:dyDescent="0.25">
      <c r="A1300" s="317" t="s">
        <v>11992</v>
      </c>
      <c r="B1300" s="322" t="s">
        <v>354</v>
      </c>
      <c r="C1300" s="322" t="s">
        <v>2018</v>
      </c>
      <c r="D1300" s="322" t="s">
        <v>11991</v>
      </c>
      <c r="E1300" s="417">
        <v>18000</v>
      </c>
      <c r="F1300" s="317" t="s">
        <v>5130</v>
      </c>
      <c r="G1300" s="322" t="s">
        <v>3952</v>
      </c>
      <c r="H1300" s="325">
        <v>44277</v>
      </c>
      <c r="I1300" s="325" t="s">
        <v>354</v>
      </c>
      <c r="J1300" s="316"/>
    </row>
    <row r="1301" spans="1:10" s="333" customFormat="1" ht="34.35" customHeight="1" x14ac:dyDescent="0.25">
      <c r="A1301" s="317" t="s">
        <v>11990</v>
      </c>
      <c r="B1301" s="322" t="s">
        <v>354</v>
      </c>
      <c r="C1301" s="322" t="s">
        <v>2018</v>
      </c>
      <c r="D1301" s="322" t="s">
        <v>11989</v>
      </c>
      <c r="E1301" s="417">
        <v>18000</v>
      </c>
      <c r="F1301" s="317" t="s">
        <v>5127</v>
      </c>
      <c r="G1301" s="322" t="s">
        <v>3952</v>
      </c>
      <c r="H1301" s="325">
        <v>44278</v>
      </c>
      <c r="I1301" s="325" t="s">
        <v>354</v>
      </c>
      <c r="J1301" s="316"/>
    </row>
    <row r="1302" spans="1:10" s="333" customFormat="1" ht="34.35" customHeight="1" x14ac:dyDescent="0.25">
      <c r="A1302" s="317" t="s">
        <v>11988</v>
      </c>
      <c r="B1302" s="322" t="s">
        <v>354</v>
      </c>
      <c r="C1302" s="322" t="s">
        <v>2018</v>
      </c>
      <c r="D1302" s="322" t="s">
        <v>11987</v>
      </c>
      <c r="E1302" s="417">
        <v>18000</v>
      </c>
      <c r="F1302" s="317" t="s">
        <v>5124</v>
      </c>
      <c r="G1302" s="322" t="s">
        <v>3952</v>
      </c>
      <c r="H1302" s="325">
        <v>44285</v>
      </c>
      <c r="I1302" s="325" t="s">
        <v>354</v>
      </c>
      <c r="J1302" s="316"/>
    </row>
    <row r="1303" spans="1:10" s="333" customFormat="1" ht="34.35" customHeight="1" x14ac:dyDescent="0.25">
      <c r="A1303" s="317" t="s">
        <v>11986</v>
      </c>
      <c r="B1303" s="322" t="s">
        <v>354</v>
      </c>
      <c r="C1303" s="322" t="s">
        <v>2018</v>
      </c>
      <c r="D1303" s="322" t="s">
        <v>11985</v>
      </c>
      <c r="E1303" s="417">
        <v>18000</v>
      </c>
      <c r="F1303" s="317" t="s">
        <v>10560</v>
      </c>
      <c r="G1303" s="322" t="s">
        <v>3952</v>
      </c>
      <c r="H1303" s="325">
        <v>44278</v>
      </c>
      <c r="I1303" s="325" t="s">
        <v>354</v>
      </c>
      <c r="J1303" s="316"/>
    </row>
    <row r="1304" spans="1:10" s="333" customFormat="1" ht="34.35" customHeight="1" x14ac:dyDescent="0.25">
      <c r="A1304" s="317" t="s">
        <v>11984</v>
      </c>
      <c r="B1304" s="322" t="s">
        <v>354</v>
      </c>
      <c r="C1304" s="322" t="s">
        <v>2018</v>
      </c>
      <c r="D1304" s="322" t="s">
        <v>11983</v>
      </c>
      <c r="E1304" s="417">
        <v>28000</v>
      </c>
      <c r="F1304" s="317" t="s">
        <v>5116</v>
      </c>
      <c r="G1304" s="322" t="s">
        <v>3952</v>
      </c>
      <c r="H1304" s="325">
        <v>44261</v>
      </c>
      <c r="I1304" s="325" t="s">
        <v>354</v>
      </c>
      <c r="J1304" s="316"/>
    </row>
    <row r="1305" spans="1:10" s="333" customFormat="1" ht="34.35" customHeight="1" x14ac:dyDescent="0.25">
      <c r="A1305" s="317" t="s">
        <v>11982</v>
      </c>
      <c r="B1305" s="322" t="s">
        <v>354</v>
      </c>
      <c r="C1305" s="322" t="s">
        <v>2018</v>
      </c>
      <c r="D1305" s="322" t="s">
        <v>11981</v>
      </c>
      <c r="E1305" s="417">
        <v>18000</v>
      </c>
      <c r="F1305" s="317" t="s">
        <v>11980</v>
      </c>
      <c r="G1305" s="322" t="s">
        <v>3952</v>
      </c>
      <c r="H1305" s="325">
        <v>44277</v>
      </c>
      <c r="I1305" s="325" t="s">
        <v>354</v>
      </c>
      <c r="J1305" s="316"/>
    </row>
    <row r="1306" spans="1:10" s="333" customFormat="1" ht="34.35" customHeight="1" x14ac:dyDescent="0.25">
      <c r="A1306" s="317" t="s">
        <v>11979</v>
      </c>
      <c r="B1306" s="322" t="s">
        <v>354</v>
      </c>
      <c r="C1306" s="322" t="s">
        <v>2018</v>
      </c>
      <c r="D1306" s="322" t="s">
        <v>11978</v>
      </c>
      <c r="E1306" s="417">
        <v>24000</v>
      </c>
      <c r="F1306" s="317" t="s">
        <v>11977</v>
      </c>
      <c r="G1306" s="322" t="s">
        <v>3952</v>
      </c>
      <c r="H1306" s="325">
        <v>44278</v>
      </c>
      <c r="I1306" s="325" t="s">
        <v>354</v>
      </c>
      <c r="J1306" s="316"/>
    </row>
    <row r="1307" spans="1:10" s="333" customFormat="1" ht="34.35" customHeight="1" x14ac:dyDescent="0.25">
      <c r="A1307" s="317" t="s">
        <v>11976</v>
      </c>
      <c r="B1307" s="322" t="s">
        <v>354</v>
      </c>
      <c r="C1307" s="322" t="s">
        <v>2018</v>
      </c>
      <c r="D1307" s="322" t="s">
        <v>11975</v>
      </c>
      <c r="E1307" s="417">
        <v>24000</v>
      </c>
      <c r="F1307" s="317" t="s">
        <v>10905</v>
      </c>
      <c r="G1307" s="322" t="s">
        <v>3952</v>
      </c>
      <c r="H1307" s="325">
        <v>44280</v>
      </c>
      <c r="I1307" s="325" t="s">
        <v>354</v>
      </c>
      <c r="J1307" s="316"/>
    </row>
    <row r="1308" spans="1:10" s="333" customFormat="1" ht="34.35" customHeight="1" x14ac:dyDescent="0.25">
      <c r="A1308" s="317" t="s">
        <v>11974</v>
      </c>
      <c r="B1308" s="322" t="s">
        <v>354</v>
      </c>
      <c r="C1308" s="322" t="s">
        <v>2018</v>
      </c>
      <c r="D1308" s="322" t="s">
        <v>11973</v>
      </c>
      <c r="E1308" s="417">
        <v>18000</v>
      </c>
      <c r="F1308" s="317" t="s">
        <v>10902</v>
      </c>
      <c r="G1308" s="322" t="s">
        <v>3952</v>
      </c>
      <c r="H1308" s="325">
        <v>44278</v>
      </c>
      <c r="I1308" s="325" t="s">
        <v>354</v>
      </c>
      <c r="J1308" s="316"/>
    </row>
    <row r="1309" spans="1:10" s="333" customFormat="1" ht="34.35" customHeight="1" x14ac:dyDescent="0.25">
      <c r="A1309" s="317" t="s">
        <v>11972</v>
      </c>
      <c r="B1309" s="322" t="s">
        <v>354</v>
      </c>
      <c r="C1309" s="322" t="s">
        <v>2018</v>
      </c>
      <c r="D1309" s="322" t="s">
        <v>11971</v>
      </c>
      <c r="E1309" s="417">
        <v>24000</v>
      </c>
      <c r="F1309" s="317" t="s">
        <v>10543</v>
      </c>
      <c r="G1309" s="322" t="s">
        <v>3952</v>
      </c>
      <c r="H1309" s="325">
        <v>44279</v>
      </c>
      <c r="I1309" s="325" t="s">
        <v>354</v>
      </c>
      <c r="J1309" s="316"/>
    </row>
    <row r="1310" spans="1:10" s="333" customFormat="1" ht="34.35" customHeight="1" x14ac:dyDescent="0.25">
      <c r="A1310" s="317" t="s">
        <v>11970</v>
      </c>
      <c r="B1310" s="322" t="s">
        <v>354</v>
      </c>
      <c r="C1310" s="322" t="s">
        <v>2018</v>
      </c>
      <c r="D1310" s="322" t="s">
        <v>11969</v>
      </c>
      <c r="E1310" s="417">
        <v>18000</v>
      </c>
      <c r="F1310" s="317" t="s">
        <v>11968</v>
      </c>
      <c r="G1310" s="322" t="s">
        <v>3952</v>
      </c>
      <c r="H1310" s="325">
        <v>44279</v>
      </c>
      <c r="I1310" s="325" t="s">
        <v>354</v>
      </c>
      <c r="J1310" s="316"/>
    </row>
    <row r="1311" spans="1:10" s="333" customFormat="1" ht="34.35" customHeight="1" x14ac:dyDescent="0.25">
      <c r="A1311" s="317" t="s">
        <v>11967</v>
      </c>
      <c r="B1311" s="322" t="s">
        <v>354</v>
      </c>
      <c r="C1311" s="322" t="s">
        <v>2018</v>
      </c>
      <c r="D1311" s="322" t="s">
        <v>11966</v>
      </c>
      <c r="E1311" s="417">
        <v>35000</v>
      </c>
      <c r="F1311" s="317" t="s">
        <v>5360</v>
      </c>
      <c r="G1311" s="322" t="s">
        <v>3952</v>
      </c>
      <c r="H1311" s="325">
        <v>44264</v>
      </c>
      <c r="I1311" s="325" t="s">
        <v>354</v>
      </c>
      <c r="J1311" s="316"/>
    </row>
    <row r="1312" spans="1:10" s="333" customFormat="1" ht="34.35" customHeight="1" x14ac:dyDescent="0.25">
      <c r="A1312" s="317" t="s">
        <v>11965</v>
      </c>
      <c r="B1312" s="322" t="s">
        <v>354</v>
      </c>
      <c r="C1312" s="322" t="s">
        <v>2018</v>
      </c>
      <c r="D1312" s="322" t="s">
        <v>11964</v>
      </c>
      <c r="E1312" s="417">
        <v>18000</v>
      </c>
      <c r="F1312" s="317" t="s">
        <v>10888</v>
      </c>
      <c r="G1312" s="322" t="s">
        <v>3952</v>
      </c>
      <c r="H1312" s="325">
        <v>44278</v>
      </c>
      <c r="I1312" s="325" t="s">
        <v>354</v>
      </c>
      <c r="J1312" s="316"/>
    </row>
    <row r="1313" spans="1:10" s="333" customFormat="1" ht="34.35" customHeight="1" x14ac:dyDescent="0.25">
      <c r="A1313" s="317" t="s">
        <v>11963</v>
      </c>
      <c r="B1313" s="322" t="s">
        <v>354</v>
      </c>
      <c r="C1313" s="322" t="s">
        <v>2018</v>
      </c>
      <c r="D1313" s="322" t="s">
        <v>11962</v>
      </c>
      <c r="E1313" s="417">
        <v>20000</v>
      </c>
      <c r="F1313" s="317" t="s">
        <v>11961</v>
      </c>
      <c r="G1313" s="322" t="s">
        <v>3952</v>
      </c>
      <c r="H1313" s="325">
        <v>44264</v>
      </c>
      <c r="I1313" s="325" t="s">
        <v>354</v>
      </c>
      <c r="J1313" s="316"/>
    </row>
    <row r="1314" spans="1:10" s="333" customFormat="1" ht="34.35" customHeight="1" x14ac:dyDescent="0.25">
      <c r="A1314" s="317" t="s">
        <v>11960</v>
      </c>
      <c r="B1314" s="322" t="s">
        <v>354</v>
      </c>
      <c r="C1314" s="322" t="s">
        <v>2018</v>
      </c>
      <c r="D1314" s="322" t="s">
        <v>11959</v>
      </c>
      <c r="E1314" s="417">
        <v>20000</v>
      </c>
      <c r="F1314" s="317" t="s">
        <v>4590</v>
      </c>
      <c r="G1314" s="322" t="s">
        <v>3952</v>
      </c>
      <c r="H1314" s="325">
        <v>44280</v>
      </c>
      <c r="I1314" s="325" t="s">
        <v>354</v>
      </c>
      <c r="J1314" s="316"/>
    </row>
    <row r="1315" spans="1:10" s="333" customFormat="1" ht="34.35" customHeight="1" x14ac:dyDescent="0.25">
      <c r="A1315" s="317" t="s">
        <v>11958</v>
      </c>
      <c r="B1315" s="322" t="s">
        <v>354</v>
      </c>
      <c r="C1315" s="322" t="s">
        <v>2018</v>
      </c>
      <c r="D1315" s="322" t="s">
        <v>11957</v>
      </c>
      <c r="E1315" s="417">
        <v>24000</v>
      </c>
      <c r="F1315" s="317" t="s">
        <v>11956</v>
      </c>
      <c r="G1315" s="322" t="s">
        <v>3952</v>
      </c>
      <c r="H1315" s="325">
        <v>44281</v>
      </c>
      <c r="I1315" s="325" t="s">
        <v>354</v>
      </c>
      <c r="J1315" s="316"/>
    </row>
    <row r="1316" spans="1:10" s="333" customFormat="1" ht="34.35" customHeight="1" x14ac:dyDescent="0.25">
      <c r="A1316" s="317" t="s">
        <v>11955</v>
      </c>
      <c r="B1316" s="322" t="s">
        <v>354</v>
      </c>
      <c r="C1316" s="322" t="s">
        <v>2018</v>
      </c>
      <c r="D1316" s="322" t="s">
        <v>11954</v>
      </c>
      <c r="E1316" s="417">
        <v>24000</v>
      </c>
      <c r="F1316" s="317" t="s">
        <v>5107</v>
      </c>
      <c r="G1316" s="322" t="s">
        <v>3952</v>
      </c>
      <c r="H1316" s="325">
        <v>44274</v>
      </c>
      <c r="I1316" s="325" t="s">
        <v>354</v>
      </c>
      <c r="J1316" s="316"/>
    </row>
    <row r="1317" spans="1:10" s="333" customFormat="1" ht="34.35" customHeight="1" x14ac:dyDescent="0.25">
      <c r="A1317" s="317" t="s">
        <v>11953</v>
      </c>
      <c r="B1317" s="322" t="s">
        <v>354</v>
      </c>
      <c r="C1317" s="322" t="s">
        <v>2018</v>
      </c>
      <c r="D1317" s="322" t="s">
        <v>11952</v>
      </c>
      <c r="E1317" s="417">
        <v>35000</v>
      </c>
      <c r="F1317" s="317" t="s">
        <v>10228</v>
      </c>
      <c r="G1317" s="322" t="s">
        <v>3952</v>
      </c>
      <c r="H1317" s="325">
        <v>44281</v>
      </c>
      <c r="I1317" s="325" t="s">
        <v>354</v>
      </c>
      <c r="J1317" s="316"/>
    </row>
    <row r="1318" spans="1:10" s="333" customFormat="1" ht="34.35" customHeight="1" x14ac:dyDescent="0.25">
      <c r="A1318" s="317" t="s">
        <v>11951</v>
      </c>
      <c r="B1318" s="322" t="s">
        <v>354</v>
      </c>
      <c r="C1318" s="322" t="s">
        <v>2018</v>
      </c>
      <c r="D1318" s="322" t="s">
        <v>11950</v>
      </c>
      <c r="E1318" s="417">
        <v>24000</v>
      </c>
      <c r="F1318" s="317" t="s">
        <v>11949</v>
      </c>
      <c r="G1318" s="322" t="s">
        <v>3952</v>
      </c>
      <c r="H1318" s="325">
        <v>44275</v>
      </c>
      <c r="I1318" s="325" t="s">
        <v>354</v>
      </c>
      <c r="J1318" s="316"/>
    </row>
    <row r="1319" spans="1:10" s="333" customFormat="1" ht="34.35" customHeight="1" x14ac:dyDescent="0.25">
      <c r="A1319" s="317" t="s">
        <v>11948</v>
      </c>
      <c r="B1319" s="322" t="s">
        <v>354</v>
      </c>
      <c r="C1319" s="322" t="s">
        <v>2018</v>
      </c>
      <c r="D1319" s="322" t="s">
        <v>11947</v>
      </c>
      <c r="E1319" s="417">
        <v>18000</v>
      </c>
      <c r="F1319" s="317" t="s">
        <v>10534</v>
      </c>
      <c r="G1319" s="322" t="s">
        <v>3952</v>
      </c>
      <c r="H1319" s="325">
        <v>44278</v>
      </c>
      <c r="I1319" s="325" t="s">
        <v>354</v>
      </c>
      <c r="J1319" s="316"/>
    </row>
    <row r="1320" spans="1:10" s="333" customFormat="1" ht="34.35" customHeight="1" x14ac:dyDescent="0.25">
      <c r="A1320" s="317" t="s">
        <v>11946</v>
      </c>
      <c r="B1320" s="322" t="s">
        <v>354</v>
      </c>
      <c r="C1320" s="322" t="s">
        <v>2018</v>
      </c>
      <c r="D1320" s="322" t="s">
        <v>11945</v>
      </c>
      <c r="E1320" s="417">
        <v>24000</v>
      </c>
      <c r="F1320" s="317" t="s">
        <v>10882</v>
      </c>
      <c r="G1320" s="322" t="s">
        <v>3952</v>
      </c>
      <c r="H1320" s="325">
        <v>44275</v>
      </c>
      <c r="I1320" s="325" t="s">
        <v>354</v>
      </c>
      <c r="J1320" s="316"/>
    </row>
    <row r="1321" spans="1:10" s="333" customFormat="1" ht="34.35" customHeight="1" x14ac:dyDescent="0.25">
      <c r="A1321" s="317" t="s">
        <v>11944</v>
      </c>
      <c r="B1321" s="322" t="s">
        <v>354</v>
      </c>
      <c r="C1321" s="322" t="s">
        <v>2018</v>
      </c>
      <c r="D1321" s="322" t="s">
        <v>11943</v>
      </c>
      <c r="E1321" s="417">
        <v>24000</v>
      </c>
      <c r="F1321" s="317" t="s">
        <v>10879</v>
      </c>
      <c r="G1321" s="322" t="s">
        <v>3952</v>
      </c>
      <c r="H1321" s="325">
        <v>44274</v>
      </c>
      <c r="I1321" s="325" t="s">
        <v>354</v>
      </c>
      <c r="J1321" s="316"/>
    </row>
    <row r="1322" spans="1:10" s="333" customFormat="1" ht="34.35" customHeight="1" x14ac:dyDescent="0.25">
      <c r="A1322" s="317" t="s">
        <v>11942</v>
      </c>
      <c r="B1322" s="322" t="s">
        <v>354</v>
      </c>
      <c r="C1322" s="322" t="s">
        <v>2018</v>
      </c>
      <c r="D1322" s="322" t="s">
        <v>11941</v>
      </c>
      <c r="E1322" s="417">
        <v>18000</v>
      </c>
      <c r="F1322" s="317" t="s">
        <v>11940</v>
      </c>
      <c r="G1322" s="322" t="s">
        <v>3952</v>
      </c>
      <c r="H1322" s="325">
        <v>44286</v>
      </c>
      <c r="I1322" s="325" t="s">
        <v>354</v>
      </c>
      <c r="J1322" s="316"/>
    </row>
    <row r="1323" spans="1:10" s="333" customFormat="1" ht="34.35" customHeight="1" x14ac:dyDescent="0.25">
      <c r="A1323" s="317" t="s">
        <v>11939</v>
      </c>
      <c r="B1323" s="322" t="s">
        <v>354</v>
      </c>
      <c r="C1323" s="322" t="s">
        <v>2018</v>
      </c>
      <c r="D1323" s="322" t="s">
        <v>11938</v>
      </c>
      <c r="E1323" s="417">
        <v>35000</v>
      </c>
      <c r="F1323" s="317" t="s">
        <v>5330</v>
      </c>
      <c r="G1323" s="322" t="s">
        <v>3952</v>
      </c>
      <c r="H1323" s="325">
        <v>44264</v>
      </c>
      <c r="I1323" s="325" t="s">
        <v>354</v>
      </c>
      <c r="J1323" s="316"/>
    </row>
    <row r="1324" spans="1:10" s="333" customFormat="1" ht="34.35" customHeight="1" x14ac:dyDescent="0.25">
      <c r="A1324" s="317" t="s">
        <v>11937</v>
      </c>
      <c r="B1324" s="322" t="s">
        <v>354</v>
      </c>
      <c r="C1324" s="322" t="s">
        <v>2018</v>
      </c>
      <c r="D1324" s="322" t="s">
        <v>11936</v>
      </c>
      <c r="E1324" s="417">
        <v>18000</v>
      </c>
      <c r="F1324" s="317" t="s">
        <v>5095</v>
      </c>
      <c r="G1324" s="322" t="s">
        <v>3952</v>
      </c>
      <c r="H1324" s="325">
        <v>44277</v>
      </c>
      <c r="I1324" s="325" t="s">
        <v>354</v>
      </c>
      <c r="J1324" s="316"/>
    </row>
    <row r="1325" spans="1:10" s="333" customFormat="1" ht="34.35" customHeight="1" x14ac:dyDescent="0.25">
      <c r="A1325" s="317" t="s">
        <v>11935</v>
      </c>
      <c r="B1325" s="322" t="s">
        <v>354</v>
      </c>
      <c r="C1325" s="322" t="s">
        <v>2018</v>
      </c>
      <c r="D1325" s="322" t="s">
        <v>11934</v>
      </c>
      <c r="E1325" s="417">
        <v>24000</v>
      </c>
      <c r="F1325" s="317" t="s">
        <v>5086</v>
      </c>
      <c r="G1325" s="322" t="s">
        <v>3952</v>
      </c>
      <c r="H1325" s="325">
        <v>44278</v>
      </c>
      <c r="I1325" s="325" t="s">
        <v>354</v>
      </c>
      <c r="J1325" s="316"/>
    </row>
    <row r="1326" spans="1:10" s="333" customFormat="1" ht="34.35" customHeight="1" x14ac:dyDescent="0.25">
      <c r="A1326" s="317" t="s">
        <v>11933</v>
      </c>
      <c r="B1326" s="322" t="s">
        <v>354</v>
      </c>
      <c r="C1326" s="322" t="s">
        <v>2018</v>
      </c>
      <c r="D1326" s="322" t="s">
        <v>11932</v>
      </c>
      <c r="E1326" s="417">
        <v>24000</v>
      </c>
      <c r="F1326" s="317" t="s">
        <v>11931</v>
      </c>
      <c r="G1326" s="322" t="s">
        <v>3952</v>
      </c>
      <c r="H1326" s="325">
        <v>44278</v>
      </c>
      <c r="I1326" s="325" t="s">
        <v>354</v>
      </c>
      <c r="J1326" s="316"/>
    </row>
    <row r="1327" spans="1:10" s="333" customFormat="1" ht="34.35" customHeight="1" x14ac:dyDescent="0.25">
      <c r="A1327" s="317" t="s">
        <v>11930</v>
      </c>
      <c r="B1327" s="322" t="s">
        <v>354</v>
      </c>
      <c r="C1327" s="322" t="s">
        <v>2018</v>
      </c>
      <c r="D1327" s="322" t="s">
        <v>11929</v>
      </c>
      <c r="E1327" s="417">
        <v>18000</v>
      </c>
      <c r="F1327" s="317" t="s">
        <v>10531</v>
      </c>
      <c r="G1327" s="322" t="s">
        <v>3952</v>
      </c>
      <c r="H1327" s="325">
        <v>44273</v>
      </c>
      <c r="I1327" s="325" t="s">
        <v>354</v>
      </c>
      <c r="J1327" s="316"/>
    </row>
    <row r="1328" spans="1:10" s="333" customFormat="1" ht="34.35" customHeight="1" x14ac:dyDescent="0.25">
      <c r="A1328" s="317" t="s">
        <v>11928</v>
      </c>
      <c r="B1328" s="322" t="s">
        <v>354</v>
      </c>
      <c r="C1328" s="322" t="s">
        <v>2018</v>
      </c>
      <c r="D1328" s="322" t="s">
        <v>11927</v>
      </c>
      <c r="E1328" s="417">
        <v>18000</v>
      </c>
      <c r="F1328" s="317" t="s">
        <v>11926</v>
      </c>
      <c r="G1328" s="322" t="s">
        <v>3952</v>
      </c>
      <c r="H1328" s="325">
        <v>44285</v>
      </c>
      <c r="I1328" s="325" t="s">
        <v>354</v>
      </c>
      <c r="J1328" s="316"/>
    </row>
    <row r="1329" spans="1:10" s="333" customFormat="1" ht="34.35" customHeight="1" x14ac:dyDescent="0.25">
      <c r="A1329" s="317" t="s">
        <v>11925</v>
      </c>
      <c r="B1329" s="322" t="s">
        <v>354</v>
      </c>
      <c r="C1329" s="322" t="s">
        <v>2018</v>
      </c>
      <c r="D1329" s="322" t="s">
        <v>11924</v>
      </c>
      <c r="E1329" s="417">
        <v>24000</v>
      </c>
      <c r="F1329" s="317" t="s">
        <v>5079</v>
      </c>
      <c r="G1329" s="322" t="s">
        <v>3952</v>
      </c>
      <c r="H1329" s="325">
        <v>44277</v>
      </c>
      <c r="I1329" s="325" t="s">
        <v>354</v>
      </c>
      <c r="J1329" s="316"/>
    </row>
    <row r="1330" spans="1:10" s="333" customFormat="1" ht="34.35" customHeight="1" x14ac:dyDescent="0.25">
      <c r="A1330" s="317" t="s">
        <v>11923</v>
      </c>
      <c r="B1330" s="322" t="s">
        <v>354</v>
      </c>
      <c r="C1330" s="322" t="s">
        <v>2018</v>
      </c>
      <c r="D1330" s="322" t="s">
        <v>11922</v>
      </c>
      <c r="E1330" s="417">
        <v>24000</v>
      </c>
      <c r="F1330" s="317" t="s">
        <v>11921</v>
      </c>
      <c r="G1330" s="322" t="s">
        <v>3952</v>
      </c>
      <c r="H1330" s="325">
        <v>44273</v>
      </c>
      <c r="I1330" s="325" t="s">
        <v>354</v>
      </c>
      <c r="J1330" s="316"/>
    </row>
    <row r="1331" spans="1:10" s="333" customFormat="1" ht="34.35" customHeight="1" x14ac:dyDescent="0.25">
      <c r="A1331" s="317" t="s">
        <v>11920</v>
      </c>
      <c r="B1331" s="322" t="s">
        <v>354</v>
      </c>
      <c r="C1331" s="322" t="s">
        <v>2018</v>
      </c>
      <c r="D1331" s="322" t="s">
        <v>11919</v>
      </c>
      <c r="E1331" s="417">
        <v>24000</v>
      </c>
      <c r="F1331" s="317" t="s">
        <v>5076</v>
      </c>
      <c r="G1331" s="322" t="s">
        <v>3952</v>
      </c>
      <c r="H1331" s="325">
        <v>44274</v>
      </c>
      <c r="I1331" s="325" t="s">
        <v>354</v>
      </c>
      <c r="J1331" s="316"/>
    </row>
    <row r="1332" spans="1:10" s="333" customFormat="1" ht="34.35" customHeight="1" x14ac:dyDescent="0.25">
      <c r="A1332" s="317" t="s">
        <v>11918</v>
      </c>
      <c r="B1332" s="322" t="s">
        <v>354</v>
      </c>
      <c r="C1332" s="322" t="s">
        <v>2018</v>
      </c>
      <c r="D1332" s="322" t="s">
        <v>11917</v>
      </c>
      <c r="E1332" s="417">
        <v>35000</v>
      </c>
      <c r="F1332" s="317" t="s">
        <v>5073</v>
      </c>
      <c r="G1332" s="322" t="s">
        <v>3952</v>
      </c>
      <c r="H1332" s="325">
        <v>44263</v>
      </c>
      <c r="I1332" s="325" t="s">
        <v>354</v>
      </c>
      <c r="J1332" s="316"/>
    </row>
    <row r="1333" spans="1:10" s="333" customFormat="1" ht="34.35" customHeight="1" x14ac:dyDescent="0.25">
      <c r="A1333" s="317" t="s">
        <v>11916</v>
      </c>
      <c r="B1333" s="322" t="s">
        <v>354</v>
      </c>
      <c r="C1333" s="322" t="s">
        <v>2018</v>
      </c>
      <c r="D1333" s="322" t="s">
        <v>11915</v>
      </c>
      <c r="E1333" s="417">
        <v>24000</v>
      </c>
      <c r="F1333" s="317" t="s">
        <v>5070</v>
      </c>
      <c r="G1333" s="322" t="s">
        <v>3952</v>
      </c>
      <c r="H1333" s="325">
        <v>44273</v>
      </c>
      <c r="I1333" s="325" t="s">
        <v>354</v>
      </c>
      <c r="J1333" s="316"/>
    </row>
    <row r="1334" spans="1:10" s="333" customFormat="1" ht="34.35" customHeight="1" x14ac:dyDescent="0.25">
      <c r="A1334" s="317" t="s">
        <v>11914</v>
      </c>
      <c r="B1334" s="322" t="s">
        <v>354</v>
      </c>
      <c r="C1334" s="322" t="s">
        <v>2018</v>
      </c>
      <c r="D1334" s="322" t="s">
        <v>11913</v>
      </c>
      <c r="E1334" s="417">
        <v>24000</v>
      </c>
      <c r="F1334" s="317" t="s">
        <v>10141</v>
      </c>
      <c r="G1334" s="322" t="s">
        <v>3952</v>
      </c>
      <c r="H1334" s="325">
        <v>44285</v>
      </c>
      <c r="I1334" s="325" t="s">
        <v>354</v>
      </c>
      <c r="J1334" s="316"/>
    </row>
    <row r="1335" spans="1:10" s="333" customFormat="1" ht="34.35" customHeight="1" x14ac:dyDescent="0.25">
      <c r="A1335" s="317" t="s">
        <v>11912</v>
      </c>
      <c r="B1335" s="322" t="s">
        <v>354</v>
      </c>
      <c r="C1335" s="322" t="s">
        <v>2018</v>
      </c>
      <c r="D1335" s="322" t="s">
        <v>11911</v>
      </c>
      <c r="E1335" s="417">
        <v>18000</v>
      </c>
      <c r="F1335" s="317" t="s">
        <v>5067</v>
      </c>
      <c r="G1335" s="322" t="s">
        <v>3952</v>
      </c>
      <c r="H1335" s="325">
        <v>44274</v>
      </c>
      <c r="I1335" s="325" t="s">
        <v>354</v>
      </c>
      <c r="J1335" s="316"/>
    </row>
    <row r="1336" spans="1:10" s="333" customFormat="1" ht="34.35" customHeight="1" x14ac:dyDescent="0.25">
      <c r="A1336" s="317" t="s">
        <v>11910</v>
      </c>
      <c r="B1336" s="322" t="s">
        <v>354</v>
      </c>
      <c r="C1336" s="322" t="s">
        <v>2018</v>
      </c>
      <c r="D1336" s="322" t="s">
        <v>11909</v>
      </c>
      <c r="E1336" s="417">
        <v>20000</v>
      </c>
      <c r="F1336" s="317" t="s">
        <v>11908</v>
      </c>
      <c r="G1336" s="322" t="s">
        <v>3952</v>
      </c>
      <c r="H1336" s="325">
        <v>44279</v>
      </c>
      <c r="I1336" s="325" t="s">
        <v>354</v>
      </c>
      <c r="J1336" s="316"/>
    </row>
    <row r="1337" spans="1:10" s="333" customFormat="1" ht="34.35" customHeight="1" x14ac:dyDescent="0.25">
      <c r="A1337" s="317" t="s">
        <v>11907</v>
      </c>
      <c r="B1337" s="322" t="s">
        <v>354</v>
      </c>
      <c r="C1337" s="322" t="s">
        <v>2018</v>
      </c>
      <c r="D1337" s="322" t="s">
        <v>11906</v>
      </c>
      <c r="E1337" s="417">
        <v>24000</v>
      </c>
      <c r="F1337" s="317" t="s">
        <v>5064</v>
      </c>
      <c r="G1337" s="322" t="s">
        <v>3952</v>
      </c>
      <c r="H1337" s="325">
        <v>44274</v>
      </c>
      <c r="I1337" s="325" t="s">
        <v>354</v>
      </c>
      <c r="J1337" s="316"/>
    </row>
    <row r="1338" spans="1:10" s="333" customFormat="1" ht="34.35" customHeight="1" x14ac:dyDescent="0.25">
      <c r="A1338" s="317" t="s">
        <v>11905</v>
      </c>
      <c r="B1338" s="322" t="s">
        <v>354</v>
      </c>
      <c r="C1338" s="322" t="s">
        <v>2018</v>
      </c>
      <c r="D1338" s="322" t="s">
        <v>11904</v>
      </c>
      <c r="E1338" s="417">
        <v>18000</v>
      </c>
      <c r="F1338" s="317" t="s">
        <v>5055</v>
      </c>
      <c r="G1338" s="322" t="s">
        <v>3952</v>
      </c>
      <c r="H1338" s="325">
        <v>44277</v>
      </c>
      <c r="I1338" s="325" t="s">
        <v>354</v>
      </c>
      <c r="J1338" s="316"/>
    </row>
    <row r="1339" spans="1:10" s="333" customFormat="1" ht="34.35" customHeight="1" x14ac:dyDescent="0.25">
      <c r="A1339" s="317" t="s">
        <v>11903</v>
      </c>
      <c r="B1339" s="322" t="s">
        <v>354</v>
      </c>
      <c r="C1339" s="322" t="s">
        <v>2018</v>
      </c>
      <c r="D1339" s="322" t="s">
        <v>11902</v>
      </c>
      <c r="E1339" s="417">
        <v>24000</v>
      </c>
      <c r="F1339" s="317" t="s">
        <v>11901</v>
      </c>
      <c r="G1339" s="322" t="s">
        <v>3952</v>
      </c>
      <c r="H1339" s="325">
        <v>44281</v>
      </c>
      <c r="I1339" s="325" t="s">
        <v>354</v>
      </c>
      <c r="J1339" s="316"/>
    </row>
    <row r="1340" spans="1:10" s="333" customFormat="1" ht="34.35" customHeight="1" x14ac:dyDescent="0.25">
      <c r="A1340" s="317" t="s">
        <v>11900</v>
      </c>
      <c r="B1340" s="322" t="s">
        <v>354</v>
      </c>
      <c r="C1340" s="322" t="s">
        <v>2018</v>
      </c>
      <c r="D1340" s="322" t="s">
        <v>11899</v>
      </c>
      <c r="E1340" s="417">
        <v>24000</v>
      </c>
      <c r="F1340" s="317" t="s">
        <v>5049</v>
      </c>
      <c r="G1340" s="322" t="s">
        <v>3952</v>
      </c>
      <c r="H1340" s="325">
        <v>44278</v>
      </c>
      <c r="I1340" s="325" t="s">
        <v>354</v>
      </c>
      <c r="J1340" s="316"/>
    </row>
    <row r="1341" spans="1:10" s="333" customFormat="1" ht="34.35" customHeight="1" x14ac:dyDescent="0.25">
      <c r="A1341" s="317" t="s">
        <v>11898</v>
      </c>
      <c r="B1341" s="322" t="s">
        <v>354</v>
      </c>
      <c r="C1341" s="322" t="s">
        <v>2018</v>
      </c>
      <c r="D1341" s="322" t="s">
        <v>11897</v>
      </c>
      <c r="E1341" s="417">
        <v>24000</v>
      </c>
      <c r="F1341" s="317" t="s">
        <v>11896</v>
      </c>
      <c r="G1341" s="322" t="s">
        <v>3952</v>
      </c>
      <c r="H1341" s="325">
        <v>44278</v>
      </c>
      <c r="I1341" s="325" t="s">
        <v>354</v>
      </c>
      <c r="J1341" s="316"/>
    </row>
    <row r="1342" spans="1:10" s="333" customFormat="1" ht="34.35" customHeight="1" x14ac:dyDescent="0.25">
      <c r="A1342" s="317" t="s">
        <v>11895</v>
      </c>
      <c r="B1342" s="322" t="s">
        <v>354</v>
      </c>
      <c r="C1342" s="322" t="s">
        <v>2018</v>
      </c>
      <c r="D1342" s="322" t="s">
        <v>11894</v>
      </c>
      <c r="E1342" s="417">
        <v>18000</v>
      </c>
      <c r="F1342" s="317" t="s">
        <v>5036</v>
      </c>
      <c r="G1342" s="322" t="s">
        <v>3952</v>
      </c>
      <c r="H1342" s="325">
        <v>44277</v>
      </c>
      <c r="I1342" s="325" t="s">
        <v>354</v>
      </c>
      <c r="J1342" s="316"/>
    </row>
    <row r="1343" spans="1:10" s="333" customFormat="1" ht="34.35" customHeight="1" x14ac:dyDescent="0.25">
      <c r="A1343" s="317" t="s">
        <v>11893</v>
      </c>
      <c r="B1343" s="322" t="s">
        <v>354</v>
      </c>
      <c r="C1343" s="322" t="s">
        <v>2018</v>
      </c>
      <c r="D1343" s="322" t="s">
        <v>11892</v>
      </c>
      <c r="E1343" s="417">
        <v>18000</v>
      </c>
      <c r="F1343" s="317" t="s">
        <v>5033</v>
      </c>
      <c r="G1343" s="322" t="s">
        <v>3952</v>
      </c>
      <c r="H1343" s="325">
        <v>44279</v>
      </c>
      <c r="I1343" s="325" t="s">
        <v>354</v>
      </c>
      <c r="J1343" s="316"/>
    </row>
    <row r="1344" spans="1:10" s="333" customFormat="1" ht="34.35" customHeight="1" x14ac:dyDescent="0.25">
      <c r="A1344" s="317" t="s">
        <v>11891</v>
      </c>
      <c r="B1344" s="322" t="s">
        <v>354</v>
      </c>
      <c r="C1344" s="322" t="s">
        <v>2018</v>
      </c>
      <c r="D1344" s="322" t="s">
        <v>11890</v>
      </c>
      <c r="E1344" s="417">
        <v>24000</v>
      </c>
      <c r="F1344" s="317" t="s">
        <v>5027</v>
      </c>
      <c r="G1344" s="322" t="s">
        <v>3952</v>
      </c>
      <c r="H1344" s="325">
        <v>44278</v>
      </c>
      <c r="I1344" s="325" t="s">
        <v>354</v>
      </c>
      <c r="J1344" s="316"/>
    </row>
    <row r="1345" spans="1:10" s="333" customFormat="1" ht="34.35" customHeight="1" x14ac:dyDescent="0.25">
      <c r="A1345" s="317" t="s">
        <v>11889</v>
      </c>
      <c r="B1345" s="322" t="s">
        <v>354</v>
      </c>
      <c r="C1345" s="322" t="s">
        <v>2018</v>
      </c>
      <c r="D1345" s="322" t="s">
        <v>11888</v>
      </c>
      <c r="E1345" s="417">
        <v>18000</v>
      </c>
      <c r="F1345" s="317" t="s">
        <v>11887</v>
      </c>
      <c r="G1345" s="322" t="s">
        <v>3952</v>
      </c>
      <c r="H1345" s="325">
        <v>44279</v>
      </c>
      <c r="I1345" s="325" t="s">
        <v>354</v>
      </c>
      <c r="J1345" s="316"/>
    </row>
    <row r="1346" spans="1:10" s="333" customFormat="1" ht="34.35" customHeight="1" x14ac:dyDescent="0.25">
      <c r="A1346" s="317" t="s">
        <v>11886</v>
      </c>
      <c r="B1346" s="322" t="s">
        <v>354</v>
      </c>
      <c r="C1346" s="322" t="s">
        <v>2018</v>
      </c>
      <c r="D1346" s="322" t="s">
        <v>11885</v>
      </c>
      <c r="E1346" s="417">
        <v>18000</v>
      </c>
      <c r="F1346" s="317" t="s">
        <v>5024</v>
      </c>
      <c r="G1346" s="322" t="s">
        <v>3952</v>
      </c>
      <c r="H1346" s="325">
        <v>44279</v>
      </c>
      <c r="I1346" s="325" t="s">
        <v>354</v>
      </c>
      <c r="J1346" s="316"/>
    </row>
    <row r="1347" spans="1:10" s="333" customFormat="1" ht="34.35" customHeight="1" x14ac:dyDescent="0.25">
      <c r="A1347" s="317" t="s">
        <v>11884</v>
      </c>
      <c r="B1347" s="322" t="s">
        <v>354</v>
      </c>
      <c r="C1347" s="322" t="s">
        <v>2018</v>
      </c>
      <c r="D1347" s="322" t="s">
        <v>11883</v>
      </c>
      <c r="E1347" s="417">
        <v>18000</v>
      </c>
      <c r="F1347" s="317" t="s">
        <v>5015</v>
      </c>
      <c r="G1347" s="322" t="s">
        <v>3952</v>
      </c>
      <c r="H1347" s="325">
        <v>44281</v>
      </c>
      <c r="I1347" s="325" t="s">
        <v>354</v>
      </c>
      <c r="J1347" s="316"/>
    </row>
    <row r="1348" spans="1:10" s="333" customFormat="1" ht="34.35" customHeight="1" x14ac:dyDescent="0.25">
      <c r="A1348" s="317" t="s">
        <v>11882</v>
      </c>
      <c r="B1348" s="322" t="s">
        <v>354</v>
      </c>
      <c r="C1348" s="322" t="s">
        <v>2018</v>
      </c>
      <c r="D1348" s="322" t="s">
        <v>11881</v>
      </c>
      <c r="E1348" s="417">
        <v>18000</v>
      </c>
      <c r="F1348" s="317" t="s">
        <v>5012</v>
      </c>
      <c r="G1348" s="322" t="s">
        <v>3952</v>
      </c>
      <c r="H1348" s="325">
        <v>44284</v>
      </c>
      <c r="I1348" s="325" t="s">
        <v>354</v>
      </c>
      <c r="J1348" s="316"/>
    </row>
    <row r="1349" spans="1:10" s="333" customFormat="1" ht="34.35" customHeight="1" x14ac:dyDescent="0.25">
      <c r="A1349" s="317" t="s">
        <v>11880</v>
      </c>
      <c r="B1349" s="322" t="s">
        <v>354</v>
      </c>
      <c r="C1349" s="322" t="s">
        <v>2018</v>
      </c>
      <c r="D1349" s="322" t="s">
        <v>11879</v>
      </c>
      <c r="E1349" s="417">
        <v>18000</v>
      </c>
      <c r="F1349" s="317" t="s">
        <v>5003</v>
      </c>
      <c r="G1349" s="322" t="s">
        <v>3952</v>
      </c>
      <c r="H1349" s="325">
        <v>44277</v>
      </c>
      <c r="I1349" s="325" t="s">
        <v>354</v>
      </c>
      <c r="J1349" s="316"/>
    </row>
    <row r="1350" spans="1:10" s="333" customFormat="1" ht="34.35" customHeight="1" x14ac:dyDescent="0.25">
      <c r="A1350" s="317" t="s">
        <v>11878</v>
      </c>
      <c r="B1350" s="322" t="s">
        <v>354</v>
      </c>
      <c r="C1350" s="322" t="s">
        <v>2018</v>
      </c>
      <c r="D1350" s="322" t="s">
        <v>11877</v>
      </c>
      <c r="E1350" s="417">
        <v>28000</v>
      </c>
      <c r="F1350" s="317" t="s">
        <v>5000</v>
      </c>
      <c r="G1350" s="322" t="s">
        <v>3952</v>
      </c>
      <c r="H1350" s="325">
        <v>44263</v>
      </c>
      <c r="I1350" s="325" t="s">
        <v>354</v>
      </c>
      <c r="J1350" s="316"/>
    </row>
    <row r="1351" spans="1:10" s="333" customFormat="1" ht="34.35" customHeight="1" x14ac:dyDescent="0.25">
      <c r="A1351" s="317" t="s">
        <v>11876</v>
      </c>
      <c r="B1351" s="322" t="s">
        <v>354</v>
      </c>
      <c r="C1351" s="322" t="s">
        <v>2018</v>
      </c>
      <c r="D1351" s="322" t="s">
        <v>11875</v>
      </c>
      <c r="E1351" s="417">
        <v>18000</v>
      </c>
      <c r="F1351" s="317" t="s">
        <v>4997</v>
      </c>
      <c r="G1351" s="322" t="s">
        <v>3952</v>
      </c>
      <c r="H1351" s="325">
        <v>44278</v>
      </c>
      <c r="I1351" s="325" t="s">
        <v>354</v>
      </c>
      <c r="J1351" s="316"/>
    </row>
    <row r="1352" spans="1:10" s="333" customFormat="1" ht="34.35" customHeight="1" x14ac:dyDescent="0.25">
      <c r="A1352" s="317" t="s">
        <v>11874</v>
      </c>
      <c r="B1352" s="322" t="s">
        <v>354</v>
      </c>
      <c r="C1352" s="322" t="s">
        <v>2018</v>
      </c>
      <c r="D1352" s="322" t="s">
        <v>11873</v>
      </c>
      <c r="E1352" s="417">
        <v>21000</v>
      </c>
      <c r="F1352" s="317" t="s">
        <v>4570</v>
      </c>
      <c r="G1352" s="322" t="s">
        <v>3952</v>
      </c>
      <c r="H1352" s="325">
        <v>44274</v>
      </c>
      <c r="I1352" s="325" t="s">
        <v>354</v>
      </c>
      <c r="J1352" s="316"/>
    </row>
    <row r="1353" spans="1:10" s="333" customFormat="1" ht="34.35" customHeight="1" x14ac:dyDescent="0.25">
      <c r="A1353" s="317" t="s">
        <v>11872</v>
      </c>
      <c r="B1353" s="322" t="s">
        <v>354</v>
      </c>
      <c r="C1353" s="322" t="s">
        <v>2018</v>
      </c>
      <c r="D1353" s="322" t="s">
        <v>11871</v>
      </c>
      <c r="E1353" s="417">
        <v>18000</v>
      </c>
      <c r="F1353" s="317" t="s">
        <v>11870</v>
      </c>
      <c r="G1353" s="322" t="s">
        <v>3952</v>
      </c>
      <c r="H1353" s="325">
        <v>44280</v>
      </c>
      <c r="I1353" s="325" t="s">
        <v>354</v>
      </c>
      <c r="J1353" s="316"/>
    </row>
    <row r="1354" spans="1:10" s="333" customFormat="1" ht="34.35" customHeight="1" x14ac:dyDescent="0.25">
      <c r="A1354" s="317" t="s">
        <v>11869</v>
      </c>
      <c r="B1354" s="322" t="s">
        <v>354</v>
      </c>
      <c r="C1354" s="322" t="s">
        <v>2018</v>
      </c>
      <c r="D1354" s="322" t="s">
        <v>11868</v>
      </c>
      <c r="E1354" s="417">
        <v>24000</v>
      </c>
      <c r="F1354" s="317" t="s">
        <v>11867</v>
      </c>
      <c r="G1354" s="322" t="s">
        <v>3952</v>
      </c>
      <c r="H1354" s="325">
        <v>44278</v>
      </c>
      <c r="I1354" s="325" t="s">
        <v>354</v>
      </c>
      <c r="J1354" s="316"/>
    </row>
    <row r="1355" spans="1:10" s="333" customFormat="1" ht="34.35" customHeight="1" x14ac:dyDescent="0.25">
      <c r="A1355" s="317" t="s">
        <v>11866</v>
      </c>
      <c r="B1355" s="322" t="s">
        <v>354</v>
      </c>
      <c r="C1355" s="322" t="s">
        <v>2018</v>
      </c>
      <c r="D1355" s="322" t="s">
        <v>11865</v>
      </c>
      <c r="E1355" s="417">
        <v>18000</v>
      </c>
      <c r="F1355" s="317" t="s">
        <v>4994</v>
      </c>
      <c r="G1355" s="322" t="s">
        <v>3952</v>
      </c>
      <c r="H1355" s="325">
        <v>44279</v>
      </c>
      <c r="I1355" s="325" t="s">
        <v>354</v>
      </c>
      <c r="J1355" s="316"/>
    </row>
    <row r="1356" spans="1:10" s="333" customFormat="1" ht="34.35" customHeight="1" x14ac:dyDescent="0.25">
      <c r="A1356" s="317" t="s">
        <v>11864</v>
      </c>
      <c r="B1356" s="322" t="s">
        <v>354</v>
      </c>
      <c r="C1356" s="322" t="s">
        <v>2018</v>
      </c>
      <c r="D1356" s="322" t="s">
        <v>11863</v>
      </c>
      <c r="E1356" s="417">
        <v>18000</v>
      </c>
      <c r="F1356" s="317" t="s">
        <v>11862</v>
      </c>
      <c r="G1356" s="322" t="s">
        <v>3952</v>
      </c>
      <c r="H1356" s="325">
        <v>44284</v>
      </c>
      <c r="I1356" s="325" t="s">
        <v>354</v>
      </c>
      <c r="J1356" s="316"/>
    </row>
    <row r="1357" spans="1:10" s="333" customFormat="1" ht="34.35" customHeight="1" x14ac:dyDescent="0.25">
      <c r="A1357" s="317" t="s">
        <v>11861</v>
      </c>
      <c r="B1357" s="322" t="s">
        <v>354</v>
      </c>
      <c r="C1357" s="322" t="s">
        <v>2018</v>
      </c>
      <c r="D1357" s="322" t="s">
        <v>11860</v>
      </c>
      <c r="E1357" s="417">
        <v>35000</v>
      </c>
      <c r="F1357" s="317" t="s">
        <v>10845</v>
      </c>
      <c r="G1357" s="322" t="s">
        <v>3952</v>
      </c>
      <c r="H1357" s="325">
        <v>44263</v>
      </c>
      <c r="I1357" s="325" t="s">
        <v>354</v>
      </c>
      <c r="J1357" s="316"/>
    </row>
    <row r="1358" spans="1:10" s="333" customFormat="1" ht="34.35" customHeight="1" x14ac:dyDescent="0.25">
      <c r="A1358" s="317" t="s">
        <v>11859</v>
      </c>
      <c r="B1358" s="322" t="s">
        <v>354</v>
      </c>
      <c r="C1358" s="322" t="s">
        <v>2018</v>
      </c>
      <c r="D1358" s="322" t="s">
        <v>11858</v>
      </c>
      <c r="E1358" s="417">
        <v>24000</v>
      </c>
      <c r="F1358" s="317" t="s">
        <v>10842</v>
      </c>
      <c r="G1358" s="322" t="s">
        <v>3952</v>
      </c>
      <c r="H1358" s="325">
        <v>44261</v>
      </c>
      <c r="I1358" s="325" t="s">
        <v>354</v>
      </c>
      <c r="J1358" s="316"/>
    </row>
    <row r="1359" spans="1:10" s="333" customFormat="1" ht="34.35" customHeight="1" x14ac:dyDescent="0.25">
      <c r="A1359" s="317" t="s">
        <v>11857</v>
      </c>
      <c r="B1359" s="322" t="s">
        <v>354</v>
      </c>
      <c r="C1359" s="322" t="s">
        <v>2018</v>
      </c>
      <c r="D1359" s="322" t="s">
        <v>11856</v>
      </c>
      <c r="E1359" s="417">
        <v>18000</v>
      </c>
      <c r="F1359" s="317" t="s">
        <v>11855</v>
      </c>
      <c r="G1359" s="322" t="s">
        <v>3952</v>
      </c>
      <c r="H1359" s="325">
        <v>44278</v>
      </c>
      <c r="I1359" s="325" t="s">
        <v>354</v>
      </c>
      <c r="J1359" s="316"/>
    </row>
    <row r="1360" spans="1:10" s="333" customFormat="1" ht="34.35" customHeight="1" x14ac:dyDescent="0.25">
      <c r="A1360" s="317" t="s">
        <v>11854</v>
      </c>
      <c r="B1360" s="322" t="s">
        <v>354</v>
      </c>
      <c r="C1360" s="322" t="s">
        <v>2018</v>
      </c>
      <c r="D1360" s="322" t="s">
        <v>11853</v>
      </c>
      <c r="E1360" s="417">
        <v>18000</v>
      </c>
      <c r="F1360" s="317" t="s">
        <v>4985</v>
      </c>
      <c r="G1360" s="322" t="s">
        <v>3952</v>
      </c>
      <c r="H1360" s="325">
        <v>44277</v>
      </c>
      <c r="I1360" s="325" t="s">
        <v>354</v>
      </c>
      <c r="J1360" s="316"/>
    </row>
    <row r="1361" spans="1:10" s="333" customFormat="1" ht="34.35" customHeight="1" x14ac:dyDescent="0.25">
      <c r="A1361" s="317" t="s">
        <v>11852</v>
      </c>
      <c r="B1361" s="322" t="s">
        <v>354</v>
      </c>
      <c r="C1361" s="322" t="s">
        <v>2018</v>
      </c>
      <c r="D1361" s="322" t="s">
        <v>11851</v>
      </c>
      <c r="E1361" s="417">
        <v>20000</v>
      </c>
      <c r="F1361" s="317" t="s">
        <v>11850</v>
      </c>
      <c r="G1361" s="322" t="s">
        <v>3952</v>
      </c>
      <c r="H1361" s="325">
        <v>44278</v>
      </c>
      <c r="I1361" s="325" t="s">
        <v>354</v>
      </c>
      <c r="J1361" s="316"/>
    </row>
    <row r="1362" spans="1:10" s="333" customFormat="1" ht="34.35" customHeight="1" x14ac:dyDescent="0.25">
      <c r="A1362" s="317" t="s">
        <v>11849</v>
      </c>
      <c r="B1362" s="322" t="s">
        <v>354</v>
      </c>
      <c r="C1362" s="322" t="s">
        <v>2018</v>
      </c>
      <c r="D1362" s="322" t="s">
        <v>11848</v>
      </c>
      <c r="E1362" s="417">
        <v>24000</v>
      </c>
      <c r="F1362" s="317" t="s">
        <v>4982</v>
      </c>
      <c r="G1362" s="322" t="s">
        <v>3952</v>
      </c>
      <c r="H1362" s="325">
        <v>44274</v>
      </c>
      <c r="I1362" s="325" t="s">
        <v>354</v>
      </c>
      <c r="J1362" s="316"/>
    </row>
    <row r="1363" spans="1:10" s="333" customFormat="1" ht="34.35" customHeight="1" x14ac:dyDescent="0.25">
      <c r="A1363" s="317" t="s">
        <v>11847</v>
      </c>
      <c r="B1363" s="322" t="s">
        <v>354</v>
      </c>
      <c r="C1363" s="322" t="s">
        <v>2018</v>
      </c>
      <c r="D1363" s="322" t="s">
        <v>11846</v>
      </c>
      <c r="E1363" s="417">
        <v>18000</v>
      </c>
      <c r="F1363" s="317" t="s">
        <v>4979</v>
      </c>
      <c r="G1363" s="322" t="s">
        <v>3952</v>
      </c>
      <c r="H1363" s="325">
        <v>44278</v>
      </c>
      <c r="I1363" s="325" t="s">
        <v>354</v>
      </c>
      <c r="J1363" s="316"/>
    </row>
    <row r="1364" spans="1:10" s="333" customFormat="1" ht="34.35" customHeight="1" x14ac:dyDescent="0.25">
      <c r="A1364" s="317" t="s">
        <v>11845</v>
      </c>
      <c r="B1364" s="322" t="s">
        <v>354</v>
      </c>
      <c r="C1364" s="322" t="s">
        <v>2018</v>
      </c>
      <c r="D1364" s="322" t="s">
        <v>11844</v>
      </c>
      <c r="E1364" s="417">
        <v>18000</v>
      </c>
      <c r="F1364" s="317" t="s">
        <v>4567</v>
      </c>
      <c r="G1364" s="322" t="s">
        <v>3952</v>
      </c>
      <c r="H1364" s="325">
        <v>44270</v>
      </c>
      <c r="I1364" s="325" t="s">
        <v>354</v>
      </c>
      <c r="J1364" s="316"/>
    </row>
    <row r="1365" spans="1:10" s="333" customFormat="1" ht="34.35" customHeight="1" x14ac:dyDescent="0.25">
      <c r="A1365" s="317" t="s">
        <v>11843</v>
      </c>
      <c r="B1365" s="322" t="s">
        <v>354</v>
      </c>
      <c r="C1365" s="322" t="s">
        <v>2018</v>
      </c>
      <c r="D1365" s="322" t="s">
        <v>11842</v>
      </c>
      <c r="E1365" s="417">
        <v>24000</v>
      </c>
      <c r="F1365" s="317" t="s">
        <v>10210</v>
      </c>
      <c r="G1365" s="322" t="s">
        <v>3952</v>
      </c>
      <c r="H1365" s="325">
        <v>44279</v>
      </c>
      <c r="I1365" s="325" t="s">
        <v>354</v>
      </c>
      <c r="J1365" s="316"/>
    </row>
    <row r="1366" spans="1:10" s="333" customFormat="1" ht="34.35" customHeight="1" x14ac:dyDescent="0.25">
      <c r="A1366" s="317" t="s">
        <v>11841</v>
      </c>
      <c r="B1366" s="322" t="s">
        <v>354</v>
      </c>
      <c r="C1366" s="322" t="s">
        <v>2018</v>
      </c>
      <c r="D1366" s="322" t="s">
        <v>11840</v>
      </c>
      <c r="E1366" s="417">
        <v>24000</v>
      </c>
      <c r="F1366" s="317" t="s">
        <v>4976</v>
      </c>
      <c r="G1366" s="322" t="s">
        <v>3952</v>
      </c>
      <c r="H1366" s="325">
        <v>44278</v>
      </c>
      <c r="I1366" s="325" t="s">
        <v>354</v>
      </c>
      <c r="J1366" s="316"/>
    </row>
    <row r="1367" spans="1:10" s="333" customFormat="1" ht="34.35" customHeight="1" x14ac:dyDescent="0.25">
      <c r="A1367" s="317" t="s">
        <v>11839</v>
      </c>
      <c r="B1367" s="322" t="s">
        <v>354</v>
      </c>
      <c r="C1367" s="322" t="s">
        <v>2018</v>
      </c>
      <c r="D1367" s="322" t="s">
        <v>11838</v>
      </c>
      <c r="E1367" s="417">
        <v>18000</v>
      </c>
      <c r="F1367" s="317" t="s">
        <v>4973</v>
      </c>
      <c r="G1367" s="322" t="s">
        <v>3952</v>
      </c>
      <c r="H1367" s="325">
        <v>44278</v>
      </c>
      <c r="I1367" s="325" t="s">
        <v>354</v>
      </c>
      <c r="J1367" s="316"/>
    </row>
    <row r="1368" spans="1:10" s="333" customFormat="1" ht="34.35" customHeight="1" x14ac:dyDescent="0.25">
      <c r="A1368" s="317" t="s">
        <v>11837</v>
      </c>
      <c r="B1368" s="322" t="s">
        <v>354</v>
      </c>
      <c r="C1368" s="322" t="s">
        <v>2018</v>
      </c>
      <c r="D1368" s="322" t="s">
        <v>11836</v>
      </c>
      <c r="E1368" s="417">
        <v>24000</v>
      </c>
      <c r="F1368" s="317" t="s">
        <v>4970</v>
      </c>
      <c r="G1368" s="322" t="s">
        <v>3952</v>
      </c>
      <c r="H1368" s="325">
        <v>44273</v>
      </c>
      <c r="I1368" s="325" t="s">
        <v>354</v>
      </c>
      <c r="J1368" s="316"/>
    </row>
    <row r="1369" spans="1:10" s="333" customFormat="1" ht="34.35" customHeight="1" x14ac:dyDescent="0.25">
      <c r="A1369" s="317" t="s">
        <v>11835</v>
      </c>
      <c r="B1369" s="322" t="s">
        <v>354</v>
      </c>
      <c r="C1369" s="322" t="s">
        <v>2018</v>
      </c>
      <c r="D1369" s="322" t="s">
        <v>11834</v>
      </c>
      <c r="E1369" s="417">
        <v>18000</v>
      </c>
      <c r="F1369" s="317" t="s">
        <v>4961</v>
      </c>
      <c r="G1369" s="322" t="s">
        <v>3952</v>
      </c>
      <c r="H1369" s="325">
        <v>44277</v>
      </c>
      <c r="I1369" s="325" t="s">
        <v>354</v>
      </c>
      <c r="J1369" s="316"/>
    </row>
    <row r="1370" spans="1:10" s="333" customFormat="1" ht="34.35" customHeight="1" x14ac:dyDescent="0.25">
      <c r="A1370" s="317" t="s">
        <v>11833</v>
      </c>
      <c r="B1370" s="322" t="s">
        <v>354</v>
      </c>
      <c r="C1370" s="322" t="s">
        <v>2018</v>
      </c>
      <c r="D1370" s="322" t="s">
        <v>11832</v>
      </c>
      <c r="E1370" s="417">
        <v>18000</v>
      </c>
      <c r="F1370" s="317" t="s">
        <v>4958</v>
      </c>
      <c r="G1370" s="322" t="s">
        <v>3952</v>
      </c>
      <c r="H1370" s="325">
        <v>44273</v>
      </c>
      <c r="I1370" s="325" t="s">
        <v>354</v>
      </c>
      <c r="J1370" s="316"/>
    </row>
    <row r="1371" spans="1:10" s="333" customFormat="1" ht="34.35" customHeight="1" x14ac:dyDescent="0.25">
      <c r="A1371" s="317" t="s">
        <v>11831</v>
      </c>
      <c r="B1371" s="322" t="s">
        <v>354</v>
      </c>
      <c r="C1371" s="322" t="s">
        <v>2018</v>
      </c>
      <c r="D1371" s="322" t="s">
        <v>11830</v>
      </c>
      <c r="E1371" s="417">
        <v>24000</v>
      </c>
      <c r="F1371" s="317" t="s">
        <v>4955</v>
      </c>
      <c r="G1371" s="322" t="s">
        <v>3952</v>
      </c>
      <c r="H1371" s="325">
        <v>44274</v>
      </c>
      <c r="I1371" s="325" t="s">
        <v>354</v>
      </c>
      <c r="J1371" s="316"/>
    </row>
    <row r="1372" spans="1:10" s="333" customFormat="1" ht="34.35" customHeight="1" x14ac:dyDescent="0.25">
      <c r="A1372" s="317" t="s">
        <v>11829</v>
      </c>
      <c r="B1372" s="322" t="s">
        <v>354</v>
      </c>
      <c r="C1372" s="322" t="s">
        <v>2018</v>
      </c>
      <c r="D1372" s="322" t="s">
        <v>11828</v>
      </c>
      <c r="E1372" s="417">
        <v>22000</v>
      </c>
      <c r="F1372" s="317" t="s">
        <v>11827</v>
      </c>
      <c r="G1372" s="322" t="s">
        <v>3952</v>
      </c>
      <c r="H1372" s="325">
        <v>44263</v>
      </c>
      <c r="I1372" s="325" t="s">
        <v>354</v>
      </c>
      <c r="J1372" s="316"/>
    </row>
    <row r="1373" spans="1:10" s="333" customFormat="1" ht="34.35" customHeight="1" x14ac:dyDescent="0.25">
      <c r="A1373" s="317" t="s">
        <v>11826</v>
      </c>
      <c r="B1373" s="322" t="s">
        <v>354</v>
      </c>
      <c r="C1373" s="322" t="s">
        <v>2018</v>
      </c>
      <c r="D1373" s="322" t="s">
        <v>11825</v>
      </c>
      <c r="E1373" s="417">
        <v>18000</v>
      </c>
      <c r="F1373" s="317" t="s">
        <v>10824</v>
      </c>
      <c r="G1373" s="322" t="s">
        <v>3952</v>
      </c>
      <c r="H1373" s="325">
        <v>44273</v>
      </c>
      <c r="I1373" s="325" t="s">
        <v>354</v>
      </c>
      <c r="J1373" s="316"/>
    </row>
    <row r="1374" spans="1:10" s="333" customFormat="1" ht="34.35" customHeight="1" x14ac:dyDescent="0.25">
      <c r="A1374" s="317" t="s">
        <v>11824</v>
      </c>
      <c r="B1374" s="322" t="s">
        <v>354</v>
      </c>
      <c r="C1374" s="322" t="s">
        <v>2018</v>
      </c>
      <c r="D1374" s="322" t="s">
        <v>11823</v>
      </c>
      <c r="E1374" s="417">
        <v>24000</v>
      </c>
      <c r="F1374" s="317" t="s">
        <v>4943</v>
      </c>
      <c r="G1374" s="322" t="s">
        <v>3952</v>
      </c>
      <c r="H1374" s="325">
        <v>44278</v>
      </c>
      <c r="I1374" s="325" t="s">
        <v>354</v>
      </c>
      <c r="J1374" s="316"/>
    </row>
    <row r="1375" spans="1:10" s="333" customFormat="1" ht="34.35" customHeight="1" x14ac:dyDescent="0.25">
      <c r="A1375" s="317" t="s">
        <v>11822</v>
      </c>
      <c r="B1375" s="322" t="s">
        <v>354</v>
      </c>
      <c r="C1375" s="322" t="s">
        <v>2018</v>
      </c>
      <c r="D1375" s="322" t="s">
        <v>11821</v>
      </c>
      <c r="E1375" s="417">
        <v>24000</v>
      </c>
      <c r="F1375" s="317" t="s">
        <v>4940</v>
      </c>
      <c r="G1375" s="322" t="s">
        <v>3952</v>
      </c>
      <c r="H1375" s="325">
        <v>44279</v>
      </c>
      <c r="I1375" s="325" t="s">
        <v>354</v>
      </c>
      <c r="J1375" s="316"/>
    </row>
    <row r="1376" spans="1:10" s="333" customFormat="1" ht="34.35" customHeight="1" x14ac:dyDescent="0.25">
      <c r="A1376" s="317" t="s">
        <v>11820</v>
      </c>
      <c r="B1376" s="322" t="s">
        <v>354</v>
      </c>
      <c r="C1376" s="322" t="s">
        <v>2018</v>
      </c>
      <c r="D1376" s="322" t="s">
        <v>11819</v>
      </c>
      <c r="E1376" s="417">
        <v>24000</v>
      </c>
      <c r="F1376" s="317" t="s">
        <v>4937</v>
      </c>
      <c r="G1376" s="322" t="s">
        <v>3952</v>
      </c>
      <c r="H1376" s="325">
        <v>44274</v>
      </c>
      <c r="I1376" s="325" t="s">
        <v>354</v>
      </c>
      <c r="J1376" s="316"/>
    </row>
    <row r="1377" spans="1:10" s="333" customFormat="1" ht="34.35" customHeight="1" x14ac:dyDescent="0.25">
      <c r="A1377" s="317" t="s">
        <v>11818</v>
      </c>
      <c r="B1377" s="322" t="s">
        <v>354</v>
      </c>
      <c r="C1377" s="322" t="s">
        <v>2018</v>
      </c>
      <c r="D1377" s="322" t="s">
        <v>11817</v>
      </c>
      <c r="E1377" s="417">
        <v>24000</v>
      </c>
      <c r="F1377" s="317" t="s">
        <v>4934</v>
      </c>
      <c r="G1377" s="322" t="s">
        <v>3952</v>
      </c>
      <c r="H1377" s="325">
        <v>44261</v>
      </c>
      <c r="I1377" s="325" t="s">
        <v>354</v>
      </c>
      <c r="J1377" s="316"/>
    </row>
    <row r="1378" spans="1:10" s="333" customFormat="1" ht="34.35" customHeight="1" x14ac:dyDescent="0.25">
      <c r="A1378" s="317" t="s">
        <v>11816</v>
      </c>
      <c r="B1378" s="322" t="s">
        <v>354</v>
      </c>
      <c r="C1378" s="322" t="s">
        <v>2018</v>
      </c>
      <c r="D1378" s="322" t="s">
        <v>11815</v>
      </c>
      <c r="E1378" s="417">
        <v>18000</v>
      </c>
      <c r="F1378" s="317" t="s">
        <v>4931</v>
      </c>
      <c r="G1378" s="322" t="s">
        <v>3952</v>
      </c>
      <c r="H1378" s="325">
        <v>44274</v>
      </c>
      <c r="I1378" s="325" t="s">
        <v>354</v>
      </c>
      <c r="J1378" s="316"/>
    </row>
    <row r="1379" spans="1:10" s="333" customFormat="1" ht="34.35" customHeight="1" x14ac:dyDescent="0.25">
      <c r="A1379" s="317" t="s">
        <v>11814</v>
      </c>
      <c r="B1379" s="322" t="s">
        <v>354</v>
      </c>
      <c r="C1379" s="322" t="s">
        <v>2018</v>
      </c>
      <c r="D1379" s="322" t="s">
        <v>11813</v>
      </c>
      <c r="E1379" s="417">
        <v>24000</v>
      </c>
      <c r="F1379" s="317" t="s">
        <v>4928</v>
      </c>
      <c r="G1379" s="322" t="s">
        <v>3952</v>
      </c>
      <c r="H1379" s="325">
        <v>44275</v>
      </c>
      <c r="I1379" s="325" t="s">
        <v>354</v>
      </c>
      <c r="J1379" s="316"/>
    </row>
    <row r="1380" spans="1:10" s="333" customFormat="1" ht="34.35" customHeight="1" x14ac:dyDescent="0.25">
      <c r="A1380" s="317" t="s">
        <v>11812</v>
      </c>
      <c r="B1380" s="322" t="s">
        <v>354</v>
      </c>
      <c r="C1380" s="322" t="s">
        <v>2018</v>
      </c>
      <c r="D1380" s="322" t="s">
        <v>11811</v>
      </c>
      <c r="E1380" s="417">
        <v>32000</v>
      </c>
      <c r="F1380" s="317" t="s">
        <v>10492</v>
      </c>
      <c r="G1380" s="322" t="s">
        <v>3952</v>
      </c>
      <c r="H1380" s="325">
        <v>44263</v>
      </c>
      <c r="I1380" s="325" t="s">
        <v>354</v>
      </c>
      <c r="J1380" s="316"/>
    </row>
    <row r="1381" spans="1:10" s="333" customFormat="1" ht="34.35" customHeight="1" x14ac:dyDescent="0.25">
      <c r="A1381" s="317" t="s">
        <v>11810</v>
      </c>
      <c r="B1381" s="322" t="s">
        <v>354</v>
      </c>
      <c r="C1381" s="322" t="s">
        <v>2018</v>
      </c>
      <c r="D1381" s="322" t="s">
        <v>11809</v>
      </c>
      <c r="E1381" s="417">
        <v>24000</v>
      </c>
      <c r="F1381" s="317" t="s">
        <v>10813</v>
      </c>
      <c r="G1381" s="322" t="s">
        <v>3952</v>
      </c>
      <c r="H1381" s="325">
        <v>44275</v>
      </c>
      <c r="I1381" s="325" t="s">
        <v>354</v>
      </c>
      <c r="J1381" s="316"/>
    </row>
    <row r="1382" spans="1:10" s="333" customFormat="1" ht="34.35" customHeight="1" x14ac:dyDescent="0.25">
      <c r="A1382" s="317" t="s">
        <v>11808</v>
      </c>
      <c r="B1382" s="322" t="s">
        <v>354</v>
      </c>
      <c r="C1382" s="322" t="s">
        <v>2018</v>
      </c>
      <c r="D1382" s="322" t="s">
        <v>11807</v>
      </c>
      <c r="E1382" s="417">
        <v>18000</v>
      </c>
      <c r="F1382" s="317" t="s">
        <v>10810</v>
      </c>
      <c r="G1382" s="322" t="s">
        <v>3952</v>
      </c>
      <c r="H1382" s="325">
        <v>44278</v>
      </c>
      <c r="I1382" s="325" t="s">
        <v>354</v>
      </c>
      <c r="J1382" s="316"/>
    </row>
    <row r="1383" spans="1:10" s="333" customFormat="1" ht="34.35" customHeight="1" x14ac:dyDescent="0.25">
      <c r="A1383" s="317" t="s">
        <v>11806</v>
      </c>
      <c r="B1383" s="322" t="s">
        <v>354</v>
      </c>
      <c r="C1383" s="322" t="s">
        <v>2018</v>
      </c>
      <c r="D1383" s="322" t="s">
        <v>11805</v>
      </c>
      <c r="E1383" s="417">
        <v>24000</v>
      </c>
      <c r="F1383" s="317" t="s">
        <v>4916</v>
      </c>
      <c r="G1383" s="322" t="s">
        <v>3952</v>
      </c>
      <c r="H1383" s="325">
        <v>44277</v>
      </c>
      <c r="I1383" s="325" t="s">
        <v>354</v>
      </c>
      <c r="J1383" s="316"/>
    </row>
    <row r="1384" spans="1:10" s="333" customFormat="1" ht="34.35" customHeight="1" x14ac:dyDescent="0.25">
      <c r="A1384" s="317" t="s">
        <v>11804</v>
      </c>
      <c r="B1384" s="322" t="s">
        <v>354</v>
      </c>
      <c r="C1384" s="322" t="s">
        <v>2018</v>
      </c>
      <c r="D1384" s="322" t="s">
        <v>11803</v>
      </c>
      <c r="E1384" s="417">
        <v>24000</v>
      </c>
      <c r="F1384" s="317" t="s">
        <v>4913</v>
      </c>
      <c r="G1384" s="322" t="s">
        <v>3952</v>
      </c>
      <c r="H1384" s="325">
        <v>44278</v>
      </c>
      <c r="I1384" s="325" t="s">
        <v>354</v>
      </c>
      <c r="J1384" s="316"/>
    </row>
    <row r="1385" spans="1:10" s="333" customFormat="1" ht="34.35" customHeight="1" x14ac:dyDescent="0.25">
      <c r="A1385" s="317" t="s">
        <v>11802</v>
      </c>
      <c r="B1385" s="322" t="s">
        <v>354</v>
      </c>
      <c r="C1385" s="322" t="s">
        <v>2018</v>
      </c>
      <c r="D1385" s="322" t="s">
        <v>11801</v>
      </c>
      <c r="E1385" s="417">
        <v>18000</v>
      </c>
      <c r="F1385" s="317" t="s">
        <v>11800</v>
      </c>
      <c r="G1385" s="322" t="s">
        <v>3952</v>
      </c>
      <c r="H1385" s="325">
        <v>44275</v>
      </c>
      <c r="I1385" s="325" t="s">
        <v>354</v>
      </c>
      <c r="J1385" s="316"/>
    </row>
    <row r="1386" spans="1:10" s="333" customFormat="1" ht="34.35" customHeight="1" x14ac:dyDescent="0.25">
      <c r="A1386" s="317" t="s">
        <v>11799</v>
      </c>
      <c r="B1386" s="322" t="s">
        <v>354</v>
      </c>
      <c r="C1386" s="322" t="s">
        <v>2018</v>
      </c>
      <c r="D1386" s="322" t="s">
        <v>11798</v>
      </c>
      <c r="E1386" s="417">
        <v>24000</v>
      </c>
      <c r="F1386" s="317" t="s">
        <v>4910</v>
      </c>
      <c r="G1386" s="322" t="s">
        <v>3952</v>
      </c>
      <c r="H1386" s="325">
        <v>44279</v>
      </c>
      <c r="I1386" s="325" t="s">
        <v>354</v>
      </c>
      <c r="J1386" s="316"/>
    </row>
    <row r="1387" spans="1:10" s="333" customFormat="1" ht="34.35" customHeight="1" x14ac:dyDescent="0.25">
      <c r="A1387" s="317" t="s">
        <v>11797</v>
      </c>
      <c r="B1387" s="322" t="s">
        <v>354</v>
      </c>
      <c r="C1387" s="322" t="s">
        <v>2018</v>
      </c>
      <c r="D1387" s="322" t="s">
        <v>11796</v>
      </c>
      <c r="E1387" s="417">
        <v>18000</v>
      </c>
      <c r="F1387" s="317" t="s">
        <v>11795</v>
      </c>
      <c r="G1387" s="322" t="s">
        <v>3952</v>
      </c>
      <c r="H1387" s="325">
        <v>44278</v>
      </c>
      <c r="I1387" s="325" t="s">
        <v>354</v>
      </c>
      <c r="J1387" s="316"/>
    </row>
    <row r="1388" spans="1:10" s="333" customFormat="1" ht="34.35" customHeight="1" x14ac:dyDescent="0.25">
      <c r="A1388" s="317" t="s">
        <v>11794</v>
      </c>
      <c r="B1388" s="322" t="s">
        <v>354</v>
      </c>
      <c r="C1388" s="322" t="s">
        <v>2018</v>
      </c>
      <c r="D1388" s="322" t="s">
        <v>11793</v>
      </c>
      <c r="E1388" s="417">
        <v>24000</v>
      </c>
      <c r="F1388" s="317" t="s">
        <v>4901</v>
      </c>
      <c r="G1388" s="322" t="s">
        <v>3952</v>
      </c>
      <c r="H1388" s="325">
        <v>44275</v>
      </c>
      <c r="I1388" s="325" t="s">
        <v>354</v>
      </c>
      <c r="J1388" s="316"/>
    </row>
    <row r="1389" spans="1:10" s="333" customFormat="1" ht="34.35" customHeight="1" x14ac:dyDescent="0.25">
      <c r="A1389" s="317" t="s">
        <v>11792</v>
      </c>
      <c r="B1389" s="322" t="s">
        <v>354</v>
      </c>
      <c r="C1389" s="322" t="s">
        <v>2018</v>
      </c>
      <c r="D1389" s="322" t="s">
        <v>11791</v>
      </c>
      <c r="E1389" s="417">
        <v>18000</v>
      </c>
      <c r="F1389" s="317" t="s">
        <v>11790</v>
      </c>
      <c r="G1389" s="322" t="s">
        <v>3952</v>
      </c>
      <c r="H1389" s="325">
        <v>44279</v>
      </c>
      <c r="I1389" s="325" t="s">
        <v>354</v>
      </c>
      <c r="J1389" s="316"/>
    </row>
    <row r="1390" spans="1:10" s="333" customFormat="1" ht="34.35" customHeight="1" x14ac:dyDescent="0.25">
      <c r="A1390" s="317" t="s">
        <v>11789</v>
      </c>
      <c r="B1390" s="322" t="s">
        <v>354</v>
      </c>
      <c r="C1390" s="322" t="s">
        <v>2018</v>
      </c>
      <c r="D1390" s="322" t="s">
        <v>11788</v>
      </c>
      <c r="E1390" s="417">
        <v>24000</v>
      </c>
      <c r="F1390" s="317" t="s">
        <v>4893</v>
      </c>
      <c r="G1390" s="322" t="s">
        <v>3952</v>
      </c>
      <c r="H1390" s="325">
        <v>44261</v>
      </c>
      <c r="I1390" s="325" t="s">
        <v>354</v>
      </c>
      <c r="J1390" s="316"/>
    </row>
    <row r="1391" spans="1:10" s="333" customFormat="1" ht="34.35" customHeight="1" x14ac:dyDescent="0.25">
      <c r="A1391" s="317" t="s">
        <v>11787</v>
      </c>
      <c r="B1391" s="322" t="s">
        <v>354</v>
      </c>
      <c r="C1391" s="322" t="s">
        <v>2018</v>
      </c>
      <c r="D1391" s="322" t="s">
        <v>11786</v>
      </c>
      <c r="E1391" s="417">
        <v>24000</v>
      </c>
      <c r="F1391" s="317" t="s">
        <v>4887</v>
      </c>
      <c r="G1391" s="322" t="s">
        <v>3952</v>
      </c>
      <c r="H1391" s="325">
        <v>44285</v>
      </c>
      <c r="I1391" s="325" t="s">
        <v>354</v>
      </c>
      <c r="J1391" s="316"/>
    </row>
    <row r="1392" spans="1:10" s="333" customFormat="1" ht="34.35" customHeight="1" x14ac:dyDescent="0.25">
      <c r="A1392" s="317" t="s">
        <v>11785</v>
      </c>
      <c r="B1392" s="322" t="s">
        <v>354</v>
      </c>
      <c r="C1392" s="322" t="s">
        <v>2018</v>
      </c>
      <c r="D1392" s="322" t="s">
        <v>11784</v>
      </c>
      <c r="E1392" s="417">
        <v>24000</v>
      </c>
      <c r="F1392" s="317" t="s">
        <v>11783</v>
      </c>
      <c r="G1392" s="322" t="s">
        <v>3952</v>
      </c>
      <c r="H1392" s="325">
        <v>44273</v>
      </c>
      <c r="I1392" s="325" t="s">
        <v>354</v>
      </c>
      <c r="J1392" s="316"/>
    </row>
    <row r="1393" spans="1:10" s="333" customFormat="1" ht="34.35" customHeight="1" x14ac:dyDescent="0.25">
      <c r="A1393" s="317" t="s">
        <v>11782</v>
      </c>
      <c r="B1393" s="322" t="s">
        <v>354</v>
      </c>
      <c r="C1393" s="322" t="s">
        <v>2018</v>
      </c>
      <c r="D1393" s="322" t="s">
        <v>11781</v>
      </c>
      <c r="E1393" s="417">
        <v>18000</v>
      </c>
      <c r="F1393" s="317" t="s">
        <v>4878</v>
      </c>
      <c r="G1393" s="322" t="s">
        <v>3952</v>
      </c>
      <c r="H1393" s="325">
        <v>44278</v>
      </c>
      <c r="I1393" s="325" t="s">
        <v>354</v>
      </c>
      <c r="J1393" s="316"/>
    </row>
    <row r="1394" spans="1:10" s="333" customFormat="1" ht="34.35" customHeight="1" x14ac:dyDescent="0.25">
      <c r="A1394" s="317" t="s">
        <v>11780</v>
      </c>
      <c r="B1394" s="322" t="s">
        <v>354</v>
      </c>
      <c r="C1394" s="322" t="s">
        <v>2018</v>
      </c>
      <c r="D1394" s="322" t="s">
        <v>11779</v>
      </c>
      <c r="E1394" s="417">
        <v>24000</v>
      </c>
      <c r="F1394" s="317" t="s">
        <v>11778</v>
      </c>
      <c r="G1394" s="322" t="s">
        <v>3952</v>
      </c>
      <c r="H1394" s="325">
        <v>44279</v>
      </c>
      <c r="I1394" s="325" t="s">
        <v>354</v>
      </c>
      <c r="J1394" s="316"/>
    </row>
    <row r="1395" spans="1:10" s="333" customFormat="1" ht="34.35" customHeight="1" x14ac:dyDescent="0.25">
      <c r="A1395" s="317" t="s">
        <v>11777</v>
      </c>
      <c r="B1395" s="322" t="s">
        <v>354</v>
      </c>
      <c r="C1395" s="322" t="s">
        <v>2018</v>
      </c>
      <c r="D1395" s="322" t="s">
        <v>11776</v>
      </c>
      <c r="E1395" s="417">
        <v>24000</v>
      </c>
      <c r="F1395" s="317" t="s">
        <v>4872</v>
      </c>
      <c r="G1395" s="322" t="s">
        <v>3952</v>
      </c>
      <c r="H1395" s="325">
        <v>44273</v>
      </c>
      <c r="I1395" s="325" t="s">
        <v>354</v>
      </c>
      <c r="J1395" s="316"/>
    </row>
    <row r="1396" spans="1:10" s="333" customFormat="1" ht="34.35" customHeight="1" x14ac:dyDescent="0.25">
      <c r="A1396" s="317" t="s">
        <v>11775</v>
      </c>
      <c r="B1396" s="322" t="s">
        <v>354</v>
      </c>
      <c r="C1396" s="322" t="s">
        <v>2018</v>
      </c>
      <c r="D1396" s="322" t="s">
        <v>11774</v>
      </c>
      <c r="E1396" s="417">
        <v>24000</v>
      </c>
      <c r="F1396" s="317" t="s">
        <v>10780</v>
      </c>
      <c r="G1396" s="322" t="s">
        <v>3952</v>
      </c>
      <c r="H1396" s="325">
        <v>44278</v>
      </c>
      <c r="I1396" s="325" t="s">
        <v>354</v>
      </c>
      <c r="J1396" s="316"/>
    </row>
    <row r="1397" spans="1:10" s="333" customFormat="1" ht="34.35" customHeight="1" x14ac:dyDescent="0.25">
      <c r="A1397" s="317" t="s">
        <v>11773</v>
      </c>
      <c r="B1397" s="322" t="s">
        <v>354</v>
      </c>
      <c r="C1397" s="322" t="s">
        <v>2018</v>
      </c>
      <c r="D1397" s="322" t="s">
        <v>11772</v>
      </c>
      <c r="E1397" s="417">
        <v>24000</v>
      </c>
      <c r="F1397" s="317" t="s">
        <v>4869</v>
      </c>
      <c r="G1397" s="322" t="s">
        <v>3952</v>
      </c>
      <c r="H1397" s="325">
        <v>44277</v>
      </c>
      <c r="I1397" s="325" t="s">
        <v>354</v>
      </c>
      <c r="J1397" s="316"/>
    </row>
    <row r="1398" spans="1:10" s="333" customFormat="1" ht="34.35" customHeight="1" x14ac:dyDescent="0.25">
      <c r="A1398" s="317" t="s">
        <v>11771</v>
      </c>
      <c r="B1398" s="322" t="s">
        <v>354</v>
      </c>
      <c r="C1398" s="322" t="s">
        <v>2018</v>
      </c>
      <c r="D1398" s="322" t="s">
        <v>11770</v>
      </c>
      <c r="E1398" s="417">
        <v>18000</v>
      </c>
      <c r="F1398" s="317" t="s">
        <v>11769</v>
      </c>
      <c r="G1398" s="322" t="s">
        <v>3952</v>
      </c>
      <c r="H1398" s="325">
        <v>44278</v>
      </c>
      <c r="I1398" s="325" t="s">
        <v>354</v>
      </c>
      <c r="J1398" s="316"/>
    </row>
    <row r="1399" spans="1:10" s="333" customFormat="1" ht="34.35" customHeight="1" x14ac:dyDescent="0.25">
      <c r="A1399" s="317" t="s">
        <v>11768</v>
      </c>
      <c r="B1399" s="322" t="s">
        <v>354</v>
      </c>
      <c r="C1399" s="322" t="s">
        <v>2018</v>
      </c>
      <c r="D1399" s="322" t="s">
        <v>11767</v>
      </c>
      <c r="E1399" s="417">
        <v>18000</v>
      </c>
      <c r="F1399" s="317" t="s">
        <v>11766</v>
      </c>
      <c r="G1399" s="322" t="s">
        <v>3952</v>
      </c>
      <c r="H1399" s="325">
        <v>44278</v>
      </c>
      <c r="I1399" s="325" t="s">
        <v>354</v>
      </c>
      <c r="J1399" s="316"/>
    </row>
    <row r="1400" spans="1:10" s="333" customFormat="1" ht="34.35" customHeight="1" x14ac:dyDescent="0.25">
      <c r="A1400" s="317" t="s">
        <v>11765</v>
      </c>
      <c r="B1400" s="322" t="s">
        <v>354</v>
      </c>
      <c r="C1400" s="322" t="s">
        <v>2018</v>
      </c>
      <c r="D1400" s="322" t="s">
        <v>11764</v>
      </c>
      <c r="E1400" s="417">
        <v>24000</v>
      </c>
      <c r="F1400" s="317" t="s">
        <v>11763</v>
      </c>
      <c r="G1400" s="322" t="s">
        <v>3952</v>
      </c>
      <c r="H1400" s="325">
        <v>44280</v>
      </c>
      <c r="I1400" s="325" t="s">
        <v>354</v>
      </c>
      <c r="J1400" s="316"/>
    </row>
    <row r="1401" spans="1:10" s="333" customFormat="1" ht="34.35" customHeight="1" x14ac:dyDescent="0.25">
      <c r="A1401" s="317" t="s">
        <v>11762</v>
      </c>
      <c r="B1401" s="322" t="s">
        <v>354</v>
      </c>
      <c r="C1401" s="322" t="s">
        <v>2018</v>
      </c>
      <c r="D1401" s="322" t="s">
        <v>11761</v>
      </c>
      <c r="E1401" s="417">
        <v>18000</v>
      </c>
      <c r="F1401" s="317" t="s">
        <v>4863</v>
      </c>
      <c r="G1401" s="322" t="s">
        <v>3952</v>
      </c>
      <c r="H1401" s="325">
        <v>44274</v>
      </c>
      <c r="I1401" s="325" t="s">
        <v>354</v>
      </c>
      <c r="J1401" s="316"/>
    </row>
    <row r="1402" spans="1:10" s="333" customFormat="1" ht="34.35" customHeight="1" x14ac:dyDescent="0.25">
      <c r="A1402" s="317" t="s">
        <v>11760</v>
      </c>
      <c r="B1402" s="322" t="s">
        <v>354</v>
      </c>
      <c r="C1402" s="322" t="s">
        <v>2018</v>
      </c>
      <c r="D1402" s="322" t="s">
        <v>11759</v>
      </c>
      <c r="E1402" s="417">
        <v>20000</v>
      </c>
      <c r="F1402" s="317" t="s">
        <v>11758</v>
      </c>
      <c r="G1402" s="322" t="s">
        <v>3952</v>
      </c>
      <c r="H1402" s="325">
        <v>44279</v>
      </c>
      <c r="I1402" s="325" t="s">
        <v>354</v>
      </c>
      <c r="J1402" s="316"/>
    </row>
    <row r="1403" spans="1:10" s="333" customFormat="1" ht="34.35" customHeight="1" x14ac:dyDescent="0.25">
      <c r="A1403" s="317" t="s">
        <v>11757</v>
      </c>
      <c r="B1403" s="322" t="s">
        <v>354</v>
      </c>
      <c r="C1403" s="322" t="s">
        <v>2018</v>
      </c>
      <c r="D1403" s="322" t="s">
        <v>11756</v>
      </c>
      <c r="E1403" s="417">
        <v>18000</v>
      </c>
      <c r="F1403" s="317" t="s">
        <v>11755</v>
      </c>
      <c r="G1403" s="322" t="s">
        <v>3952</v>
      </c>
      <c r="H1403" s="325">
        <v>44278</v>
      </c>
      <c r="I1403" s="325" t="s">
        <v>354</v>
      </c>
      <c r="J1403" s="316"/>
    </row>
    <row r="1404" spans="1:10" s="333" customFormat="1" ht="34.35" customHeight="1" x14ac:dyDescent="0.25">
      <c r="A1404" s="317" t="s">
        <v>11754</v>
      </c>
      <c r="B1404" s="322" t="s">
        <v>354</v>
      </c>
      <c r="C1404" s="322" t="s">
        <v>2018</v>
      </c>
      <c r="D1404" s="322" t="s">
        <v>11753</v>
      </c>
      <c r="E1404" s="417">
        <v>18000</v>
      </c>
      <c r="F1404" s="317" t="s">
        <v>11752</v>
      </c>
      <c r="G1404" s="322" t="s">
        <v>3952</v>
      </c>
      <c r="H1404" s="325">
        <v>44278</v>
      </c>
      <c r="I1404" s="325" t="s">
        <v>354</v>
      </c>
      <c r="J1404" s="316"/>
    </row>
    <row r="1405" spans="1:10" s="333" customFormat="1" ht="34.35" customHeight="1" x14ac:dyDescent="0.25">
      <c r="A1405" s="317" t="s">
        <v>11751</v>
      </c>
      <c r="B1405" s="322" t="s">
        <v>354</v>
      </c>
      <c r="C1405" s="322" t="s">
        <v>2018</v>
      </c>
      <c r="D1405" s="322" t="s">
        <v>11750</v>
      </c>
      <c r="E1405" s="417">
        <v>18000</v>
      </c>
      <c r="F1405" s="317" t="s">
        <v>10775</v>
      </c>
      <c r="G1405" s="322" t="s">
        <v>3952</v>
      </c>
      <c r="H1405" s="325">
        <v>44279</v>
      </c>
      <c r="I1405" s="325" t="s">
        <v>354</v>
      </c>
      <c r="J1405" s="316"/>
    </row>
    <row r="1406" spans="1:10" s="333" customFormat="1" ht="34.35" customHeight="1" x14ac:dyDescent="0.25">
      <c r="A1406" s="317" t="s">
        <v>11749</v>
      </c>
      <c r="B1406" s="322" t="s">
        <v>354</v>
      </c>
      <c r="C1406" s="322" t="s">
        <v>2018</v>
      </c>
      <c r="D1406" s="322" t="s">
        <v>11748</v>
      </c>
      <c r="E1406" s="417">
        <v>24000</v>
      </c>
      <c r="F1406" s="317" t="s">
        <v>11747</v>
      </c>
      <c r="G1406" s="322" t="s">
        <v>3952</v>
      </c>
      <c r="H1406" s="325">
        <v>44279</v>
      </c>
      <c r="I1406" s="325" t="s">
        <v>354</v>
      </c>
      <c r="J1406" s="316"/>
    </row>
    <row r="1407" spans="1:10" s="333" customFormat="1" ht="34.35" customHeight="1" x14ac:dyDescent="0.25">
      <c r="A1407" s="317" t="s">
        <v>11746</v>
      </c>
      <c r="B1407" s="322" t="s">
        <v>354</v>
      </c>
      <c r="C1407" s="322" t="s">
        <v>2018</v>
      </c>
      <c r="D1407" s="322" t="s">
        <v>11745</v>
      </c>
      <c r="E1407" s="417">
        <v>18000</v>
      </c>
      <c r="F1407" s="317" t="s">
        <v>4839</v>
      </c>
      <c r="G1407" s="322" t="s">
        <v>3952</v>
      </c>
      <c r="H1407" s="325">
        <v>44273</v>
      </c>
      <c r="I1407" s="325" t="s">
        <v>354</v>
      </c>
      <c r="J1407" s="316"/>
    </row>
    <row r="1408" spans="1:10" s="333" customFormat="1" ht="34.35" customHeight="1" x14ac:dyDescent="0.25">
      <c r="A1408" s="317" t="s">
        <v>11744</v>
      </c>
      <c r="B1408" s="322" t="s">
        <v>354</v>
      </c>
      <c r="C1408" s="322" t="s">
        <v>2018</v>
      </c>
      <c r="D1408" s="322" t="s">
        <v>11743</v>
      </c>
      <c r="E1408" s="417">
        <v>18000</v>
      </c>
      <c r="F1408" s="317" t="s">
        <v>11742</v>
      </c>
      <c r="G1408" s="322" t="s">
        <v>3952</v>
      </c>
      <c r="H1408" s="325">
        <v>44278</v>
      </c>
      <c r="I1408" s="325" t="s">
        <v>354</v>
      </c>
      <c r="J1408" s="316"/>
    </row>
    <row r="1409" spans="1:10" s="333" customFormat="1" ht="34.35" customHeight="1" x14ac:dyDescent="0.25">
      <c r="A1409" s="317" t="s">
        <v>11741</v>
      </c>
      <c r="B1409" s="322" t="s">
        <v>354</v>
      </c>
      <c r="C1409" s="322" t="s">
        <v>2018</v>
      </c>
      <c r="D1409" s="322" t="s">
        <v>11740</v>
      </c>
      <c r="E1409" s="417">
        <v>18000</v>
      </c>
      <c r="F1409" s="317" t="s">
        <v>4823</v>
      </c>
      <c r="G1409" s="322" t="s">
        <v>3952</v>
      </c>
      <c r="H1409" s="325">
        <v>44285</v>
      </c>
      <c r="I1409" s="325" t="s">
        <v>354</v>
      </c>
      <c r="J1409" s="316"/>
    </row>
    <row r="1410" spans="1:10" s="333" customFormat="1" ht="34.35" customHeight="1" x14ac:dyDescent="0.25">
      <c r="A1410" s="317" t="s">
        <v>11739</v>
      </c>
      <c r="B1410" s="322" t="s">
        <v>354</v>
      </c>
      <c r="C1410" s="322" t="s">
        <v>2018</v>
      </c>
      <c r="D1410" s="322" t="s">
        <v>11738</v>
      </c>
      <c r="E1410" s="417">
        <v>24000</v>
      </c>
      <c r="F1410" s="317" t="s">
        <v>4820</v>
      </c>
      <c r="G1410" s="322" t="s">
        <v>3952</v>
      </c>
      <c r="H1410" s="325">
        <v>44277</v>
      </c>
      <c r="I1410" s="325" t="s">
        <v>354</v>
      </c>
      <c r="J1410" s="316"/>
    </row>
    <row r="1411" spans="1:10" s="333" customFormat="1" ht="34.35" customHeight="1" x14ac:dyDescent="0.25">
      <c r="A1411" s="317" t="s">
        <v>11737</v>
      </c>
      <c r="B1411" s="322" t="s">
        <v>354</v>
      </c>
      <c r="C1411" s="322" t="s">
        <v>2018</v>
      </c>
      <c r="D1411" s="322" t="s">
        <v>11736</v>
      </c>
      <c r="E1411" s="417">
        <v>18000</v>
      </c>
      <c r="F1411" s="317" t="s">
        <v>10765</v>
      </c>
      <c r="G1411" s="322" t="s">
        <v>3952</v>
      </c>
      <c r="H1411" s="325">
        <v>44277</v>
      </c>
      <c r="I1411" s="325" t="s">
        <v>354</v>
      </c>
      <c r="J1411" s="316"/>
    </row>
    <row r="1412" spans="1:10" s="333" customFormat="1" ht="34.35" customHeight="1" x14ac:dyDescent="0.25">
      <c r="A1412" s="317" t="s">
        <v>11735</v>
      </c>
      <c r="B1412" s="322" t="s">
        <v>354</v>
      </c>
      <c r="C1412" s="322" t="s">
        <v>2018</v>
      </c>
      <c r="D1412" s="322" t="s">
        <v>11734</v>
      </c>
      <c r="E1412" s="417">
        <v>24000</v>
      </c>
      <c r="F1412" s="317" t="s">
        <v>11733</v>
      </c>
      <c r="G1412" s="322" t="s">
        <v>3952</v>
      </c>
      <c r="H1412" s="325">
        <v>44278</v>
      </c>
      <c r="I1412" s="325" t="s">
        <v>354</v>
      </c>
      <c r="J1412" s="316"/>
    </row>
    <row r="1413" spans="1:10" s="333" customFormat="1" ht="34.35" customHeight="1" x14ac:dyDescent="0.25">
      <c r="A1413" s="317" t="s">
        <v>11732</v>
      </c>
      <c r="B1413" s="322" t="s">
        <v>354</v>
      </c>
      <c r="C1413" s="322" t="s">
        <v>2018</v>
      </c>
      <c r="D1413" s="322" t="s">
        <v>11731</v>
      </c>
      <c r="E1413" s="417">
        <v>18000</v>
      </c>
      <c r="F1413" s="317" t="s">
        <v>4817</v>
      </c>
      <c r="G1413" s="322" t="s">
        <v>3952</v>
      </c>
      <c r="H1413" s="325">
        <v>44273</v>
      </c>
      <c r="I1413" s="325" t="s">
        <v>354</v>
      </c>
      <c r="J1413" s="316"/>
    </row>
    <row r="1414" spans="1:10" s="333" customFormat="1" ht="34.35" customHeight="1" x14ac:dyDescent="0.25">
      <c r="A1414" s="317" t="s">
        <v>11730</v>
      </c>
      <c r="B1414" s="322" t="s">
        <v>354</v>
      </c>
      <c r="C1414" s="322" t="s">
        <v>2018</v>
      </c>
      <c r="D1414" s="322" t="s">
        <v>11729</v>
      </c>
      <c r="E1414" s="417">
        <v>18000</v>
      </c>
      <c r="F1414" s="317" t="s">
        <v>10754</v>
      </c>
      <c r="G1414" s="322" t="s">
        <v>3952</v>
      </c>
      <c r="H1414" s="325">
        <v>44273</v>
      </c>
      <c r="I1414" s="325" t="s">
        <v>354</v>
      </c>
      <c r="J1414" s="316"/>
    </row>
    <row r="1415" spans="1:10" s="333" customFormat="1" ht="34.35" customHeight="1" x14ac:dyDescent="0.25">
      <c r="A1415" s="317" t="s">
        <v>11728</v>
      </c>
      <c r="B1415" s="322" t="s">
        <v>354</v>
      </c>
      <c r="C1415" s="322" t="s">
        <v>2018</v>
      </c>
      <c r="D1415" s="322" t="s">
        <v>11727</v>
      </c>
      <c r="E1415" s="417">
        <v>24000</v>
      </c>
      <c r="F1415" s="317" t="s">
        <v>10749</v>
      </c>
      <c r="G1415" s="322" t="s">
        <v>3952</v>
      </c>
      <c r="H1415" s="325">
        <v>44278</v>
      </c>
      <c r="I1415" s="325" t="s">
        <v>354</v>
      </c>
      <c r="J1415" s="316"/>
    </row>
    <row r="1416" spans="1:10" s="333" customFormat="1" ht="34.35" customHeight="1" x14ac:dyDescent="0.25">
      <c r="A1416" s="317" t="s">
        <v>11726</v>
      </c>
      <c r="B1416" s="322" t="s">
        <v>354</v>
      </c>
      <c r="C1416" s="322" t="s">
        <v>2018</v>
      </c>
      <c r="D1416" s="322" t="s">
        <v>11725</v>
      </c>
      <c r="E1416" s="417">
        <v>24000</v>
      </c>
      <c r="F1416" s="317" t="s">
        <v>4797</v>
      </c>
      <c r="G1416" s="322" t="s">
        <v>3952</v>
      </c>
      <c r="H1416" s="325">
        <v>44273</v>
      </c>
      <c r="I1416" s="325" t="s">
        <v>354</v>
      </c>
      <c r="J1416" s="316"/>
    </row>
    <row r="1417" spans="1:10" s="333" customFormat="1" ht="34.35" customHeight="1" x14ac:dyDescent="0.25">
      <c r="A1417" s="317" t="s">
        <v>11724</v>
      </c>
      <c r="B1417" s="322" t="s">
        <v>354</v>
      </c>
      <c r="C1417" s="322" t="s">
        <v>2018</v>
      </c>
      <c r="D1417" s="322" t="s">
        <v>11723</v>
      </c>
      <c r="E1417" s="417">
        <v>24000</v>
      </c>
      <c r="F1417" s="317" t="s">
        <v>10460</v>
      </c>
      <c r="G1417" s="322" t="s">
        <v>3952</v>
      </c>
      <c r="H1417" s="325">
        <v>44278</v>
      </c>
      <c r="I1417" s="325" t="s">
        <v>354</v>
      </c>
      <c r="J1417" s="316"/>
    </row>
    <row r="1418" spans="1:10" s="333" customFormat="1" ht="34.35" customHeight="1" x14ac:dyDescent="0.25">
      <c r="A1418" s="317" t="s">
        <v>11722</v>
      </c>
      <c r="B1418" s="322" t="s">
        <v>354</v>
      </c>
      <c r="C1418" s="322" t="s">
        <v>2018</v>
      </c>
      <c r="D1418" s="322" t="s">
        <v>11721</v>
      </c>
      <c r="E1418" s="417">
        <v>25000</v>
      </c>
      <c r="F1418" s="317" t="s">
        <v>4791</v>
      </c>
      <c r="G1418" s="322" t="s">
        <v>3952</v>
      </c>
      <c r="H1418" s="325">
        <v>44264</v>
      </c>
      <c r="I1418" s="325" t="s">
        <v>354</v>
      </c>
      <c r="J1418" s="316"/>
    </row>
    <row r="1419" spans="1:10" s="333" customFormat="1" ht="34.35" customHeight="1" x14ac:dyDescent="0.25">
      <c r="A1419" s="317" t="s">
        <v>11720</v>
      </c>
      <c r="B1419" s="322" t="s">
        <v>354</v>
      </c>
      <c r="C1419" s="322" t="s">
        <v>2018</v>
      </c>
      <c r="D1419" s="322" t="s">
        <v>11719</v>
      </c>
      <c r="E1419" s="417">
        <v>18000</v>
      </c>
      <c r="F1419" s="317" t="s">
        <v>4787</v>
      </c>
      <c r="G1419" s="322" t="s">
        <v>3952</v>
      </c>
      <c r="H1419" s="325">
        <v>44279</v>
      </c>
      <c r="I1419" s="325" t="s">
        <v>354</v>
      </c>
      <c r="J1419" s="316"/>
    </row>
    <row r="1420" spans="1:10" s="333" customFormat="1" ht="34.35" customHeight="1" x14ac:dyDescent="0.25">
      <c r="A1420" s="317" t="s">
        <v>11718</v>
      </c>
      <c r="B1420" s="322" t="s">
        <v>354</v>
      </c>
      <c r="C1420" s="322" t="s">
        <v>2018</v>
      </c>
      <c r="D1420" s="322" t="s">
        <v>11717</v>
      </c>
      <c r="E1420" s="417">
        <v>20000</v>
      </c>
      <c r="F1420" s="317" t="s">
        <v>11716</v>
      </c>
      <c r="G1420" s="322" t="s">
        <v>3952</v>
      </c>
      <c r="H1420" s="325">
        <v>44279</v>
      </c>
      <c r="I1420" s="325" t="s">
        <v>354</v>
      </c>
      <c r="J1420" s="316"/>
    </row>
    <row r="1421" spans="1:10" s="333" customFormat="1" ht="34.35" customHeight="1" x14ac:dyDescent="0.25">
      <c r="A1421" s="317" t="s">
        <v>11715</v>
      </c>
      <c r="B1421" s="322" t="s">
        <v>354</v>
      </c>
      <c r="C1421" s="322" t="s">
        <v>2018</v>
      </c>
      <c r="D1421" s="322" t="s">
        <v>11714</v>
      </c>
      <c r="E1421" s="417">
        <v>18000</v>
      </c>
      <c r="F1421" s="317" t="s">
        <v>11713</v>
      </c>
      <c r="G1421" s="322" t="s">
        <v>3952</v>
      </c>
      <c r="H1421" s="325">
        <v>44259</v>
      </c>
      <c r="I1421" s="325" t="s">
        <v>354</v>
      </c>
      <c r="J1421" s="316"/>
    </row>
    <row r="1422" spans="1:10" s="333" customFormat="1" ht="34.35" customHeight="1" x14ac:dyDescent="0.25">
      <c r="A1422" s="317" t="s">
        <v>11712</v>
      </c>
      <c r="B1422" s="322" t="s">
        <v>354</v>
      </c>
      <c r="C1422" s="322" t="s">
        <v>2018</v>
      </c>
      <c r="D1422" s="322" t="s">
        <v>11711</v>
      </c>
      <c r="E1422" s="417">
        <v>18000</v>
      </c>
      <c r="F1422" s="317" t="s">
        <v>11710</v>
      </c>
      <c r="G1422" s="322" t="s">
        <v>3952</v>
      </c>
      <c r="H1422" s="325">
        <v>44259</v>
      </c>
      <c r="I1422" s="325" t="s">
        <v>354</v>
      </c>
      <c r="J1422" s="316"/>
    </row>
    <row r="1423" spans="1:10" s="333" customFormat="1" ht="34.35" customHeight="1" x14ac:dyDescent="0.25">
      <c r="A1423" s="317" t="s">
        <v>11709</v>
      </c>
      <c r="B1423" s="322" t="s">
        <v>354</v>
      </c>
      <c r="C1423" s="322" t="s">
        <v>2018</v>
      </c>
      <c r="D1423" s="322" t="s">
        <v>11708</v>
      </c>
      <c r="E1423" s="417">
        <v>18000</v>
      </c>
      <c r="F1423" s="317" t="s">
        <v>11707</v>
      </c>
      <c r="G1423" s="322" t="s">
        <v>3952</v>
      </c>
      <c r="H1423" s="325">
        <v>44281</v>
      </c>
      <c r="I1423" s="325" t="s">
        <v>354</v>
      </c>
      <c r="J1423" s="316"/>
    </row>
    <row r="1424" spans="1:10" s="333" customFormat="1" ht="34.35" customHeight="1" x14ac:dyDescent="0.25">
      <c r="A1424" s="317" t="s">
        <v>11706</v>
      </c>
      <c r="B1424" s="322" t="s">
        <v>354</v>
      </c>
      <c r="C1424" s="322" t="s">
        <v>2018</v>
      </c>
      <c r="D1424" s="322" t="s">
        <v>11705</v>
      </c>
      <c r="E1424" s="417">
        <v>20000</v>
      </c>
      <c r="F1424" s="317" t="s">
        <v>11704</v>
      </c>
      <c r="G1424" s="322" t="s">
        <v>3952</v>
      </c>
      <c r="H1424" s="325">
        <v>44264</v>
      </c>
      <c r="I1424" s="325" t="s">
        <v>354</v>
      </c>
      <c r="J1424" s="316"/>
    </row>
    <row r="1425" spans="1:10" s="333" customFormat="1" ht="34.35" customHeight="1" x14ac:dyDescent="0.25">
      <c r="A1425" s="317" t="s">
        <v>11703</v>
      </c>
      <c r="B1425" s="322" t="s">
        <v>354</v>
      </c>
      <c r="C1425" s="322" t="s">
        <v>2018</v>
      </c>
      <c r="D1425" s="322" t="s">
        <v>11702</v>
      </c>
      <c r="E1425" s="417">
        <v>18000</v>
      </c>
      <c r="F1425" s="317" t="s">
        <v>11701</v>
      </c>
      <c r="G1425" s="322" t="s">
        <v>3952</v>
      </c>
      <c r="H1425" s="325">
        <v>44282</v>
      </c>
      <c r="I1425" s="325" t="s">
        <v>354</v>
      </c>
      <c r="J1425" s="316"/>
    </row>
    <row r="1426" spans="1:10" s="333" customFormat="1" ht="34.35" customHeight="1" x14ac:dyDescent="0.25">
      <c r="A1426" s="317" t="s">
        <v>11700</v>
      </c>
      <c r="B1426" s="322" t="s">
        <v>354</v>
      </c>
      <c r="C1426" s="322" t="s">
        <v>2018</v>
      </c>
      <c r="D1426" s="322" t="s">
        <v>11699</v>
      </c>
      <c r="E1426" s="417">
        <v>18000</v>
      </c>
      <c r="F1426" s="317" t="s">
        <v>11698</v>
      </c>
      <c r="G1426" s="322" t="s">
        <v>3952</v>
      </c>
      <c r="H1426" s="325">
        <v>44279</v>
      </c>
      <c r="I1426" s="325" t="s">
        <v>354</v>
      </c>
      <c r="J1426" s="316"/>
    </row>
    <row r="1427" spans="1:10" s="333" customFormat="1" ht="34.35" customHeight="1" x14ac:dyDescent="0.25">
      <c r="A1427" s="317" t="s">
        <v>11697</v>
      </c>
      <c r="B1427" s="322" t="s">
        <v>354</v>
      </c>
      <c r="C1427" s="322" t="s">
        <v>2018</v>
      </c>
      <c r="D1427" s="322" t="s">
        <v>11696</v>
      </c>
      <c r="E1427" s="417">
        <v>24000</v>
      </c>
      <c r="F1427" s="317" t="s">
        <v>10723</v>
      </c>
      <c r="G1427" s="322" t="s">
        <v>3952</v>
      </c>
      <c r="H1427" s="325">
        <v>44278</v>
      </c>
      <c r="I1427" s="325" t="s">
        <v>354</v>
      </c>
      <c r="J1427" s="316"/>
    </row>
    <row r="1428" spans="1:10" s="333" customFormat="1" ht="34.35" customHeight="1" x14ac:dyDescent="0.25">
      <c r="A1428" s="317" t="s">
        <v>11695</v>
      </c>
      <c r="B1428" s="322" t="s">
        <v>354</v>
      </c>
      <c r="C1428" s="322" t="s">
        <v>2018</v>
      </c>
      <c r="D1428" s="322" t="s">
        <v>11694</v>
      </c>
      <c r="E1428" s="417">
        <v>18000</v>
      </c>
      <c r="F1428" s="317" t="s">
        <v>11693</v>
      </c>
      <c r="G1428" s="322" t="s">
        <v>3952</v>
      </c>
      <c r="H1428" s="325">
        <v>44277</v>
      </c>
      <c r="I1428" s="325" t="s">
        <v>354</v>
      </c>
      <c r="J1428" s="316"/>
    </row>
    <row r="1429" spans="1:10" s="333" customFormat="1" ht="34.35" customHeight="1" x14ac:dyDescent="0.25">
      <c r="A1429" s="317" t="s">
        <v>11692</v>
      </c>
      <c r="B1429" s="322" t="s">
        <v>354</v>
      </c>
      <c r="C1429" s="322" t="s">
        <v>2018</v>
      </c>
      <c r="D1429" s="322" t="s">
        <v>11691</v>
      </c>
      <c r="E1429" s="417">
        <v>24000</v>
      </c>
      <c r="F1429" s="317" t="s">
        <v>4757</v>
      </c>
      <c r="G1429" s="322" t="s">
        <v>3952</v>
      </c>
      <c r="H1429" s="325">
        <v>44261</v>
      </c>
      <c r="I1429" s="325" t="s">
        <v>354</v>
      </c>
      <c r="J1429" s="316"/>
    </row>
    <row r="1430" spans="1:10" s="333" customFormat="1" ht="34.35" customHeight="1" x14ac:dyDescent="0.25">
      <c r="A1430" s="317" t="s">
        <v>11690</v>
      </c>
      <c r="B1430" s="322" t="s">
        <v>354</v>
      </c>
      <c r="C1430" s="322" t="s">
        <v>2018</v>
      </c>
      <c r="D1430" s="322" t="s">
        <v>11689</v>
      </c>
      <c r="E1430" s="417">
        <v>18000</v>
      </c>
      <c r="F1430" s="317" t="s">
        <v>11688</v>
      </c>
      <c r="G1430" s="322" t="s">
        <v>3952</v>
      </c>
      <c r="H1430" s="325">
        <v>44278</v>
      </c>
      <c r="I1430" s="325" t="s">
        <v>354</v>
      </c>
      <c r="J1430" s="316"/>
    </row>
    <row r="1431" spans="1:10" s="333" customFormat="1" ht="34.35" customHeight="1" x14ac:dyDescent="0.25">
      <c r="A1431" s="317" t="s">
        <v>11687</v>
      </c>
      <c r="B1431" s="322" t="s">
        <v>354</v>
      </c>
      <c r="C1431" s="322" t="s">
        <v>2018</v>
      </c>
      <c r="D1431" s="322" t="s">
        <v>11686</v>
      </c>
      <c r="E1431" s="417">
        <v>22000</v>
      </c>
      <c r="F1431" s="317" t="s">
        <v>4754</v>
      </c>
      <c r="G1431" s="322" t="s">
        <v>3952</v>
      </c>
      <c r="H1431" s="325">
        <v>44259</v>
      </c>
      <c r="I1431" s="325" t="s">
        <v>354</v>
      </c>
      <c r="J1431" s="316"/>
    </row>
    <row r="1432" spans="1:10" s="333" customFormat="1" ht="34.35" customHeight="1" x14ac:dyDescent="0.25">
      <c r="A1432" s="317" t="s">
        <v>11685</v>
      </c>
      <c r="B1432" s="322" t="s">
        <v>354</v>
      </c>
      <c r="C1432" s="322" t="s">
        <v>2018</v>
      </c>
      <c r="D1432" s="322" t="s">
        <v>11684</v>
      </c>
      <c r="E1432" s="417">
        <v>18000</v>
      </c>
      <c r="F1432" s="317" t="s">
        <v>4751</v>
      </c>
      <c r="G1432" s="322" t="s">
        <v>3952</v>
      </c>
      <c r="H1432" s="325">
        <v>44278</v>
      </c>
      <c r="I1432" s="325" t="s">
        <v>354</v>
      </c>
      <c r="J1432" s="316"/>
    </row>
    <row r="1433" spans="1:10" s="333" customFormat="1" ht="34.35" customHeight="1" x14ac:dyDescent="0.25">
      <c r="A1433" s="317" t="s">
        <v>11683</v>
      </c>
      <c r="B1433" s="322" t="s">
        <v>354</v>
      </c>
      <c r="C1433" s="322" t="s">
        <v>2018</v>
      </c>
      <c r="D1433" s="322" t="s">
        <v>11682</v>
      </c>
      <c r="E1433" s="417">
        <v>18000</v>
      </c>
      <c r="F1433" s="317" t="s">
        <v>11681</v>
      </c>
      <c r="G1433" s="322" t="s">
        <v>3952</v>
      </c>
      <c r="H1433" s="325">
        <v>44280</v>
      </c>
      <c r="I1433" s="325" t="s">
        <v>354</v>
      </c>
      <c r="J1433" s="316"/>
    </row>
    <row r="1434" spans="1:10" s="333" customFormat="1" ht="34.35" customHeight="1" x14ac:dyDescent="0.25">
      <c r="A1434" s="317" t="s">
        <v>11680</v>
      </c>
      <c r="B1434" s="322" t="s">
        <v>354</v>
      </c>
      <c r="C1434" s="322" t="s">
        <v>2018</v>
      </c>
      <c r="D1434" s="322" t="s">
        <v>11679</v>
      </c>
      <c r="E1434" s="417">
        <v>24000</v>
      </c>
      <c r="F1434" s="317" t="s">
        <v>4748</v>
      </c>
      <c r="G1434" s="322" t="s">
        <v>3952</v>
      </c>
      <c r="H1434" s="325">
        <v>44278</v>
      </c>
      <c r="I1434" s="325" t="s">
        <v>354</v>
      </c>
      <c r="J1434" s="316"/>
    </row>
    <row r="1435" spans="1:10" s="333" customFormat="1" ht="34.35" customHeight="1" x14ac:dyDescent="0.25">
      <c r="A1435" s="317" t="s">
        <v>11678</v>
      </c>
      <c r="B1435" s="322" t="s">
        <v>354</v>
      </c>
      <c r="C1435" s="322" t="s">
        <v>2018</v>
      </c>
      <c r="D1435" s="322" t="s">
        <v>11677</v>
      </c>
      <c r="E1435" s="417">
        <v>18000</v>
      </c>
      <c r="F1435" s="317" t="s">
        <v>11676</v>
      </c>
      <c r="G1435" s="322" t="s">
        <v>3952</v>
      </c>
      <c r="H1435" s="325">
        <v>44285</v>
      </c>
      <c r="I1435" s="325" t="s">
        <v>354</v>
      </c>
      <c r="J1435" s="316"/>
    </row>
    <row r="1436" spans="1:10" s="333" customFormat="1" ht="34.35" customHeight="1" x14ac:dyDescent="0.25">
      <c r="A1436" s="317" t="s">
        <v>11675</v>
      </c>
      <c r="B1436" s="322" t="s">
        <v>354</v>
      </c>
      <c r="C1436" s="322" t="s">
        <v>2018</v>
      </c>
      <c r="D1436" s="322" t="s">
        <v>11674</v>
      </c>
      <c r="E1436" s="417">
        <v>20000</v>
      </c>
      <c r="F1436" s="317" t="s">
        <v>11673</v>
      </c>
      <c r="G1436" s="322" t="s">
        <v>3952</v>
      </c>
      <c r="H1436" s="325">
        <v>44264</v>
      </c>
      <c r="I1436" s="325" t="s">
        <v>354</v>
      </c>
      <c r="J1436" s="316"/>
    </row>
    <row r="1437" spans="1:10" s="333" customFormat="1" ht="34.35" customHeight="1" x14ac:dyDescent="0.25">
      <c r="A1437" s="317" t="s">
        <v>11672</v>
      </c>
      <c r="B1437" s="322" t="s">
        <v>354</v>
      </c>
      <c r="C1437" s="322" t="s">
        <v>2018</v>
      </c>
      <c r="D1437" s="322" t="s">
        <v>11671</v>
      </c>
      <c r="E1437" s="417">
        <v>24000</v>
      </c>
      <c r="F1437" s="317" t="s">
        <v>4111</v>
      </c>
      <c r="G1437" s="322" t="s">
        <v>3952</v>
      </c>
      <c r="H1437" s="325">
        <v>44281</v>
      </c>
      <c r="I1437" s="325" t="s">
        <v>354</v>
      </c>
      <c r="J1437" s="316"/>
    </row>
    <row r="1438" spans="1:10" s="333" customFormat="1" ht="34.35" customHeight="1" x14ac:dyDescent="0.25">
      <c r="A1438" s="317" t="s">
        <v>11670</v>
      </c>
      <c r="B1438" s="322" t="s">
        <v>354</v>
      </c>
      <c r="C1438" s="322" t="s">
        <v>2018</v>
      </c>
      <c r="D1438" s="322" t="s">
        <v>11669</v>
      </c>
      <c r="E1438" s="417">
        <v>24000</v>
      </c>
      <c r="F1438" s="317" t="s">
        <v>11044</v>
      </c>
      <c r="G1438" s="322" t="s">
        <v>3952</v>
      </c>
      <c r="H1438" s="325">
        <v>44263</v>
      </c>
      <c r="I1438" s="325" t="s">
        <v>354</v>
      </c>
      <c r="J1438" s="316"/>
    </row>
    <row r="1439" spans="1:10" s="333" customFormat="1" ht="34.35" customHeight="1" x14ac:dyDescent="0.25">
      <c r="A1439" s="317" t="s">
        <v>11668</v>
      </c>
      <c r="B1439" s="322" t="s">
        <v>354</v>
      </c>
      <c r="C1439" s="322" t="s">
        <v>2018</v>
      </c>
      <c r="D1439" s="322" t="s">
        <v>11667</v>
      </c>
      <c r="E1439" s="417">
        <v>24000</v>
      </c>
      <c r="F1439" s="317" t="s">
        <v>11666</v>
      </c>
      <c r="G1439" s="322" t="s">
        <v>3952</v>
      </c>
      <c r="H1439" s="325">
        <v>44277</v>
      </c>
      <c r="I1439" s="325" t="s">
        <v>354</v>
      </c>
      <c r="J1439" s="316"/>
    </row>
    <row r="1440" spans="1:10" s="333" customFormat="1" ht="34.35" customHeight="1" x14ac:dyDescent="0.25">
      <c r="A1440" s="317" t="s">
        <v>11665</v>
      </c>
      <c r="B1440" s="322" t="s">
        <v>354</v>
      </c>
      <c r="C1440" s="322" t="s">
        <v>2018</v>
      </c>
      <c r="D1440" s="322" t="s">
        <v>11664</v>
      </c>
      <c r="E1440" s="417">
        <v>24000</v>
      </c>
      <c r="F1440" s="317" t="s">
        <v>4743</v>
      </c>
      <c r="G1440" s="322" t="s">
        <v>3952</v>
      </c>
      <c r="H1440" s="325">
        <v>44278</v>
      </c>
      <c r="I1440" s="325" t="s">
        <v>354</v>
      </c>
      <c r="J1440" s="316"/>
    </row>
    <row r="1441" spans="1:10" s="333" customFormat="1" ht="34.35" customHeight="1" x14ac:dyDescent="0.25">
      <c r="A1441" s="317" t="s">
        <v>11663</v>
      </c>
      <c r="B1441" s="322" t="s">
        <v>354</v>
      </c>
      <c r="C1441" s="322" t="s">
        <v>2018</v>
      </c>
      <c r="D1441" s="322" t="s">
        <v>11662</v>
      </c>
      <c r="E1441" s="417">
        <v>18000</v>
      </c>
      <c r="F1441" s="317" t="s">
        <v>11661</v>
      </c>
      <c r="G1441" s="322" t="s">
        <v>3952</v>
      </c>
      <c r="H1441" s="325">
        <v>44273</v>
      </c>
      <c r="I1441" s="325" t="s">
        <v>354</v>
      </c>
      <c r="J1441" s="316"/>
    </row>
    <row r="1442" spans="1:10" s="333" customFormat="1" ht="34.35" customHeight="1" x14ac:dyDescent="0.25">
      <c r="A1442" s="317" t="s">
        <v>11660</v>
      </c>
      <c r="B1442" s="322" t="s">
        <v>354</v>
      </c>
      <c r="C1442" s="322" t="s">
        <v>2018</v>
      </c>
      <c r="D1442" s="322" t="s">
        <v>11659</v>
      </c>
      <c r="E1442" s="417">
        <v>18000</v>
      </c>
      <c r="F1442" s="317" t="s">
        <v>11658</v>
      </c>
      <c r="G1442" s="322" t="s">
        <v>3952</v>
      </c>
      <c r="H1442" s="325">
        <v>44278</v>
      </c>
      <c r="I1442" s="325" t="s">
        <v>354</v>
      </c>
      <c r="J1442" s="316"/>
    </row>
    <row r="1443" spans="1:10" s="333" customFormat="1" ht="34.35" customHeight="1" x14ac:dyDescent="0.25">
      <c r="A1443" s="317" t="s">
        <v>11657</v>
      </c>
      <c r="B1443" s="322" t="s">
        <v>354</v>
      </c>
      <c r="C1443" s="322" t="s">
        <v>2018</v>
      </c>
      <c r="D1443" s="322" t="s">
        <v>11656</v>
      </c>
      <c r="E1443" s="417">
        <v>24000</v>
      </c>
      <c r="F1443" s="317" t="s">
        <v>11655</v>
      </c>
      <c r="G1443" s="322" t="s">
        <v>3952</v>
      </c>
      <c r="H1443" s="325">
        <v>44278</v>
      </c>
      <c r="I1443" s="325" t="s">
        <v>354</v>
      </c>
      <c r="J1443" s="316"/>
    </row>
    <row r="1444" spans="1:10" s="333" customFormat="1" ht="34.35" customHeight="1" x14ac:dyDescent="0.25">
      <c r="A1444" s="317" t="s">
        <v>11654</v>
      </c>
      <c r="B1444" s="322" t="s">
        <v>354</v>
      </c>
      <c r="C1444" s="322" t="s">
        <v>2018</v>
      </c>
      <c r="D1444" s="322" t="s">
        <v>11653</v>
      </c>
      <c r="E1444" s="417">
        <v>24000</v>
      </c>
      <c r="F1444" s="317" t="s">
        <v>10702</v>
      </c>
      <c r="G1444" s="322" t="s">
        <v>3952</v>
      </c>
      <c r="H1444" s="325">
        <v>44274</v>
      </c>
      <c r="I1444" s="325" t="s">
        <v>354</v>
      </c>
      <c r="J1444" s="316"/>
    </row>
    <row r="1445" spans="1:10" s="333" customFormat="1" ht="34.35" customHeight="1" x14ac:dyDescent="0.25">
      <c r="A1445" s="317" t="s">
        <v>11652</v>
      </c>
      <c r="B1445" s="322" t="s">
        <v>354</v>
      </c>
      <c r="C1445" s="322" t="s">
        <v>2018</v>
      </c>
      <c r="D1445" s="322" t="s">
        <v>11651</v>
      </c>
      <c r="E1445" s="417">
        <v>18000</v>
      </c>
      <c r="F1445" s="317" t="s">
        <v>10699</v>
      </c>
      <c r="G1445" s="322" t="s">
        <v>3952</v>
      </c>
      <c r="H1445" s="325">
        <v>44274</v>
      </c>
      <c r="I1445" s="325" t="s">
        <v>354</v>
      </c>
      <c r="J1445" s="316"/>
    </row>
    <row r="1446" spans="1:10" s="333" customFormat="1" ht="34.35" customHeight="1" x14ac:dyDescent="0.25">
      <c r="A1446" s="317" t="s">
        <v>11650</v>
      </c>
      <c r="B1446" s="322" t="s">
        <v>354</v>
      </c>
      <c r="C1446" s="322" t="s">
        <v>2018</v>
      </c>
      <c r="D1446" s="322" t="s">
        <v>11649</v>
      </c>
      <c r="E1446" s="417">
        <v>28000</v>
      </c>
      <c r="F1446" s="317" t="s">
        <v>4735</v>
      </c>
      <c r="G1446" s="322" t="s">
        <v>3952</v>
      </c>
      <c r="H1446" s="325">
        <v>44261</v>
      </c>
      <c r="I1446" s="325" t="s">
        <v>354</v>
      </c>
      <c r="J1446" s="316"/>
    </row>
    <row r="1447" spans="1:10" s="333" customFormat="1" ht="34.35" customHeight="1" x14ac:dyDescent="0.25">
      <c r="A1447" s="317" t="s">
        <v>11648</v>
      </c>
      <c r="B1447" s="322" t="s">
        <v>354</v>
      </c>
      <c r="C1447" s="322" t="s">
        <v>2018</v>
      </c>
      <c r="D1447" s="322" t="s">
        <v>11647</v>
      </c>
      <c r="E1447" s="417">
        <v>20000</v>
      </c>
      <c r="F1447" s="317" t="s">
        <v>10687</v>
      </c>
      <c r="G1447" s="322" t="s">
        <v>3952</v>
      </c>
      <c r="H1447" s="325">
        <v>44277</v>
      </c>
      <c r="I1447" s="325" t="s">
        <v>354</v>
      </c>
      <c r="J1447" s="316"/>
    </row>
    <row r="1448" spans="1:10" s="333" customFormat="1" ht="34.35" customHeight="1" x14ac:dyDescent="0.25">
      <c r="A1448" s="317" t="s">
        <v>11646</v>
      </c>
      <c r="B1448" s="322" t="s">
        <v>354</v>
      </c>
      <c r="C1448" s="322" t="s">
        <v>2018</v>
      </c>
      <c r="D1448" s="322" t="s">
        <v>11645</v>
      </c>
      <c r="E1448" s="417">
        <v>18000</v>
      </c>
      <c r="F1448" s="317" t="s">
        <v>11644</v>
      </c>
      <c r="G1448" s="322" t="s">
        <v>3952</v>
      </c>
      <c r="H1448" s="325">
        <v>44278</v>
      </c>
      <c r="I1448" s="325" t="s">
        <v>354</v>
      </c>
      <c r="J1448" s="316"/>
    </row>
    <row r="1449" spans="1:10" s="333" customFormat="1" ht="34.35" customHeight="1" x14ac:dyDescent="0.25">
      <c r="A1449" s="317" t="s">
        <v>11643</v>
      </c>
      <c r="B1449" s="322" t="s">
        <v>354</v>
      </c>
      <c r="C1449" s="322" t="s">
        <v>2018</v>
      </c>
      <c r="D1449" s="322" t="s">
        <v>11642</v>
      </c>
      <c r="E1449" s="417">
        <v>18000</v>
      </c>
      <c r="F1449" s="317" t="s">
        <v>4732</v>
      </c>
      <c r="G1449" s="322" t="s">
        <v>3952</v>
      </c>
      <c r="H1449" s="325">
        <v>44278</v>
      </c>
      <c r="I1449" s="325" t="s">
        <v>354</v>
      </c>
      <c r="J1449" s="316"/>
    </row>
    <row r="1450" spans="1:10" s="333" customFormat="1" ht="34.35" customHeight="1" x14ac:dyDescent="0.25">
      <c r="A1450" s="317" t="s">
        <v>11641</v>
      </c>
      <c r="B1450" s="322" t="s">
        <v>354</v>
      </c>
      <c r="C1450" s="322" t="s">
        <v>2018</v>
      </c>
      <c r="D1450" s="322" t="s">
        <v>11640</v>
      </c>
      <c r="E1450" s="417">
        <v>18000</v>
      </c>
      <c r="F1450" s="317" t="s">
        <v>11639</v>
      </c>
      <c r="G1450" s="322" t="s">
        <v>3952</v>
      </c>
      <c r="H1450" s="325">
        <v>44261</v>
      </c>
      <c r="I1450" s="325" t="s">
        <v>354</v>
      </c>
      <c r="J1450" s="316"/>
    </row>
    <row r="1451" spans="1:10" s="333" customFormat="1" ht="34.35" customHeight="1" x14ac:dyDescent="0.25">
      <c r="A1451" s="317" t="s">
        <v>11638</v>
      </c>
      <c r="B1451" s="322" t="s">
        <v>354</v>
      </c>
      <c r="C1451" s="322" t="s">
        <v>2018</v>
      </c>
      <c r="D1451" s="322" t="s">
        <v>11637</v>
      </c>
      <c r="E1451" s="417">
        <v>24000</v>
      </c>
      <c r="F1451" s="317" t="s">
        <v>4726</v>
      </c>
      <c r="G1451" s="322" t="s">
        <v>3952</v>
      </c>
      <c r="H1451" s="325">
        <v>44263</v>
      </c>
      <c r="I1451" s="325" t="s">
        <v>354</v>
      </c>
      <c r="J1451" s="316"/>
    </row>
    <row r="1452" spans="1:10" s="333" customFormat="1" ht="34.35" customHeight="1" x14ac:dyDescent="0.25">
      <c r="A1452" s="317" t="s">
        <v>11636</v>
      </c>
      <c r="B1452" s="322" t="s">
        <v>354</v>
      </c>
      <c r="C1452" s="322" t="s">
        <v>2018</v>
      </c>
      <c r="D1452" s="322" t="s">
        <v>11635</v>
      </c>
      <c r="E1452" s="417">
        <v>24000</v>
      </c>
      <c r="F1452" s="317" t="s">
        <v>10674</v>
      </c>
      <c r="G1452" s="322" t="s">
        <v>3952</v>
      </c>
      <c r="H1452" s="325">
        <v>44277</v>
      </c>
      <c r="I1452" s="325" t="s">
        <v>354</v>
      </c>
      <c r="J1452" s="316"/>
    </row>
    <row r="1453" spans="1:10" s="333" customFormat="1" ht="34.35" customHeight="1" x14ac:dyDescent="0.25">
      <c r="A1453" s="317" t="s">
        <v>11634</v>
      </c>
      <c r="B1453" s="322" t="s">
        <v>354</v>
      </c>
      <c r="C1453" s="322" t="s">
        <v>2018</v>
      </c>
      <c r="D1453" s="322" t="s">
        <v>11633</v>
      </c>
      <c r="E1453" s="417">
        <v>24000</v>
      </c>
      <c r="F1453" s="317" t="s">
        <v>4722</v>
      </c>
      <c r="G1453" s="322" t="s">
        <v>3952</v>
      </c>
      <c r="H1453" s="325">
        <v>44259</v>
      </c>
      <c r="I1453" s="325" t="s">
        <v>354</v>
      </c>
      <c r="J1453" s="316"/>
    </row>
    <row r="1454" spans="1:10" s="333" customFormat="1" ht="34.35" customHeight="1" x14ac:dyDescent="0.25">
      <c r="A1454" s="317" t="s">
        <v>11632</v>
      </c>
      <c r="B1454" s="322" t="s">
        <v>354</v>
      </c>
      <c r="C1454" s="322" t="s">
        <v>2018</v>
      </c>
      <c r="D1454" s="322" t="s">
        <v>11631</v>
      </c>
      <c r="E1454" s="417">
        <v>24000</v>
      </c>
      <c r="F1454" s="317" t="s">
        <v>11630</v>
      </c>
      <c r="G1454" s="322" t="s">
        <v>3952</v>
      </c>
      <c r="H1454" s="325">
        <v>44278</v>
      </c>
      <c r="I1454" s="325" t="s">
        <v>354</v>
      </c>
      <c r="J1454" s="316"/>
    </row>
    <row r="1455" spans="1:10" s="333" customFormat="1" ht="34.35" customHeight="1" x14ac:dyDescent="0.25">
      <c r="A1455" s="317" t="s">
        <v>11629</v>
      </c>
      <c r="B1455" s="322" t="s">
        <v>354</v>
      </c>
      <c r="C1455" s="322" t="s">
        <v>2018</v>
      </c>
      <c r="D1455" s="322" t="s">
        <v>11628</v>
      </c>
      <c r="E1455" s="417">
        <v>22000</v>
      </c>
      <c r="F1455" s="317" t="s">
        <v>11627</v>
      </c>
      <c r="G1455" s="322" t="s">
        <v>3952</v>
      </c>
      <c r="H1455" s="325">
        <v>44272</v>
      </c>
      <c r="I1455" s="325" t="s">
        <v>354</v>
      </c>
      <c r="J1455" s="316"/>
    </row>
    <row r="1456" spans="1:10" s="333" customFormat="1" ht="34.35" customHeight="1" x14ac:dyDescent="0.25">
      <c r="A1456" s="317" t="s">
        <v>11626</v>
      </c>
      <c r="B1456" s="322" t="s">
        <v>354</v>
      </c>
      <c r="C1456" s="322" t="s">
        <v>2018</v>
      </c>
      <c r="D1456" s="322" t="s">
        <v>11625</v>
      </c>
      <c r="E1456" s="417">
        <v>20000</v>
      </c>
      <c r="F1456" s="317" t="s">
        <v>11624</v>
      </c>
      <c r="G1456" s="322" t="s">
        <v>3952</v>
      </c>
      <c r="H1456" s="325">
        <v>44263</v>
      </c>
      <c r="I1456" s="325" t="s">
        <v>354</v>
      </c>
      <c r="J1456" s="316"/>
    </row>
    <row r="1457" spans="1:10" s="333" customFormat="1" ht="34.35" customHeight="1" x14ac:dyDescent="0.25">
      <c r="A1457" s="317" t="s">
        <v>11623</v>
      </c>
      <c r="B1457" s="322" t="s">
        <v>354</v>
      </c>
      <c r="C1457" s="322" t="s">
        <v>2018</v>
      </c>
      <c r="D1457" s="322" t="s">
        <v>11622</v>
      </c>
      <c r="E1457" s="417">
        <v>24000</v>
      </c>
      <c r="F1457" s="317" t="s">
        <v>11621</v>
      </c>
      <c r="G1457" s="322" t="s">
        <v>3952</v>
      </c>
      <c r="H1457" s="325">
        <v>44278</v>
      </c>
      <c r="I1457" s="325" t="s">
        <v>354</v>
      </c>
      <c r="J1457" s="316"/>
    </row>
    <row r="1458" spans="1:10" s="333" customFormat="1" ht="34.35" customHeight="1" x14ac:dyDescent="0.25">
      <c r="A1458" s="317" t="s">
        <v>11613</v>
      </c>
      <c r="B1458" s="322" t="s">
        <v>354</v>
      </c>
      <c r="C1458" s="322" t="s">
        <v>2018</v>
      </c>
      <c r="D1458" s="322" t="s">
        <v>11620</v>
      </c>
      <c r="E1458" s="417">
        <v>24000</v>
      </c>
      <c r="F1458" s="317" t="s">
        <v>4704</v>
      </c>
      <c r="G1458" s="322" t="s">
        <v>3952</v>
      </c>
      <c r="H1458" s="325">
        <v>44261</v>
      </c>
      <c r="I1458" s="325" t="s">
        <v>354</v>
      </c>
      <c r="J1458" s="316"/>
    </row>
    <row r="1459" spans="1:10" s="333" customFormat="1" ht="34.35" customHeight="1" x14ac:dyDescent="0.25">
      <c r="A1459" s="317" t="s">
        <v>11619</v>
      </c>
      <c r="B1459" s="322" t="s">
        <v>354</v>
      </c>
      <c r="C1459" s="322" t="s">
        <v>2018</v>
      </c>
      <c r="D1459" s="322" t="s">
        <v>11618</v>
      </c>
      <c r="E1459" s="417">
        <v>24000</v>
      </c>
      <c r="F1459" s="317" t="s">
        <v>4701</v>
      </c>
      <c r="G1459" s="322" t="s">
        <v>3952</v>
      </c>
      <c r="H1459" s="325">
        <v>44273</v>
      </c>
      <c r="I1459" s="325" t="s">
        <v>354</v>
      </c>
      <c r="J1459" s="316"/>
    </row>
    <row r="1460" spans="1:10" s="333" customFormat="1" ht="34.35" customHeight="1" x14ac:dyDescent="0.25">
      <c r="A1460" s="317" t="s">
        <v>11617</v>
      </c>
      <c r="B1460" s="322" t="s">
        <v>354</v>
      </c>
      <c r="C1460" s="322" t="s">
        <v>2018</v>
      </c>
      <c r="D1460" s="322" t="s">
        <v>11616</v>
      </c>
      <c r="E1460" s="417">
        <v>20000</v>
      </c>
      <c r="F1460" s="317" t="s">
        <v>10422</v>
      </c>
      <c r="G1460" s="322" t="s">
        <v>3952</v>
      </c>
      <c r="H1460" s="325">
        <v>44259</v>
      </c>
      <c r="I1460" s="325" t="s">
        <v>354</v>
      </c>
      <c r="J1460" s="316"/>
    </row>
    <row r="1461" spans="1:10" s="333" customFormat="1" ht="34.35" customHeight="1" x14ac:dyDescent="0.25">
      <c r="A1461" s="317" t="s">
        <v>11615</v>
      </c>
      <c r="B1461" s="322" t="s">
        <v>354</v>
      </c>
      <c r="C1461" s="322" t="s">
        <v>2018</v>
      </c>
      <c r="D1461" s="322" t="s">
        <v>11614</v>
      </c>
      <c r="E1461" s="417">
        <v>20000</v>
      </c>
      <c r="F1461" s="317" t="s">
        <v>10419</v>
      </c>
      <c r="G1461" s="322" t="s">
        <v>3952</v>
      </c>
      <c r="H1461" s="325">
        <v>44258</v>
      </c>
      <c r="I1461" s="325" t="s">
        <v>354</v>
      </c>
      <c r="J1461" s="316"/>
    </row>
    <row r="1462" spans="1:10" s="333" customFormat="1" ht="34.35" customHeight="1" x14ac:dyDescent="0.25">
      <c r="A1462" s="317" t="s">
        <v>11613</v>
      </c>
      <c r="B1462" s="322" t="s">
        <v>354</v>
      </c>
      <c r="C1462" s="322" t="s">
        <v>2018</v>
      </c>
      <c r="D1462" s="322" t="s">
        <v>11612</v>
      </c>
      <c r="E1462" s="417">
        <v>24000</v>
      </c>
      <c r="F1462" s="317" t="s">
        <v>11611</v>
      </c>
      <c r="G1462" s="322" t="s">
        <v>3952</v>
      </c>
      <c r="H1462" s="325">
        <v>44261</v>
      </c>
      <c r="I1462" s="325" t="s">
        <v>354</v>
      </c>
      <c r="J1462" s="316"/>
    </row>
    <row r="1463" spans="1:10" s="333" customFormat="1" ht="34.35" customHeight="1" x14ac:dyDescent="0.25">
      <c r="A1463" s="317" t="s">
        <v>11610</v>
      </c>
      <c r="B1463" s="322" t="s">
        <v>354</v>
      </c>
      <c r="C1463" s="322" t="s">
        <v>2018</v>
      </c>
      <c r="D1463" s="322" t="s">
        <v>11609</v>
      </c>
      <c r="E1463" s="417">
        <v>20000</v>
      </c>
      <c r="F1463" s="317" t="s">
        <v>11608</v>
      </c>
      <c r="G1463" s="322" t="s">
        <v>3952</v>
      </c>
      <c r="H1463" s="325">
        <v>44261</v>
      </c>
      <c r="I1463" s="325" t="s">
        <v>354</v>
      </c>
      <c r="J1463" s="316"/>
    </row>
    <row r="1464" spans="1:10" s="333" customFormat="1" ht="34.35" customHeight="1" x14ac:dyDescent="0.25">
      <c r="A1464" s="317" t="s">
        <v>11607</v>
      </c>
      <c r="B1464" s="322" t="s">
        <v>354</v>
      </c>
      <c r="C1464" s="322" t="s">
        <v>2018</v>
      </c>
      <c r="D1464" s="322" t="s">
        <v>11606</v>
      </c>
      <c r="E1464" s="417">
        <v>18000</v>
      </c>
      <c r="F1464" s="317" t="s">
        <v>10651</v>
      </c>
      <c r="G1464" s="322" t="s">
        <v>3952</v>
      </c>
      <c r="H1464" s="325">
        <v>44274</v>
      </c>
      <c r="I1464" s="325" t="s">
        <v>354</v>
      </c>
      <c r="J1464" s="316"/>
    </row>
    <row r="1465" spans="1:10" s="333" customFormat="1" ht="34.35" customHeight="1" x14ac:dyDescent="0.25">
      <c r="A1465" s="317" t="s">
        <v>11605</v>
      </c>
      <c r="B1465" s="322" t="s">
        <v>354</v>
      </c>
      <c r="C1465" s="322" t="s">
        <v>2018</v>
      </c>
      <c r="D1465" s="322" t="s">
        <v>11604</v>
      </c>
      <c r="E1465" s="417">
        <v>24000</v>
      </c>
      <c r="F1465" s="317" t="s">
        <v>4686</v>
      </c>
      <c r="G1465" s="322" t="s">
        <v>3952</v>
      </c>
      <c r="H1465" s="325">
        <v>44278</v>
      </c>
      <c r="I1465" s="325" t="s">
        <v>354</v>
      </c>
      <c r="J1465" s="316"/>
    </row>
    <row r="1466" spans="1:10" s="333" customFormat="1" ht="34.35" customHeight="1" x14ac:dyDescent="0.25">
      <c r="A1466" s="317" t="s">
        <v>11603</v>
      </c>
      <c r="B1466" s="322" t="s">
        <v>354</v>
      </c>
      <c r="C1466" s="322" t="s">
        <v>2018</v>
      </c>
      <c r="D1466" s="322" t="s">
        <v>11602</v>
      </c>
      <c r="E1466" s="417">
        <v>24000</v>
      </c>
      <c r="F1466" s="317" t="s">
        <v>4683</v>
      </c>
      <c r="G1466" s="322" t="s">
        <v>3952</v>
      </c>
      <c r="H1466" s="325">
        <v>44279</v>
      </c>
      <c r="I1466" s="325" t="s">
        <v>354</v>
      </c>
      <c r="J1466" s="316"/>
    </row>
    <row r="1467" spans="1:10" s="333" customFormat="1" ht="34.35" customHeight="1" x14ac:dyDescent="0.25">
      <c r="A1467" s="317" t="s">
        <v>11601</v>
      </c>
      <c r="B1467" s="322" t="s">
        <v>354</v>
      </c>
      <c r="C1467" s="322" t="s">
        <v>2018</v>
      </c>
      <c r="D1467" s="322" t="s">
        <v>11600</v>
      </c>
      <c r="E1467" s="417">
        <v>24000</v>
      </c>
      <c r="F1467" s="317" t="s">
        <v>10635</v>
      </c>
      <c r="G1467" s="322" t="s">
        <v>3952</v>
      </c>
      <c r="H1467" s="325">
        <v>44273</v>
      </c>
      <c r="I1467" s="325" t="s">
        <v>354</v>
      </c>
      <c r="J1467" s="316"/>
    </row>
    <row r="1468" spans="1:10" s="333" customFormat="1" ht="34.35" customHeight="1" x14ac:dyDescent="0.25">
      <c r="A1468" s="317" t="s">
        <v>11599</v>
      </c>
      <c r="B1468" s="322" t="s">
        <v>354</v>
      </c>
      <c r="C1468" s="322" t="s">
        <v>2018</v>
      </c>
      <c r="D1468" s="322" t="s">
        <v>11598</v>
      </c>
      <c r="E1468" s="417">
        <v>24000</v>
      </c>
      <c r="F1468" s="317" t="s">
        <v>11597</v>
      </c>
      <c r="G1468" s="322" t="s">
        <v>3952</v>
      </c>
      <c r="H1468" s="325">
        <v>44278</v>
      </c>
      <c r="I1468" s="325" t="s">
        <v>354</v>
      </c>
      <c r="J1468" s="316"/>
    </row>
    <row r="1469" spans="1:10" s="333" customFormat="1" ht="34.35" customHeight="1" x14ac:dyDescent="0.25">
      <c r="A1469" s="317" t="s">
        <v>11596</v>
      </c>
      <c r="B1469" s="322" t="s">
        <v>354</v>
      </c>
      <c r="C1469" s="322" t="s">
        <v>2018</v>
      </c>
      <c r="D1469" s="322" t="s">
        <v>11595</v>
      </c>
      <c r="E1469" s="417">
        <v>24000</v>
      </c>
      <c r="F1469" s="317" t="s">
        <v>4674</v>
      </c>
      <c r="G1469" s="322" t="s">
        <v>3952</v>
      </c>
      <c r="H1469" s="325">
        <v>44278</v>
      </c>
      <c r="I1469" s="325" t="s">
        <v>354</v>
      </c>
      <c r="J1469" s="316"/>
    </row>
    <row r="1470" spans="1:10" s="333" customFormat="1" ht="34.35" customHeight="1" x14ac:dyDescent="0.25">
      <c r="A1470" s="317" t="s">
        <v>11594</v>
      </c>
      <c r="B1470" s="322" t="s">
        <v>354</v>
      </c>
      <c r="C1470" s="322" t="s">
        <v>2018</v>
      </c>
      <c r="D1470" s="322" t="s">
        <v>11593</v>
      </c>
      <c r="E1470" s="417">
        <v>21000</v>
      </c>
      <c r="F1470" s="317" t="s">
        <v>11592</v>
      </c>
      <c r="G1470" s="322" t="s">
        <v>3952</v>
      </c>
      <c r="H1470" s="325">
        <v>44273</v>
      </c>
      <c r="I1470" s="325" t="s">
        <v>354</v>
      </c>
      <c r="J1470" s="316"/>
    </row>
    <row r="1471" spans="1:10" s="333" customFormat="1" ht="34.35" customHeight="1" x14ac:dyDescent="0.25">
      <c r="A1471" s="317" t="s">
        <v>11591</v>
      </c>
      <c r="B1471" s="322" t="s">
        <v>354</v>
      </c>
      <c r="C1471" s="322" t="s">
        <v>2018</v>
      </c>
      <c r="D1471" s="322" t="s">
        <v>11590</v>
      </c>
      <c r="E1471" s="417">
        <v>28000</v>
      </c>
      <c r="F1471" s="317" t="s">
        <v>4659</v>
      </c>
      <c r="G1471" s="322" t="s">
        <v>3952</v>
      </c>
      <c r="H1471" s="325">
        <v>44259</v>
      </c>
      <c r="I1471" s="325" t="s">
        <v>354</v>
      </c>
      <c r="J1471" s="316"/>
    </row>
    <row r="1472" spans="1:10" s="333" customFormat="1" ht="34.35" customHeight="1" x14ac:dyDescent="0.25">
      <c r="A1472" s="317" t="s">
        <v>11589</v>
      </c>
      <c r="B1472" s="322" t="s">
        <v>354</v>
      </c>
      <c r="C1472" s="322" t="s">
        <v>2018</v>
      </c>
      <c r="D1472" s="322" t="s">
        <v>11588</v>
      </c>
      <c r="E1472" s="417">
        <v>35000</v>
      </c>
      <c r="F1472" s="317" t="s">
        <v>4650</v>
      </c>
      <c r="G1472" s="322" t="s">
        <v>3952</v>
      </c>
      <c r="H1472" s="325">
        <v>44263</v>
      </c>
      <c r="I1472" s="325" t="s">
        <v>354</v>
      </c>
      <c r="J1472" s="316"/>
    </row>
    <row r="1473" spans="1:10" s="333" customFormat="1" ht="34.35" customHeight="1" x14ac:dyDescent="0.25">
      <c r="A1473" s="317" t="s">
        <v>11587</v>
      </c>
      <c r="B1473" s="322" t="s">
        <v>354</v>
      </c>
      <c r="C1473" s="322" t="s">
        <v>2018</v>
      </c>
      <c r="D1473" s="322" t="s">
        <v>11586</v>
      </c>
      <c r="E1473" s="417">
        <v>18000</v>
      </c>
      <c r="F1473" s="317" t="s">
        <v>11585</v>
      </c>
      <c r="G1473" s="322" t="s">
        <v>3952</v>
      </c>
      <c r="H1473" s="325">
        <v>44278</v>
      </c>
      <c r="I1473" s="325" t="s">
        <v>354</v>
      </c>
      <c r="J1473" s="316"/>
    </row>
    <row r="1474" spans="1:10" s="333" customFormat="1" ht="34.35" customHeight="1" x14ac:dyDescent="0.25">
      <c r="A1474" s="317" t="s">
        <v>11584</v>
      </c>
      <c r="B1474" s="322" t="s">
        <v>354</v>
      </c>
      <c r="C1474" s="322" t="s">
        <v>2018</v>
      </c>
      <c r="D1474" s="322" t="s">
        <v>11583</v>
      </c>
      <c r="E1474" s="417">
        <v>24000</v>
      </c>
      <c r="F1474" s="317" t="s">
        <v>10373</v>
      </c>
      <c r="G1474" s="322" t="s">
        <v>3952</v>
      </c>
      <c r="H1474" s="325">
        <v>44275</v>
      </c>
      <c r="I1474" s="325" t="s">
        <v>354</v>
      </c>
      <c r="J1474" s="316"/>
    </row>
    <row r="1475" spans="1:10" s="333" customFormat="1" ht="34.35" customHeight="1" x14ac:dyDescent="0.25">
      <c r="A1475" s="317" t="s">
        <v>11582</v>
      </c>
      <c r="B1475" s="322" t="s">
        <v>354</v>
      </c>
      <c r="C1475" s="322" t="s">
        <v>2018</v>
      </c>
      <c r="D1475" s="322" t="s">
        <v>11581</v>
      </c>
      <c r="E1475" s="417">
        <v>24000</v>
      </c>
      <c r="F1475" s="317" t="s">
        <v>11580</v>
      </c>
      <c r="G1475" s="322" t="s">
        <v>3952</v>
      </c>
      <c r="H1475" s="325">
        <v>44279</v>
      </c>
      <c r="I1475" s="325" t="s">
        <v>354</v>
      </c>
      <c r="J1475" s="316"/>
    </row>
    <row r="1476" spans="1:10" s="333" customFormat="1" ht="34.35" customHeight="1" x14ac:dyDescent="0.25">
      <c r="A1476" s="317" t="s">
        <v>11579</v>
      </c>
      <c r="B1476" s="322" t="s">
        <v>354</v>
      </c>
      <c r="C1476" s="322" t="s">
        <v>2018</v>
      </c>
      <c r="D1476" s="322" t="s">
        <v>11578</v>
      </c>
      <c r="E1476" s="417">
        <v>18000</v>
      </c>
      <c r="F1476" s="317" t="s">
        <v>4647</v>
      </c>
      <c r="G1476" s="322" t="s">
        <v>3952</v>
      </c>
      <c r="H1476" s="325">
        <v>44278</v>
      </c>
      <c r="I1476" s="325" t="s">
        <v>354</v>
      </c>
      <c r="J1476" s="316"/>
    </row>
    <row r="1477" spans="1:10" s="333" customFormat="1" ht="34.35" customHeight="1" x14ac:dyDescent="0.25">
      <c r="A1477" s="317" t="s">
        <v>11577</v>
      </c>
      <c r="B1477" s="322" t="s">
        <v>354</v>
      </c>
      <c r="C1477" s="322" t="s">
        <v>2018</v>
      </c>
      <c r="D1477" s="322" t="s">
        <v>11576</v>
      </c>
      <c r="E1477" s="417">
        <v>21720.54</v>
      </c>
      <c r="F1477" s="317" t="s">
        <v>1561</v>
      </c>
      <c r="G1477" s="322" t="s">
        <v>3952</v>
      </c>
      <c r="H1477" s="325">
        <v>44278</v>
      </c>
      <c r="I1477" s="325" t="s">
        <v>354</v>
      </c>
      <c r="J1477" s="316"/>
    </row>
    <row r="1478" spans="1:10" s="333" customFormat="1" ht="34.35" customHeight="1" x14ac:dyDescent="0.25">
      <c r="A1478" s="317" t="s">
        <v>11575</v>
      </c>
      <c r="B1478" s="322" t="s">
        <v>354</v>
      </c>
      <c r="C1478" s="322" t="s">
        <v>2018</v>
      </c>
      <c r="D1478" s="322" t="s">
        <v>11574</v>
      </c>
      <c r="E1478" s="417">
        <v>18400</v>
      </c>
      <c r="F1478" s="317" t="s">
        <v>5342</v>
      </c>
      <c r="G1478" s="322" t="s">
        <v>3952</v>
      </c>
      <c r="H1478" s="325">
        <v>44315</v>
      </c>
      <c r="I1478" s="325" t="s">
        <v>354</v>
      </c>
      <c r="J1478" s="316"/>
    </row>
    <row r="1479" spans="1:10" s="333" customFormat="1" ht="34.35" customHeight="1" x14ac:dyDescent="0.25">
      <c r="A1479" s="317" t="s">
        <v>11573</v>
      </c>
      <c r="B1479" s="322" t="s">
        <v>354</v>
      </c>
      <c r="C1479" s="322" t="s">
        <v>2018</v>
      </c>
      <c r="D1479" s="322" t="s">
        <v>11572</v>
      </c>
      <c r="E1479" s="417">
        <v>18000</v>
      </c>
      <c r="F1479" s="317" t="s">
        <v>4152</v>
      </c>
      <c r="G1479" s="322" t="s">
        <v>3952</v>
      </c>
      <c r="H1479" s="325">
        <v>44299</v>
      </c>
      <c r="I1479" s="325" t="s">
        <v>354</v>
      </c>
      <c r="J1479" s="316"/>
    </row>
    <row r="1480" spans="1:10" s="333" customFormat="1" ht="34.35" customHeight="1" x14ac:dyDescent="0.25">
      <c r="A1480" s="317" t="s">
        <v>11571</v>
      </c>
      <c r="B1480" s="322" t="s">
        <v>354</v>
      </c>
      <c r="C1480" s="322" t="s">
        <v>2018</v>
      </c>
      <c r="D1480" s="322" t="s">
        <v>11570</v>
      </c>
      <c r="E1480" s="417">
        <v>22500</v>
      </c>
      <c r="F1480" s="317" t="s">
        <v>5203</v>
      </c>
      <c r="G1480" s="322" t="s">
        <v>3952</v>
      </c>
      <c r="H1480" s="325">
        <v>44313</v>
      </c>
      <c r="I1480" s="325" t="s">
        <v>354</v>
      </c>
      <c r="J1480" s="316"/>
    </row>
    <row r="1481" spans="1:10" s="333" customFormat="1" ht="34.35" customHeight="1" x14ac:dyDescent="0.25">
      <c r="A1481" s="317" t="s">
        <v>11569</v>
      </c>
      <c r="B1481" s="322" t="s">
        <v>354</v>
      </c>
      <c r="C1481" s="322" t="s">
        <v>2018</v>
      </c>
      <c r="D1481" s="322" t="s">
        <v>11568</v>
      </c>
      <c r="E1481" s="417">
        <v>18000</v>
      </c>
      <c r="F1481" s="317" t="s">
        <v>11567</v>
      </c>
      <c r="G1481" s="322" t="s">
        <v>3952</v>
      </c>
      <c r="H1481" s="325">
        <v>44292</v>
      </c>
      <c r="I1481" s="325" t="s">
        <v>354</v>
      </c>
      <c r="J1481" s="316"/>
    </row>
    <row r="1482" spans="1:10" s="333" customFormat="1" ht="34.35" customHeight="1" x14ac:dyDescent="0.25">
      <c r="A1482" s="317" t="s">
        <v>11566</v>
      </c>
      <c r="B1482" s="322" t="s">
        <v>354</v>
      </c>
      <c r="C1482" s="322" t="s">
        <v>2018</v>
      </c>
      <c r="D1482" s="322" t="s">
        <v>11565</v>
      </c>
      <c r="E1482" s="417">
        <v>24000</v>
      </c>
      <c r="F1482" s="317" t="s">
        <v>10243</v>
      </c>
      <c r="G1482" s="322" t="s">
        <v>3952</v>
      </c>
      <c r="H1482" s="325">
        <v>44292</v>
      </c>
      <c r="I1482" s="325" t="s">
        <v>354</v>
      </c>
      <c r="J1482" s="316"/>
    </row>
    <row r="1483" spans="1:10" s="333" customFormat="1" ht="34.35" customHeight="1" x14ac:dyDescent="0.25">
      <c r="A1483" s="317" t="s">
        <v>11564</v>
      </c>
      <c r="B1483" s="322" t="s">
        <v>354</v>
      </c>
      <c r="C1483" s="322" t="s">
        <v>2018</v>
      </c>
      <c r="D1483" s="322" t="s">
        <v>11563</v>
      </c>
      <c r="E1483" s="417">
        <v>24000</v>
      </c>
      <c r="F1483" s="317" t="s">
        <v>11562</v>
      </c>
      <c r="G1483" s="322" t="s">
        <v>3952</v>
      </c>
      <c r="H1483" s="325">
        <v>44292</v>
      </c>
      <c r="I1483" s="325" t="s">
        <v>354</v>
      </c>
      <c r="J1483" s="316"/>
    </row>
    <row r="1484" spans="1:10" s="333" customFormat="1" ht="34.35" customHeight="1" x14ac:dyDescent="0.25">
      <c r="A1484" s="317" t="s">
        <v>11561</v>
      </c>
      <c r="B1484" s="322" t="s">
        <v>354</v>
      </c>
      <c r="C1484" s="322" t="s">
        <v>2018</v>
      </c>
      <c r="D1484" s="322" t="s">
        <v>11560</v>
      </c>
      <c r="E1484" s="417">
        <v>18000</v>
      </c>
      <c r="F1484" s="317" t="s">
        <v>5118</v>
      </c>
      <c r="G1484" s="322" t="s">
        <v>3952</v>
      </c>
      <c r="H1484" s="325">
        <v>44315</v>
      </c>
      <c r="I1484" s="325" t="s">
        <v>354</v>
      </c>
      <c r="J1484" s="316"/>
    </row>
    <row r="1485" spans="1:10" s="333" customFormat="1" ht="34.35" customHeight="1" x14ac:dyDescent="0.25">
      <c r="A1485" s="317" t="s">
        <v>11559</v>
      </c>
      <c r="B1485" s="322" t="s">
        <v>354</v>
      </c>
      <c r="C1485" s="322" t="s">
        <v>2018</v>
      </c>
      <c r="D1485" s="322" t="s">
        <v>11558</v>
      </c>
      <c r="E1485" s="417">
        <v>29275</v>
      </c>
      <c r="F1485" s="317" t="s">
        <v>3995</v>
      </c>
      <c r="G1485" s="322" t="s">
        <v>3952</v>
      </c>
      <c r="H1485" s="325">
        <v>44313</v>
      </c>
      <c r="I1485" s="325" t="s">
        <v>354</v>
      </c>
      <c r="J1485" s="316"/>
    </row>
    <row r="1486" spans="1:10" s="333" customFormat="1" ht="34.35" customHeight="1" x14ac:dyDescent="0.25">
      <c r="A1486" s="317" t="s">
        <v>11557</v>
      </c>
      <c r="B1486" s="322" t="s">
        <v>354</v>
      </c>
      <c r="C1486" s="322" t="s">
        <v>2018</v>
      </c>
      <c r="D1486" s="322" t="s">
        <v>11556</v>
      </c>
      <c r="E1486" s="417">
        <v>18960</v>
      </c>
      <c r="F1486" s="317" t="s">
        <v>3995</v>
      </c>
      <c r="G1486" s="322" t="s">
        <v>3952</v>
      </c>
      <c r="H1486" s="325">
        <v>44313</v>
      </c>
      <c r="I1486" s="325" t="s">
        <v>354</v>
      </c>
      <c r="J1486" s="316"/>
    </row>
    <row r="1487" spans="1:10" s="333" customFormat="1" ht="34.35" customHeight="1" x14ac:dyDescent="0.25">
      <c r="A1487" s="317" t="s">
        <v>11555</v>
      </c>
      <c r="B1487" s="322" t="s">
        <v>354</v>
      </c>
      <c r="C1487" s="322" t="s">
        <v>2018</v>
      </c>
      <c r="D1487" s="322" t="s">
        <v>11554</v>
      </c>
      <c r="E1487" s="417">
        <v>33685</v>
      </c>
      <c r="F1487" s="317" t="s">
        <v>3995</v>
      </c>
      <c r="G1487" s="322" t="s">
        <v>3952</v>
      </c>
      <c r="H1487" s="325">
        <v>44313</v>
      </c>
      <c r="I1487" s="325" t="s">
        <v>354</v>
      </c>
      <c r="J1487" s="316"/>
    </row>
    <row r="1488" spans="1:10" s="333" customFormat="1" ht="34.35" customHeight="1" x14ac:dyDescent="0.25">
      <c r="A1488" s="317" t="s">
        <v>11553</v>
      </c>
      <c r="B1488" s="322" t="s">
        <v>354</v>
      </c>
      <c r="C1488" s="322" t="s">
        <v>2018</v>
      </c>
      <c r="D1488" s="322" t="s">
        <v>11552</v>
      </c>
      <c r="E1488" s="417">
        <v>28835</v>
      </c>
      <c r="F1488" s="317" t="s">
        <v>3995</v>
      </c>
      <c r="G1488" s="322" t="s">
        <v>3952</v>
      </c>
      <c r="H1488" s="325">
        <v>44313</v>
      </c>
      <c r="I1488" s="325" t="s">
        <v>354</v>
      </c>
      <c r="J1488" s="316"/>
    </row>
    <row r="1489" spans="1:10" s="333" customFormat="1" ht="34.35" customHeight="1" x14ac:dyDescent="0.25">
      <c r="A1489" s="317" t="s">
        <v>11551</v>
      </c>
      <c r="B1489" s="322" t="s">
        <v>354</v>
      </c>
      <c r="C1489" s="322" t="s">
        <v>2018</v>
      </c>
      <c r="D1489" s="322" t="s">
        <v>11550</v>
      </c>
      <c r="E1489" s="417">
        <v>24000</v>
      </c>
      <c r="F1489" s="317" t="s">
        <v>11549</v>
      </c>
      <c r="G1489" s="322" t="s">
        <v>3952</v>
      </c>
      <c r="H1489" s="325">
        <v>44316</v>
      </c>
      <c r="I1489" s="325" t="s">
        <v>354</v>
      </c>
      <c r="J1489" s="316"/>
    </row>
    <row r="1490" spans="1:10" s="333" customFormat="1" ht="34.35" customHeight="1" x14ac:dyDescent="0.25">
      <c r="A1490" s="317" t="s">
        <v>11548</v>
      </c>
      <c r="B1490" s="322" t="s">
        <v>354</v>
      </c>
      <c r="C1490" s="322" t="s">
        <v>2018</v>
      </c>
      <c r="D1490" s="322" t="s">
        <v>11547</v>
      </c>
      <c r="E1490" s="417">
        <v>24000</v>
      </c>
      <c r="F1490" s="317" t="s">
        <v>10839</v>
      </c>
      <c r="G1490" s="322" t="s">
        <v>3952</v>
      </c>
      <c r="H1490" s="325">
        <v>44289</v>
      </c>
      <c r="I1490" s="325" t="s">
        <v>354</v>
      </c>
      <c r="J1490" s="316"/>
    </row>
    <row r="1491" spans="1:10" s="333" customFormat="1" ht="34.35" customHeight="1" x14ac:dyDescent="0.25">
      <c r="A1491" s="317" t="s">
        <v>11546</v>
      </c>
      <c r="B1491" s="322" t="s">
        <v>354</v>
      </c>
      <c r="C1491" s="322" t="s">
        <v>2018</v>
      </c>
      <c r="D1491" s="322" t="s">
        <v>11545</v>
      </c>
      <c r="E1491" s="417">
        <v>25160</v>
      </c>
      <c r="F1491" s="317" t="s">
        <v>11057</v>
      </c>
      <c r="G1491" s="322" t="s">
        <v>3952</v>
      </c>
      <c r="H1491" s="325">
        <v>44298</v>
      </c>
      <c r="I1491" s="325" t="s">
        <v>354</v>
      </c>
      <c r="J1491" s="316"/>
    </row>
    <row r="1492" spans="1:10" s="333" customFormat="1" ht="34.35" customHeight="1" x14ac:dyDescent="0.25">
      <c r="A1492" s="317" t="s">
        <v>11544</v>
      </c>
      <c r="B1492" s="322" t="s">
        <v>354</v>
      </c>
      <c r="C1492" s="322" t="s">
        <v>2018</v>
      </c>
      <c r="D1492" s="322" t="s">
        <v>11543</v>
      </c>
      <c r="E1492" s="417">
        <v>23700</v>
      </c>
      <c r="F1492" s="317" t="s">
        <v>11057</v>
      </c>
      <c r="G1492" s="322" t="s">
        <v>3952</v>
      </c>
      <c r="H1492" s="325">
        <v>44298</v>
      </c>
      <c r="I1492" s="325" t="s">
        <v>354</v>
      </c>
      <c r="J1492" s="316"/>
    </row>
    <row r="1493" spans="1:10" s="333" customFormat="1" ht="34.35" customHeight="1" x14ac:dyDescent="0.25">
      <c r="A1493" s="317" t="s">
        <v>11542</v>
      </c>
      <c r="B1493" s="322" t="s">
        <v>354</v>
      </c>
      <c r="C1493" s="322" t="s">
        <v>2018</v>
      </c>
      <c r="D1493" s="322" t="s">
        <v>11541</v>
      </c>
      <c r="E1493" s="417">
        <v>30140</v>
      </c>
      <c r="F1493" s="317" t="s">
        <v>11057</v>
      </c>
      <c r="G1493" s="322" t="s">
        <v>3952</v>
      </c>
      <c r="H1493" s="325">
        <v>44298</v>
      </c>
      <c r="I1493" s="325" t="s">
        <v>354</v>
      </c>
      <c r="J1493" s="316"/>
    </row>
    <row r="1494" spans="1:10" s="333" customFormat="1" ht="34.35" customHeight="1" x14ac:dyDescent="0.25">
      <c r="A1494" s="317" t="s">
        <v>11540</v>
      </c>
      <c r="B1494" s="322" t="s">
        <v>354</v>
      </c>
      <c r="C1494" s="322" t="s">
        <v>2018</v>
      </c>
      <c r="D1494" s="322" t="s">
        <v>11539</v>
      </c>
      <c r="E1494" s="417">
        <v>26850</v>
      </c>
      <c r="F1494" s="317" t="s">
        <v>11057</v>
      </c>
      <c r="G1494" s="322" t="s">
        <v>3952</v>
      </c>
      <c r="H1494" s="325">
        <v>44298</v>
      </c>
      <c r="I1494" s="325" t="s">
        <v>354</v>
      </c>
      <c r="J1494" s="316"/>
    </row>
    <row r="1495" spans="1:10" s="333" customFormat="1" ht="34.35" customHeight="1" x14ac:dyDescent="0.25">
      <c r="A1495" s="317" t="s">
        <v>11538</v>
      </c>
      <c r="B1495" s="322" t="s">
        <v>354</v>
      </c>
      <c r="C1495" s="322" t="s">
        <v>2018</v>
      </c>
      <c r="D1495" s="322" t="s">
        <v>11537</v>
      </c>
      <c r="E1495" s="417">
        <v>24095</v>
      </c>
      <c r="F1495" s="317" t="s">
        <v>11057</v>
      </c>
      <c r="G1495" s="322" t="s">
        <v>3952</v>
      </c>
      <c r="H1495" s="325">
        <v>44299</v>
      </c>
      <c r="I1495" s="325" t="s">
        <v>354</v>
      </c>
      <c r="J1495" s="316"/>
    </row>
    <row r="1496" spans="1:10" s="333" customFormat="1" ht="34.35" customHeight="1" x14ac:dyDescent="0.25">
      <c r="A1496" s="317" t="s">
        <v>11536</v>
      </c>
      <c r="B1496" s="322" t="s">
        <v>354</v>
      </c>
      <c r="C1496" s="322" t="s">
        <v>2018</v>
      </c>
      <c r="D1496" s="322" t="s">
        <v>11535</v>
      </c>
      <c r="E1496" s="417">
        <v>21110</v>
      </c>
      <c r="F1496" s="317" t="s">
        <v>11057</v>
      </c>
      <c r="G1496" s="322" t="s">
        <v>3952</v>
      </c>
      <c r="H1496" s="325">
        <v>44299</v>
      </c>
      <c r="I1496" s="325" t="s">
        <v>354</v>
      </c>
      <c r="J1496" s="316"/>
    </row>
    <row r="1497" spans="1:10" s="333" customFormat="1" ht="34.35" customHeight="1" x14ac:dyDescent="0.25">
      <c r="A1497" s="317" t="s">
        <v>11534</v>
      </c>
      <c r="B1497" s="322" t="s">
        <v>354</v>
      </c>
      <c r="C1497" s="322" t="s">
        <v>2018</v>
      </c>
      <c r="D1497" s="322" t="s">
        <v>11533</v>
      </c>
      <c r="E1497" s="417">
        <v>23650</v>
      </c>
      <c r="F1497" s="317" t="s">
        <v>11057</v>
      </c>
      <c r="G1497" s="322" t="s">
        <v>3952</v>
      </c>
      <c r="H1497" s="325">
        <v>44299</v>
      </c>
      <c r="I1497" s="325" t="s">
        <v>354</v>
      </c>
      <c r="J1497" s="316"/>
    </row>
    <row r="1498" spans="1:10" s="333" customFormat="1" ht="34.35" customHeight="1" x14ac:dyDescent="0.25">
      <c r="A1498" s="317" t="s">
        <v>11532</v>
      </c>
      <c r="B1498" s="322" t="s">
        <v>354</v>
      </c>
      <c r="C1498" s="322" t="s">
        <v>2018</v>
      </c>
      <c r="D1498" s="322" t="s">
        <v>11531</v>
      </c>
      <c r="E1498" s="417">
        <v>20020</v>
      </c>
      <c r="F1498" s="317" t="s">
        <v>11057</v>
      </c>
      <c r="G1498" s="322" t="s">
        <v>3952</v>
      </c>
      <c r="H1498" s="325">
        <v>44299</v>
      </c>
      <c r="I1498" s="325" t="s">
        <v>354</v>
      </c>
      <c r="J1498" s="316"/>
    </row>
    <row r="1499" spans="1:10" s="333" customFormat="1" ht="34.35" customHeight="1" x14ac:dyDescent="0.25">
      <c r="A1499" s="317" t="s">
        <v>11530</v>
      </c>
      <c r="B1499" s="322" t="s">
        <v>354</v>
      </c>
      <c r="C1499" s="322" t="s">
        <v>2018</v>
      </c>
      <c r="D1499" s="322" t="s">
        <v>11529</v>
      </c>
      <c r="E1499" s="417">
        <v>22900</v>
      </c>
      <c r="F1499" s="317" t="s">
        <v>11057</v>
      </c>
      <c r="G1499" s="322" t="s">
        <v>3952</v>
      </c>
      <c r="H1499" s="325">
        <v>44299</v>
      </c>
      <c r="I1499" s="325" t="s">
        <v>354</v>
      </c>
      <c r="J1499" s="316"/>
    </row>
    <row r="1500" spans="1:10" s="333" customFormat="1" ht="34.35" customHeight="1" x14ac:dyDescent="0.25">
      <c r="A1500" s="317" t="s">
        <v>11528</v>
      </c>
      <c r="B1500" s="322" t="s">
        <v>354</v>
      </c>
      <c r="C1500" s="322" t="s">
        <v>2018</v>
      </c>
      <c r="D1500" s="322" t="s">
        <v>11527</v>
      </c>
      <c r="E1500" s="417">
        <v>19630</v>
      </c>
      <c r="F1500" s="317" t="s">
        <v>11057</v>
      </c>
      <c r="G1500" s="322" t="s">
        <v>3952</v>
      </c>
      <c r="H1500" s="325">
        <v>44299</v>
      </c>
      <c r="I1500" s="325" t="s">
        <v>354</v>
      </c>
      <c r="J1500" s="316"/>
    </row>
    <row r="1501" spans="1:10" s="333" customFormat="1" ht="34.35" customHeight="1" x14ac:dyDescent="0.25">
      <c r="A1501" s="317" t="s">
        <v>11526</v>
      </c>
      <c r="B1501" s="322" t="s">
        <v>354</v>
      </c>
      <c r="C1501" s="322" t="s">
        <v>2018</v>
      </c>
      <c r="D1501" s="322" t="s">
        <v>11525</v>
      </c>
      <c r="E1501" s="417">
        <v>24590</v>
      </c>
      <c r="F1501" s="317" t="s">
        <v>11057</v>
      </c>
      <c r="G1501" s="322" t="s">
        <v>3952</v>
      </c>
      <c r="H1501" s="325">
        <v>44299</v>
      </c>
      <c r="I1501" s="325" t="s">
        <v>354</v>
      </c>
      <c r="J1501" s="316"/>
    </row>
    <row r="1502" spans="1:10" s="333" customFormat="1" ht="34.35" customHeight="1" x14ac:dyDescent="0.25">
      <c r="A1502" s="317" t="s">
        <v>11524</v>
      </c>
      <c r="B1502" s="322" t="s">
        <v>354</v>
      </c>
      <c r="C1502" s="322" t="s">
        <v>2018</v>
      </c>
      <c r="D1502" s="322" t="s">
        <v>11523</v>
      </c>
      <c r="E1502" s="417">
        <v>24630</v>
      </c>
      <c r="F1502" s="317" t="s">
        <v>11057</v>
      </c>
      <c r="G1502" s="322" t="s">
        <v>3952</v>
      </c>
      <c r="H1502" s="325">
        <v>44299</v>
      </c>
      <c r="I1502" s="325" t="s">
        <v>354</v>
      </c>
      <c r="J1502" s="316"/>
    </row>
    <row r="1503" spans="1:10" s="333" customFormat="1" ht="34.35" customHeight="1" x14ac:dyDescent="0.25">
      <c r="A1503" s="317" t="s">
        <v>11522</v>
      </c>
      <c r="B1503" s="322" t="s">
        <v>354</v>
      </c>
      <c r="C1503" s="322" t="s">
        <v>2018</v>
      </c>
      <c r="D1503" s="322" t="s">
        <v>11521</v>
      </c>
      <c r="E1503" s="417">
        <v>25990</v>
      </c>
      <c r="F1503" s="317" t="s">
        <v>11057</v>
      </c>
      <c r="G1503" s="322" t="s">
        <v>3952</v>
      </c>
      <c r="H1503" s="325">
        <v>44299</v>
      </c>
      <c r="I1503" s="325" t="s">
        <v>354</v>
      </c>
      <c r="J1503" s="316"/>
    </row>
    <row r="1504" spans="1:10" s="333" customFormat="1" ht="34.35" customHeight="1" x14ac:dyDescent="0.25">
      <c r="A1504" s="317" t="s">
        <v>11520</v>
      </c>
      <c r="B1504" s="322" t="s">
        <v>354</v>
      </c>
      <c r="C1504" s="322" t="s">
        <v>2018</v>
      </c>
      <c r="D1504" s="322" t="s">
        <v>11519</v>
      </c>
      <c r="E1504" s="417">
        <v>20000</v>
      </c>
      <c r="F1504" s="317" t="s">
        <v>4925</v>
      </c>
      <c r="G1504" s="322" t="s">
        <v>3952</v>
      </c>
      <c r="H1504" s="325">
        <v>44299</v>
      </c>
      <c r="I1504" s="325" t="s">
        <v>354</v>
      </c>
      <c r="J1504" s="316"/>
    </row>
    <row r="1505" spans="1:10" s="333" customFormat="1" ht="34.35" customHeight="1" x14ac:dyDescent="0.25">
      <c r="A1505" s="317" t="s">
        <v>11518</v>
      </c>
      <c r="B1505" s="322" t="s">
        <v>354</v>
      </c>
      <c r="C1505" s="322" t="s">
        <v>2018</v>
      </c>
      <c r="D1505" s="322" t="s">
        <v>11517</v>
      </c>
      <c r="E1505" s="417">
        <v>18000</v>
      </c>
      <c r="F1505" s="317" t="s">
        <v>11514</v>
      </c>
      <c r="G1505" s="322" t="s">
        <v>3952</v>
      </c>
      <c r="H1505" s="325">
        <v>44299</v>
      </c>
      <c r="I1505" s="325" t="s">
        <v>354</v>
      </c>
      <c r="J1505" s="316"/>
    </row>
    <row r="1506" spans="1:10" s="333" customFormat="1" ht="34.35" customHeight="1" x14ac:dyDescent="0.25">
      <c r="A1506" s="317" t="s">
        <v>11516</v>
      </c>
      <c r="B1506" s="322" t="s">
        <v>354</v>
      </c>
      <c r="C1506" s="322" t="s">
        <v>2018</v>
      </c>
      <c r="D1506" s="322" t="s">
        <v>11515</v>
      </c>
      <c r="E1506" s="417">
        <v>18000</v>
      </c>
      <c r="F1506" s="317" t="s">
        <v>11514</v>
      </c>
      <c r="G1506" s="322" t="s">
        <v>3952</v>
      </c>
      <c r="H1506" s="325">
        <v>44300</v>
      </c>
      <c r="I1506" s="325" t="s">
        <v>354</v>
      </c>
      <c r="J1506" s="316"/>
    </row>
    <row r="1507" spans="1:10" s="333" customFormat="1" ht="34.35" customHeight="1" x14ac:dyDescent="0.25">
      <c r="A1507" s="317" t="s">
        <v>11513</v>
      </c>
      <c r="B1507" s="322" t="s">
        <v>354</v>
      </c>
      <c r="C1507" s="322" t="s">
        <v>2018</v>
      </c>
      <c r="D1507" s="322" t="s">
        <v>11512</v>
      </c>
      <c r="E1507" s="417">
        <v>21000</v>
      </c>
      <c r="F1507" s="317" t="s">
        <v>10477</v>
      </c>
      <c r="G1507" s="322" t="s">
        <v>3952</v>
      </c>
      <c r="H1507" s="325">
        <v>44306</v>
      </c>
      <c r="I1507" s="325" t="s">
        <v>354</v>
      </c>
      <c r="J1507" s="316"/>
    </row>
    <row r="1508" spans="1:10" s="333" customFormat="1" ht="34.35" customHeight="1" x14ac:dyDescent="0.25">
      <c r="A1508" s="317" t="s">
        <v>11511</v>
      </c>
      <c r="B1508" s="322" t="s">
        <v>354</v>
      </c>
      <c r="C1508" s="322" t="s">
        <v>2018</v>
      </c>
      <c r="D1508" s="322" t="s">
        <v>11510</v>
      </c>
      <c r="E1508" s="417">
        <v>32150</v>
      </c>
      <c r="F1508" s="317" t="s">
        <v>10477</v>
      </c>
      <c r="G1508" s="322" t="s">
        <v>3952</v>
      </c>
      <c r="H1508" s="325">
        <v>44307</v>
      </c>
      <c r="I1508" s="325" t="s">
        <v>354</v>
      </c>
      <c r="J1508" s="316"/>
    </row>
    <row r="1509" spans="1:10" s="333" customFormat="1" ht="34.35" customHeight="1" x14ac:dyDescent="0.25">
      <c r="A1509" s="317" t="s">
        <v>11509</v>
      </c>
      <c r="B1509" s="322" t="s">
        <v>354</v>
      </c>
      <c r="C1509" s="322" t="s">
        <v>2018</v>
      </c>
      <c r="D1509" s="322" t="s">
        <v>11508</v>
      </c>
      <c r="E1509" s="417">
        <v>25080</v>
      </c>
      <c r="F1509" s="317" t="s">
        <v>10477</v>
      </c>
      <c r="G1509" s="322" t="s">
        <v>3952</v>
      </c>
      <c r="H1509" s="325">
        <v>44307</v>
      </c>
      <c r="I1509" s="325" t="s">
        <v>354</v>
      </c>
      <c r="J1509" s="316"/>
    </row>
    <row r="1510" spans="1:10" s="333" customFormat="1" ht="34.35" customHeight="1" x14ac:dyDescent="0.25">
      <c r="A1510" s="317" t="s">
        <v>11507</v>
      </c>
      <c r="B1510" s="322" t="s">
        <v>354</v>
      </c>
      <c r="C1510" s="322" t="s">
        <v>2018</v>
      </c>
      <c r="D1510" s="322" t="s">
        <v>11506</v>
      </c>
      <c r="E1510" s="417">
        <v>26510</v>
      </c>
      <c r="F1510" s="317" t="s">
        <v>10477</v>
      </c>
      <c r="G1510" s="322" t="s">
        <v>3952</v>
      </c>
      <c r="H1510" s="325">
        <v>44307</v>
      </c>
      <c r="I1510" s="325" t="s">
        <v>354</v>
      </c>
      <c r="J1510" s="316"/>
    </row>
    <row r="1511" spans="1:10" s="333" customFormat="1" ht="34.35" customHeight="1" x14ac:dyDescent="0.25">
      <c r="A1511" s="317" t="s">
        <v>11505</v>
      </c>
      <c r="B1511" s="322" t="s">
        <v>354</v>
      </c>
      <c r="C1511" s="322" t="s">
        <v>2018</v>
      </c>
      <c r="D1511" s="322" t="s">
        <v>11504</v>
      </c>
      <c r="E1511" s="417">
        <v>18000</v>
      </c>
      <c r="F1511" s="317" t="s">
        <v>4830</v>
      </c>
      <c r="G1511" s="322" t="s">
        <v>3952</v>
      </c>
      <c r="H1511" s="325">
        <v>44293</v>
      </c>
      <c r="I1511" s="325" t="s">
        <v>354</v>
      </c>
      <c r="J1511" s="316"/>
    </row>
    <row r="1512" spans="1:10" s="333" customFormat="1" ht="34.35" customHeight="1" x14ac:dyDescent="0.25">
      <c r="A1512" s="317" t="s">
        <v>11503</v>
      </c>
      <c r="B1512" s="322" t="s">
        <v>354</v>
      </c>
      <c r="C1512" s="322" t="s">
        <v>2018</v>
      </c>
      <c r="D1512" s="322" t="s">
        <v>11502</v>
      </c>
      <c r="E1512" s="417">
        <v>26250</v>
      </c>
      <c r="F1512" s="317" t="s">
        <v>11501</v>
      </c>
      <c r="G1512" s="322" t="s">
        <v>3952</v>
      </c>
      <c r="H1512" s="325">
        <v>44313</v>
      </c>
      <c r="I1512" s="325" t="s">
        <v>354</v>
      </c>
      <c r="J1512" s="316"/>
    </row>
    <row r="1513" spans="1:10" s="333" customFormat="1" ht="34.35" customHeight="1" x14ac:dyDescent="0.25">
      <c r="A1513" s="317" t="s">
        <v>11500</v>
      </c>
      <c r="B1513" s="322" t="s">
        <v>354</v>
      </c>
      <c r="C1513" s="322" t="s">
        <v>2018</v>
      </c>
      <c r="D1513" s="322" t="s">
        <v>11499</v>
      </c>
      <c r="E1513" s="417">
        <v>20000</v>
      </c>
      <c r="F1513" s="317" t="s">
        <v>11498</v>
      </c>
      <c r="G1513" s="322" t="s">
        <v>3952</v>
      </c>
      <c r="H1513" s="325">
        <v>44289</v>
      </c>
      <c r="I1513" s="325" t="s">
        <v>354</v>
      </c>
      <c r="J1513" s="316"/>
    </row>
    <row r="1514" spans="1:10" s="333" customFormat="1" ht="34.35" customHeight="1" x14ac:dyDescent="0.25">
      <c r="A1514" s="317" t="s">
        <v>11497</v>
      </c>
      <c r="B1514" s="322" t="s">
        <v>354</v>
      </c>
      <c r="C1514" s="322" t="s">
        <v>2018</v>
      </c>
      <c r="D1514" s="322" t="s">
        <v>11496</v>
      </c>
      <c r="E1514" s="417">
        <v>19200</v>
      </c>
      <c r="F1514" s="317" t="s">
        <v>4491</v>
      </c>
      <c r="G1514" s="322" t="s">
        <v>3952</v>
      </c>
      <c r="H1514" s="325">
        <v>44307</v>
      </c>
      <c r="I1514" s="325" t="s">
        <v>354</v>
      </c>
      <c r="J1514" s="316"/>
    </row>
    <row r="1515" spans="1:10" s="333" customFormat="1" ht="34.35" customHeight="1" x14ac:dyDescent="0.25">
      <c r="A1515" s="317" t="s">
        <v>11495</v>
      </c>
      <c r="B1515" s="322" t="s">
        <v>354</v>
      </c>
      <c r="C1515" s="322" t="s">
        <v>2018</v>
      </c>
      <c r="D1515" s="322" t="s">
        <v>11494</v>
      </c>
      <c r="E1515" s="417">
        <v>19790</v>
      </c>
      <c r="F1515" s="317" t="s">
        <v>10445</v>
      </c>
      <c r="G1515" s="322" t="s">
        <v>3952</v>
      </c>
      <c r="H1515" s="325">
        <v>44309</v>
      </c>
      <c r="I1515" s="325" t="s">
        <v>354</v>
      </c>
      <c r="J1515" s="316"/>
    </row>
    <row r="1516" spans="1:10" s="333" customFormat="1" ht="34.35" customHeight="1" x14ac:dyDescent="0.25">
      <c r="A1516" s="317" t="s">
        <v>11493</v>
      </c>
      <c r="B1516" s="322" t="s">
        <v>354</v>
      </c>
      <c r="C1516" s="322" t="s">
        <v>2018</v>
      </c>
      <c r="D1516" s="322" t="s">
        <v>11492</v>
      </c>
      <c r="E1516" s="417">
        <v>19760</v>
      </c>
      <c r="F1516" s="317" t="s">
        <v>10445</v>
      </c>
      <c r="G1516" s="322" t="s">
        <v>3952</v>
      </c>
      <c r="H1516" s="325">
        <v>44309</v>
      </c>
      <c r="I1516" s="325" t="s">
        <v>354</v>
      </c>
      <c r="J1516" s="316"/>
    </row>
    <row r="1517" spans="1:10" s="333" customFormat="1" ht="34.35" customHeight="1" x14ac:dyDescent="0.25">
      <c r="A1517" s="317" t="s">
        <v>11491</v>
      </c>
      <c r="B1517" s="322" t="s">
        <v>354</v>
      </c>
      <c r="C1517" s="322" t="s">
        <v>2018</v>
      </c>
      <c r="D1517" s="322" t="s">
        <v>11490</v>
      </c>
      <c r="E1517" s="417">
        <v>18020</v>
      </c>
      <c r="F1517" s="317" t="s">
        <v>10445</v>
      </c>
      <c r="G1517" s="322" t="s">
        <v>3952</v>
      </c>
      <c r="H1517" s="325">
        <v>44309</v>
      </c>
      <c r="I1517" s="325" t="s">
        <v>354</v>
      </c>
      <c r="J1517" s="316"/>
    </row>
    <row r="1518" spans="1:10" s="333" customFormat="1" ht="34.35" customHeight="1" x14ac:dyDescent="0.25">
      <c r="A1518" s="317" t="s">
        <v>11489</v>
      </c>
      <c r="B1518" s="322" t="s">
        <v>354</v>
      </c>
      <c r="C1518" s="322" t="s">
        <v>2018</v>
      </c>
      <c r="D1518" s="322" t="s">
        <v>11488</v>
      </c>
      <c r="E1518" s="417">
        <v>24000</v>
      </c>
      <c r="F1518" s="317" t="s">
        <v>10696</v>
      </c>
      <c r="G1518" s="322" t="s">
        <v>3952</v>
      </c>
      <c r="H1518" s="325">
        <v>44289</v>
      </c>
      <c r="I1518" s="325" t="s">
        <v>354</v>
      </c>
      <c r="J1518" s="316"/>
    </row>
    <row r="1519" spans="1:10" s="333" customFormat="1" ht="34.35" customHeight="1" x14ac:dyDescent="0.25">
      <c r="A1519" s="317" t="s">
        <v>11487</v>
      </c>
      <c r="B1519" s="322" t="s">
        <v>354</v>
      </c>
      <c r="C1519" s="322" t="s">
        <v>2018</v>
      </c>
      <c r="D1519" s="322" t="s">
        <v>11486</v>
      </c>
      <c r="E1519" s="417">
        <v>18000</v>
      </c>
      <c r="F1519" s="317" t="s">
        <v>11485</v>
      </c>
      <c r="G1519" s="322" t="s">
        <v>3952</v>
      </c>
      <c r="H1519" s="325">
        <v>44294</v>
      </c>
      <c r="I1519" s="325" t="s">
        <v>354</v>
      </c>
      <c r="J1519" s="316"/>
    </row>
    <row r="1520" spans="1:10" s="333" customFormat="1" ht="34.35" customHeight="1" x14ac:dyDescent="0.25">
      <c r="A1520" s="317" t="s">
        <v>11484</v>
      </c>
      <c r="B1520" s="322" t="s">
        <v>354</v>
      </c>
      <c r="C1520" s="322" t="s">
        <v>2018</v>
      </c>
      <c r="D1520" s="322" t="s">
        <v>11483</v>
      </c>
      <c r="E1520" s="417">
        <v>22450</v>
      </c>
      <c r="F1520" s="317" t="s">
        <v>10407</v>
      </c>
      <c r="G1520" s="322" t="s">
        <v>3952</v>
      </c>
      <c r="H1520" s="325">
        <v>44312</v>
      </c>
      <c r="I1520" s="325" t="s">
        <v>354</v>
      </c>
      <c r="J1520" s="316"/>
    </row>
    <row r="1521" spans="1:10" s="333" customFormat="1" ht="34.35" customHeight="1" x14ac:dyDescent="0.25">
      <c r="A1521" s="317" t="s">
        <v>11482</v>
      </c>
      <c r="B1521" s="322" t="s">
        <v>354</v>
      </c>
      <c r="C1521" s="322" t="s">
        <v>2018</v>
      </c>
      <c r="D1521" s="322" t="s">
        <v>11481</v>
      </c>
      <c r="E1521" s="417">
        <v>21730</v>
      </c>
      <c r="F1521" s="317" t="s">
        <v>10407</v>
      </c>
      <c r="G1521" s="322" t="s">
        <v>3952</v>
      </c>
      <c r="H1521" s="325">
        <v>44312</v>
      </c>
      <c r="I1521" s="325" t="s">
        <v>354</v>
      </c>
      <c r="J1521" s="316"/>
    </row>
    <row r="1522" spans="1:10" s="333" customFormat="1" ht="34.35" customHeight="1" x14ac:dyDescent="0.25">
      <c r="A1522" s="317" t="s">
        <v>11480</v>
      </c>
      <c r="B1522" s="322" t="s">
        <v>354</v>
      </c>
      <c r="C1522" s="322" t="s">
        <v>2018</v>
      </c>
      <c r="D1522" s="322" t="s">
        <v>11479</v>
      </c>
      <c r="E1522" s="417">
        <v>18000</v>
      </c>
      <c r="F1522" s="317" t="s">
        <v>4677</v>
      </c>
      <c r="G1522" s="322" t="s">
        <v>3952</v>
      </c>
      <c r="H1522" s="325">
        <v>44294</v>
      </c>
      <c r="I1522" s="325" t="s">
        <v>354</v>
      </c>
      <c r="J1522" s="316"/>
    </row>
    <row r="1523" spans="1:10" s="333" customFormat="1" ht="34.35" customHeight="1" x14ac:dyDescent="0.25">
      <c r="A1523" s="317" t="s">
        <v>11478</v>
      </c>
      <c r="B1523" s="322" t="s">
        <v>354</v>
      </c>
      <c r="C1523" s="322" t="s">
        <v>2018</v>
      </c>
      <c r="D1523" s="322" t="s">
        <v>11477</v>
      </c>
      <c r="E1523" s="417">
        <v>19500</v>
      </c>
      <c r="F1523" s="317" t="s">
        <v>3985</v>
      </c>
      <c r="G1523" s="322" t="s">
        <v>3952</v>
      </c>
      <c r="H1523" s="325">
        <v>44312</v>
      </c>
      <c r="I1523" s="325" t="s">
        <v>354</v>
      </c>
      <c r="J1523" s="316"/>
    </row>
    <row r="1524" spans="1:10" s="333" customFormat="1" ht="34.35" customHeight="1" x14ac:dyDescent="0.25">
      <c r="A1524" s="317" t="s">
        <v>11476</v>
      </c>
      <c r="B1524" s="322" t="s">
        <v>354</v>
      </c>
      <c r="C1524" s="322" t="s">
        <v>2018</v>
      </c>
      <c r="D1524" s="322" t="s">
        <v>11475</v>
      </c>
      <c r="E1524" s="417">
        <v>34200</v>
      </c>
      <c r="F1524" s="317" t="s">
        <v>3960</v>
      </c>
      <c r="G1524" s="322" t="s">
        <v>3952</v>
      </c>
      <c r="H1524" s="325">
        <v>44298</v>
      </c>
      <c r="I1524" s="325" t="s">
        <v>354</v>
      </c>
      <c r="J1524" s="316"/>
    </row>
    <row r="1525" spans="1:10" s="333" customFormat="1" ht="34.35" customHeight="1" x14ac:dyDescent="0.25">
      <c r="A1525" s="317" t="s">
        <v>11474</v>
      </c>
      <c r="B1525" s="322" t="s">
        <v>354</v>
      </c>
      <c r="C1525" s="322" t="s">
        <v>2018</v>
      </c>
      <c r="D1525" s="322" t="s">
        <v>11473</v>
      </c>
      <c r="E1525" s="417">
        <v>32940</v>
      </c>
      <c r="F1525" s="317" t="s">
        <v>3960</v>
      </c>
      <c r="G1525" s="322" t="s">
        <v>3952</v>
      </c>
      <c r="H1525" s="325">
        <v>44298</v>
      </c>
      <c r="I1525" s="325" t="s">
        <v>354</v>
      </c>
      <c r="J1525" s="316"/>
    </row>
    <row r="1526" spans="1:10" s="333" customFormat="1" ht="34.35" customHeight="1" x14ac:dyDescent="0.25">
      <c r="A1526" s="317" t="s">
        <v>11472</v>
      </c>
      <c r="B1526" s="322" t="s">
        <v>354</v>
      </c>
      <c r="C1526" s="322" t="s">
        <v>2018</v>
      </c>
      <c r="D1526" s="322" t="s">
        <v>11471</v>
      </c>
      <c r="E1526" s="417">
        <v>31710</v>
      </c>
      <c r="F1526" s="317" t="s">
        <v>3960</v>
      </c>
      <c r="G1526" s="322" t="s">
        <v>3952</v>
      </c>
      <c r="H1526" s="325">
        <v>44298</v>
      </c>
      <c r="I1526" s="325" t="s">
        <v>354</v>
      </c>
      <c r="J1526" s="316"/>
    </row>
    <row r="1527" spans="1:10" s="333" customFormat="1" ht="34.35" customHeight="1" x14ac:dyDescent="0.25">
      <c r="A1527" s="317" t="s">
        <v>11470</v>
      </c>
      <c r="B1527" s="322" t="s">
        <v>354</v>
      </c>
      <c r="C1527" s="322" t="s">
        <v>2018</v>
      </c>
      <c r="D1527" s="322" t="s">
        <v>11469</v>
      </c>
      <c r="E1527" s="417">
        <v>30615</v>
      </c>
      <c r="F1527" s="317" t="s">
        <v>3960</v>
      </c>
      <c r="G1527" s="322" t="s">
        <v>3952</v>
      </c>
      <c r="H1527" s="325">
        <v>44298</v>
      </c>
      <c r="I1527" s="325" t="s">
        <v>354</v>
      </c>
      <c r="J1527" s="316"/>
    </row>
    <row r="1528" spans="1:10" s="333" customFormat="1" ht="34.35" customHeight="1" x14ac:dyDescent="0.25">
      <c r="A1528" s="317" t="s">
        <v>11468</v>
      </c>
      <c r="B1528" s="322" t="s">
        <v>354</v>
      </c>
      <c r="C1528" s="322" t="s">
        <v>2018</v>
      </c>
      <c r="D1528" s="322" t="s">
        <v>11467</v>
      </c>
      <c r="E1528" s="417">
        <v>34030</v>
      </c>
      <c r="F1528" s="317" t="s">
        <v>3960</v>
      </c>
      <c r="G1528" s="322" t="s">
        <v>3952</v>
      </c>
      <c r="H1528" s="325">
        <v>44298</v>
      </c>
      <c r="I1528" s="325" t="s">
        <v>354</v>
      </c>
      <c r="J1528" s="316"/>
    </row>
    <row r="1529" spans="1:10" s="333" customFormat="1" ht="34.35" customHeight="1" x14ac:dyDescent="0.25">
      <c r="A1529" s="317" t="s">
        <v>11466</v>
      </c>
      <c r="B1529" s="322" t="s">
        <v>354</v>
      </c>
      <c r="C1529" s="322" t="s">
        <v>2018</v>
      </c>
      <c r="D1529" s="322" t="s">
        <v>11465</v>
      </c>
      <c r="E1529" s="417">
        <v>26105</v>
      </c>
      <c r="F1529" s="317" t="s">
        <v>3960</v>
      </c>
      <c r="G1529" s="322" t="s">
        <v>3952</v>
      </c>
      <c r="H1529" s="325">
        <v>44298</v>
      </c>
      <c r="I1529" s="325" t="s">
        <v>354</v>
      </c>
      <c r="J1529" s="316"/>
    </row>
    <row r="1530" spans="1:10" s="333" customFormat="1" ht="34.35" customHeight="1" x14ac:dyDescent="0.25">
      <c r="A1530" s="317" t="s">
        <v>11464</v>
      </c>
      <c r="B1530" s="322" t="s">
        <v>354</v>
      </c>
      <c r="C1530" s="322" t="s">
        <v>2018</v>
      </c>
      <c r="D1530" s="322" t="s">
        <v>11463</v>
      </c>
      <c r="E1530" s="417">
        <v>31230</v>
      </c>
      <c r="F1530" s="317" t="s">
        <v>3960</v>
      </c>
      <c r="G1530" s="322" t="s">
        <v>3952</v>
      </c>
      <c r="H1530" s="325">
        <v>44298</v>
      </c>
      <c r="I1530" s="325" t="s">
        <v>354</v>
      </c>
      <c r="J1530" s="316"/>
    </row>
    <row r="1531" spans="1:10" s="333" customFormat="1" ht="34.35" customHeight="1" x14ac:dyDescent="0.25">
      <c r="A1531" s="317" t="s">
        <v>11462</v>
      </c>
      <c r="B1531" s="322" t="s">
        <v>354</v>
      </c>
      <c r="C1531" s="322" t="s">
        <v>2018</v>
      </c>
      <c r="D1531" s="322" t="s">
        <v>11461</v>
      </c>
      <c r="E1531" s="417">
        <v>29385</v>
      </c>
      <c r="F1531" s="317" t="s">
        <v>3960</v>
      </c>
      <c r="G1531" s="322" t="s">
        <v>3952</v>
      </c>
      <c r="H1531" s="325">
        <v>44298</v>
      </c>
      <c r="I1531" s="325" t="s">
        <v>354</v>
      </c>
      <c r="J1531" s="316"/>
    </row>
    <row r="1532" spans="1:10" s="333" customFormat="1" ht="34.35" customHeight="1" x14ac:dyDescent="0.25">
      <c r="A1532" s="317" t="s">
        <v>11460</v>
      </c>
      <c r="B1532" s="322" t="s">
        <v>354</v>
      </c>
      <c r="C1532" s="322" t="s">
        <v>2018</v>
      </c>
      <c r="D1532" s="322" t="s">
        <v>11459</v>
      </c>
      <c r="E1532" s="417">
        <v>20810</v>
      </c>
      <c r="F1532" s="317" t="s">
        <v>3960</v>
      </c>
      <c r="G1532" s="322" t="s">
        <v>3952</v>
      </c>
      <c r="H1532" s="325">
        <v>44298</v>
      </c>
      <c r="I1532" s="325" t="s">
        <v>354</v>
      </c>
      <c r="J1532" s="316"/>
    </row>
    <row r="1533" spans="1:10" s="333" customFormat="1" ht="34.35" customHeight="1" x14ac:dyDescent="0.25">
      <c r="A1533" s="317" t="s">
        <v>11458</v>
      </c>
      <c r="B1533" s="322" t="s">
        <v>354</v>
      </c>
      <c r="C1533" s="322" t="s">
        <v>2018</v>
      </c>
      <c r="D1533" s="322" t="s">
        <v>11457</v>
      </c>
      <c r="E1533" s="417">
        <v>19750</v>
      </c>
      <c r="F1533" s="317" t="s">
        <v>11452</v>
      </c>
      <c r="G1533" s="322" t="s">
        <v>3952</v>
      </c>
      <c r="H1533" s="325">
        <v>44308</v>
      </c>
      <c r="I1533" s="325" t="s">
        <v>354</v>
      </c>
      <c r="J1533" s="316"/>
    </row>
    <row r="1534" spans="1:10" s="333" customFormat="1" ht="34.35" customHeight="1" x14ac:dyDescent="0.25">
      <c r="A1534" s="317" t="s">
        <v>11456</v>
      </c>
      <c r="B1534" s="322" t="s">
        <v>354</v>
      </c>
      <c r="C1534" s="322" t="s">
        <v>2018</v>
      </c>
      <c r="D1534" s="322" t="s">
        <v>11455</v>
      </c>
      <c r="E1534" s="417">
        <v>18040</v>
      </c>
      <c r="F1534" s="317" t="s">
        <v>11452</v>
      </c>
      <c r="G1534" s="322" t="s">
        <v>3952</v>
      </c>
      <c r="H1534" s="325">
        <v>44308</v>
      </c>
      <c r="I1534" s="325" t="s">
        <v>354</v>
      </c>
      <c r="J1534" s="316"/>
    </row>
    <row r="1535" spans="1:10" s="333" customFormat="1" ht="34.35" customHeight="1" x14ac:dyDescent="0.25">
      <c r="A1535" s="317" t="s">
        <v>11454</v>
      </c>
      <c r="B1535" s="322" t="s">
        <v>354</v>
      </c>
      <c r="C1535" s="322" t="s">
        <v>2018</v>
      </c>
      <c r="D1535" s="322" t="s">
        <v>11453</v>
      </c>
      <c r="E1535" s="417">
        <v>18500</v>
      </c>
      <c r="F1535" s="317" t="s">
        <v>11452</v>
      </c>
      <c r="G1535" s="322" t="s">
        <v>3952</v>
      </c>
      <c r="H1535" s="325">
        <v>44308</v>
      </c>
      <c r="I1535" s="325" t="s">
        <v>354</v>
      </c>
      <c r="J1535" s="316"/>
    </row>
    <row r="1536" spans="1:10" s="333" customFormat="1" ht="34.35" customHeight="1" x14ac:dyDescent="0.25">
      <c r="A1536" s="317" t="s">
        <v>11451</v>
      </c>
      <c r="B1536" s="322" t="s">
        <v>354</v>
      </c>
      <c r="C1536" s="322" t="s">
        <v>2018</v>
      </c>
      <c r="D1536" s="322" t="s">
        <v>11450</v>
      </c>
      <c r="E1536" s="417">
        <v>30920</v>
      </c>
      <c r="F1536" s="317" t="s">
        <v>11445</v>
      </c>
      <c r="G1536" s="322" t="s">
        <v>3952</v>
      </c>
      <c r="H1536" s="325">
        <v>44305</v>
      </c>
      <c r="I1536" s="325" t="s">
        <v>354</v>
      </c>
      <c r="J1536" s="316"/>
    </row>
    <row r="1537" spans="1:10" s="333" customFormat="1" ht="34.35" customHeight="1" x14ac:dyDescent="0.25">
      <c r="A1537" s="317" t="s">
        <v>11449</v>
      </c>
      <c r="B1537" s="322" t="s">
        <v>354</v>
      </c>
      <c r="C1537" s="322" t="s">
        <v>2018</v>
      </c>
      <c r="D1537" s="322" t="s">
        <v>11448</v>
      </c>
      <c r="E1537" s="417">
        <v>29085</v>
      </c>
      <c r="F1537" s="317" t="s">
        <v>11445</v>
      </c>
      <c r="G1537" s="322" t="s">
        <v>3952</v>
      </c>
      <c r="H1537" s="325">
        <v>44305</v>
      </c>
      <c r="I1537" s="325" t="s">
        <v>354</v>
      </c>
      <c r="J1537" s="316"/>
    </row>
    <row r="1538" spans="1:10" s="333" customFormat="1" ht="34.35" customHeight="1" x14ac:dyDescent="0.25">
      <c r="A1538" s="317" t="s">
        <v>11447</v>
      </c>
      <c r="B1538" s="322" t="s">
        <v>354</v>
      </c>
      <c r="C1538" s="322" t="s">
        <v>2018</v>
      </c>
      <c r="D1538" s="322" t="s">
        <v>11446</v>
      </c>
      <c r="E1538" s="417">
        <v>31580</v>
      </c>
      <c r="F1538" s="317" t="s">
        <v>11445</v>
      </c>
      <c r="G1538" s="322" t="s">
        <v>3952</v>
      </c>
      <c r="H1538" s="325">
        <v>44305</v>
      </c>
      <c r="I1538" s="325" t="s">
        <v>354</v>
      </c>
      <c r="J1538" s="316"/>
    </row>
    <row r="1539" spans="1:10" s="333" customFormat="1" ht="34.35" customHeight="1" x14ac:dyDescent="0.25">
      <c r="A1539" s="317" t="s">
        <v>11444</v>
      </c>
      <c r="B1539" s="322" t="s">
        <v>354</v>
      </c>
      <c r="C1539" s="322" t="s">
        <v>2018</v>
      </c>
      <c r="D1539" s="322" t="s">
        <v>11443</v>
      </c>
      <c r="E1539" s="417">
        <v>31470</v>
      </c>
      <c r="F1539" s="317" t="s">
        <v>11440</v>
      </c>
      <c r="G1539" s="322" t="s">
        <v>3952</v>
      </c>
      <c r="H1539" s="325">
        <v>44312</v>
      </c>
      <c r="I1539" s="325" t="s">
        <v>354</v>
      </c>
      <c r="J1539" s="316"/>
    </row>
    <row r="1540" spans="1:10" s="333" customFormat="1" ht="34.35" customHeight="1" x14ac:dyDescent="0.25">
      <c r="A1540" s="317" t="s">
        <v>11442</v>
      </c>
      <c r="B1540" s="322" t="s">
        <v>354</v>
      </c>
      <c r="C1540" s="322" t="s">
        <v>2018</v>
      </c>
      <c r="D1540" s="322" t="s">
        <v>11441</v>
      </c>
      <c r="E1540" s="417">
        <v>23835</v>
      </c>
      <c r="F1540" s="317" t="s">
        <v>11440</v>
      </c>
      <c r="G1540" s="322" t="s">
        <v>3952</v>
      </c>
      <c r="H1540" s="325">
        <v>44312</v>
      </c>
      <c r="I1540" s="325" t="s">
        <v>354</v>
      </c>
      <c r="J1540" s="316"/>
    </row>
    <row r="1541" spans="1:10" s="333" customFormat="1" ht="34.35" customHeight="1" x14ac:dyDescent="0.25">
      <c r="A1541" s="317" t="s">
        <v>11439</v>
      </c>
      <c r="B1541" s="322" t="s">
        <v>354</v>
      </c>
      <c r="C1541" s="322" t="s">
        <v>2018</v>
      </c>
      <c r="D1541" s="322" t="s">
        <v>11438</v>
      </c>
      <c r="E1541" s="417">
        <v>18405</v>
      </c>
      <c r="F1541" s="317" t="s">
        <v>11437</v>
      </c>
      <c r="G1541" s="322" t="s">
        <v>3952</v>
      </c>
      <c r="H1541" s="325">
        <v>44315</v>
      </c>
      <c r="I1541" s="325" t="s">
        <v>354</v>
      </c>
      <c r="J1541" s="316"/>
    </row>
    <row r="1542" spans="1:10" s="333" customFormat="1" ht="34.35" customHeight="1" x14ac:dyDescent="0.25">
      <c r="A1542" s="317" t="s">
        <v>11436</v>
      </c>
      <c r="B1542" s="322" t="s">
        <v>354</v>
      </c>
      <c r="C1542" s="322" t="s">
        <v>2018</v>
      </c>
      <c r="D1542" s="322" t="s">
        <v>11435</v>
      </c>
      <c r="E1542" s="417">
        <v>23250</v>
      </c>
      <c r="F1542" s="317" t="s">
        <v>11434</v>
      </c>
      <c r="G1542" s="322" t="s">
        <v>3952</v>
      </c>
      <c r="H1542" s="325">
        <v>44312</v>
      </c>
      <c r="I1542" s="325" t="s">
        <v>354</v>
      </c>
      <c r="J1542" s="316"/>
    </row>
    <row r="1543" spans="1:10" s="333" customFormat="1" ht="34.35" customHeight="1" x14ac:dyDescent="0.25">
      <c r="A1543" s="317" t="s">
        <v>11433</v>
      </c>
      <c r="B1543" s="322" t="s">
        <v>354</v>
      </c>
      <c r="C1543" s="322" t="s">
        <v>2018</v>
      </c>
      <c r="D1543" s="322" t="s">
        <v>11432</v>
      </c>
      <c r="E1543" s="417">
        <v>23020</v>
      </c>
      <c r="F1543" s="317" t="s">
        <v>10364</v>
      </c>
      <c r="G1543" s="322" t="s">
        <v>3952</v>
      </c>
      <c r="H1543" s="325">
        <v>44305</v>
      </c>
      <c r="I1543" s="325" t="s">
        <v>354</v>
      </c>
      <c r="J1543" s="316"/>
    </row>
    <row r="1544" spans="1:10" s="333" customFormat="1" ht="34.35" customHeight="1" x14ac:dyDescent="0.25">
      <c r="A1544" s="317" t="s">
        <v>11431</v>
      </c>
      <c r="B1544" s="322" t="s">
        <v>354</v>
      </c>
      <c r="C1544" s="322" t="s">
        <v>2018</v>
      </c>
      <c r="D1544" s="322" t="s">
        <v>11430</v>
      </c>
      <c r="E1544" s="417">
        <v>32190</v>
      </c>
      <c r="F1544" s="317" t="s">
        <v>10364</v>
      </c>
      <c r="G1544" s="322" t="s">
        <v>3952</v>
      </c>
      <c r="H1544" s="325">
        <v>44305</v>
      </c>
      <c r="I1544" s="325" t="s">
        <v>354</v>
      </c>
      <c r="J1544" s="316"/>
    </row>
    <row r="1545" spans="1:10" s="333" customFormat="1" ht="34.35" customHeight="1" x14ac:dyDescent="0.25">
      <c r="A1545" s="317" t="s">
        <v>11429</v>
      </c>
      <c r="B1545" s="322" t="s">
        <v>354</v>
      </c>
      <c r="C1545" s="322" t="s">
        <v>2018</v>
      </c>
      <c r="D1545" s="322" t="s">
        <v>11428</v>
      </c>
      <c r="E1545" s="417">
        <v>28270</v>
      </c>
      <c r="F1545" s="317" t="s">
        <v>10364</v>
      </c>
      <c r="G1545" s="322" t="s">
        <v>3952</v>
      </c>
      <c r="H1545" s="325">
        <v>44305</v>
      </c>
      <c r="I1545" s="325" t="s">
        <v>354</v>
      </c>
      <c r="J1545" s="316"/>
    </row>
    <row r="1546" spans="1:10" s="333" customFormat="1" ht="34.35" customHeight="1" x14ac:dyDescent="0.25">
      <c r="A1546" s="317" t="s">
        <v>11427</v>
      </c>
      <c r="B1546" s="322" t="s">
        <v>354</v>
      </c>
      <c r="C1546" s="322" t="s">
        <v>2018</v>
      </c>
      <c r="D1546" s="322" t="s">
        <v>11426</v>
      </c>
      <c r="E1546" s="417">
        <v>28560</v>
      </c>
      <c r="F1546" s="317" t="s">
        <v>10364</v>
      </c>
      <c r="G1546" s="322" t="s">
        <v>3952</v>
      </c>
      <c r="H1546" s="325">
        <v>44305</v>
      </c>
      <c r="I1546" s="325" t="s">
        <v>354</v>
      </c>
      <c r="J1546" s="316"/>
    </row>
    <row r="1547" spans="1:10" s="333" customFormat="1" ht="34.35" customHeight="1" x14ac:dyDescent="0.25">
      <c r="A1547" s="317" t="s">
        <v>11425</v>
      </c>
      <c r="B1547" s="322" t="s">
        <v>354</v>
      </c>
      <c r="C1547" s="322" t="s">
        <v>2018</v>
      </c>
      <c r="D1547" s="322" t="s">
        <v>11424</v>
      </c>
      <c r="E1547" s="417">
        <v>32170</v>
      </c>
      <c r="F1547" s="317" t="s">
        <v>10364</v>
      </c>
      <c r="G1547" s="322" t="s">
        <v>3952</v>
      </c>
      <c r="H1547" s="325">
        <v>44305</v>
      </c>
      <c r="I1547" s="325" t="s">
        <v>354</v>
      </c>
      <c r="J1547" s="316"/>
    </row>
    <row r="1548" spans="1:10" s="333" customFormat="1" ht="34.35" customHeight="1" x14ac:dyDescent="0.25">
      <c r="A1548" s="317" t="s">
        <v>11423</v>
      </c>
      <c r="B1548" s="322" t="s">
        <v>354</v>
      </c>
      <c r="C1548" s="322" t="s">
        <v>2018</v>
      </c>
      <c r="D1548" s="322" t="s">
        <v>11422</v>
      </c>
      <c r="E1548" s="417">
        <v>30180</v>
      </c>
      <c r="F1548" s="317" t="s">
        <v>10364</v>
      </c>
      <c r="G1548" s="322" t="s">
        <v>3952</v>
      </c>
      <c r="H1548" s="325">
        <v>44305</v>
      </c>
      <c r="I1548" s="325" t="s">
        <v>354</v>
      </c>
      <c r="J1548" s="316"/>
    </row>
    <row r="1549" spans="1:10" s="333" customFormat="1" ht="34.35" customHeight="1" x14ac:dyDescent="0.25">
      <c r="A1549" s="317" t="s">
        <v>11421</v>
      </c>
      <c r="B1549" s="322" t="s">
        <v>354</v>
      </c>
      <c r="C1549" s="322" t="s">
        <v>2018</v>
      </c>
      <c r="D1549" s="322" t="s">
        <v>11420</v>
      </c>
      <c r="E1549" s="417">
        <v>24980</v>
      </c>
      <c r="F1549" s="317" t="s">
        <v>10364</v>
      </c>
      <c r="G1549" s="322" t="s">
        <v>3952</v>
      </c>
      <c r="H1549" s="325">
        <v>44309</v>
      </c>
      <c r="I1549" s="325" t="s">
        <v>354</v>
      </c>
      <c r="J1549" s="316"/>
    </row>
    <row r="1550" spans="1:10" s="333" customFormat="1" ht="34.35" customHeight="1" x14ac:dyDescent="0.25">
      <c r="A1550" s="317" t="s">
        <v>11419</v>
      </c>
      <c r="B1550" s="322" t="s">
        <v>354</v>
      </c>
      <c r="C1550" s="322" t="s">
        <v>2018</v>
      </c>
      <c r="D1550" s="322" t="s">
        <v>11418</v>
      </c>
      <c r="E1550" s="417">
        <v>32060</v>
      </c>
      <c r="F1550" s="317" t="s">
        <v>10364</v>
      </c>
      <c r="G1550" s="322" t="s">
        <v>3952</v>
      </c>
      <c r="H1550" s="325">
        <v>44309</v>
      </c>
      <c r="I1550" s="325" t="s">
        <v>354</v>
      </c>
      <c r="J1550" s="316"/>
    </row>
    <row r="1551" spans="1:10" s="333" customFormat="1" ht="34.35" customHeight="1" x14ac:dyDescent="0.25">
      <c r="A1551" s="317" t="s">
        <v>11417</v>
      </c>
      <c r="B1551" s="322" t="s">
        <v>354</v>
      </c>
      <c r="C1551" s="322" t="s">
        <v>2018</v>
      </c>
      <c r="D1551" s="322" t="s">
        <v>11416</v>
      </c>
      <c r="E1551" s="417">
        <v>35035</v>
      </c>
      <c r="F1551" s="317" t="s">
        <v>11233</v>
      </c>
      <c r="G1551" s="322" t="s">
        <v>3952</v>
      </c>
      <c r="H1551" s="325">
        <v>44315</v>
      </c>
      <c r="I1551" s="325" t="s">
        <v>354</v>
      </c>
      <c r="J1551" s="316"/>
    </row>
    <row r="1552" spans="1:10" s="333" customFormat="1" ht="34.35" customHeight="1" x14ac:dyDescent="0.25">
      <c r="A1552" s="317" t="s">
        <v>11415</v>
      </c>
      <c r="B1552" s="322" t="s">
        <v>354</v>
      </c>
      <c r="C1552" s="322" t="s">
        <v>2018</v>
      </c>
      <c r="D1552" s="322" t="s">
        <v>11414</v>
      </c>
      <c r="E1552" s="417">
        <v>23920</v>
      </c>
      <c r="F1552" s="317" t="s">
        <v>11409</v>
      </c>
      <c r="G1552" s="322" t="s">
        <v>3952</v>
      </c>
      <c r="H1552" s="325">
        <v>44298</v>
      </c>
      <c r="I1552" s="325" t="s">
        <v>354</v>
      </c>
      <c r="J1552" s="316"/>
    </row>
    <row r="1553" spans="1:10" s="333" customFormat="1" ht="34.35" customHeight="1" x14ac:dyDescent="0.25">
      <c r="A1553" s="317" t="s">
        <v>11413</v>
      </c>
      <c r="B1553" s="322" t="s">
        <v>354</v>
      </c>
      <c r="C1553" s="322" t="s">
        <v>2018</v>
      </c>
      <c r="D1553" s="322" t="s">
        <v>11412</v>
      </c>
      <c r="E1553" s="417">
        <v>24090</v>
      </c>
      <c r="F1553" s="317" t="s">
        <v>11409</v>
      </c>
      <c r="G1553" s="322" t="s">
        <v>3952</v>
      </c>
      <c r="H1553" s="325">
        <v>44298</v>
      </c>
      <c r="I1553" s="325" t="s">
        <v>354</v>
      </c>
      <c r="J1553" s="316"/>
    </row>
    <row r="1554" spans="1:10" s="333" customFormat="1" ht="34.35" customHeight="1" x14ac:dyDescent="0.25">
      <c r="A1554" s="317" t="s">
        <v>11411</v>
      </c>
      <c r="B1554" s="322" t="s">
        <v>354</v>
      </c>
      <c r="C1554" s="322" t="s">
        <v>2018</v>
      </c>
      <c r="D1554" s="322" t="s">
        <v>11410</v>
      </c>
      <c r="E1554" s="417">
        <v>34200</v>
      </c>
      <c r="F1554" s="317" t="s">
        <v>11409</v>
      </c>
      <c r="G1554" s="322" t="s">
        <v>3952</v>
      </c>
      <c r="H1554" s="325">
        <v>44298</v>
      </c>
      <c r="I1554" s="325" t="s">
        <v>354</v>
      </c>
      <c r="J1554" s="316"/>
    </row>
    <row r="1555" spans="1:10" s="333" customFormat="1" ht="34.35" customHeight="1" x14ac:dyDescent="0.25">
      <c r="A1555" s="317" t="s">
        <v>11408</v>
      </c>
      <c r="B1555" s="322" t="s">
        <v>354</v>
      </c>
      <c r="C1555" s="322" t="s">
        <v>2018</v>
      </c>
      <c r="D1555" s="322" t="s">
        <v>11407</v>
      </c>
      <c r="E1555" s="417">
        <v>31200</v>
      </c>
      <c r="F1555" s="317" t="s">
        <v>4392</v>
      </c>
      <c r="G1555" s="322" t="s">
        <v>3952</v>
      </c>
      <c r="H1555" s="325">
        <v>44295</v>
      </c>
      <c r="I1555" s="325" t="s">
        <v>354</v>
      </c>
      <c r="J1555" s="316"/>
    </row>
    <row r="1556" spans="1:10" s="333" customFormat="1" ht="34.35" customHeight="1" x14ac:dyDescent="0.25">
      <c r="A1556" s="317" t="s">
        <v>11406</v>
      </c>
      <c r="B1556" s="322" t="s">
        <v>354</v>
      </c>
      <c r="C1556" s="322" t="s">
        <v>2018</v>
      </c>
      <c r="D1556" s="322" t="s">
        <v>11405</v>
      </c>
      <c r="E1556" s="417">
        <v>33735</v>
      </c>
      <c r="F1556" s="317" t="s">
        <v>4392</v>
      </c>
      <c r="G1556" s="322" t="s">
        <v>3952</v>
      </c>
      <c r="H1556" s="325">
        <v>44295</v>
      </c>
      <c r="I1556" s="325" t="s">
        <v>354</v>
      </c>
      <c r="J1556" s="316"/>
    </row>
    <row r="1557" spans="1:10" s="333" customFormat="1" ht="34.35" customHeight="1" x14ac:dyDescent="0.25">
      <c r="A1557" s="317" t="s">
        <v>11404</v>
      </c>
      <c r="B1557" s="322" t="s">
        <v>354</v>
      </c>
      <c r="C1557" s="322" t="s">
        <v>2018</v>
      </c>
      <c r="D1557" s="322" t="s">
        <v>11403</v>
      </c>
      <c r="E1557" s="417">
        <v>26175</v>
      </c>
      <c r="F1557" s="317" t="s">
        <v>4392</v>
      </c>
      <c r="G1557" s="322" t="s">
        <v>3952</v>
      </c>
      <c r="H1557" s="325">
        <v>44295</v>
      </c>
      <c r="I1557" s="325" t="s">
        <v>354</v>
      </c>
      <c r="J1557" s="316"/>
    </row>
    <row r="1558" spans="1:10" s="333" customFormat="1" ht="34.35" customHeight="1" x14ac:dyDescent="0.25">
      <c r="A1558" s="317" t="s">
        <v>11402</v>
      </c>
      <c r="B1558" s="322" t="s">
        <v>354</v>
      </c>
      <c r="C1558" s="322" t="s">
        <v>2018</v>
      </c>
      <c r="D1558" s="322" t="s">
        <v>11401</v>
      </c>
      <c r="E1558" s="417">
        <v>22515</v>
      </c>
      <c r="F1558" s="317" t="s">
        <v>4392</v>
      </c>
      <c r="G1558" s="322" t="s">
        <v>3952</v>
      </c>
      <c r="H1558" s="325">
        <v>44295</v>
      </c>
      <c r="I1558" s="325" t="s">
        <v>354</v>
      </c>
      <c r="J1558" s="316"/>
    </row>
    <row r="1559" spans="1:10" s="333" customFormat="1" ht="34.35" customHeight="1" x14ac:dyDescent="0.25">
      <c r="A1559" s="317" t="s">
        <v>11400</v>
      </c>
      <c r="B1559" s="322" t="s">
        <v>354</v>
      </c>
      <c r="C1559" s="322" t="s">
        <v>2018</v>
      </c>
      <c r="D1559" s="322" t="s">
        <v>11399</v>
      </c>
      <c r="E1559" s="417">
        <v>18805</v>
      </c>
      <c r="F1559" s="317" t="s">
        <v>4392</v>
      </c>
      <c r="G1559" s="322" t="s">
        <v>3952</v>
      </c>
      <c r="H1559" s="325">
        <v>44295</v>
      </c>
      <c r="I1559" s="325" t="s">
        <v>354</v>
      </c>
      <c r="J1559" s="316"/>
    </row>
    <row r="1560" spans="1:10" s="333" customFormat="1" ht="34.35" customHeight="1" x14ac:dyDescent="0.25">
      <c r="A1560" s="317" t="s">
        <v>11398</v>
      </c>
      <c r="B1560" s="322" t="s">
        <v>354</v>
      </c>
      <c r="C1560" s="322" t="s">
        <v>2018</v>
      </c>
      <c r="D1560" s="322" t="s">
        <v>11397</v>
      </c>
      <c r="E1560" s="417">
        <v>18690</v>
      </c>
      <c r="F1560" s="317" t="s">
        <v>4392</v>
      </c>
      <c r="G1560" s="322" t="s">
        <v>3952</v>
      </c>
      <c r="H1560" s="325">
        <v>44295</v>
      </c>
      <c r="I1560" s="325" t="s">
        <v>354</v>
      </c>
      <c r="J1560" s="316"/>
    </row>
    <row r="1561" spans="1:10" s="333" customFormat="1" ht="34.35" customHeight="1" x14ac:dyDescent="0.25">
      <c r="A1561" s="317" t="s">
        <v>11396</v>
      </c>
      <c r="B1561" s="322" t="s">
        <v>354</v>
      </c>
      <c r="C1561" s="322" t="s">
        <v>2018</v>
      </c>
      <c r="D1561" s="322" t="s">
        <v>11395</v>
      </c>
      <c r="E1561" s="417">
        <v>19200</v>
      </c>
      <c r="F1561" s="317" t="s">
        <v>11394</v>
      </c>
      <c r="G1561" s="322" t="s">
        <v>3952</v>
      </c>
      <c r="H1561" s="325">
        <v>44302</v>
      </c>
      <c r="I1561" s="325" t="s">
        <v>354</v>
      </c>
      <c r="J1561" s="316"/>
    </row>
    <row r="1562" spans="1:10" s="333" customFormat="1" ht="34.35" customHeight="1" x14ac:dyDescent="0.25">
      <c r="A1562" s="317" t="s">
        <v>11393</v>
      </c>
      <c r="B1562" s="322" t="s">
        <v>354</v>
      </c>
      <c r="C1562" s="322" t="s">
        <v>2018</v>
      </c>
      <c r="D1562" s="322" t="s">
        <v>11392</v>
      </c>
      <c r="E1562" s="417">
        <v>32795</v>
      </c>
      <c r="F1562" s="317" t="s">
        <v>10120</v>
      </c>
      <c r="G1562" s="322" t="s">
        <v>3952</v>
      </c>
      <c r="H1562" s="325">
        <v>44315</v>
      </c>
      <c r="I1562" s="325" t="s">
        <v>354</v>
      </c>
      <c r="J1562" s="316"/>
    </row>
    <row r="1563" spans="1:10" s="333" customFormat="1" ht="34.35" customHeight="1" x14ac:dyDescent="0.25">
      <c r="A1563" s="317" t="s">
        <v>11391</v>
      </c>
      <c r="B1563" s="322" t="s">
        <v>354</v>
      </c>
      <c r="C1563" s="322" t="s">
        <v>2018</v>
      </c>
      <c r="D1563" s="322" t="s">
        <v>11390</v>
      </c>
      <c r="E1563" s="417">
        <v>27400</v>
      </c>
      <c r="F1563" s="317" t="s">
        <v>10120</v>
      </c>
      <c r="G1563" s="322" t="s">
        <v>3952</v>
      </c>
      <c r="H1563" s="325">
        <v>44316</v>
      </c>
      <c r="I1563" s="325" t="s">
        <v>354</v>
      </c>
      <c r="J1563" s="316"/>
    </row>
    <row r="1564" spans="1:10" s="333" customFormat="1" ht="34.35" customHeight="1" x14ac:dyDescent="0.25">
      <c r="A1564" s="317" t="s">
        <v>11389</v>
      </c>
      <c r="B1564" s="322" t="s">
        <v>354</v>
      </c>
      <c r="C1564" s="322" t="s">
        <v>2018</v>
      </c>
      <c r="D1564" s="322" t="s">
        <v>11388</v>
      </c>
      <c r="E1564" s="417">
        <v>26580</v>
      </c>
      <c r="F1564" s="317" t="s">
        <v>11216</v>
      </c>
      <c r="G1564" s="322" t="s">
        <v>3952</v>
      </c>
      <c r="H1564" s="325">
        <v>44315</v>
      </c>
      <c r="I1564" s="325" t="s">
        <v>354</v>
      </c>
      <c r="J1564" s="316"/>
    </row>
    <row r="1565" spans="1:10" s="333" customFormat="1" ht="34.35" customHeight="1" x14ac:dyDescent="0.25">
      <c r="A1565" s="317" t="s">
        <v>11387</v>
      </c>
      <c r="B1565" s="322" t="s">
        <v>354</v>
      </c>
      <c r="C1565" s="322" t="s">
        <v>2018</v>
      </c>
      <c r="D1565" s="322" t="s">
        <v>11386</v>
      </c>
      <c r="E1565" s="417">
        <v>24820</v>
      </c>
      <c r="F1565" s="317" t="s">
        <v>11216</v>
      </c>
      <c r="G1565" s="322" t="s">
        <v>3952</v>
      </c>
      <c r="H1565" s="325">
        <v>44315</v>
      </c>
      <c r="I1565" s="325" t="s">
        <v>354</v>
      </c>
      <c r="J1565" s="316"/>
    </row>
    <row r="1566" spans="1:10" s="333" customFormat="1" ht="34.35" customHeight="1" x14ac:dyDescent="0.25">
      <c r="A1566" s="317" t="s">
        <v>11385</v>
      </c>
      <c r="B1566" s="322" t="s">
        <v>354</v>
      </c>
      <c r="C1566" s="322" t="s">
        <v>2018</v>
      </c>
      <c r="D1566" s="322" t="s">
        <v>11384</v>
      </c>
      <c r="E1566" s="417">
        <v>28920</v>
      </c>
      <c r="F1566" s="317" t="s">
        <v>11216</v>
      </c>
      <c r="G1566" s="322" t="s">
        <v>3952</v>
      </c>
      <c r="H1566" s="325">
        <v>44315</v>
      </c>
      <c r="I1566" s="325" t="s">
        <v>354</v>
      </c>
      <c r="J1566" s="316"/>
    </row>
    <row r="1567" spans="1:10" s="333" customFormat="1" ht="34.35" customHeight="1" x14ac:dyDescent="0.25">
      <c r="A1567" s="317" t="s">
        <v>11383</v>
      </c>
      <c r="B1567" s="322" t="s">
        <v>354</v>
      </c>
      <c r="C1567" s="322" t="s">
        <v>2018</v>
      </c>
      <c r="D1567" s="322" t="s">
        <v>11382</v>
      </c>
      <c r="E1567" s="417">
        <v>19950</v>
      </c>
      <c r="F1567" s="317" t="s">
        <v>11381</v>
      </c>
      <c r="G1567" s="322" t="s">
        <v>3952</v>
      </c>
      <c r="H1567" s="325">
        <v>44301</v>
      </c>
      <c r="I1567" s="325" t="s">
        <v>354</v>
      </c>
      <c r="J1567" s="316"/>
    </row>
    <row r="1568" spans="1:10" s="333" customFormat="1" ht="34.35" customHeight="1" x14ac:dyDescent="0.25">
      <c r="A1568" s="317" t="s">
        <v>11380</v>
      </c>
      <c r="B1568" s="322" t="s">
        <v>354</v>
      </c>
      <c r="C1568" s="322" t="s">
        <v>2018</v>
      </c>
      <c r="D1568" s="322" t="s">
        <v>11379</v>
      </c>
      <c r="E1568" s="417">
        <v>35200</v>
      </c>
      <c r="F1568" s="317" t="s">
        <v>11374</v>
      </c>
      <c r="G1568" s="322" t="s">
        <v>3952</v>
      </c>
      <c r="H1568" s="325">
        <v>44301</v>
      </c>
      <c r="I1568" s="325" t="s">
        <v>354</v>
      </c>
      <c r="J1568" s="316"/>
    </row>
    <row r="1569" spans="1:10" s="333" customFormat="1" ht="34.35" customHeight="1" x14ac:dyDescent="0.25">
      <c r="A1569" s="317" t="s">
        <v>11378</v>
      </c>
      <c r="B1569" s="322" t="s">
        <v>354</v>
      </c>
      <c r="C1569" s="322" t="s">
        <v>2018</v>
      </c>
      <c r="D1569" s="322" t="s">
        <v>11377</v>
      </c>
      <c r="E1569" s="417">
        <v>35200</v>
      </c>
      <c r="F1569" s="317" t="s">
        <v>11374</v>
      </c>
      <c r="G1569" s="322" t="s">
        <v>3952</v>
      </c>
      <c r="H1569" s="325">
        <v>44301</v>
      </c>
      <c r="I1569" s="325" t="s">
        <v>354</v>
      </c>
      <c r="J1569" s="316"/>
    </row>
    <row r="1570" spans="1:10" s="333" customFormat="1" ht="34.35" customHeight="1" x14ac:dyDescent="0.25">
      <c r="A1570" s="317" t="s">
        <v>11376</v>
      </c>
      <c r="B1570" s="322" t="s">
        <v>354</v>
      </c>
      <c r="C1570" s="322" t="s">
        <v>2018</v>
      </c>
      <c r="D1570" s="322" t="s">
        <v>11375</v>
      </c>
      <c r="E1570" s="417">
        <v>26800</v>
      </c>
      <c r="F1570" s="317" t="s">
        <v>11374</v>
      </c>
      <c r="G1570" s="322" t="s">
        <v>3952</v>
      </c>
      <c r="H1570" s="325">
        <v>44301</v>
      </c>
      <c r="I1570" s="325" t="s">
        <v>354</v>
      </c>
      <c r="J1570" s="316"/>
    </row>
    <row r="1571" spans="1:10" s="333" customFormat="1" ht="34.35" customHeight="1" x14ac:dyDescent="0.25">
      <c r="A1571" s="317" t="s">
        <v>11373</v>
      </c>
      <c r="B1571" s="322" t="s">
        <v>354</v>
      </c>
      <c r="C1571" s="322" t="s">
        <v>2018</v>
      </c>
      <c r="D1571" s="322" t="s">
        <v>11372</v>
      </c>
      <c r="E1571" s="417">
        <v>18370</v>
      </c>
      <c r="F1571" s="317" t="s">
        <v>11367</v>
      </c>
      <c r="G1571" s="322" t="s">
        <v>3952</v>
      </c>
      <c r="H1571" s="325">
        <v>44294</v>
      </c>
      <c r="I1571" s="325" t="s">
        <v>354</v>
      </c>
      <c r="J1571" s="316"/>
    </row>
    <row r="1572" spans="1:10" s="333" customFormat="1" ht="34.35" customHeight="1" x14ac:dyDescent="0.25">
      <c r="A1572" s="317" t="s">
        <v>11371</v>
      </c>
      <c r="B1572" s="322" t="s">
        <v>354</v>
      </c>
      <c r="C1572" s="322" t="s">
        <v>2018</v>
      </c>
      <c r="D1572" s="322" t="s">
        <v>11370</v>
      </c>
      <c r="E1572" s="417">
        <v>31530</v>
      </c>
      <c r="F1572" s="317" t="s">
        <v>11367</v>
      </c>
      <c r="G1572" s="322" t="s">
        <v>3952</v>
      </c>
      <c r="H1572" s="325">
        <v>44294</v>
      </c>
      <c r="I1572" s="325" t="s">
        <v>354</v>
      </c>
      <c r="J1572" s="316"/>
    </row>
    <row r="1573" spans="1:10" s="333" customFormat="1" ht="34.35" customHeight="1" x14ac:dyDescent="0.25">
      <c r="A1573" s="317" t="s">
        <v>11369</v>
      </c>
      <c r="B1573" s="322" t="s">
        <v>354</v>
      </c>
      <c r="C1573" s="322" t="s">
        <v>2018</v>
      </c>
      <c r="D1573" s="322" t="s">
        <v>11368</v>
      </c>
      <c r="E1573" s="417">
        <v>20100</v>
      </c>
      <c r="F1573" s="317" t="s">
        <v>11367</v>
      </c>
      <c r="G1573" s="322" t="s">
        <v>3952</v>
      </c>
      <c r="H1573" s="325">
        <v>44294</v>
      </c>
      <c r="I1573" s="325" t="s">
        <v>354</v>
      </c>
      <c r="J1573" s="316"/>
    </row>
    <row r="1574" spans="1:10" s="333" customFormat="1" ht="34.35" customHeight="1" x14ac:dyDescent="0.25">
      <c r="A1574" s="317" t="s">
        <v>11366</v>
      </c>
      <c r="B1574" s="322" t="s">
        <v>354</v>
      </c>
      <c r="C1574" s="322" t="s">
        <v>2018</v>
      </c>
      <c r="D1574" s="322" t="s">
        <v>11365</v>
      </c>
      <c r="E1574" s="417">
        <v>23145</v>
      </c>
      <c r="F1574" s="317" t="s">
        <v>11362</v>
      </c>
      <c r="G1574" s="322" t="s">
        <v>3952</v>
      </c>
      <c r="H1574" s="325">
        <v>44312</v>
      </c>
      <c r="I1574" s="325" t="s">
        <v>354</v>
      </c>
      <c r="J1574" s="316"/>
    </row>
    <row r="1575" spans="1:10" s="333" customFormat="1" ht="34.35" customHeight="1" x14ac:dyDescent="0.25">
      <c r="A1575" s="317" t="s">
        <v>11364</v>
      </c>
      <c r="B1575" s="322" t="s">
        <v>354</v>
      </c>
      <c r="C1575" s="322" t="s">
        <v>2018</v>
      </c>
      <c r="D1575" s="322" t="s">
        <v>11363</v>
      </c>
      <c r="E1575" s="417">
        <v>26130</v>
      </c>
      <c r="F1575" s="317" t="s">
        <v>11362</v>
      </c>
      <c r="G1575" s="322" t="s">
        <v>3952</v>
      </c>
      <c r="H1575" s="325">
        <v>44314</v>
      </c>
      <c r="I1575" s="325" t="s">
        <v>354</v>
      </c>
      <c r="J1575" s="316"/>
    </row>
    <row r="1576" spans="1:10" s="333" customFormat="1" ht="34.35" customHeight="1" x14ac:dyDescent="0.25">
      <c r="A1576" s="317" t="s">
        <v>11361</v>
      </c>
      <c r="B1576" s="322" t="s">
        <v>354</v>
      </c>
      <c r="C1576" s="322" t="s">
        <v>2018</v>
      </c>
      <c r="D1576" s="322" t="s">
        <v>11360</v>
      </c>
      <c r="E1576" s="417">
        <v>19500</v>
      </c>
      <c r="F1576" s="317" t="s">
        <v>4359</v>
      </c>
      <c r="G1576" s="322" t="s">
        <v>3952</v>
      </c>
      <c r="H1576" s="325">
        <v>44313</v>
      </c>
      <c r="I1576" s="325" t="s">
        <v>354</v>
      </c>
      <c r="J1576" s="316"/>
    </row>
    <row r="1577" spans="1:10" s="333" customFormat="1" ht="34.35" customHeight="1" x14ac:dyDescent="0.25">
      <c r="A1577" s="317" t="s">
        <v>11359</v>
      </c>
      <c r="B1577" s="322" t="s">
        <v>354</v>
      </c>
      <c r="C1577" s="322" t="s">
        <v>2018</v>
      </c>
      <c r="D1577" s="322" t="s">
        <v>11358</v>
      </c>
      <c r="E1577" s="417">
        <v>34200</v>
      </c>
      <c r="F1577" s="317" t="s">
        <v>11353</v>
      </c>
      <c r="G1577" s="322" t="s">
        <v>3952</v>
      </c>
      <c r="H1577" s="325">
        <v>44298</v>
      </c>
      <c r="I1577" s="325" t="s">
        <v>354</v>
      </c>
      <c r="J1577" s="316"/>
    </row>
    <row r="1578" spans="1:10" s="333" customFormat="1" ht="34.35" customHeight="1" x14ac:dyDescent="0.25">
      <c r="A1578" s="317" t="s">
        <v>11357</v>
      </c>
      <c r="B1578" s="322" t="s">
        <v>354</v>
      </c>
      <c r="C1578" s="322" t="s">
        <v>2018</v>
      </c>
      <c r="D1578" s="322" t="s">
        <v>11356</v>
      </c>
      <c r="E1578" s="417">
        <v>34200</v>
      </c>
      <c r="F1578" s="317" t="s">
        <v>11353</v>
      </c>
      <c r="G1578" s="322" t="s">
        <v>3952</v>
      </c>
      <c r="H1578" s="325">
        <v>44298</v>
      </c>
      <c r="I1578" s="325" t="s">
        <v>354</v>
      </c>
      <c r="J1578" s="316"/>
    </row>
    <row r="1579" spans="1:10" s="333" customFormat="1" ht="34.35" customHeight="1" x14ac:dyDescent="0.25">
      <c r="A1579" s="317" t="s">
        <v>11355</v>
      </c>
      <c r="B1579" s="322" t="s">
        <v>354</v>
      </c>
      <c r="C1579" s="322" t="s">
        <v>2018</v>
      </c>
      <c r="D1579" s="322" t="s">
        <v>11354</v>
      </c>
      <c r="E1579" s="417">
        <v>34030</v>
      </c>
      <c r="F1579" s="317" t="s">
        <v>11353</v>
      </c>
      <c r="G1579" s="322" t="s">
        <v>3952</v>
      </c>
      <c r="H1579" s="325">
        <v>44298</v>
      </c>
      <c r="I1579" s="325" t="s">
        <v>354</v>
      </c>
      <c r="J1579" s="316"/>
    </row>
    <row r="1580" spans="1:10" s="333" customFormat="1" ht="34.35" customHeight="1" x14ac:dyDescent="0.25">
      <c r="A1580" s="317" t="s">
        <v>11352</v>
      </c>
      <c r="B1580" s="322" t="s">
        <v>354</v>
      </c>
      <c r="C1580" s="322" t="s">
        <v>2018</v>
      </c>
      <c r="D1580" s="322" t="s">
        <v>11351</v>
      </c>
      <c r="E1580" s="417">
        <v>24055</v>
      </c>
      <c r="F1580" s="317" t="s">
        <v>11346</v>
      </c>
      <c r="G1580" s="322" t="s">
        <v>3952</v>
      </c>
      <c r="H1580" s="325">
        <v>44314</v>
      </c>
      <c r="I1580" s="325" t="s">
        <v>354</v>
      </c>
      <c r="J1580" s="316"/>
    </row>
    <row r="1581" spans="1:10" s="333" customFormat="1" ht="34.35" customHeight="1" x14ac:dyDescent="0.25">
      <c r="A1581" s="317" t="s">
        <v>11350</v>
      </c>
      <c r="B1581" s="322" t="s">
        <v>354</v>
      </c>
      <c r="C1581" s="322" t="s">
        <v>2018</v>
      </c>
      <c r="D1581" s="322" t="s">
        <v>11349</v>
      </c>
      <c r="E1581" s="417">
        <v>24985</v>
      </c>
      <c r="F1581" s="317" t="s">
        <v>11346</v>
      </c>
      <c r="G1581" s="322" t="s">
        <v>3952</v>
      </c>
      <c r="H1581" s="325">
        <v>44314</v>
      </c>
      <c r="I1581" s="325" t="s">
        <v>354</v>
      </c>
      <c r="J1581" s="316"/>
    </row>
    <row r="1582" spans="1:10" s="333" customFormat="1" ht="34.35" customHeight="1" x14ac:dyDescent="0.25">
      <c r="A1582" s="317" t="s">
        <v>11348</v>
      </c>
      <c r="B1582" s="322" t="s">
        <v>354</v>
      </c>
      <c r="C1582" s="322" t="s">
        <v>2018</v>
      </c>
      <c r="D1582" s="322" t="s">
        <v>11347</v>
      </c>
      <c r="E1582" s="417">
        <v>22660</v>
      </c>
      <c r="F1582" s="317" t="s">
        <v>11346</v>
      </c>
      <c r="G1582" s="322" t="s">
        <v>3952</v>
      </c>
      <c r="H1582" s="325">
        <v>44314</v>
      </c>
      <c r="I1582" s="325" t="s">
        <v>354</v>
      </c>
      <c r="J1582" s="316"/>
    </row>
    <row r="1583" spans="1:10" s="333" customFormat="1" ht="34.35" customHeight="1" x14ac:dyDescent="0.25">
      <c r="A1583" s="317" t="s">
        <v>11345</v>
      </c>
      <c r="B1583" s="322" t="s">
        <v>354</v>
      </c>
      <c r="C1583" s="322" t="s">
        <v>2018</v>
      </c>
      <c r="D1583" s="322" t="s">
        <v>11344</v>
      </c>
      <c r="E1583" s="417">
        <v>22200</v>
      </c>
      <c r="F1583" s="317" t="s">
        <v>4354</v>
      </c>
      <c r="G1583" s="322" t="s">
        <v>3952</v>
      </c>
      <c r="H1583" s="325">
        <v>44316</v>
      </c>
      <c r="I1583" s="325" t="s">
        <v>354</v>
      </c>
      <c r="J1583" s="316"/>
    </row>
    <row r="1584" spans="1:10" s="333" customFormat="1" ht="34.35" customHeight="1" x14ac:dyDescent="0.25">
      <c r="A1584" s="317" t="s">
        <v>11335</v>
      </c>
      <c r="B1584" s="322" t="s">
        <v>354</v>
      </c>
      <c r="C1584" s="322" t="s">
        <v>2018</v>
      </c>
      <c r="D1584" s="322" t="s">
        <v>11343</v>
      </c>
      <c r="E1584" s="417">
        <v>21600</v>
      </c>
      <c r="F1584" s="317" t="s">
        <v>3973</v>
      </c>
      <c r="G1584" s="322" t="s">
        <v>3952</v>
      </c>
      <c r="H1584" s="325">
        <v>44314</v>
      </c>
      <c r="I1584" s="325" t="s">
        <v>354</v>
      </c>
      <c r="J1584" s="316"/>
    </row>
    <row r="1585" spans="1:10" s="333" customFormat="1" ht="34.35" customHeight="1" x14ac:dyDescent="0.25">
      <c r="A1585" s="317" t="s">
        <v>11342</v>
      </c>
      <c r="B1585" s="322" t="s">
        <v>354</v>
      </c>
      <c r="C1585" s="322" t="s">
        <v>2018</v>
      </c>
      <c r="D1585" s="322" t="s">
        <v>11341</v>
      </c>
      <c r="E1585" s="417">
        <v>23800</v>
      </c>
      <c r="F1585" s="317" t="s">
        <v>11340</v>
      </c>
      <c r="G1585" s="322" t="s">
        <v>3952</v>
      </c>
      <c r="H1585" s="325">
        <v>44301</v>
      </c>
      <c r="I1585" s="325" t="s">
        <v>354</v>
      </c>
      <c r="J1585" s="316"/>
    </row>
    <row r="1586" spans="1:10" s="333" customFormat="1" ht="34.35" customHeight="1" x14ac:dyDescent="0.25">
      <c r="A1586" s="317" t="s">
        <v>11335</v>
      </c>
      <c r="B1586" s="322" t="s">
        <v>354</v>
      </c>
      <c r="C1586" s="322" t="s">
        <v>2018</v>
      </c>
      <c r="D1586" s="322" t="s">
        <v>11339</v>
      </c>
      <c r="E1586" s="417">
        <v>21600</v>
      </c>
      <c r="F1586" s="317" t="s">
        <v>11338</v>
      </c>
      <c r="G1586" s="322" t="s">
        <v>3952</v>
      </c>
      <c r="H1586" s="325">
        <v>44314</v>
      </c>
      <c r="I1586" s="325" t="s">
        <v>354</v>
      </c>
      <c r="J1586" s="316"/>
    </row>
    <row r="1587" spans="1:10" s="333" customFormat="1" ht="34.35" customHeight="1" x14ac:dyDescent="0.25">
      <c r="A1587" s="317" t="s">
        <v>11337</v>
      </c>
      <c r="B1587" s="322" t="s">
        <v>354</v>
      </c>
      <c r="C1587" s="322" t="s">
        <v>2018</v>
      </c>
      <c r="D1587" s="322" t="s">
        <v>11336</v>
      </c>
      <c r="E1587" s="417">
        <v>20328</v>
      </c>
      <c r="F1587" s="317" t="s">
        <v>11197</v>
      </c>
      <c r="G1587" s="322" t="s">
        <v>3952</v>
      </c>
      <c r="H1587" s="325">
        <v>44298</v>
      </c>
      <c r="I1587" s="325" t="s">
        <v>354</v>
      </c>
      <c r="J1587" s="316"/>
    </row>
    <row r="1588" spans="1:10" s="333" customFormat="1" ht="34.35" customHeight="1" x14ac:dyDescent="0.25">
      <c r="A1588" s="317" t="s">
        <v>11335</v>
      </c>
      <c r="B1588" s="322" t="s">
        <v>354</v>
      </c>
      <c r="C1588" s="322" t="s">
        <v>2018</v>
      </c>
      <c r="D1588" s="322" t="s">
        <v>11334</v>
      </c>
      <c r="E1588" s="417">
        <v>21000</v>
      </c>
      <c r="F1588" s="317" t="s">
        <v>11333</v>
      </c>
      <c r="G1588" s="322" t="s">
        <v>3952</v>
      </c>
      <c r="H1588" s="325">
        <v>44314</v>
      </c>
      <c r="I1588" s="325" t="s">
        <v>354</v>
      </c>
      <c r="J1588" s="316"/>
    </row>
    <row r="1589" spans="1:10" s="333" customFormat="1" ht="34.35" customHeight="1" x14ac:dyDescent="0.25">
      <c r="A1589" s="317" t="s">
        <v>11332</v>
      </c>
      <c r="B1589" s="322" t="s">
        <v>354</v>
      </c>
      <c r="C1589" s="322" t="s">
        <v>2018</v>
      </c>
      <c r="D1589" s="322" t="s">
        <v>11331</v>
      </c>
      <c r="E1589" s="417">
        <v>21720.54</v>
      </c>
      <c r="F1589" s="317" t="s">
        <v>1561</v>
      </c>
      <c r="G1589" s="322" t="s">
        <v>3952</v>
      </c>
      <c r="H1589" s="325">
        <v>44306</v>
      </c>
      <c r="I1589" s="325" t="s">
        <v>354</v>
      </c>
      <c r="J1589" s="316"/>
    </row>
    <row r="1590" spans="1:10" s="333" customFormat="1" ht="34.35" customHeight="1" x14ac:dyDescent="0.25">
      <c r="A1590" s="317" t="s">
        <v>11330</v>
      </c>
      <c r="B1590" s="322" t="s">
        <v>354</v>
      </c>
      <c r="C1590" s="322" t="s">
        <v>2018</v>
      </c>
      <c r="D1590" s="322" t="s">
        <v>11329</v>
      </c>
      <c r="E1590" s="417">
        <v>28040</v>
      </c>
      <c r="F1590" s="317" t="s">
        <v>4283</v>
      </c>
      <c r="G1590" s="322" t="s">
        <v>3952</v>
      </c>
      <c r="H1590" s="325">
        <v>44312</v>
      </c>
      <c r="I1590" s="325" t="s">
        <v>354</v>
      </c>
      <c r="J1590" s="316"/>
    </row>
    <row r="1591" spans="1:10" s="333" customFormat="1" ht="34.35" customHeight="1" x14ac:dyDescent="0.25">
      <c r="A1591" s="317" t="s">
        <v>11328</v>
      </c>
      <c r="B1591" s="322" t="s">
        <v>354</v>
      </c>
      <c r="C1591" s="322" t="s">
        <v>2018</v>
      </c>
      <c r="D1591" s="322" t="s">
        <v>11327</v>
      </c>
      <c r="E1591" s="417">
        <v>24180</v>
      </c>
      <c r="F1591" s="317" t="s">
        <v>4283</v>
      </c>
      <c r="G1591" s="322" t="s">
        <v>3952</v>
      </c>
      <c r="H1591" s="325">
        <v>44312</v>
      </c>
      <c r="I1591" s="325" t="s">
        <v>354</v>
      </c>
      <c r="J1591" s="316"/>
    </row>
    <row r="1592" spans="1:10" s="333" customFormat="1" ht="34.35" customHeight="1" x14ac:dyDescent="0.25">
      <c r="A1592" s="317" t="s">
        <v>11326</v>
      </c>
      <c r="B1592" s="322" t="s">
        <v>354</v>
      </c>
      <c r="C1592" s="322" t="s">
        <v>2018</v>
      </c>
      <c r="D1592" s="322" t="s">
        <v>11325</v>
      </c>
      <c r="E1592" s="417">
        <v>23200</v>
      </c>
      <c r="F1592" s="317" t="s">
        <v>4280</v>
      </c>
      <c r="G1592" s="322" t="s">
        <v>3952</v>
      </c>
      <c r="H1592" s="325">
        <v>44316</v>
      </c>
      <c r="I1592" s="325" t="s">
        <v>354</v>
      </c>
      <c r="J1592" s="316"/>
    </row>
    <row r="1593" spans="1:10" s="333" customFormat="1" ht="34.35" customHeight="1" x14ac:dyDescent="0.25">
      <c r="A1593" s="317" t="s">
        <v>11324</v>
      </c>
      <c r="B1593" s="322" t="s">
        <v>354</v>
      </c>
      <c r="C1593" s="322" t="s">
        <v>2018</v>
      </c>
      <c r="D1593" s="322" t="s">
        <v>11323</v>
      </c>
      <c r="E1593" s="417">
        <v>22910</v>
      </c>
      <c r="F1593" s="317" t="s">
        <v>11318</v>
      </c>
      <c r="G1593" s="322" t="s">
        <v>3952</v>
      </c>
      <c r="H1593" s="325">
        <v>44295</v>
      </c>
      <c r="I1593" s="325" t="s">
        <v>354</v>
      </c>
      <c r="J1593" s="316"/>
    </row>
    <row r="1594" spans="1:10" s="333" customFormat="1" ht="34.35" customHeight="1" x14ac:dyDescent="0.25">
      <c r="A1594" s="317" t="s">
        <v>11322</v>
      </c>
      <c r="B1594" s="322" t="s">
        <v>354</v>
      </c>
      <c r="C1594" s="322" t="s">
        <v>2018</v>
      </c>
      <c r="D1594" s="322" t="s">
        <v>11321</v>
      </c>
      <c r="E1594" s="417">
        <v>22870</v>
      </c>
      <c r="F1594" s="317" t="s">
        <v>11318</v>
      </c>
      <c r="G1594" s="322" t="s">
        <v>3952</v>
      </c>
      <c r="H1594" s="325">
        <v>44295</v>
      </c>
      <c r="I1594" s="325" t="s">
        <v>354</v>
      </c>
      <c r="J1594" s="316"/>
    </row>
    <row r="1595" spans="1:10" s="333" customFormat="1" ht="34.35" customHeight="1" x14ac:dyDescent="0.25">
      <c r="A1595" s="317" t="s">
        <v>11320</v>
      </c>
      <c r="B1595" s="322" t="s">
        <v>354</v>
      </c>
      <c r="C1595" s="322" t="s">
        <v>2018</v>
      </c>
      <c r="D1595" s="322" t="s">
        <v>11319</v>
      </c>
      <c r="E1595" s="417">
        <v>23845</v>
      </c>
      <c r="F1595" s="317" t="s">
        <v>11318</v>
      </c>
      <c r="G1595" s="322" t="s">
        <v>3952</v>
      </c>
      <c r="H1595" s="325">
        <v>44295</v>
      </c>
      <c r="I1595" s="325" t="s">
        <v>354</v>
      </c>
      <c r="J1595" s="316"/>
    </row>
    <row r="1596" spans="1:10" s="333" customFormat="1" ht="34.35" customHeight="1" x14ac:dyDescent="0.25">
      <c r="A1596" s="317" t="s">
        <v>11317</v>
      </c>
      <c r="B1596" s="322" t="s">
        <v>354</v>
      </c>
      <c r="C1596" s="322" t="s">
        <v>2018</v>
      </c>
      <c r="D1596" s="322" t="s">
        <v>11316</v>
      </c>
      <c r="E1596" s="417">
        <v>18200</v>
      </c>
      <c r="F1596" s="317" t="s">
        <v>11315</v>
      </c>
      <c r="G1596" s="322" t="s">
        <v>3952</v>
      </c>
      <c r="H1596" s="325">
        <v>44313</v>
      </c>
      <c r="I1596" s="325" t="s">
        <v>354</v>
      </c>
      <c r="J1596" s="316"/>
    </row>
    <row r="1597" spans="1:10" s="333" customFormat="1" ht="34.35" customHeight="1" x14ac:dyDescent="0.25">
      <c r="A1597" s="317" t="s">
        <v>11314</v>
      </c>
      <c r="B1597" s="322" t="s">
        <v>354</v>
      </c>
      <c r="C1597" s="322" t="s">
        <v>2018</v>
      </c>
      <c r="D1597" s="322" t="s">
        <v>11313</v>
      </c>
      <c r="E1597" s="417">
        <v>28570</v>
      </c>
      <c r="F1597" s="317" t="s">
        <v>4029</v>
      </c>
      <c r="G1597" s="322" t="s">
        <v>3952</v>
      </c>
      <c r="H1597" s="325">
        <v>44314</v>
      </c>
      <c r="I1597" s="325" t="s">
        <v>354</v>
      </c>
      <c r="J1597" s="316"/>
    </row>
    <row r="1598" spans="1:10" s="333" customFormat="1" ht="34.35" customHeight="1" x14ac:dyDescent="0.25">
      <c r="A1598" s="317" t="s">
        <v>11312</v>
      </c>
      <c r="B1598" s="322" t="s">
        <v>354</v>
      </c>
      <c r="C1598" s="322" t="s">
        <v>2018</v>
      </c>
      <c r="D1598" s="322" t="s">
        <v>11311</v>
      </c>
      <c r="E1598" s="417">
        <v>31575</v>
      </c>
      <c r="F1598" s="317" t="s">
        <v>4029</v>
      </c>
      <c r="G1598" s="322" t="s">
        <v>3952</v>
      </c>
      <c r="H1598" s="325">
        <v>44314</v>
      </c>
      <c r="I1598" s="325" t="s">
        <v>354</v>
      </c>
      <c r="J1598" s="316"/>
    </row>
    <row r="1599" spans="1:10" s="333" customFormat="1" ht="34.35" customHeight="1" x14ac:dyDescent="0.25">
      <c r="A1599" s="317" t="s">
        <v>11310</v>
      </c>
      <c r="B1599" s="322" t="s">
        <v>354</v>
      </c>
      <c r="C1599" s="322" t="s">
        <v>2018</v>
      </c>
      <c r="D1599" s="322" t="s">
        <v>11309</v>
      </c>
      <c r="E1599" s="417">
        <v>18335</v>
      </c>
      <c r="F1599" s="317" t="s">
        <v>4029</v>
      </c>
      <c r="G1599" s="322" t="s">
        <v>3952</v>
      </c>
      <c r="H1599" s="325">
        <v>44314</v>
      </c>
      <c r="I1599" s="325" t="s">
        <v>354</v>
      </c>
      <c r="J1599" s="316"/>
    </row>
    <row r="1600" spans="1:10" s="333" customFormat="1" ht="34.35" customHeight="1" x14ac:dyDescent="0.25">
      <c r="A1600" s="317" t="s">
        <v>11308</v>
      </c>
      <c r="B1600" s="322" t="s">
        <v>354</v>
      </c>
      <c r="C1600" s="322" t="s">
        <v>2018</v>
      </c>
      <c r="D1600" s="322" t="s">
        <v>11307</v>
      </c>
      <c r="E1600" s="417">
        <v>19770</v>
      </c>
      <c r="F1600" s="317" t="s">
        <v>11306</v>
      </c>
      <c r="G1600" s="322" t="s">
        <v>3952</v>
      </c>
      <c r="H1600" s="325">
        <v>44312</v>
      </c>
      <c r="I1600" s="325" t="s">
        <v>354</v>
      </c>
      <c r="J1600" s="316"/>
    </row>
    <row r="1601" spans="1:10" s="333" customFormat="1" ht="34.35" customHeight="1" x14ac:dyDescent="0.25">
      <c r="A1601" s="317" t="s">
        <v>11305</v>
      </c>
      <c r="B1601" s="322" t="s">
        <v>354</v>
      </c>
      <c r="C1601" s="322" t="s">
        <v>2018</v>
      </c>
      <c r="D1601" s="322" t="s">
        <v>11304</v>
      </c>
      <c r="E1601" s="417">
        <v>20000</v>
      </c>
      <c r="F1601" s="317" t="s">
        <v>11076</v>
      </c>
      <c r="G1601" s="322" t="s">
        <v>3952</v>
      </c>
      <c r="H1601" s="325">
        <v>44328</v>
      </c>
      <c r="I1601" s="325" t="s">
        <v>354</v>
      </c>
      <c r="J1601" s="316"/>
    </row>
    <row r="1602" spans="1:10" s="333" customFormat="1" ht="34.35" customHeight="1" x14ac:dyDescent="0.25">
      <c r="A1602" s="317" t="s">
        <v>11303</v>
      </c>
      <c r="B1602" s="322" t="s">
        <v>354</v>
      </c>
      <c r="C1602" s="322" t="s">
        <v>2018</v>
      </c>
      <c r="D1602" s="322" t="s">
        <v>11302</v>
      </c>
      <c r="E1602" s="417">
        <v>22000</v>
      </c>
      <c r="F1602" s="317" t="s">
        <v>10571</v>
      </c>
      <c r="G1602" s="322" t="s">
        <v>3952</v>
      </c>
      <c r="H1602" s="325">
        <v>44320</v>
      </c>
      <c r="I1602" s="325" t="s">
        <v>354</v>
      </c>
      <c r="J1602" s="316"/>
    </row>
    <row r="1603" spans="1:10" s="333" customFormat="1" ht="34.35" customHeight="1" x14ac:dyDescent="0.25">
      <c r="A1603" s="317" t="s">
        <v>11301</v>
      </c>
      <c r="B1603" s="322" t="s">
        <v>354</v>
      </c>
      <c r="C1603" s="322" t="s">
        <v>2018</v>
      </c>
      <c r="D1603" s="322" t="s">
        <v>11300</v>
      </c>
      <c r="E1603" s="417">
        <v>18000</v>
      </c>
      <c r="F1603" s="317" t="s">
        <v>11299</v>
      </c>
      <c r="G1603" s="322" t="s">
        <v>3952</v>
      </c>
      <c r="H1603" s="325">
        <v>44334</v>
      </c>
      <c r="I1603" s="325" t="s">
        <v>354</v>
      </c>
      <c r="J1603" s="316"/>
    </row>
    <row r="1604" spans="1:10" s="333" customFormat="1" ht="34.35" customHeight="1" x14ac:dyDescent="0.25">
      <c r="A1604" s="317" t="s">
        <v>11298</v>
      </c>
      <c r="B1604" s="322" t="s">
        <v>354</v>
      </c>
      <c r="C1604" s="322" t="s">
        <v>2018</v>
      </c>
      <c r="D1604" s="322" t="s">
        <v>11297</v>
      </c>
      <c r="E1604" s="417">
        <v>22000</v>
      </c>
      <c r="F1604" s="317" t="s">
        <v>10144</v>
      </c>
      <c r="G1604" s="322" t="s">
        <v>3952</v>
      </c>
      <c r="H1604" s="325">
        <v>44323</v>
      </c>
      <c r="I1604" s="325" t="s">
        <v>354</v>
      </c>
      <c r="J1604" s="316"/>
    </row>
    <row r="1605" spans="1:10" s="333" customFormat="1" ht="34.35" customHeight="1" x14ac:dyDescent="0.25">
      <c r="A1605" s="317" t="s">
        <v>11296</v>
      </c>
      <c r="B1605" s="322" t="s">
        <v>354</v>
      </c>
      <c r="C1605" s="322" t="s">
        <v>2018</v>
      </c>
      <c r="D1605" s="322" t="s">
        <v>11295</v>
      </c>
      <c r="E1605" s="417">
        <v>30700</v>
      </c>
      <c r="F1605" s="317" t="s">
        <v>10144</v>
      </c>
      <c r="G1605" s="322" t="s">
        <v>3952</v>
      </c>
      <c r="H1605" s="325">
        <v>44323</v>
      </c>
      <c r="I1605" s="325" t="s">
        <v>354</v>
      </c>
      <c r="J1605" s="316"/>
    </row>
    <row r="1606" spans="1:10" s="333" customFormat="1" ht="34.35" customHeight="1" x14ac:dyDescent="0.25">
      <c r="A1606" s="317" t="s">
        <v>11294</v>
      </c>
      <c r="B1606" s="322" t="s">
        <v>354</v>
      </c>
      <c r="C1606" s="322" t="s">
        <v>2018</v>
      </c>
      <c r="D1606" s="322" t="s">
        <v>11293</v>
      </c>
      <c r="E1606" s="417">
        <v>27580</v>
      </c>
      <c r="F1606" s="317" t="s">
        <v>10144</v>
      </c>
      <c r="G1606" s="322" t="s">
        <v>3952</v>
      </c>
      <c r="H1606" s="325">
        <v>44347</v>
      </c>
      <c r="I1606" s="325" t="s">
        <v>354</v>
      </c>
      <c r="J1606" s="316"/>
    </row>
    <row r="1607" spans="1:10" s="333" customFormat="1" ht="34.35" customHeight="1" x14ac:dyDescent="0.25">
      <c r="A1607" s="317" t="s">
        <v>11292</v>
      </c>
      <c r="B1607" s="322" t="s">
        <v>354</v>
      </c>
      <c r="C1607" s="322" t="s">
        <v>2018</v>
      </c>
      <c r="D1607" s="322" t="s">
        <v>11291</v>
      </c>
      <c r="E1607" s="417">
        <v>168000</v>
      </c>
      <c r="F1607" s="317" t="s">
        <v>1558</v>
      </c>
      <c r="G1607" s="322" t="s">
        <v>3952</v>
      </c>
      <c r="H1607" s="325">
        <v>44321</v>
      </c>
      <c r="I1607" s="325" t="s">
        <v>354</v>
      </c>
      <c r="J1607" s="316"/>
    </row>
    <row r="1608" spans="1:10" s="333" customFormat="1" ht="34.35" customHeight="1" x14ac:dyDescent="0.25">
      <c r="A1608" s="317" t="s">
        <v>11290</v>
      </c>
      <c r="B1608" s="322" t="s">
        <v>354</v>
      </c>
      <c r="C1608" s="322" t="s">
        <v>2018</v>
      </c>
      <c r="D1608" s="322" t="s">
        <v>11289</v>
      </c>
      <c r="E1608" s="417">
        <v>19200</v>
      </c>
      <c r="F1608" s="317" t="s">
        <v>11288</v>
      </c>
      <c r="G1608" s="322" t="s">
        <v>3952</v>
      </c>
      <c r="H1608" s="325">
        <v>44329</v>
      </c>
      <c r="I1608" s="325" t="s">
        <v>354</v>
      </c>
      <c r="J1608" s="316"/>
    </row>
    <row r="1609" spans="1:10" s="333" customFormat="1" ht="34.35" customHeight="1" x14ac:dyDescent="0.25">
      <c r="A1609" s="317" t="s">
        <v>11287</v>
      </c>
      <c r="B1609" s="322" t="s">
        <v>354</v>
      </c>
      <c r="C1609" s="322" t="s">
        <v>2018</v>
      </c>
      <c r="D1609" s="322" t="s">
        <v>11286</v>
      </c>
      <c r="E1609" s="417">
        <v>30080</v>
      </c>
      <c r="F1609" s="317" t="s">
        <v>11126</v>
      </c>
      <c r="G1609" s="322" t="s">
        <v>3952</v>
      </c>
      <c r="H1609" s="325">
        <v>44327</v>
      </c>
      <c r="I1609" s="325" t="s">
        <v>354</v>
      </c>
      <c r="J1609" s="316"/>
    </row>
    <row r="1610" spans="1:10" s="333" customFormat="1" ht="34.35" customHeight="1" x14ac:dyDescent="0.25">
      <c r="A1610" s="317" t="s">
        <v>11285</v>
      </c>
      <c r="B1610" s="322" t="s">
        <v>354</v>
      </c>
      <c r="C1610" s="322" t="s">
        <v>2018</v>
      </c>
      <c r="D1610" s="322" t="s">
        <v>11284</v>
      </c>
      <c r="E1610" s="417">
        <v>27230</v>
      </c>
      <c r="F1610" s="317" t="s">
        <v>11126</v>
      </c>
      <c r="G1610" s="322" t="s">
        <v>3952</v>
      </c>
      <c r="H1610" s="325">
        <v>44327</v>
      </c>
      <c r="I1610" s="325" t="s">
        <v>354</v>
      </c>
      <c r="J1610" s="316"/>
    </row>
    <row r="1611" spans="1:10" s="333" customFormat="1" ht="34.35" customHeight="1" x14ac:dyDescent="0.25">
      <c r="A1611" s="317" t="s">
        <v>11283</v>
      </c>
      <c r="B1611" s="322" t="s">
        <v>354</v>
      </c>
      <c r="C1611" s="322" t="s">
        <v>2018</v>
      </c>
      <c r="D1611" s="322" t="s">
        <v>11282</v>
      </c>
      <c r="E1611" s="417">
        <v>29430</v>
      </c>
      <c r="F1611" s="317" t="s">
        <v>11126</v>
      </c>
      <c r="G1611" s="322" t="s">
        <v>3952</v>
      </c>
      <c r="H1611" s="325">
        <v>44329</v>
      </c>
      <c r="I1611" s="325" t="s">
        <v>354</v>
      </c>
      <c r="J1611" s="316"/>
    </row>
    <row r="1612" spans="1:10" s="333" customFormat="1" ht="34.35" customHeight="1" x14ac:dyDescent="0.25">
      <c r="A1612" s="317" t="s">
        <v>11281</v>
      </c>
      <c r="B1612" s="322" t="s">
        <v>354</v>
      </c>
      <c r="C1612" s="322" t="s">
        <v>2018</v>
      </c>
      <c r="D1612" s="322" t="s">
        <v>11280</v>
      </c>
      <c r="E1612" s="417">
        <v>19000</v>
      </c>
      <c r="F1612" s="317" t="s">
        <v>4573</v>
      </c>
      <c r="G1612" s="322" t="s">
        <v>3952</v>
      </c>
      <c r="H1612" s="325">
        <v>44327</v>
      </c>
      <c r="I1612" s="325" t="s">
        <v>354</v>
      </c>
      <c r="J1612" s="316"/>
    </row>
    <row r="1613" spans="1:10" s="333" customFormat="1" ht="34.35" customHeight="1" x14ac:dyDescent="0.25">
      <c r="A1613" s="317" t="s">
        <v>11279</v>
      </c>
      <c r="B1613" s="322" t="s">
        <v>354</v>
      </c>
      <c r="C1613" s="322" t="s">
        <v>2018</v>
      </c>
      <c r="D1613" s="322" t="s">
        <v>11278</v>
      </c>
      <c r="E1613" s="417">
        <v>20000</v>
      </c>
      <c r="F1613" s="317" t="s">
        <v>4925</v>
      </c>
      <c r="G1613" s="322" t="s">
        <v>3952</v>
      </c>
      <c r="H1613" s="325">
        <v>44341</v>
      </c>
      <c r="I1613" s="325" t="s">
        <v>354</v>
      </c>
      <c r="J1613" s="316"/>
    </row>
    <row r="1614" spans="1:10" s="333" customFormat="1" ht="34.35" customHeight="1" x14ac:dyDescent="0.25">
      <c r="A1614" s="317" t="s">
        <v>11277</v>
      </c>
      <c r="B1614" s="322" t="s">
        <v>354</v>
      </c>
      <c r="C1614" s="322" t="s">
        <v>2018</v>
      </c>
      <c r="D1614" s="322" t="s">
        <v>11276</v>
      </c>
      <c r="E1614" s="417">
        <v>30660</v>
      </c>
      <c r="F1614" s="317" t="s">
        <v>10477</v>
      </c>
      <c r="G1614" s="322" t="s">
        <v>3952</v>
      </c>
      <c r="H1614" s="325">
        <v>44334</v>
      </c>
      <c r="I1614" s="325" t="s">
        <v>354</v>
      </c>
      <c r="J1614" s="316"/>
    </row>
    <row r="1615" spans="1:10" s="333" customFormat="1" ht="34.35" customHeight="1" x14ac:dyDescent="0.25">
      <c r="A1615" s="317" t="s">
        <v>11275</v>
      </c>
      <c r="B1615" s="322" t="s">
        <v>354</v>
      </c>
      <c r="C1615" s="322" t="s">
        <v>2018</v>
      </c>
      <c r="D1615" s="322" t="s">
        <v>11274</v>
      </c>
      <c r="E1615" s="417">
        <v>30960</v>
      </c>
      <c r="F1615" s="317" t="s">
        <v>10477</v>
      </c>
      <c r="G1615" s="322" t="s">
        <v>3952</v>
      </c>
      <c r="H1615" s="325">
        <v>44334</v>
      </c>
      <c r="I1615" s="325" t="s">
        <v>354</v>
      </c>
      <c r="J1615" s="316"/>
    </row>
    <row r="1616" spans="1:10" s="333" customFormat="1" ht="34.35" customHeight="1" x14ac:dyDescent="0.25">
      <c r="A1616" s="317" t="s">
        <v>11273</v>
      </c>
      <c r="B1616" s="322" t="s">
        <v>354</v>
      </c>
      <c r="C1616" s="322" t="s">
        <v>2018</v>
      </c>
      <c r="D1616" s="322" t="s">
        <v>11272</v>
      </c>
      <c r="E1616" s="417">
        <v>32200</v>
      </c>
      <c r="F1616" s="317" t="s">
        <v>10477</v>
      </c>
      <c r="G1616" s="322" t="s">
        <v>3952</v>
      </c>
      <c r="H1616" s="325">
        <v>44334</v>
      </c>
      <c r="I1616" s="325" t="s">
        <v>354</v>
      </c>
      <c r="J1616" s="316"/>
    </row>
    <row r="1617" spans="1:10" s="333" customFormat="1" ht="34.35" customHeight="1" x14ac:dyDescent="0.25">
      <c r="A1617" s="317" t="s">
        <v>11271</v>
      </c>
      <c r="B1617" s="322" t="s">
        <v>354</v>
      </c>
      <c r="C1617" s="322" t="s">
        <v>2018</v>
      </c>
      <c r="D1617" s="322" t="s">
        <v>11270</v>
      </c>
      <c r="E1617" s="417">
        <v>19200</v>
      </c>
      <c r="F1617" s="317" t="s">
        <v>10736</v>
      </c>
      <c r="G1617" s="322" t="s">
        <v>3952</v>
      </c>
      <c r="H1617" s="325">
        <v>44321</v>
      </c>
      <c r="I1617" s="325" t="s">
        <v>354</v>
      </c>
      <c r="J1617" s="316"/>
    </row>
    <row r="1618" spans="1:10" s="333" customFormat="1" ht="34.35" customHeight="1" x14ac:dyDescent="0.25">
      <c r="A1618" s="317" t="s">
        <v>11269</v>
      </c>
      <c r="B1618" s="322" t="s">
        <v>354</v>
      </c>
      <c r="C1618" s="322" t="s">
        <v>2018</v>
      </c>
      <c r="D1618" s="322" t="s">
        <v>11268</v>
      </c>
      <c r="E1618" s="417">
        <v>26240</v>
      </c>
      <c r="F1618" s="317" t="s">
        <v>11265</v>
      </c>
      <c r="G1618" s="322" t="s">
        <v>3952</v>
      </c>
      <c r="H1618" s="325">
        <v>44333</v>
      </c>
      <c r="I1618" s="325" t="s">
        <v>354</v>
      </c>
      <c r="J1618" s="316"/>
    </row>
    <row r="1619" spans="1:10" s="333" customFormat="1" ht="34.35" customHeight="1" x14ac:dyDescent="0.25">
      <c r="A1619" s="317" t="s">
        <v>11267</v>
      </c>
      <c r="B1619" s="322" t="s">
        <v>354</v>
      </c>
      <c r="C1619" s="322" t="s">
        <v>2018</v>
      </c>
      <c r="D1619" s="322" t="s">
        <v>11266</v>
      </c>
      <c r="E1619" s="417">
        <v>27150</v>
      </c>
      <c r="F1619" s="317" t="s">
        <v>11265</v>
      </c>
      <c r="G1619" s="322" t="s">
        <v>3952</v>
      </c>
      <c r="H1619" s="325">
        <v>44333</v>
      </c>
      <c r="I1619" s="325" t="s">
        <v>354</v>
      </c>
      <c r="J1619" s="316"/>
    </row>
    <row r="1620" spans="1:10" s="333" customFormat="1" ht="34.35" customHeight="1" x14ac:dyDescent="0.25">
      <c r="A1620" s="317" t="s">
        <v>11264</v>
      </c>
      <c r="B1620" s="322" t="s">
        <v>354</v>
      </c>
      <c r="C1620" s="322" t="s">
        <v>2018</v>
      </c>
      <c r="D1620" s="322" t="s">
        <v>11263</v>
      </c>
      <c r="E1620" s="417">
        <v>30340</v>
      </c>
      <c r="F1620" s="317" t="s">
        <v>11260</v>
      </c>
      <c r="G1620" s="322" t="s">
        <v>3952</v>
      </c>
      <c r="H1620" s="325">
        <v>44327</v>
      </c>
      <c r="I1620" s="325" t="s">
        <v>354</v>
      </c>
      <c r="J1620" s="316"/>
    </row>
    <row r="1621" spans="1:10" s="333" customFormat="1" ht="34.35" customHeight="1" x14ac:dyDescent="0.25">
      <c r="A1621" s="317" t="s">
        <v>11262</v>
      </c>
      <c r="B1621" s="322" t="s">
        <v>354</v>
      </c>
      <c r="C1621" s="322" t="s">
        <v>2018</v>
      </c>
      <c r="D1621" s="322" t="s">
        <v>11261</v>
      </c>
      <c r="E1621" s="417">
        <v>29280</v>
      </c>
      <c r="F1621" s="317" t="s">
        <v>11260</v>
      </c>
      <c r="G1621" s="322" t="s">
        <v>3952</v>
      </c>
      <c r="H1621" s="325">
        <v>44327</v>
      </c>
      <c r="I1621" s="325" t="s">
        <v>354</v>
      </c>
      <c r="J1621" s="316"/>
    </row>
    <row r="1622" spans="1:10" s="333" customFormat="1" ht="34.35" customHeight="1" x14ac:dyDescent="0.25">
      <c r="A1622" s="317" t="s">
        <v>11259</v>
      </c>
      <c r="B1622" s="322" t="s">
        <v>354</v>
      </c>
      <c r="C1622" s="322" t="s">
        <v>2018</v>
      </c>
      <c r="D1622" s="322" t="s">
        <v>11258</v>
      </c>
      <c r="E1622" s="417">
        <v>20865</v>
      </c>
      <c r="F1622" s="317" t="s">
        <v>11253</v>
      </c>
      <c r="G1622" s="322" t="s">
        <v>3952</v>
      </c>
      <c r="H1622" s="325">
        <v>44319</v>
      </c>
      <c r="I1622" s="325" t="s">
        <v>354</v>
      </c>
      <c r="J1622" s="316"/>
    </row>
    <row r="1623" spans="1:10" s="333" customFormat="1" ht="34.35" customHeight="1" x14ac:dyDescent="0.25">
      <c r="A1623" s="317" t="s">
        <v>11257</v>
      </c>
      <c r="B1623" s="322" t="s">
        <v>354</v>
      </c>
      <c r="C1623" s="322" t="s">
        <v>2018</v>
      </c>
      <c r="D1623" s="322" t="s">
        <v>11256</v>
      </c>
      <c r="E1623" s="417">
        <v>28690</v>
      </c>
      <c r="F1623" s="317" t="s">
        <v>11253</v>
      </c>
      <c r="G1623" s="322" t="s">
        <v>3952</v>
      </c>
      <c r="H1623" s="325">
        <v>44329</v>
      </c>
      <c r="I1623" s="325" t="s">
        <v>354</v>
      </c>
      <c r="J1623" s="316"/>
    </row>
    <row r="1624" spans="1:10" s="333" customFormat="1" ht="34.35" customHeight="1" x14ac:dyDescent="0.25">
      <c r="A1624" s="317" t="s">
        <v>11255</v>
      </c>
      <c r="B1624" s="322" t="s">
        <v>354</v>
      </c>
      <c r="C1624" s="322" t="s">
        <v>2018</v>
      </c>
      <c r="D1624" s="322" t="s">
        <v>11254</v>
      </c>
      <c r="E1624" s="417">
        <v>24040</v>
      </c>
      <c r="F1624" s="317" t="s">
        <v>11253</v>
      </c>
      <c r="G1624" s="322" t="s">
        <v>3952</v>
      </c>
      <c r="H1624" s="325">
        <v>44329</v>
      </c>
      <c r="I1624" s="325" t="s">
        <v>354</v>
      </c>
      <c r="J1624" s="316"/>
    </row>
    <row r="1625" spans="1:10" s="333" customFormat="1" ht="34.35" customHeight="1" x14ac:dyDescent="0.25">
      <c r="A1625" s="317" t="s">
        <v>11252</v>
      </c>
      <c r="B1625" s="322" t="s">
        <v>354</v>
      </c>
      <c r="C1625" s="322" t="s">
        <v>2018</v>
      </c>
      <c r="D1625" s="322" t="s">
        <v>11251</v>
      </c>
      <c r="E1625" s="417">
        <v>19770</v>
      </c>
      <c r="F1625" s="317" t="s">
        <v>10407</v>
      </c>
      <c r="G1625" s="322" t="s">
        <v>3952</v>
      </c>
      <c r="H1625" s="325">
        <v>44347</v>
      </c>
      <c r="I1625" s="325" t="s">
        <v>354</v>
      </c>
      <c r="J1625" s="316"/>
    </row>
    <row r="1626" spans="1:10" s="333" customFormat="1" ht="34.35" customHeight="1" x14ac:dyDescent="0.25">
      <c r="A1626" s="317" t="s">
        <v>11250</v>
      </c>
      <c r="B1626" s="322" t="s">
        <v>354</v>
      </c>
      <c r="C1626" s="322" t="s">
        <v>2018</v>
      </c>
      <c r="D1626" s="322" t="s">
        <v>11249</v>
      </c>
      <c r="E1626" s="417">
        <v>19200</v>
      </c>
      <c r="F1626" s="317" t="s">
        <v>11248</v>
      </c>
      <c r="G1626" s="322" t="s">
        <v>3952</v>
      </c>
      <c r="H1626" s="325">
        <v>44335</v>
      </c>
      <c r="I1626" s="325" t="s">
        <v>354</v>
      </c>
      <c r="J1626" s="316"/>
    </row>
    <row r="1627" spans="1:10" s="333" customFormat="1" ht="34.35" customHeight="1" x14ac:dyDescent="0.25">
      <c r="A1627" s="317" t="s">
        <v>11247</v>
      </c>
      <c r="B1627" s="322" t="s">
        <v>354</v>
      </c>
      <c r="C1627" s="322" t="s">
        <v>2018</v>
      </c>
      <c r="D1627" s="322" t="s">
        <v>11246</v>
      </c>
      <c r="E1627" s="417">
        <v>23630</v>
      </c>
      <c r="F1627" s="317" t="s">
        <v>11006</v>
      </c>
      <c r="G1627" s="322" t="s">
        <v>3952</v>
      </c>
      <c r="H1627" s="325">
        <v>44335</v>
      </c>
      <c r="I1627" s="325" t="s">
        <v>354</v>
      </c>
      <c r="J1627" s="316"/>
    </row>
    <row r="1628" spans="1:10" s="333" customFormat="1" ht="34.35" customHeight="1" x14ac:dyDescent="0.25">
      <c r="A1628" s="317" t="s">
        <v>11245</v>
      </c>
      <c r="B1628" s="322" t="s">
        <v>354</v>
      </c>
      <c r="C1628" s="322" t="s">
        <v>2018</v>
      </c>
      <c r="D1628" s="322" t="s">
        <v>11244</v>
      </c>
      <c r="E1628" s="417">
        <v>25085</v>
      </c>
      <c r="F1628" s="317" t="s">
        <v>11241</v>
      </c>
      <c r="G1628" s="322" t="s">
        <v>3952</v>
      </c>
      <c r="H1628" s="325">
        <v>44334</v>
      </c>
      <c r="I1628" s="325" t="s">
        <v>354</v>
      </c>
      <c r="J1628" s="316"/>
    </row>
    <row r="1629" spans="1:10" s="333" customFormat="1" ht="34.35" customHeight="1" x14ac:dyDescent="0.25">
      <c r="A1629" s="317" t="s">
        <v>11243</v>
      </c>
      <c r="B1629" s="322" t="s">
        <v>354</v>
      </c>
      <c r="C1629" s="322" t="s">
        <v>2018</v>
      </c>
      <c r="D1629" s="322" t="s">
        <v>11242</v>
      </c>
      <c r="E1629" s="417">
        <v>20865</v>
      </c>
      <c r="F1629" s="317" t="s">
        <v>11241</v>
      </c>
      <c r="G1629" s="322" t="s">
        <v>3952</v>
      </c>
      <c r="H1629" s="325">
        <v>44334</v>
      </c>
      <c r="I1629" s="325" t="s">
        <v>354</v>
      </c>
      <c r="J1629" s="316"/>
    </row>
    <row r="1630" spans="1:10" s="333" customFormat="1" ht="34.35" customHeight="1" x14ac:dyDescent="0.25">
      <c r="A1630" s="317" t="s">
        <v>11240</v>
      </c>
      <c r="B1630" s="322" t="s">
        <v>354</v>
      </c>
      <c r="C1630" s="322" t="s">
        <v>2018</v>
      </c>
      <c r="D1630" s="322" t="s">
        <v>11239</v>
      </c>
      <c r="E1630" s="417">
        <v>35000</v>
      </c>
      <c r="F1630" s="317" t="s">
        <v>11238</v>
      </c>
      <c r="G1630" s="322" t="s">
        <v>3952</v>
      </c>
      <c r="H1630" s="325">
        <v>44336</v>
      </c>
      <c r="I1630" s="325" t="s">
        <v>354</v>
      </c>
      <c r="J1630" s="316"/>
    </row>
    <row r="1631" spans="1:10" s="333" customFormat="1" ht="34.35" customHeight="1" x14ac:dyDescent="0.25">
      <c r="A1631" s="317" t="s">
        <v>11237</v>
      </c>
      <c r="B1631" s="322" t="s">
        <v>354</v>
      </c>
      <c r="C1631" s="322" t="s">
        <v>2018</v>
      </c>
      <c r="D1631" s="322" t="s">
        <v>11236</v>
      </c>
      <c r="E1631" s="417">
        <v>35145</v>
      </c>
      <c r="F1631" s="317" t="s">
        <v>11233</v>
      </c>
      <c r="G1631" s="322" t="s">
        <v>3952</v>
      </c>
      <c r="H1631" s="325">
        <v>44321</v>
      </c>
      <c r="I1631" s="325" t="s">
        <v>354</v>
      </c>
      <c r="J1631" s="316"/>
    </row>
    <row r="1632" spans="1:10" s="333" customFormat="1" ht="34.35" customHeight="1" x14ac:dyDescent="0.25">
      <c r="A1632" s="317" t="s">
        <v>11235</v>
      </c>
      <c r="B1632" s="322" t="s">
        <v>354</v>
      </c>
      <c r="C1632" s="322" t="s">
        <v>2018</v>
      </c>
      <c r="D1632" s="322" t="s">
        <v>11234</v>
      </c>
      <c r="E1632" s="417">
        <v>25960</v>
      </c>
      <c r="F1632" s="317" t="s">
        <v>11233</v>
      </c>
      <c r="G1632" s="322" t="s">
        <v>3952</v>
      </c>
      <c r="H1632" s="325">
        <v>44327</v>
      </c>
      <c r="I1632" s="325" t="s">
        <v>354</v>
      </c>
      <c r="J1632" s="316"/>
    </row>
    <row r="1633" spans="1:10" s="333" customFormat="1" ht="34.35" customHeight="1" x14ac:dyDescent="0.25">
      <c r="A1633" s="317" t="s">
        <v>11232</v>
      </c>
      <c r="B1633" s="322" t="s">
        <v>354</v>
      </c>
      <c r="C1633" s="322" t="s">
        <v>2018</v>
      </c>
      <c r="D1633" s="322" t="s">
        <v>11231</v>
      </c>
      <c r="E1633" s="417">
        <v>19200</v>
      </c>
      <c r="F1633" s="317" t="s">
        <v>10357</v>
      </c>
      <c r="G1633" s="322" t="s">
        <v>3952</v>
      </c>
      <c r="H1633" s="325">
        <v>44323</v>
      </c>
      <c r="I1633" s="325" t="s">
        <v>354</v>
      </c>
      <c r="J1633" s="316"/>
    </row>
    <row r="1634" spans="1:10" s="333" customFormat="1" ht="34.35" customHeight="1" x14ac:dyDescent="0.25">
      <c r="A1634" s="317" t="s">
        <v>11230</v>
      </c>
      <c r="B1634" s="322" t="s">
        <v>354</v>
      </c>
      <c r="C1634" s="322" t="s">
        <v>2018</v>
      </c>
      <c r="D1634" s="322" t="s">
        <v>11229</v>
      </c>
      <c r="E1634" s="417">
        <v>30626.5</v>
      </c>
      <c r="F1634" s="317" t="s">
        <v>11108</v>
      </c>
      <c r="G1634" s="322" t="s">
        <v>3952</v>
      </c>
      <c r="H1634" s="325">
        <v>44320</v>
      </c>
      <c r="I1634" s="325" t="s">
        <v>354</v>
      </c>
      <c r="J1634" s="316"/>
    </row>
    <row r="1635" spans="1:10" s="333" customFormat="1" ht="34.35" customHeight="1" x14ac:dyDescent="0.25">
      <c r="A1635" s="317" t="s">
        <v>11228</v>
      </c>
      <c r="B1635" s="322" t="s">
        <v>354</v>
      </c>
      <c r="C1635" s="322" t="s">
        <v>2018</v>
      </c>
      <c r="D1635" s="322" t="s">
        <v>11227</v>
      </c>
      <c r="E1635" s="417">
        <v>26959</v>
      </c>
      <c r="F1635" s="317" t="s">
        <v>11108</v>
      </c>
      <c r="G1635" s="322" t="s">
        <v>3952</v>
      </c>
      <c r="H1635" s="325">
        <v>44320</v>
      </c>
      <c r="I1635" s="325" t="s">
        <v>354</v>
      </c>
      <c r="J1635" s="316"/>
    </row>
    <row r="1636" spans="1:10" s="333" customFormat="1" ht="34.35" customHeight="1" x14ac:dyDescent="0.25">
      <c r="A1636" s="317" t="s">
        <v>11226</v>
      </c>
      <c r="B1636" s="322" t="s">
        <v>354</v>
      </c>
      <c r="C1636" s="322" t="s">
        <v>2018</v>
      </c>
      <c r="D1636" s="322" t="s">
        <v>11225</v>
      </c>
      <c r="E1636" s="417">
        <v>20794</v>
      </c>
      <c r="F1636" s="317" t="s">
        <v>11108</v>
      </c>
      <c r="G1636" s="322" t="s">
        <v>3952</v>
      </c>
      <c r="H1636" s="325">
        <v>44320</v>
      </c>
      <c r="I1636" s="325" t="s">
        <v>354</v>
      </c>
      <c r="J1636" s="316"/>
    </row>
    <row r="1637" spans="1:10" s="333" customFormat="1" ht="34.35" customHeight="1" x14ac:dyDescent="0.25">
      <c r="A1637" s="317" t="s">
        <v>11224</v>
      </c>
      <c r="B1637" s="322" t="s">
        <v>354</v>
      </c>
      <c r="C1637" s="322" t="s">
        <v>2018</v>
      </c>
      <c r="D1637" s="322" t="s">
        <v>11223</v>
      </c>
      <c r="E1637" s="417">
        <v>24640</v>
      </c>
      <c r="F1637" s="317" t="s">
        <v>11216</v>
      </c>
      <c r="G1637" s="322" t="s">
        <v>3952</v>
      </c>
      <c r="H1637" s="325">
        <v>44319</v>
      </c>
      <c r="I1637" s="325" t="s">
        <v>354</v>
      </c>
      <c r="J1637" s="316"/>
    </row>
    <row r="1638" spans="1:10" s="333" customFormat="1" ht="34.35" customHeight="1" x14ac:dyDescent="0.25">
      <c r="A1638" s="317" t="s">
        <v>11222</v>
      </c>
      <c r="B1638" s="322" t="s">
        <v>354</v>
      </c>
      <c r="C1638" s="322" t="s">
        <v>2018</v>
      </c>
      <c r="D1638" s="322" t="s">
        <v>11221</v>
      </c>
      <c r="E1638" s="417">
        <v>30190</v>
      </c>
      <c r="F1638" s="317" t="s">
        <v>11216</v>
      </c>
      <c r="G1638" s="322" t="s">
        <v>3952</v>
      </c>
      <c r="H1638" s="325">
        <v>44319</v>
      </c>
      <c r="I1638" s="325" t="s">
        <v>354</v>
      </c>
      <c r="J1638" s="316"/>
    </row>
    <row r="1639" spans="1:10" s="333" customFormat="1" ht="34.35" customHeight="1" x14ac:dyDescent="0.25">
      <c r="A1639" s="317" t="s">
        <v>11220</v>
      </c>
      <c r="B1639" s="322" t="s">
        <v>354</v>
      </c>
      <c r="C1639" s="322" t="s">
        <v>2018</v>
      </c>
      <c r="D1639" s="322" t="s">
        <v>11219</v>
      </c>
      <c r="E1639" s="417">
        <v>27870</v>
      </c>
      <c r="F1639" s="317" t="s">
        <v>11216</v>
      </c>
      <c r="G1639" s="322" t="s">
        <v>3952</v>
      </c>
      <c r="H1639" s="325">
        <v>44323</v>
      </c>
      <c r="I1639" s="325" t="s">
        <v>354</v>
      </c>
      <c r="J1639" s="316"/>
    </row>
    <row r="1640" spans="1:10" s="333" customFormat="1" ht="34.35" customHeight="1" x14ac:dyDescent="0.25">
      <c r="A1640" s="317" t="s">
        <v>11218</v>
      </c>
      <c r="B1640" s="322" t="s">
        <v>354</v>
      </c>
      <c r="C1640" s="322" t="s">
        <v>2018</v>
      </c>
      <c r="D1640" s="322" t="s">
        <v>11217</v>
      </c>
      <c r="E1640" s="417">
        <v>24030</v>
      </c>
      <c r="F1640" s="317" t="s">
        <v>11216</v>
      </c>
      <c r="G1640" s="322" t="s">
        <v>3952</v>
      </c>
      <c r="H1640" s="325">
        <v>44328</v>
      </c>
      <c r="I1640" s="325" t="s">
        <v>354</v>
      </c>
      <c r="J1640" s="316"/>
    </row>
    <row r="1641" spans="1:10" s="333" customFormat="1" ht="34.35" customHeight="1" x14ac:dyDescent="0.25">
      <c r="A1641" s="317" t="s">
        <v>11215</v>
      </c>
      <c r="B1641" s="322" t="s">
        <v>354</v>
      </c>
      <c r="C1641" s="322" t="s">
        <v>2018</v>
      </c>
      <c r="D1641" s="322" t="s">
        <v>11214</v>
      </c>
      <c r="E1641" s="417">
        <v>24000</v>
      </c>
      <c r="F1641" s="317" t="s">
        <v>11213</v>
      </c>
      <c r="G1641" s="322" t="s">
        <v>3952</v>
      </c>
      <c r="H1641" s="325">
        <v>44327</v>
      </c>
      <c r="I1641" s="325" t="s">
        <v>354</v>
      </c>
      <c r="J1641" s="316"/>
    </row>
    <row r="1642" spans="1:10" s="333" customFormat="1" ht="34.35" customHeight="1" x14ac:dyDescent="0.25">
      <c r="A1642" s="317" t="s">
        <v>11212</v>
      </c>
      <c r="B1642" s="322" t="s">
        <v>354</v>
      </c>
      <c r="C1642" s="322" t="s">
        <v>2018</v>
      </c>
      <c r="D1642" s="322" t="s">
        <v>11211</v>
      </c>
      <c r="E1642" s="417">
        <v>21375</v>
      </c>
      <c r="F1642" s="317" t="s">
        <v>3973</v>
      </c>
      <c r="G1642" s="322" t="s">
        <v>3952</v>
      </c>
      <c r="H1642" s="325">
        <v>44327</v>
      </c>
      <c r="I1642" s="325" t="s">
        <v>354</v>
      </c>
      <c r="J1642" s="316"/>
    </row>
    <row r="1643" spans="1:10" s="333" customFormat="1" ht="34.35" customHeight="1" x14ac:dyDescent="0.25">
      <c r="A1643" s="317" t="s">
        <v>11210</v>
      </c>
      <c r="B1643" s="322" t="s">
        <v>354</v>
      </c>
      <c r="C1643" s="322" t="s">
        <v>2018</v>
      </c>
      <c r="D1643" s="322" t="s">
        <v>11209</v>
      </c>
      <c r="E1643" s="417">
        <v>22650</v>
      </c>
      <c r="F1643" s="317" t="s">
        <v>3973</v>
      </c>
      <c r="G1643" s="322" t="s">
        <v>3952</v>
      </c>
      <c r="H1643" s="325">
        <v>44327</v>
      </c>
      <c r="I1643" s="325" t="s">
        <v>354</v>
      </c>
      <c r="J1643" s="316"/>
    </row>
    <row r="1644" spans="1:10" s="333" customFormat="1" ht="34.35" customHeight="1" x14ac:dyDescent="0.25">
      <c r="A1644" s="317" t="s">
        <v>11208</v>
      </c>
      <c r="B1644" s="322" t="s">
        <v>354</v>
      </c>
      <c r="C1644" s="322" t="s">
        <v>2018</v>
      </c>
      <c r="D1644" s="322" t="s">
        <v>11207</v>
      </c>
      <c r="E1644" s="417">
        <v>21013.200000000001</v>
      </c>
      <c r="F1644" s="317" t="s">
        <v>11200</v>
      </c>
      <c r="G1644" s="322" t="s">
        <v>3952</v>
      </c>
      <c r="H1644" s="325">
        <v>44344</v>
      </c>
      <c r="I1644" s="325" t="s">
        <v>354</v>
      </c>
      <c r="J1644" s="316"/>
    </row>
    <row r="1645" spans="1:10" s="333" customFormat="1" ht="34.35" customHeight="1" x14ac:dyDescent="0.25">
      <c r="A1645" s="317" t="s">
        <v>11206</v>
      </c>
      <c r="B1645" s="322" t="s">
        <v>354</v>
      </c>
      <c r="C1645" s="322" t="s">
        <v>2018</v>
      </c>
      <c r="D1645" s="322" t="s">
        <v>11205</v>
      </c>
      <c r="E1645" s="417">
        <v>23656.400000000001</v>
      </c>
      <c r="F1645" s="317" t="s">
        <v>11200</v>
      </c>
      <c r="G1645" s="322" t="s">
        <v>3952</v>
      </c>
      <c r="H1645" s="325">
        <v>44344</v>
      </c>
      <c r="I1645" s="325" t="s">
        <v>354</v>
      </c>
      <c r="J1645" s="316"/>
    </row>
    <row r="1646" spans="1:10" s="333" customFormat="1" ht="34.35" customHeight="1" x14ac:dyDescent="0.25">
      <c r="A1646" s="317" t="s">
        <v>11204</v>
      </c>
      <c r="B1646" s="322" t="s">
        <v>354</v>
      </c>
      <c r="C1646" s="322" t="s">
        <v>2018</v>
      </c>
      <c r="D1646" s="322" t="s">
        <v>11203</v>
      </c>
      <c r="E1646" s="417">
        <v>21839.200000000001</v>
      </c>
      <c r="F1646" s="317" t="s">
        <v>11200</v>
      </c>
      <c r="G1646" s="322" t="s">
        <v>3952</v>
      </c>
      <c r="H1646" s="325">
        <v>44347</v>
      </c>
      <c r="I1646" s="325" t="s">
        <v>354</v>
      </c>
      <c r="J1646" s="316"/>
    </row>
    <row r="1647" spans="1:10" s="333" customFormat="1" ht="34.35" customHeight="1" x14ac:dyDescent="0.25">
      <c r="A1647" s="317" t="s">
        <v>11202</v>
      </c>
      <c r="B1647" s="322" t="s">
        <v>354</v>
      </c>
      <c r="C1647" s="322" t="s">
        <v>2018</v>
      </c>
      <c r="D1647" s="322" t="s">
        <v>11201</v>
      </c>
      <c r="E1647" s="417">
        <v>19196</v>
      </c>
      <c r="F1647" s="317" t="s">
        <v>11200</v>
      </c>
      <c r="G1647" s="322" t="s">
        <v>3952</v>
      </c>
      <c r="H1647" s="325">
        <v>44347</v>
      </c>
      <c r="I1647" s="325" t="s">
        <v>354</v>
      </c>
      <c r="J1647" s="316"/>
    </row>
    <row r="1648" spans="1:10" s="333" customFormat="1" ht="34.35" customHeight="1" x14ac:dyDescent="0.25">
      <c r="A1648" s="317" t="s">
        <v>11199</v>
      </c>
      <c r="B1648" s="322" t="s">
        <v>354</v>
      </c>
      <c r="C1648" s="322" t="s">
        <v>2018</v>
      </c>
      <c r="D1648" s="322" t="s">
        <v>11198</v>
      </c>
      <c r="E1648" s="417">
        <v>21600</v>
      </c>
      <c r="F1648" s="317" t="s">
        <v>11197</v>
      </c>
      <c r="G1648" s="322" t="s">
        <v>3952</v>
      </c>
      <c r="H1648" s="325">
        <v>44323</v>
      </c>
      <c r="I1648" s="325" t="s">
        <v>354</v>
      </c>
      <c r="J1648" s="316"/>
    </row>
    <row r="1649" spans="1:10" s="333" customFormat="1" ht="34.35" customHeight="1" x14ac:dyDescent="0.25">
      <c r="A1649" s="317" t="s">
        <v>11196</v>
      </c>
      <c r="B1649" s="322" t="s">
        <v>354</v>
      </c>
      <c r="C1649" s="322" t="s">
        <v>2018</v>
      </c>
      <c r="D1649" s="322" t="s">
        <v>11195</v>
      </c>
      <c r="E1649" s="417">
        <v>22480</v>
      </c>
      <c r="F1649" s="317" t="s">
        <v>11194</v>
      </c>
      <c r="G1649" s="322" t="s">
        <v>3952</v>
      </c>
      <c r="H1649" s="325">
        <v>44341</v>
      </c>
      <c r="I1649" s="325" t="s">
        <v>354</v>
      </c>
      <c r="J1649" s="316"/>
    </row>
    <row r="1650" spans="1:10" s="333" customFormat="1" ht="34.35" customHeight="1" x14ac:dyDescent="0.25">
      <c r="A1650" s="317" t="s">
        <v>11193</v>
      </c>
      <c r="B1650" s="322" t="s">
        <v>354</v>
      </c>
      <c r="C1650" s="322" t="s">
        <v>2018</v>
      </c>
      <c r="D1650" s="322" t="s">
        <v>11192</v>
      </c>
      <c r="E1650" s="417">
        <v>18100</v>
      </c>
      <c r="F1650" s="317" t="s">
        <v>11189</v>
      </c>
      <c r="G1650" s="322" t="s">
        <v>3952</v>
      </c>
      <c r="H1650" s="325">
        <v>44333</v>
      </c>
      <c r="I1650" s="325" t="s">
        <v>354</v>
      </c>
      <c r="J1650" s="316"/>
    </row>
    <row r="1651" spans="1:10" s="333" customFormat="1" ht="34.35" customHeight="1" x14ac:dyDescent="0.25">
      <c r="A1651" s="317" t="s">
        <v>11191</v>
      </c>
      <c r="B1651" s="322" t="s">
        <v>354</v>
      </c>
      <c r="C1651" s="322" t="s">
        <v>2018</v>
      </c>
      <c r="D1651" s="322" t="s">
        <v>11190</v>
      </c>
      <c r="E1651" s="417">
        <v>18100</v>
      </c>
      <c r="F1651" s="317" t="s">
        <v>11189</v>
      </c>
      <c r="G1651" s="322" t="s">
        <v>3952</v>
      </c>
      <c r="H1651" s="325">
        <v>44333</v>
      </c>
      <c r="I1651" s="325" t="s">
        <v>354</v>
      </c>
      <c r="J1651" s="316"/>
    </row>
    <row r="1652" spans="1:10" s="333" customFormat="1" ht="34.35" customHeight="1" x14ac:dyDescent="0.25">
      <c r="A1652" s="317" t="s">
        <v>11188</v>
      </c>
      <c r="B1652" s="322" t="s">
        <v>354</v>
      </c>
      <c r="C1652" s="322" t="s">
        <v>2018</v>
      </c>
      <c r="D1652" s="322" t="s">
        <v>11187</v>
      </c>
      <c r="E1652" s="417">
        <v>27820</v>
      </c>
      <c r="F1652" s="317" t="s">
        <v>11168</v>
      </c>
      <c r="G1652" s="322" t="s">
        <v>3952</v>
      </c>
      <c r="H1652" s="325">
        <v>44334</v>
      </c>
      <c r="I1652" s="325" t="s">
        <v>354</v>
      </c>
      <c r="J1652" s="316"/>
    </row>
    <row r="1653" spans="1:10" s="333" customFormat="1" ht="34.35" customHeight="1" x14ac:dyDescent="0.25">
      <c r="A1653" s="317" t="s">
        <v>11186</v>
      </c>
      <c r="B1653" s="322" t="s">
        <v>354</v>
      </c>
      <c r="C1653" s="322" t="s">
        <v>2018</v>
      </c>
      <c r="D1653" s="322" t="s">
        <v>11185</v>
      </c>
      <c r="E1653" s="417">
        <v>26340</v>
      </c>
      <c r="F1653" s="317" t="s">
        <v>11168</v>
      </c>
      <c r="G1653" s="322" t="s">
        <v>3952</v>
      </c>
      <c r="H1653" s="325">
        <v>44334</v>
      </c>
      <c r="I1653" s="325" t="s">
        <v>354</v>
      </c>
      <c r="J1653" s="316"/>
    </row>
    <row r="1654" spans="1:10" s="333" customFormat="1" ht="34.35" customHeight="1" x14ac:dyDescent="0.25">
      <c r="A1654" s="317" t="s">
        <v>11184</v>
      </c>
      <c r="B1654" s="322" t="s">
        <v>354</v>
      </c>
      <c r="C1654" s="322" t="s">
        <v>2018</v>
      </c>
      <c r="D1654" s="322" t="s">
        <v>11183</v>
      </c>
      <c r="E1654" s="417">
        <v>27600</v>
      </c>
      <c r="F1654" s="317" t="s">
        <v>11168</v>
      </c>
      <c r="G1654" s="322" t="s">
        <v>3952</v>
      </c>
      <c r="H1654" s="325">
        <v>44334</v>
      </c>
      <c r="I1654" s="325" t="s">
        <v>354</v>
      </c>
      <c r="J1654" s="316"/>
    </row>
    <row r="1655" spans="1:10" s="333" customFormat="1" ht="34.35" customHeight="1" x14ac:dyDescent="0.25">
      <c r="A1655" s="317" t="s">
        <v>11182</v>
      </c>
      <c r="B1655" s="322" t="s">
        <v>354</v>
      </c>
      <c r="C1655" s="322" t="s">
        <v>2018</v>
      </c>
      <c r="D1655" s="322" t="s">
        <v>11181</v>
      </c>
      <c r="E1655" s="417">
        <v>32570</v>
      </c>
      <c r="F1655" s="317" t="s">
        <v>11168</v>
      </c>
      <c r="G1655" s="322" t="s">
        <v>3952</v>
      </c>
      <c r="H1655" s="325">
        <v>44334</v>
      </c>
      <c r="I1655" s="325" t="s">
        <v>354</v>
      </c>
      <c r="J1655" s="316"/>
    </row>
    <row r="1656" spans="1:10" s="333" customFormat="1" ht="34.35" customHeight="1" x14ac:dyDescent="0.25">
      <c r="A1656" s="317" t="s">
        <v>11180</v>
      </c>
      <c r="B1656" s="322" t="s">
        <v>354</v>
      </c>
      <c r="C1656" s="322" t="s">
        <v>2018</v>
      </c>
      <c r="D1656" s="322" t="s">
        <v>11179</v>
      </c>
      <c r="E1656" s="417">
        <v>33980</v>
      </c>
      <c r="F1656" s="317" t="s">
        <v>11168</v>
      </c>
      <c r="G1656" s="322" t="s">
        <v>3952</v>
      </c>
      <c r="H1656" s="325">
        <v>44334</v>
      </c>
      <c r="I1656" s="325" t="s">
        <v>354</v>
      </c>
      <c r="J1656" s="316"/>
    </row>
    <row r="1657" spans="1:10" s="333" customFormat="1" ht="34.35" customHeight="1" x14ac:dyDescent="0.25">
      <c r="A1657" s="317" t="s">
        <v>11178</v>
      </c>
      <c r="B1657" s="322" t="s">
        <v>354</v>
      </c>
      <c r="C1657" s="322" t="s">
        <v>2018</v>
      </c>
      <c r="D1657" s="322" t="s">
        <v>11177</v>
      </c>
      <c r="E1657" s="417">
        <v>33180</v>
      </c>
      <c r="F1657" s="317" t="s">
        <v>11168</v>
      </c>
      <c r="G1657" s="322" t="s">
        <v>3952</v>
      </c>
      <c r="H1657" s="325">
        <v>44334</v>
      </c>
      <c r="I1657" s="325" t="s">
        <v>354</v>
      </c>
      <c r="J1657" s="316"/>
    </row>
    <row r="1658" spans="1:10" s="333" customFormat="1" ht="34.35" customHeight="1" x14ac:dyDescent="0.25">
      <c r="A1658" s="317" t="s">
        <v>11176</v>
      </c>
      <c r="B1658" s="322" t="s">
        <v>354</v>
      </c>
      <c r="C1658" s="322" t="s">
        <v>2018</v>
      </c>
      <c r="D1658" s="322" t="s">
        <v>11175</v>
      </c>
      <c r="E1658" s="417">
        <v>25720</v>
      </c>
      <c r="F1658" s="317" t="s">
        <v>11168</v>
      </c>
      <c r="G1658" s="322" t="s">
        <v>3952</v>
      </c>
      <c r="H1658" s="325">
        <v>44334</v>
      </c>
      <c r="I1658" s="325" t="s">
        <v>354</v>
      </c>
      <c r="J1658" s="316"/>
    </row>
    <row r="1659" spans="1:10" s="333" customFormat="1" ht="34.35" customHeight="1" x14ac:dyDescent="0.25">
      <c r="A1659" s="317" t="s">
        <v>11174</v>
      </c>
      <c r="B1659" s="322" t="s">
        <v>354</v>
      </c>
      <c r="C1659" s="322" t="s">
        <v>2018</v>
      </c>
      <c r="D1659" s="322" t="s">
        <v>11173</v>
      </c>
      <c r="E1659" s="417">
        <v>29470</v>
      </c>
      <c r="F1659" s="317" t="s">
        <v>11168</v>
      </c>
      <c r="G1659" s="322" t="s">
        <v>3952</v>
      </c>
      <c r="H1659" s="325">
        <v>44334</v>
      </c>
      <c r="I1659" s="325" t="s">
        <v>354</v>
      </c>
      <c r="J1659" s="316"/>
    </row>
    <row r="1660" spans="1:10" s="333" customFormat="1" ht="34.35" customHeight="1" x14ac:dyDescent="0.25">
      <c r="A1660" s="317" t="s">
        <v>11172</v>
      </c>
      <c r="B1660" s="322" t="s">
        <v>354</v>
      </c>
      <c r="C1660" s="322" t="s">
        <v>2018</v>
      </c>
      <c r="D1660" s="322" t="s">
        <v>11171</v>
      </c>
      <c r="E1660" s="417">
        <v>33840</v>
      </c>
      <c r="F1660" s="317" t="s">
        <v>11168</v>
      </c>
      <c r="G1660" s="322" t="s">
        <v>3952</v>
      </c>
      <c r="H1660" s="325">
        <v>44334</v>
      </c>
      <c r="I1660" s="325" t="s">
        <v>354</v>
      </c>
      <c r="J1660" s="316"/>
    </row>
    <row r="1661" spans="1:10" s="333" customFormat="1" ht="34.35" customHeight="1" x14ac:dyDescent="0.25">
      <c r="A1661" s="317" t="s">
        <v>11170</v>
      </c>
      <c r="B1661" s="322" t="s">
        <v>354</v>
      </c>
      <c r="C1661" s="322" t="s">
        <v>2018</v>
      </c>
      <c r="D1661" s="322" t="s">
        <v>11169</v>
      </c>
      <c r="E1661" s="417">
        <v>30620</v>
      </c>
      <c r="F1661" s="317" t="s">
        <v>11168</v>
      </c>
      <c r="G1661" s="322" t="s">
        <v>3952</v>
      </c>
      <c r="H1661" s="325">
        <v>44334</v>
      </c>
      <c r="I1661" s="325" t="s">
        <v>354</v>
      </c>
      <c r="J1661" s="316"/>
    </row>
    <row r="1662" spans="1:10" s="333" customFormat="1" ht="34.35" customHeight="1" x14ac:dyDescent="0.25">
      <c r="A1662" s="317" t="s">
        <v>11167</v>
      </c>
      <c r="B1662" s="322" t="s">
        <v>354</v>
      </c>
      <c r="C1662" s="322" t="s">
        <v>2018</v>
      </c>
      <c r="D1662" s="322" t="s">
        <v>11166</v>
      </c>
      <c r="E1662" s="417">
        <v>21720.54</v>
      </c>
      <c r="F1662" s="317" t="s">
        <v>1561</v>
      </c>
      <c r="G1662" s="322" t="s">
        <v>3952</v>
      </c>
      <c r="H1662" s="325">
        <v>44335</v>
      </c>
      <c r="I1662" s="325" t="s">
        <v>354</v>
      </c>
      <c r="J1662" s="316"/>
    </row>
    <row r="1663" spans="1:10" s="333" customFormat="1" ht="34.35" customHeight="1" x14ac:dyDescent="0.25">
      <c r="A1663" s="317" t="s">
        <v>11165</v>
      </c>
      <c r="B1663" s="322" t="s">
        <v>354</v>
      </c>
      <c r="C1663" s="322" t="s">
        <v>2018</v>
      </c>
      <c r="D1663" s="322" t="s">
        <v>11164</v>
      </c>
      <c r="E1663" s="417">
        <v>24750</v>
      </c>
      <c r="F1663" s="317" t="s">
        <v>4266</v>
      </c>
      <c r="G1663" s="322" t="s">
        <v>3952</v>
      </c>
      <c r="H1663" s="325">
        <v>44334</v>
      </c>
      <c r="I1663" s="325" t="s">
        <v>354</v>
      </c>
      <c r="J1663" s="316"/>
    </row>
    <row r="1664" spans="1:10" s="333" customFormat="1" ht="34.35" customHeight="1" x14ac:dyDescent="0.25">
      <c r="A1664" s="317" t="s">
        <v>11163</v>
      </c>
      <c r="B1664" s="322" t="s">
        <v>354</v>
      </c>
      <c r="C1664" s="322" t="s">
        <v>2018</v>
      </c>
      <c r="D1664" s="322" t="s">
        <v>11162</v>
      </c>
      <c r="E1664" s="417">
        <v>34650</v>
      </c>
      <c r="F1664" s="317" t="s">
        <v>4266</v>
      </c>
      <c r="G1664" s="322" t="s">
        <v>3952</v>
      </c>
      <c r="H1664" s="325">
        <v>44334</v>
      </c>
      <c r="I1664" s="325" t="s">
        <v>354</v>
      </c>
      <c r="J1664" s="316"/>
    </row>
    <row r="1665" spans="1:10" s="333" customFormat="1" ht="34.35" customHeight="1" x14ac:dyDescent="0.25">
      <c r="A1665" s="317" t="s">
        <v>11161</v>
      </c>
      <c r="B1665" s="322" t="s">
        <v>354</v>
      </c>
      <c r="C1665" s="322" t="s">
        <v>2018</v>
      </c>
      <c r="D1665" s="322" t="s">
        <v>11160</v>
      </c>
      <c r="E1665" s="417">
        <v>34200</v>
      </c>
      <c r="F1665" s="317" t="s">
        <v>4266</v>
      </c>
      <c r="G1665" s="322" t="s">
        <v>3952</v>
      </c>
      <c r="H1665" s="325">
        <v>44334</v>
      </c>
      <c r="I1665" s="325" t="s">
        <v>354</v>
      </c>
      <c r="J1665" s="316"/>
    </row>
    <row r="1666" spans="1:10" s="333" customFormat="1" ht="34.35" customHeight="1" x14ac:dyDescent="0.25">
      <c r="A1666" s="317" t="s">
        <v>11159</v>
      </c>
      <c r="B1666" s="322" t="s">
        <v>354</v>
      </c>
      <c r="C1666" s="322" t="s">
        <v>2018</v>
      </c>
      <c r="D1666" s="322" t="s">
        <v>11158</v>
      </c>
      <c r="E1666" s="417">
        <v>24101.5</v>
      </c>
      <c r="F1666" s="317" t="s">
        <v>11155</v>
      </c>
      <c r="G1666" s="322" t="s">
        <v>3952</v>
      </c>
      <c r="H1666" s="325">
        <v>44335</v>
      </c>
      <c r="I1666" s="325" t="s">
        <v>354</v>
      </c>
      <c r="J1666" s="316"/>
    </row>
    <row r="1667" spans="1:10" s="333" customFormat="1" ht="34.35" customHeight="1" x14ac:dyDescent="0.25">
      <c r="A1667" s="317" t="s">
        <v>11157</v>
      </c>
      <c r="B1667" s="322" t="s">
        <v>354</v>
      </c>
      <c r="C1667" s="322" t="s">
        <v>2018</v>
      </c>
      <c r="D1667" s="322" t="s">
        <v>11156</v>
      </c>
      <c r="E1667" s="417">
        <v>27553</v>
      </c>
      <c r="F1667" s="317" t="s">
        <v>11155</v>
      </c>
      <c r="G1667" s="322" t="s">
        <v>3952</v>
      </c>
      <c r="H1667" s="325">
        <v>44337</v>
      </c>
      <c r="I1667" s="325" t="s">
        <v>354</v>
      </c>
      <c r="J1667" s="316"/>
    </row>
    <row r="1668" spans="1:10" s="333" customFormat="1" ht="34.35" customHeight="1" x14ac:dyDescent="0.25">
      <c r="A1668" s="317" t="s">
        <v>11091</v>
      </c>
      <c r="B1668" s="322" t="s">
        <v>354</v>
      </c>
      <c r="C1668" s="322" t="s">
        <v>2018</v>
      </c>
      <c r="D1668" s="322" t="s">
        <v>11154</v>
      </c>
      <c r="E1668" s="417">
        <v>25740</v>
      </c>
      <c r="F1668" s="317" t="s">
        <v>4249</v>
      </c>
      <c r="G1668" s="322" t="s">
        <v>3952</v>
      </c>
      <c r="H1668" s="325">
        <v>44337</v>
      </c>
      <c r="I1668" s="325" t="s">
        <v>354</v>
      </c>
      <c r="J1668" s="316"/>
    </row>
    <row r="1669" spans="1:10" s="333" customFormat="1" ht="34.35" customHeight="1" x14ac:dyDescent="0.25">
      <c r="A1669" s="317" t="s">
        <v>11153</v>
      </c>
      <c r="B1669" s="322" t="s">
        <v>354</v>
      </c>
      <c r="C1669" s="322" t="s">
        <v>2018</v>
      </c>
      <c r="D1669" s="322" t="s">
        <v>11152</v>
      </c>
      <c r="E1669" s="417">
        <v>29310</v>
      </c>
      <c r="F1669" s="317" t="s">
        <v>4249</v>
      </c>
      <c r="G1669" s="322" t="s">
        <v>3952</v>
      </c>
      <c r="H1669" s="325">
        <v>44337</v>
      </c>
      <c r="I1669" s="325" t="s">
        <v>354</v>
      </c>
      <c r="J1669" s="316"/>
    </row>
    <row r="1670" spans="1:10" s="333" customFormat="1" ht="34.35" customHeight="1" x14ac:dyDescent="0.25">
      <c r="A1670" s="317" t="s">
        <v>11151</v>
      </c>
      <c r="B1670" s="322" t="s">
        <v>354</v>
      </c>
      <c r="C1670" s="322" t="s">
        <v>2018</v>
      </c>
      <c r="D1670" s="322" t="s">
        <v>11150</v>
      </c>
      <c r="E1670" s="417">
        <v>26500</v>
      </c>
      <c r="F1670" s="317" t="s">
        <v>4029</v>
      </c>
      <c r="G1670" s="322" t="s">
        <v>3952</v>
      </c>
      <c r="H1670" s="325">
        <v>44336</v>
      </c>
      <c r="I1670" s="325" t="s">
        <v>354</v>
      </c>
      <c r="J1670" s="316"/>
    </row>
    <row r="1671" spans="1:10" s="333" customFormat="1" ht="34.35" customHeight="1" x14ac:dyDescent="0.25">
      <c r="A1671" s="317" t="s">
        <v>11149</v>
      </c>
      <c r="B1671" s="322" t="s">
        <v>354</v>
      </c>
      <c r="C1671" s="322" t="s">
        <v>2018</v>
      </c>
      <c r="D1671" s="322" t="s">
        <v>11148</v>
      </c>
      <c r="E1671" s="417">
        <v>26875</v>
      </c>
      <c r="F1671" s="317" t="s">
        <v>4029</v>
      </c>
      <c r="G1671" s="322" t="s">
        <v>3952</v>
      </c>
      <c r="H1671" s="325">
        <v>44337</v>
      </c>
      <c r="I1671" s="325" t="s">
        <v>354</v>
      </c>
      <c r="J1671" s="316"/>
    </row>
    <row r="1672" spans="1:10" s="333" customFormat="1" ht="34.35" customHeight="1" x14ac:dyDescent="0.25">
      <c r="A1672" s="317" t="s">
        <v>11147</v>
      </c>
      <c r="B1672" s="322" t="s">
        <v>354</v>
      </c>
      <c r="C1672" s="322" t="s">
        <v>2018</v>
      </c>
      <c r="D1672" s="322" t="s">
        <v>11146</v>
      </c>
      <c r="E1672" s="417">
        <v>23750</v>
      </c>
      <c r="F1672" s="317" t="s">
        <v>11141</v>
      </c>
      <c r="G1672" s="322" t="s">
        <v>3952</v>
      </c>
      <c r="H1672" s="325">
        <v>44322</v>
      </c>
      <c r="I1672" s="325" t="s">
        <v>354</v>
      </c>
      <c r="J1672" s="316"/>
    </row>
    <row r="1673" spans="1:10" s="333" customFormat="1" ht="34.35" customHeight="1" x14ac:dyDescent="0.25">
      <c r="A1673" s="317" t="s">
        <v>11145</v>
      </c>
      <c r="B1673" s="322" t="s">
        <v>354</v>
      </c>
      <c r="C1673" s="322" t="s">
        <v>2018</v>
      </c>
      <c r="D1673" s="322" t="s">
        <v>11144</v>
      </c>
      <c r="E1673" s="417">
        <v>25005</v>
      </c>
      <c r="F1673" s="317" t="s">
        <v>11141</v>
      </c>
      <c r="G1673" s="322" t="s">
        <v>3952</v>
      </c>
      <c r="H1673" s="325">
        <v>44322</v>
      </c>
      <c r="I1673" s="325" t="s">
        <v>354</v>
      </c>
      <c r="J1673" s="316"/>
    </row>
    <row r="1674" spans="1:10" s="333" customFormat="1" ht="34.35" customHeight="1" x14ac:dyDescent="0.25">
      <c r="A1674" s="317" t="s">
        <v>11143</v>
      </c>
      <c r="B1674" s="322" t="s">
        <v>354</v>
      </c>
      <c r="C1674" s="322" t="s">
        <v>2018</v>
      </c>
      <c r="D1674" s="322" t="s">
        <v>11142</v>
      </c>
      <c r="E1674" s="417">
        <v>21725</v>
      </c>
      <c r="F1674" s="317" t="s">
        <v>11141</v>
      </c>
      <c r="G1674" s="322" t="s">
        <v>3952</v>
      </c>
      <c r="H1674" s="325">
        <v>44322</v>
      </c>
      <c r="I1674" s="325" t="s">
        <v>354</v>
      </c>
      <c r="J1674" s="316"/>
    </row>
    <row r="1675" spans="1:10" s="333" customFormat="1" ht="34.35" customHeight="1" x14ac:dyDescent="0.25">
      <c r="A1675" s="317" t="s">
        <v>11140</v>
      </c>
      <c r="B1675" s="322" t="s">
        <v>354</v>
      </c>
      <c r="C1675" s="322" t="s">
        <v>2018</v>
      </c>
      <c r="D1675" s="322" t="s">
        <v>11139</v>
      </c>
      <c r="E1675" s="417">
        <v>22000</v>
      </c>
      <c r="F1675" s="317" t="s">
        <v>10256</v>
      </c>
      <c r="G1675" s="322" t="s">
        <v>3952</v>
      </c>
      <c r="H1675" s="325">
        <v>44362</v>
      </c>
      <c r="I1675" s="325" t="s">
        <v>354</v>
      </c>
      <c r="J1675" s="316"/>
    </row>
    <row r="1676" spans="1:10" s="333" customFormat="1" ht="34.35" customHeight="1" x14ac:dyDescent="0.25">
      <c r="A1676" s="317" t="s">
        <v>11138</v>
      </c>
      <c r="B1676" s="322" t="s">
        <v>354</v>
      </c>
      <c r="C1676" s="322" t="s">
        <v>2018</v>
      </c>
      <c r="D1676" s="322" t="s">
        <v>11137</v>
      </c>
      <c r="E1676" s="417">
        <v>22000</v>
      </c>
      <c r="F1676" s="317" t="s">
        <v>4155</v>
      </c>
      <c r="G1676" s="322" t="s">
        <v>3952</v>
      </c>
      <c r="H1676" s="325">
        <v>44363</v>
      </c>
      <c r="I1676" s="325" t="s">
        <v>354</v>
      </c>
      <c r="J1676" s="316"/>
    </row>
    <row r="1677" spans="1:10" s="333" customFormat="1" ht="34.35" customHeight="1" x14ac:dyDescent="0.25">
      <c r="A1677" s="317" t="s">
        <v>11136</v>
      </c>
      <c r="B1677" s="322" t="s">
        <v>354</v>
      </c>
      <c r="C1677" s="322" t="s">
        <v>2018</v>
      </c>
      <c r="D1677" s="322" t="s">
        <v>11135</v>
      </c>
      <c r="E1677" s="417">
        <v>27000</v>
      </c>
      <c r="F1677" s="317" t="s">
        <v>10582</v>
      </c>
      <c r="G1677" s="322" t="s">
        <v>3952</v>
      </c>
      <c r="H1677" s="325">
        <v>44362</v>
      </c>
      <c r="I1677" s="325" t="s">
        <v>354</v>
      </c>
      <c r="J1677" s="316"/>
    </row>
    <row r="1678" spans="1:10" s="333" customFormat="1" ht="34.35" customHeight="1" x14ac:dyDescent="0.25">
      <c r="A1678" s="317" t="s">
        <v>11134</v>
      </c>
      <c r="B1678" s="322" t="s">
        <v>354</v>
      </c>
      <c r="C1678" s="322" t="s">
        <v>2018</v>
      </c>
      <c r="D1678" s="322" t="s">
        <v>11133</v>
      </c>
      <c r="E1678" s="417">
        <v>42000</v>
      </c>
      <c r="F1678" s="317" t="s">
        <v>1554</v>
      </c>
      <c r="G1678" s="322" t="s">
        <v>3952</v>
      </c>
      <c r="H1678" s="325">
        <v>44351</v>
      </c>
      <c r="I1678" s="325" t="s">
        <v>354</v>
      </c>
      <c r="J1678" s="316"/>
    </row>
    <row r="1679" spans="1:10" s="333" customFormat="1" ht="34.35" customHeight="1" x14ac:dyDescent="0.25">
      <c r="A1679" s="317" t="s">
        <v>11132</v>
      </c>
      <c r="B1679" s="322" t="s">
        <v>354</v>
      </c>
      <c r="C1679" s="322" t="s">
        <v>2018</v>
      </c>
      <c r="D1679" s="322" t="s">
        <v>11131</v>
      </c>
      <c r="E1679" s="417">
        <v>22000</v>
      </c>
      <c r="F1679" s="317" t="s">
        <v>10238</v>
      </c>
      <c r="G1679" s="322" t="s">
        <v>3952</v>
      </c>
      <c r="H1679" s="325">
        <v>44368</v>
      </c>
      <c r="I1679" s="325" t="s">
        <v>354</v>
      </c>
      <c r="J1679" s="316"/>
    </row>
    <row r="1680" spans="1:10" s="333" customFormat="1" ht="34.35" customHeight="1" x14ac:dyDescent="0.25">
      <c r="A1680" s="317" t="s">
        <v>11130</v>
      </c>
      <c r="B1680" s="322" t="s">
        <v>354</v>
      </c>
      <c r="C1680" s="322" t="s">
        <v>2018</v>
      </c>
      <c r="D1680" s="322" t="s">
        <v>11129</v>
      </c>
      <c r="E1680" s="417">
        <v>24000</v>
      </c>
      <c r="F1680" s="317" t="s">
        <v>4590</v>
      </c>
      <c r="G1680" s="322" t="s">
        <v>3952</v>
      </c>
      <c r="H1680" s="325">
        <v>44370</v>
      </c>
      <c r="I1680" s="325" t="s">
        <v>354</v>
      </c>
      <c r="J1680" s="316"/>
    </row>
    <row r="1681" spans="1:10" s="333" customFormat="1" ht="34.35" customHeight="1" x14ac:dyDescent="0.25">
      <c r="A1681" s="317" t="s">
        <v>11128</v>
      </c>
      <c r="B1681" s="322" t="s">
        <v>354</v>
      </c>
      <c r="C1681" s="322" t="s">
        <v>2018</v>
      </c>
      <c r="D1681" s="322" t="s">
        <v>11127</v>
      </c>
      <c r="E1681" s="417">
        <v>24870</v>
      </c>
      <c r="F1681" s="317" t="s">
        <v>11126</v>
      </c>
      <c r="G1681" s="322" t="s">
        <v>3952</v>
      </c>
      <c r="H1681" s="325">
        <v>44361</v>
      </c>
      <c r="I1681" s="325" t="s">
        <v>354</v>
      </c>
      <c r="J1681" s="316"/>
    </row>
    <row r="1682" spans="1:10" s="333" customFormat="1" ht="34.35" customHeight="1" x14ac:dyDescent="0.25">
      <c r="A1682" s="317" t="s">
        <v>11125</v>
      </c>
      <c r="B1682" s="322" t="s">
        <v>354</v>
      </c>
      <c r="C1682" s="322" t="s">
        <v>2018</v>
      </c>
      <c r="D1682" s="322" t="s">
        <v>11124</v>
      </c>
      <c r="E1682" s="417">
        <v>19200</v>
      </c>
      <c r="F1682" s="317" t="s">
        <v>11123</v>
      </c>
      <c r="G1682" s="322" t="s">
        <v>3952</v>
      </c>
      <c r="H1682" s="325">
        <v>44348</v>
      </c>
      <c r="I1682" s="325" t="s">
        <v>354</v>
      </c>
      <c r="J1682" s="316"/>
    </row>
    <row r="1683" spans="1:10" s="333" customFormat="1" ht="34.35" customHeight="1" x14ac:dyDescent="0.25">
      <c r="A1683" s="317" t="s">
        <v>11122</v>
      </c>
      <c r="B1683" s="322" t="s">
        <v>354</v>
      </c>
      <c r="C1683" s="322" t="s">
        <v>2018</v>
      </c>
      <c r="D1683" s="322" t="s">
        <v>11121</v>
      </c>
      <c r="E1683" s="417">
        <v>18400</v>
      </c>
      <c r="F1683" s="317" t="s">
        <v>4573</v>
      </c>
      <c r="G1683" s="322" t="s">
        <v>3952</v>
      </c>
      <c r="H1683" s="325">
        <v>44372</v>
      </c>
      <c r="I1683" s="325" t="s">
        <v>354</v>
      </c>
      <c r="J1683" s="316"/>
    </row>
    <row r="1684" spans="1:10" s="333" customFormat="1" ht="34.35" customHeight="1" x14ac:dyDescent="0.25">
      <c r="A1684" s="317" t="s">
        <v>11120</v>
      </c>
      <c r="B1684" s="322" t="s">
        <v>354</v>
      </c>
      <c r="C1684" s="322" t="s">
        <v>2018</v>
      </c>
      <c r="D1684" s="322" t="s">
        <v>11119</v>
      </c>
      <c r="E1684" s="417">
        <v>18000</v>
      </c>
      <c r="F1684" s="317" t="s">
        <v>4567</v>
      </c>
      <c r="G1684" s="322" t="s">
        <v>3952</v>
      </c>
      <c r="H1684" s="325">
        <v>44361</v>
      </c>
      <c r="I1684" s="325" t="s">
        <v>354</v>
      </c>
      <c r="J1684" s="316"/>
    </row>
    <row r="1685" spans="1:10" s="333" customFormat="1" ht="34.35" customHeight="1" x14ac:dyDescent="0.25">
      <c r="A1685" s="317" t="s">
        <v>11118</v>
      </c>
      <c r="B1685" s="322" t="s">
        <v>354</v>
      </c>
      <c r="C1685" s="322" t="s">
        <v>2018</v>
      </c>
      <c r="D1685" s="322" t="s">
        <v>11117</v>
      </c>
      <c r="E1685" s="417">
        <v>19200</v>
      </c>
      <c r="F1685" s="317" t="s">
        <v>10204</v>
      </c>
      <c r="G1685" s="322" t="s">
        <v>3952</v>
      </c>
      <c r="H1685" s="325">
        <v>44362</v>
      </c>
      <c r="I1685" s="325" t="s">
        <v>354</v>
      </c>
      <c r="J1685" s="316"/>
    </row>
    <row r="1686" spans="1:10" s="333" customFormat="1" ht="34.35" customHeight="1" x14ac:dyDescent="0.25">
      <c r="A1686" s="317" t="s">
        <v>11116</v>
      </c>
      <c r="B1686" s="322" t="s">
        <v>354</v>
      </c>
      <c r="C1686" s="322" t="s">
        <v>2018</v>
      </c>
      <c r="D1686" s="322" t="s">
        <v>11115</v>
      </c>
      <c r="E1686" s="417">
        <v>22589.78</v>
      </c>
      <c r="F1686" s="317" t="s">
        <v>11114</v>
      </c>
      <c r="G1686" s="322" t="s">
        <v>3952</v>
      </c>
      <c r="H1686" s="325">
        <v>44368</v>
      </c>
      <c r="I1686" s="325" t="s">
        <v>354</v>
      </c>
      <c r="J1686" s="316"/>
    </row>
    <row r="1687" spans="1:10" s="333" customFormat="1" ht="34.35" customHeight="1" x14ac:dyDescent="0.25">
      <c r="A1687" s="317" t="s">
        <v>11113</v>
      </c>
      <c r="B1687" s="322" t="s">
        <v>354</v>
      </c>
      <c r="C1687" s="322" t="s">
        <v>2018</v>
      </c>
      <c r="D1687" s="322" t="s">
        <v>11112</v>
      </c>
      <c r="E1687" s="417">
        <v>29440</v>
      </c>
      <c r="F1687" s="317" t="s">
        <v>11111</v>
      </c>
      <c r="G1687" s="322" t="s">
        <v>3952</v>
      </c>
      <c r="H1687" s="325">
        <v>44351</v>
      </c>
      <c r="I1687" s="325" t="s">
        <v>354</v>
      </c>
      <c r="J1687" s="316"/>
    </row>
    <row r="1688" spans="1:10" s="333" customFormat="1" ht="34.35" customHeight="1" x14ac:dyDescent="0.25">
      <c r="A1688" s="317" t="s">
        <v>11110</v>
      </c>
      <c r="B1688" s="322" t="s">
        <v>354</v>
      </c>
      <c r="C1688" s="322" t="s">
        <v>2018</v>
      </c>
      <c r="D1688" s="322" t="s">
        <v>11109</v>
      </c>
      <c r="E1688" s="417">
        <v>35180.5</v>
      </c>
      <c r="F1688" s="317" t="s">
        <v>11108</v>
      </c>
      <c r="G1688" s="322" t="s">
        <v>3952</v>
      </c>
      <c r="H1688" s="325">
        <v>44348</v>
      </c>
      <c r="I1688" s="325" t="s">
        <v>354</v>
      </c>
      <c r="J1688" s="316"/>
    </row>
    <row r="1689" spans="1:10" s="333" customFormat="1" ht="34.35" customHeight="1" x14ac:dyDescent="0.25">
      <c r="A1689" s="317" t="s">
        <v>11107</v>
      </c>
      <c r="B1689" s="322" t="s">
        <v>354</v>
      </c>
      <c r="C1689" s="322" t="s">
        <v>2018</v>
      </c>
      <c r="D1689" s="322" t="s">
        <v>11106</v>
      </c>
      <c r="E1689" s="417">
        <v>21238</v>
      </c>
      <c r="F1689" s="317" t="s">
        <v>11105</v>
      </c>
      <c r="G1689" s="322" t="s">
        <v>3952</v>
      </c>
      <c r="H1689" s="325">
        <v>44362</v>
      </c>
      <c r="I1689" s="325" t="s">
        <v>354</v>
      </c>
      <c r="J1689" s="316"/>
    </row>
    <row r="1690" spans="1:10" s="333" customFormat="1" ht="34.35" customHeight="1" x14ac:dyDescent="0.25">
      <c r="A1690" s="317" t="s">
        <v>11104</v>
      </c>
      <c r="B1690" s="322" t="s">
        <v>354</v>
      </c>
      <c r="C1690" s="322" t="s">
        <v>2018</v>
      </c>
      <c r="D1690" s="322" t="s">
        <v>11103</v>
      </c>
      <c r="E1690" s="417">
        <v>23860</v>
      </c>
      <c r="F1690" s="317" t="s">
        <v>11096</v>
      </c>
      <c r="G1690" s="322" t="s">
        <v>3952</v>
      </c>
      <c r="H1690" s="325">
        <v>44362</v>
      </c>
      <c r="I1690" s="325" t="s">
        <v>354</v>
      </c>
      <c r="J1690" s="316"/>
    </row>
    <row r="1691" spans="1:10" s="333" customFormat="1" ht="34.35" customHeight="1" x14ac:dyDescent="0.25">
      <c r="A1691" s="317" t="s">
        <v>11102</v>
      </c>
      <c r="B1691" s="322" t="s">
        <v>354</v>
      </c>
      <c r="C1691" s="322" t="s">
        <v>2018</v>
      </c>
      <c r="D1691" s="322" t="s">
        <v>11101</v>
      </c>
      <c r="E1691" s="417">
        <v>21300</v>
      </c>
      <c r="F1691" s="317" t="s">
        <v>11096</v>
      </c>
      <c r="G1691" s="322" t="s">
        <v>3952</v>
      </c>
      <c r="H1691" s="325">
        <v>44362</v>
      </c>
      <c r="I1691" s="325" t="s">
        <v>354</v>
      </c>
      <c r="J1691" s="316"/>
    </row>
    <row r="1692" spans="1:10" s="333" customFormat="1" ht="34.35" customHeight="1" x14ac:dyDescent="0.25">
      <c r="A1692" s="317" t="s">
        <v>11100</v>
      </c>
      <c r="B1692" s="322" t="s">
        <v>354</v>
      </c>
      <c r="C1692" s="322" t="s">
        <v>2018</v>
      </c>
      <c r="D1692" s="322" t="s">
        <v>11099</v>
      </c>
      <c r="E1692" s="417">
        <v>31870</v>
      </c>
      <c r="F1692" s="317" t="s">
        <v>11096</v>
      </c>
      <c r="G1692" s="322" t="s">
        <v>3952</v>
      </c>
      <c r="H1692" s="325">
        <v>44364</v>
      </c>
      <c r="I1692" s="325" t="s">
        <v>354</v>
      </c>
      <c r="J1692" s="316"/>
    </row>
    <row r="1693" spans="1:10" s="333" customFormat="1" ht="34.35" customHeight="1" x14ac:dyDescent="0.25">
      <c r="A1693" s="317" t="s">
        <v>11098</v>
      </c>
      <c r="B1693" s="322" t="s">
        <v>354</v>
      </c>
      <c r="C1693" s="322" t="s">
        <v>2018</v>
      </c>
      <c r="D1693" s="322" t="s">
        <v>11097</v>
      </c>
      <c r="E1693" s="417">
        <v>30620</v>
      </c>
      <c r="F1693" s="317" t="s">
        <v>11096</v>
      </c>
      <c r="G1693" s="322" t="s">
        <v>3952</v>
      </c>
      <c r="H1693" s="325">
        <v>44364</v>
      </c>
      <c r="I1693" s="325" t="s">
        <v>354</v>
      </c>
      <c r="J1693" s="316"/>
    </row>
    <row r="1694" spans="1:10" s="333" customFormat="1" ht="34.35" customHeight="1" x14ac:dyDescent="0.25">
      <c r="A1694" s="317" t="s">
        <v>11095</v>
      </c>
      <c r="B1694" s="322" t="s">
        <v>354</v>
      </c>
      <c r="C1694" s="322" t="s">
        <v>2018</v>
      </c>
      <c r="D1694" s="322" t="s">
        <v>11094</v>
      </c>
      <c r="E1694" s="417">
        <v>90761.87</v>
      </c>
      <c r="F1694" s="317" t="s">
        <v>1561</v>
      </c>
      <c r="G1694" s="322" t="s">
        <v>3952</v>
      </c>
      <c r="H1694" s="325">
        <v>44371</v>
      </c>
      <c r="I1694" s="325" t="s">
        <v>354</v>
      </c>
      <c r="J1694" s="316"/>
    </row>
    <row r="1695" spans="1:10" s="333" customFormat="1" ht="34.35" customHeight="1" x14ac:dyDescent="0.25">
      <c r="A1695" s="317" t="s">
        <v>11093</v>
      </c>
      <c r="B1695" s="322" t="s">
        <v>354</v>
      </c>
      <c r="C1695" s="322" t="s">
        <v>2018</v>
      </c>
      <c r="D1695" s="322" t="s">
        <v>11092</v>
      </c>
      <c r="E1695" s="417">
        <v>31200</v>
      </c>
      <c r="F1695" s="317" t="s">
        <v>4266</v>
      </c>
      <c r="G1695" s="322" t="s">
        <v>3952</v>
      </c>
      <c r="H1695" s="325">
        <v>44363</v>
      </c>
      <c r="I1695" s="325" t="s">
        <v>354</v>
      </c>
      <c r="J1695" s="316"/>
    </row>
    <row r="1696" spans="1:10" s="333" customFormat="1" ht="34.35" customHeight="1" x14ac:dyDescent="0.25">
      <c r="A1696" s="317" t="s">
        <v>11091</v>
      </c>
      <c r="B1696" s="322" t="s">
        <v>354</v>
      </c>
      <c r="C1696" s="322" t="s">
        <v>2018</v>
      </c>
      <c r="D1696" s="322" t="s">
        <v>11090</v>
      </c>
      <c r="E1696" s="417">
        <v>26025</v>
      </c>
      <c r="F1696" s="317" t="s">
        <v>10166</v>
      </c>
      <c r="G1696" s="322" t="s">
        <v>3952</v>
      </c>
      <c r="H1696" s="325">
        <v>44348</v>
      </c>
      <c r="I1696" s="325" t="s">
        <v>354</v>
      </c>
      <c r="J1696" s="316"/>
    </row>
    <row r="1697" spans="1:10" s="333" customFormat="1" ht="34.35" customHeight="1" x14ac:dyDescent="0.25">
      <c r="A1697" s="317" t="s">
        <v>11089</v>
      </c>
      <c r="B1697" s="322" t="s">
        <v>354</v>
      </c>
      <c r="C1697" s="322" t="s">
        <v>2018</v>
      </c>
      <c r="D1697" s="322" t="s">
        <v>11088</v>
      </c>
      <c r="E1697" s="417">
        <v>29715</v>
      </c>
      <c r="F1697" s="317" t="s">
        <v>10166</v>
      </c>
      <c r="G1697" s="322" t="s">
        <v>3952</v>
      </c>
      <c r="H1697" s="325">
        <v>44349</v>
      </c>
      <c r="I1697" s="325" t="s">
        <v>354</v>
      </c>
      <c r="J1697" s="316"/>
    </row>
    <row r="1698" spans="1:10" s="333" customFormat="1" ht="34.35" customHeight="1" x14ac:dyDescent="0.25">
      <c r="A1698" s="317" t="s">
        <v>11087</v>
      </c>
      <c r="B1698" s="322" t="s">
        <v>354</v>
      </c>
      <c r="C1698" s="322" t="s">
        <v>2018</v>
      </c>
      <c r="D1698" s="322" t="s">
        <v>11086</v>
      </c>
      <c r="E1698" s="417">
        <v>33570</v>
      </c>
      <c r="F1698" s="317" t="s">
        <v>10277</v>
      </c>
      <c r="G1698" s="322" t="s">
        <v>3952</v>
      </c>
      <c r="H1698" s="325">
        <v>44348</v>
      </c>
      <c r="I1698" s="325" t="s">
        <v>354</v>
      </c>
      <c r="J1698" s="316"/>
    </row>
    <row r="1699" spans="1:10" s="333" customFormat="1" ht="34.35" customHeight="1" x14ac:dyDescent="0.25">
      <c r="A1699" s="317" t="s">
        <v>11085</v>
      </c>
      <c r="B1699" s="322" t="s">
        <v>354</v>
      </c>
      <c r="C1699" s="322" t="s">
        <v>2018</v>
      </c>
      <c r="D1699" s="322" t="s">
        <v>11084</v>
      </c>
      <c r="E1699" s="417">
        <v>34080</v>
      </c>
      <c r="F1699" s="317" t="s">
        <v>10277</v>
      </c>
      <c r="G1699" s="322" t="s">
        <v>3952</v>
      </c>
      <c r="H1699" s="325">
        <v>44348</v>
      </c>
      <c r="I1699" s="325" t="s">
        <v>354</v>
      </c>
      <c r="J1699" s="316"/>
    </row>
    <row r="1700" spans="1:10" s="333" customFormat="1" ht="34.35" customHeight="1" x14ac:dyDescent="0.25">
      <c r="A1700" s="317" t="s">
        <v>11083</v>
      </c>
      <c r="B1700" s="322" t="s">
        <v>354</v>
      </c>
      <c r="C1700" s="322" t="s">
        <v>2018</v>
      </c>
      <c r="D1700" s="322" t="s">
        <v>11082</v>
      </c>
      <c r="E1700" s="417">
        <v>35000</v>
      </c>
      <c r="F1700" s="317" t="s">
        <v>10277</v>
      </c>
      <c r="G1700" s="322" t="s">
        <v>3952</v>
      </c>
      <c r="H1700" s="325">
        <v>44348</v>
      </c>
      <c r="I1700" s="325" t="s">
        <v>354</v>
      </c>
      <c r="J1700" s="316"/>
    </row>
    <row r="1701" spans="1:10" s="333" customFormat="1" ht="34.35" customHeight="1" x14ac:dyDescent="0.25">
      <c r="A1701" s="317" t="s">
        <v>10588</v>
      </c>
      <c r="B1701" s="322" t="s">
        <v>354</v>
      </c>
      <c r="C1701" s="322" t="s">
        <v>2018</v>
      </c>
      <c r="D1701" s="322" t="s">
        <v>11081</v>
      </c>
      <c r="E1701" s="417">
        <v>18000</v>
      </c>
      <c r="F1701" s="317" t="s">
        <v>4619</v>
      </c>
      <c r="G1701" s="322" t="s">
        <v>3952</v>
      </c>
      <c r="H1701" s="325">
        <v>44383</v>
      </c>
      <c r="I1701" s="325" t="s">
        <v>354</v>
      </c>
      <c r="J1701" s="316"/>
    </row>
    <row r="1702" spans="1:10" s="333" customFormat="1" ht="34.35" customHeight="1" x14ac:dyDescent="0.25">
      <c r="A1702" s="317" t="s">
        <v>11080</v>
      </c>
      <c r="B1702" s="322" t="s">
        <v>354</v>
      </c>
      <c r="C1702" s="322" t="s">
        <v>2018</v>
      </c>
      <c r="D1702" s="322" t="s">
        <v>11079</v>
      </c>
      <c r="E1702" s="417">
        <v>30000</v>
      </c>
      <c r="F1702" s="317" t="s">
        <v>5312</v>
      </c>
      <c r="G1702" s="322" t="s">
        <v>3952</v>
      </c>
      <c r="H1702" s="325">
        <v>44379</v>
      </c>
      <c r="I1702" s="325" t="s">
        <v>354</v>
      </c>
      <c r="J1702" s="316"/>
    </row>
    <row r="1703" spans="1:10" s="333" customFormat="1" ht="34.35" customHeight="1" x14ac:dyDescent="0.25">
      <c r="A1703" s="317" t="s">
        <v>11078</v>
      </c>
      <c r="B1703" s="322" t="s">
        <v>354</v>
      </c>
      <c r="C1703" s="322" t="s">
        <v>2018</v>
      </c>
      <c r="D1703" s="322" t="s">
        <v>11077</v>
      </c>
      <c r="E1703" s="417">
        <v>30000</v>
      </c>
      <c r="F1703" s="317" t="s">
        <v>11076</v>
      </c>
      <c r="G1703" s="322" t="s">
        <v>3952</v>
      </c>
      <c r="H1703" s="325">
        <v>44392</v>
      </c>
      <c r="I1703" s="325" t="s">
        <v>354</v>
      </c>
      <c r="J1703" s="316"/>
    </row>
    <row r="1704" spans="1:10" s="333" customFormat="1" ht="34.35" customHeight="1" x14ac:dyDescent="0.25">
      <c r="A1704" s="317" t="s">
        <v>10586</v>
      </c>
      <c r="B1704" s="322" t="s">
        <v>354</v>
      </c>
      <c r="C1704" s="322" t="s">
        <v>2018</v>
      </c>
      <c r="D1704" s="322" t="s">
        <v>11075</v>
      </c>
      <c r="E1704" s="417">
        <v>35000</v>
      </c>
      <c r="F1704" s="317" t="s">
        <v>5334</v>
      </c>
      <c r="G1704" s="322" t="s">
        <v>3952</v>
      </c>
      <c r="H1704" s="325">
        <v>44392</v>
      </c>
      <c r="I1704" s="325" t="s">
        <v>354</v>
      </c>
      <c r="J1704" s="316"/>
    </row>
    <row r="1705" spans="1:10" s="333" customFormat="1" ht="34.35" customHeight="1" x14ac:dyDescent="0.25">
      <c r="A1705" s="317" t="s">
        <v>11074</v>
      </c>
      <c r="B1705" s="322" t="s">
        <v>354</v>
      </c>
      <c r="C1705" s="322" t="s">
        <v>2018</v>
      </c>
      <c r="D1705" s="322" t="s">
        <v>11073</v>
      </c>
      <c r="E1705" s="417">
        <v>33000</v>
      </c>
      <c r="F1705" s="317" t="s">
        <v>10574</v>
      </c>
      <c r="G1705" s="322" t="s">
        <v>3952</v>
      </c>
      <c r="H1705" s="325">
        <v>44391</v>
      </c>
      <c r="I1705" s="325" t="s">
        <v>354</v>
      </c>
      <c r="J1705" s="316"/>
    </row>
    <row r="1706" spans="1:10" s="333" customFormat="1" ht="34.35" customHeight="1" x14ac:dyDescent="0.25">
      <c r="A1706" s="317" t="s">
        <v>11072</v>
      </c>
      <c r="B1706" s="322" t="s">
        <v>354</v>
      </c>
      <c r="C1706" s="322" t="s">
        <v>2018</v>
      </c>
      <c r="D1706" s="322" t="s">
        <v>11071</v>
      </c>
      <c r="E1706" s="417">
        <v>33000</v>
      </c>
      <c r="F1706" s="317" t="s">
        <v>10571</v>
      </c>
      <c r="G1706" s="322" t="s">
        <v>3952</v>
      </c>
      <c r="H1706" s="325">
        <v>44379</v>
      </c>
      <c r="I1706" s="325" t="s">
        <v>354</v>
      </c>
      <c r="J1706" s="316"/>
    </row>
    <row r="1707" spans="1:10" s="333" customFormat="1" ht="34.35" customHeight="1" x14ac:dyDescent="0.25">
      <c r="A1707" s="317" t="s">
        <v>11070</v>
      </c>
      <c r="B1707" s="322" t="s">
        <v>354</v>
      </c>
      <c r="C1707" s="322" t="s">
        <v>2018</v>
      </c>
      <c r="D1707" s="322" t="s">
        <v>11069</v>
      </c>
      <c r="E1707" s="417">
        <v>30080</v>
      </c>
      <c r="F1707" s="317" t="s">
        <v>10144</v>
      </c>
      <c r="G1707" s="322" t="s">
        <v>3952</v>
      </c>
      <c r="H1707" s="325">
        <v>44383</v>
      </c>
      <c r="I1707" s="325" t="s">
        <v>354</v>
      </c>
      <c r="J1707" s="316"/>
    </row>
    <row r="1708" spans="1:10" s="333" customFormat="1" ht="34.35" customHeight="1" x14ac:dyDescent="0.25">
      <c r="A1708" s="317" t="s">
        <v>11068</v>
      </c>
      <c r="B1708" s="322" t="s">
        <v>354</v>
      </c>
      <c r="C1708" s="322" t="s">
        <v>2018</v>
      </c>
      <c r="D1708" s="322" t="s">
        <v>11067</v>
      </c>
      <c r="E1708" s="417">
        <v>18000</v>
      </c>
      <c r="F1708" s="317" t="s">
        <v>11066</v>
      </c>
      <c r="G1708" s="322" t="s">
        <v>3952</v>
      </c>
      <c r="H1708" s="325">
        <v>44379</v>
      </c>
      <c r="I1708" s="325" t="s">
        <v>354</v>
      </c>
      <c r="J1708" s="316"/>
    </row>
    <row r="1709" spans="1:10" s="333" customFormat="1" ht="34.35" customHeight="1" x14ac:dyDescent="0.25">
      <c r="A1709" s="317" t="s">
        <v>11065</v>
      </c>
      <c r="B1709" s="322" t="s">
        <v>354</v>
      </c>
      <c r="C1709" s="322" t="s">
        <v>2018</v>
      </c>
      <c r="D1709" s="322" t="s">
        <v>11064</v>
      </c>
      <c r="E1709" s="417">
        <v>19200</v>
      </c>
      <c r="F1709" s="317" t="s">
        <v>5095</v>
      </c>
      <c r="G1709" s="322" t="s">
        <v>3952</v>
      </c>
      <c r="H1709" s="325">
        <v>44399</v>
      </c>
      <c r="I1709" s="325" t="s">
        <v>354</v>
      </c>
      <c r="J1709" s="316"/>
    </row>
    <row r="1710" spans="1:10" s="333" customFormat="1" ht="34.35" customHeight="1" x14ac:dyDescent="0.25">
      <c r="A1710" s="317" t="s">
        <v>11063</v>
      </c>
      <c r="B1710" s="322" t="s">
        <v>354</v>
      </c>
      <c r="C1710" s="322" t="s">
        <v>2018</v>
      </c>
      <c r="D1710" s="322" t="s">
        <v>11062</v>
      </c>
      <c r="E1710" s="417">
        <v>20000</v>
      </c>
      <c r="F1710" s="317" t="s">
        <v>10141</v>
      </c>
      <c r="G1710" s="322" t="s">
        <v>3952</v>
      </c>
      <c r="H1710" s="325">
        <v>44400</v>
      </c>
      <c r="I1710" s="325" t="s">
        <v>354</v>
      </c>
      <c r="J1710" s="316"/>
    </row>
    <row r="1711" spans="1:10" s="333" customFormat="1" ht="34.35" customHeight="1" x14ac:dyDescent="0.25">
      <c r="A1711" s="317" t="s">
        <v>11061</v>
      </c>
      <c r="B1711" s="322" t="s">
        <v>354</v>
      </c>
      <c r="C1711" s="322" t="s">
        <v>2018</v>
      </c>
      <c r="D1711" s="322" t="s">
        <v>11060</v>
      </c>
      <c r="E1711" s="417">
        <v>21000</v>
      </c>
      <c r="F1711" s="317" t="s">
        <v>4570</v>
      </c>
      <c r="G1711" s="322" t="s">
        <v>3952</v>
      </c>
      <c r="H1711" s="325">
        <v>44383</v>
      </c>
      <c r="I1711" s="325" t="s">
        <v>354</v>
      </c>
      <c r="J1711" s="316"/>
    </row>
    <row r="1712" spans="1:10" s="333" customFormat="1" ht="34.35" customHeight="1" x14ac:dyDescent="0.25">
      <c r="A1712" s="317" t="s">
        <v>11059</v>
      </c>
      <c r="B1712" s="322" t="s">
        <v>354</v>
      </c>
      <c r="C1712" s="322" t="s">
        <v>2018</v>
      </c>
      <c r="D1712" s="322" t="s">
        <v>11058</v>
      </c>
      <c r="E1712" s="417">
        <v>31510</v>
      </c>
      <c r="F1712" s="317" t="s">
        <v>11057</v>
      </c>
      <c r="G1712" s="322" t="s">
        <v>3952</v>
      </c>
      <c r="H1712" s="325">
        <v>44399</v>
      </c>
      <c r="I1712" s="325" t="s">
        <v>354</v>
      </c>
      <c r="J1712" s="316"/>
    </row>
    <row r="1713" spans="1:10" s="333" customFormat="1" ht="34.35" customHeight="1" x14ac:dyDescent="0.25">
      <c r="A1713" s="317" t="s">
        <v>11056</v>
      </c>
      <c r="B1713" s="322" t="s">
        <v>354</v>
      </c>
      <c r="C1713" s="322" t="s">
        <v>2018</v>
      </c>
      <c r="D1713" s="322" t="s">
        <v>11055</v>
      </c>
      <c r="E1713" s="417">
        <v>24000</v>
      </c>
      <c r="F1713" s="317" t="s">
        <v>10492</v>
      </c>
      <c r="G1713" s="322" t="s">
        <v>3952</v>
      </c>
      <c r="H1713" s="325">
        <v>44386</v>
      </c>
      <c r="I1713" s="325" t="s">
        <v>354</v>
      </c>
      <c r="J1713" s="316"/>
    </row>
    <row r="1714" spans="1:10" s="333" customFormat="1" ht="34.35" customHeight="1" x14ac:dyDescent="0.25">
      <c r="A1714" s="317" t="s">
        <v>11054</v>
      </c>
      <c r="B1714" s="322" t="s">
        <v>354</v>
      </c>
      <c r="C1714" s="322" t="s">
        <v>2018</v>
      </c>
      <c r="D1714" s="322" t="s">
        <v>11053</v>
      </c>
      <c r="E1714" s="417">
        <v>26880</v>
      </c>
      <c r="F1714" s="317" t="s">
        <v>10477</v>
      </c>
      <c r="G1714" s="322" t="s">
        <v>3952</v>
      </c>
      <c r="H1714" s="325">
        <v>44383</v>
      </c>
      <c r="I1714" s="325" t="s">
        <v>354</v>
      </c>
      <c r="J1714" s="316"/>
    </row>
    <row r="1715" spans="1:10" s="333" customFormat="1" ht="34.35" customHeight="1" x14ac:dyDescent="0.25">
      <c r="A1715" s="317" t="s">
        <v>11052</v>
      </c>
      <c r="B1715" s="322" t="s">
        <v>354</v>
      </c>
      <c r="C1715" s="322" t="s">
        <v>2018</v>
      </c>
      <c r="D1715" s="322" t="s">
        <v>11051</v>
      </c>
      <c r="E1715" s="417">
        <v>25280</v>
      </c>
      <c r="F1715" s="317" t="s">
        <v>10477</v>
      </c>
      <c r="G1715" s="322" t="s">
        <v>3952</v>
      </c>
      <c r="H1715" s="325">
        <v>44383</v>
      </c>
      <c r="I1715" s="325" t="s">
        <v>354</v>
      </c>
      <c r="J1715" s="316"/>
    </row>
    <row r="1716" spans="1:10" s="333" customFormat="1" ht="34.35" customHeight="1" x14ac:dyDescent="0.25">
      <c r="A1716" s="317" t="s">
        <v>11050</v>
      </c>
      <c r="B1716" s="322" t="s">
        <v>354</v>
      </c>
      <c r="C1716" s="322" t="s">
        <v>2018</v>
      </c>
      <c r="D1716" s="322" t="s">
        <v>11049</v>
      </c>
      <c r="E1716" s="417">
        <v>18000</v>
      </c>
      <c r="F1716" s="317" t="s">
        <v>4128</v>
      </c>
      <c r="G1716" s="322" t="s">
        <v>3952</v>
      </c>
      <c r="H1716" s="325">
        <v>44384</v>
      </c>
      <c r="I1716" s="325" t="s">
        <v>354</v>
      </c>
      <c r="J1716" s="316"/>
    </row>
    <row r="1717" spans="1:10" s="333" customFormat="1" ht="34.35" customHeight="1" x14ac:dyDescent="0.25">
      <c r="A1717" s="317" t="s">
        <v>11048</v>
      </c>
      <c r="B1717" s="322" t="s">
        <v>354</v>
      </c>
      <c r="C1717" s="322" t="s">
        <v>2018</v>
      </c>
      <c r="D1717" s="322" t="s">
        <v>11047</v>
      </c>
      <c r="E1717" s="417">
        <v>19500</v>
      </c>
      <c r="F1717" s="317" t="s">
        <v>10457</v>
      </c>
      <c r="G1717" s="322" t="s">
        <v>3952</v>
      </c>
      <c r="H1717" s="325">
        <v>44384</v>
      </c>
      <c r="I1717" s="325" t="s">
        <v>354</v>
      </c>
      <c r="J1717" s="316"/>
    </row>
    <row r="1718" spans="1:10" s="333" customFormat="1" ht="34.35" customHeight="1" x14ac:dyDescent="0.25">
      <c r="A1718" s="317" t="s">
        <v>11046</v>
      </c>
      <c r="B1718" s="322" t="s">
        <v>354</v>
      </c>
      <c r="C1718" s="322" t="s">
        <v>2018</v>
      </c>
      <c r="D1718" s="322" t="s">
        <v>11045</v>
      </c>
      <c r="E1718" s="417">
        <v>18000</v>
      </c>
      <c r="F1718" s="317" t="s">
        <v>11044</v>
      </c>
      <c r="G1718" s="322" t="s">
        <v>3952</v>
      </c>
      <c r="H1718" s="325">
        <v>44386</v>
      </c>
      <c r="I1718" s="325" t="s">
        <v>354</v>
      </c>
      <c r="J1718" s="316"/>
    </row>
    <row r="1719" spans="1:10" s="333" customFormat="1" ht="34.35" customHeight="1" x14ac:dyDescent="0.25">
      <c r="A1719" s="317" t="s">
        <v>11043</v>
      </c>
      <c r="B1719" s="322" t="s">
        <v>354</v>
      </c>
      <c r="C1719" s="322" t="s">
        <v>2018</v>
      </c>
      <c r="D1719" s="322" t="s">
        <v>11042</v>
      </c>
      <c r="E1719" s="417">
        <v>21000</v>
      </c>
      <c r="F1719" s="317" t="s">
        <v>10430</v>
      </c>
      <c r="G1719" s="322" t="s">
        <v>3952</v>
      </c>
      <c r="H1719" s="325">
        <v>44385</v>
      </c>
      <c r="I1719" s="325" t="s">
        <v>354</v>
      </c>
      <c r="J1719" s="316"/>
    </row>
    <row r="1720" spans="1:10" s="333" customFormat="1" ht="34.35" customHeight="1" x14ac:dyDescent="0.25">
      <c r="A1720" s="317" t="s">
        <v>11041</v>
      </c>
      <c r="B1720" s="322" t="s">
        <v>354</v>
      </c>
      <c r="C1720" s="322" t="s">
        <v>2018</v>
      </c>
      <c r="D1720" s="322" t="s">
        <v>11040</v>
      </c>
      <c r="E1720" s="417">
        <v>18000</v>
      </c>
      <c r="F1720" s="317" t="s">
        <v>4722</v>
      </c>
      <c r="G1720" s="322" t="s">
        <v>3952</v>
      </c>
      <c r="H1720" s="325">
        <v>44382</v>
      </c>
      <c r="I1720" s="325" t="s">
        <v>354</v>
      </c>
      <c r="J1720" s="316"/>
    </row>
    <row r="1721" spans="1:10" s="333" customFormat="1" ht="34.35" customHeight="1" x14ac:dyDescent="0.25">
      <c r="A1721" s="317" t="s">
        <v>11039</v>
      </c>
      <c r="B1721" s="322" t="s">
        <v>354</v>
      </c>
      <c r="C1721" s="322" t="s">
        <v>2018</v>
      </c>
      <c r="D1721" s="322" t="s">
        <v>11038</v>
      </c>
      <c r="E1721" s="417">
        <v>24400.799999999999</v>
      </c>
      <c r="F1721" s="317" t="s">
        <v>11035</v>
      </c>
      <c r="G1721" s="322" t="s">
        <v>3952</v>
      </c>
      <c r="H1721" s="325">
        <v>44382</v>
      </c>
      <c r="I1721" s="325" t="s">
        <v>354</v>
      </c>
      <c r="J1721" s="316"/>
    </row>
    <row r="1722" spans="1:10" s="333" customFormat="1" ht="34.35" customHeight="1" x14ac:dyDescent="0.25">
      <c r="A1722" s="317" t="s">
        <v>11037</v>
      </c>
      <c r="B1722" s="322" t="s">
        <v>354</v>
      </c>
      <c r="C1722" s="322" t="s">
        <v>2018</v>
      </c>
      <c r="D1722" s="322" t="s">
        <v>11036</v>
      </c>
      <c r="E1722" s="417">
        <v>27421.599999999999</v>
      </c>
      <c r="F1722" s="317" t="s">
        <v>11035</v>
      </c>
      <c r="G1722" s="322" t="s">
        <v>3952</v>
      </c>
      <c r="H1722" s="325">
        <v>44382</v>
      </c>
      <c r="I1722" s="325" t="s">
        <v>354</v>
      </c>
      <c r="J1722" s="316"/>
    </row>
    <row r="1723" spans="1:10" s="333" customFormat="1" ht="34.35" customHeight="1" x14ac:dyDescent="0.25">
      <c r="A1723" s="317" t="s">
        <v>11034</v>
      </c>
      <c r="B1723" s="322" t="s">
        <v>354</v>
      </c>
      <c r="C1723" s="322" t="s">
        <v>2018</v>
      </c>
      <c r="D1723" s="322" t="s">
        <v>11033</v>
      </c>
      <c r="E1723" s="417">
        <v>19200</v>
      </c>
      <c r="F1723" s="317" t="s">
        <v>11032</v>
      </c>
      <c r="G1723" s="322" t="s">
        <v>3952</v>
      </c>
      <c r="H1723" s="325">
        <v>44382</v>
      </c>
      <c r="I1723" s="325" t="s">
        <v>354</v>
      </c>
      <c r="J1723" s="316"/>
    </row>
    <row r="1724" spans="1:10" s="333" customFormat="1" ht="34.35" customHeight="1" x14ac:dyDescent="0.25">
      <c r="A1724" s="317" t="s">
        <v>11031</v>
      </c>
      <c r="B1724" s="322" t="s">
        <v>354</v>
      </c>
      <c r="C1724" s="322" t="s">
        <v>2018</v>
      </c>
      <c r="D1724" s="322" t="s">
        <v>11030</v>
      </c>
      <c r="E1724" s="417">
        <v>24000</v>
      </c>
      <c r="F1724" s="317" t="s">
        <v>10404</v>
      </c>
      <c r="G1724" s="322" t="s">
        <v>3952</v>
      </c>
      <c r="H1724" s="325">
        <v>44389</v>
      </c>
      <c r="I1724" s="325" t="s">
        <v>354</v>
      </c>
      <c r="J1724" s="316"/>
    </row>
    <row r="1725" spans="1:10" s="333" customFormat="1" ht="34.35" customHeight="1" x14ac:dyDescent="0.25">
      <c r="A1725" s="317" t="s">
        <v>11029</v>
      </c>
      <c r="B1725" s="322" t="s">
        <v>354</v>
      </c>
      <c r="C1725" s="322" t="s">
        <v>2018</v>
      </c>
      <c r="D1725" s="322" t="s">
        <v>11028</v>
      </c>
      <c r="E1725" s="417">
        <v>22650</v>
      </c>
      <c r="F1725" s="317" t="s">
        <v>10195</v>
      </c>
      <c r="G1725" s="322" t="s">
        <v>3952</v>
      </c>
      <c r="H1725" s="325">
        <v>44407</v>
      </c>
      <c r="I1725" s="325" t="s">
        <v>354</v>
      </c>
      <c r="J1725" s="316"/>
    </row>
    <row r="1726" spans="1:10" s="333" customFormat="1" ht="34.35" customHeight="1" x14ac:dyDescent="0.25">
      <c r="A1726" s="317" t="s">
        <v>11027</v>
      </c>
      <c r="B1726" s="322" t="s">
        <v>354</v>
      </c>
      <c r="C1726" s="322" t="s">
        <v>2018</v>
      </c>
      <c r="D1726" s="322" t="s">
        <v>11026</v>
      </c>
      <c r="E1726" s="417">
        <v>19158</v>
      </c>
      <c r="F1726" s="317" t="s">
        <v>4677</v>
      </c>
      <c r="G1726" s="322" t="s">
        <v>3952</v>
      </c>
      <c r="H1726" s="325">
        <v>44396</v>
      </c>
      <c r="I1726" s="325" t="s">
        <v>354</v>
      </c>
      <c r="J1726" s="316"/>
    </row>
    <row r="1727" spans="1:10" s="333" customFormat="1" ht="34.35" customHeight="1" x14ac:dyDescent="0.25">
      <c r="A1727" s="317" t="s">
        <v>11025</v>
      </c>
      <c r="B1727" s="322" t="s">
        <v>354</v>
      </c>
      <c r="C1727" s="322" t="s">
        <v>2018</v>
      </c>
      <c r="D1727" s="322" t="s">
        <v>11024</v>
      </c>
      <c r="E1727" s="417">
        <v>19158</v>
      </c>
      <c r="F1727" s="317" t="s">
        <v>4674</v>
      </c>
      <c r="G1727" s="322" t="s">
        <v>3952</v>
      </c>
      <c r="H1727" s="325">
        <v>44396</v>
      </c>
      <c r="I1727" s="325" t="s">
        <v>354</v>
      </c>
      <c r="J1727" s="316"/>
    </row>
    <row r="1728" spans="1:10" s="333" customFormat="1" ht="34.35" customHeight="1" x14ac:dyDescent="0.25">
      <c r="A1728" s="317" t="s">
        <v>11023</v>
      </c>
      <c r="B1728" s="322" t="s">
        <v>354</v>
      </c>
      <c r="C1728" s="322" t="s">
        <v>2018</v>
      </c>
      <c r="D1728" s="322" t="s">
        <v>11022</v>
      </c>
      <c r="E1728" s="417">
        <v>21000</v>
      </c>
      <c r="F1728" s="317" t="s">
        <v>4659</v>
      </c>
      <c r="G1728" s="322" t="s">
        <v>3952</v>
      </c>
      <c r="H1728" s="325">
        <v>44382</v>
      </c>
      <c r="I1728" s="325" t="s">
        <v>354</v>
      </c>
      <c r="J1728" s="316"/>
    </row>
    <row r="1729" spans="1:10" s="333" customFormat="1" ht="34.35" customHeight="1" x14ac:dyDescent="0.25">
      <c r="A1729" s="317" t="s">
        <v>11021</v>
      </c>
      <c r="B1729" s="322" t="s">
        <v>354</v>
      </c>
      <c r="C1729" s="322" t="s">
        <v>2018</v>
      </c>
      <c r="D1729" s="322" t="s">
        <v>11020</v>
      </c>
      <c r="E1729" s="417">
        <v>25880</v>
      </c>
      <c r="F1729" s="317" t="s">
        <v>10120</v>
      </c>
      <c r="G1729" s="322" t="s">
        <v>3952</v>
      </c>
      <c r="H1729" s="325">
        <v>44383</v>
      </c>
      <c r="I1729" s="325" t="s">
        <v>354</v>
      </c>
      <c r="J1729" s="316"/>
    </row>
    <row r="1730" spans="1:10" s="333" customFormat="1" ht="34.35" customHeight="1" x14ac:dyDescent="0.25">
      <c r="A1730" s="317" t="s">
        <v>11019</v>
      </c>
      <c r="B1730" s="322" t="s">
        <v>354</v>
      </c>
      <c r="C1730" s="322" t="s">
        <v>2018</v>
      </c>
      <c r="D1730" s="322" t="s">
        <v>11018</v>
      </c>
      <c r="E1730" s="417">
        <v>33000</v>
      </c>
      <c r="F1730" s="317" t="s">
        <v>3973</v>
      </c>
      <c r="G1730" s="322" t="s">
        <v>3952</v>
      </c>
      <c r="H1730" s="325">
        <v>44404</v>
      </c>
      <c r="I1730" s="325" t="s">
        <v>354</v>
      </c>
      <c r="J1730" s="316"/>
    </row>
    <row r="1731" spans="1:10" s="333" customFormat="1" ht="34.35" customHeight="1" x14ac:dyDescent="0.25">
      <c r="A1731" s="317" t="s">
        <v>11017</v>
      </c>
      <c r="B1731" s="322" t="s">
        <v>354</v>
      </c>
      <c r="C1731" s="322" t="s">
        <v>2018</v>
      </c>
      <c r="D1731" s="322" t="s">
        <v>11016</v>
      </c>
      <c r="E1731" s="417">
        <v>18600</v>
      </c>
      <c r="F1731" s="317" t="s">
        <v>4283</v>
      </c>
      <c r="G1731" s="322" t="s">
        <v>3952</v>
      </c>
      <c r="H1731" s="325">
        <v>44383</v>
      </c>
      <c r="I1731" s="325" t="s">
        <v>354</v>
      </c>
      <c r="J1731" s="316"/>
    </row>
    <row r="1732" spans="1:10" s="333" customFormat="1" ht="34.35" customHeight="1" x14ac:dyDescent="0.25">
      <c r="A1732" s="317" t="s">
        <v>11015</v>
      </c>
      <c r="B1732" s="322" t="s">
        <v>354</v>
      </c>
      <c r="C1732" s="322" t="s">
        <v>2018</v>
      </c>
      <c r="D1732" s="322" t="s">
        <v>11014</v>
      </c>
      <c r="E1732" s="417">
        <v>20592</v>
      </c>
      <c r="F1732" s="317" t="s">
        <v>11013</v>
      </c>
      <c r="G1732" s="322" t="s">
        <v>3952</v>
      </c>
      <c r="H1732" s="325">
        <v>44383</v>
      </c>
      <c r="I1732" s="325" t="s">
        <v>354</v>
      </c>
      <c r="J1732" s="316"/>
    </row>
    <row r="1733" spans="1:10" s="333" customFormat="1" ht="34.35" customHeight="1" x14ac:dyDescent="0.25">
      <c r="A1733" s="317" t="s">
        <v>11012</v>
      </c>
      <c r="B1733" s="322" t="s">
        <v>354</v>
      </c>
      <c r="C1733" s="322" t="s">
        <v>2018</v>
      </c>
      <c r="D1733" s="322" t="s">
        <v>11011</v>
      </c>
      <c r="E1733" s="417">
        <v>32445</v>
      </c>
      <c r="F1733" s="317" t="s">
        <v>4029</v>
      </c>
      <c r="G1733" s="322" t="s">
        <v>3952</v>
      </c>
      <c r="H1733" s="325">
        <v>44396</v>
      </c>
      <c r="I1733" s="325" t="s">
        <v>354</v>
      </c>
      <c r="J1733" s="316"/>
    </row>
    <row r="1734" spans="1:10" s="333" customFormat="1" ht="34.35" customHeight="1" x14ac:dyDescent="0.25">
      <c r="A1734" s="317" t="s">
        <v>11010</v>
      </c>
      <c r="B1734" s="322" t="s">
        <v>354</v>
      </c>
      <c r="C1734" s="322" t="s">
        <v>2018</v>
      </c>
      <c r="D1734" s="322" t="s">
        <v>11009</v>
      </c>
      <c r="E1734" s="417">
        <v>31120</v>
      </c>
      <c r="F1734" s="317" t="s">
        <v>4029</v>
      </c>
      <c r="G1734" s="322" t="s">
        <v>3952</v>
      </c>
      <c r="H1734" s="325">
        <v>44396</v>
      </c>
      <c r="I1734" s="325" t="s">
        <v>354</v>
      </c>
      <c r="J1734" s="316"/>
    </row>
    <row r="1735" spans="1:10" s="333" customFormat="1" ht="34.35" customHeight="1" x14ac:dyDescent="0.25">
      <c r="A1735" s="317" t="s">
        <v>11008</v>
      </c>
      <c r="B1735" s="322" t="s">
        <v>354</v>
      </c>
      <c r="C1735" s="322" t="s">
        <v>2018</v>
      </c>
      <c r="D1735" s="322" t="s">
        <v>11007</v>
      </c>
      <c r="E1735" s="417">
        <v>19960</v>
      </c>
      <c r="F1735" s="317" t="s">
        <v>11006</v>
      </c>
      <c r="G1735" s="322" t="s">
        <v>3952</v>
      </c>
      <c r="H1735" s="325">
        <v>44414</v>
      </c>
      <c r="I1735" s="325" t="s">
        <v>354</v>
      </c>
      <c r="J1735" s="316"/>
    </row>
    <row r="1736" spans="1:10" s="333" customFormat="1" ht="34.35" customHeight="1" x14ac:dyDescent="0.25">
      <c r="A1736" s="317" t="s">
        <v>11005</v>
      </c>
      <c r="B1736" s="322" t="s">
        <v>5350</v>
      </c>
      <c r="C1736" s="322" t="s">
        <v>1079</v>
      </c>
      <c r="D1736" s="322" t="s">
        <v>11004</v>
      </c>
      <c r="E1736" s="417">
        <v>42470.5</v>
      </c>
      <c r="F1736" s="317" t="s">
        <v>5349</v>
      </c>
      <c r="G1736" s="322" t="s">
        <v>3952</v>
      </c>
      <c r="H1736" s="325">
        <v>44433</v>
      </c>
      <c r="I1736" s="325" t="s">
        <v>354</v>
      </c>
      <c r="J1736" s="316"/>
    </row>
    <row r="1737" spans="1:10" s="333" customFormat="1" ht="34.35" customHeight="1" x14ac:dyDescent="0.25">
      <c r="A1737" s="317" t="s">
        <v>11003</v>
      </c>
      <c r="B1737" s="322" t="s">
        <v>354</v>
      </c>
      <c r="C1737" s="322" t="s">
        <v>2018</v>
      </c>
      <c r="D1737" s="322" t="s">
        <v>11002</v>
      </c>
      <c r="E1737" s="417">
        <v>21700</v>
      </c>
      <c r="F1737" s="317" t="s">
        <v>4266</v>
      </c>
      <c r="G1737" s="322" t="s">
        <v>3952</v>
      </c>
      <c r="H1737" s="325">
        <v>44427</v>
      </c>
      <c r="I1737" s="325" t="s">
        <v>354</v>
      </c>
      <c r="J1737" s="316"/>
    </row>
    <row r="1738" spans="1:10" s="333" customFormat="1" ht="34.35" customHeight="1" x14ac:dyDescent="0.25">
      <c r="A1738" s="317" t="s">
        <v>11001</v>
      </c>
      <c r="B1738" s="322" t="s">
        <v>354</v>
      </c>
      <c r="C1738" s="322" t="s">
        <v>2018</v>
      </c>
      <c r="D1738" s="322" t="s">
        <v>11000</v>
      </c>
      <c r="E1738" s="417">
        <v>24000</v>
      </c>
      <c r="F1738" s="317" t="s">
        <v>10999</v>
      </c>
      <c r="G1738" s="322" t="s">
        <v>3952</v>
      </c>
      <c r="H1738" s="325">
        <v>44456</v>
      </c>
      <c r="I1738" s="325" t="s">
        <v>354</v>
      </c>
      <c r="J1738" s="316"/>
    </row>
    <row r="1739" spans="1:10" s="333" customFormat="1" ht="34.35" customHeight="1" x14ac:dyDescent="0.25">
      <c r="A1739" s="317" t="s">
        <v>10998</v>
      </c>
      <c r="B1739" s="322" t="s">
        <v>354</v>
      </c>
      <c r="C1739" s="322" t="s">
        <v>2018</v>
      </c>
      <c r="D1739" s="322" t="s">
        <v>10997</v>
      </c>
      <c r="E1739" s="417">
        <v>18000</v>
      </c>
      <c r="F1739" s="317" t="s">
        <v>10996</v>
      </c>
      <c r="G1739" s="322" t="s">
        <v>3952</v>
      </c>
      <c r="H1739" s="325">
        <v>44455</v>
      </c>
      <c r="I1739" s="325" t="s">
        <v>354</v>
      </c>
      <c r="J1739" s="316"/>
    </row>
    <row r="1740" spans="1:10" s="333" customFormat="1" ht="34.35" customHeight="1" x14ac:dyDescent="0.25">
      <c r="A1740" s="317" t="s">
        <v>10995</v>
      </c>
      <c r="B1740" s="322" t="s">
        <v>354</v>
      </c>
      <c r="C1740" s="322" t="s">
        <v>2018</v>
      </c>
      <c r="D1740" s="322" t="s">
        <v>10994</v>
      </c>
      <c r="E1740" s="417">
        <v>18000</v>
      </c>
      <c r="F1740" s="317" t="s">
        <v>10993</v>
      </c>
      <c r="G1740" s="322" t="s">
        <v>3952</v>
      </c>
      <c r="H1740" s="325">
        <v>44463</v>
      </c>
      <c r="I1740" s="325" t="s">
        <v>354</v>
      </c>
      <c r="J1740" s="316"/>
    </row>
    <row r="1741" spans="1:10" s="333" customFormat="1" ht="34.35" customHeight="1" x14ac:dyDescent="0.25">
      <c r="A1741" s="317" t="s">
        <v>10992</v>
      </c>
      <c r="B1741" s="322" t="s">
        <v>354</v>
      </c>
      <c r="C1741" s="322" t="s">
        <v>2018</v>
      </c>
      <c r="D1741" s="322" t="s">
        <v>10991</v>
      </c>
      <c r="E1741" s="417">
        <v>24000</v>
      </c>
      <c r="F1741" s="317" t="s">
        <v>10990</v>
      </c>
      <c r="G1741" s="322" t="s">
        <v>3952</v>
      </c>
      <c r="H1741" s="325">
        <v>44456</v>
      </c>
      <c r="I1741" s="325" t="s">
        <v>354</v>
      </c>
      <c r="J1741" s="316"/>
    </row>
    <row r="1742" spans="1:10" s="333" customFormat="1" ht="34.35" customHeight="1" x14ac:dyDescent="0.25">
      <c r="A1742" s="317" t="s">
        <v>10989</v>
      </c>
      <c r="B1742" s="322" t="s">
        <v>354</v>
      </c>
      <c r="C1742" s="322" t="s">
        <v>2018</v>
      </c>
      <c r="D1742" s="322" t="s">
        <v>10988</v>
      </c>
      <c r="E1742" s="417">
        <v>18000</v>
      </c>
      <c r="F1742" s="317" t="s">
        <v>10987</v>
      </c>
      <c r="G1742" s="322" t="s">
        <v>3952</v>
      </c>
      <c r="H1742" s="325">
        <v>44466</v>
      </c>
      <c r="I1742" s="325" t="s">
        <v>354</v>
      </c>
      <c r="J1742" s="316"/>
    </row>
    <row r="1743" spans="1:10" s="333" customFormat="1" ht="34.35" customHeight="1" x14ac:dyDescent="0.25">
      <c r="A1743" s="317" t="s">
        <v>10986</v>
      </c>
      <c r="B1743" s="322" t="s">
        <v>354</v>
      </c>
      <c r="C1743" s="322" t="s">
        <v>2018</v>
      </c>
      <c r="D1743" s="322" t="s">
        <v>10985</v>
      </c>
      <c r="E1743" s="417">
        <v>18500</v>
      </c>
      <c r="F1743" s="317" t="s">
        <v>10984</v>
      </c>
      <c r="G1743" s="322" t="s">
        <v>3952</v>
      </c>
      <c r="H1743" s="325">
        <v>44462</v>
      </c>
      <c r="I1743" s="325" t="s">
        <v>354</v>
      </c>
      <c r="J1743" s="316"/>
    </row>
    <row r="1744" spans="1:10" s="333" customFormat="1" ht="34.35" customHeight="1" x14ac:dyDescent="0.25">
      <c r="A1744" s="317" t="s">
        <v>10983</v>
      </c>
      <c r="B1744" s="322" t="s">
        <v>354</v>
      </c>
      <c r="C1744" s="322" t="s">
        <v>2018</v>
      </c>
      <c r="D1744" s="322" t="s">
        <v>10982</v>
      </c>
      <c r="E1744" s="417">
        <v>18000</v>
      </c>
      <c r="F1744" s="317" t="s">
        <v>5280</v>
      </c>
      <c r="G1744" s="322" t="s">
        <v>3952</v>
      </c>
      <c r="H1744" s="325">
        <v>44466</v>
      </c>
      <c r="I1744" s="325" t="s">
        <v>354</v>
      </c>
      <c r="J1744" s="316"/>
    </row>
    <row r="1745" spans="1:10" s="333" customFormat="1" ht="34.35" customHeight="1" x14ac:dyDescent="0.25">
      <c r="A1745" s="317" t="s">
        <v>10981</v>
      </c>
      <c r="B1745" s="322" t="s">
        <v>354</v>
      </c>
      <c r="C1745" s="322" t="s">
        <v>2018</v>
      </c>
      <c r="D1745" s="322" t="s">
        <v>10980</v>
      </c>
      <c r="E1745" s="417">
        <v>24000</v>
      </c>
      <c r="F1745" s="317" t="s">
        <v>10979</v>
      </c>
      <c r="G1745" s="322" t="s">
        <v>3952</v>
      </c>
      <c r="H1745" s="325">
        <v>44456</v>
      </c>
      <c r="I1745" s="325" t="s">
        <v>354</v>
      </c>
      <c r="J1745" s="316"/>
    </row>
    <row r="1746" spans="1:10" s="333" customFormat="1" ht="34.35" customHeight="1" x14ac:dyDescent="0.25">
      <c r="A1746" s="317" t="s">
        <v>10978</v>
      </c>
      <c r="B1746" s="322" t="s">
        <v>354</v>
      </c>
      <c r="C1746" s="322" t="s">
        <v>2018</v>
      </c>
      <c r="D1746" s="322" t="s">
        <v>10977</v>
      </c>
      <c r="E1746" s="417">
        <v>18000</v>
      </c>
      <c r="F1746" s="317" t="s">
        <v>10976</v>
      </c>
      <c r="G1746" s="322" t="s">
        <v>3952</v>
      </c>
      <c r="H1746" s="325">
        <v>44466</v>
      </c>
      <c r="I1746" s="325" t="s">
        <v>354</v>
      </c>
      <c r="J1746" s="316"/>
    </row>
    <row r="1747" spans="1:10" s="333" customFormat="1" ht="34.35" customHeight="1" x14ac:dyDescent="0.25">
      <c r="A1747" s="317" t="s">
        <v>10975</v>
      </c>
      <c r="B1747" s="322" t="s">
        <v>354</v>
      </c>
      <c r="C1747" s="322" t="s">
        <v>2018</v>
      </c>
      <c r="D1747" s="322" t="s">
        <v>10974</v>
      </c>
      <c r="E1747" s="417">
        <v>24000</v>
      </c>
      <c r="F1747" s="317" t="s">
        <v>5259</v>
      </c>
      <c r="G1747" s="322" t="s">
        <v>3952</v>
      </c>
      <c r="H1747" s="325">
        <v>44462</v>
      </c>
      <c r="I1747" s="325" t="s">
        <v>354</v>
      </c>
      <c r="J1747" s="316"/>
    </row>
    <row r="1748" spans="1:10" s="333" customFormat="1" ht="34.35" customHeight="1" x14ac:dyDescent="0.25">
      <c r="A1748" s="317" t="s">
        <v>10973</v>
      </c>
      <c r="B1748" s="322" t="s">
        <v>354</v>
      </c>
      <c r="C1748" s="322" t="s">
        <v>2018</v>
      </c>
      <c r="D1748" s="322" t="s">
        <v>10972</v>
      </c>
      <c r="E1748" s="417">
        <v>18700</v>
      </c>
      <c r="F1748" s="317" t="s">
        <v>5342</v>
      </c>
      <c r="G1748" s="322" t="s">
        <v>3952</v>
      </c>
      <c r="H1748" s="325">
        <v>44448</v>
      </c>
      <c r="I1748" s="325" t="s">
        <v>354</v>
      </c>
      <c r="J1748" s="316"/>
    </row>
    <row r="1749" spans="1:10" s="333" customFormat="1" ht="34.35" customHeight="1" x14ac:dyDescent="0.25">
      <c r="A1749" s="317" t="s">
        <v>10971</v>
      </c>
      <c r="B1749" s="322" t="s">
        <v>354</v>
      </c>
      <c r="C1749" s="322" t="s">
        <v>2018</v>
      </c>
      <c r="D1749" s="322" t="s">
        <v>10970</v>
      </c>
      <c r="E1749" s="417">
        <v>34000</v>
      </c>
      <c r="F1749" s="317" t="s">
        <v>5339</v>
      </c>
      <c r="G1749" s="322" t="s">
        <v>3952</v>
      </c>
      <c r="H1749" s="325">
        <v>44456</v>
      </c>
      <c r="I1749" s="325" t="s">
        <v>354</v>
      </c>
      <c r="J1749" s="316"/>
    </row>
    <row r="1750" spans="1:10" s="333" customFormat="1" ht="34.35" customHeight="1" x14ac:dyDescent="0.25">
      <c r="A1750" s="317" t="s">
        <v>10969</v>
      </c>
      <c r="B1750" s="322" t="s">
        <v>354</v>
      </c>
      <c r="C1750" s="322" t="s">
        <v>2018</v>
      </c>
      <c r="D1750" s="322" t="s">
        <v>10968</v>
      </c>
      <c r="E1750" s="417">
        <v>18000</v>
      </c>
      <c r="F1750" s="317" t="s">
        <v>5245</v>
      </c>
      <c r="G1750" s="322" t="s">
        <v>3952</v>
      </c>
      <c r="H1750" s="325">
        <v>44448</v>
      </c>
      <c r="I1750" s="325" t="s">
        <v>354</v>
      </c>
      <c r="J1750" s="316"/>
    </row>
    <row r="1751" spans="1:10" s="333" customFormat="1" ht="34.35" customHeight="1" x14ac:dyDescent="0.25">
      <c r="A1751" s="317" t="s">
        <v>10967</v>
      </c>
      <c r="B1751" s="322" t="s">
        <v>354</v>
      </c>
      <c r="C1751" s="322" t="s">
        <v>2018</v>
      </c>
      <c r="D1751" s="322" t="s">
        <v>10966</v>
      </c>
      <c r="E1751" s="417">
        <v>34000</v>
      </c>
      <c r="F1751" s="317" t="s">
        <v>5236</v>
      </c>
      <c r="G1751" s="322" t="s">
        <v>3952</v>
      </c>
      <c r="H1751" s="325">
        <v>44460</v>
      </c>
      <c r="I1751" s="325" t="s">
        <v>354</v>
      </c>
      <c r="J1751" s="316"/>
    </row>
    <row r="1752" spans="1:10" s="333" customFormat="1" ht="34.35" customHeight="1" x14ac:dyDescent="0.25">
      <c r="A1752" s="317" t="s">
        <v>10965</v>
      </c>
      <c r="B1752" s="322" t="s">
        <v>354</v>
      </c>
      <c r="C1752" s="322" t="s">
        <v>2018</v>
      </c>
      <c r="D1752" s="322" t="s">
        <v>10964</v>
      </c>
      <c r="E1752" s="417">
        <v>35000</v>
      </c>
      <c r="F1752" s="317" t="s">
        <v>5230</v>
      </c>
      <c r="G1752" s="322" t="s">
        <v>3952</v>
      </c>
      <c r="H1752" s="325">
        <v>44452</v>
      </c>
      <c r="I1752" s="325" t="s">
        <v>354</v>
      </c>
      <c r="J1752" s="316"/>
    </row>
    <row r="1753" spans="1:10" s="333" customFormat="1" ht="34.35" customHeight="1" x14ac:dyDescent="0.25">
      <c r="A1753" s="317" t="s">
        <v>10963</v>
      </c>
      <c r="B1753" s="322" t="s">
        <v>354</v>
      </c>
      <c r="C1753" s="322" t="s">
        <v>2018</v>
      </c>
      <c r="D1753" s="322" t="s">
        <v>10962</v>
      </c>
      <c r="E1753" s="417">
        <v>35150</v>
      </c>
      <c r="F1753" s="317" t="s">
        <v>5227</v>
      </c>
      <c r="G1753" s="322" t="s">
        <v>3952</v>
      </c>
      <c r="H1753" s="325">
        <v>44466</v>
      </c>
      <c r="I1753" s="325" t="s">
        <v>354</v>
      </c>
      <c r="J1753" s="316"/>
    </row>
    <row r="1754" spans="1:10" s="333" customFormat="1" ht="34.35" customHeight="1" x14ac:dyDescent="0.25">
      <c r="A1754" s="317" t="s">
        <v>10961</v>
      </c>
      <c r="B1754" s="322" t="s">
        <v>354</v>
      </c>
      <c r="C1754" s="322" t="s">
        <v>2018</v>
      </c>
      <c r="D1754" s="322" t="s">
        <v>10960</v>
      </c>
      <c r="E1754" s="417">
        <v>18000</v>
      </c>
      <c r="F1754" s="317" t="s">
        <v>10959</v>
      </c>
      <c r="G1754" s="322" t="s">
        <v>3952</v>
      </c>
      <c r="H1754" s="325">
        <v>44454</v>
      </c>
      <c r="I1754" s="325" t="s">
        <v>354</v>
      </c>
      <c r="J1754" s="316"/>
    </row>
    <row r="1755" spans="1:10" s="333" customFormat="1" ht="34.35" customHeight="1" x14ac:dyDescent="0.25">
      <c r="A1755" s="317" t="s">
        <v>10958</v>
      </c>
      <c r="B1755" s="322" t="s">
        <v>354</v>
      </c>
      <c r="C1755" s="322" t="s">
        <v>2018</v>
      </c>
      <c r="D1755" s="322" t="s">
        <v>10957</v>
      </c>
      <c r="E1755" s="417">
        <v>24000</v>
      </c>
      <c r="F1755" s="317" t="s">
        <v>5221</v>
      </c>
      <c r="G1755" s="322" t="s">
        <v>3952</v>
      </c>
      <c r="H1755" s="325">
        <v>44460</v>
      </c>
      <c r="I1755" s="325" t="s">
        <v>354</v>
      </c>
      <c r="J1755" s="316"/>
    </row>
    <row r="1756" spans="1:10" s="333" customFormat="1" ht="34.35" customHeight="1" x14ac:dyDescent="0.25">
      <c r="A1756" s="317" t="s">
        <v>10956</v>
      </c>
      <c r="B1756" s="322" t="s">
        <v>354</v>
      </c>
      <c r="C1756" s="322" t="s">
        <v>2018</v>
      </c>
      <c r="D1756" s="322" t="s">
        <v>10955</v>
      </c>
      <c r="E1756" s="417">
        <v>24000</v>
      </c>
      <c r="F1756" s="317" t="s">
        <v>10954</v>
      </c>
      <c r="G1756" s="322" t="s">
        <v>3952</v>
      </c>
      <c r="H1756" s="325">
        <v>44466</v>
      </c>
      <c r="I1756" s="325" t="s">
        <v>354</v>
      </c>
      <c r="J1756" s="316"/>
    </row>
    <row r="1757" spans="1:10" s="333" customFormat="1" ht="34.35" customHeight="1" x14ac:dyDescent="0.25">
      <c r="A1757" s="317" t="s">
        <v>10953</v>
      </c>
      <c r="B1757" s="322" t="s">
        <v>354</v>
      </c>
      <c r="C1757" s="322" t="s">
        <v>2018</v>
      </c>
      <c r="D1757" s="322" t="s">
        <v>10952</v>
      </c>
      <c r="E1757" s="417">
        <v>24000</v>
      </c>
      <c r="F1757" s="317" t="s">
        <v>10951</v>
      </c>
      <c r="G1757" s="322" t="s">
        <v>3952</v>
      </c>
      <c r="H1757" s="325">
        <v>44459</v>
      </c>
      <c r="I1757" s="325" t="s">
        <v>354</v>
      </c>
      <c r="J1757" s="316"/>
    </row>
    <row r="1758" spans="1:10" s="333" customFormat="1" ht="34.35" customHeight="1" x14ac:dyDescent="0.25">
      <c r="A1758" s="317" t="s">
        <v>10950</v>
      </c>
      <c r="B1758" s="322" t="s">
        <v>354</v>
      </c>
      <c r="C1758" s="322" t="s">
        <v>2018</v>
      </c>
      <c r="D1758" s="322" t="s">
        <v>10949</v>
      </c>
      <c r="E1758" s="417">
        <v>24000</v>
      </c>
      <c r="F1758" s="317" t="s">
        <v>5218</v>
      </c>
      <c r="G1758" s="322" t="s">
        <v>3952</v>
      </c>
      <c r="H1758" s="325">
        <v>44455</v>
      </c>
      <c r="I1758" s="325" t="s">
        <v>354</v>
      </c>
      <c r="J1758" s="316"/>
    </row>
    <row r="1759" spans="1:10" s="333" customFormat="1" ht="34.35" customHeight="1" x14ac:dyDescent="0.25">
      <c r="A1759" s="317" t="s">
        <v>10948</v>
      </c>
      <c r="B1759" s="322" t="s">
        <v>354</v>
      </c>
      <c r="C1759" s="322" t="s">
        <v>2018</v>
      </c>
      <c r="D1759" s="322" t="s">
        <v>10947</v>
      </c>
      <c r="E1759" s="417">
        <v>35000</v>
      </c>
      <c r="F1759" s="317" t="s">
        <v>5215</v>
      </c>
      <c r="G1759" s="322" t="s">
        <v>3952</v>
      </c>
      <c r="H1759" s="325">
        <v>44453</v>
      </c>
      <c r="I1759" s="325" t="s">
        <v>354</v>
      </c>
      <c r="J1759" s="316"/>
    </row>
    <row r="1760" spans="1:10" s="333" customFormat="1" ht="34.35" customHeight="1" x14ac:dyDescent="0.25">
      <c r="A1760" s="317" t="s">
        <v>10946</v>
      </c>
      <c r="B1760" s="322" t="s">
        <v>354</v>
      </c>
      <c r="C1760" s="322" t="s">
        <v>2018</v>
      </c>
      <c r="D1760" s="322" t="s">
        <v>10945</v>
      </c>
      <c r="E1760" s="417">
        <v>34000</v>
      </c>
      <c r="F1760" s="317" t="s">
        <v>4152</v>
      </c>
      <c r="G1760" s="322" t="s">
        <v>3952</v>
      </c>
      <c r="H1760" s="325">
        <v>44455</v>
      </c>
      <c r="I1760" s="325" t="s">
        <v>354</v>
      </c>
      <c r="J1760" s="316"/>
    </row>
    <row r="1761" spans="1:10" s="333" customFormat="1" ht="34.35" customHeight="1" x14ac:dyDescent="0.25">
      <c r="A1761" s="317" t="s">
        <v>10944</v>
      </c>
      <c r="B1761" s="322" t="s">
        <v>354</v>
      </c>
      <c r="C1761" s="322" t="s">
        <v>2018</v>
      </c>
      <c r="D1761" s="322" t="s">
        <v>10943</v>
      </c>
      <c r="E1761" s="417">
        <v>24000</v>
      </c>
      <c r="F1761" s="317" t="s">
        <v>10942</v>
      </c>
      <c r="G1761" s="322" t="s">
        <v>3952</v>
      </c>
      <c r="H1761" s="325">
        <v>44459</v>
      </c>
      <c r="I1761" s="325" t="s">
        <v>354</v>
      </c>
      <c r="J1761" s="316"/>
    </row>
    <row r="1762" spans="1:10" s="333" customFormat="1" ht="34.35" customHeight="1" x14ac:dyDescent="0.25">
      <c r="A1762" s="317" t="s">
        <v>10941</v>
      </c>
      <c r="B1762" s="322" t="s">
        <v>354</v>
      </c>
      <c r="C1762" s="322" t="s">
        <v>2018</v>
      </c>
      <c r="D1762" s="322" t="s">
        <v>10940</v>
      </c>
      <c r="E1762" s="417">
        <v>24000</v>
      </c>
      <c r="F1762" s="317" t="s">
        <v>5203</v>
      </c>
      <c r="G1762" s="322" t="s">
        <v>3952</v>
      </c>
      <c r="H1762" s="325">
        <v>44455</v>
      </c>
      <c r="I1762" s="325" t="s">
        <v>354</v>
      </c>
      <c r="J1762" s="316"/>
    </row>
    <row r="1763" spans="1:10" s="333" customFormat="1" ht="34.35" customHeight="1" x14ac:dyDescent="0.25">
      <c r="A1763" s="317" t="s">
        <v>10939</v>
      </c>
      <c r="B1763" s="322" t="s">
        <v>354</v>
      </c>
      <c r="C1763" s="322" t="s">
        <v>2018</v>
      </c>
      <c r="D1763" s="322" t="s">
        <v>10938</v>
      </c>
      <c r="E1763" s="417">
        <v>24000</v>
      </c>
      <c r="F1763" s="317" t="s">
        <v>5197</v>
      </c>
      <c r="G1763" s="322" t="s">
        <v>3952</v>
      </c>
      <c r="H1763" s="325">
        <v>44452</v>
      </c>
      <c r="I1763" s="325" t="s">
        <v>354</v>
      </c>
      <c r="J1763" s="316"/>
    </row>
    <row r="1764" spans="1:10" s="333" customFormat="1" ht="34.35" customHeight="1" x14ac:dyDescent="0.25">
      <c r="A1764" s="317" t="s">
        <v>10937</v>
      </c>
      <c r="B1764" s="322" t="s">
        <v>354</v>
      </c>
      <c r="C1764" s="322" t="s">
        <v>2018</v>
      </c>
      <c r="D1764" s="322" t="s">
        <v>10936</v>
      </c>
      <c r="E1764" s="417">
        <v>18000</v>
      </c>
      <c r="F1764" s="317" t="s">
        <v>5301</v>
      </c>
      <c r="G1764" s="322" t="s">
        <v>3952</v>
      </c>
      <c r="H1764" s="325">
        <v>44462</v>
      </c>
      <c r="I1764" s="325" t="s">
        <v>354</v>
      </c>
      <c r="J1764" s="316"/>
    </row>
    <row r="1765" spans="1:10" s="333" customFormat="1" ht="34.35" customHeight="1" x14ac:dyDescent="0.25">
      <c r="A1765" s="317" t="s">
        <v>10935</v>
      </c>
      <c r="B1765" s="322" t="s">
        <v>354</v>
      </c>
      <c r="C1765" s="322" t="s">
        <v>2018</v>
      </c>
      <c r="D1765" s="322" t="s">
        <v>10934</v>
      </c>
      <c r="E1765" s="417">
        <v>24000</v>
      </c>
      <c r="F1765" s="317" t="s">
        <v>5188</v>
      </c>
      <c r="G1765" s="322" t="s">
        <v>3952</v>
      </c>
      <c r="H1765" s="325">
        <v>44462</v>
      </c>
      <c r="I1765" s="325" t="s">
        <v>354</v>
      </c>
      <c r="J1765" s="316"/>
    </row>
    <row r="1766" spans="1:10" s="333" customFormat="1" ht="34.35" customHeight="1" x14ac:dyDescent="0.25">
      <c r="A1766" s="317" t="s">
        <v>10933</v>
      </c>
      <c r="B1766" s="322" t="s">
        <v>354</v>
      </c>
      <c r="C1766" s="322" t="s">
        <v>2018</v>
      </c>
      <c r="D1766" s="322" t="s">
        <v>10932</v>
      </c>
      <c r="E1766" s="417">
        <v>20350</v>
      </c>
      <c r="F1766" s="317" t="s">
        <v>10246</v>
      </c>
      <c r="G1766" s="322" t="s">
        <v>3952</v>
      </c>
      <c r="H1766" s="325">
        <v>44462</v>
      </c>
      <c r="I1766" s="325" t="s">
        <v>354</v>
      </c>
      <c r="J1766" s="316"/>
    </row>
    <row r="1767" spans="1:10" s="333" customFormat="1" ht="34.35" customHeight="1" x14ac:dyDescent="0.25">
      <c r="A1767" s="317" t="s">
        <v>10931</v>
      </c>
      <c r="B1767" s="322" t="s">
        <v>354</v>
      </c>
      <c r="C1767" s="322" t="s">
        <v>2018</v>
      </c>
      <c r="D1767" s="322" t="s">
        <v>10930</v>
      </c>
      <c r="E1767" s="417">
        <v>18000</v>
      </c>
      <c r="F1767" s="317" t="s">
        <v>10929</v>
      </c>
      <c r="G1767" s="322" t="s">
        <v>3952</v>
      </c>
      <c r="H1767" s="325">
        <v>44461</v>
      </c>
      <c r="I1767" s="325" t="s">
        <v>354</v>
      </c>
      <c r="J1767" s="316"/>
    </row>
    <row r="1768" spans="1:10" s="333" customFormat="1" ht="34.35" customHeight="1" x14ac:dyDescent="0.25">
      <c r="A1768" s="317" t="s">
        <v>10928</v>
      </c>
      <c r="B1768" s="322" t="s">
        <v>354</v>
      </c>
      <c r="C1768" s="322" t="s">
        <v>2018</v>
      </c>
      <c r="D1768" s="322" t="s">
        <v>10927</v>
      </c>
      <c r="E1768" s="417">
        <v>18000</v>
      </c>
      <c r="F1768" s="317" t="s">
        <v>5173</v>
      </c>
      <c r="G1768" s="322" t="s">
        <v>3952</v>
      </c>
      <c r="H1768" s="325">
        <v>44456</v>
      </c>
      <c r="I1768" s="325" t="s">
        <v>354</v>
      </c>
      <c r="J1768" s="316"/>
    </row>
    <row r="1769" spans="1:10" s="333" customFormat="1" ht="34.35" customHeight="1" x14ac:dyDescent="0.25">
      <c r="A1769" s="317" t="s">
        <v>10926</v>
      </c>
      <c r="B1769" s="322" t="s">
        <v>354</v>
      </c>
      <c r="C1769" s="322" t="s">
        <v>2018</v>
      </c>
      <c r="D1769" s="322" t="s">
        <v>10925</v>
      </c>
      <c r="E1769" s="417">
        <v>18000</v>
      </c>
      <c r="F1769" s="317" t="s">
        <v>10924</v>
      </c>
      <c r="G1769" s="322" t="s">
        <v>3952</v>
      </c>
      <c r="H1769" s="325">
        <v>44460</v>
      </c>
      <c r="I1769" s="325" t="s">
        <v>354</v>
      </c>
      <c r="J1769" s="316"/>
    </row>
    <row r="1770" spans="1:10" s="333" customFormat="1" ht="34.35" customHeight="1" x14ac:dyDescent="0.25">
      <c r="A1770" s="317" t="s">
        <v>10923</v>
      </c>
      <c r="B1770" s="322" t="s">
        <v>354</v>
      </c>
      <c r="C1770" s="322" t="s">
        <v>2018</v>
      </c>
      <c r="D1770" s="322" t="s">
        <v>10922</v>
      </c>
      <c r="E1770" s="417">
        <v>24000</v>
      </c>
      <c r="F1770" s="317" t="s">
        <v>5155</v>
      </c>
      <c r="G1770" s="322" t="s">
        <v>3952</v>
      </c>
      <c r="H1770" s="325">
        <v>44455</v>
      </c>
      <c r="I1770" s="325" t="s">
        <v>354</v>
      </c>
      <c r="J1770" s="316"/>
    </row>
    <row r="1771" spans="1:10" s="333" customFormat="1" ht="34.35" customHeight="1" x14ac:dyDescent="0.25">
      <c r="A1771" s="317" t="s">
        <v>10921</v>
      </c>
      <c r="B1771" s="322" t="s">
        <v>354</v>
      </c>
      <c r="C1771" s="322" t="s">
        <v>2018</v>
      </c>
      <c r="D1771" s="322" t="s">
        <v>10920</v>
      </c>
      <c r="E1771" s="417">
        <v>56000</v>
      </c>
      <c r="F1771" s="317" t="s">
        <v>1554</v>
      </c>
      <c r="G1771" s="322" t="s">
        <v>3952</v>
      </c>
      <c r="H1771" s="325">
        <v>44449</v>
      </c>
      <c r="I1771" s="325" t="s">
        <v>354</v>
      </c>
      <c r="J1771" s="316"/>
    </row>
    <row r="1772" spans="1:10" s="333" customFormat="1" ht="34.35" customHeight="1" x14ac:dyDescent="0.25">
      <c r="A1772" s="317" t="s">
        <v>10919</v>
      </c>
      <c r="B1772" s="322" t="s">
        <v>354</v>
      </c>
      <c r="C1772" s="322" t="s">
        <v>2018</v>
      </c>
      <c r="D1772" s="322" t="s">
        <v>10918</v>
      </c>
      <c r="E1772" s="417">
        <v>18000</v>
      </c>
      <c r="F1772" s="317" t="s">
        <v>5127</v>
      </c>
      <c r="G1772" s="322" t="s">
        <v>3952</v>
      </c>
      <c r="H1772" s="325">
        <v>44455</v>
      </c>
      <c r="I1772" s="325" t="s">
        <v>354</v>
      </c>
      <c r="J1772" s="316"/>
    </row>
    <row r="1773" spans="1:10" s="333" customFormat="1" ht="34.35" customHeight="1" x14ac:dyDescent="0.25">
      <c r="A1773" s="317" t="s">
        <v>10917</v>
      </c>
      <c r="B1773" s="322" t="s">
        <v>354</v>
      </c>
      <c r="C1773" s="322" t="s">
        <v>2018</v>
      </c>
      <c r="D1773" s="322" t="s">
        <v>10916</v>
      </c>
      <c r="E1773" s="417">
        <v>18400</v>
      </c>
      <c r="F1773" s="317" t="s">
        <v>5118</v>
      </c>
      <c r="G1773" s="322" t="s">
        <v>3952</v>
      </c>
      <c r="H1773" s="325">
        <v>44454</v>
      </c>
      <c r="I1773" s="325" t="s">
        <v>354</v>
      </c>
      <c r="J1773" s="316"/>
    </row>
    <row r="1774" spans="1:10" s="333" customFormat="1" ht="34.35" customHeight="1" x14ac:dyDescent="0.25">
      <c r="A1774" s="317" t="s">
        <v>10915</v>
      </c>
      <c r="B1774" s="322" t="s">
        <v>354</v>
      </c>
      <c r="C1774" s="322" t="s">
        <v>2018</v>
      </c>
      <c r="D1774" s="322" t="s">
        <v>10914</v>
      </c>
      <c r="E1774" s="417">
        <v>24000</v>
      </c>
      <c r="F1774" s="317" t="s">
        <v>5116</v>
      </c>
      <c r="G1774" s="322" t="s">
        <v>3952</v>
      </c>
      <c r="H1774" s="325">
        <v>44445</v>
      </c>
      <c r="I1774" s="325" t="s">
        <v>354</v>
      </c>
      <c r="J1774" s="316"/>
    </row>
    <row r="1775" spans="1:10" s="333" customFormat="1" ht="34.35" customHeight="1" x14ac:dyDescent="0.25">
      <c r="A1775" s="317" t="s">
        <v>10913</v>
      </c>
      <c r="B1775" s="322" t="s">
        <v>354</v>
      </c>
      <c r="C1775" s="322" t="s">
        <v>2018</v>
      </c>
      <c r="D1775" s="322" t="s">
        <v>10912</v>
      </c>
      <c r="E1775" s="417">
        <v>18000</v>
      </c>
      <c r="F1775" s="317" t="s">
        <v>10911</v>
      </c>
      <c r="G1775" s="322" t="s">
        <v>3952</v>
      </c>
      <c r="H1775" s="325">
        <v>44460</v>
      </c>
      <c r="I1775" s="325" t="s">
        <v>354</v>
      </c>
      <c r="J1775" s="316"/>
    </row>
    <row r="1776" spans="1:10" s="333" customFormat="1" ht="34.35" customHeight="1" x14ac:dyDescent="0.25">
      <c r="A1776" s="317" t="s">
        <v>10910</v>
      </c>
      <c r="B1776" s="322" t="s">
        <v>354</v>
      </c>
      <c r="C1776" s="322" t="s">
        <v>2018</v>
      </c>
      <c r="D1776" s="322" t="s">
        <v>10909</v>
      </c>
      <c r="E1776" s="417">
        <v>24000</v>
      </c>
      <c r="F1776" s="317" t="s">
        <v>10908</v>
      </c>
      <c r="G1776" s="322" t="s">
        <v>3952</v>
      </c>
      <c r="H1776" s="325">
        <v>44460</v>
      </c>
      <c r="I1776" s="325" t="s">
        <v>354</v>
      </c>
      <c r="J1776" s="316"/>
    </row>
    <row r="1777" spans="1:10" s="333" customFormat="1" ht="34.35" customHeight="1" x14ac:dyDescent="0.25">
      <c r="A1777" s="317" t="s">
        <v>10907</v>
      </c>
      <c r="B1777" s="322" t="s">
        <v>354</v>
      </c>
      <c r="C1777" s="322" t="s">
        <v>2018</v>
      </c>
      <c r="D1777" s="322" t="s">
        <v>10906</v>
      </c>
      <c r="E1777" s="417">
        <v>24000</v>
      </c>
      <c r="F1777" s="317" t="s">
        <v>10905</v>
      </c>
      <c r="G1777" s="322" t="s">
        <v>3952</v>
      </c>
      <c r="H1777" s="325">
        <v>44462</v>
      </c>
      <c r="I1777" s="325" t="s">
        <v>354</v>
      </c>
      <c r="J1777" s="316"/>
    </row>
    <row r="1778" spans="1:10" s="333" customFormat="1" ht="34.35" customHeight="1" x14ac:dyDescent="0.25">
      <c r="A1778" s="317" t="s">
        <v>10904</v>
      </c>
      <c r="B1778" s="322" t="s">
        <v>354</v>
      </c>
      <c r="C1778" s="322" t="s">
        <v>2018</v>
      </c>
      <c r="D1778" s="322" t="s">
        <v>10903</v>
      </c>
      <c r="E1778" s="417">
        <v>24000</v>
      </c>
      <c r="F1778" s="317" t="s">
        <v>10902</v>
      </c>
      <c r="G1778" s="322" t="s">
        <v>3952</v>
      </c>
      <c r="H1778" s="325">
        <v>44462</v>
      </c>
      <c r="I1778" s="325" t="s">
        <v>354</v>
      </c>
      <c r="J1778" s="316"/>
    </row>
    <row r="1779" spans="1:10" s="333" customFormat="1" ht="34.35" customHeight="1" x14ac:dyDescent="0.25">
      <c r="A1779" s="317" t="s">
        <v>10901</v>
      </c>
      <c r="B1779" s="322" t="s">
        <v>354</v>
      </c>
      <c r="C1779" s="322" t="s">
        <v>2018</v>
      </c>
      <c r="D1779" s="322" t="s">
        <v>10900</v>
      </c>
      <c r="E1779" s="417">
        <v>18000</v>
      </c>
      <c r="F1779" s="317" t="s">
        <v>10899</v>
      </c>
      <c r="G1779" s="322" t="s">
        <v>3952</v>
      </c>
      <c r="H1779" s="325">
        <v>44463</v>
      </c>
      <c r="I1779" s="325" t="s">
        <v>354</v>
      </c>
      <c r="J1779" s="316"/>
    </row>
    <row r="1780" spans="1:10" s="333" customFormat="1" ht="34.35" customHeight="1" x14ac:dyDescent="0.25">
      <c r="A1780" s="317" t="s">
        <v>10898</v>
      </c>
      <c r="B1780" s="322" t="s">
        <v>354</v>
      </c>
      <c r="C1780" s="322" t="s">
        <v>2018</v>
      </c>
      <c r="D1780" s="322" t="s">
        <v>10897</v>
      </c>
      <c r="E1780" s="417">
        <v>27750</v>
      </c>
      <c r="F1780" s="317" t="s">
        <v>5360</v>
      </c>
      <c r="G1780" s="322" t="s">
        <v>3952</v>
      </c>
      <c r="H1780" s="325">
        <v>44461</v>
      </c>
      <c r="I1780" s="325" t="s">
        <v>354</v>
      </c>
      <c r="J1780" s="316"/>
    </row>
    <row r="1781" spans="1:10" s="333" customFormat="1" ht="34.35" customHeight="1" x14ac:dyDescent="0.25">
      <c r="A1781" s="317" t="s">
        <v>10896</v>
      </c>
      <c r="B1781" s="322" t="s">
        <v>354</v>
      </c>
      <c r="C1781" s="322" t="s">
        <v>2018</v>
      </c>
      <c r="D1781" s="322" t="s">
        <v>10895</v>
      </c>
      <c r="E1781" s="417">
        <v>24000</v>
      </c>
      <c r="F1781" s="317" t="s">
        <v>10894</v>
      </c>
      <c r="G1781" s="322" t="s">
        <v>3952</v>
      </c>
      <c r="H1781" s="325">
        <v>44462</v>
      </c>
      <c r="I1781" s="325" t="s">
        <v>354</v>
      </c>
      <c r="J1781" s="316"/>
    </row>
    <row r="1782" spans="1:10" s="333" customFormat="1" ht="34.35" customHeight="1" x14ac:dyDescent="0.25">
      <c r="A1782" s="317" t="s">
        <v>10893</v>
      </c>
      <c r="B1782" s="322" t="s">
        <v>354</v>
      </c>
      <c r="C1782" s="322" t="s">
        <v>2018</v>
      </c>
      <c r="D1782" s="322" t="s">
        <v>10892</v>
      </c>
      <c r="E1782" s="417">
        <v>24000</v>
      </c>
      <c r="F1782" s="317" t="s">
        <v>10891</v>
      </c>
      <c r="G1782" s="322" t="s">
        <v>3952</v>
      </c>
      <c r="H1782" s="325">
        <v>44462</v>
      </c>
      <c r="I1782" s="325" t="s">
        <v>354</v>
      </c>
      <c r="J1782" s="316"/>
    </row>
    <row r="1783" spans="1:10" s="333" customFormat="1" ht="34.35" customHeight="1" x14ac:dyDescent="0.25">
      <c r="A1783" s="317" t="s">
        <v>10890</v>
      </c>
      <c r="B1783" s="322" t="s">
        <v>354</v>
      </c>
      <c r="C1783" s="322" t="s">
        <v>2018</v>
      </c>
      <c r="D1783" s="322" t="s">
        <v>10889</v>
      </c>
      <c r="E1783" s="417">
        <v>24000</v>
      </c>
      <c r="F1783" s="317" t="s">
        <v>10888</v>
      </c>
      <c r="G1783" s="322" t="s">
        <v>3952</v>
      </c>
      <c r="H1783" s="325">
        <v>44462</v>
      </c>
      <c r="I1783" s="325" t="s">
        <v>354</v>
      </c>
      <c r="J1783" s="316"/>
    </row>
    <row r="1784" spans="1:10" s="333" customFormat="1" ht="34.35" customHeight="1" x14ac:dyDescent="0.25">
      <c r="A1784" s="317" t="s">
        <v>10887</v>
      </c>
      <c r="B1784" s="322" t="s">
        <v>354</v>
      </c>
      <c r="C1784" s="322" t="s">
        <v>2018</v>
      </c>
      <c r="D1784" s="322" t="s">
        <v>10886</v>
      </c>
      <c r="E1784" s="417">
        <v>18000</v>
      </c>
      <c r="F1784" s="317" t="s">
        <v>10885</v>
      </c>
      <c r="G1784" s="322" t="s">
        <v>3952</v>
      </c>
      <c r="H1784" s="325">
        <v>44456</v>
      </c>
      <c r="I1784" s="325" t="s">
        <v>354</v>
      </c>
      <c r="J1784" s="316"/>
    </row>
    <row r="1785" spans="1:10" s="333" customFormat="1" ht="34.35" customHeight="1" x14ac:dyDescent="0.25">
      <c r="A1785" s="317" t="s">
        <v>10884</v>
      </c>
      <c r="B1785" s="322" t="s">
        <v>354</v>
      </c>
      <c r="C1785" s="322" t="s">
        <v>2018</v>
      </c>
      <c r="D1785" s="322" t="s">
        <v>10883</v>
      </c>
      <c r="E1785" s="417">
        <v>24000</v>
      </c>
      <c r="F1785" s="317" t="s">
        <v>10882</v>
      </c>
      <c r="G1785" s="322" t="s">
        <v>3952</v>
      </c>
      <c r="H1785" s="325">
        <v>44452</v>
      </c>
      <c r="I1785" s="325" t="s">
        <v>354</v>
      </c>
      <c r="J1785" s="316"/>
    </row>
    <row r="1786" spans="1:10" s="333" customFormat="1" ht="34.35" customHeight="1" x14ac:dyDescent="0.25">
      <c r="A1786" s="317" t="s">
        <v>10881</v>
      </c>
      <c r="B1786" s="322" t="s">
        <v>354</v>
      </c>
      <c r="C1786" s="322" t="s">
        <v>2018</v>
      </c>
      <c r="D1786" s="322" t="s">
        <v>10880</v>
      </c>
      <c r="E1786" s="417">
        <v>18000</v>
      </c>
      <c r="F1786" s="317" t="s">
        <v>10879</v>
      </c>
      <c r="G1786" s="322" t="s">
        <v>3952</v>
      </c>
      <c r="H1786" s="325">
        <v>44452</v>
      </c>
      <c r="I1786" s="325" t="s">
        <v>354</v>
      </c>
      <c r="J1786" s="316"/>
    </row>
    <row r="1787" spans="1:10" s="333" customFormat="1" ht="34.35" customHeight="1" x14ac:dyDescent="0.25">
      <c r="A1787" s="317" t="s">
        <v>10878</v>
      </c>
      <c r="B1787" s="322" t="s">
        <v>354</v>
      </c>
      <c r="C1787" s="322" t="s">
        <v>2018</v>
      </c>
      <c r="D1787" s="322" t="s">
        <v>10877</v>
      </c>
      <c r="E1787" s="417">
        <v>34000</v>
      </c>
      <c r="F1787" s="317" t="s">
        <v>5330</v>
      </c>
      <c r="G1787" s="322" t="s">
        <v>3952</v>
      </c>
      <c r="H1787" s="325">
        <v>44452</v>
      </c>
      <c r="I1787" s="325" t="s">
        <v>354</v>
      </c>
      <c r="J1787" s="316"/>
    </row>
    <row r="1788" spans="1:10" s="333" customFormat="1" ht="34.35" customHeight="1" x14ac:dyDescent="0.25">
      <c r="A1788" s="317" t="s">
        <v>10876</v>
      </c>
      <c r="B1788" s="322" t="s">
        <v>354</v>
      </c>
      <c r="C1788" s="322" t="s">
        <v>2018</v>
      </c>
      <c r="D1788" s="322" t="s">
        <v>10875</v>
      </c>
      <c r="E1788" s="417">
        <v>18000</v>
      </c>
      <c r="F1788" s="317" t="s">
        <v>5086</v>
      </c>
      <c r="G1788" s="322" t="s">
        <v>3952</v>
      </c>
      <c r="H1788" s="325">
        <v>44452</v>
      </c>
      <c r="I1788" s="325" t="s">
        <v>354</v>
      </c>
      <c r="J1788" s="316"/>
    </row>
    <row r="1789" spans="1:10" s="333" customFormat="1" ht="34.35" customHeight="1" x14ac:dyDescent="0.25">
      <c r="A1789" s="317" t="s">
        <v>10874</v>
      </c>
      <c r="B1789" s="322" t="s">
        <v>354</v>
      </c>
      <c r="C1789" s="322" t="s">
        <v>2018</v>
      </c>
      <c r="D1789" s="322" t="s">
        <v>10873</v>
      </c>
      <c r="E1789" s="417">
        <v>18000</v>
      </c>
      <c r="F1789" s="317" t="s">
        <v>10872</v>
      </c>
      <c r="G1789" s="322" t="s">
        <v>3952</v>
      </c>
      <c r="H1789" s="325">
        <v>44455</v>
      </c>
      <c r="I1789" s="325" t="s">
        <v>354</v>
      </c>
      <c r="J1789" s="316"/>
    </row>
    <row r="1790" spans="1:10" s="333" customFormat="1" ht="34.35" customHeight="1" x14ac:dyDescent="0.25">
      <c r="A1790" s="317" t="s">
        <v>10871</v>
      </c>
      <c r="B1790" s="322" t="s">
        <v>354</v>
      </c>
      <c r="C1790" s="322" t="s">
        <v>2018</v>
      </c>
      <c r="D1790" s="322" t="s">
        <v>10870</v>
      </c>
      <c r="E1790" s="417">
        <v>18000</v>
      </c>
      <c r="F1790" s="317" t="s">
        <v>5079</v>
      </c>
      <c r="G1790" s="322" t="s">
        <v>3952</v>
      </c>
      <c r="H1790" s="325">
        <v>44455</v>
      </c>
      <c r="I1790" s="325" t="s">
        <v>354</v>
      </c>
      <c r="J1790" s="316"/>
    </row>
    <row r="1791" spans="1:10" s="333" customFormat="1" ht="34.35" customHeight="1" x14ac:dyDescent="0.25">
      <c r="A1791" s="317" t="s">
        <v>10869</v>
      </c>
      <c r="B1791" s="322" t="s">
        <v>354</v>
      </c>
      <c r="C1791" s="322" t="s">
        <v>2018</v>
      </c>
      <c r="D1791" s="322" t="s">
        <v>10868</v>
      </c>
      <c r="E1791" s="417">
        <v>18000</v>
      </c>
      <c r="F1791" s="317" t="s">
        <v>5076</v>
      </c>
      <c r="G1791" s="322" t="s">
        <v>3952</v>
      </c>
      <c r="H1791" s="325">
        <v>44455</v>
      </c>
      <c r="I1791" s="325" t="s">
        <v>354</v>
      </c>
      <c r="J1791" s="316"/>
    </row>
    <row r="1792" spans="1:10" s="333" customFormat="1" ht="34.35" customHeight="1" x14ac:dyDescent="0.25">
      <c r="A1792" s="317" t="s">
        <v>10867</v>
      </c>
      <c r="B1792" s="322" t="s">
        <v>354</v>
      </c>
      <c r="C1792" s="322" t="s">
        <v>2018</v>
      </c>
      <c r="D1792" s="322" t="s">
        <v>10866</v>
      </c>
      <c r="E1792" s="417">
        <v>34000</v>
      </c>
      <c r="F1792" s="317" t="s">
        <v>5073</v>
      </c>
      <c r="G1792" s="322" t="s">
        <v>3952</v>
      </c>
      <c r="H1792" s="325">
        <v>44446</v>
      </c>
      <c r="I1792" s="325" t="s">
        <v>354</v>
      </c>
      <c r="J1792" s="316"/>
    </row>
    <row r="1793" spans="1:10" s="333" customFormat="1" ht="34.35" customHeight="1" x14ac:dyDescent="0.25">
      <c r="A1793" s="317" t="s">
        <v>10865</v>
      </c>
      <c r="B1793" s="322" t="s">
        <v>354</v>
      </c>
      <c r="C1793" s="322" t="s">
        <v>2018</v>
      </c>
      <c r="D1793" s="322" t="s">
        <v>10864</v>
      </c>
      <c r="E1793" s="417">
        <v>24000</v>
      </c>
      <c r="F1793" s="317" t="s">
        <v>5070</v>
      </c>
      <c r="G1793" s="322" t="s">
        <v>3952</v>
      </c>
      <c r="H1793" s="325">
        <v>44448</v>
      </c>
      <c r="I1793" s="325" t="s">
        <v>354</v>
      </c>
      <c r="J1793" s="316"/>
    </row>
    <row r="1794" spans="1:10" s="333" customFormat="1" ht="34.35" customHeight="1" x14ac:dyDescent="0.25">
      <c r="A1794" s="317" t="s">
        <v>10863</v>
      </c>
      <c r="B1794" s="322" t="s">
        <v>354</v>
      </c>
      <c r="C1794" s="322" t="s">
        <v>2018</v>
      </c>
      <c r="D1794" s="322" t="s">
        <v>10862</v>
      </c>
      <c r="E1794" s="417">
        <v>18000</v>
      </c>
      <c r="F1794" s="317" t="s">
        <v>10861</v>
      </c>
      <c r="G1794" s="322" t="s">
        <v>3952</v>
      </c>
      <c r="H1794" s="325">
        <v>44456</v>
      </c>
      <c r="I1794" s="325" t="s">
        <v>354</v>
      </c>
      <c r="J1794" s="316"/>
    </row>
    <row r="1795" spans="1:10" s="333" customFormat="1" ht="34.35" customHeight="1" x14ac:dyDescent="0.25">
      <c r="A1795" s="317" t="s">
        <v>10860</v>
      </c>
      <c r="B1795" s="322" t="s">
        <v>354</v>
      </c>
      <c r="C1795" s="322" t="s">
        <v>2018</v>
      </c>
      <c r="D1795" s="322" t="s">
        <v>10859</v>
      </c>
      <c r="E1795" s="417">
        <v>24000</v>
      </c>
      <c r="F1795" s="317" t="s">
        <v>5067</v>
      </c>
      <c r="G1795" s="322" t="s">
        <v>3952</v>
      </c>
      <c r="H1795" s="325">
        <v>44452</v>
      </c>
      <c r="I1795" s="325" t="s">
        <v>354</v>
      </c>
      <c r="J1795" s="316"/>
    </row>
    <row r="1796" spans="1:10" s="333" customFormat="1" ht="34.35" customHeight="1" x14ac:dyDescent="0.25">
      <c r="A1796" s="317" t="s">
        <v>10858</v>
      </c>
      <c r="B1796" s="322" t="s">
        <v>354</v>
      </c>
      <c r="C1796" s="322" t="s">
        <v>2018</v>
      </c>
      <c r="D1796" s="322" t="s">
        <v>10857</v>
      </c>
      <c r="E1796" s="417">
        <v>24000</v>
      </c>
      <c r="F1796" s="317" t="s">
        <v>5064</v>
      </c>
      <c r="G1796" s="322" t="s">
        <v>3952</v>
      </c>
      <c r="H1796" s="325">
        <v>44449</v>
      </c>
      <c r="I1796" s="325" t="s">
        <v>354</v>
      </c>
      <c r="J1796" s="316"/>
    </row>
    <row r="1797" spans="1:10" s="333" customFormat="1" ht="34.35" customHeight="1" x14ac:dyDescent="0.25">
      <c r="A1797" s="317" t="s">
        <v>10856</v>
      </c>
      <c r="B1797" s="322" t="s">
        <v>354</v>
      </c>
      <c r="C1797" s="322" t="s">
        <v>2018</v>
      </c>
      <c r="D1797" s="322" t="s">
        <v>10855</v>
      </c>
      <c r="E1797" s="417">
        <v>18000</v>
      </c>
      <c r="F1797" s="317" t="s">
        <v>5055</v>
      </c>
      <c r="G1797" s="322" t="s">
        <v>3952</v>
      </c>
      <c r="H1797" s="325">
        <v>44462</v>
      </c>
      <c r="I1797" s="325" t="s">
        <v>354</v>
      </c>
      <c r="J1797" s="316"/>
    </row>
    <row r="1798" spans="1:10" s="333" customFormat="1" ht="34.35" customHeight="1" x14ac:dyDescent="0.25">
      <c r="A1798" s="317" t="s">
        <v>10854</v>
      </c>
      <c r="B1798" s="322" t="s">
        <v>354</v>
      </c>
      <c r="C1798" s="322" t="s">
        <v>2018</v>
      </c>
      <c r="D1798" s="322" t="s">
        <v>10853</v>
      </c>
      <c r="E1798" s="417">
        <v>18000</v>
      </c>
      <c r="F1798" s="317" t="s">
        <v>10852</v>
      </c>
      <c r="G1798" s="322" t="s">
        <v>3952</v>
      </c>
      <c r="H1798" s="325">
        <v>44464</v>
      </c>
      <c r="I1798" s="325" t="s">
        <v>354</v>
      </c>
      <c r="J1798" s="316"/>
    </row>
    <row r="1799" spans="1:10" s="333" customFormat="1" ht="34.35" customHeight="1" x14ac:dyDescent="0.25">
      <c r="A1799" s="317" t="s">
        <v>10851</v>
      </c>
      <c r="B1799" s="322" t="s">
        <v>354</v>
      </c>
      <c r="C1799" s="322" t="s">
        <v>2018</v>
      </c>
      <c r="D1799" s="322" t="s">
        <v>10850</v>
      </c>
      <c r="E1799" s="417">
        <v>24000</v>
      </c>
      <c r="F1799" s="317" t="s">
        <v>5027</v>
      </c>
      <c r="G1799" s="322" t="s">
        <v>3952</v>
      </c>
      <c r="H1799" s="325">
        <v>44459</v>
      </c>
      <c r="I1799" s="325" t="s">
        <v>354</v>
      </c>
      <c r="J1799" s="316"/>
    </row>
    <row r="1800" spans="1:10" s="333" customFormat="1" ht="34.35" customHeight="1" x14ac:dyDescent="0.25">
      <c r="A1800" s="317" t="s">
        <v>10849</v>
      </c>
      <c r="B1800" s="322" t="s">
        <v>354</v>
      </c>
      <c r="C1800" s="322" t="s">
        <v>2018</v>
      </c>
      <c r="D1800" s="322" t="s">
        <v>10848</v>
      </c>
      <c r="E1800" s="417">
        <v>24000</v>
      </c>
      <c r="F1800" s="317" t="s">
        <v>5012</v>
      </c>
      <c r="G1800" s="322" t="s">
        <v>3952</v>
      </c>
      <c r="H1800" s="325">
        <v>44461</v>
      </c>
      <c r="I1800" s="325" t="s">
        <v>354</v>
      </c>
      <c r="J1800" s="316"/>
    </row>
    <row r="1801" spans="1:10" s="333" customFormat="1" ht="34.35" customHeight="1" x14ac:dyDescent="0.25">
      <c r="A1801" s="317" t="s">
        <v>10847</v>
      </c>
      <c r="B1801" s="322" t="s">
        <v>354</v>
      </c>
      <c r="C1801" s="322" t="s">
        <v>2018</v>
      </c>
      <c r="D1801" s="322" t="s">
        <v>10846</v>
      </c>
      <c r="E1801" s="417">
        <v>30000</v>
      </c>
      <c r="F1801" s="317" t="s">
        <v>10845</v>
      </c>
      <c r="G1801" s="322" t="s">
        <v>3952</v>
      </c>
      <c r="H1801" s="325">
        <v>44456</v>
      </c>
      <c r="I1801" s="325" t="s">
        <v>354</v>
      </c>
      <c r="J1801" s="316"/>
    </row>
    <row r="1802" spans="1:10" s="333" customFormat="1" ht="34.35" customHeight="1" x14ac:dyDescent="0.25">
      <c r="A1802" s="317" t="s">
        <v>10844</v>
      </c>
      <c r="B1802" s="322" t="s">
        <v>354</v>
      </c>
      <c r="C1802" s="322" t="s">
        <v>2018</v>
      </c>
      <c r="D1802" s="322" t="s">
        <v>10843</v>
      </c>
      <c r="E1802" s="417">
        <v>24000</v>
      </c>
      <c r="F1802" s="317" t="s">
        <v>10842</v>
      </c>
      <c r="G1802" s="322" t="s">
        <v>3952</v>
      </c>
      <c r="H1802" s="325">
        <v>44460</v>
      </c>
      <c r="I1802" s="325" t="s">
        <v>354</v>
      </c>
      <c r="J1802" s="316"/>
    </row>
    <row r="1803" spans="1:10" s="333" customFormat="1" ht="34.35" customHeight="1" x14ac:dyDescent="0.25">
      <c r="A1803" s="317" t="s">
        <v>10841</v>
      </c>
      <c r="B1803" s="322" t="s">
        <v>354</v>
      </c>
      <c r="C1803" s="322" t="s">
        <v>2018</v>
      </c>
      <c r="D1803" s="322" t="s">
        <v>10840</v>
      </c>
      <c r="E1803" s="417">
        <v>24000</v>
      </c>
      <c r="F1803" s="317" t="s">
        <v>10839</v>
      </c>
      <c r="G1803" s="322" t="s">
        <v>3952</v>
      </c>
      <c r="H1803" s="325">
        <v>44462</v>
      </c>
      <c r="I1803" s="325" t="s">
        <v>354</v>
      </c>
      <c r="J1803" s="316"/>
    </row>
    <row r="1804" spans="1:10" s="333" customFormat="1" ht="34.35" customHeight="1" x14ac:dyDescent="0.25">
      <c r="A1804" s="317" t="s">
        <v>10838</v>
      </c>
      <c r="B1804" s="322" t="s">
        <v>354</v>
      </c>
      <c r="C1804" s="322" t="s">
        <v>2018</v>
      </c>
      <c r="D1804" s="322" t="s">
        <v>10837</v>
      </c>
      <c r="E1804" s="417">
        <v>28000</v>
      </c>
      <c r="F1804" s="317" t="s">
        <v>4985</v>
      </c>
      <c r="G1804" s="322" t="s">
        <v>3952</v>
      </c>
      <c r="H1804" s="325">
        <v>44449</v>
      </c>
      <c r="I1804" s="325" t="s">
        <v>354</v>
      </c>
      <c r="J1804" s="316"/>
    </row>
    <row r="1805" spans="1:10" s="333" customFormat="1" ht="34.35" customHeight="1" x14ac:dyDescent="0.25">
      <c r="A1805" s="317" t="s">
        <v>10836</v>
      </c>
      <c r="B1805" s="322" t="s">
        <v>354</v>
      </c>
      <c r="C1805" s="322" t="s">
        <v>2018</v>
      </c>
      <c r="D1805" s="322" t="s">
        <v>10835</v>
      </c>
      <c r="E1805" s="417">
        <v>18000</v>
      </c>
      <c r="F1805" s="317" t="s">
        <v>4982</v>
      </c>
      <c r="G1805" s="322" t="s">
        <v>3952</v>
      </c>
      <c r="H1805" s="325">
        <v>44449</v>
      </c>
      <c r="I1805" s="325" t="s">
        <v>354</v>
      </c>
      <c r="J1805" s="316"/>
    </row>
    <row r="1806" spans="1:10" s="333" customFormat="1" ht="34.35" customHeight="1" x14ac:dyDescent="0.25">
      <c r="A1806" s="317" t="s">
        <v>10834</v>
      </c>
      <c r="B1806" s="322" t="s">
        <v>354</v>
      </c>
      <c r="C1806" s="322" t="s">
        <v>2018</v>
      </c>
      <c r="D1806" s="322" t="s">
        <v>10833</v>
      </c>
      <c r="E1806" s="417">
        <v>18000</v>
      </c>
      <c r="F1806" s="317" t="s">
        <v>4567</v>
      </c>
      <c r="G1806" s="322" t="s">
        <v>3952</v>
      </c>
      <c r="H1806" s="325">
        <v>44440</v>
      </c>
      <c r="I1806" s="325" t="s">
        <v>354</v>
      </c>
      <c r="J1806" s="316"/>
    </row>
    <row r="1807" spans="1:10" s="333" customFormat="1" ht="34.35" customHeight="1" x14ac:dyDescent="0.25">
      <c r="A1807" s="317" t="s">
        <v>10832</v>
      </c>
      <c r="B1807" s="322" t="s">
        <v>354</v>
      </c>
      <c r="C1807" s="322" t="s">
        <v>2018</v>
      </c>
      <c r="D1807" s="322" t="s">
        <v>10831</v>
      </c>
      <c r="E1807" s="417">
        <v>24000</v>
      </c>
      <c r="F1807" s="317" t="s">
        <v>4976</v>
      </c>
      <c r="G1807" s="322" t="s">
        <v>3952</v>
      </c>
      <c r="H1807" s="325">
        <v>44449</v>
      </c>
      <c r="I1807" s="325" t="s">
        <v>354</v>
      </c>
      <c r="J1807" s="316"/>
    </row>
    <row r="1808" spans="1:10" s="333" customFormat="1" ht="34.35" customHeight="1" x14ac:dyDescent="0.25">
      <c r="A1808" s="317" t="s">
        <v>10830</v>
      </c>
      <c r="B1808" s="322" t="s">
        <v>354</v>
      </c>
      <c r="C1808" s="322" t="s">
        <v>2018</v>
      </c>
      <c r="D1808" s="322" t="s">
        <v>10829</v>
      </c>
      <c r="E1808" s="417">
        <v>24000</v>
      </c>
      <c r="F1808" s="317" t="s">
        <v>4970</v>
      </c>
      <c r="G1808" s="322" t="s">
        <v>3952</v>
      </c>
      <c r="H1808" s="325">
        <v>44453</v>
      </c>
      <c r="I1808" s="325" t="s">
        <v>354</v>
      </c>
      <c r="J1808" s="316"/>
    </row>
    <row r="1809" spans="1:10" s="333" customFormat="1" ht="34.35" customHeight="1" x14ac:dyDescent="0.25">
      <c r="A1809" s="317" t="s">
        <v>10828</v>
      </c>
      <c r="B1809" s="322" t="s">
        <v>354</v>
      </c>
      <c r="C1809" s="322" t="s">
        <v>2018</v>
      </c>
      <c r="D1809" s="322" t="s">
        <v>10827</v>
      </c>
      <c r="E1809" s="417">
        <v>24000</v>
      </c>
      <c r="F1809" s="317" t="s">
        <v>4955</v>
      </c>
      <c r="G1809" s="322" t="s">
        <v>3952</v>
      </c>
      <c r="H1809" s="325">
        <v>44456</v>
      </c>
      <c r="I1809" s="325" t="s">
        <v>354</v>
      </c>
      <c r="J1809" s="316"/>
    </row>
    <row r="1810" spans="1:10" s="333" customFormat="1" ht="34.35" customHeight="1" x14ac:dyDescent="0.25">
      <c r="A1810" s="317" t="s">
        <v>10826</v>
      </c>
      <c r="B1810" s="322" t="s">
        <v>354</v>
      </c>
      <c r="C1810" s="322" t="s">
        <v>2018</v>
      </c>
      <c r="D1810" s="322" t="s">
        <v>10825</v>
      </c>
      <c r="E1810" s="417">
        <v>24000</v>
      </c>
      <c r="F1810" s="317" t="s">
        <v>10824</v>
      </c>
      <c r="G1810" s="322" t="s">
        <v>3952</v>
      </c>
      <c r="H1810" s="325">
        <v>44459</v>
      </c>
      <c r="I1810" s="325" t="s">
        <v>354</v>
      </c>
      <c r="J1810" s="316"/>
    </row>
    <row r="1811" spans="1:10" s="333" customFormat="1" ht="34.35" customHeight="1" x14ac:dyDescent="0.25">
      <c r="A1811" s="317" t="s">
        <v>10823</v>
      </c>
      <c r="B1811" s="322" t="s">
        <v>354</v>
      </c>
      <c r="C1811" s="322" t="s">
        <v>2018</v>
      </c>
      <c r="D1811" s="322" t="s">
        <v>10822</v>
      </c>
      <c r="E1811" s="417">
        <v>32000</v>
      </c>
      <c r="F1811" s="317" t="s">
        <v>4934</v>
      </c>
      <c r="G1811" s="322" t="s">
        <v>3952</v>
      </c>
      <c r="H1811" s="325">
        <v>44460</v>
      </c>
      <c r="I1811" s="325" t="s">
        <v>354</v>
      </c>
      <c r="J1811" s="316"/>
    </row>
    <row r="1812" spans="1:10" s="333" customFormat="1" ht="34.35" customHeight="1" x14ac:dyDescent="0.25">
      <c r="A1812" s="317" t="s">
        <v>10821</v>
      </c>
      <c r="B1812" s="322" t="s">
        <v>354</v>
      </c>
      <c r="C1812" s="322" t="s">
        <v>2018</v>
      </c>
      <c r="D1812" s="322" t="s">
        <v>10820</v>
      </c>
      <c r="E1812" s="417">
        <v>18000</v>
      </c>
      <c r="F1812" s="317" t="s">
        <v>4931</v>
      </c>
      <c r="G1812" s="322" t="s">
        <v>3952</v>
      </c>
      <c r="H1812" s="325">
        <v>44452</v>
      </c>
      <c r="I1812" s="325" t="s">
        <v>354</v>
      </c>
      <c r="J1812" s="316"/>
    </row>
    <row r="1813" spans="1:10" s="333" customFormat="1" ht="34.35" customHeight="1" x14ac:dyDescent="0.25">
      <c r="A1813" s="317" t="s">
        <v>10819</v>
      </c>
      <c r="B1813" s="322" t="s">
        <v>354</v>
      </c>
      <c r="C1813" s="322" t="s">
        <v>2018</v>
      </c>
      <c r="D1813" s="322" t="s">
        <v>10818</v>
      </c>
      <c r="E1813" s="417">
        <v>24000</v>
      </c>
      <c r="F1813" s="317" t="s">
        <v>4928</v>
      </c>
      <c r="G1813" s="322" t="s">
        <v>3952</v>
      </c>
      <c r="H1813" s="325">
        <v>44449</v>
      </c>
      <c r="I1813" s="325" t="s">
        <v>354</v>
      </c>
      <c r="J1813" s="316"/>
    </row>
    <row r="1814" spans="1:10" s="333" customFormat="1" ht="34.35" customHeight="1" x14ac:dyDescent="0.25">
      <c r="A1814" s="317" t="s">
        <v>10817</v>
      </c>
      <c r="B1814" s="322" t="s">
        <v>354</v>
      </c>
      <c r="C1814" s="322" t="s">
        <v>2018</v>
      </c>
      <c r="D1814" s="322" t="s">
        <v>10816</v>
      </c>
      <c r="E1814" s="417">
        <v>24000</v>
      </c>
      <c r="F1814" s="317" t="s">
        <v>4925</v>
      </c>
      <c r="G1814" s="322" t="s">
        <v>3952</v>
      </c>
      <c r="H1814" s="325">
        <v>44455</v>
      </c>
      <c r="I1814" s="325" t="s">
        <v>354</v>
      </c>
      <c r="J1814" s="316"/>
    </row>
    <row r="1815" spans="1:10" s="333" customFormat="1" ht="34.35" customHeight="1" x14ac:dyDescent="0.25">
      <c r="A1815" s="317" t="s">
        <v>10815</v>
      </c>
      <c r="B1815" s="322" t="s">
        <v>354</v>
      </c>
      <c r="C1815" s="322" t="s">
        <v>2018</v>
      </c>
      <c r="D1815" s="322" t="s">
        <v>10814</v>
      </c>
      <c r="E1815" s="417">
        <v>24000</v>
      </c>
      <c r="F1815" s="317" t="s">
        <v>10813</v>
      </c>
      <c r="G1815" s="322" t="s">
        <v>3952</v>
      </c>
      <c r="H1815" s="325">
        <v>44462</v>
      </c>
      <c r="I1815" s="325" t="s">
        <v>354</v>
      </c>
      <c r="J1815" s="316"/>
    </row>
    <row r="1816" spans="1:10" s="333" customFormat="1" ht="34.35" customHeight="1" x14ac:dyDescent="0.25">
      <c r="A1816" s="317" t="s">
        <v>10812</v>
      </c>
      <c r="B1816" s="322" t="s">
        <v>354</v>
      </c>
      <c r="C1816" s="322" t="s">
        <v>2018</v>
      </c>
      <c r="D1816" s="322" t="s">
        <v>10811</v>
      </c>
      <c r="E1816" s="417">
        <v>24000</v>
      </c>
      <c r="F1816" s="317" t="s">
        <v>10810</v>
      </c>
      <c r="G1816" s="322" t="s">
        <v>3952</v>
      </c>
      <c r="H1816" s="325">
        <v>44449</v>
      </c>
      <c r="I1816" s="325" t="s">
        <v>354</v>
      </c>
      <c r="J1816" s="316"/>
    </row>
    <row r="1817" spans="1:10" s="333" customFormat="1" ht="34.35" customHeight="1" x14ac:dyDescent="0.25">
      <c r="A1817" s="317" t="s">
        <v>10809</v>
      </c>
      <c r="B1817" s="322" t="s">
        <v>354</v>
      </c>
      <c r="C1817" s="322" t="s">
        <v>2018</v>
      </c>
      <c r="D1817" s="322" t="s">
        <v>10808</v>
      </c>
      <c r="E1817" s="417">
        <v>18000</v>
      </c>
      <c r="F1817" s="317" t="s">
        <v>10807</v>
      </c>
      <c r="G1817" s="322" t="s">
        <v>3952</v>
      </c>
      <c r="H1817" s="325">
        <v>44466</v>
      </c>
      <c r="I1817" s="325" t="s">
        <v>354</v>
      </c>
      <c r="J1817" s="316"/>
    </row>
    <row r="1818" spans="1:10" s="333" customFormat="1" ht="34.35" customHeight="1" x14ac:dyDescent="0.25">
      <c r="A1818" s="317" t="s">
        <v>10806</v>
      </c>
      <c r="B1818" s="322" t="s">
        <v>354</v>
      </c>
      <c r="C1818" s="322" t="s">
        <v>2018</v>
      </c>
      <c r="D1818" s="322" t="s">
        <v>10805</v>
      </c>
      <c r="E1818" s="417">
        <v>24000</v>
      </c>
      <c r="F1818" s="317" t="s">
        <v>4916</v>
      </c>
      <c r="G1818" s="322" t="s">
        <v>3952</v>
      </c>
      <c r="H1818" s="325">
        <v>44453</v>
      </c>
      <c r="I1818" s="325" t="s">
        <v>354</v>
      </c>
      <c r="J1818" s="316"/>
    </row>
    <row r="1819" spans="1:10" s="333" customFormat="1" ht="34.35" customHeight="1" x14ac:dyDescent="0.25">
      <c r="A1819" s="317" t="s">
        <v>10804</v>
      </c>
      <c r="B1819" s="322" t="s">
        <v>354</v>
      </c>
      <c r="C1819" s="322" t="s">
        <v>2018</v>
      </c>
      <c r="D1819" s="322" t="s">
        <v>10803</v>
      </c>
      <c r="E1819" s="417">
        <v>18000</v>
      </c>
      <c r="F1819" s="317" t="s">
        <v>4913</v>
      </c>
      <c r="G1819" s="322" t="s">
        <v>3952</v>
      </c>
      <c r="H1819" s="325">
        <v>44452</v>
      </c>
      <c r="I1819" s="325" t="s">
        <v>354</v>
      </c>
      <c r="J1819" s="316"/>
    </row>
    <row r="1820" spans="1:10" s="333" customFormat="1" ht="34.35" customHeight="1" x14ac:dyDescent="0.25">
      <c r="A1820" s="317" t="s">
        <v>10802</v>
      </c>
      <c r="B1820" s="322" t="s">
        <v>354</v>
      </c>
      <c r="C1820" s="322" t="s">
        <v>2018</v>
      </c>
      <c r="D1820" s="322" t="s">
        <v>10801</v>
      </c>
      <c r="E1820" s="417">
        <v>18000</v>
      </c>
      <c r="F1820" s="317" t="s">
        <v>10800</v>
      </c>
      <c r="G1820" s="322" t="s">
        <v>3952</v>
      </c>
      <c r="H1820" s="325">
        <v>44459</v>
      </c>
      <c r="I1820" s="325" t="s">
        <v>354</v>
      </c>
      <c r="J1820" s="316"/>
    </row>
    <row r="1821" spans="1:10" s="333" customFormat="1" ht="34.35" customHeight="1" x14ac:dyDescent="0.25">
      <c r="A1821" s="317" t="s">
        <v>10799</v>
      </c>
      <c r="B1821" s="322" t="s">
        <v>354</v>
      </c>
      <c r="C1821" s="322" t="s">
        <v>2018</v>
      </c>
      <c r="D1821" s="322" t="s">
        <v>10798</v>
      </c>
      <c r="E1821" s="417">
        <v>18000</v>
      </c>
      <c r="F1821" s="317" t="s">
        <v>4910</v>
      </c>
      <c r="G1821" s="322" t="s">
        <v>3952</v>
      </c>
      <c r="H1821" s="325">
        <v>44463</v>
      </c>
      <c r="I1821" s="325" t="s">
        <v>354</v>
      </c>
      <c r="J1821" s="316"/>
    </row>
    <row r="1822" spans="1:10" s="333" customFormat="1" ht="34.35" customHeight="1" x14ac:dyDescent="0.25">
      <c r="A1822" s="317" t="s">
        <v>10797</v>
      </c>
      <c r="B1822" s="322" t="s">
        <v>354</v>
      </c>
      <c r="C1822" s="322" t="s">
        <v>2018</v>
      </c>
      <c r="D1822" s="322" t="s">
        <v>10796</v>
      </c>
      <c r="E1822" s="417">
        <v>18000</v>
      </c>
      <c r="F1822" s="317" t="s">
        <v>4907</v>
      </c>
      <c r="G1822" s="322" t="s">
        <v>3952</v>
      </c>
      <c r="H1822" s="325">
        <v>44462</v>
      </c>
      <c r="I1822" s="325" t="s">
        <v>354</v>
      </c>
      <c r="J1822" s="316"/>
    </row>
    <row r="1823" spans="1:10" s="333" customFormat="1" ht="34.35" customHeight="1" x14ac:dyDescent="0.25">
      <c r="A1823" s="317" t="s">
        <v>10795</v>
      </c>
      <c r="B1823" s="322" t="s">
        <v>354</v>
      </c>
      <c r="C1823" s="322" t="s">
        <v>2018</v>
      </c>
      <c r="D1823" s="322" t="s">
        <v>10794</v>
      </c>
      <c r="E1823" s="417">
        <v>18000</v>
      </c>
      <c r="F1823" s="317" t="s">
        <v>10793</v>
      </c>
      <c r="G1823" s="322" t="s">
        <v>3952</v>
      </c>
      <c r="H1823" s="325">
        <v>44464</v>
      </c>
      <c r="I1823" s="325" t="s">
        <v>354</v>
      </c>
      <c r="J1823" s="316"/>
    </row>
    <row r="1824" spans="1:10" s="333" customFormat="1" ht="34.35" customHeight="1" x14ac:dyDescent="0.25">
      <c r="A1824" s="317" t="s">
        <v>10792</v>
      </c>
      <c r="B1824" s="322" t="s">
        <v>354</v>
      </c>
      <c r="C1824" s="322" t="s">
        <v>2018</v>
      </c>
      <c r="D1824" s="322" t="s">
        <v>10791</v>
      </c>
      <c r="E1824" s="417">
        <v>24000</v>
      </c>
      <c r="F1824" s="317" t="s">
        <v>4901</v>
      </c>
      <c r="G1824" s="322" t="s">
        <v>3952</v>
      </c>
      <c r="H1824" s="325">
        <v>44462</v>
      </c>
      <c r="I1824" s="325" t="s">
        <v>354</v>
      </c>
      <c r="J1824" s="316"/>
    </row>
    <row r="1825" spans="1:10" s="333" customFormat="1" ht="34.35" customHeight="1" x14ac:dyDescent="0.25">
      <c r="A1825" s="317" t="s">
        <v>10790</v>
      </c>
      <c r="B1825" s="322" t="s">
        <v>354</v>
      </c>
      <c r="C1825" s="322" t="s">
        <v>2018</v>
      </c>
      <c r="D1825" s="322" t="s">
        <v>10789</v>
      </c>
      <c r="E1825" s="417">
        <v>18000</v>
      </c>
      <c r="F1825" s="317" t="s">
        <v>4898</v>
      </c>
      <c r="G1825" s="322" t="s">
        <v>3952</v>
      </c>
      <c r="H1825" s="325">
        <v>44453</v>
      </c>
      <c r="I1825" s="325" t="s">
        <v>354</v>
      </c>
      <c r="J1825" s="316"/>
    </row>
    <row r="1826" spans="1:10" s="333" customFormat="1" ht="34.35" customHeight="1" x14ac:dyDescent="0.25">
      <c r="A1826" s="317" t="s">
        <v>10788</v>
      </c>
      <c r="B1826" s="322" t="s">
        <v>354</v>
      </c>
      <c r="C1826" s="322" t="s">
        <v>2018</v>
      </c>
      <c r="D1826" s="322" t="s">
        <v>10787</v>
      </c>
      <c r="E1826" s="417">
        <v>24000</v>
      </c>
      <c r="F1826" s="317" t="s">
        <v>4893</v>
      </c>
      <c r="G1826" s="322" t="s">
        <v>3952</v>
      </c>
      <c r="H1826" s="325">
        <v>44446</v>
      </c>
      <c r="I1826" s="325" t="s">
        <v>354</v>
      </c>
      <c r="J1826" s="316"/>
    </row>
    <row r="1827" spans="1:10" s="333" customFormat="1" ht="34.35" customHeight="1" x14ac:dyDescent="0.25">
      <c r="A1827" s="317" t="s">
        <v>10786</v>
      </c>
      <c r="B1827" s="322" t="s">
        <v>354</v>
      </c>
      <c r="C1827" s="322" t="s">
        <v>2018</v>
      </c>
      <c r="D1827" s="322" t="s">
        <v>10785</v>
      </c>
      <c r="E1827" s="417">
        <v>18000</v>
      </c>
      <c r="F1827" s="317" t="s">
        <v>4887</v>
      </c>
      <c r="G1827" s="322" t="s">
        <v>3952</v>
      </c>
      <c r="H1827" s="325">
        <v>44464</v>
      </c>
      <c r="I1827" s="325" t="s">
        <v>354</v>
      </c>
      <c r="J1827" s="316"/>
    </row>
    <row r="1828" spans="1:10" s="333" customFormat="1" ht="34.35" customHeight="1" x14ac:dyDescent="0.25">
      <c r="A1828" s="317" t="s">
        <v>10784</v>
      </c>
      <c r="B1828" s="322" t="s">
        <v>354</v>
      </c>
      <c r="C1828" s="322" t="s">
        <v>2018</v>
      </c>
      <c r="D1828" s="322" t="s">
        <v>10783</v>
      </c>
      <c r="E1828" s="417">
        <v>24000</v>
      </c>
      <c r="F1828" s="317" t="s">
        <v>4878</v>
      </c>
      <c r="G1828" s="322" t="s">
        <v>3952</v>
      </c>
      <c r="H1828" s="325">
        <v>44460</v>
      </c>
      <c r="I1828" s="325" t="s">
        <v>354</v>
      </c>
      <c r="J1828" s="316"/>
    </row>
    <row r="1829" spans="1:10" s="333" customFormat="1" ht="34.35" customHeight="1" x14ac:dyDescent="0.25">
      <c r="A1829" s="317" t="s">
        <v>10782</v>
      </c>
      <c r="B1829" s="322" t="s">
        <v>354</v>
      </c>
      <c r="C1829" s="322" t="s">
        <v>2018</v>
      </c>
      <c r="D1829" s="322" t="s">
        <v>10781</v>
      </c>
      <c r="E1829" s="417">
        <v>18000</v>
      </c>
      <c r="F1829" s="317" t="s">
        <v>10780</v>
      </c>
      <c r="G1829" s="322" t="s">
        <v>3952</v>
      </c>
      <c r="H1829" s="325">
        <v>44462</v>
      </c>
      <c r="I1829" s="325" t="s">
        <v>354</v>
      </c>
      <c r="J1829" s="316"/>
    </row>
    <row r="1830" spans="1:10" s="333" customFormat="1" ht="34.35" customHeight="1" x14ac:dyDescent="0.25">
      <c r="A1830" s="317" t="s">
        <v>10779</v>
      </c>
      <c r="B1830" s="322" t="s">
        <v>354</v>
      </c>
      <c r="C1830" s="322" t="s">
        <v>2018</v>
      </c>
      <c r="D1830" s="322" t="s">
        <v>10778</v>
      </c>
      <c r="E1830" s="417">
        <v>24000</v>
      </c>
      <c r="F1830" s="317" t="s">
        <v>4863</v>
      </c>
      <c r="G1830" s="322" t="s">
        <v>3952</v>
      </c>
      <c r="H1830" s="325">
        <v>44453</v>
      </c>
      <c r="I1830" s="325" t="s">
        <v>354</v>
      </c>
      <c r="J1830" s="316"/>
    </row>
    <row r="1831" spans="1:10" s="333" customFormat="1" ht="34.35" customHeight="1" x14ac:dyDescent="0.25">
      <c r="A1831" s="317" t="s">
        <v>10777</v>
      </c>
      <c r="B1831" s="322" t="s">
        <v>354</v>
      </c>
      <c r="C1831" s="322" t="s">
        <v>2018</v>
      </c>
      <c r="D1831" s="322" t="s">
        <v>10776</v>
      </c>
      <c r="E1831" s="417">
        <v>18000</v>
      </c>
      <c r="F1831" s="317" t="s">
        <v>10775</v>
      </c>
      <c r="G1831" s="322" t="s">
        <v>3952</v>
      </c>
      <c r="H1831" s="325">
        <v>44456</v>
      </c>
      <c r="I1831" s="325" t="s">
        <v>354</v>
      </c>
      <c r="J1831" s="316"/>
    </row>
    <row r="1832" spans="1:10" s="333" customFormat="1" ht="34.35" customHeight="1" x14ac:dyDescent="0.25">
      <c r="A1832" s="317" t="s">
        <v>10774</v>
      </c>
      <c r="B1832" s="322" t="s">
        <v>354</v>
      </c>
      <c r="C1832" s="322" t="s">
        <v>2018</v>
      </c>
      <c r="D1832" s="322" t="s">
        <v>10773</v>
      </c>
      <c r="E1832" s="417">
        <v>24000</v>
      </c>
      <c r="F1832" s="317" t="s">
        <v>4839</v>
      </c>
      <c r="G1832" s="322" t="s">
        <v>3952</v>
      </c>
      <c r="H1832" s="325">
        <v>44452</v>
      </c>
      <c r="I1832" s="325" t="s">
        <v>354</v>
      </c>
      <c r="J1832" s="316"/>
    </row>
    <row r="1833" spans="1:10" s="333" customFormat="1" ht="34.35" customHeight="1" x14ac:dyDescent="0.25">
      <c r="A1833" s="317" t="s">
        <v>10772</v>
      </c>
      <c r="B1833" s="322" t="s">
        <v>354</v>
      </c>
      <c r="C1833" s="322" t="s">
        <v>2018</v>
      </c>
      <c r="D1833" s="322" t="s">
        <v>10771</v>
      </c>
      <c r="E1833" s="417">
        <v>18000</v>
      </c>
      <c r="F1833" s="317" t="s">
        <v>4823</v>
      </c>
      <c r="G1833" s="322" t="s">
        <v>3952</v>
      </c>
      <c r="H1833" s="325">
        <v>44452</v>
      </c>
      <c r="I1833" s="325" t="s">
        <v>354</v>
      </c>
      <c r="J1833" s="316"/>
    </row>
    <row r="1834" spans="1:10" s="333" customFormat="1" ht="34.35" customHeight="1" x14ac:dyDescent="0.25">
      <c r="A1834" s="317" t="s">
        <v>10770</v>
      </c>
      <c r="B1834" s="322" t="s">
        <v>354</v>
      </c>
      <c r="C1834" s="322" t="s">
        <v>2018</v>
      </c>
      <c r="D1834" s="322" t="s">
        <v>10769</v>
      </c>
      <c r="E1834" s="417">
        <v>18000</v>
      </c>
      <c r="F1834" s="317" t="s">
        <v>10768</v>
      </c>
      <c r="G1834" s="322" t="s">
        <v>3952</v>
      </c>
      <c r="H1834" s="325">
        <v>44463</v>
      </c>
      <c r="I1834" s="325" t="s">
        <v>354</v>
      </c>
      <c r="J1834" s="316"/>
    </row>
    <row r="1835" spans="1:10" s="333" customFormat="1" ht="34.35" customHeight="1" x14ac:dyDescent="0.25">
      <c r="A1835" s="317" t="s">
        <v>10767</v>
      </c>
      <c r="B1835" s="322" t="s">
        <v>354</v>
      </c>
      <c r="C1835" s="322" t="s">
        <v>2018</v>
      </c>
      <c r="D1835" s="322" t="s">
        <v>10766</v>
      </c>
      <c r="E1835" s="417">
        <v>18000</v>
      </c>
      <c r="F1835" s="317" t="s">
        <v>10765</v>
      </c>
      <c r="G1835" s="322" t="s">
        <v>3952</v>
      </c>
      <c r="H1835" s="325">
        <v>44449</v>
      </c>
      <c r="I1835" s="325" t="s">
        <v>354</v>
      </c>
      <c r="J1835" s="316"/>
    </row>
    <row r="1836" spans="1:10" s="333" customFormat="1" ht="34.35" customHeight="1" x14ac:dyDescent="0.25">
      <c r="A1836" s="317" t="s">
        <v>10764</v>
      </c>
      <c r="B1836" s="322" t="s">
        <v>354</v>
      </c>
      <c r="C1836" s="322" t="s">
        <v>2018</v>
      </c>
      <c r="D1836" s="322" t="s">
        <v>10763</v>
      </c>
      <c r="E1836" s="417">
        <v>24000</v>
      </c>
      <c r="F1836" s="317" t="s">
        <v>10762</v>
      </c>
      <c r="G1836" s="322" t="s">
        <v>3952</v>
      </c>
      <c r="H1836" s="325">
        <v>44463</v>
      </c>
      <c r="I1836" s="325" t="s">
        <v>354</v>
      </c>
      <c r="J1836" s="316"/>
    </row>
    <row r="1837" spans="1:10" s="333" customFormat="1" ht="34.35" customHeight="1" x14ac:dyDescent="0.25">
      <c r="A1837" s="317" t="s">
        <v>10761</v>
      </c>
      <c r="B1837" s="322" t="s">
        <v>354</v>
      </c>
      <c r="C1837" s="322" t="s">
        <v>2018</v>
      </c>
      <c r="D1837" s="322" t="s">
        <v>10760</v>
      </c>
      <c r="E1837" s="417">
        <v>18000</v>
      </c>
      <c r="F1837" s="317" t="s">
        <v>10759</v>
      </c>
      <c r="G1837" s="322" t="s">
        <v>3952</v>
      </c>
      <c r="H1837" s="325">
        <v>44456</v>
      </c>
      <c r="I1837" s="325" t="s">
        <v>354</v>
      </c>
      <c r="J1837" s="316"/>
    </row>
    <row r="1838" spans="1:10" s="333" customFormat="1" ht="34.35" customHeight="1" x14ac:dyDescent="0.25">
      <c r="A1838" s="317" t="s">
        <v>10758</v>
      </c>
      <c r="B1838" s="322" t="s">
        <v>354</v>
      </c>
      <c r="C1838" s="322" t="s">
        <v>2018</v>
      </c>
      <c r="D1838" s="322" t="s">
        <v>10757</v>
      </c>
      <c r="E1838" s="417">
        <v>24000</v>
      </c>
      <c r="F1838" s="317" t="s">
        <v>4817</v>
      </c>
      <c r="G1838" s="322" t="s">
        <v>3952</v>
      </c>
      <c r="H1838" s="325">
        <v>44456</v>
      </c>
      <c r="I1838" s="325" t="s">
        <v>354</v>
      </c>
      <c r="J1838" s="316"/>
    </row>
    <row r="1839" spans="1:10" s="333" customFormat="1" ht="34.35" customHeight="1" x14ac:dyDescent="0.25">
      <c r="A1839" s="317" t="s">
        <v>10756</v>
      </c>
      <c r="B1839" s="322" t="s">
        <v>354</v>
      </c>
      <c r="C1839" s="322" t="s">
        <v>2018</v>
      </c>
      <c r="D1839" s="322" t="s">
        <v>10755</v>
      </c>
      <c r="E1839" s="417">
        <v>18000</v>
      </c>
      <c r="F1839" s="317" t="s">
        <v>10754</v>
      </c>
      <c r="G1839" s="322" t="s">
        <v>3952</v>
      </c>
      <c r="H1839" s="325">
        <v>44448</v>
      </c>
      <c r="I1839" s="325" t="s">
        <v>354</v>
      </c>
      <c r="J1839" s="316"/>
    </row>
    <row r="1840" spans="1:10" s="333" customFormat="1" ht="34.35" customHeight="1" x14ac:dyDescent="0.25">
      <c r="A1840" s="317" t="s">
        <v>10753</v>
      </c>
      <c r="B1840" s="322" t="s">
        <v>354</v>
      </c>
      <c r="C1840" s="322" t="s">
        <v>2018</v>
      </c>
      <c r="D1840" s="322" t="s">
        <v>10752</v>
      </c>
      <c r="E1840" s="417">
        <v>18000</v>
      </c>
      <c r="F1840" s="317" t="s">
        <v>4117</v>
      </c>
      <c r="G1840" s="322" t="s">
        <v>3952</v>
      </c>
      <c r="H1840" s="325">
        <v>44456</v>
      </c>
      <c r="I1840" s="325" t="s">
        <v>354</v>
      </c>
      <c r="J1840" s="316"/>
    </row>
    <row r="1841" spans="1:10" s="333" customFormat="1" ht="34.35" customHeight="1" x14ac:dyDescent="0.25">
      <c r="A1841" s="317" t="s">
        <v>10751</v>
      </c>
      <c r="B1841" s="322" t="s">
        <v>354</v>
      </c>
      <c r="C1841" s="322" t="s">
        <v>2018</v>
      </c>
      <c r="D1841" s="322" t="s">
        <v>10750</v>
      </c>
      <c r="E1841" s="417">
        <v>18000</v>
      </c>
      <c r="F1841" s="317" t="s">
        <v>10749</v>
      </c>
      <c r="G1841" s="322" t="s">
        <v>3952</v>
      </c>
      <c r="H1841" s="325">
        <v>44463</v>
      </c>
      <c r="I1841" s="325" t="s">
        <v>354</v>
      </c>
      <c r="J1841" s="316"/>
    </row>
    <row r="1842" spans="1:10" s="333" customFormat="1" ht="34.35" customHeight="1" x14ac:dyDescent="0.25">
      <c r="A1842" s="317" t="s">
        <v>10748</v>
      </c>
      <c r="B1842" s="322" t="s">
        <v>354</v>
      </c>
      <c r="C1842" s="322" t="s">
        <v>2018</v>
      </c>
      <c r="D1842" s="322" t="s">
        <v>10747</v>
      </c>
      <c r="E1842" s="417">
        <v>18000</v>
      </c>
      <c r="F1842" s="317" t="s">
        <v>4797</v>
      </c>
      <c r="G1842" s="322" t="s">
        <v>3952</v>
      </c>
      <c r="H1842" s="325">
        <v>44454</v>
      </c>
      <c r="I1842" s="325" t="s">
        <v>354</v>
      </c>
      <c r="J1842" s="316"/>
    </row>
    <row r="1843" spans="1:10" s="333" customFormat="1" ht="34.35" customHeight="1" x14ac:dyDescent="0.25">
      <c r="A1843" s="317" t="s">
        <v>10746</v>
      </c>
      <c r="B1843" s="322" t="s">
        <v>354</v>
      </c>
      <c r="C1843" s="322" t="s">
        <v>2018</v>
      </c>
      <c r="D1843" s="322" t="s">
        <v>10745</v>
      </c>
      <c r="E1843" s="417">
        <v>24000</v>
      </c>
      <c r="F1843" s="317" t="s">
        <v>10460</v>
      </c>
      <c r="G1843" s="322" t="s">
        <v>3952</v>
      </c>
      <c r="H1843" s="325">
        <v>44453</v>
      </c>
      <c r="I1843" s="325" t="s">
        <v>354</v>
      </c>
      <c r="J1843" s="316"/>
    </row>
    <row r="1844" spans="1:10" s="333" customFormat="1" ht="34.35" customHeight="1" x14ac:dyDescent="0.25">
      <c r="A1844" s="317" t="s">
        <v>10744</v>
      </c>
      <c r="B1844" s="322" t="s">
        <v>354</v>
      </c>
      <c r="C1844" s="322" t="s">
        <v>2018</v>
      </c>
      <c r="D1844" s="322" t="s">
        <v>10743</v>
      </c>
      <c r="E1844" s="417">
        <v>24000</v>
      </c>
      <c r="F1844" s="317" t="s">
        <v>10742</v>
      </c>
      <c r="G1844" s="322" t="s">
        <v>3952</v>
      </c>
      <c r="H1844" s="325">
        <v>44462</v>
      </c>
      <c r="I1844" s="325" t="s">
        <v>354</v>
      </c>
      <c r="J1844" s="316"/>
    </row>
    <row r="1845" spans="1:10" s="333" customFormat="1" ht="34.35" customHeight="1" x14ac:dyDescent="0.25">
      <c r="A1845" s="317" t="s">
        <v>10741</v>
      </c>
      <c r="B1845" s="322" t="s">
        <v>354</v>
      </c>
      <c r="C1845" s="322" t="s">
        <v>2018</v>
      </c>
      <c r="D1845" s="322" t="s">
        <v>10740</v>
      </c>
      <c r="E1845" s="417">
        <v>18000</v>
      </c>
      <c r="F1845" s="317" t="s">
        <v>10739</v>
      </c>
      <c r="G1845" s="322" t="s">
        <v>3952</v>
      </c>
      <c r="H1845" s="325">
        <v>44463</v>
      </c>
      <c r="I1845" s="325" t="s">
        <v>354</v>
      </c>
      <c r="J1845" s="316"/>
    </row>
    <row r="1846" spans="1:10" s="333" customFormat="1" ht="34.35" customHeight="1" x14ac:dyDescent="0.25">
      <c r="A1846" s="317" t="s">
        <v>10738</v>
      </c>
      <c r="B1846" s="322" t="s">
        <v>354</v>
      </c>
      <c r="C1846" s="322" t="s">
        <v>2018</v>
      </c>
      <c r="D1846" s="322" t="s">
        <v>10737</v>
      </c>
      <c r="E1846" s="417">
        <v>18000</v>
      </c>
      <c r="F1846" s="317" t="s">
        <v>10736</v>
      </c>
      <c r="G1846" s="322" t="s">
        <v>3952</v>
      </c>
      <c r="H1846" s="325">
        <v>44463</v>
      </c>
      <c r="I1846" s="325" t="s">
        <v>354</v>
      </c>
      <c r="J1846" s="316"/>
    </row>
    <row r="1847" spans="1:10" s="333" customFormat="1" ht="34.35" customHeight="1" x14ac:dyDescent="0.25">
      <c r="A1847" s="317" t="s">
        <v>10735</v>
      </c>
      <c r="B1847" s="322" t="s">
        <v>354</v>
      </c>
      <c r="C1847" s="322" t="s">
        <v>2018</v>
      </c>
      <c r="D1847" s="322" t="s">
        <v>10734</v>
      </c>
      <c r="E1847" s="417">
        <v>18000</v>
      </c>
      <c r="F1847" s="317" t="s">
        <v>4784</v>
      </c>
      <c r="G1847" s="322" t="s">
        <v>3952</v>
      </c>
      <c r="H1847" s="325">
        <v>44455</v>
      </c>
      <c r="I1847" s="325" t="s">
        <v>354</v>
      </c>
      <c r="J1847" s="316"/>
    </row>
    <row r="1848" spans="1:10" s="333" customFormat="1" ht="34.35" customHeight="1" x14ac:dyDescent="0.25">
      <c r="A1848" s="317" t="s">
        <v>10733</v>
      </c>
      <c r="B1848" s="322" t="s">
        <v>354</v>
      </c>
      <c r="C1848" s="322" t="s">
        <v>2018</v>
      </c>
      <c r="D1848" s="322" t="s">
        <v>10732</v>
      </c>
      <c r="E1848" s="417">
        <v>18000</v>
      </c>
      <c r="F1848" s="317" t="s">
        <v>10731</v>
      </c>
      <c r="G1848" s="322" t="s">
        <v>3952</v>
      </c>
      <c r="H1848" s="325">
        <v>44455</v>
      </c>
      <c r="I1848" s="325" t="s">
        <v>354</v>
      </c>
      <c r="J1848" s="316"/>
    </row>
    <row r="1849" spans="1:10" s="333" customFormat="1" ht="34.35" customHeight="1" x14ac:dyDescent="0.25">
      <c r="A1849" s="317" t="s">
        <v>10730</v>
      </c>
      <c r="B1849" s="322" t="s">
        <v>354</v>
      </c>
      <c r="C1849" s="322" t="s">
        <v>2018</v>
      </c>
      <c r="D1849" s="322" t="s">
        <v>10729</v>
      </c>
      <c r="E1849" s="417">
        <v>24000</v>
      </c>
      <c r="F1849" s="317" t="s">
        <v>10728</v>
      </c>
      <c r="G1849" s="322" t="s">
        <v>3952</v>
      </c>
      <c r="H1849" s="325">
        <v>44462</v>
      </c>
      <c r="I1849" s="325" t="s">
        <v>354</v>
      </c>
      <c r="J1849" s="316"/>
    </row>
    <row r="1850" spans="1:10" s="333" customFormat="1" ht="34.35" customHeight="1" x14ac:dyDescent="0.25">
      <c r="A1850" s="317" t="s">
        <v>10727</v>
      </c>
      <c r="B1850" s="322" t="s">
        <v>354</v>
      </c>
      <c r="C1850" s="322" t="s">
        <v>2018</v>
      </c>
      <c r="D1850" s="322" t="s">
        <v>10726</v>
      </c>
      <c r="E1850" s="417">
        <v>24000</v>
      </c>
      <c r="F1850" s="317" t="s">
        <v>4763</v>
      </c>
      <c r="G1850" s="322" t="s">
        <v>3952</v>
      </c>
      <c r="H1850" s="325">
        <v>44463</v>
      </c>
      <c r="I1850" s="325" t="s">
        <v>354</v>
      </c>
      <c r="J1850" s="316"/>
    </row>
    <row r="1851" spans="1:10" s="333" customFormat="1" ht="34.35" customHeight="1" x14ac:dyDescent="0.25">
      <c r="A1851" s="317" t="s">
        <v>10725</v>
      </c>
      <c r="B1851" s="322" t="s">
        <v>354</v>
      </c>
      <c r="C1851" s="322" t="s">
        <v>2018</v>
      </c>
      <c r="D1851" s="322" t="s">
        <v>10724</v>
      </c>
      <c r="E1851" s="417">
        <v>24000</v>
      </c>
      <c r="F1851" s="317" t="s">
        <v>10723</v>
      </c>
      <c r="G1851" s="322" t="s">
        <v>3952</v>
      </c>
      <c r="H1851" s="325">
        <v>44462</v>
      </c>
      <c r="I1851" s="325" t="s">
        <v>354</v>
      </c>
      <c r="J1851" s="316"/>
    </row>
    <row r="1852" spans="1:10" s="333" customFormat="1" ht="34.35" customHeight="1" x14ac:dyDescent="0.25">
      <c r="A1852" s="317" t="s">
        <v>10722</v>
      </c>
      <c r="B1852" s="322" t="s">
        <v>354</v>
      </c>
      <c r="C1852" s="322" t="s">
        <v>2018</v>
      </c>
      <c r="D1852" s="322" t="s">
        <v>10721</v>
      </c>
      <c r="E1852" s="417">
        <v>24000</v>
      </c>
      <c r="F1852" s="317" t="s">
        <v>10720</v>
      </c>
      <c r="G1852" s="322" t="s">
        <v>3952</v>
      </c>
      <c r="H1852" s="325">
        <v>44459</v>
      </c>
      <c r="I1852" s="325" t="s">
        <v>354</v>
      </c>
      <c r="J1852" s="316"/>
    </row>
    <row r="1853" spans="1:10" s="333" customFormat="1" ht="34.35" customHeight="1" x14ac:dyDescent="0.25">
      <c r="A1853" s="317" t="s">
        <v>10719</v>
      </c>
      <c r="B1853" s="322" t="s">
        <v>354</v>
      </c>
      <c r="C1853" s="322" t="s">
        <v>2018</v>
      </c>
      <c r="D1853" s="322" t="s">
        <v>10718</v>
      </c>
      <c r="E1853" s="417">
        <v>24000</v>
      </c>
      <c r="F1853" s="317" t="s">
        <v>10717</v>
      </c>
      <c r="G1853" s="322" t="s">
        <v>3952</v>
      </c>
      <c r="H1853" s="325">
        <v>44463</v>
      </c>
      <c r="I1853" s="325" t="s">
        <v>354</v>
      </c>
      <c r="J1853" s="316"/>
    </row>
    <row r="1854" spans="1:10" s="333" customFormat="1" ht="34.35" customHeight="1" x14ac:dyDescent="0.25">
      <c r="A1854" s="317" t="s">
        <v>10716</v>
      </c>
      <c r="B1854" s="322" t="s">
        <v>354</v>
      </c>
      <c r="C1854" s="322" t="s">
        <v>2018</v>
      </c>
      <c r="D1854" s="322" t="s">
        <v>10715</v>
      </c>
      <c r="E1854" s="417">
        <v>24000</v>
      </c>
      <c r="F1854" s="317" t="s">
        <v>4751</v>
      </c>
      <c r="G1854" s="322" t="s">
        <v>3952</v>
      </c>
      <c r="H1854" s="325">
        <v>44455</v>
      </c>
      <c r="I1854" s="325" t="s">
        <v>354</v>
      </c>
      <c r="J1854" s="316"/>
    </row>
    <row r="1855" spans="1:10" s="333" customFormat="1" ht="34.35" customHeight="1" x14ac:dyDescent="0.25">
      <c r="A1855" s="317" t="s">
        <v>10714</v>
      </c>
      <c r="B1855" s="322" t="s">
        <v>354</v>
      </c>
      <c r="C1855" s="322" t="s">
        <v>2018</v>
      </c>
      <c r="D1855" s="322" t="s">
        <v>10713</v>
      </c>
      <c r="E1855" s="417">
        <v>24000</v>
      </c>
      <c r="F1855" s="317" t="s">
        <v>10712</v>
      </c>
      <c r="G1855" s="322" t="s">
        <v>3952</v>
      </c>
      <c r="H1855" s="325">
        <v>44462</v>
      </c>
      <c r="I1855" s="325" t="s">
        <v>354</v>
      </c>
      <c r="J1855" s="316"/>
    </row>
    <row r="1856" spans="1:10" s="333" customFormat="1" ht="34.35" customHeight="1" x14ac:dyDescent="0.25">
      <c r="A1856" s="317" t="s">
        <v>10711</v>
      </c>
      <c r="B1856" s="322" t="s">
        <v>354</v>
      </c>
      <c r="C1856" s="322" t="s">
        <v>2018</v>
      </c>
      <c r="D1856" s="322" t="s">
        <v>10710</v>
      </c>
      <c r="E1856" s="417">
        <v>24000</v>
      </c>
      <c r="F1856" s="317" t="s">
        <v>4748</v>
      </c>
      <c r="G1856" s="322" t="s">
        <v>3952</v>
      </c>
      <c r="H1856" s="325">
        <v>44459</v>
      </c>
      <c r="I1856" s="325" t="s">
        <v>354</v>
      </c>
      <c r="J1856" s="316"/>
    </row>
    <row r="1857" spans="1:10" s="333" customFormat="1" ht="34.35" customHeight="1" x14ac:dyDescent="0.25">
      <c r="A1857" s="317" t="s">
        <v>10709</v>
      </c>
      <c r="B1857" s="322" t="s">
        <v>354</v>
      </c>
      <c r="C1857" s="322" t="s">
        <v>2018</v>
      </c>
      <c r="D1857" s="322" t="s">
        <v>10708</v>
      </c>
      <c r="E1857" s="417">
        <v>18000</v>
      </c>
      <c r="F1857" s="317" t="s">
        <v>10707</v>
      </c>
      <c r="G1857" s="322" t="s">
        <v>3952</v>
      </c>
      <c r="H1857" s="325">
        <v>44456</v>
      </c>
      <c r="I1857" s="325" t="s">
        <v>354</v>
      </c>
      <c r="J1857" s="316"/>
    </row>
    <row r="1858" spans="1:10" s="333" customFormat="1" ht="34.35" customHeight="1" x14ac:dyDescent="0.25">
      <c r="A1858" s="317" t="s">
        <v>10706</v>
      </c>
      <c r="B1858" s="322" t="s">
        <v>354</v>
      </c>
      <c r="C1858" s="322" t="s">
        <v>2018</v>
      </c>
      <c r="D1858" s="322" t="s">
        <v>10705</v>
      </c>
      <c r="E1858" s="417">
        <v>24000</v>
      </c>
      <c r="F1858" s="317" t="s">
        <v>4743</v>
      </c>
      <c r="G1858" s="322" t="s">
        <v>3952</v>
      </c>
      <c r="H1858" s="325">
        <v>44466</v>
      </c>
      <c r="I1858" s="325" t="s">
        <v>354</v>
      </c>
      <c r="J1858" s="316"/>
    </row>
    <row r="1859" spans="1:10" s="333" customFormat="1" ht="34.35" customHeight="1" x14ac:dyDescent="0.25">
      <c r="A1859" s="317" t="s">
        <v>10704</v>
      </c>
      <c r="B1859" s="322" t="s">
        <v>354</v>
      </c>
      <c r="C1859" s="322" t="s">
        <v>2018</v>
      </c>
      <c r="D1859" s="322" t="s">
        <v>10703</v>
      </c>
      <c r="E1859" s="417">
        <v>24000</v>
      </c>
      <c r="F1859" s="317" t="s">
        <v>10702</v>
      </c>
      <c r="G1859" s="322" t="s">
        <v>3952</v>
      </c>
      <c r="H1859" s="325">
        <v>44456</v>
      </c>
      <c r="I1859" s="325" t="s">
        <v>354</v>
      </c>
      <c r="J1859" s="316"/>
    </row>
    <row r="1860" spans="1:10" s="333" customFormat="1" ht="34.35" customHeight="1" x14ac:dyDescent="0.25">
      <c r="A1860" s="317" t="s">
        <v>10701</v>
      </c>
      <c r="B1860" s="322" t="s">
        <v>354</v>
      </c>
      <c r="C1860" s="322" t="s">
        <v>2018</v>
      </c>
      <c r="D1860" s="322" t="s">
        <v>10700</v>
      </c>
      <c r="E1860" s="417">
        <v>24000</v>
      </c>
      <c r="F1860" s="317" t="s">
        <v>10699</v>
      </c>
      <c r="G1860" s="322" t="s">
        <v>3952</v>
      </c>
      <c r="H1860" s="325">
        <v>44456</v>
      </c>
      <c r="I1860" s="325" t="s">
        <v>354</v>
      </c>
      <c r="J1860" s="316"/>
    </row>
    <row r="1861" spans="1:10" s="333" customFormat="1" ht="34.35" customHeight="1" x14ac:dyDescent="0.25">
      <c r="A1861" s="317" t="s">
        <v>10698</v>
      </c>
      <c r="B1861" s="322" t="s">
        <v>354</v>
      </c>
      <c r="C1861" s="322" t="s">
        <v>2018</v>
      </c>
      <c r="D1861" s="322" t="s">
        <v>10697</v>
      </c>
      <c r="E1861" s="417">
        <v>30000</v>
      </c>
      <c r="F1861" s="317" t="s">
        <v>10696</v>
      </c>
      <c r="G1861" s="322" t="s">
        <v>3952</v>
      </c>
      <c r="H1861" s="325">
        <v>44454</v>
      </c>
      <c r="I1861" s="325" t="s">
        <v>354</v>
      </c>
      <c r="J1861" s="316"/>
    </row>
    <row r="1862" spans="1:10" s="333" customFormat="1" ht="34.35" customHeight="1" x14ac:dyDescent="0.25">
      <c r="A1862" s="317" t="s">
        <v>10695</v>
      </c>
      <c r="B1862" s="322" t="s">
        <v>354</v>
      </c>
      <c r="C1862" s="322" t="s">
        <v>2018</v>
      </c>
      <c r="D1862" s="322" t="s">
        <v>10694</v>
      </c>
      <c r="E1862" s="417">
        <v>24000</v>
      </c>
      <c r="F1862" s="317" t="s">
        <v>4737</v>
      </c>
      <c r="G1862" s="322" t="s">
        <v>3952</v>
      </c>
      <c r="H1862" s="325">
        <v>44452</v>
      </c>
      <c r="I1862" s="325" t="s">
        <v>354</v>
      </c>
      <c r="J1862" s="316"/>
    </row>
    <row r="1863" spans="1:10" s="333" customFormat="1" ht="34.35" customHeight="1" x14ac:dyDescent="0.25">
      <c r="A1863" s="317" t="s">
        <v>10693</v>
      </c>
      <c r="B1863" s="322" t="s">
        <v>354</v>
      </c>
      <c r="C1863" s="322" t="s">
        <v>2018</v>
      </c>
      <c r="D1863" s="322" t="s">
        <v>10692</v>
      </c>
      <c r="E1863" s="417">
        <v>24000</v>
      </c>
      <c r="F1863" s="317" t="s">
        <v>4735</v>
      </c>
      <c r="G1863" s="322" t="s">
        <v>3952</v>
      </c>
      <c r="H1863" s="325">
        <v>44461</v>
      </c>
      <c r="I1863" s="325" t="s">
        <v>354</v>
      </c>
      <c r="J1863" s="316"/>
    </row>
    <row r="1864" spans="1:10" s="333" customFormat="1" ht="34.35" customHeight="1" x14ac:dyDescent="0.25">
      <c r="A1864" s="317" t="s">
        <v>10691</v>
      </c>
      <c r="B1864" s="322" t="s">
        <v>354</v>
      </c>
      <c r="C1864" s="322" t="s">
        <v>2018</v>
      </c>
      <c r="D1864" s="322" t="s">
        <v>10690</v>
      </c>
      <c r="E1864" s="417">
        <v>27000</v>
      </c>
      <c r="F1864" s="317" t="s">
        <v>4735</v>
      </c>
      <c r="G1864" s="322" t="s">
        <v>3952</v>
      </c>
      <c r="H1864" s="325">
        <v>44462</v>
      </c>
      <c r="I1864" s="325" t="s">
        <v>354</v>
      </c>
      <c r="J1864" s="316"/>
    </row>
    <row r="1865" spans="1:10" s="333" customFormat="1" ht="34.35" customHeight="1" x14ac:dyDescent="0.25">
      <c r="A1865" s="317" t="s">
        <v>10689</v>
      </c>
      <c r="B1865" s="322" t="s">
        <v>354</v>
      </c>
      <c r="C1865" s="322" t="s">
        <v>2018</v>
      </c>
      <c r="D1865" s="322" t="s">
        <v>10688</v>
      </c>
      <c r="E1865" s="417">
        <v>18000</v>
      </c>
      <c r="F1865" s="317" t="s">
        <v>10687</v>
      </c>
      <c r="G1865" s="322" t="s">
        <v>3952</v>
      </c>
      <c r="H1865" s="325">
        <v>44455</v>
      </c>
      <c r="I1865" s="325" t="s">
        <v>354</v>
      </c>
      <c r="J1865" s="316"/>
    </row>
    <row r="1866" spans="1:10" s="333" customFormat="1" ht="34.35" customHeight="1" x14ac:dyDescent="0.25">
      <c r="A1866" s="317" t="s">
        <v>10686</v>
      </c>
      <c r="B1866" s="322" t="s">
        <v>354</v>
      </c>
      <c r="C1866" s="322" t="s">
        <v>2018</v>
      </c>
      <c r="D1866" s="322" t="s">
        <v>10685</v>
      </c>
      <c r="E1866" s="417">
        <v>24000</v>
      </c>
      <c r="F1866" s="317" t="s">
        <v>10684</v>
      </c>
      <c r="G1866" s="322" t="s">
        <v>3952</v>
      </c>
      <c r="H1866" s="325">
        <v>44462</v>
      </c>
      <c r="I1866" s="325" t="s">
        <v>354</v>
      </c>
      <c r="J1866" s="316"/>
    </row>
    <row r="1867" spans="1:10" s="333" customFormat="1" ht="34.35" customHeight="1" x14ac:dyDescent="0.25">
      <c r="A1867" s="317" t="s">
        <v>10683</v>
      </c>
      <c r="B1867" s="322" t="s">
        <v>354</v>
      </c>
      <c r="C1867" s="322" t="s">
        <v>2018</v>
      </c>
      <c r="D1867" s="322" t="s">
        <v>10682</v>
      </c>
      <c r="E1867" s="417">
        <v>24000</v>
      </c>
      <c r="F1867" s="317" t="s">
        <v>10679</v>
      </c>
      <c r="G1867" s="322" t="s">
        <v>3952</v>
      </c>
      <c r="H1867" s="325">
        <v>44460</v>
      </c>
      <c r="I1867" s="325" t="s">
        <v>354</v>
      </c>
      <c r="J1867" s="316"/>
    </row>
    <row r="1868" spans="1:10" s="333" customFormat="1" ht="34.35" customHeight="1" x14ac:dyDescent="0.25">
      <c r="A1868" s="317" t="s">
        <v>10681</v>
      </c>
      <c r="B1868" s="322" t="s">
        <v>354</v>
      </c>
      <c r="C1868" s="322" t="s">
        <v>2018</v>
      </c>
      <c r="D1868" s="322" t="s">
        <v>10680</v>
      </c>
      <c r="E1868" s="417">
        <v>18000</v>
      </c>
      <c r="F1868" s="317" t="s">
        <v>10679</v>
      </c>
      <c r="G1868" s="322" t="s">
        <v>3952</v>
      </c>
      <c r="H1868" s="325">
        <v>44462</v>
      </c>
      <c r="I1868" s="325" t="s">
        <v>354</v>
      </c>
      <c r="J1868" s="316"/>
    </row>
    <row r="1869" spans="1:10" s="333" customFormat="1" ht="34.35" customHeight="1" x14ac:dyDescent="0.25">
      <c r="A1869" s="317" t="s">
        <v>10678</v>
      </c>
      <c r="B1869" s="322" t="s">
        <v>354</v>
      </c>
      <c r="C1869" s="322" t="s">
        <v>2018</v>
      </c>
      <c r="D1869" s="322" t="s">
        <v>10677</v>
      </c>
      <c r="E1869" s="417">
        <v>24000</v>
      </c>
      <c r="F1869" s="317" t="s">
        <v>4726</v>
      </c>
      <c r="G1869" s="322" t="s">
        <v>3952</v>
      </c>
      <c r="H1869" s="325">
        <v>44459</v>
      </c>
      <c r="I1869" s="325" t="s">
        <v>354</v>
      </c>
      <c r="J1869" s="316"/>
    </row>
    <row r="1870" spans="1:10" s="333" customFormat="1" ht="34.35" customHeight="1" x14ac:dyDescent="0.25">
      <c r="A1870" s="317" t="s">
        <v>10676</v>
      </c>
      <c r="B1870" s="322" t="s">
        <v>354</v>
      </c>
      <c r="C1870" s="322" t="s">
        <v>2018</v>
      </c>
      <c r="D1870" s="322" t="s">
        <v>10675</v>
      </c>
      <c r="E1870" s="417">
        <v>24000</v>
      </c>
      <c r="F1870" s="317" t="s">
        <v>10674</v>
      </c>
      <c r="G1870" s="322" t="s">
        <v>3952</v>
      </c>
      <c r="H1870" s="325">
        <v>44453</v>
      </c>
      <c r="I1870" s="325" t="s">
        <v>354</v>
      </c>
      <c r="J1870" s="316"/>
    </row>
    <row r="1871" spans="1:10" s="333" customFormat="1" ht="34.35" customHeight="1" x14ac:dyDescent="0.25">
      <c r="A1871" s="317" t="s">
        <v>10673</v>
      </c>
      <c r="B1871" s="322" t="s">
        <v>354</v>
      </c>
      <c r="C1871" s="322" t="s">
        <v>2018</v>
      </c>
      <c r="D1871" s="322" t="s">
        <v>10672</v>
      </c>
      <c r="E1871" s="417">
        <v>24000</v>
      </c>
      <c r="F1871" s="317" t="s">
        <v>10671</v>
      </c>
      <c r="G1871" s="322" t="s">
        <v>3952</v>
      </c>
      <c r="H1871" s="325">
        <v>44460</v>
      </c>
      <c r="I1871" s="325" t="s">
        <v>354</v>
      </c>
      <c r="J1871" s="316"/>
    </row>
    <row r="1872" spans="1:10" s="333" customFormat="1" ht="34.35" customHeight="1" x14ac:dyDescent="0.25">
      <c r="A1872" s="317" t="s">
        <v>10670</v>
      </c>
      <c r="B1872" s="322" t="s">
        <v>354</v>
      </c>
      <c r="C1872" s="322" t="s">
        <v>2018</v>
      </c>
      <c r="D1872" s="322" t="s">
        <v>10669</v>
      </c>
      <c r="E1872" s="417">
        <v>24000</v>
      </c>
      <c r="F1872" s="317" t="s">
        <v>4716</v>
      </c>
      <c r="G1872" s="322" t="s">
        <v>3952</v>
      </c>
      <c r="H1872" s="325">
        <v>44460</v>
      </c>
      <c r="I1872" s="325" t="s">
        <v>354</v>
      </c>
      <c r="J1872" s="316"/>
    </row>
    <row r="1873" spans="1:10" s="333" customFormat="1" ht="34.35" customHeight="1" x14ac:dyDescent="0.25">
      <c r="A1873" s="317" t="s">
        <v>10668</v>
      </c>
      <c r="B1873" s="322" t="s">
        <v>354</v>
      </c>
      <c r="C1873" s="322" t="s">
        <v>2018</v>
      </c>
      <c r="D1873" s="322" t="s">
        <v>10667</v>
      </c>
      <c r="E1873" s="417">
        <v>18000</v>
      </c>
      <c r="F1873" s="317" t="s">
        <v>4713</v>
      </c>
      <c r="G1873" s="322" t="s">
        <v>3952</v>
      </c>
      <c r="H1873" s="325">
        <v>44456</v>
      </c>
      <c r="I1873" s="325" t="s">
        <v>354</v>
      </c>
      <c r="J1873" s="316"/>
    </row>
    <row r="1874" spans="1:10" s="333" customFormat="1" ht="34.35" customHeight="1" x14ac:dyDescent="0.25">
      <c r="A1874" s="317" t="s">
        <v>10666</v>
      </c>
      <c r="B1874" s="322" t="s">
        <v>354</v>
      </c>
      <c r="C1874" s="322" t="s">
        <v>2018</v>
      </c>
      <c r="D1874" s="322" t="s">
        <v>10665</v>
      </c>
      <c r="E1874" s="417">
        <v>24000</v>
      </c>
      <c r="F1874" s="317" t="s">
        <v>4704</v>
      </c>
      <c r="G1874" s="322" t="s">
        <v>3952</v>
      </c>
      <c r="H1874" s="325">
        <v>44445</v>
      </c>
      <c r="I1874" s="325" t="s">
        <v>354</v>
      </c>
      <c r="J1874" s="316"/>
    </row>
    <row r="1875" spans="1:10" s="333" customFormat="1" ht="34.35" customHeight="1" x14ac:dyDescent="0.25">
      <c r="A1875" s="317" t="s">
        <v>10664</v>
      </c>
      <c r="B1875" s="322" t="s">
        <v>354</v>
      </c>
      <c r="C1875" s="322" t="s">
        <v>2018</v>
      </c>
      <c r="D1875" s="322" t="s">
        <v>10663</v>
      </c>
      <c r="E1875" s="417">
        <v>24000</v>
      </c>
      <c r="F1875" s="317" t="s">
        <v>4701</v>
      </c>
      <c r="G1875" s="322" t="s">
        <v>3952</v>
      </c>
      <c r="H1875" s="325">
        <v>44456</v>
      </c>
      <c r="I1875" s="325" t="s">
        <v>354</v>
      </c>
      <c r="J1875" s="316"/>
    </row>
    <row r="1876" spans="1:10" s="333" customFormat="1" ht="34.35" customHeight="1" x14ac:dyDescent="0.25">
      <c r="A1876" s="317" t="s">
        <v>10662</v>
      </c>
      <c r="B1876" s="322" t="s">
        <v>354</v>
      </c>
      <c r="C1876" s="322" t="s">
        <v>2018</v>
      </c>
      <c r="D1876" s="322" t="s">
        <v>10661</v>
      </c>
      <c r="E1876" s="417">
        <v>18000</v>
      </c>
      <c r="F1876" s="317" t="s">
        <v>10660</v>
      </c>
      <c r="G1876" s="322" t="s">
        <v>3952</v>
      </c>
      <c r="H1876" s="325">
        <v>44463</v>
      </c>
      <c r="I1876" s="325" t="s">
        <v>354</v>
      </c>
      <c r="J1876" s="316"/>
    </row>
    <row r="1877" spans="1:10" s="333" customFormat="1" ht="34.35" customHeight="1" x14ac:dyDescent="0.25">
      <c r="A1877" s="317" t="s">
        <v>10659</v>
      </c>
      <c r="B1877" s="322" t="s">
        <v>354</v>
      </c>
      <c r="C1877" s="322" t="s">
        <v>2018</v>
      </c>
      <c r="D1877" s="322" t="s">
        <v>10658</v>
      </c>
      <c r="E1877" s="417">
        <v>25000</v>
      </c>
      <c r="F1877" s="317" t="s">
        <v>10657</v>
      </c>
      <c r="G1877" s="322" t="s">
        <v>3952</v>
      </c>
      <c r="H1877" s="325">
        <v>44445</v>
      </c>
      <c r="I1877" s="325" t="s">
        <v>354</v>
      </c>
      <c r="J1877" s="316"/>
    </row>
    <row r="1878" spans="1:10" s="333" customFormat="1" ht="34.35" customHeight="1" x14ac:dyDescent="0.25">
      <c r="A1878" s="317" t="s">
        <v>10656</v>
      </c>
      <c r="B1878" s="322" t="s">
        <v>354</v>
      </c>
      <c r="C1878" s="322" t="s">
        <v>2018</v>
      </c>
      <c r="D1878" s="322" t="s">
        <v>10655</v>
      </c>
      <c r="E1878" s="417">
        <v>18000</v>
      </c>
      <c r="F1878" s="317" t="s">
        <v>10654</v>
      </c>
      <c r="G1878" s="322" t="s">
        <v>3952</v>
      </c>
      <c r="H1878" s="325">
        <v>44459</v>
      </c>
      <c r="I1878" s="325" t="s">
        <v>354</v>
      </c>
      <c r="J1878" s="316"/>
    </row>
    <row r="1879" spans="1:10" s="333" customFormat="1" ht="34.35" customHeight="1" x14ac:dyDescent="0.25">
      <c r="A1879" s="317" t="s">
        <v>10653</v>
      </c>
      <c r="B1879" s="322" t="s">
        <v>354</v>
      </c>
      <c r="C1879" s="322" t="s">
        <v>2018</v>
      </c>
      <c r="D1879" s="322" t="s">
        <v>10652</v>
      </c>
      <c r="E1879" s="417">
        <v>24000</v>
      </c>
      <c r="F1879" s="317" t="s">
        <v>10651</v>
      </c>
      <c r="G1879" s="322" t="s">
        <v>3952</v>
      </c>
      <c r="H1879" s="325">
        <v>44456</v>
      </c>
      <c r="I1879" s="325" t="s">
        <v>354</v>
      </c>
      <c r="J1879" s="316"/>
    </row>
    <row r="1880" spans="1:10" s="333" customFormat="1" ht="34.35" customHeight="1" x14ac:dyDescent="0.25">
      <c r="A1880" s="317" t="s">
        <v>10650</v>
      </c>
      <c r="B1880" s="322" t="s">
        <v>354</v>
      </c>
      <c r="C1880" s="322" t="s">
        <v>2018</v>
      </c>
      <c r="D1880" s="322" t="s">
        <v>10649</v>
      </c>
      <c r="E1880" s="417">
        <v>26250</v>
      </c>
      <c r="F1880" s="317" t="s">
        <v>4097</v>
      </c>
      <c r="G1880" s="322" t="s">
        <v>3952</v>
      </c>
      <c r="H1880" s="325">
        <v>44466</v>
      </c>
      <c r="I1880" s="325" t="s">
        <v>354</v>
      </c>
      <c r="J1880" s="316"/>
    </row>
    <row r="1881" spans="1:10" s="333" customFormat="1" ht="34.35" customHeight="1" x14ac:dyDescent="0.25">
      <c r="A1881" s="317" t="s">
        <v>10648</v>
      </c>
      <c r="B1881" s="322" t="s">
        <v>354</v>
      </c>
      <c r="C1881" s="322" t="s">
        <v>2018</v>
      </c>
      <c r="D1881" s="322" t="s">
        <v>10647</v>
      </c>
      <c r="E1881" s="417">
        <v>18000</v>
      </c>
      <c r="F1881" s="317" t="s">
        <v>4689</v>
      </c>
      <c r="G1881" s="322" t="s">
        <v>3952</v>
      </c>
      <c r="H1881" s="325">
        <v>44459</v>
      </c>
      <c r="I1881" s="325" t="s">
        <v>354</v>
      </c>
      <c r="J1881" s="316"/>
    </row>
    <row r="1882" spans="1:10" s="333" customFormat="1" ht="34.35" customHeight="1" x14ac:dyDescent="0.25">
      <c r="A1882" s="317" t="s">
        <v>10646</v>
      </c>
      <c r="B1882" s="322" t="s">
        <v>354</v>
      </c>
      <c r="C1882" s="322" t="s">
        <v>2018</v>
      </c>
      <c r="D1882" s="322" t="s">
        <v>10645</v>
      </c>
      <c r="E1882" s="417">
        <v>18000</v>
      </c>
      <c r="F1882" s="317" t="s">
        <v>4686</v>
      </c>
      <c r="G1882" s="322" t="s">
        <v>3952</v>
      </c>
      <c r="H1882" s="325">
        <v>44466</v>
      </c>
      <c r="I1882" s="325" t="s">
        <v>354</v>
      </c>
      <c r="J1882" s="316"/>
    </row>
    <row r="1883" spans="1:10" s="333" customFormat="1" ht="34.35" customHeight="1" x14ac:dyDescent="0.25">
      <c r="A1883" s="317" t="s">
        <v>10644</v>
      </c>
      <c r="B1883" s="322" t="s">
        <v>354</v>
      </c>
      <c r="C1883" s="322" t="s">
        <v>2018</v>
      </c>
      <c r="D1883" s="322" t="s">
        <v>10643</v>
      </c>
      <c r="E1883" s="417">
        <v>24000</v>
      </c>
      <c r="F1883" s="317" t="s">
        <v>4683</v>
      </c>
      <c r="G1883" s="322" t="s">
        <v>3952</v>
      </c>
      <c r="H1883" s="325">
        <v>44466</v>
      </c>
      <c r="I1883" s="325" t="s">
        <v>354</v>
      </c>
      <c r="J1883" s="316"/>
    </row>
    <row r="1884" spans="1:10" s="333" customFormat="1" ht="34.35" customHeight="1" x14ac:dyDescent="0.25">
      <c r="A1884" s="317" t="s">
        <v>10642</v>
      </c>
      <c r="B1884" s="322" t="s">
        <v>354</v>
      </c>
      <c r="C1884" s="322" t="s">
        <v>2018</v>
      </c>
      <c r="D1884" s="322" t="s">
        <v>10641</v>
      </c>
      <c r="E1884" s="417">
        <v>29200</v>
      </c>
      <c r="F1884" s="317" t="s">
        <v>4461</v>
      </c>
      <c r="G1884" s="322" t="s">
        <v>3952</v>
      </c>
      <c r="H1884" s="325">
        <v>44466</v>
      </c>
      <c r="I1884" s="325" t="s">
        <v>354</v>
      </c>
      <c r="J1884" s="316"/>
    </row>
    <row r="1885" spans="1:10" s="333" customFormat="1" ht="34.35" customHeight="1" x14ac:dyDescent="0.25">
      <c r="A1885" s="317" t="s">
        <v>10640</v>
      </c>
      <c r="B1885" s="322" t="s">
        <v>354</v>
      </c>
      <c r="C1885" s="322" t="s">
        <v>2018</v>
      </c>
      <c r="D1885" s="322" t="s">
        <v>10639</v>
      </c>
      <c r="E1885" s="417">
        <v>18000</v>
      </c>
      <c r="F1885" s="317" t="s">
        <v>10638</v>
      </c>
      <c r="G1885" s="322" t="s">
        <v>3952</v>
      </c>
      <c r="H1885" s="325">
        <v>44453</v>
      </c>
      <c r="I1885" s="325" t="s">
        <v>354</v>
      </c>
      <c r="J1885" s="316"/>
    </row>
    <row r="1886" spans="1:10" s="333" customFormat="1" ht="34.35" customHeight="1" x14ac:dyDescent="0.25">
      <c r="A1886" s="317" t="s">
        <v>10637</v>
      </c>
      <c r="B1886" s="322" t="s">
        <v>354</v>
      </c>
      <c r="C1886" s="322" t="s">
        <v>2018</v>
      </c>
      <c r="D1886" s="322" t="s">
        <v>10636</v>
      </c>
      <c r="E1886" s="417">
        <v>18000</v>
      </c>
      <c r="F1886" s="317" t="s">
        <v>10635</v>
      </c>
      <c r="G1886" s="322" t="s">
        <v>3952</v>
      </c>
      <c r="H1886" s="325">
        <v>44452</v>
      </c>
      <c r="I1886" s="325" t="s">
        <v>354</v>
      </c>
      <c r="J1886" s="316"/>
    </row>
    <row r="1887" spans="1:10" s="333" customFormat="1" ht="34.35" customHeight="1" x14ac:dyDescent="0.25">
      <c r="A1887" s="317" t="s">
        <v>10634</v>
      </c>
      <c r="B1887" s="322" t="s">
        <v>354</v>
      </c>
      <c r="C1887" s="322" t="s">
        <v>2018</v>
      </c>
      <c r="D1887" s="322" t="s">
        <v>10633</v>
      </c>
      <c r="E1887" s="417">
        <v>35150</v>
      </c>
      <c r="F1887" s="317" t="s">
        <v>4674</v>
      </c>
      <c r="G1887" s="322" t="s">
        <v>3952</v>
      </c>
      <c r="H1887" s="325">
        <v>44463</v>
      </c>
      <c r="I1887" s="325" t="s">
        <v>354</v>
      </c>
      <c r="J1887" s="316"/>
    </row>
    <row r="1888" spans="1:10" s="333" customFormat="1" ht="34.35" customHeight="1" x14ac:dyDescent="0.25">
      <c r="A1888" s="317" t="s">
        <v>10632</v>
      </c>
      <c r="B1888" s="322" t="s">
        <v>354</v>
      </c>
      <c r="C1888" s="322" t="s">
        <v>2018</v>
      </c>
      <c r="D1888" s="322" t="s">
        <v>10631</v>
      </c>
      <c r="E1888" s="417">
        <v>24000</v>
      </c>
      <c r="F1888" s="317" t="s">
        <v>4671</v>
      </c>
      <c r="G1888" s="322" t="s">
        <v>3952</v>
      </c>
      <c r="H1888" s="325">
        <v>44460</v>
      </c>
      <c r="I1888" s="325" t="s">
        <v>354</v>
      </c>
      <c r="J1888" s="316"/>
    </row>
    <row r="1889" spans="1:10" s="333" customFormat="1" ht="34.35" customHeight="1" x14ac:dyDescent="0.25">
      <c r="A1889" s="317" t="s">
        <v>10630</v>
      </c>
      <c r="B1889" s="322" t="s">
        <v>354</v>
      </c>
      <c r="C1889" s="322" t="s">
        <v>2018</v>
      </c>
      <c r="D1889" s="322" t="s">
        <v>10629</v>
      </c>
      <c r="E1889" s="417">
        <v>18000</v>
      </c>
      <c r="F1889" s="317" t="s">
        <v>4668</v>
      </c>
      <c r="G1889" s="322" t="s">
        <v>3952</v>
      </c>
      <c r="H1889" s="325">
        <v>44456</v>
      </c>
      <c r="I1889" s="325" t="s">
        <v>354</v>
      </c>
      <c r="J1889" s="316"/>
    </row>
    <row r="1890" spans="1:10" s="333" customFormat="1" ht="34.35" customHeight="1" x14ac:dyDescent="0.25">
      <c r="A1890" s="317" t="s">
        <v>10628</v>
      </c>
      <c r="B1890" s="322" t="s">
        <v>354</v>
      </c>
      <c r="C1890" s="322" t="s">
        <v>2018</v>
      </c>
      <c r="D1890" s="322" t="s">
        <v>10627</v>
      </c>
      <c r="E1890" s="417">
        <v>18000</v>
      </c>
      <c r="F1890" s="317" t="s">
        <v>4653</v>
      </c>
      <c r="G1890" s="322" t="s">
        <v>3952</v>
      </c>
      <c r="H1890" s="325">
        <v>44456</v>
      </c>
      <c r="I1890" s="325" t="s">
        <v>354</v>
      </c>
      <c r="J1890" s="316"/>
    </row>
    <row r="1891" spans="1:10" s="333" customFormat="1" ht="34.35" customHeight="1" x14ac:dyDescent="0.25">
      <c r="A1891" s="317" t="s">
        <v>10626</v>
      </c>
      <c r="B1891" s="322" t="s">
        <v>354</v>
      </c>
      <c r="C1891" s="322" t="s">
        <v>2018</v>
      </c>
      <c r="D1891" s="322" t="s">
        <v>10625</v>
      </c>
      <c r="E1891" s="417">
        <v>34000</v>
      </c>
      <c r="F1891" s="317" t="s">
        <v>4650</v>
      </c>
      <c r="G1891" s="322" t="s">
        <v>3952</v>
      </c>
      <c r="H1891" s="325">
        <v>44453</v>
      </c>
      <c r="I1891" s="325" t="s">
        <v>354</v>
      </c>
      <c r="J1891" s="316"/>
    </row>
    <row r="1892" spans="1:10" s="333" customFormat="1" ht="34.35" customHeight="1" x14ac:dyDescent="0.25">
      <c r="A1892" s="317" t="s">
        <v>10624</v>
      </c>
      <c r="B1892" s="322" t="s">
        <v>354</v>
      </c>
      <c r="C1892" s="322" t="s">
        <v>2018</v>
      </c>
      <c r="D1892" s="322" t="s">
        <v>10623</v>
      </c>
      <c r="E1892" s="417">
        <v>33045</v>
      </c>
      <c r="F1892" s="317" t="s">
        <v>4398</v>
      </c>
      <c r="G1892" s="322" t="s">
        <v>3952</v>
      </c>
      <c r="H1892" s="325">
        <v>44466</v>
      </c>
      <c r="I1892" s="325" t="s">
        <v>354</v>
      </c>
      <c r="J1892" s="316"/>
    </row>
    <row r="1893" spans="1:10" s="333" customFormat="1" ht="34.35" customHeight="1" x14ac:dyDescent="0.25">
      <c r="A1893" s="317" t="s">
        <v>10622</v>
      </c>
      <c r="B1893" s="322" t="s">
        <v>354</v>
      </c>
      <c r="C1893" s="322" t="s">
        <v>2018</v>
      </c>
      <c r="D1893" s="322" t="s">
        <v>10621</v>
      </c>
      <c r="E1893" s="417">
        <v>34760</v>
      </c>
      <c r="F1893" s="317" t="s">
        <v>4398</v>
      </c>
      <c r="G1893" s="322" t="s">
        <v>3952</v>
      </c>
      <c r="H1893" s="325">
        <v>44466</v>
      </c>
      <c r="I1893" s="325" t="s">
        <v>354</v>
      </c>
      <c r="J1893" s="316"/>
    </row>
    <row r="1894" spans="1:10" s="333" customFormat="1" ht="34.35" customHeight="1" x14ac:dyDescent="0.25">
      <c r="A1894" s="317" t="s">
        <v>10620</v>
      </c>
      <c r="B1894" s="322" t="s">
        <v>354</v>
      </c>
      <c r="C1894" s="322" t="s">
        <v>2018</v>
      </c>
      <c r="D1894" s="322" t="s">
        <v>10619</v>
      </c>
      <c r="E1894" s="417">
        <v>23830</v>
      </c>
      <c r="F1894" s="317" t="s">
        <v>4398</v>
      </c>
      <c r="G1894" s="322" t="s">
        <v>3952</v>
      </c>
      <c r="H1894" s="325">
        <v>44466</v>
      </c>
      <c r="I1894" s="325" t="s">
        <v>354</v>
      </c>
      <c r="J1894" s="316"/>
    </row>
    <row r="1895" spans="1:10" s="333" customFormat="1" ht="34.35" customHeight="1" x14ac:dyDescent="0.25">
      <c r="A1895" s="317" t="s">
        <v>10618</v>
      </c>
      <c r="B1895" s="322" t="s">
        <v>354</v>
      </c>
      <c r="C1895" s="322" t="s">
        <v>2018</v>
      </c>
      <c r="D1895" s="322" t="s">
        <v>10617</v>
      </c>
      <c r="E1895" s="417">
        <v>19915</v>
      </c>
      <c r="F1895" s="317" t="s">
        <v>4398</v>
      </c>
      <c r="G1895" s="322" t="s">
        <v>3952</v>
      </c>
      <c r="H1895" s="325">
        <v>44466</v>
      </c>
      <c r="I1895" s="325" t="s">
        <v>354</v>
      </c>
      <c r="J1895" s="316"/>
    </row>
    <row r="1896" spans="1:10" s="333" customFormat="1" ht="34.35" customHeight="1" x14ac:dyDescent="0.25">
      <c r="A1896" s="317" t="s">
        <v>10616</v>
      </c>
      <c r="B1896" s="322" t="s">
        <v>354</v>
      </c>
      <c r="C1896" s="322" t="s">
        <v>2018</v>
      </c>
      <c r="D1896" s="322" t="s">
        <v>10615</v>
      </c>
      <c r="E1896" s="417">
        <v>20310</v>
      </c>
      <c r="F1896" s="317" t="s">
        <v>4398</v>
      </c>
      <c r="G1896" s="322" t="s">
        <v>3952</v>
      </c>
      <c r="H1896" s="325">
        <v>44466</v>
      </c>
      <c r="I1896" s="325" t="s">
        <v>354</v>
      </c>
      <c r="J1896" s="316"/>
    </row>
    <row r="1897" spans="1:10" s="333" customFormat="1" ht="34.35" customHeight="1" x14ac:dyDescent="0.25">
      <c r="A1897" s="317" t="s">
        <v>10614</v>
      </c>
      <c r="B1897" s="322" t="s">
        <v>354</v>
      </c>
      <c r="C1897" s="322" t="s">
        <v>2018</v>
      </c>
      <c r="D1897" s="322" t="s">
        <v>10613</v>
      </c>
      <c r="E1897" s="417">
        <v>22570</v>
      </c>
      <c r="F1897" s="317" t="s">
        <v>4398</v>
      </c>
      <c r="G1897" s="322" t="s">
        <v>3952</v>
      </c>
      <c r="H1897" s="325">
        <v>44466</v>
      </c>
      <c r="I1897" s="325" t="s">
        <v>354</v>
      </c>
      <c r="J1897" s="316"/>
    </row>
    <row r="1898" spans="1:10" s="333" customFormat="1" ht="34.35" customHeight="1" x14ac:dyDescent="0.25">
      <c r="A1898" s="317" t="s">
        <v>10612</v>
      </c>
      <c r="B1898" s="322" t="s">
        <v>354</v>
      </c>
      <c r="C1898" s="322" t="s">
        <v>2018</v>
      </c>
      <c r="D1898" s="322" t="s">
        <v>10611</v>
      </c>
      <c r="E1898" s="417">
        <v>28000</v>
      </c>
      <c r="F1898" s="317" t="s">
        <v>4266</v>
      </c>
      <c r="G1898" s="322" t="s">
        <v>3952</v>
      </c>
      <c r="H1898" s="325">
        <v>44461</v>
      </c>
      <c r="I1898" s="325" t="s">
        <v>354</v>
      </c>
      <c r="J1898" s="316"/>
    </row>
    <row r="1899" spans="1:10" s="333" customFormat="1" ht="34.35" customHeight="1" x14ac:dyDescent="0.25">
      <c r="A1899" s="317" t="s">
        <v>10610</v>
      </c>
      <c r="B1899" s="322" t="s">
        <v>354</v>
      </c>
      <c r="C1899" s="322" t="s">
        <v>2018</v>
      </c>
      <c r="D1899" s="322" t="s">
        <v>10609</v>
      </c>
      <c r="E1899" s="417">
        <v>31260</v>
      </c>
      <c r="F1899" s="317" t="s">
        <v>4249</v>
      </c>
      <c r="G1899" s="322" t="s">
        <v>3952</v>
      </c>
      <c r="H1899" s="325">
        <v>44466</v>
      </c>
      <c r="I1899" s="325" t="s">
        <v>354</v>
      </c>
      <c r="J1899" s="316"/>
    </row>
    <row r="1900" spans="1:10" s="333" customFormat="1" ht="34.35" customHeight="1" x14ac:dyDescent="0.25">
      <c r="A1900" s="317" t="s">
        <v>10608</v>
      </c>
      <c r="B1900" s="322" t="s">
        <v>354</v>
      </c>
      <c r="C1900" s="322" t="s">
        <v>2018</v>
      </c>
      <c r="D1900" s="322" t="s">
        <v>10607</v>
      </c>
      <c r="E1900" s="417">
        <v>26360</v>
      </c>
      <c r="F1900" s="317" t="s">
        <v>4249</v>
      </c>
      <c r="G1900" s="322" t="s">
        <v>3952</v>
      </c>
      <c r="H1900" s="325">
        <v>44466</v>
      </c>
      <c r="I1900" s="325" t="s">
        <v>354</v>
      </c>
      <c r="J1900" s="316"/>
    </row>
    <row r="1901" spans="1:10" s="333" customFormat="1" ht="34.35" customHeight="1" x14ac:dyDescent="0.25">
      <c r="A1901" s="317" t="s">
        <v>10606</v>
      </c>
      <c r="B1901" s="322" t="s">
        <v>354</v>
      </c>
      <c r="C1901" s="322" t="s">
        <v>2018</v>
      </c>
      <c r="D1901" s="322" t="s">
        <v>10605</v>
      </c>
      <c r="E1901" s="417">
        <v>24000</v>
      </c>
      <c r="F1901" s="317" t="s">
        <v>5286</v>
      </c>
      <c r="G1901" s="322" t="s">
        <v>3952</v>
      </c>
      <c r="H1901" s="325">
        <v>44473</v>
      </c>
      <c r="I1901" s="325" t="s">
        <v>354</v>
      </c>
      <c r="J1901" s="316"/>
    </row>
    <row r="1902" spans="1:10" s="333" customFormat="1" ht="34.35" customHeight="1" x14ac:dyDescent="0.25">
      <c r="A1902" s="317" t="s">
        <v>10604</v>
      </c>
      <c r="B1902" s="322" t="s">
        <v>354</v>
      </c>
      <c r="C1902" s="322" t="s">
        <v>2018</v>
      </c>
      <c r="D1902" s="322" t="s">
        <v>10603</v>
      </c>
      <c r="E1902" s="417">
        <v>18000</v>
      </c>
      <c r="F1902" s="317" t="s">
        <v>10602</v>
      </c>
      <c r="G1902" s="322" t="s">
        <v>3952</v>
      </c>
      <c r="H1902" s="325">
        <v>44470</v>
      </c>
      <c r="I1902" s="325" t="s">
        <v>354</v>
      </c>
      <c r="J1902" s="316"/>
    </row>
    <row r="1903" spans="1:10" s="333" customFormat="1" ht="34.35" customHeight="1" x14ac:dyDescent="0.25">
      <c r="A1903" s="317" t="s">
        <v>10601</v>
      </c>
      <c r="B1903" s="322" t="s">
        <v>354</v>
      </c>
      <c r="C1903" s="322" t="s">
        <v>2018</v>
      </c>
      <c r="D1903" s="322" t="s">
        <v>10600</v>
      </c>
      <c r="E1903" s="417">
        <v>18000</v>
      </c>
      <c r="F1903" s="317" t="s">
        <v>5283</v>
      </c>
      <c r="G1903" s="322" t="s">
        <v>3952</v>
      </c>
      <c r="H1903" s="325">
        <v>44473</v>
      </c>
      <c r="I1903" s="325" t="s">
        <v>354</v>
      </c>
      <c r="J1903" s="316"/>
    </row>
    <row r="1904" spans="1:10" s="333" customFormat="1" ht="34.35" customHeight="1" x14ac:dyDescent="0.25">
      <c r="A1904" s="317" t="s">
        <v>10599</v>
      </c>
      <c r="B1904" s="322" t="s">
        <v>354</v>
      </c>
      <c r="C1904" s="322" t="s">
        <v>2018</v>
      </c>
      <c r="D1904" s="322" t="s">
        <v>10598</v>
      </c>
      <c r="E1904" s="417">
        <v>18000</v>
      </c>
      <c r="F1904" s="317" t="s">
        <v>5277</v>
      </c>
      <c r="G1904" s="322" t="s">
        <v>3952</v>
      </c>
      <c r="H1904" s="325">
        <v>44470</v>
      </c>
      <c r="I1904" s="325" t="s">
        <v>354</v>
      </c>
      <c r="J1904" s="316"/>
    </row>
    <row r="1905" spans="1:10" s="333" customFormat="1" ht="34.35" customHeight="1" x14ac:dyDescent="0.25">
      <c r="A1905" s="317" t="s">
        <v>10597</v>
      </c>
      <c r="B1905" s="322" t="s">
        <v>354</v>
      </c>
      <c r="C1905" s="322" t="s">
        <v>2018</v>
      </c>
      <c r="D1905" s="322" t="s">
        <v>10596</v>
      </c>
      <c r="E1905" s="417">
        <v>18000</v>
      </c>
      <c r="F1905" s="317" t="s">
        <v>5274</v>
      </c>
      <c r="G1905" s="322" t="s">
        <v>3952</v>
      </c>
      <c r="H1905" s="325">
        <v>44470</v>
      </c>
      <c r="I1905" s="325" t="s">
        <v>354</v>
      </c>
      <c r="J1905" s="316"/>
    </row>
    <row r="1906" spans="1:10" s="333" customFormat="1" ht="34.35" customHeight="1" x14ac:dyDescent="0.25">
      <c r="A1906" s="317" t="s">
        <v>10595</v>
      </c>
      <c r="B1906" s="322" t="s">
        <v>354</v>
      </c>
      <c r="C1906" s="322" t="s">
        <v>2018</v>
      </c>
      <c r="D1906" s="322" t="s">
        <v>10594</v>
      </c>
      <c r="E1906" s="417">
        <v>18000</v>
      </c>
      <c r="F1906" s="317" t="s">
        <v>5271</v>
      </c>
      <c r="G1906" s="322" t="s">
        <v>3952</v>
      </c>
      <c r="H1906" s="325">
        <v>44470</v>
      </c>
      <c r="I1906" s="325" t="s">
        <v>354</v>
      </c>
      <c r="J1906" s="316"/>
    </row>
    <row r="1907" spans="1:10" s="333" customFormat="1" ht="34.35" customHeight="1" x14ac:dyDescent="0.25">
      <c r="A1907" s="317" t="s">
        <v>10593</v>
      </c>
      <c r="B1907" s="322" t="s">
        <v>354</v>
      </c>
      <c r="C1907" s="322" t="s">
        <v>2018</v>
      </c>
      <c r="D1907" s="322" t="s">
        <v>10592</v>
      </c>
      <c r="E1907" s="417">
        <v>24000</v>
      </c>
      <c r="F1907" s="317" t="s">
        <v>5268</v>
      </c>
      <c r="G1907" s="322" t="s">
        <v>3952</v>
      </c>
      <c r="H1907" s="325">
        <v>44470</v>
      </c>
      <c r="I1907" s="325" t="s">
        <v>354</v>
      </c>
      <c r="J1907" s="316"/>
    </row>
    <row r="1908" spans="1:10" s="333" customFormat="1" ht="34.35" customHeight="1" x14ac:dyDescent="0.25">
      <c r="A1908" s="317" t="s">
        <v>10591</v>
      </c>
      <c r="B1908" s="322" t="s">
        <v>354</v>
      </c>
      <c r="C1908" s="322" t="s">
        <v>2018</v>
      </c>
      <c r="D1908" s="322" t="s">
        <v>10590</v>
      </c>
      <c r="E1908" s="417">
        <v>18000</v>
      </c>
      <c r="F1908" s="317" t="s">
        <v>10589</v>
      </c>
      <c r="G1908" s="322" t="s">
        <v>3952</v>
      </c>
      <c r="H1908" s="325">
        <v>44473</v>
      </c>
      <c r="I1908" s="325" t="s">
        <v>354</v>
      </c>
      <c r="J1908" s="316"/>
    </row>
    <row r="1909" spans="1:10" s="333" customFormat="1" ht="34.35" customHeight="1" x14ac:dyDescent="0.25">
      <c r="A1909" s="317" t="s">
        <v>10588</v>
      </c>
      <c r="B1909" s="322" t="s">
        <v>354</v>
      </c>
      <c r="C1909" s="322" t="s">
        <v>2018</v>
      </c>
      <c r="D1909" s="322" t="s">
        <v>10587</v>
      </c>
      <c r="E1909" s="417">
        <v>18000</v>
      </c>
      <c r="F1909" s="317" t="s">
        <v>4619</v>
      </c>
      <c r="G1909" s="322" t="s">
        <v>3952</v>
      </c>
      <c r="H1909" s="325">
        <v>44475</v>
      </c>
      <c r="I1909" s="325" t="s">
        <v>354</v>
      </c>
      <c r="J1909" s="316"/>
    </row>
    <row r="1910" spans="1:10" s="333" customFormat="1" ht="34.35" customHeight="1" x14ac:dyDescent="0.25">
      <c r="A1910" s="317" t="s">
        <v>10586</v>
      </c>
      <c r="B1910" s="322" t="s">
        <v>354</v>
      </c>
      <c r="C1910" s="322" t="s">
        <v>2018</v>
      </c>
      <c r="D1910" s="322" t="s">
        <v>10585</v>
      </c>
      <c r="E1910" s="417">
        <v>35150</v>
      </c>
      <c r="F1910" s="317" t="s">
        <v>5334</v>
      </c>
      <c r="G1910" s="322" t="s">
        <v>3952</v>
      </c>
      <c r="H1910" s="325">
        <v>44495</v>
      </c>
      <c r="I1910" s="325" t="s">
        <v>354</v>
      </c>
      <c r="J1910" s="316"/>
    </row>
    <row r="1911" spans="1:10" s="333" customFormat="1" ht="34.35" customHeight="1" x14ac:dyDescent="0.25">
      <c r="A1911" s="317" t="s">
        <v>10584</v>
      </c>
      <c r="B1911" s="322" t="s">
        <v>354</v>
      </c>
      <c r="C1911" s="322" t="s">
        <v>2018</v>
      </c>
      <c r="D1911" s="322" t="s">
        <v>10583</v>
      </c>
      <c r="E1911" s="417">
        <v>35120</v>
      </c>
      <c r="F1911" s="317" t="s">
        <v>10582</v>
      </c>
      <c r="G1911" s="322" t="s">
        <v>3952</v>
      </c>
      <c r="H1911" s="325">
        <v>44482</v>
      </c>
      <c r="I1911" s="325" t="s">
        <v>354</v>
      </c>
      <c r="J1911" s="316"/>
    </row>
    <row r="1912" spans="1:10" s="333" customFormat="1" ht="34.35" customHeight="1" x14ac:dyDescent="0.25">
      <c r="A1912" s="317" t="s">
        <v>10581</v>
      </c>
      <c r="B1912" s="322" t="s">
        <v>354</v>
      </c>
      <c r="C1912" s="322" t="s">
        <v>2018</v>
      </c>
      <c r="D1912" s="322" t="s">
        <v>10580</v>
      </c>
      <c r="E1912" s="417">
        <v>27750</v>
      </c>
      <c r="F1912" s="317" t="s">
        <v>5298</v>
      </c>
      <c r="G1912" s="322" t="s">
        <v>3952</v>
      </c>
      <c r="H1912" s="325">
        <v>44495</v>
      </c>
      <c r="I1912" s="325" t="s">
        <v>354</v>
      </c>
      <c r="J1912" s="316"/>
    </row>
    <row r="1913" spans="1:10" s="333" customFormat="1" ht="34.35" customHeight="1" x14ac:dyDescent="0.25">
      <c r="A1913" s="317" t="s">
        <v>10579</v>
      </c>
      <c r="B1913" s="322" t="s">
        <v>354</v>
      </c>
      <c r="C1913" s="322" t="s">
        <v>2018</v>
      </c>
      <c r="D1913" s="322" t="s">
        <v>10578</v>
      </c>
      <c r="E1913" s="417">
        <v>18000</v>
      </c>
      <c r="F1913" s="317" t="s">
        <v>10577</v>
      </c>
      <c r="G1913" s="322" t="s">
        <v>3952</v>
      </c>
      <c r="H1913" s="325">
        <v>44475</v>
      </c>
      <c r="I1913" s="325" t="s">
        <v>354</v>
      </c>
      <c r="J1913" s="316"/>
    </row>
    <row r="1914" spans="1:10" s="333" customFormat="1" ht="34.35" customHeight="1" x14ac:dyDescent="0.25">
      <c r="A1914" s="317" t="s">
        <v>10576</v>
      </c>
      <c r="B1914" s="322" t="s">
        <v>354</v>
      </c>
      <c r="C1914" s="322" t="s">
        <v>2018</v>
      </c>
      <c r="D1914" s="322" t="s">
        <v>10575</v>
      </c>
      <c r="E1914" s="417">
        <v>27500</v>
      </c>
      <c r="F1914" s="317" t="s">
        <v>10574</v>
      </c>
      <c r="G1914" s="322" t="s">
        <v>3952</v>
      </c>
      <c r="H1914" s="325">
        <v>44490</v>
      </c>
      <c r="I1914" s="325" t="s">
        <v>354</v>
      </c>
      <c r="J1914" s="316"/>
    </row>
    <row r="1915" spans="1:10" s="333" customFormat="1" ht="34.35" customHeight="1" x14ac:dyDescent="0.25">
      <c r="A1915" s="317" t="s">
        <v>10573</v>
      </c>
      <c r="B1915" s="322" t="s">
        <v>354</v>
      </c>
      <c r="C1915" s="322" t="s">
        <v>2018</v>
      </c>
      <c r="D1915" s="322" t="s">
        <v>10572</v>
      </c>
      <c r="E1915" s="417">
        <v>33000</v>
      </c>
      <c r="F1915" s="317" t="s">
        <v>10571</v>
      </c>
      <c r="G1915" s="322" t="s">
        <v>3952</v>
      </c>
      <c r="H1915" s="325">
        <v>44473</v>
      </c>
      <c r="I1915" s="325" t="s">
        <v>354</v>
      </c>
      <c r="J1915" s="316"/>
    </row>
    <row r="1916" spans="1:10" s="333" customFormat="1" ht="34.35" customHeight="1" x14ac:dyDescent="0.25">
      <c r="A1916" s="317" t="s">
        <v>10570</v>
      </c>
      <c r="B1916" s="322" t="s">
        <v>354</v>
      </c>
      <c r="C1916" s="322" t="s">
        <v>2018</v>
      </c>
      <c r="D1916" s="322" t="s">
        <v>10569</v>
      </c>
      <c r="E1916" s="417">
        <v>18000</v>
      </c>
      <c r="F1916" s="317" t="s">
        <v>10568</v>
      </c>
      <c r="G1916" s="322" t="s">
        <v>3952</v>
      </c>
      <c r="H1916" s="325">
        <v>44471</v>
      </c>
      <c r="I1916" s="325" t="s">
        <v>354</v>
      </c>
      <c r="J1916" s="316"/>
    </row>
    <row r="1917" spans="1:10" s="333" customFormat="1" ht="34.35" customHeight="1" x14ac:dyDescent="0.25">
      <c r="A1917" s="317" t="s">
        <v>10567</v>
      </c>
      <c r="B1917" s="322" t="s">
        <v>354</v>
      </c>
      <c r="C1917" s="322" t="s">
        <v>2018</v>
      </c>
      <c r="D1917" s="322" t="s">
        <v>10566</v>
      </c>
      <c r="E1917" s="417">
        <v>19200</v>
      </c>
      <c r="F1917" s="317" t="s">
        <v>10565</v>
      </c>
      <c r="G1917" s="322" t="s">
        <v>3952</v>
      </c>
      <c r="H1917" s="325">
        <v>44481</v>
      </c>
      <c r="I1917" s="325" t="s">
        <v>354</v>
      </c>
      <c r="J1917" s="316"/>
    </row>
    <row r="1918" spans="1:10" s="333" customFormat="1" ht="34.35" customHeight="1" x14ac:dyDescent="0.25">
      <c r="A1918" s="317" t="s">
        <v>10564</v>
      </c>
      <c r="B1918" s="322" t="s">
        <v>354</v>
      </c>
      <c r="C1918" s="322" t="s">
        <v>2018</v>
      </c>
      <c r="D1918" s="322" t="s">
        <v>10563</v>
      </c>
      <c r="E1918" s="417">
        <v>22000</v>
      </c>
      <c r="F1918" s="317" t="s">
        <v>10238</v>
      </c>
      <c r="G1918" s="322" t="s">
        <v>3952</v>
      </c>
      <c r="H1918" s="325">
        <v>44494</v>
      </c>
      <c r="I1918" s="325" t="s">
        <v>354</v>
      </c>
      <c r="J1918" s="316"/>
    </row>
    <row r="1919" spans="1:10" s="333" customFormat="1" ht="34.35" customHeight="1" x14ac:dyDescent="0.25">
      <c r="A1919" s="317" t="s">
        <v>10562</v>
      </c>
      <c r="B1919" s="322" t="s">
        <v>354</v>
      </c>
      <c r="C1919" s="322" t="s">
        <v>2018</v>
      </c>
      <c r="D1919" s="322" t="s">
        <v>10561</v>
      </c>
      <c r="E1919" s="417">
        <v>18000</v>
      </c>
      <c r="F1919" s="317" t="s">
        <v>10560</v>
      </c>
      <c r="G1919" s="322" t="s">
        <v>3952</v>
      </c>
      <c r="H1919" s="325">
        <v>44470</v>
      </c>
      <c r="I1919" s="325" t="s">
        <v>354</v>
      </c>
      <c r="J1919" s="316"/>
    </row>
    <row r="1920" spans="1:10" s="333" customFormat="1" ht="34.35" customHeight="1" x14ac:dyDescent="0.25">
      <c r="A1920" s="317" t="s">
        <v>10559</v>
      </c>
      <c r="B1920" s="322" t="s">
        <v>354</v>
      </c>
      <c r="C1920" s="322" t="s">
        <v>2018</v>
      </c>
      <c r="D1920" s="322" t="s">
        <v>10558</v>
      </c>
      <c r="E1920" s="417">
        <v>19800</v>
      </c>
      <c r="F1920" s="317" t="s">
        <v>10557</v>
      </c>
      <c r="G1920" s="322" t="s">
        <v>3952</v>
      </c>
      <c r="H1920" s="325">
        <v>44490</v>
      </c>
      <c r="I1920" s="325" t="s">
        <v>354</v>
      </c>
      <c r="J1920" s="316"/>
    </row>
    <row r="1921" spans="1:10" s="333" customFormat="1" ht="34.35" customHeight="1" x14ac:dyDescent="0.25">
      <c r="A1921" s="317" t="s">
        <v>10556</v>
      </c>
      <c r="B1921" s="322" t="s">
        <v>354</v>
      </c>
      <c r="C1921" s="322" t="s">
        <v>2018</v>
      </c>
      <c r="D1921" s="322" t="s">
        <v>10555</v>
      </c>
      <c r="E1921" s="417">
        <v>21365</v>
      </c>
      <c r="F1921" s="317" t="s">
        <v>3995</v>
      </c>
      <c r="G1921" s="322" t="s">
        <v>3952</v>
      </c>
      <c r="H1921" s="325">
        <v>44482</v>
      </c>
      <c r="I1921" s="325" t="s">
        <v>354</v>
      </c>
      <c r="J1921" s="316"/>
    </row>
    <row r="1922" spans="1:10" s="333" customFormat="1" ht="34.35" customHeight="1" x14ac:dyDescent="0.25">
      <c r="A1922" s="317" t="s">
        <v>10554</v>
      </c>
      <c r="B1922" s="322" t="s">
        <v>354</v>
      </c>
      <c r="C1922" s="322" t="s">
        <v>2018</v>
      </c>
      <c r="D1922" s="322" t="s">
        <v>10553</v>
      </c>
      <c r="E1922" s="417">
        <v>33775</v>
      </c>
      <c r="F1922" s="317" t="s">
        <v>3995</v>
      </c>
      <c r="G1922" s="322" t="s">
        <v>3952</v>
      </c>
      <c r="H1922" s="325">
        <v>44482</v>
      </c>
      <c r="I1922" s="325" t="s">
        <v>354</v>
      </c>
      <c r="J1922" s="316"/>
    </row>
    <row r="1923" spans="1:10" s="333" customFormat="1" ht="34.35" customHeight="1" x14ac:dyDescent="0.25">
      <c r="A1923" s="317" t="s">
        <v>10552</v>
      </c>
      <c r="B1923" s="322" t="s">
        <v>354</v>
      </c>
      <c r="C1923" s="322" t="s">
        <v>2018</v>
      </c>
      <c r="D1923" s="322" t="s">
        <v>10551</v>
      </c>
      <c r="E1923" s="417">
        <v>30490</v>
      </c>
      <c r="F1923" s="317" t="s">
        <v>3995</v>
      </c>
      <c r="G1923" s="322" t="s">
        <v>3952</v>
      </c>
      <c r="H1923" s="325">
        <v>44485</v>
      </c>
      <c r="I1923" s="325" t="s">
        <v>354</v>
      </c>
      <c r="J1923" s="316"/>
    </row>
    <row r="1924" spans="1:10" s="333" customFormat="1" ht="34.35" customHeight="1" x14ac:dyDescent="0.25">
      <c r="A1924" s="317" t="s">
        <v>10550</v>
      </c>
      <c r="B1924" s="322" t="s">
        <v>354</v>
      </c>
      <c r="C1924" s="322" t="s">
        <v>2018</v>
      </c>
      <c r="D1924" s="322" t="s">
        <v>10549</v>
      </c>
      <c r="E1924" s="417">
        <v>26660</v>
      </c>
      <c r="F1924" s="317" t="s">
        <v>3995</v>
      </c>
      <c r="G1924" s="322" t="s">
        <v>3952</v>
      </c>
      <c r="H1924" s="325">
        <v>44485</v>
      </c>
      <c r="I1924" s="325" t="s">
        <v>354</v>
      </c>
      <c r="J1924" s="316"/>
    </row>
    <row r="1925" spans="1:10" s="333" customFormat="1" ht="34.35" customHeight="1" x14ac:dyDescent="0.25">
      <c r="A1925" s="317" t="s">
        <v>10548</v>
      </c>
      <c r="B1925" s="322" t="s">
        <v>354</v>
      </c>
      <c r="C1925" s="322" t="s">
        <v>2018</v>
      </c>
      <c r="D1925" s="322" t="s">
        <v>10547</v>
      </c>
      <c r="E1925" s="417">
        <v>18000</v>
      </c>
      <c r="F1925" s="317" t="s">
        <v>10546</v>
      </c>
      <c r="G1925" s="322" t="s">
        <v>3952</v>
      </c>
      <c r="H1925" s="325">
        <v>44483</v>
      </c>
      <c r="I1925" s="325" t="s">
        <v>354</v>
      </c>
      <c r="J1925" s="316"/>
    </row>
    <row r="1926" spans="1:10" s="333" customFormat="1" ht="34.35" customHeight="1" x14ac:dyDescent="0.25">
      <c r="A1926" s="317" t="s">
        <v>10545</v>
      </c>
      <c r="B1926" s="322" t="s">
        <v>354</v>
      </c>
      <c r="C1926" s="322" t="s">
        <v>2018</v>
      </c>
      <c r="D1926" s="322" t="s">
        <v>10544</v>
      </c>
      <c r="E1926" s="417">
        <v>24000</v>
      </c>
      <c r="F1926" s="317" t="s">
        <v>10543</v>
      </c>
      <c r="G1926" s="322" t="s">
        <v>3952</v>
      </c>
      <c r="H1926" s="325">
        <v>44487</v>
      </c>
      <c r="I1926" s="325" t="s">
        <v>354</v>
      </c>
      <c r="J1926" s="316"/>
    </row>
    <row r="1927" spans="1:10" s="333" customFormat="1" ht="34.35" customHeight="1" x14ac:dyDescent="0.25">
      <c r="A1927" s="317" t="s">
        <v>10542</v>
      </c>
      <c r="B1927" s="322" t="s">
        <v>354</v>
      </c>
      <c r="C1927" s="322" t="s">
        <v>2018</v>
      </c>
      <c r="D1927" s="322" t="s">
        <v>10541</v>
      </c>
      <c r="E1927" s="417">
        <v>19800</v>
      </c>
      <c r="F1927" s="317" t="s">
        <v>10144</v>
      </c>
      <c r="G1927" s="322" t="s">
        <v>3952</v>
      </c>
      <c r="H1927" s="325">
        <v>44485</v>
      </c>
      <c r="I1927" s="325" t="s">
        <v>354</v>
      </c>
      <c r="J1927" s="316"/>
    </row>
    <row r="1928" spans="1:10" s="333" customFormat="1" ht="34.35" customHeight="1" x14ac:dyDescent="0.25">
      <c r="A1928" s="317" t="s">
        <v>10540</v>
      </c>
      <c r="B1928" s="322" t="s">
        <v>354</v>
      </c>
      <c r="C1928" s="322" t="s">
        <v>2018</v>
      </c>
      <c r="D1928" s="322" t="s">
        <v>10539</v>
      </c>
      <c r="E1928" s="417">
        <v>24000</v>
      </c>
      <c r="F1928" s="317" t="s">
        <v>5110</v>
      </c>
      <c r="G1928" s="322" t="s">
        <v>3952</v>
      </c>
      <c r="H1928" s="325">
        <v>44478</v>
      </c>
      <c r="I1928" s="325" t="s">
        <v>354</v>
      </c>
      <c r="J1928" s="316"/>
    </row>
    <row r="1929" spans="1:10" s="333" customFormat="1" ht="34.35" customHeight="1" x14ac:dyDescent="0.25">
      <c r="A1929" s="317" t="s">
        <v>10538</v>
      </c>
      <c r="B1929" s="322" t="s">
        <v>354</v>
      </c>
      <c r="C1929" s="322" t="s">
        <v>2018</v>
      </c>
      <c r="D1929" s="322" t="s">
        <v>10537</v>
      </c>
      <c r="E1929" s="417">
        <v>24000</v>
      </c>
      <c r="F1929" s="317" t="s">
        <v>4590</v>
      </c>
      <c r="G1929" s="322" t="s">
        <v>3952</v>
      </c>
      <c r="H1929" s="325">
        <v>44497</v>
      </c>
      <c r="I1929" s="325" t="s">
        <v>354</v>
      </c>
      <c r="J1929" s="316"/>
    </row>
    <row r="1930" spans="1:10" s="333" customFormat="1" ht="34.35" customHeight="1" x14ac:dyDescent="0.25">
      <c r="A1930" s="317" t="s">
        <v>10536</v>
      </c>
      <c r="B1930" s="322" t="s">
        <v>354</v>
      </c>
      <c r="C1930" s="322" t="s">
        <v>2018</v>
      </c>
      <c r="D1930" s="322" t="s">
        <v>10535</v>
      </c>
      <c r="E1930" s="417">
        <v>24000</v>
      </c>
      <c r="F1930" s="317" t="s">
        <v>10534</v>
      </c>
      <c r="G1930" s="322" t="s">
        <v>3952</v>
      </c>
      <c r="H1930" s="325">
        <v>44474</v>
      </c>
      <c r="I1930" s="325" t="s">
        <v>354</v>
      </c>
      <c r="J1930" s="316"/>
    </row>
    <row r="1931" spans="1:10" s="333" customFormat="1" ht="34.35" customHeight="1" x14ac:dyDescent="0.25">
      <c r="A1931" s="317" t="s">
        <v>10533</v>
      </c>
      <c r="B1931" s="322" t="s">
        <v>354</v>
      </c>
      <c r="C1931" s="322" t="s">
        <v>2018</v>
      </c>
      <c r="D1931" s="322" t="s">
        <v>10532</v>
      </c>
      <c r="E1931" s="417">
        <v>19200</v>
      </c>
      <c r="F1931" s="317" t="s">
        <v>10531</v>
      </c>
      <c r="G1931" s="322" t="s">
        <v>3952</v>
      </c>
      <c r="H1931" s="325">
        <v>44496</v>
      </c>
      <c r="I1931" s="325" t="s">
        <v>354</v>
      </c>
      <c r="J1931" s="316"/>
    </row>
    <row r="1932" spans="1:10" s="333" customFormat="1" ht="34.35" customHeight="1" x14ac:dyDescent="0.25">
      <c r="A1932" s="317" t="s">
        <v>10530</v>
      </c>
      <c r="B1932" s="322" t="s">
        <v>354</v>
      </c>
      <c r="C1932" s="322" t="s">
        <v>2018</v>
      </c>
      <c r="D1932" s="322" t="s">
        <v>10529</v>
      </c>
      <c r="E1932" s="417">
        <v>18000</v>
      </c>
      <c r="F1932" s="317" t="s">
        <v>10528</v>
      </c>
      <c r="G1932" s="322" t="s">
        <v>3952</v>
      </c>
      <c r="H1932" s="325">
        <v>44473</v>
      </c>
      <c r="I1932" s="325" t="s">
        <v>354</v>
      </c>
      <c r="J1932" s="316"/>
    </row>
    <row r="1933" spans="1:10" s="333" customFormat="1" ht="34.35" customHeight="1" x14ac:dyDescent="0.25">
      <c r="A1933" s="317" t="s">
        <v>10527</v>
      </c>
      <c r="B1933" s="322" t="s">
        <v>354</v>
      </c>
      <c r="C1933" s="322" t="s">
        <v>2018</v>
      </c>
      <c r="D1933" s="322" t="s">
        <v>10526</v>
      </c>
      <c r="E1933" s="417">
        <v>24000</v>
      </c>
      <c r="F1933" s="317" t="s">
        <v>5049</v>
      </c>
      <c r="G1933" s="322" t="s">
        <v>3952</v>
      </c>
      <c r="H1933" s="325">
        <v>44470</v>
      </c>
      <c r="I1933" s="325" t="s">
        <v>354</v>
      </c>
      <c r="J1933" s="316"/>
    </row>
    <row r="1934" spans="1:10" s="333" customFormat="1" ht="34.35" customHeight="1" x14ac:dyDescent="0.25">
      <c r="A1934" s="317" t="s">
        <v>10525</v>
      </c>
      <c r="B1934" s="322" t="s">
        <v>354</v>
      </c>
      <c r="C1934" s="322" t="s">
        <v>2018</v>
      </c>
      <c r="D1934" s="322" t="s">
        <v>10524</v>
      </c>
      <c r="E1934" s="417">
        <v>24000</v>
      </c>
      <c r="F1934" s="317" t="s">
        <v>5036</v>
      </c>
      <c r="G1934" s="322" t="s">
        <v>3952</v>
      </c>
      <c r="H1934" s="325">
        <v>44471</v>
      </c>
      <c r="I1934" s="325" t="s">
        <v>354</v>
      </c>
      <c r="J1934" s="316"/>
    </row>
    <row r="1935" spans="1:10" s="333" customFormat="1" ht="34.35" customHeight="1" x14ac:dyDescent="0.25">
      <c r="A1935" s="317" t="s">
        <v>10523</v>
      </c>
      <c r="B1935" s="322" t="s">
        <v>354</v>
      </c>
      <c r="C1935" s="322" t="s">
        <v>2018</v>
      </c>
      <c r="D1935" s="322" t="s">
        <v>10522</v>
      </c>
      <c r="E1935" s="417">
        <v>24000</v>
      </c>
      <c r="F1935" s="317" t="s">
        <v>5024</v>
      </c>
      <c r="G1935" s="322" t="s">
        <v>3952</v>
      </c>
      <c r="H1935" s="325">
        <v>44470</v>
      </c>
      <c r="I1935" s="325" t="s">
        <v>354</v>
      </c>
      <c r="J1935" s="316"/>
    </row>
    <row r="1936" spans="1:10" s="333" customFormat="1" ht="34.35" customHeight="1" x14ac:dyDescent="0.25">
      <c r="A1936" s="317" t="s">
        <v>10521</v>
      </c>
      <c r="B1936" s="322" t="s">
        <v>354</v>
      </c>
      <c r="C1936" s="322" t="s">
        <v>2018</v>
      </c>
      <c r="D1936" s="322" t="s">
        <v>10520</v>
      </c>
      <c r="E1936" s="417">
        <v>18000</v>
      </c>
      <c r="F1936" s="317" t="s">
        <v>4994</v>
      </c>
      <c r="G1936" s="322" t="s">
        <v>3952</v>
      </c>
      <c r="H1936" s="325">
        <v>44471</v>
      </c>
      <c r="I1936" s="325" t="s">
        <v>354</v>
      </c>
      <c r="J1936" s="316"/>
    </row>
    <row r="1937" spans="1:10" s="333" customFormat="1" ht="34.35" customHeight="1" x14ac:dyDescent="0.25">
      <c r="A1937" s="317" t="s">
        <v>10519</v>
      </c>
      <c r="B1937" s="322" t="s">
        <v>354</v>
      </c>
      <c r="C1937" s="322" t="s">
        <v>2018</v>
      </c>
      <c r="D1937" s="322" t="s">
        <v>10518</v>
      </c>
      <c r="E1937" s="417">
        <v>18000</v>
      </c>
      <c r="F1937" s="317" t="s">
        <v>10517</v>
      </c>
      <c r="G1937" s="322" t="s">
        <v>3952</v>
      </c>
      <c r="H1937" s="325">
        <v>44476</v>
      </c>
      <c r="I1937" s="325" t="s">
        <v>354</v>
      </c>
      <c r="J1937" s="316"/>
    </row>
    <row r="1938" spans="1:10" s="333" customFormat="1" ht="34.35" customHeight="1" x14ac:dyDescent="0.25">
      <c r="A1938" s="317" t="s">
        <v>10516</v>
      </c>
      <c r="B1938" s="322" t="s">
        <v>354</v>
      </c>
      <c r="C1938" s="322" t="s">
        <v>2018</v>
      </c>
      <c r="D1938" s="322" t="s">
        <v>10515</v>
      </c>
      <c r="E1938" s="417">
        <v>20930</v>
      </c>
      <c r="F1938" s="317" t="s">
        <v>10510</v>
      </c>
      <c r="G1938" s="322" t="s">
        <v>3952</v>
      </c>
      <c r="H1938" s="325">
        <v>44489</v>
      </c>
      <c r="I1938" s="325" t="s">
        <v>354</v>
      </c>
      <c r="J1938" s="316"/>
    </row>
    <row r="1939" spans="1:10" s="333" customFormat="1" ht="34.35" customHeight="1" x14ac:dyDescent="0.25">
      <c r="A1939" s="317" t="s">
        <v>10514</v>
      </c>
      <c r="B1939" s="322" t="s">
        <v>354</v>
      </c>
      <c r="C1939" s="322" t="s">
        <v>2018</v>
      </c>
      <c r="D1939" s="322" t="s">
        <v>10513</v>
      </c>
      <c r="E1939" s="417">
        <v>26450</v>
      </c>
      <c r="F1939" s="317" t="s">
        <v>10510</v>
      </c>
      <c r="G1939" s="322" t="s">
        <v>3952</v>
      </c>
      <c r="H1939" s="325">
        <v>44489</v>
      </c>
      <c r="I1939" s="325" t="s">
        <v>354</v>
      </c>
      <c r="J1939" s="316"/>
    </row>
    <row r="1940" spans="1:10" s="333" customFormat="1" ht="34.35" customHeight="1" x14ac:dyDescent="0.25">
      <c r="A1940" s="317" t="s">
        <v>10512</v>
      </c>
      <c r="B1940" s="322" t="s">
        <v>354</v>
      </c>
      <c r="C1940" s="322" t="s">
        <v>2018</v>
      </c>
      <c r="D1940" s="322" t="s">
        <v>10511</v>
      </c>
      <c r="E1940" s="417">
        <v>20310</v>
      </c>
      <c r="F1940" s="317" t="s">
        <v>10510</v>
      </c>
      <c r="G1940" s="322" t="s">
        <v>3952</v>
      </c>
      <c r="H1940" s="325">
        <v>44489</v>
      </c>
      <c r="I1940" s="325" t="s">
        <v>354</v>
      </c>
      <c r="J1940" s="316"/>
    </row>
    <row r="1941" spans="1:10" s="333" customFormat="1" ht="34.35" customHeight="1" x14ac:dyDescent="0.25">
      <c r="A1941" s="317" t="s">
        <v>10509</v>
      </c>
      <c r="B1941" s="322" t="s">
        <v>354</v>
      </c>
      <c r="C1941" s="322" t="s">
        <v>2018</v>
      </c>
      <c r="D1941" s="322" t="s">
        <v>10508</v>
      </c>
      <c r="E1941" s="417">
        <v>24000</v>
      </c>
      <c r="F1941" s="317" t="s">
        <v>4961</v>
      </c>
      <c r="G1941" s="322" t="s">
        <v>3952</v>
      </c>
      <c r="H1941" s="325">
        <v>44470</v>
      </c>
      <c r="I1941" s="325" t="s">
        <v>354</v>
      </c>
      <c r="J1941" s="316"/>
    </row>
    <row r="1942" spans="1:10" s="333" customFormat="1" ht="34.35" customHeight="1" x14ac:dyDescent="0.25">
      <c r="A1942" s="317" t="s">
        <v>10507</v>
      </c>
      <c r="B1942" s="322" t="s">
        <v>354</v>
      </c>
      <c r="C1942" s="322" t="s">
        <v>2018</v>
      </c>
      <c r="D1942" s="322" t="s">
        <v>10506</v>
      </c>
      <c r="E1942" s="417">
        <v>24950</v>
      </c>
      <c r="F1942" s="317" t="s">
        <v>10501</v>
      </c>
      <c r="G1942" s="322" t="s">
        <v>3952</v>
      </c>
      <c r="H1942" s="325">
        <v>44476</v>
      </c>
      <c r="I1942" s="325" t="s">
        <v>354</v>
      </c>
      <c r="J1942" s="316"/>
    </row>
    <row r="1943" spans="1:10" s="333" customFormat="1" ht="34.35" customHeight="1" x14ac:dyDescent="0.25">
      <c r="A1943" s="317" t="s">
        <v>10505</v>
      </c>
      <c r="B1943" s="322" t="s">
        <v>354</v>
      </c>
      <c r="C1943" s="322" t="s">
        <v>2018</v>
      </c>
      <c r="D1943" s="322" t="s">
        <v>10504</v>
      </c>
      <c r="E1943" s="417">
        <v>27495</v>
      </c>
      <c r="F1943" s="317" t="s">
        <v>10501</v>
      </c>
      <c r="G1943" s="322" t="s">
        <v>3952</v>
      </c>
      <c r="H1943" s="325">
        <v>44476</v>
      </c>
      <c r="I1943" s="325" t="s">
        <v>354</v>
      </c>
      <c r="J1943" s="316"/>
    </row>
    <row r="1944" spans="1:10" s="333" customFormat="1" ht="34.35" customHeight="1" x14ac:dyDescent="0.25">
      <c r="A1944" s="317" t="s">
        <v>10503</v>
      </c>
      <c r="B1944" s="322" t="s">
        <v>354</v>
      </c>
      <c r="C1944" s="322" t="s">
        <v>2018</v>
      </c>
      <c r="D1944" s="322" t="s">
        <v>10502</v>
      </c>
      <c r="E1944" s="417">
        <v>29845</v>
      </c>
      <c r="F1944" s="317" t="s">
        <v>10501</v>
      </c>
      <c r="G1944" s="322" t="s">
        <v>3952</v>
      </c>
      <c r="H1944" s="325">
        <v>44476</v>
      </c>
      <c r="I1944" s="325" t="s">
        <v>354</v>
      </c>
      <c r="J1944" s="316"/>
    </row>
    <row r="1945" spans="1:10" s="333" customFormat="1" ht="34.35" customHeight="1" x14ac:dyDescent="0.25">
      <c r="A1945" s="317" t="s">
        <v>10500</v>
      </c>
      <c r="B1945" s="322" t="s">
        <v>354</v>
      </c>
      <c r="C1945" s="322" t="s">
        <v>2018</v>
      </c>
      <c r="D1945" s="322" t="s">
        <v>10499</v>
      </c>
      <c r="E1945" s="417">
        <v>18000</v>
      </c>
      <c r="F1945" s="317" t="s">
        <v>4946</v>
      </c>
      <c r="G1945" s="322" t="s">
        <v>3952</v>
      </c>
      <c r="H1945" s="325">
        <v>44470</v>
      </c>
      <c r="I1945" s="325" t="s">
        <v>354</v>
      </c>
      <c r="J1945" s="316"/>
    </row>
    <row r="1946" spans="1:10" s="333" customFormat="1" ht="34.35" customHeight="1" x14ac:dyDescent="0.25">
      <c r="A1946" s="317" t="s">
        <v>10498</v>
      </c>
      <c r="B1946" s="322" t="s">
        <v>354</v>
      </c>
      <c r="C1946" s="322" t="s">
        <v>2018</v>
      </c>
      <c r="D1946" s="322" t="s">
        <v>10497</v>
      </c>
      <c r="E1946" s="417">
        <v>24000</v>
      </c>
      <c r="F1946" s="317" t="s">
        <v>4943</v>
      </c>
      <c r="G1946" s="322" t="s">
        <v>3952</v>
      </c>
      <c r="H1946" s="325">
        <v>44470</v>
      </c>
      <c r="I1946" s="325" t="s">
        <v>354</v>
      </c>
      <c r="J1946" s="316"/>
    </row>
    <row r="1947" spans="1:10" s="333" customFormat="1" ht="34.35" customHeight="1" x14ac:dyDescent="0.25">
      <c r="A1947" s="317" t="s">
        <v>10496</v>
      </c>
      <c r="B1947" s="322" t="s">
        <v>354</v>
      </c>
      <c r="C1947" s="322" t="s">
        <v>2018</v>
      </c>
      <c r="D1947" s="322" t="s">
        <v>10495</v>
      </c>
      <c r="E1947" s="417">
        <v>25700</v>
      </c>
      <c r="F1947" s="317" t="s">
        <v>4940</v>
      </c>
      <c r="G1947" s="322" t="s">
        <v>3952</v>
      </c>
      <c r="H1947" s="325">
        <v>44473</v>
      </c>
      <c r="I1947" s="325" t="s">
        <v>354</v>
      </c>
      <c r="J1947" s="316"/>
    </row>
    <row r="1948" spans="1:10" s="333" customFormat="1" ht="34.35" customHeight="1" x14ac:dyDescent="0.25">
      <c r="A1948" s="317" t="s">
        <v>10494</v>
      </c>
      <c r="B1948" s="322" t="s">
        <v>354</v>
      </c>
      <c r="C1948" s="322" t="s">
        <v>2018</v>
      </c>
      <c r="D1948" s="322" t="s">
        <v>10493</v>
      </c>
      <c r="E1948" s="417">
        <v>24000</v>
      </c>
      <c r="F1948" s="317" t="s">
        <v>10492</v>
      </c>
      <c r="G1948" s="322" t="s">
        <v>3952</v>
      </c>
      <c r="H1948" s="325">
        <v>44478</v>
      </c>
      <c r="I1948" s="325" t="s">
        <v>354</v>
      </c>
      <c r="J1948" s="316"/>
    </row>
    <row r="1949" spans="1:10" s="333" customFormat="1" ht="34.35" customHeight="1" x14ac:dyDescent="0.25">
      <c r="A1949" s="317" t="s">
        <v>10491</v>
      </c>
      <c r="B1949" s="322" t="s">
        <v>354</v>
      </c>
      <c r="C1949" s="322" t="s">
        <v>2018</v>
      </c>
      <c r="D1949" s="322" t="s">
        <v>10490</v>
      </c>
      <c r="E1949" s="417">
        <v>33275</v>
      </c>
      <c r="F1949" s="317" t="s">
        <v>10477</v>
      </c>
      <c r="G1949" s="322" t="s">
        <v>3952</v>
      </c>
      <c r="H1949" s="325">
        <v>44484</v>
      </c>
      <c r="I1949" s="325" t="s">
        <v>354</v>
      </c>
      <c r="J1949" s="316"/>
    </row>
    <row r="1950" spans="1:10" s="333" customFormat="1" ht="34.35" customHeight="1" x14ac:dyDescent="0.25">
      <c r="A1950" s="317" t="s">
        <v>10489</v>
      </c>
      <c r="B1950" s="322" t="s">
        <v>354</v>
      </c>
      <c r="C1950" s="322" t="s">
        <v>2018</v>
      </c>
      <c r="D1950" s="322" t="s">
        <v>10488</v>
      </c>
      <c r="E1950" s="417">
        <v>23735</v>
      </c>
      <c r="F1950" s="317" t="s">
        <v>10477</v>
      </c>
      <c r="G1950" s="322" t="s">
        <v>3952</v>
      </c>
      <c r="H1950" s="325">
        <v>44484</v>
      </c>
      <c r="I1950" s="325" t="s">
        <v>354</v>
      </c>
      <c r="J1950" s="316"/>
    </row>
    <row r="1951" spans="1:10" s="333" customFormat="1" ht="34.35" customHeight="1" x14ac:dyDescent="0.25">
      <c r="A1951" s="317" t="s">
        <v>10487</v>
      </c>
      <c r="B1951" s="322" t="s">
        <v>354</v>
      </c>
      <c r="C1951" s="322" t="s">
        <v>2018</v>
      </c>
      <c r="D1951" s="322" t="s">
        <v>10486</v>
      </c>
      <c r="E1951" s="417">
        <v>30305</v>
      </c>
      <c r="F1951" s="317" t="s">
        <v>10477</v>
      </c>
      <c r="G1951" s="322" t="s">
        <v>3952</v>
      </c>
      <c r="H1951" s="325">
        <v>44484</v>
      </c>
      <c r="I1951" s="325" t="s">
        <v>354</v>
      </c>
      <c r="J1951" s="316"/>
    </row>
    <row r="1952" spans="1:10" s="333" customFormat="1" ht="34.35" customHeight="1" x14ac:dyDescent="0.25">
      <c r="A1952" s="317" t="s">
        <v>10485</v>
      </c>
      <c r="B1952" s="322" t="s">
        <v>354</v>
      </c>
      <c r="C1952" s="322" t="s">
        <v>2018</v>
      </c>
      <c r="D1952" s="322" t="s">
        <v>10484</v>
      </c>
      <c r="E1952" s="417">
        <v>22225</v>
      </c>
      <c r="F1952" s="317" t="s">
        <v>10477</v>
      </c>
      <c r="G1952" s="322" t="s">
        <v>3952</v>
      </c>
      <c r="H1952" s="325">
        <v>44485</v>
      </c>
      <c r="I1952" s="325" t="s">
        <v>354</v>
      </c>
      <c r="J1952" s="316"/>
    </row>
    <row r="1953" spans="1:10" s="333" customFormat="1" ht="34.35" customHeight="1" x14ac:dyDescent="0.25">
      <c r="A1953" s="317" t="s">
        <v>10483</v>
      </c>
      <c r="B1953" s="322" t="s">
        <v>354</v>
      </c>
      <c r="C1953" s="322" t="s">
        <v>2018</v>
      </c>
      <c r="D1953" s="322" t="s">
        <v>10482</v>
      </c>
      <c r="E1953" s="417">
        <v>26210</v>
      </c>
      <c r="F1953" s="317" t="s">
        <v>10477</v>
      </c>
      <c r="G1953" s="322" t="s">
        <v>3952</v>
      </c>
      <c r="H1953" s="325">
        <v>44485</v>
      </c>
      <c r="I1953" s="325" t="s">
        <v>354</v>
      </c>
      <c r="J1953" s="316"/>
    </row>
    <row r="1954" spans="1:10" s="333" customFormat="1" ht="34.35" customHeight="1" x14ac:dyDescent="0.25">
      <c r="A1954" s="317" t="s">
        <v>10481</v>
      </c>
      <c r="B1954" s="322" t="s">
        <v>354</v>
      </c>
      <c r="C1954" s="322" t="s">
        <v>2018</v>
      </c>
      <c r="D1954" s="322" t="s">
        <v>10480</v>
      </c>
      <c r="E1954" s="417">
        <v>19430</v>
      </c>
      <c r="F1954" s="317" t="s">
        <v>10477</v>
      </c>
      <c r="G1954" s="322" t="s">
        <v>3952</v>
      </c>
      <c r="H1954" s="325">
        <v>44492</v>
      </c>
      <c r="I1954" s="325" t="s">
        <v>354</v>
      </c>
      <c r="J1954" s="316"/>
    </row>
    <row r="1955" spans="1:10" s="333" customFormat="1" ht="34.35" customHeight="1" x14ac:dyDescent="0.25">
      <c r="A1955" s="317" t="s">
        <v>10479</v>
      </c>
      <c r="B1955" s="322" t="s">
        <v>354</v>
      </c>
      <c r="C1955" s="322" t="s">
        <v>2018</v>
      </c>
      <c r="D1955" s="322" t="s">
        <v>10478</v>
      </c>
      <c r="E1955" s="417">
        <v>18065</v>
      </c>
      <c r="F1955" s="317" t="s">
        <v>10477</v>
      </c>
      <c r="G1955" s="322" t="s">
        <v>3952</v>
      </c>
      <c r="H1955" s="325">
        <v>44492</v>
      </c>
      <c r="I1955" s="325" t="s">
        <v>354</v>
      </c>
      <c r="J1955" s="316"/>
    </row>
    <row r="1956" spans="1:10" s="333" customFormat="1" ht="34.35" customHeight="1" x14ac:dyDescent="0.25">
      <c r="A1956" s="317" t="s">
        <v>10476</v>
      </c>
      <c r="B1956" s="322" t="s">
        <v>354</v>
      </c>
      <c r="C1956" s="322" t="s">
        <v>2018</v>
      </c>
      <c r="D1956" s="322" t="s">
        <v>10475</v>
      </c>
      <c r="E1956" s="417">
        <v>18000</v>
      </c>
      <c r="F1956" s="317" t="s">
        <v>10474</v>
      </c>
      <c r="G1956" s="322" t="s">
        <v>3952</v>
      </c>
      <c r="H1956" s="325">
        <v>44494</v>
      </c>
      <c r="I1956" s="325" t="s">
        <v>354</v>
      </c>
      <c r="J1956" s="316"/>
    </row>
    <row r="1957" spans="1:10" s="333" customFormat="1" ht="34.35" customHeight="1" x14ac:dyDescent="0.25">
      <c r="A1957" s="317" t="s">
        <v>10473</v>
      </c>
      <c r="B1957" s="322" t="s">
        <v>354</v>
      </c>
      <c r="C1957" s="322" t="s">
        <v>2018</v>
      </c>
      <c r="D1957" s="322" t="s">
        <v>10472</v>
      </c>
      <c r="E1957" s="417">
        <v>24000</v>
      </c>
      <c r="F1957" s="317" t="s">
        <v>4869</v>
      </c>
      <c r="G1957" s="322" t="s">
        <v>3952</v>
      </c>
      <c r="H1957" s="325">
        <v>44471</v>
      </c>
      <c r="I1957" s="325" t="s">
        <v>354</v>
      </c>
      <c r="J1957" s="316"/>
    </row>
    <row r="1958" spans="1:10" s="333" customFormat="1" ht="34.35" customHeight="1" x14ac:dyDescent="0.25">
      <c r="A1958" s="317" t="s">
        <v>10471</v>
      </c>
      <c r="B1958" s="322" t="s">
        <v>354</v>
      </c>
      <c r="C1958" s="322" t="s">
        <v>2018</v>
      </c>
      <c r="D1958" s="322" t="s">
        <v>10470</v>
      </c>
      <c r="E1958" s="417">
        <v>19200</v>
      </c>
      <c r="F1958" s="317" t="s">
        <v>10469</v>
      </c>
      <c r="G1958" s="322" t="s">
        <v>3952</v>
      </c>
      <c r="H1958" s="325">
        <v>44490</v>
      </c>
      <c r="I1958" s="325" t="s">
        <v>354</v>
      </c>
      <c r="J1958" s="316"/>
    </row>
    <row r="1959" spans="1:10" s="333" customFormat="1" ht="34.35" customHeight="1" x14ac:dyDescent="0.25">
      <c r="A1959" s="317" t="s">
        <v>10468</v>
      </c>
      <c r="B1959" s="322" t="s">
        <v>354</v>
      </c>
      <c r="C1959" s="322" t="s">
        <v>2018</v>
      </c>
      <c r="D1959" s="322" t="s">
        <v>10467</v>
      </c>
      <c r="E1959" s="417">
        <v>18000</v>
      </c>
      <c r="F1959" s="317" t="s">
        <v>4860</v>
      </c>
      <c r="G1959" s="322" t="s">
        <v>3952</v>
      </c>
      <c r="H1959" s="325">
        <v>44473</v>
      </c>
      <c r="I1959" s="325" t="s">
        <v>354</v>
      </c>
      <c r="J1959" s="316"/>
    </row>
    <row r="1960" spans="1:10" s="333" customFormat="1" ht="34.35" customHeight="1" x14ac:dyDescent="0.25">
      <c r="A1960" s="317" t="s">
        <v>10466</v>
      </c>
      <c r="B1960" s="322" t="s">
        <v>354</v>
      </c>
      <c r="C1960" s="322" t="s">
        <v>2018</v>
      </c>
      <c r="D1960" s="322" t="s">
        <v>10465</v>
      </c>
      <c r="E1960" s="417">
        <v>18500</v>
      </c>
      <c r="F1960" s="317" t="s">
        <v>4820</v>
      </c>
      <c r="G1960" s="322" t="s">
        <v>3952</v>
      </c>
      <c r="H1960" s="325">
        <v>44496</v>
      </c>
      <c r="I1960" s="325" t="s">
        <v>354</v>
      </c>
      <c r="J1960" s="316"/>
    </row>
    <row r="1961" spans="1:10" s="333" customFormat="1" ht="34.35" customHeight="1" x14ac:dyDescent="0.25">
      <c r="A1961" s="317" t="s">
        <v>10464</v>
      </c>
      <c r="B1961" s="322" t="s">
        <v>354</v>
      </c>
      <c r="C1961" s="322" t="s">
        <v>2018</v>
      </c>
      <c r="D1961" s="322" t="s">
        <v>10463</v>
      </c>
      <c r="E1961" s="417">
        <v>26250</v>
      </c>
      <c r="F1961" s="317" t="s">
        <v>4514</v>
      </c>
      <c r="G1961" s="322" t="s">
        <v>3952</v>
      </c>
      <c r="H1961" s="325">
        <v>44470</v>
      </c>
      <c r="I1961" s="325" t="s">
        <v>354</v>
      </c>
      <c r="J1961" s="316"/>
    </row>
    <row r="1962" spans="1:10" s="333" customFormat="1" ht="34.35" customHeight="1" x14ac:dyDescent="0.25">
      <c r="A1962" s="317" t="s">
        <v>10462</v>
      </c>
      <c r="B1962" s="322" t="s">
        <v>354</v>
      </c>
      <c r="C1962" s="322" t="s">
        <v>2018</v>
      </c>
      <c r="D1962" s="322" t="s">
        <v>10461</v>
      </c>
      <c r="E1962" s="417">
        <v>24000</v>
      </c>
      <c r="F1962" s="317" t="s">
        <v>10460</v>
      </c>
      <c r="G1962" s="322" t="s">
        <v>3952</v>
      </c>
      <c r="H1962" s="325">
        <v>44470</v>
      </c>
      <c r="I1962" s="325" t="s">
        <v>354</v>
      </c>
      <c r="J1962" s="316"/>
    </row>
    <row r="1963" spans="1:10" s="333" customFormat="1" ht="34.35" customHeight="1" x14ac:dyDescent="0.25">
      <c r="A1963" s="317" t="s">
        <v>10459</v>
      </c>
      <c r="B1963" s="322" t="s">
        <v>354</v>
      </c>
      <c r="C1963" s="322" t="s">
        <v>2018</v>
      </c>
      <c r="D1963" s="322" t="s">
        <v>10458</v>
      </c>
      <c r="E1963" s="417">
        <v>26000</v>
      </c>
      <c r="F1963" s="317" t="s">
        <v>10457</v>
      </c>
      <c r="G1963" s="322" t="s">
        <v>3952</v>
      </c>
      <c r="H1963" s="325">
        <v>44476</v>
      </c>
      <c r="I1963" s="325" t="s">
        <v>354</v>
      </c>
      <c r="J1963" s="316"/>
    </row>
    <row r="1964" spans="1:10" s="333" customFormat="1" ht="34.35" customHeight="1" x14ac:dyDescent="0.25">
      <c r="A1964" s="317" t="s">
        <v>10456</v>
      </c>
      <c r="B1964" s="322" t="s">
        <v>354</v>
      </c>
      <c r="C1964" s="322" t="s">
        <v>2018</v>
      </c>
      <c r="D1964" s="322" t="s">
        <v>10455</v>
      </c>
      <c r="E1964" s="417">
        <v>30760</v>
      </c>
      <c r="F1964" s="317" t="s">
        <v>10454</v>
      </c>
      <c r="G1964" s="322" t="s">
        <v>3952</v>
      </c>
      <c r="H1964" s="325">
        <v>44496</v>
      </c>
      <c r="I1964" s="325" t="s">
        <v>354</v>
      </c>
      <c r="J1964" s="316"/>
    </row>
    <row r="1965" spans="1:10" s="333" customFormat="1" ht="34.35" customHeight="1" x14ac:dyDescent="0.25">
      <c r="A1965" s="317" t="s">
        <v>10453</v>
      </c>
      <c r="B1965" s="322" t="s">
        <v>354</v>
      </c>
      <c r="C1965" s="322" t="s">
        <v>2018</v>
      </c>
      <c r="D1965" s="322" t="s">
        <v>10452</v>
      </c>
      <c r="E1965" s="417">
        <v>24045</v>
      </c>
      <c r="F1965" s="317" t="s">
        <v>10445</v>
      </c>
      <c r="G1965" s="322" t="s">
        <v>3952</v>
      </c>
      <c r="H1965" s="325">
        <v>44489</v>
      </c>
      <c r="I1965" s="325" t="s">
        <v>354</v>
      </c>
      <c r="J1965" s="316"/>
    </row>
    <row r="1966" spans="1:10" s="333" customFormat="1" ht="34.35" customHeight="1" x14ac:dyDescent="0.25">
      <c r="A1966" s="317" t="s">
        <v>10451</v>
      </c>
      <c r="B1966" s="322" t="s">
        <v>354</v>
      </c>
      <c r="C1966" s="322" t="s">
        <v>2018</v>
      </c>
      <c r="D1966" s="322" t="s">
        <v>10450</v>
      </c>
      <c r="E1966" s="417">
        <v>18905</v>
      </c>
      <c r="F1966" s="317" t="s">
        <v>10445</v>
      </c>
      <c r="G1966" s="322" t="s">
        <v>3952</v>
      </c>
      <c r="H1966" s="325">
        <v>44489</v>
      </c>
      <c r="I1966" s="325" t="s">
        <v>354</v>
      </c>
      <c r="J1966" s="316"/>
    </row>
    <row r="1967" spans="1:10" s="333" customFormat="1" ht="34.35" customHeight="1" x14ac:dyDescent="0.25">
      <c r="A1967" s="317" t="s">
        <v>10449</v>
      </c>
      <c r="B1967" s="322" t="s">
        <v>354</v>
      </c>
      <c r="C1967" s="322" t="s">
        <v>2018</v>
      </c>
      <c r="D1967" s="322" t="s">
        <v>10448</v>
      </c>
      <c r="E1967" s="417">
        <v>18310</v>
      </c>
      <c r="F1967" s="317" t="s">
        <v>10445</v>
      </c>
      <c r="G1967" s="322" t="s">
        <v>3952</v>
      </c>
      <c r="H1967" s="325">
        <v>44489</v>
      </c>
      <c r="I1967" s="325" t="s">
        <v>354</v>
      </c>
      <c r="J1967" s="316"/>
    </row>
    <row r="1968" spans="1:10" s="333" customFormat="1" ht="34.35" customHeight="1" x14ac:dyDescent="0.25">
      <c r="A1968" s="317" t="s">
        <v>10447</v>
      </c>
      <c r="B1968" s="322" t="s">
        <v>354</v>
      </c>
      <c r="C1968" s="322" t="s">
        <v>2018</v>
      </c>
      <c r="D1968" s="322" t="s">
        <v>10446</v>
      </c>
      <c r="E1968" s="417">
        <v>27240</v>
      </c>
      <c r="F1968" s="317" t="s">
        <v>10445</v>
      </c>
      <c r="G1968" s="322" t="s">
        <v>3952</v>
      </c>
      <c r="H1968" s="325">
        <v>44489</v>
      </c>
      <c r="I1968" s="325" t="s">
        <v>354</v>
      </c>
      <c r="J1968" s="316"/>
    </row>
    <row r="1969" spans="1:10" s="333" customFormat="1" ht="34.35" customHeight="1" x14ac:dyDescent="0.25">
      <c r="A1969" s="317" t="s">
        <v>10444</v>
      </c>
      <c r="B1969" s="322" t="s">
        <v>354</v>
      </c>
      <c r="C1969" s="322" t="s">
        <v>2018</v>
      </c>
      <c r="D1969" s="322" t="s">
        <v>10443</v>
      </c>
      <c r="E1969" s="417">
        <v>25475</v>
      </c>
      <c r="F1969" s="317" t="s">
        <v>10442</v>
      </c>
      <c r="G1969" s="322" t="s">
        <v>3952</v>
      </c>
      <c r="H1969" s="325">
        <v>44485</v>
      </c>
      <c r="I1969" s="325" t="s">
        <v>354</v>
      </c>
      <c r="J1969" s="316"/>
    </row>
    <row r="1970" spans="1:10" s="333" customFormat="1" ht="34.35" customHeight="1" x14ac:dyDescent="0.25">
      <c r="A1970" s="317" t="s">
        <v>10441</v>
      </c>
      <c r="B1970" s="322" t="s">
        <v>354</v>
      </c>
      <c r="C1970" s="322" t="s">
        <v>2018</v>
      </c>
      <c r="D1970" s="322" t="s">
        <v>10440</v>
      </c>
      <c r="E1970" s="417">
        <v>22000</v>
      </c>
      <c r="F1970" s="317" t="s">
        <v>4754</v>
      </c>
      <c r="G1970" s="322" t="s">
        <v>3952</v>
      </c>
      <c r="H1970" s="325">
        <v>44474</v>
      </c>
      <c r="I1970" s="325" t="s">
        <v>354</v>
      </c>
      <c r="J1970" s="316"/>
    </row>
    <row r="1971" spans="1:10" s="333" customFormat="1" ht="34.35" customHeight="1" x14ac:dyDescent="0.25">
      <c r="A1971" s="317" t="s">
        <v>10439</v>
      </c>
      <c r="B1971" s="322" t="s">
        <v>354</v>
      </c>
      <c r="C1971" s="322" t="s">
        <v>2018</v>
      </c>
      <c r="D1971" s="322" t="s">
        <v>10438</v>
      </c>
      <c r="E1971" s="417">
        <v>27000</v>
      </c>
      <c r="F1971" s="317" t="s">
        <v>10437</v>
      </c>
      <c r="G1971" s="322" t="s">
        <v>3952</v>
      </c>
      <c r="H1971" s="325">
        <v>44481</v>
      </c>
      <c r="I1971" s="325" t="s">
        <v>354</v>
      </c>
      <c r="J1971" s="316"/>
    </row>
    <row r="1972" spans="1:10" s="333" customFormat="1" ht="34.35" customHeight="1" x14ac:dyDescent="0.25">
      <c r="A1972" s="317" t="s">
        <v>10436</v>
      </c>
      <c r="B1972" s="322" t="s">
        <v>354</v>
      </c>
      <c r="C1972" s="322" t="s">
        <v>2018</v>
      </c>
      <c r="D1972" s="322" t="s">
        <v>10435</v>
      </c>
      <c r="E1972" s="417">
        <v>24000</v>
      </c>
      <c r="F1972" s="317" t="s">
        <v>4111</v>
      </c>
      <c r="G1972" s="322" t="s">
        <v>3952</v>
      </c>
      <c r="H1972" s="325">
        <v>44475</v>
      </c>
      <c r="I1972" s="325" t="s">
        <v>354</v>
      </c>
      <c r="J1972" s="316"/>
    </row>
    <row r="1973" spans="1:10" s="333" customFormat="1" ht="34.35" customHeight="1" x14ac:dyDescent="0.25">
      <c r="A1973" s="317" t="s">
        <v>10434</v>
      </c>
      <c r="B1973" s="322" t="s">
        <v>354</v>
      </c>
      <c r="C1973" s="322" t="s">
        <v>2018</v>
      </c>
      <c r="D1973" s="322" t="s">
        <v>10433</v>
      </c>
      <c r="E1973" s="417">
        <v>18000</v>
      </c>
      <c r="F1973" s="317" t="s">
        <v>4732</v>
      </c>
      <c r="G1973" s="322" t="s">
        <v>3952</v>
      </c>
      <c r="H1973" s="325">
        <v>44470</v>
      </c>
      <c r="I1973" s="325" t="s">
        <v>354</v>
      </c>
      <c r="J1973" s="316"/>
    </row>
    <row r="1974" spans="1:10" s="333" customFormat="1" ht="34.35" customHeight="1" x14ac:dyDescent="0.25">
      <c r="A1974" s="317" t="s">
        <v>10432</v>
      </c>
      <c r="B1974" s="322" t="s">
        <v>354</v>
      </c>
      <c r="C1974" s="322" t="s">
        <v>2018</v>
      </c>
      <c r="D1974" s="322" t="s">
        <v>10431</v>
      </c>
      <c r="E1974" s="417">
        <v>28000</v>
      </c>
      <c r="F1974" s="317" t="s">
        <v>10430</v>
      </c>
      <c r="G1974" s="322" t="s">
        <v>3952</v>
      </c>
      <c r="H1974" s="325">
        <v>44478</v>
      </c>
      <c r="I1974" s="325" t="s">
        <v>354</v>
      </c>
      <c r="J1974" s="316"/>
    </row>
    <row r="1975" spans="1:10" s="333" customFormat="1" ht="34.35" customHeight="1" x14ac:dyDescent="0.25">
      <c r="A1975" s="317" t="s">
        <v>10429</v>
      </c>
      <c r="B1975" s="322" t="s">
        <v>354</v>
      </c>
      <c r="C1975" s="322" t="s">
        <v>2018</v>
      </c>
      <c r="D1975" s="322" t="s">
        <v>10428</v>
      </c>
      <c r="E1975" s="417">
        <v>21770</v>
      </c>
      <c r="F1975" s="317" t="s">
        <v>10425</v>
      </c>
      <c r="G1975" s="322" t="s">
        <v>3952</v>
      </c>
      <c r="H1975" s="325">
        <v>44494</v>
      </c>
      <c r="I1975" s="325" t="s">
        <v>354</v>
      </c>
      <c r="J1975" s="316"/>
    </row>
    <row r="1976" spans="1:10" s="333" customFormat="1" ht="34.35" customHeight="1" x14ac:dyDescent="0.25">
      <c r="A1976" s="317" t="s">
        <v>10427</v>
      </c>
      <c r="B1976" s="322" t="s">
        <v>354</v>
      </c>
      <c r="C1976" s="322" t="s">
        <v>2018</v>
      </c>
      <c r="D1976" s="322" t="s">
        <v>10426</v>
      </c>
      <c r="E1976" s="417">
        <v>22500</v>
      </c>
      <c r="F1976" s="317" t="s">
        <v>10425</v>
      </c>
      <c r="G1976" s="322" t="s">
        <v>3952</v>
      </c>
      <c r="H1976" s="325">
        <v>44494</v>
      </c>
      <c r="I1976" s="325" t="s">
        <v>354</v>
      </c>
      <c r="J1976" s="316"/>
    </row>
    <row r="1977" spans="1:10" s="333" customFormat="1" ht="34.35" customHeight="1" x14ac:dyDescent="0.25">
      <c r="A1977" s="317" t="s">
        <v>10424</v>
      </c>
      <c r="B1977" s="322" t="s">
        <v>354</v>
      </c>
      <c r="C1977" s="322" t="s">
        <v>2018</v>
      </c>
      <c r="D1977" s="322" t="s">
        <v>10423</v>
      </c>
      <c r="E1977" s="417">
        <v>22000</v>
      </c>
      <c r="F1977" s="317" t="s">
        <v>10422</v>
      </c>
      <c r="G1977" s="322" t="s">
        <v>3952</v>
      </c>
      <c r="H1977" s="325">
        <v>44478</v>
      </c>
      <c r="I1977" s="325" t="s">
        <v>354</v>
      </c>
      <c r="J1977" s="316"/>
    </row>
    <row r="1978" spans="1:10" s="333" customFormat="1" ht="34.35" customHeight="1" x14ac:dyDescent="0.25">
      <c r="A1978" s="317" t="s">
        <v>10421</v>
      </c>
      <c r="B1978" s="322" t="s">
        <v>354</v>
      </c>
      <c r="C1978" s="322" t="s">
        <v>2018</v>
      </c>
      <c r="D1978" s="322" t="s">
        <v>10420</v>
      </c>
      <c r="E1978" s="417">
        <v>22000</v>
      </c>
      <c r="F1978" s="317" t="s">
        <v>10419</v>
      </c>
      <c r="G1978" s="322" t="s">
        <v>3952</v>
      </c>
      <c r="H1978" s="325">
        <v>44475</v>
      </c>
      <c r="I1978" s="325" t="s">
        <v>354</v>
      </c>
      <c r="J1978" s="316"/>
    </row>
    <row r="1979" spans="1:10" s="333" customFormat="1" ht="34.35" customHeight="1" x14ac:dyDescent="0.25">
      <c r="A1979" s="317" t="s">
        <v>10418</v>
      </c>
      <c r="B1979" s="322" t="s">
        <v>354</v>
      </c>
      <c r="C1979" s="322" t="s">
        <v>2018</v>
      </c>
      <c r="D1979" s="322" t="s">
        <v>10417</v>
      </c>
      <c r="E1979" s="417">
        <v>18000</v>
      </c>
      <c r="F1979" s="317" t="s">
        <v>10416</v>
      </c>
      <c r="G1979" s="322" t="s">
        <v>3952</v>
      </c>
      <c r="H1979" s="325">
        <v>44470</v>
      </c>
      <c r="I1979" s="325" t="s">
        <v>354</v>
      </c>
      <c r="J1979" s="316"/>
    </row>
    <row r="1980" spans="1:10" s="333" customFormat="1" ht="34.35" customHeight="1" x14ac:dyDescent="0.25">
      <c r="A1980" s="317" t="s">
        <v>10415</v>
      </c>
      <c r="B1980" s="322" t="s">
        <v>354</v>
      </c>
      <c r="C1980" s="322" t="s">
        <v>2018</v>
      </c>
      <c r="D1980" s="322" t="s">
        <v>10414</v>
      </c>
      <c r="E1980" s="417">
        <v>20875</v>
      </c>
      <c r="F1980" s="317" t="s">
        <v>10198</v>
      </c>
      <c r="G1980" s="322" t="s">
        <v>3952</v>
      </c>
      <c r="H1980" s="325">
        <v>44490</v>
      </c>
      <c r="I1980" s="325" t="s">
        <v>354</v>
      </c>
      <c r="J1980" s="316"/>
    </row>
    <row r="1981" spans="1:10" s="333" customFormat="1" ht="34.35" customHeight="1" x14ac:dyDescent="0.25">
      <c r="A1981" s="317" t="s">
        <v>10413</v>
      </c>
      <c r="B1981" s="322" t="s">
        <v>354</v>
      </c>
      <c r="C1981" s="322" t="s">
        <v>2018</v>
      </c>
      <c r="D1981" s="322" t="s">
        <v>10412</v>
      </c>
      <c r="E1981" s="417">
        <v>35190</v>
      </c>
      <c r="F1981" s="317" t="s">
        <v>10407</v>
      </c>
      <c r="G1981" s="322" t="s">
        <v>3952</v>
      </c>
      <c r="H1981" s="325">
        <v>44488</v>
      </c>
      <c r="I1981" s="325" t="s">
        <v>354</v>
      </c>
      <c r="J1981" s="316"/>
    </row>
    <row r="1982" spans="1:10" s="333" customFormat="1" ht="34.35" customHeight="1" x14ac:dyDescent="0.25">
      <c r="A1982" s="317" t="s">
        <v>10411</v>
      </c>
      <c r="B1982" s="322" t="s">
        <v>354</v>
      </c>
      <c r="C1982" s="322" t="s">
        <v>2018</v>
      </c>
      <c r="D1982" s="322" t="s">
        <v>10410</v>
      </c>
      <c r="E1982" s="417">
        <v>28555</v>
      </c>
      <c r="F1982" s="317" t="s">
        <v>10407</v>
      </c>
      <c r="G1982" s="322" t="s">
        <v>3952</v>
      </c>
      <c r="H1982" s="325">
        <v>44488</v>
      </c>
      <c r="I1982" s="325" t="s">
        <v>354</v>
      </c>
      <c r="J1982" s="316"/>
    </row>
    <row r="1983" spans="1:10" s="333" customFormat="1" ht="34.35" customHeight="1" x14ac:dyDescent="0.25">
      <c r="A1983" s="317" t="s">
        <v>10409</v>
      </c>
      <c r="B1983" s="322" t="s">
        <v>354</v>
      </c>
      <c r="C1983" s="322" t="s">
        <v>2018</v>
      </c>
      <c r="D1983" s="322" t="s">
        <v>10408</v>
      </c>
      <c r="E1983" s="417">
        <v>32075</v>
      </c>
      <c r="F1983" s="317" t="s">
        <v>10407</v>
      </c>
      <c r="G1983" s="322" t="s">
        <v>3952</v>
      </c>
      <c r="H1983" s="325">
        <v>44488</v>
      </c>
      <c r="I1983" s="325" t="s">
        <v>354</v>
      </c>
      <c r="J1983" s="316"/>
    </row>
    <row r="1984" spans="1:10" s="333" customFormat="1" ht="34.35" customHeight="1" x14ac:dyDescent="0.25">
      <c r="A1984" s="317" t="s">
        <v>10406</v>
      </c>
      <c r="B1984" s="322" t="s">
        <v>354</v>
      </c>
      <c r="C1984" s="322" t="s">
        <v>2018</v>
      </c>
      <c r="D1984" s="322" t="s">
        <v>10405</v>
      </c>
      <c r="E1984" s="417">
        <v>32000</v>
      </c>
      <c r="F1984" s="317" t="s">
        <v>10404</v>
      </c>
      <c r="G1984" s="322" t="s">
        <v>3952</v>
      </c>
      <c r="H1984" s="325">
        <v>44478</v>
      </c>
      <c r="I1984" s="325" t="s">
        <v>354</v>
      </c>
      <c r="J1984" s="316"/>
    </row>
    <row r="1985" spans="1:10" s="333" customFormat="1" ht="34.35" customHeight="1" x14ac:dyDescent="0.25">
      <c r="A1985" s="317" t="s">
        <v>10403</v>
      </c>
      <c r="B1985" s="322" t="s">
        <v>354</v>
      </c>
      <c r="C1985" s="322" t="s">
        <v>2018</v>
      </c>
      <c r="D1985" s="322" t="s">
        <v>10402</v>
      </c>
      <c r="E1985" s="417">
        <v>18000</v>
      </c>
      <c r="F1985" s="317" t="s">
        <v>4677</v>
      </c>
      <c r="G1985" s="322" t="s">
        <v>3952</v>
      </c>
      <c r="H1985" s="325">
        <v>44470</v>
      </c>
      <c r="I1985" s="325" t="s">
        <v>354</v>
      </c>
      <c r="J1985" s="316"/>
    </row>
    <row r="1986" spans="1:10" s="333" customFormat="1" ht="34.35" customHeight="1" x14ac:dyDescent="0.25">
      <c r="A1986" s="317" t="s">
        <v>10401</v>
      </c>
      <c r="B1986" s="322" t="s">
        <v>354</v>
      </c>
      <c r="C1986" s="322" t="s">
        <v>2018</v>
      </c>
      <c r="D1986" s="322" t="s">
        <v>10400</v>
      </c>
      <c r="E1986" s="417">
        <v>20000</v>
      </c>
      <c r="F1986" s="317" t="s">
        <v>10399</v>
      </c>
      <c r="G1986" s="322" t="s">
        <v>3952</v>
      </c>
      <c r="H1986" s="325">
        <v>44475</v>
      </c>
      <c r="I1986" s="325" t="s">
        <v>354</v>
      </c>
      <c r="J1986" s="316"/>
    </row>
    <row r="1987" spans="1:10" s="333" customFormat="1" ht="34.35" customHeight="1" x14ac:dyDescent="0.25">
      <c r="A1987" s="317" t="s">
        <v>10398</v>
      </c>
      <c r="B1987" s="322" t="s">
        <v>354</v>
      </c>
      <c r="C1987" s="322" t="s">
        <v>2018</v>
      </c>
      <c r="D1987" s="322" t="s">
        <v>10397</v>
      </c>
      <c r="E1987" s="417">
        <v>25870</v>
      </c>
      <c r="F1987" s="317" t="s">
        <v>3960</v>
      </c>
      <c r="G1987" s="322" t="s">
        <v>3952</v>
      </c>
      <c r="H1987" s="325">
        <v>44471</v>
      </c>
      <c r="I1987" s="325" t="s">
        <v>354</v>
      </c>
      <c r="J1987" s="316"/>
    </row>
    <row r="1988" spans="1:10" s="333" customFormat="1" ht="34.35" customHeight="1" x14ac:dyDescent="0.25">
      <c r="A1988" s="317" t="s">
        <v>10396</v>
      </c>
      <c r="B1988" s="322" t="s">
        <v>354</v>
      </c>
      <c r="C1988" s="322" t="s">
        <v>2018</v>
      </c>
      <c r="D1988" s="322" t="s">
        <v>10395</v>
      </c>
      <c r="E1988" s="417">
        <v>25180</v>
      </c>
      <c r="F1988" s="317" t="s">
        <v>3960</v>
      </c>
      <c r="G1988" s="322" t="s">
        <v>3952</v>
      </c>
      <c r="H1988" s="325">
        <v>44471</v>
      </c>
      <c r="I1988" s="325" t="s">
        <v>354</v>
      </c>
      <c r="J1988" s="316"/>
    </row>
    <row r="1989" spans="1:10" s="333" customFormat="1" ht="34.35" customHeight="1" x14ac:dyDescent="0.25">
      <c r="A1989" s="317" t="s">
        <v>10394</v>
      </c>
      <c r="B1989" s="322" t="s">
        <v>354</v>
      </c>
      <c r="C1989" s="322" t="s">
        <v>2018</v>
      </c>
      <c r="D1989" s="322" t="s">
        <v>10393</v>
      </c>
      <c r="E1989" s="417">
        <v>33530</v>
      </c>
      <c r="F1989" s="317" t="s">
        <v>3960</v>
      </c>
      <c r="G1989" s="322" t="s">
        <v>3952</v>
      </c>
      <c r="H1989" s="325">
        <v>44471</v>
      </c>
      <c r="I1989" s="325" t="s">
        <v>354</v>
      </c>
      <c r="J1989" s="316"/>
    </row>
    <row r="1990" spans="1:10" s="333" customFormat="1" ht="34.35" customHeight="1" x14ac:dyDescent="0.25">
      <c r="A1990" s="317" t="s">
        <v>10392</v>
      </c>
      <c r="B1990" s="322" t="s">
        <v>354</v>
      </c>
      <c r="C1990" s="322" t="s">
        <v>2018</v>
      </c>
      <c r="D1990" s="322" t="s">
        <v>10391</v>
      </c>
      <c r="E1990" s="417">
        <v>25450</v>
      </c>
      <c r="F1990" s="317" t="s">
        <v>3960</v>
      </c>
      <c r="G1990" s="322" t="s">
        <v>3952</v>
      </c>
      <c r="H1990" s="325">
        <v>44474</v>
      </c>
      <c r="I1990" s="325" t="s">
        <v>354</v>
      </c>
      <c r="J1990" s="316"/>
    </row>
    <row r="1991" spans="1:10" s="333" customFormat="1" ht="34.35" customHeight="1" x14ac:dyDescent="0.25">
      <c r="A1991" s="317" t="s">
        <v>10390</v>
      </c>
      <c r="B1991" s="322" t="s">
        <v>354</v>
      </c>
      <c r="C1991" s="322" t="s">
        <v>2018</v>
      </c>
      <c r="D1991" s="322" t="s">
        <v>10389</v>
      </c>
      <c r="E1991" s="417">
        <v>22515</v>
      </c>
      <c r="F1991" s="317" t="s">
        <v>3960</v>
      </c>
      <c r="G1991" s="322" t="s">
        <v>3952</v>
      </c>
      <c r="H1991" s="325">
        <v>44494</v>
      </c>
      <c r="I1991" s="325" t="s">
        <v>354</v>
      </c>
      <c r="J1991" s="316"/>
    </row>
    <row r="1992" spans="1:10" s="333" customFormat="1" ht="34.35" customHeight="1" x14ac:dyDescent="0.25">
      <c r="A1992" s="317" t="s">
        <v>10388</v>
      </c>
      <c r="B1992" s="322" t="s">
        <v>354</v>
      </c>
      <c r="C1992" s="322" t="s">
        <v>2018</v>
      </c>
      <c r="D1992" s="322" t="s">
        <v>10387</v>
      </c>
      <c r="E1992" s="417">
        <v>26215</v>
      </c>
      <c r="F1992" s="317" t="s">
        <v>3960</v>
      </c>
      <c r="G1992" s="322" t="s">
        <v>3952</v>
      </c>
      <c r="H1992" s="325">
        <v>44494</v>
      </c>
      <c r="I1992" s="325" t="s">
        <v>354</v>
      </c>
      <c r="J1992" s="316"/>
    </row>
    <row r="1993" spans="1:10" s="333" customFormat="1" ht="34.35" customHeight="1" x14ac:dyDescent="0.25">
      <c r="A1993" s="317" t="s">
        <v>10386</v>
      </c>
      <c r="B1993" s="322" t="s">
        <v>354</v>
      </c>
      <c r="C1993" s="322" t="s">
        <v>2018</v>
      </c>
      <c r="D1993" s="322" t="s">
        <v>10385</v>
      </c>
      <c r="E1993" s="417">
        <v>25215</v>
      </c>
      <c r="F1993" s="317" t="s">
        <v>3960</v>
      </c>
      <c r="G1993" s="322" t="s">
        <v>3952</v>
      </c>
      <c r="H1993" s="325">
        <v>44494</v>
      </c>
      <c r="I1993" s="325" t="s">
        <v>354</v>
      </c>
      <c r="J1993" s="316"/>
    </row>
    <row r="1994" spans="1:10" s="333" customFormat="1" ht="34.35" customHeight="1" x14ac:dyDescent="0.25">
      <c r="A1994" s="317" t="s">
        <v>10384</v>
      </c>
      <c r="B1994" s="322" t="s">
        <v>354</v>
      </c>
      <c r="C1994" s="322" t="s">
        <v>2018</v>
      </c>
      <c r="D1994" s="322" t="s">
        <v>10383</v>
      </c>
      <c r="E1994" s="417">
        <v>22955</v>
      </c>
      <c r="F1994" s="317" t="s">
        <v>3960</v>
      </c>
      <c r="G1994" s="322" t="s">
        <v>3952</v>
      </c>
      <c r="H1994" s="325">
        <v>44494</v>
      </c>
      <c r="I1994" s="325" t="s">
        <v>354</v>
      </c>
      <c r="J1994" s="316"/>
    </row>
    <row r="1995" spans="1:10" s="333" customFormat="1" ht="34.35" customHeight="1" x14ac:dyDescent="0.25">
      <c r="A1995" s="317" t="s">
        <v>10382</v>
      </c>
      <c r="B1995" s="322" t="s">
        <v>354</v>
      </c>
      <c r="C1995" s="322" t="s">
        <v>2018</v>
      </c>
      <c r="D1995" s="322" t="s">
        <v>10381</v>
      </c>
      <c r="E1995" s="417">
        <v>20800</v>
      </c>
      <c r="F1995" s="317" t="s">
        <v>3960</v>
      </c>
      <c r="G1995" s="322" t="s">
        <v>3952</v>
      </c>
      <c r="H1995" s="325">
        <v>44498</v>
      </c>
      <c r="I1995" s="325" t="s">
        <v>354</v>
      </c>
      <c r="J1995" s="316"/>
    </row>
    <row r="1996" spans="1:10" s="333" customFormat="1" ht="34.35" customHeight="1" x14ac:dyDescent="0.25">
      <c r="A1996" s="317" t="s">
        <v>10380</v>
      </c>
      <c r="B1996" s="322" t="s">
        <v>354</v>
      </c>
      <c r="C1996" s="322" t="s">
        <v>2018</v>
      </c>
      <c r="D1996" s="322" t="s">
        <v>10379</v>
      </c>
      <c r="E1996" s="417">
        <v>20000</v>
      </c>
      <c r="F1996" s="317" t="s">
        <v>10378</v>
      </c>
      <c r="G1996" s="322" t="s">
        <v>3952</v>
      </c>
      <c r="H1996" s="325">
        <v>44475</v>
      </c>
      <c r="I1996" s="325" t="s">
        <v>354</v>
      </c>
      <c r="J1996" s="316"/>
    </row>
    <row r="1997" spans="1:10" s="333" customFormat="1" ht="34.35" customHeight="1" x14ac:dyDescent="0.25">
      <c r="A1997" s="317" t="s">
        <v>10377</v>
      </c>
      <c r="B1997" s="322" t="s">
        <v>354</v>
      </c>
      <c r="C1997" s="322" t="s">
        <v>2018</v>
      </c>
      <c r="D1997" s="322" t="s">
        <v>10376</v>
      </c>
      <c r="E1997" s="417">
        <v>28000</v>
      </c>
      <c r="F1997" s="317" t="s">
        <v>4659</v>
      </c>
      <c r="G1997" s="322" t="s">
        <v>3952</v>
      </c>
      <c r="H1997" s="325">
        <v>44474</v>
      </c>
      <c r="I1997" s="325" t="s">
        <v>354</v>
      </c>
      <c r="J1997" s="316"/>
    </row>
    <row r="1998" spans="1:10" s="333" customFormat="1" ht="34.35" customHeight="1" x14ac:dyDescent="0.25">
      <c r="A1998" s="317" t="s">
        <v>10375</v>
      </c>
      <c r="B1998" s="322" t="s">
        <v>354</v>
      </c>
      <c r="C1998" s="322" t="s">
        <v>2018</v>
      </c>
      <c r="D1998" s="322" t="s">
        <v>10374</v>
      </c>
      <c r="E1998" s="417">
        <v>24000</v>
      </c>
      <c r="F1998" s="317" t="s">
        <v>10373</v>
      </c>
      <c r="G1998" s="322" t="s">
        <v>3952</v>
      </c>
      <c r="H1998" s="325">
        <v>44475</v>
      </c>
      <c r="I1998" s="325" t="s">
        <v>354</v>
      </c>
      <c r="J1998" s="316"/>
    </row>
    <row r="1999" spans="1:10" s="333" customFormat="1" ht="34.35" customHeight="1" x14ac:dyDescent="0.25">
      <c r="A1999" s="317" t="s">
        <v>10372</v>
      </c>
      <c r="B1999" s="322" t="s">
        <v>354</v>
      </c>
      <c r="C1999" s="322" t="s">
        <v>2018</v>
      </c>
      <c r="D1999" s="322" t="s">
        <v>10371</v>
      </c>
      <c r="E1999" s="417">
        <v>18000</v>
      </c>
      <c r="F1999" s="317" t="s">
        <v>4647</v>
      </c>
      <c r="G1999" s="322" t="s">
        <v>3952</v>
      </c>
      <c r="H1999" s="325">
        <v>44470</v>
      </c>
      <c r="I1999" s="325" t="s">
        <v>354</v>
      </c>
      <c r="J1999" s="316"/>
    </row>
    <row r="2000" spans="1:10" s="333" customFormat="1" ht="34.35" customHeight="1" x14ac:dyDescent="0.25">
      <c r="A2000" s="317" t="s">
        <v>10370</v>
      </c>
      <c r="B2000" s="322" t="s">
        <v>354</v>
      </c>
      <c r="C2000" s="322" t="s">
        <v>2018</v>
      </c>
      <c r="D2000" s="322" t="s">
        <v>10369</v>
      </c>
      <c r="E2000" s="417">
        <v>23550</v>
      </c>
      <c r="F2000" s="317" t="s">
        <v>10364</v>
      </c>
      <c r="G2000" s="322" t="s">
        <v>3952</v>
      </c>
      <c r="H2000" s="325">
        <v>44485</v>
      </c>
      <c r="I2000" s="325" t="s">
        <v>354</v>
      </c>
      <c r="J2000" s="316"/>
    </row>
    <row r="2001" spans="1:10" s="333" customFormat="1" ht="34.35" customHeight="1" x14ac:dyDescent="0.25">
      <c r="A2001" s="317" t="s">
        <v>10368</v>
      </c>
      <c r="B2001" s="322" t="s">
        <v>354</v>
      </c>
      <c r="C2001" s="322" t="s">
        <v>2018</v>
      </c>
      <c r="D2001" s="322" t="s">
        <v>10367</v>
      </c>
      <c r="E2001" s="417">
        <v>24500</v>
      </c>
      <c r="F2001" s="317" t="s">
        <v>10364</v>
      </c>
      <c r="G2001" s="322" t="s">
        <v>3952</v>
      </c>
      <c r="H2001" s="325">
        <v>44485</v>
      </c>
      <c r="I2001" s="325" t="s">
        <v>354</v>
      </c>
      <c r="J2001" s="316"/>
    </row>
    <row r="2002" spans="1:10" s="333" customFormat="1" ht="34.35" customHeight="1" x14ac:dyDescent="0.25">
      <c r="A2002" s="317" t="s">
        <v>10366</v>
      </c>
      <c r="B2002" s="322" t="s">
        <v>354</v>
      </c>
      <c r="C2002" s="322" t="s">
        <v>2018</v>
      </c>
      <c r="D2002" s="322" t="s">
        <v>10365</v>
      </c>
      <c r="E2002" s="417">
        <v>21000</v>
      </c>
      <c r="F2002" s="317" t="s">
        <v>10364</v>
      </c>
      <c r="G2002" s="322" t="s">
        <v>3952</v>
      </c>
      <c r="H2002" s="325">
        <v>44485</v>
      </c>
      <c r="I2002" s="325" t="s">
        <v>354</v>
      </c>
      <c r="J2002" s="316"/>
    </row>
    <row r="2003" spans="1:10" s="333" customFormat="1" ht="34.35" customHeight="1" x14ac:dyDescent="0.25">
      <c r="A2003" s="317" t="s">
        <v>10363</v>
      </c>
      <c r="B2003" s="322" t="s">
        <v>354</v>
      </c>
      <c r="C2003" s="322" t="s">
        <v>2018</v>
      </c>
      <c r="D2003" s="322" t="s">
        <v>10362</v>
      </c>
      <c r="E2003" s="417">
        <v>27575</v>
      </c>
      <c r="F2003" s="317" t="s">
        <v>4089</v>
      </c>
      <c r="G2003" s="322" t="s">
        <v>3952</v>
      </c>
      <c r="H2003" s="325">
        <v>44490</v>
      </c>
      <c r="I2003" s="325" t="s">
        <v>354</v>
      </c>
      <c r="J2003" s="316"/>
    </row>
    <row r="2004" spans="1:10" s="333" customFormat="1" ht="34.35" customHeight="1" x14ac:dyDescent="0.25">
      <c r="A2004" s="317" t="s">
        <v>10361</v>
      </c>
      <c r="B2004" s="322" t="s">
        <v>354</v>
      </c>
      <c r="C2004" s="322" t="s">
        <v>2018</v>
      </c>
      <c r="D2004" s="322" t="s">
        <v>10360</v>
      </c>
      <c r="E2004" s="417">
        <v>25900</v>
      </c>
      <c r="F2004" s="317" t="s">
        <v>4089</v>
      </c>
      <c r="G2004" s="322" t="s">
        <v>3952</v>
      </c>
      <c r="H2004" s="325">
        <v>44498</v>
      </c>
      <c r="I2004" s="325" t="s">
        <v>354</v>
      </c>
      <c r="J2004" s="316"/>
    </row>
    <row r="2005" spans="1:10" s="333" customFormat="1" ht="34.35" customHeight="1" x14ac:dyDescent="0.25">
      <c r="A2005" s="317" t="s">
        <v>10359</v>
      </c>
      <c r="B2005" s="322" t="s">
        <v>354</v>
      </c>
      <c r="C2005" s="322" t="s">
        <v>2018</v>
      </c>
      <c r="D2005" s="322" t="s">
        <v>10358</v>
      </c>
      <c r="E2005" s="417">
        <v>32000</v>
      </c>
      <c r="F2005" s="317" t="s">
        <v>10357</v>
      </c>
      <c r="G2005" s="322" t="s">
        <v>3952</v>
      </c>
      <c r="H2005" s="325">
        <v>44489</v>
      </c>
      <c r="I2005" s="325" t="s">
        <v>354</v>
      </c>
      <c r="J2005" s="316"/>
    </row>
    <row r="2006" spans="1:10" s="333" customFormat="1" ht="34.35" customHeight="1" x14ac:dyDescent="0.25">
      <c r="A2006" s="317" t="s">
        <v>10356</v>
      </c>
      <c r="B2006" s="322" t="s">
        <v>354</v>
      </c>
      <c r="C2006" s="322" t="s">
        <v>2018</v>
      </c>
      <c r="D2006" s="322" t="s">
        <v>10355</v>
      </c>
      <c r="E2006" s="417">
        <v>26215</v>
      </c>
      <c r="F2006" s="317" t="s">
        <v>10354</v>
      </c>
      <c r="G2006" s="322" t="s">
        <v>3952</v>
      </c>
      <c r="H2006" s="325">
        <v>44498</v>
      </c>
      <c r="I2006" s="325" t="s">
        <v>354</v>
      </c>
      <c r="J2006" s="316"/>
    </row>
    <row r="2007" spans="1:10" s="333" customFormat="1" ht="34.35" customHeight="1" x14ac:dyDescent="0.25">
      <c r="A2007" s="317" t="s">
        <v>10353</v>
      </c>
      <c r="B2007" s="322" t="s">
        <v>354</v>
      </c>
      <c r="C2007" s="322" t="s">
        <v>2018</v>
      </c>
      <c r="D2007" s="322" t="s">
        <v>10352</v>
      </c>
      <c r="E2007" s="417">
        <v>31835</v>
      </c>
      <c r="F2007" s="317" t="s">
        <v>10339</v>
      </c>
      <c r="G2007" s="322" t="s">
        <v>3952</v>
      </c>
      <c r="H2007" s="325">
        <v>44481</v>
      </c>
      <c r="I2007" s="325" t="s">
        <v>354</v>
      </c>
      <c r="J2007" s="316"/>
    </row>
    <row r="2008" spans="1:10" s="333" customFormat="1" ht="34.35" customHeight="1" x14ac:dyDescent="0.25">
      <c r="A2008" s="317" t="s">
        <v>10351</v>
      </c>
      <c r="B2008" s="322" t="s">
        <v>354</v>
      </c>
      <c r="C2008" s="322" t="s">
        <v>2018</v>
      </c>
      <c r="D2008" s="322" t="s">
        <v>10350</v>
      </c>
      <c r="E2008" s="417">
        <v>24650</v>
      </c>
      <c r="F2008" s="317" t="s">
        <v>10339</v>
      </c>
      <c r="G2008" s="322" t="s">
        <v>3952</v>
      </c>
      <c r="H2008" s="325">
        <v>44481</v>
      </c>
      <c r="I2008" s="325" t="s">
        <v>354</v>
      </c>
      <c r="J2008" s="316"/>
    </row>
    <row r="2009" spans="1:10" s="333" customFormat="1" ht="34.35" customHeight="1" x14ac:dyDescent="0.25">
      <c r="A2009" s="317" t="s">
        <v>10349</v>
      </c>
      <c r="B2009" s="322" t="s">
        <v>354</v>
      </c>
      <c r="C2009" s="322" t="s">
        <v>2018</v>
      </c>
      <c r="D2009" s="322" t="s">
        <v>10348</v>
      </c>
      <c r="E2009" s="417">
        <v>23725</v>
      </c>
      <c r="F2009" s="317" t="s">
        <v>10339</v>
      </c>
      <c r="G2009" s="322" t="s">
        <v>3952</v>
      </c>
      <c r="H2009" s="325">
        <v>44481</v>
      </c>
      <c r="I2009" s="325" t="s">
        <v>354</v>
      </c>
      <c r="J2009" s="316"/>
    </row>
    <row r="2010" spans="1:10" s="333" customFormat="1" ht="34.35" customHeight="1" x14ac:dyDescent="0.25">
      <c r="A2010" s="317" t="s">
        <v>10347</v>
      </c>
      <c r="B2010" s="322" t="s">
        <v>354</v>
      </c>
      <c r="C2010" s="322" t="s">
        <v>2018</v>
      </c>
      <c r="D2010" s="322" t="s">
        <v>10346</v>
      </c>
      <c r="E2010" s="417">
        <v>25490</v>
      </c>
      <c r="F2010" s="317" t="s">
        <v>10339</v>
      </c>
      <c r="G2010" s="322" t="s">
        <v>3952</v>
      </c>
      <c r="H2010" s="325">
        <v>44481</v>
      </c>
      <c r="I2010" s="325" t="s">
        <v>354</v>
      </c>
      <c r="J2010" s="316"/>
    </row>
    <row r="2011" spans="1:10" s="333" customFormat="1" ht="34.35" customHeight="1" x14ac:dyDescent="0.25">
      <c r="A2011" s="317" t="s">
        <v>10345</v>
      </c>
      <c r="B2011" s="322" t="s">
        <v>354</v>
      </c>
      <c r="C2011" s="322" t="s">
        <v>2018</v>
      </c>
      <c r="D2011" s="322" t="s">
        <v>10344</v>
      </c>
      <c r="E2011" s="417">
        <v>26970</v>
      </c>
      <c r="F2011" s="317" t="s">
        <v>10339</v>
      </c>
      <c r="G2011" s="322" t="s">
        <v>3952</v>
      </c>
      <c r="H2011" s="325">
        <v>44481</v>
      </c>
      <c r="I2011" s="325" t="s">
        <v>354</v>
      </c>
      <c r="J2011" s="316"/>
    </row>
    <row r="2012" spans="1:10" s="333" customFormat="1" ht="34.35" customHeight="1" x14ac:dyDescent="0.25">
      <c r="A2012" s="317" t="s">
        <v>10343</v>
      </c>
      <c r="B2012" s="322" t="s">
        <v>354</v>
      </c>
      <c r="C2012" s="322" t="s">
        <v>2018</v>
      </c>
      <c r="D2012" s="322" t="s">
        <v>10342</v>
      </c>
      <c r="E2012" s="417">
        <v>22275</v>
      </c>
      <c r="F2012" s="317" t="s">
        <v>10339</v>
      </c>
      <c r="G2012" s="322" t="s">
        <v>3952</v>
      </c>
      <c r="H2012" s="325">
        <v>44481</v>
      </c>
      <c r="I2012" s="325" t="s">
        <v>354</v>
      </c>
      <c r="J2012" s="316"/>
    </row>
    <row r="2013" spans="1:10" s="333" customFormat="1" ht="34.35" customHeight="1" x14ac:dyDescent="0.25">
      <c r="A2013" s="317" t="s">
        <v>10341</v>
      </c>
      <c r="B2013" s="322" t="s">
        <v>354</v>
      </c>
      <c r="C2013" s="322" t="s">
        <v>2018</v>
      </c>
      <c r="D2013" s="322" t="s">
        <v>10340</v>
      </c>
      <c r="E2013" s="417">
        <v>19075</v>
      </c>
      <c r="F2013" s="317" t="s">
        <v>10339</v>
      </c>
      <c r="G2013" s="322" t="s">
        <v>3952</v>
      </c>
      <c r="H2013" s="325">
        <v>44481</v>
      </c>
      <c r="I2013" s="325" t="s">
        <v>354</v>
      </c>
      <c r="J2013" s="316"/>
    </row>
    <row r="2014" spans="1:10" s="333" customFormat="1" ht="34.35" customHeight="1" x14ac:dyDescent="0.25">
      <c r="A2014" s="317" t="s">
        <v>10338</v>
      </c>
      <c r="B2014" s="322" t="s">
        <v>354</v>
      </c>
      <c r="C2014" s="322" t="s">
        <v>2018</v>
      </c>
      <c r="D2014" s="322" t="s">
        <v>10337</v>
      </c>
      <c r="E2014" s="417">
        <v>26250</v>
      </c>
      <c r="F2014" s="317" t="s">
        <v>4359</v>
      </c>
      <c r="G2014" s="322" t="s">
        <v>3952</v>
      </c>
      <c r="H2014" s="325">
        <v>44483</v>
      </c>
      <c r="I2014" s="325" t="s">
        <v>354</v>
      </c>
      <c r="J2014" s="316"/>
    </row>
    <row r="2015" spans="1:10" s="333" customFormat="1" ht="34.35" customHeight="1" x14ac:dyDescent="0.25">
      <c r="A2015" s="317" t="s">
        <v>10336</v>
      </c>
      <c r="B2015" s="322" t="s">
        <v>354</v>
      </c>
      <c r="C2015" s="322" t="s">
        <v>2018</v>
      </c>
      <c r="D2015" s="322" t="s">
        <v>10335</v>
      </c>
      <c r="E2015" s="417">
        <v>21000</v>
      </c>
      <c r="F2015" s="317" t="s">
        <v>10334</v>
      </c>
      <c r="G2015" s="322" t="s">
        <v>3952</v>
      </c>
      <c r="H2015" s="325">
        <v>44483</v>
      </c>
      <c r="I2015" s="325" t="s">
        <v>354</v>
      </c>
      <c r="J2015" s="316"/>
    </row>
    <row r="2016" spans="1:10" s="333" customFormat="1" ht="34.35" customHeight="1" x14ac:dyDescent="0.25">
      <c r="A2016" s="317" t="s">
        <v>10333</v>
      </c>
      <c r="B2016" s="322" t="s">
        <v>354</v>
      </c>
      <c r="C2016" s="322" t="s">
        <v>2018</v>
      </c>
      <c r="D2016" s="322" t="s">
        <v>10332</v>
      </c>
      <c r="E2016" s="417">
        <v>18900</v>
      </c>
      <c r="F2016" s="317" t="s">
        <v>4354</v>
      </c>
      <c r="G2016" s="322" t="s">
        <v>3952</v>
      </c>
      <c r="H2016" s="325">
        <v>44484</v>
      </c>
      <c r="I2016" s="325" t="s">
        <v>354</v>
      </c>
      <c r="J2016" s="316"/>
    </row>
    <row r="2017" spans="1:10" s="333" customFormat="1" ht="34.35" customHeight="1" x14ac:dyDescent="0.25">
      <c r="A2017" s="317" t="s">
        <v>10331</v>
      </c>
      <c r="B2017" s="322" t="s">
        <v>354</v>
      </c>
      <c r="C2017" s="322" t="s">
        <v>2018</v>
      </c>
      <c r="D2017" s="322" t="s">
        <v>10330</v>
      </c>
      <c r="E2017" s="417">
        <v>22750</v>
      </c>
      <c r="F2017" s="317" t="s">
        <v>4354</v>
      </c>
      <c r="G2017" s="322" t="s">
        <v>3952</v>
      </c>
      <c r="H2017" s="325">
        <v>44498</v>
      </c>
      <c r="I2017" s="325" t="s">
        <v>354</v>
      </c>
      <c r="J2017" s="316"/>
    </row>
    <row r="2018" spans="1:10" s="333" customFormat="1" ht="34.35" customHeight="1" x14ac:dyDescent="0.25">
      <c r="A2018" s="317" t="s">
        <v>10329</v>
      </c>
      <c r="B2018" s="322" t="s">
        <v>354</v>
      </c>
      <c r="C2018" s="322" t="s">
        <v>2018</v>
      </c>
      <c r="D2018" s="322" t="s">
        <v>10328</v>
      </c>
      <c r="E2018" s="417">
        <v>20100</v>
      </c>
      <c r="F2018" s="317" t="s">
        <v>3973</v>
      </c>
      <c r="G2018" s="322" t="s">
        <v>3952</v>
      </c>
      <c r="H2018" s="325">
        <v>44484</v>
      </c>
      <c r="I2018" s="325" t="s">
        <v>354</v>
      </c>
      <c r="J2018" s="316"/>
    </row>
    <row r="2019" spans="1:10" s="333" customFormat="1" ht="34.35" customHeight="1" x14ac:dyDescent="0.25">
      <c r="A2019" s="317" t="s">
        <v>10327</v>
      </c>
      <c r="B2019" s="322" t="s">
        <v>354</v>
      </c>
      <c r="C2019" s="322" t="s">
        <v>2018</v>
      </c>
      <c r="D2019" s="322" t="s">
        <v>10326</v>
      </c>
      <c r="E2019" s="417">
        <v>25350</v>
      </c>
      <c r="F2019" s="317" t="s">
        <v>10323</v>
      </c>
      <c r="G2019" s="322" t="s">
        <v>3952</v>
      </c>
      <c r="H2019" s="325">
        <v>44481</v>
      </c>
      <c r="I2019" s="325" t="s">
        <v>354</v>
      </c>
      <c r="J2019" s="316"/>
    </row>
    <row r="2020" spans="1:10" s="333" customFormat="1" ht="34.35" customHeight="1" x14ac:dyDescent="0.25">
      <c r="A2020" s="317" t="s">
        <v>10325</v>
      </c>
      <c r="B2020" s="322" t="s">
        <v>354</v>
      </c>
      <c r="C2020" s="322" t="s">
        <v>2018</v>
      </c>
      <c r="D2020" s="322" t="s">
        <v>10324</v>
      </c>
      <c r="E2020" s="417">
        <v>23400</v>
      </c>
      <c r="F2020" s="317" t="s">
        <v>10323</v>
      </c>
      <c r="G2020" s="322" t="s">
        <v>3952</v>
      </c>
      <c r="H2020" s="325">
        <v>44481</v>
      </c>
      <c r="I2020" s="325" t="s">
        <v>354</v>
      </c>
      <c r="J2020" s="316"/>
    </row>
    <row r="2021" spans="1:10" s="333" customFormat="1" ht="34.35" customHeight="1" x14ac:dyDescent="0.25">
      <c r="A2021" s="317" t="s">
        <v>10322</v>
      </c>
      <c r="B2021" s="322" t="s">
        <v>354</v>
      </c>
      <c r="C2021" s="322" t="s">
        <v>2018</v>
      </c>
      <c r="D2021" s="322" t="s">
        <v>10321</v>
      </c>
      <c r="E2021" s="417">
        <v>32525</v>
      </c>
      <c r="F2021" s="317" t="s">
        <v>10318</v>
      </c>
      <c r="G2021" s="322" t="s">
        <v>3952</v>
      </c>
      <c r="H2021" s="325">
        <v>44494</v>
      </c>
      <c r="I2021" s="325" t="s">
        <v>354</v>
      </c>
      <c r="J2021" s="316"/>
    </row>
    <row r="2022" spans="1:10" s="333" customFormat="1" ht="34.35" customHeight="1" x14ac:dyDescent="0.25">
      <c r="A2022" s="317" t="s">
        <v>10320</v>
      </c>
      <c r="B2022" s="322" t="s">
        <v>354</v>
      </c>
      <c r="C2022" s="322" t="s">
        <v>2018</v>
      </c>
      <c r="D2022" s="322" t="s">
        <v>10319</v>
      </c>
      <c r="E2022" s="417">
        <v>21805</v>
      </c>
      <c r="F2022" s="317" t="s">
        <v>10318</v>
      </c>
      <c r="G2022" s="322" t="s">
        <v>3952</v>
      </c>
      <c r="H2022" s="325">
        <v>44494</v>
      </c>
      <c r="I2022" s="325" t="s">
        <v>354</v>
      </c>
      <c r="J2022" s="316"/>
    </row>
    <row r="2023" spans="1:10" s="333" customFormat="1" ht="34.35" customHeight="1" x14ac:dyDescent="0.25">
      <c r="A2023" s="317" t="s">
        <v>10317</v>
      </c>
      <c r="B2023" s="322" t="s">
        <v>354</v>
      </c>
      <c r="C2023" s="322" t="s">
        <v>2018</v>
      </c>
      <c r="D2023" s="322" t="s">
        <v>10316</v>
      </c>
      <c r="E2023" s="417">
        <v>25250.5</v>
      </c>
      <c r="F2023" s="317" t="s">
        <v>10315</v>
      </c>
      <c r="G2023" s="322" t="s">
        <v>3952</v>
      </c>
      <c r="H2023" s="325">
        <v>44490</v>
      </c>
      <c r="I2023" s="325" t="s">
        <v>354</v>
      </c>
      <c r="J2023" s="316"/>
    </row>
    <row r="2024" spans="1:10" s="333" customFormat="1" ht="34.35" customHeight="1" x14ac:dyDescent="0.25">
      <c r="A2024" s="317" t="s">
        <v>10314</v>
      </c>
      <c r="B2024" s="322" t="s">
        <v>354</v>
      </c>
      <c r="C2024" s="322" t="s">
        <v>2018</v>
      </c>
      <c r="D2024" s="322" t="s">
        <v>10313</v>
      </c>
      <c r="E2024" s="417">
        <v>18900</v>
      </c>
      <c r="F2024" s="317" t="s">
        <v>10312</v>
      </c>
      <c r="G2024" s="322" t="s">
        <v>3952</v>
      </c>
      <c r="H2024" s="325">
        <v>44482</v>
      </c>
      <c r="I2024" s="325" t="s">
        <v>354</v>
      </c>
      <c r="J2024" s="316"/>
    </row>
    <row r="2025" spans="1:10" s="333" customFormat="1" ht="34.35" customHeight="1" x14ac:dyDescent="0.25">
      <c r="A2025" s="317" t="s">
        <v>10311</v>
      </c>
      <c r="B2025" s="322" t="s">
        <v>354</v>
      </c>
      <c r="C2025" s="322" t="s">
        <v>2018</v>
      </c>
      <c r="D2025" s="322" t="s">
        <v>10310</v>
      </c>
      <c r="E2025" s="417">
        <v>19200</v>
      </c>
      <c r="F2025" s="317" t="s">
        <v>10307</v>
      </c>
      <c r="G2025" s="322" t="s">
        <v>3952</v>
      </c>
      <c r="H2025" s="325">
        <v>44481</v>
      </c>
      <c r="I2025" s="325" t="s">
        <v>354</v>
      </c>
      <c r="J2025" s="316"/>
    </row>
    <row r="2026" spans="1:10" s="333" customFormat="1" ht="34.35" customHeight="1" x14ac:dyDescent="0.25">
      <c r="A2026" s="317" t="s">
        <v>10309</v>
      </c>
      <c r="B2026" s="322" t="s">
        <v>354</v>
      </c>
      <c r="C2026" s="322" t="s">
        <v>2018</v>
      </c>
      <c r="D2026" s="322" t="s">
        <v>10308</v>
      </c>
      <c r="E2026" s="417">
        <v>21600</v>
      </c>
      <c r="F2026" s="317" t="s">
        <v>10307</v>
      </c>
      <c r="G2026" s="322" t="s">
        <v>3952</v>
      </c>
      <c r="H2026" s="325">
        <v>44494</v>
      </c>
      <c r="I2026" s="325" t="s">
        <v>354</v>
      </c>
      <c r="J2026" s="316"/>
    </row>
    <row r="2027" spans="1:10" s="333" customFormat="1" ht="34.35" customHeight="1" x14ac:dyDescent="0.25">
      <c r="A2027" s="317" t="s">
        <v>10306</v>
      </c>
      <c r="B2027" s="322" t="s">
        <v>354</v>
      </c>
      <c r="C2027" s="322" t="s">
        <v>2018</v>
      </c>
      <c r="D2027" s="322" t="s">
        <v>10305</v>
      </c>
      <c r="E2027" s="417">
        <v>21720.54</v>
      </c>
      <c r="F2027" s="317" t="s">
        <v>1561</v>
      </c>
      <c r="G2027" s="322" t="s">
        <v>3952</v>
      </c>
      <c r="H2027" s="325">
        <v>44489</v>
      </c>
      <c r="I2027" s="325" t="s">
        <v>354</v>
      </c>
      <c r="J2027" s="316"/>
    </row>
    <row r="2028" spans="1:10" s="333" customFormat="1" ht="34.35" customHeight="1" x14ac:dyDescent="0.25">
      <c r="A2028" s="317" t="s">
        <v>10304</v>
      </c>
      <c r="B2028" s="322" t="s">
        <v>354</v>
      </c>
      <c r="C2028" s="322" t="s">
        <v>2018</v>
      </c>
      <c r="D2028" s="322" t="s">
        <v>10303</v>
      </c>
      <c r="E2028" s="417">
        <v>57900</v>
      </c>
      <c r="F2028" s="317" t="s">
        <v>1561</v>
      </c>
      <c r="G2028" s="322" t="s">
        <v>3952</v>
      </c>
      <c r="H2028" s="325">
        <v>44489</v>
      </c>
      <c r="I2028" s="325" t="s">
        <v>354</v>
      </c>
      <c r="J2028" s="316"/>
    </row>
    <row r="2029" spans="1:10" s="333" customFormat="1" ht="34.35" customHeight="1" x14ac:dyDescent="0.25">
      <c r="A2029" s="317" t="s">
        <v>10302</v>
      </c>
      <c r="B2029" s="322" t="s">
        <v>354</v>
      </c>
      <c r="C2029" s="322" t="s">
        <v>2018</v>
      </c>
      <c r="D2029" s="322" t="s">
        <v>10301</v>
      </c>
      <c r="E2029" s="417">
        <v>21785</v>
      </c>
      <c r="F2029" s="317" t="s">
        <v>10300</v>
      </c>
      <c r="G2029" s="322" t="s">
        <v>3952</v>
      </c>
      <c r="H2029" s="325">
        <v>44495</v>
      </c>
      <c r="I2029" s="325" t="s">
        <v>354</v>
      </c>
      <c r="J2029" s="316"/>
    </row>
    <row r="2030" spans="1:10" s="333" customFormat="1" ht="34.35" customHeight="1" x14ac:dyDescent="0.25">
      <c r="A2030" s="317" t="s">
        <v>10299</v>
      </c>
      <c r="B2030" s="322" t="s">
        <v>354</v>
      </c>
      <c r="C2030" s="322" t="s">
        <v>2018</v>
      </c>
      <c r="D2030" s="322" t="s">
        <v>10298</v>
      </c>
      <c r="E2030" s="417">
        <v>28035</v>
      </c>
      <c r="F2030" s="317" t="s">
        <v>10297</v>
      </c>
      <c r="G2030" s="322" t="s">
        <v>3952</v>
      </c>
      <c r="H2030" s="325">
        <v>44489</v>
      </c>
      <c r="I2030" s="325" t="s">
        <v>354</v>
      </c>
      <c r="J2030" s="316"/>
    </row>
    <row r="2031" spans="1:10" s="333" customFormat="1" ht="34.35" customHeight="1" x14ac:dyDescent="0.25">
      <c r="A2031" s="317" t="s">
        <v>10296</v>
      </c>
      <c r="B2031" s="322" t="s">
        <v>354</v>
      </c>
      <c r="C2031" s="322" t="s">
        <v>2018</v>
      </c>
      <c r="D2031" s="322" t="s">
        <v>10295</v>
      </c>
      <c r="E2031" s="417">
        <v>18000</v>
      </c>
      <c r="F2031" s="317" t="s">
        <v>4243</v>
      </c>
      <c r="G2031" s="322" t="s">
        <v>3952</v>
      </c>
      <c r="H2031" s="325">
        <v>44490</v>
      </c>
      <c r="I2031" s="325" t="s">
        <v>354</v>
      </c>
      <c r="J2031" s="316"/>
    </row>
    <row r="2032" spans="1:10" s="333" customFormat="1" ht="34.35" customHeight="1" x14ac:dyDescent="0.25">
      <c r="A2032" s="317" t="s">
        <v>10294</v>
      </c>
      <c r="B2032" s="322" t="s">
        <v>354</v>
      </c>
      <c r="C2032" s="322" t="s">
        <v>2018</v>
      </c>
      <c r="D2032" s="322" t="s">
        <v>10293</v>
      </c>
      <c r="E2032" s="417">
        <v>19430</v>
      </c>
      <c r="F2032" s="317" t="s">
        <v>10284</v>
      </c>
      <c r="G2032" s="322" t="s">
        <v>3952</v>
      </c>
      <c r="H2032" s="325">
        <v>44483</v>
      </c>
      <c r="I2032" s="325" t="s">
        <v>354</v>
      </c>
      <c r="J2032" s="316"/>
    </row>
    <row r="2033" spans="1:10" s="333" customFormat="1" ht="34.35" customHeight="1" x14ac:dyDescent="0.25">
      <c r="A2033" s="317" t="s">
        <v>10292</v>
      </c>
      <c r="B2033" s="322" t="s">
        <v>354</v>
      </c>
      <c r="C2033" s="322" t="s">
        <v>2018</v>
      </c>
      <c r="D2033" s="322" t="s">
        <v>10291</v>
      </c>
      <c r="E2033" s="417">
        <v>26060</v>
      </c>
      <c r="F2033" s="317" t="s">
        <v>10284</v>
      </c>
      <c r="G2033" s="322" t="s">
        <v>3952</v>
      </c>
      <c r="H2033" s="325">
        <v>44483</v>
      </c>
      <c r="I2033" s="325" t="s">
        <v>354</v>
      </c>
      <c r="J2033" s="316"/>
    </row>
    <row r="2034" spans="1:10" s="333" customFormat="1" ht="34.35" customHeight="1" x14ac:dyDescent="0.25">
      <c r="A2034" s="317" t="s">
        <v>10290</v>
      </c>
      <c r="B2034" s="322" t="s">
        <v>354</v>
      </c>
      <c r="C2034" s="322" t="s">
        <v>2018</v>
      </c>
      <c r="D2034" s="322" t="s">
        <v>10289</v>
      </c>
      <c r="E2034" s="417">
        <v>28940</v>
      </c>
      <c r="F2034" s="317" t="s">
        <v>10284</v>
      </c>
      <c r="G2034" s="322" t="s">
        <v>3952</v>
      </c>
      <c r="H2034" s="325">
        <v>44483</v>
      </c>
      <c r="I2034" s="325" t="s">
        <v>354</v>
      </c>
      <c r="J2034" s="316"/>
    </row>
    <row r="2035" spans="1:10" s="333" customFormat="1" ht="34.35" customHeight="1" x14ac:dyDescent="0.25">
      <c r="A2035" s="317" t="s">
        <v>10288</v>
      </c>
      <c r="B2035" s="322" t="s">
        <v>354</v>
      </c>
      <c r="C2035" s="322" t="s">
        <v>2018</v>
      </c>
      <c r="D2035" s="322" t="s">
        <v>10287</v>
      </c>
      <c r="E2035" s="417">
        <v>24540</v>
      </c>
      <c r="F2035" s="317" t="s">
        <v>10284</v>
      </c>
      <c r="G2035" s="322" t="s">
        <v>3952</v>
      </c>
      <c r="H2035" s="325">
        <v>44483</v>
      </c>
      <c r="I2035" s="325" t="s">
        <v>354</v>
      </c>
      <c r="J2035" s="316"/>
    </row>
    <row r="2036" spans="1:10" s="333" customFormat="1" ht="34.35" customHeight="1" x14ac:dyDescent="0.25">
      <c r="A2036" s="317" t="s">
        <v>10286</v>
      </c>
      <c r="B2036" s="322" t="s">
        <v>354</v>
      </c>
      <c r="C2036" s="322" t="s">
        <v>2018</v>
      </c>
      <c r="D2036" s="322" t="s">
        <v>10285</v>
      </c>
      <c r="E2036" s="417">
        <v>34780</v>
      </c>
      <c r="F2036" s="317" t="s">
        <v>10284</v>
      </c>
      <c r="G2036" s="322" t="s">
        <v>3952</v>
      </c>
      <c r="H2036" s="325">
        <v>44483</v>
      </c>
      <c r="I2036" s="325" t="s">
        <v>354</v>
      </c>
      <c r="J2036" s="316"/>
    </row>
    <row r="2037" spans="1:10" s="333" customFormat="1" ht="34.35" customHeight="1" x14ac:dyDescent="0.25">
      <c r="A2037" s="317" t="s">
        <v>10283</v>
      </c>
      <c r="B2037" s="322" t="s">
        <v>354</v>
      </c>
      <c r="C2037" s="322" t="s">
        <v>2018</v>
      </c>
      <c r="D2037" s="322" t="s">
        <v>10282</v>
      </c>
      <c r="E2037" s="417">
        <v>32065</v>
      </c>
      <c r="F2037" s="317" t="s">
        <v>4226</v>
      </c>
      <c r="G2037" s="322" t="s">
        <v>3952</v>
      </c>
      <c r="H2037" s="325">
        <v>44470</v>
      </c>
      <c r="I2037" s="325" t="s">
        <v>354</v>
      </c>
      <c r="J2037" s="316"/>
    </row>
    <row r="2038" spans="1:10" s="333" customFormat="1" ht="34.35" customHeight="1" x14ac:dyDescent="0.25">
      <c r="A2038" s="317" t="s">
        <v>10281</v>
      </c>
      <c r="B2038" s="322" t="s">
        <v>354</v>
      </c>
      <c r="C2038" s="322" t="s">
        <v>2018</v>
      </c>
      <c r="D2038" s="322" t="s">
        <v>10280</v>
      </c>
      <c r="E2038" s="417">
        <v>24850</v>
      </c>
      <c r="F2038" s="317" t="s">
        <v>4226</v>
      </c>
      <c r="G2038" s="322" t="s">
        <v>3952</v>
      </c>
      <c r="H2038" s="325">
        <v>44470</v>
      </c>
      <c r="I2038" s="325" t="s">
        <v>354</v>
      </c>
      <c r="J2038" s="316"/>
    </row>
    <row r="2039" spans="1:10" s="333" customFormat="1" ht="34.35" customHeight="1" x14ac:dyDescent="0.25">
      <c r="A2039" s="317" t="s">
        <v>10279</v>
      </c>
      <c r="B2039" s="322" t="s">
        <v>354</v>
      </c>
      <c r="C2039" s="322" t="s">
        <v>2018</v>
      </c>
      <c r="D2039" s="322" t="s">
        <v>10278</v>
      </c>
      <c r="E2039" s="417">
        <v>32300</v>
      </c>
      <c r="F2039" s="317" t="s">
        <v>10277</v>
      </c>
      <c r="G2039" s="322" t="s">
        <v>3952</v>
      </c>
      <c r="H2039" s="325">
        <v>44481</v>
      </c>
      <c r="I2039" s="325" t="s">
        <v>354</v>
      </c>
      <c r="J2039" s="316"/>
    </row>
    <row r="2040" spans="1:10" s="333" customFormat="1" ht="34.35" customHeight="1" x14ac:dyDescent="0.25">
      <c r="A2040" s="317" t="s">
        <v>10276</v>
      </c>
      <c r="B2040" s="322" t="s">
        <v>354</v>
      </c>
      <c r="C2040" s="322" t="s">
        <v>2018</v>
      </c>
      <c r="D2040" s="322" t="s">
        <v>10275</v>
      </c>
      <c r="E2040" s="417">
        <v>19800</v>
      </c>
      <c r="F2040" s="317" t="s">
        <v>4194</v>
      </c>
      <c r="G2040" s="322" t="s">
        <v>3952</v>
      </c>
      <c r="H2040" s="325">
        <v>44494</v>
      </c>
      <c r="I2040" s="325" t="s">
        <v>354</v>
      </c>
      <c r="J2040" s="316"/>
    </row>
    <row r="2041" spans="1:10" s="333" customFormat="1" ht="34.35" customHeight="1" x14ac:dyDescent="0.25">
      <c r="A2041" s="317" t="s">
        <v>10271</v>
      </c>
      <c r="B2041" s="322" t="s">
        <v>354</v>
      </c>
      <c r="C2041" s="322" t="s">
        <v>2018</v>
      </c>
      <c r="D2041" s="322" t="s">
        <v>10274</v>
      </c>
      <c r="E2041" s="417">
        <v>18930</v>
      </c>
      <c r="F2041" s="317" t="s">
        <v>4194</v>
      </c>
      <c r="G2041" s="322" t="s">
        <v>3952</v>
      </c>
      <c r="H2041" s="325">
        <v>44494</v>
      </c>
      <c r="I2041" s="325" t="s">
        <v>354</v>
      </c>
      <c r="J2041" s="316"/>
    </row>
    <row r="2042" spans="1:10" s="333" customFormat="1" ht="34.35" customHeight="1" x14ac:dyDescent="0.25">
      <c r="A2042" s="317" t="s">
        <v>10273</v>
      </c>
      <c r="B2042" s="322" t="s">
        <v>354</v>
      </c>
      <c r="C2042" s="322" t="s">
        <v>2018</v>
      </c>
      <c r="D2042" s="322" t="s">
        <v>10272</v>
      </c>
      <c r="E2042" s="417">
        <v>22514</v>
      </c>
      <c r="F2042" s="317" t="s">
        <v>4194</v>
      </c>
      <c r="G2042" s="322" t="s">
        <v>3952</v>
      </c>
      <c r="H2042" s="325">
        <v>44494</v>
      </c>
      <c r="I2042" s="325" t="s">
        <v>354</v>
      </c>
      <c r="J2042" s="316"/>
    </row>
    <row r="2043" spans="1:10" s="333" customFormat="1" ht="34.35" customHeight="1" x14ac:dyDescent="0.25">
      <c r="A2043" s="317" t="s">
        <v>10271</v>
      </c>
      <c r="B2043" s="322" t="s">
        <v>354</v>
      </c>
      <c r="C2043" s="322" t="s">
        <v>2018</v>
      </c>
      <c r="D2043" s="322" t="s">
        <v>10270</v>
      </c>
      <c r="E2043" s="417">
        <v>26950</v>
      </c>
      <c r="F2043" s="317" t="s">
        <v>4194</v>
      </c>
      <c r="G2043" s="322" t="s">
        <v>3952</v>
      </c>
      <c r="H2043" s="325">
        <v>44494</v>
      </c>
      <c r="I2043" s="325" t="s">
        <v>354</v>
      </c>
      <c r="J2043" s="316"/>
    </row>
    <row r="2044" spans="1:10" s="333" customFormat="1" ht="34.35" customHeight="1" x14ac:dyDescent="0.25">
      <c r="A2044" s="317" t="s">
        <v>10269</v>
      </c>
      <c r="B2044" s="322" t="s">
        <v>354</v>
      </c>
      <c r="C2044" s="322" t="s">
        <v>2018</v>
      </c>
      <c r="D2044" s="322" t="s">
        <v>10268</v>
      </c>
      <c r="E2044" s="417">
        <v>34130</v>
      </c>
      <c r="F2044" s="317" t="s">
        <v>10265</v>
      </c>
      <c r="G2044" s="322" t="s">
        <v>3952</v>
      </c>
      <c r="H2044" s="325">
        <v>44494</v>
      </c>
      <c r="I2044" s="325" t="s">
        <v>354</v>
      </c>
      <c r="J2044" s="316"/>
    </row>
    <row r="2045" spans="1:10" s="333" customFormat="1" ht="34.35" customHeight="1" x14ac:dyDescent="0.25">
      <c r="A2045" s="317" t="s">
        <v>10267</v>
      </c>
      <c r="B2045" s="322" t="s">
        <v>354</v>
      </c>
      <c r="C2045" s="322" t="s">
        <v>2018</v>
      </c>
      <c r="D2045" s="322" t="s">
        <v>10266</v>
      </c>
      <c r="E2045" s="417">
        <v>26955</v>
      </c>
      <c r="F2045" s="317" t="s">
        <v>10265</v>
      </c>
      <c r="G2045" s="322" t="s">
        <v>3952</v>
      </c>
      <c r="H2045" s="325">
        <v>44494</v>
      </c>
      <c r="I2045" s="325" t="s">
        <v>354</v>
      </c>
      <c r="J2045" s="316"/>
    </row>
    <row r="2046" spans="1:10" s="333" customFormat="1" ht="34.35" customHeight="1" x14ac:dyDescent="0.25">
      <c r="A2046" s="317" t="s">
        <v>10264</v>
      </c>
      <c r="B2046" s="322" t="s">
        <v>354</v>
      </c>
      <c r="C2046" s="322" t="s">
        <v>2018</v>
      </c>
      <c r="D2046" s="322" t="s">
        <v>10263</v>
      </c>
      <c r="E2046" s="417">
        <v>20700</v>
      </c>
      <c r="F2046" s="317" t="s">
        <v>5315</v>
      </c>
      <c r="G2046" s="322" t="s">
        <v>3952</v>
      </c>
      <c r="H2046" s="325">
        <v>44510</v>
      </c>
      <c r="I2046" s="325" t="s">
        <v>354</v>
      </c>
      <c r="J2046" s="316"/>
    </row>
    <row r="2047" spans="1:10" s="333" customFormat="1" ht="34.35" customHeight="1" x14ac:dyDescent="0.25">
      <c r="A2047" s="317" t="s">
        <v>10262</v>
      </c>
      <c r="B2047" s="322" t="s">
        <v>354</v>
      </c>
      <c r="C2047" s="322" t="s">
        <v>2018</v>
      </c>
      <c r="D2047" s="322" t="s">
        <v>10261</v>
      </c>
      <c r="E2047" s="417">
        <v>22000</v>
      </c>
      <c r="F2047" s="317" t="s">
        <v>5315</v>
      </c>
      <c r="G2047" s="322" t="s">
        <v>3952</v>
      </c>
      <c r="H2047" s="325">
        <v>44519</v>
      </c>
      <c r="I2047" s="325" t="s">
        <v>354</v>
      </c>
      <c r="J2047" s="316"/>
    </row>
    <row r="2048" spans="1:10" s="333" customFormat="1" ht="34.35" customHeight="1" x14ac:dyDescent="0.25">
      <c r="A2048" s="317" t="s">
        <v>10260</v>
      </c>
      <c r="B2048" s="322" t="s">
        <v>354</v>
      </c>
      <c r="C2048" s="322" t="s">
        <v>2018</v>
      </c>
      <c r="D2048" s="322" t="s">
        <v>10259</v>
      </c>
      <c r="E2048" s="417">
        <v>20000</v>
      </c>
      <c r="F2048" s="317" t="s">
        <v>5312</v>
      </c>
      <c r="G2048" s="322" t="s">
        <v>3952</v>
      </c>
      <c r="H2048" s="325">
        <v>44504</v>
      </c>
      <c r="I2048" s="325" t="s">
        <v>354</v>
      </c>
      <c r="J2048" s="316"/>
    </row>
    <row r="2049" spans="1:10" s="333" customFormat="1" ht="34.35" customHeight="1" x14ac:dyDescent="0.25">
      <c r="A2049" s="317" t="s">
        <v>10258</v>
      </c>
      <c r="B2049" s="322" t="s">
        <v>354</v>
      </c>
      <c r="C2049" s="322" t="s">
        <v>2018</v>
      </c>
      <c r="D2049" s="322" t="s">
        <v>10257</v>
      </c>
      <c r="E2049" s="417">
        <v>27600</v>
      </c>
      <c r="F2049" s="317" t="s">
        <v>10256</v>
      </c>
      <c r="G2049" s="322" t="s">
        <v>3952</v>
      </c>
      <c r="H2049" s="325">
        <v>44526</v>
      </c>
      <c r="I2049" s="325" t="s">
        <v>354</v>
      </c>
      <c r="J2049" s="316"/>
    </row>
    <row r="2050" spans="1:10" s="333" customFormat="1" ht="34.35" customHeight="1" x14ac:dyDescent="0.25">
      <c r="A2050" s="317" t="s">
        <v>10255</v>
      </c>
      <c r="B2050" s="322" t="s">
        <v>354</v>
      </c>
      <c r="C2050" s="322" t="s">
        <v>2018</v>
      </c>
      <c r="D2050" s="322" t="s">
        <v>10254</v>
      </c>
      <c r="E2050" s="417">
        <v>27600</v>
      </c>
      <c r="F2050" s="317" t="s">
        <v>4155</v>
      </c>
      <c r="G2050" s="322" t="s">
        <v>3952</v>
      </c>
      <c r="H2050" s="325">
        <v>44526</v>
      </c>
      <c r="I2050" s="325" t="s">
        <v>354</v>
      </c>
      <c r="J2050" s="316"/>
    </row>
    <row r="2051" spans="1:10" s="333" customFormat="1" ht="34.35" customHeight="1" x14ac:dyDescent="0.25">
      <c r="A2051" s="317" t="s">
        <v>10253</v>
      </c>
      <c r="B2051" s="322" t="s">
        <v>354</v>
      </c>
      <c r="C2051" s="322" t="s">
        <v>2018</v>
      </c>
      <c r="D2051" s="322" t="s">
        <v>10252</v>
      </c>
      <c r="E2051" s="417">
        <v>21805</v>
      </c>
      <c r="F2051" s="317" t="s">
        <v>10249</v>
      </c>
      <c r="G2051" s="322" t="s">
        <v>3952</v>
      </c>
      <c r="H2051" s="325">
        <v>44510</v>
      </c>
      <c r="I2051" s="325" t="s">
        <v>354</v>
      </c>
      <c r="J2051" s="316"/>
    </row>
    <row r="2052" spans="1:10" s="333" customFormat="1" ht="34.35" customHeight="1" x14ac:dyDescent="0.25">
      <c r="A2052" s="317" t="s">
        <v>10251</v>
      </c>
      <c r="B2052" s="322" t="s">
        <v>354</v>
      </c>
      <c r="C2052" s="322" t="s">
        <v>2018</v>
      </c>
      <c r="D2052" s="322" t="s">
        <v>10250</v>
      </c>
      <c r="E2052" s="417">
        <v>32525</v>
      </c>
      <c r="F2052" s="317" t="s">
        <v>10249</v>
      </c>
      <c r="G2052" s="322" t="s">
        <v>3952</v>
      </c>
      <c r="H2052" s="325">
        <v>44510</v>
      </c>
      <c r="I2052" s="325" t="s">
        <v>354</v>
      </c>
      <c r="J2052" s="316"/>
    </row>
    <row r="2053" spans="1:10" s="333" customFormat="1" ht="34.35" customHeight="1" x14ac:dyDescent="0.25">
      <c r="A2053" s="317" t="s">
        <v>10248</v>
      </c>
      <c r="B2053" s="322" t="s">
        <v>354</v>
      </c>
      <c r="C2053" s="322" t="s">
        <v>2018</v>
      </c>
      <c r="D2053" s="322" t="s">
        <v>10247</v>
      </c>
      <c r="E2053" s="417">
        <v>18500</v>
      </c>
      <c r="F2053" s="317" t="s">
        <v>10246</v>
      </c>
      <c r="G2053" s="322" t="s">
        <v>3952</v>
      </c>
      <c r="H2053" s="325">
        <v>44515</v>
      </c>
      <c r="I2053" s="325" t="s">
        <v>354</v>
      </c>
      <c r="J2053" s="316"/>
    </row>
    <row r="2054" spans="1:10" s="333" customFormat="1" ht="34.35" customHeight="1" x14ac:dyDescent="0.25">
      <c r="A2054" s="317" t="s">
        <v>10245</v>
      </c>
      <c r="B2054" s="322" t="s">
        <v>354</v>
      </c>
      <c r="C2054" s="322" t="s">
        <v>2018</v>
      </c>
      <c r="D2054" s="322" t="s">
        <v>10244</v>
      </c>
      <c r="E2054" s="417">
        <v>27600</v>
      </c>
      <c r="F2054" s="317" t="s">
        <v>10243</v>
      </c>
      <c r="G2054" s="322" t="s">
        <v>3952</v>
      </c>
      <c r="H2054" s="325">
        <v>44516</v>
      </c>
      <c r="I2054" s="325" t="s">
        <v>354</v>
      </c>
      <c r="J2054" s="316"/>
    </row>
    <row r="2055" spans="1:10" s="333" customFormat="1" ht="34.35" customHeight="1" x14ac:dyDescent="0.25">
      <c r="A2055" s="317" t="s">
        <v>10242</v>
      </c>
      <c r="B2055" s="322" t="s">
        <v>354</v>
      </c>
      <c r="C2055" s="322" t="s">
        <v>2018</v>
      </c>
      <c r="D2055" s="322" t="s">
        <v>10241</v>
      </c>
      <c r="E2055" s="417">
        <v>22000</v>
      </c>
      <c r="F2055" s="317" t="s">
        <v>5161</v>
      </c>
      <c r="G2055" s="322" t="s">
        <v>3952</v>
      </c>
      <c r="H2055" s="325">
        <v>44510</v>
      </c>
      <c r="I2055" s="325" t="s">
        <v>354</v>
      </c>
      <c r="J2055" s="316"/>
    </row>
    <row r="2056" spans="1:10" s="333" customFormat="1" ht="34.35" customHeight="1" x14ac:dyDescent="0.25">
      <c r="A2056" s="317" t="s">
        <v>10240</v>
      </c>
      <c r="B2056" s="322" t="s">
        <v>354</v>
      </c>
      <c r="C2056" s="322" t="s">
        <v>2018</v>
      </c>
      <c r="D2056" s="322" t="s">
        <v>10239</v>
      </c>
      <c r="E2056" s="417">
        <v>18000</v>
      </c>
      <c r="F2056" s="317" t="s">
        <v>10238</v>
      </c>
      <c r="G2056" s="322" t="s">
        <v>3952</v>
      </c>
      <c r="H2056" s="325">
        <v>44519</v>
      </c>
      <c r="I2056" s="325" t="s">
        <v>354</v>
      </c>
      <c r="J2056" s="316"/>
    </row>
    <row r="2057" spans="1:10" s="333" customFormat="1" ht="34.35" customHeight="1" x14ac:dyDescent="0.25">
      <c r="A2057" s="317" t="s">
        <v>10237</v>
      </c>
      <c r="B2057" s="322" t="s">
        <v>354</v>
      </c>
      <c r="C2057" s="322" t="s">
        <v>2018</v>
      </c>
      <c r="D2057" s="322" t="s">
        <v>10236</v>
      </c>
      <c r="E2057" s="417">
        <v>28135</v>
      </c>
      <c r="F2057" s="317" t="s">
        <v>10235</v>
      </c>
      <c r="G2057" s="322" t="s">
        <v>3952</v>
      </c>
      <c r="H2057" s="325">
        <v>44505</v>
      </c>
      <c r="I2057" s="325" t="s">
        <v>354</v>
      </c>
      <c r="J2057" s="316"/>
    </row>
    <row r="2058" spans="1:10" s="333" customFormat="1" ht="34.35" customHeight="1" x14ac:dyDescent="0.25">
      <c r="A2058" s="317" t="s">
        <v>10234</v>
      </c>
      <c r="B2058" s="322" t="s">
        <v>354</v>
      </c>
      <c r="C2058" s="322" t="s">
        <v>2018</v>
      </c>
      <c r="D2058" s="322" t="s">
        <v>10233</v>
      </c>
      <c r="E2058" s="417">
        <v>18000</v>
      </c>
      <c r="F2058" s="317" t="s">
        <v>10232</v>
      </c>
      <c r="G2058" s="322" t="s">
        <v>3952</v>
      </c>
      <c r="H2058" s="325">
        <v>44505</v>
      </c>
      <c r="I2058" s="325" t="s">
        <v>354</v>
      </c>
      <c r="J2058" s="316"/>
    </row>
    <row r="2059" spans="1:10" s="333" customFormat="1" ht="34.35" customHeight="1" x14ac:dyDescent="0.25">
      <c r="A2059" s="317" t="s">
        <v>10212</v>
      </c>
      <c r="B2059" s="322" t="s">
        <v>354</v>
      </c>
      <c r="C2059" s="322" t="s">
        <v>2018</v>
      </c>
      <c r="D2059" s="322" t="s">
        <v>10231</v>
      </c>
      <c r="E2059" s="417">
        <v>22000</v>
      </c>
      <c r="F2059" s="317" t="s">
        <v>5360</v>
      </c>
      <c r="G2059" s="322" t="s">
        <v>3952</v>
      </c>
      <c r="H2059" s="325">
        <v>44516</v>
      </c>
      <c r="I2059" s="325" t="s">
        <v>354</v>
      </c>
      <c r="J2059" s="316"/>
    </row>
    <row r="2060" spans="1:10" s="333" customFormat="1" ht="34.35" customHeight="1" x14ac:dyDescent="0.25">
      <c r="A2060" s="317" t="s">
        <v>10230</v>
      </c>
      <c r="B2060" s="322" t="s">
        <v>354</v>
      </c>
      <c r="C2060" s="322" t="s">
        <v>2018</v>
      </c>
      <c r="D2060" s="322" t="s">
        <v>10229</v>
      </c>
      <c r="E2060" s="417">
        <v>27600</v>
      </c>
      <c r="F2060" s="317" t="s">
        <v>10228</v>
      </c>
      <c r="G2060" s="322" t="s">
        <v>3952</v>
      </c>
      <c r="H2060" s="325">
        <v>44510</v>
      </c>
      <c r="I2060" s="325" t="s">
        <v>354</v>
      </c>
      <c r="J2060" s="316"/>
    </row>
    <row r="2061" spans="1:10" s="333" customFormat="1" ht="34.35" customHeight="1" x14ac:dyDescent="0.25">
      <c r="A2061" s="317" t="s">
        <v>10227</v>
      </c>
      <c r="B2061" s="322" t="s">
        <v>354</v>
      </c>
      <c r="C2061" s="322" t="s">
        <v>2018</v>
      </c>
      <c r="D2061" s="322" t="s">
        <v>10226</v>
      </c>
      <c r="E2061" s="417">
        <v>22000</v>
      </c>
      <c r="F2061" s="317" t="s">
        <v>10225</v>
      </c>
      <c r="G2061" s="322" t="s">
        <v>3952</v>
      </c>
      <c r="H2061" s="325">
        <v>44519</v>
      </c>
      <c r="I2061" s="325" t="s">
        <v>354</v>
      </c>
      <c r="J2061" s="316"/>
    </row>
    <row r="2062" spans="1:10" s="333" customFormat="1" ht="34.35" customHeight="1" x14ac:dyDescent="0.25">
      <c r="A2062" s="317" t="s">
        <v>10224</v>
      </c>
      <c r="B2062" s="322" t="s">
        <v>354</v>
      </c>
      <c r="C2062" s="322" t="s">
        <v>2018</v>
      </c>
      <c r="D2062" s="322" t="s">
        <v>10223</v>
      </c>
      <c r="E2062" s="417">
        <v>19200</v>
      </c>
      <c r="F2062" s="317" t="s">
        <v>5095</v>
      </c>
      <c r="G2062" s="322" t="s">
        <v>3952</v>
      </c>
      <c r="H2062" s="325">
        <v>44512</v>
      </c>
      <c r="I2062" s="325" t="s">
        <v>354</v>
      </c>
      <c r="J2062" s="316"/>
    </row>
    <row r="2063" spans="1:10" s="333" customFormat="1" ht="34.35" customHeight="1" x14ac:dyDescent="0.25">
      <c r="A2063" s="317" t="s">
        <v>10222</v>
      </c>
      <c r="B2063" s="322" t="s">
        <v>354</v>
      </c>
      <c r="C2063" s="322" t="s">
        <v>2018</v>
      </c>
      <c r="D2063" s="322" t="s">
        <v>10221</v>
      </c>
      <c r="E2063" s="417">
        <v>22000</v>
      </c>
      <c r="F2063" s="317" t="s">
        <v>10220</v>
      </c>
      <c r="G2063" s="322" t="s">
        <v>3952</v>
      </c>
      <c r="H2063" s="325">
        <v>44505</v>
      </c>
      <c r="I2063" s="325" t="s">
        <v>354</v>
      </c>
      <c r="J2063" s="316"/>
    </row>
    <row r="2064" spans="1:10" s="333" customFormat="1" ht="34.35" customHeight="1" x14ac:dyDescent="0.25">
      <c r="A2064" s="317" t="s">
        <v>10219</v>
      </c>
      <c r="B2064" s="322" t="s">
        <v>354</v>
      </c>
      <c r="C2064" s="322" t="s">
        <v>2018</v>
      </c>
      <c r="D2064" s="322" t="s">
        <v>10218</v>
      </c>
      <c r="E2064" s="417">
        <v>21000</v>
      </c>
      <c r="F2064" s="317" t="s">
        <v>10217</v>
      </c>
      <c r="G2064" s="322" t="s">
        <v>3952</v>
      </c>
      <c r="H2064" s="325">
        <v>44508</v>
      </c>
      <c r="I2064" s="325" t="s">
        <v>354</v>
      </c>
      <c r="J2064" s="316"/>
    </row>
    <row r="2065" spans="1:10" s="333" customFormat="1" ht="34.35" customHeight="1" x14ac:dyDescent="0.25">
      <c r="A2065" s="317" t="s">
        <v>10216</v>
      </c>
      <c r="B2065" s="322" t="s">
        <v>354</v>
      </c>
      <c r="C2065" s="322" t="s">
        <v>2018</v>
      </c>
      <c r="D2065" s="322" t="s">
        <v>10215</v>
      </c>
      <c r="E2065" s="417">
        <v>18000</v>
      </c>
      <c r="F2065" s="317" t="s">
        <v>5018</v>
      </c>
      <c r="G2065" s="322" t="s">
        <v>3952</v>
      </c>
      <c r="H2065" s="325">
        <v>44508</v>
      </c>
      <c r="I2065" s="325" t="s">
        <v>354</v>
      </c>
      <c r="J2065" s="316"/>
    </row>
    <row r="2066" spans="1:10" s="333" customFormat="1" ht="34.35" customHeight="1" x14ac:dyDescent="0.25">
      <c r="A2066" s="317" t="s">
        <v>10214</v>
      </c>
      <c r="B2066" s="322" t="s">
        <v>354</v>
      </c>
      <c r="C2066" s="322" t="s">
        <v>2018</v>
      </c>
      <c r="D2066" s="322" t="s">
        <v>10213</v>
      </c>
      <c r="E2066" s="417">
        <v>34555</v>
      </c>
      <c r="F2066" s="317" t="s">
        <v>10138</v>
      </c>
      <c r="G2066" s="322" t="s">
        <v>3952</v>
      </c>
      <c r="H2066" s="325">
        <v>44515</v>
      </c>
      <c r="I2066" s="325" t="s">
        <v>354</v>
      </c>
      <c r="J2066" s="316"/>
    </row>
    <row r="2067" spans="1:10" s="333" customFormat="1" ht="34.35" customHeight="1" x14ac:dyDescent="0.25">
      <c r="A2067" s="317" t="s">
        <v>10212</v>
      </c>
      <c r="B2067" s="322" t="s">
        <v>354</v>
      </c>
      <c r="C2067" s="322" t="s">
        <v>2018</v>
      </c>
      <c r="D2067" s="322" t="s">
        <v>10211</v>
      </c>
      <c r="E2067" s="417">
        <v>22000</v>
      </c>
      <c r="F2067" s="317" t="s">
        <v>10210</v>
      </c>
      <c r="G2067" s="322" t="s">
        <v>3952</v>
      </c>
      <c r="H2067" s="325">
        <v>44508</v>
      </c>
      <c r="I2067" s="325" t="s">
        <v>354</v>
      </c>
      <c r="J2067" s="316"/>
    </row>
    <row r="2068" spans="1:10" s="333" customFormat="1" ht="34.35" customHeight="1" x14ac:dyDescent="0.25">
      <c r="A2068" s="317" t="s">
        <v>10209</v>
      </c>
      <c r="B2068" s="322" t="s">
        <v>354</v>
      </c>
      <c r="C2068" s="322" t="s">
        <v>2018</v>
      </c>
      <c r="D2068" s="322" t="s">
        <v>10208</v>
      </c>
      <c r="E2068" s="417">
        <v>24000</v>
      </c>
      <c r="F2068" s="317" t="s">
        <v>10207</v>
      </c>
      <c r="G2068" s="322" t="s">
        <v>3952</v>
      </c>
      <c r="H2068" s="325">
        <v>44511</v>
      </c>
      <c r="I2068" s="325" t="s">
        <v>354</v>
      </c>
      <c r="J2068" s="316"/>
    </row>
    <row r="2069" spans="1:10" s="333" customFormat="1" ht="34.35" customHeight="1" x14ac:dyDescent="0.25">
      <c r="A2069" s="317" t="s">
        <v>10206</v>
      </c>
      <c r="B2069" s="322" t="s">
        <v>354</v>
      </c>
      <c r="C2069" s="322" t="s">
        <v>2018</v>
      </c>
      <c r="D2069" s="322" t="s">
        <v>10205</v>
      </c>
      <c r="E2069" s="417">
        <v>19200</v>
      </c>
      <c r="F2069" s="317" t="s">
        <v>10204</v>
      </c>
      <c r="G2069" s="322" t="s">
        <v>3952</v>
      </c>
      <c r="H2069" s="325">
        <v>44512</v>
      </c>
      <c r="I2069" s="325" t="s">
        <v>354</v>
      </c>
      <c r="J2069" s="316"/>
    </row>
    <row r="2070" spans="1:10" s="333" customFormat="1" ht="34.35" customHeight="1" x14ac:dyDescent="0.25">
      <c r="A2070" s="317" t="s">
        <v>10203</v>
      </c>
      <c r="B2070" s="322" t="s">
        <v>354</v>
      </c>
      <c r="C2070" s="322" t="s">
        <v>2018</v>
      </c>
      <c r="D2070" s="322" t="s">
        <v>10202</v>
      </c>
      <c r="E2070" s="417">
        <v>18000</v>
      </c>
      <c r="F2070" s="317" t="s">
        <v>10201</v>
      </c>
      <c r="G2070" s="322" t="s">
        <v>3952</v>
      </c>
      <c r="H2070" s="325">
        <v>44508</v>
      </c>
      <c r="I2070" s="325" t="s">
        <v>354</v>
      </c>
      <c r="J2070" s="316"/>
    </row>
    <row r="2071" spans="1:10" s="333" customFormat="1" ht="34.35" customHeight="1" x14ac:dyDescent="0.25">
      <c r="A2071" s="317" t="s">
        <v>10200</v>
      </c>
      <c r="B2071" s="322" t="s">
        <v>354</v>
      </c>
      <c r="C2071" s="322" t="s">
        <v>2018</v>
      </c>
      <c r="D2071" s="322" t="s">
        <v>10199</v>
      </c>
      <c r="E2071" s="417">
        <v>23780</v>
      </c>
      <c r="F2071" s="317" t="s">
        <v>10198</v>
      </c>
      <c r="G2071" s="322" t="s">
        <v>3952</v>
      </c>
      <c r="H2071" s="325">
        <v>44504</v>
      </c>
      <c r="I2071" s="325" t="s">
        <v>354</v>
      </c>
      <c r="J2071" s="316"/>
    </row>
    <row r="2072" spans="1:10" s="333" customFormat="1" ht="34.35" customHeight="1" x14ac:dyDescent="0.25">
      <c r="A2072" s="317" t="s">
        <v>10197</v>
      </c>
      <c r="B2072" s="322" t="s">
        <v>354</v>
      </c>
      <c r="C2072" s="322" t="s">
        <v>2018</v>
      </c>
      <c r="D2072" s="322" t="s">
        <v>10196</v>
      </c>
      <c r="E2072" s="417">
        <v>35150</v>
      </c>
      <c r="F2072" s="317" t="s">
        <v>10195</v>
      </c>
      <c r="G2072" s="322" t="s">
        <v>3952</v>
      </c>
      <c r="H2072" s="325">
        <v>44526</v>
      </c>
      <c r="I2072" s="325" t="s">
        <v>354</v>
      </c>
      <c r="J2072" s="316"/>
    </row>
    <row r="2073" spans="1:10" s="333" customFormat="1" ht="34.35" customHeight="1" x14ac:dyDescent="0.25">
      <c r="A2073" s="317" t="s">
        <v>10194</v>
      </c>
      <c r="B2073" s="322" t="s">
        <v>354</v>
      </c>
      <c r="C2073" s="322" t="s">
        <v>2018</v>
      </c>
      <c r="D2073" s="322" t="s">
        <v>10193</v>
      </c>
      <c r="E2073" s="417">
        <v>22000</v>
      </c>
      <c r="F2073" s="317" t="s">
        <v>10192</v>
      </c>
      <c r="G2073" s="322" t="s">
        <v>3952</v>
      </c>
      <c r="H2073" s="325">
        <v>44510</v>
      </c>
      <c r="I2073" s="325" t="s">
        <v>354</v>
      </c>
      <c r="J2073" s="316"/>
    </row>
    <row r="2074" spans="1:10" s="333" customFormat="1" ht="34.35" customHeight="1" x14ac:dyDescent="0.25">
      <c r="A2074" s="317" t="s">
        <v>10191</v>
      </c>
      <c r="B2074" s="322" t="s">
        <v>354</v>
      </c>
      <c r="C2074" s="322" t="s">
        <v>2018</v>
      </c>
      <c r="D2074" s="322" t="s">
        <v>10190</v>
      </c>
      <c r="E2074" s="417">
        <v>28620</v>
      </c>
      <c r="F2074" s="317" t="s">
        <v>3960</v>
      </c>
      <c r="G2074" s="322" t="s">
        <v>3952</v>
      </c>
      <c r="H2074" s="325">
        <v>44517</v>
      </c>
      <c r="I2074" s="325" t="s">
        <v>354</v>
      </c>
      <c r="J2074" s="316"/>
    </row>
    <row r="2075" spans="1:10" s="333" customFormat="1" ht="34.35" customHeight="1" x14ac:dyDescent="0.25">
      <c r="A2075" s="317" t="s">
        <v>10189</v>
      </c>
      <c r="B2075" s="322" t="s">
        <v>354</v>
      </c>
      <c r="C2075" s="322" t="s">
        <v>2018</v>
      </c>
      <c r="D2075" s="322" t="s">
        <v>10188</v>
      </c>
      <c r="E2075" s="417">
        <v>21000</v>
      </c>
      <c r="F2075" s="317" t="s">
        <v>10187</v>
      </c>
      <c r="G2075" s="322" t="s">
        <v>3952</v>
      </c>
      <c r="H2075" s="325">
        <v>44510</v>
      </c>
      <c r="I2075" s="325" t="s">
        <v>354</v>
      </c>
      <c r="J2075" s="316"/>
    </row>
    <row r="2076" spans="1:10" s="333" customFormat="1" ht="34.35" customHeight="1" x14ac:dyDescent="0.25">
      <c r="A2076" s="317" t="s">
        <v>10186</v>
      </c>
      <c r="B2076" s="322" t="s">
        <v>354</v>
      </c>
      <c r="C2076" s="322" t="s">
        <v>2018</v>
      </c>
      <c r="D2076" s="322" t="s">
        <v>10185</v>
      </c>
      <c r="E2076" s="417">
        <v>27890</v>
      </c>
      <c r="F2076" s="317" t="s">
        <v>10169</v>
      </c>
      <c r="G2076" s="322" t="s">
        <v>3952</v>
      </c>
      <c r="H2076" s="325">
        <v>44502</v>
      </c>
      <c r="I2076" s="325" t="s">
        <v>354</v>
      </c>
      <c r="J2076" s="316"/>
    </row>
    <row r="2077" spans="1:10" s="333" customFormat="1" ht="34.35" customHeight="1" x14ac:dyDescent="0.25">
      <c r="A2077" s="317" t="s">
        <v>10184</v>
      </c>
      <c r="B2077" s="322" t="s">
        <v>354</v>
      </c>
      <c r="C2077" s="322" t="s">
        <v>2018</v>
      </c>
      <c r="D2077" s="322" t="s">
        <v>10183</v>
      </c>
      <c r="E2077" s="417">
        <v>18115</v>
      </c>
      <c r="F2077" s="317" t="s">
        <v>10169</v>
      </c>
      <c r="G2077" s="322" t="s">
        <v>3952</v>
      </c>
      <c r="H2077" s="325">
        <v>44502</v>
      </c>
      <c r="I2077" s="325" t="s">
        <v>354</v>
      </c>
      <c r="J2077" s="316"/>
    </row>
    <row r="2078" spans="1:10" s="333" customFormat="1" ht="34.35" customHeight="1" x14ac:dyDescent="0.25">
      <c r="A2078" s="317" t="s">
        <v>10182</v>
      </c>
      <c r="B2078" s="322" t="s">
        <v>354</v>
      </c>
      <c r="C2078" s="322" t="s">
        <v>2018</v>
      </c>
      <c r="D2078" s="322" t="s">
        <v>10181</v>
      </c>
      <c r="E2078" s="417">
        <v>31660</v>
      </c>
      <c r="F2078" s="317" t="s">
        <v>10169</v>
      </c>
      <c r="G2078" s="322" t="s">
        <v>3952</v>
      </c>
      <c r="H2078" s="325">
        <v>44502</v>
      </c>
      <c r="I2078" s="325" t="s">
        <v>354</v>
      </c>
      <c r="J2078" s="316"/>
    </row>
    <row r="2079" spans="1:10" s="333" customFormat="1" ht="34.35" customHeight="1" x14ac:dyDescent="0.25">
      <c r="A2079" s="317" t="s">
        <v>10180</v>
      </c>
      <c r="B2079" s="322" t="s">
        <v>354</v>
      </c>
      <c r="C2079" s="322" t="s">
        <v>2018</v>
      </c>
      <c r="D2079" s="322" t="s">
        <v>10179</v>
      </c>
      <c r="E2079" s="417">
        <v>28000</v>
      </c>
      <c r="F2079" s="317" t="s">
        <v>10169</v>
      </c>
      <c r="G2079" s="322" t="s">
        <v>3952</v>
      </c>
      <c r="H2079" s="325">
        <v>44502</v>
      </c>
      <c r="I2079" s="325" t="s">
        <v>354</v>
      </c>
      <c r="J2079" s="316"/>
    </row>
    <row r="2080" spans="1:10" s="333" customFormat="1" ht="34.35" customHeight="1" x14ac:dyDescent="0.25">
      <c r="A2080" s="317" t="s">
        <v>10171</v>
      </c>
      <c r="B2080" s="322" t="s">
        <v>354</v>
      </c>
      <c r="C2080" s="322" t="s">
        <v>2018</v>
      </c>
      <c r="D2080" s="322" t="s">
        <v>10178</v>
      </c>
      <c r="E2080" s="417">
        <v>18680</v>
      </c>
      <c r="F2080" s="317" t="s">
        <v>10169</v>
      </c>
      <c r="G2080" s="322" t="s">
        <v>3952</v>
      </c>
      <c r="H2080" s="325">
        <v>44502</v>
      </c>
      <c r="I2080" s="325" t="s">
        <v>354</v>
      </c>
      <c r="J2080" s="316"/>
    </row>
    <row r="2081" spans="1:10" s="333" customFormat="1" ht="34.35" customHeight="1" x14ac:dyDescent="0.25">
      <c r="A2081" s="317" t="s">
        <v>10177</v>
      </c>
      <c r="B2081" s="322" t="s">
        <v>354</v>
      </c>
      <c r="C2081" s="322" t="s">
        <v>2018</v>
      </c>
      <c r="D2081" s="322" t="s">
        <v>10176</v>
      </c>
      <c r="E2081" s="417">
        <v>26170</v>
      </c>
      <c r="F2081" s="317" t="s">
        <v>10169</v>
      </c>
      <c r="G2081" s="322" t="s">
        <v>3952</v>
      </c>
      <c r="H2081" s="325">
        <v>44502</v>
      </c>
      <c r="I2081" s="325" t="s">
        <v>354</v>
      </c>
      <c r="J2081" s="316"/>
    </row>
    <row r="2082" spans="1:10" s="333" customFormat="1" ht="34.35" customHeight="1" x14ac:dyDescent="0.25">
      <c r="A2082" s="317" t="s">
        <v>10175</v>
      </c>
      <c r="B2082" s="322" t="s">
        <v>354</v>
      </c>
      <c r="C2082" s="322" t="s">
        <v>2018</v>
      </c>
      <c r="D2082" s="322" t="s">
        <v>10174</v>
      </c>
      <c r="E2082" s="417">
        <v>25200</v>
      </c>
      <c r="F2082" s="317" t="s">
        <v>10169</v>
      </c>
      <c r="G2082" s="322" t="s">
        <v>3952</v>
      </c>
      <c r="H2082" s="325">
        <v>44502</v>
      </c>
      <c r="I2082" s="325" t="s">
        <v>354</v>
      </c>
      <c r="J2082" s="316"/>
    </row>
    <row r="2083" spans="1:10" s="333" customFormat="1" ht="34.35" customHeight="1" x14ac:dyDescent="0.25">
      <c r="A2083" s="317" t="s">
        <v>10173</v>
      </c>
      <c r="B2083" s="322" t="s">
        <v>354</v>
      </c>
      <c r="C2083" s="322" t="s">
        <v>2018</v>
      </c>
      <c r="D2083" s="322" t="s">
        <v>10172</v>
      </c>
      <c r="E2083" s="417">
        <v>24810</v>
      </c>
      <c r="F2083" s="317" t="s">
        <v>10169</v>
      </c>
      <c r="G2083" s="322" t="s">
        <v>3952</v>
      </c>
      <c r="H2083" s="325">
        <v>44504</v>
      </c>
      <c r="I2083" s="325" t="s">
        <v>354</v>
      </c>
      <c r="J2083" s="316"/>
    </row>
    <row r="2084" spans="1:10" s="333" customFormat="1" ht="34.35" customHeight="1" x14ac:dyDescent="0.25">
      <c r="A2084" s="317" t="s">
        <v>10171</v>
      </c>
      <c r="B2084" s="322" t="s">
        <v>354</v>
      </c>
      <c r="C2084" s="322" t="s">
        <v>2018</v>
      </c>
      <c r="D2084" s="322" t="s">
        <v>10170</v>
      </c>
      <c r="E2084" s="417">
        <v>25760</v>
      </c>
      <c r="F2084" s="317" t="s">
        <v>10169</v>
      </c>
      <c r="G2084" s="322" t="s">
        <v>3952</v>
      </c>
      <c r="H2084" s="325">
        <v>44504</v>
      </c>
      <c r="I2084" s="325" t="s">
        <v>354</v>
      </c>
      <c r="J2084" s="316"/>
    </row>
    <row r="2085" spans="1:10" s="333" customFormat="1" ht="34.35" customHeight="1" x14ac:dyDescent="0.25">
      <c r="A2085" s="317" t="s">
        <v>10168</v>
      </c>
      <c r="B2085" s="322" t="s">
        <v>354</v>
      </c>
      <c r="C2085" s="322" t="s">
        <v>2018</v>
      </c>
      <c r="D2085" s="322" t="s">
        <v>10167</v>
      </c>
      <c r="E2085" s="417">
        <v>25475</v>
      </c>
      <c r="F2085" s="317" t="s">
        <v>10166</v>
      </c>
      <c r="G2085" s="322" t="s">
        <v>3952</v>
      </c>
      <c r="H2085" s="325">
        <v>44505</v>
      </c>
      <c r="I2085" s="325" t="s">
        <v>354</v>
      </c>
      <c r="J2085" s="316"/>
    </row>
    <row r="2086" spans="1:10" s="333" customFormat="1" ht="34.35" customHeight="1" x14ac:dyDescent="0.25">
      <c r="A2086" s="317" t="s">
        <v>10165</v>
      </c>
      <c r="B2086" s="322" t="s">
        <v>354</v>
      </c>
      <c r="C2086" s="322" t="s">
        <v>2018</v>
      </c>
      <c r="D2086" s="322" t="s">
        <v>10164</v>
      </c>
      <c r="E2086" s="417">
        <v>21352</v>
      </c>
      <c r="F2086" s="317" t="s">
        <v>4194</v>
      </c>
      <c r="G2086" s="322" t="s">
        <v>3952</v>
      </c>
      <c r="H2086" s="325">
        <v>44502</v>
      </c>
      <c r="I2086" s="325" t="s">
        <v>354</v>
      </c>
      <c r="J2086" s="316"/>
    </row>
    <row r="2087" spans="1:10" s="333" customFormat="1" ht="34.35" customHeight="1" x14ac:dyDescent="0.25">
      <c r="A2087" s="317" t="s">
        <v>10163</v>
      </c>
      <c r="B2087" s="322" t="s">
        <v>354</v>
      </c>
      <c r="C2087" s="322" t="s">
        <v>2018</v>
      </c>
      <c r="D2087" s="322" t="s">
        <v>10162</v>
      </c>
      <c r="E2087" s="417">
        <v>28687</v>
      </c>
      <c r="F2087" s="317" t="s">
        <v>4194</v>
      </c>
      <c r="G2087" s="322" t="s">
        <v>3952</v>
      </c>
      <c r="H2087" s="325">
        <v>44516</v>
      </c>
      <c r="I2087" s="325" t="s">
        <v>354</v>
      </c>
      <c r="J2087" s="316"/>
    </row>
    <row r="2088" spans="1:10" s="333" customFormat="1" ht="34.35" customHeight="1" x14ac:dyDescent="0.25">
      <c r="A2088" s="317" t="s">
        <v>10161</v>
      </c>
      <c r="B2088" s="322" t="s">
        <v>354</v>
      </c>
      <c r="C2088" s="322" t="s">
        <v>2018</v>
      </c>
      <c r="D2088" s="322" t="s">
        <v>10160</v>
      </c>
      <c r="E2088" s="417">
        <v>24600</v>
      </c>
      <c r="F2088" s="317" t="s">
        <v>4194</v>
      </c>
      <c r="G2088" s="322" t="s">
        <v>3952</v>
      </c>
      <c r="H2088" s="325">
        <v>44516</v>
      </c>
      <c r="I2088" s="325" t="s">
        <v>354</v>
      </c>
      <c r="J2088" s="316"/>
    </row>
    <row r="2089" spans="1:10" s="333" customFormat="1" ht="34.35" customHeight="1" x14ac:dyDescent="0.25">
      <c r="A2089" s="317" t="s">
        <v>10159</v>
      </c>
      <c r="B2089" s="322" t="s">
        <v>354</v>
      </c>
      <c r="C2089" s="322" t="s">
        <v>2018</v>
      </c>
      <c r="D2089" s="322" t="s">
        <v>10158</v>
      </c>
      <c r="E2089" s="417">
        <v>22576</v>
      </c>
      <c r="F2089" s="317" t="s">
        <v>4194</v>
      </c>
      <c r="G2089" s="322" t="s">
        <v>3952</v>
      </c>
      <c r="H2089" s="325">
        <v>44517</v>
      </c>
      <c r="I2089" s="325" t="s">
        <v>354</v>
      </c>
      <c r="J2089" s="316"/>
    </row>
    <row r="2090" spans="1:10" s="333" customFormat="1" ht="34.35" customHeight="1" x14ac:dyDescent="0.25">
      <c r="A2090" s="317" t="s">
        <v>10156</v>
      </c>
      <c r="B2090" s="322" t="s">
        <v>354</v>
      </c>
      <c r="C2090" s="322" t="s">
        <v>2018</v>
      </c>
      <c r="D2090" s="322" t="s">
        <v>10157</v>
      </c>
      <c r="E2090" s="417">
        <v>20520</v>
      </c>
      <c r="F2090" s="317" t="s">
        <v>4194</v>
      </c>
      <c r="G2090" s="322" t="s">
        <v>3952</v>
      </c>
      <c r="H2090" s="325">
        <v>44526</v>
      </c>
      <c r="I2090" s="325" t="s">
        <v>354</v>
      </c>
      <c r="J2090" s="316"/>
    </row>
    <row r="2091" spans="1:10" s="333" customFormat="1" ht="34.35" customHeight="1" x14ac:dyDescent="0.25">
      <c r="A2091" s="317" t="s">
        <v>10156</v>
      </c>
      <c r="B2091" s="322" t="s">
        <v>354</v>
      </c>
      <c r="C2091" s="322" t="s">
        <v>2018</v>
      </c>
      <c r="D2091" s="322" t="s">
        <v>10155</v>
      </c>
      <c r="E2091" s="417">
        <v>18180</v>
      </c>
      <c r="F2091" s="317" t="s">
        <v>4194</v>
      </c>
      <c r="G2091" s="322" t="s">
        <v>3952</v>
      </c>
      <c r="H2091" s="325">
        <v>44529</v>
      </c>
      <c r="I2091" s="325" t="s">
        <v>354</v>
      </c>
      <c r="J2091" s="316"/>
    </row>
    <row r="2092" spans="1:10" s="333" customFormat="1" ht="34.35" customHeight="1" x14ac:dyDescent="0.25">
      <c r="A2092" s="317" t="s">
        <v>10154</v>
      </c>
      <c r="B2092" s="322" t="s">
        <v>354</v>
      </c>
      <c r="C2092" s="322" t="s">
        <v>2018</v>
      </c>
      <c r="D2092" s="322" t="s">
        <v>10153</v>
      </c>
      <c r="E2092" s="417">
        <v>21325</v>
      </c>
      <c r="F2092" s="317" t="s">
        <v>5315</v>
      </c>
      <c r="G2092" s="322" t="s">
        <v>3952</v>
      </c>
      <c r="H2092" s="325">
        <v>44538</v>
      </c>
      <c r="I2092" s="325" t="s">
        <v>354</v>
      </c>
      <c r="J2092" s="316"/>
    </row>
    <row r="2093" spans="1:10" s="333" customFormat="1" ht="34.35" customHeight="1" x14ac:dyDescent="0.25">
      <c r="A2093" s="317" t="s">
        <v>10152</v>
      </c>
      <c r="B2093" s="322" t="s">
        <v>354</v>
      </c>
      <c r="C2093" s="322" t="s">
        <v>2018</v>
      </c>
      <c r="D2093" s="322" t="s">
        <v>10151</v>
      </c>
      <c r="E2093" s="417">
        <v>20500</v>
      </c>
      <c r="F2093" s="317" t="s">
        <v>5215</v>
      </c>
      <c r="G2093" s="322" t="s">
        <v>3952</v>
      </c>
      <c r="H2093" s="325">
        <v>44554</v>
      </c>
      <c r="I2093" s="325" t="s">
        <v>354</v>
      </c>
      <c r="J2093" s="316"/>
    </row>
    <row r="2094" spans="1:10" s="333" customFormat="1" ht="34.35" customHeight="1" x14ac:dyDescent="0.25">
      <c r="A2094" s="317" t="s">
        <v>10150</v>
      </c>
      <c r="B2094" s="322" t="s">
        <v>354</v>
      </c>
      <c r="C2094" s="322" t="s">
        <v>2018</v>
      </c>
      <c r="D2094" s="322" t="s">
        <v>10149</v>
      </c>
      <c r="E2094" s="417">
        <v>30000</v>
      </c>
      <c r="F2094" s="317" t="s">
        <v>5295</v>
      </c>
      <c r="G2094" s="322" t="s">
        <v>3952</v>
      </c>
      <c r="H2094" s="325">
        <v>44539</v>
      </c>
      <c r="I2094" s="325" t="s">
        <v>354</v>
      </c>
      <c r="J2094" s="316"/>
    </row>
    <row r="2095" spans="1:10" s="333" customFormat="1" ht="34.35" customHeight="1" x14ac:dyDescent="0.25">
      <c r="A2095" s="317" t="s">
        <v>10148</v>
      </c>
      <c r="B2095" s="322" t="s">
        <v>354</v>
      </c>
      <c r="C2095" s="322" t="s">
        <v>2018</v>
      </c>
      <c r="D2095" s="322" t="s">
        <v>10147</v>
      </c>
      <c r="E2095" s="417">
        <v>18000</v>
      </c>
      <c r="F2095" s="317" t="s">
        <v>5118</v>
      </c>
      <c r="G2095" s="322" t="s">
        <v>3952</v>
      </c>
      <c r="H2095" s="325">
        <v>44538</v>
      </c>
      <c r="I2095" s="325" t="s">
        <v>354</v>
      </c>
      <c r="J2095" s="316"/>
    </row>
    <row r="2096" spans="1:10" s="333" customFormat="1" ht="34.35" customHeight="1" x14ac:dyDescent="0.25">
      <c r="A2096" s="317" t="s">
        <v>10146</v>
      </c>
      <c r="B2096" s="322" t="s">
        <v>354</v>
      </c>
      <c r="C2096" s="322" t="s">
        <v>2018</v>
      </c>
      <c r="D2096" s="322" t="s">
        <v>10145</v>
      </c>
      <c r="E2096" s="417">
        <v>24480</v>
      </c>
      <c r="F2096" s="317" t="s">
        <v>10144</v>
      </c>
      <c r="G2096" s="322" t="s">
        <v>3952</v>
      </c>
      <c r="H2096" s="325">
        <v>44537</v>
      </c>
      <c r="I2096" s="325" t="s">
        <v>354</v>
      </c>
      <c r="J2096" s="316"/>
    </row>
    <row r="2097" spans="1:11" s="333" customFormat="1" ht="34.35" customHeight="1" x14ac:dyDescent="0.25">
      <c r="A2097" s="317" t="s">
        <v>10143</v>
      </c>
      <c r="B2097" s="322" t="s">
        <v>354</v>
      </c>
      <c r="C2097" s="322" t="s">
        <v>2018</v>
      </c>
      <c r="D2097" s="322" t="s">
        <v>10142</v>
      </c>
      <c r="E2097" s="417">
        <v>29298</v>
      </c>
      <c r="F2097" s="317" t="s">
        <v>10141</v>
      </c>
      <c r="G2097" s="322" t="s">
        <v>3952</v>
      </c>
      <c r="H2097" s="325">
        <v>44533</v>
      </c>
      <c r="I2097" s="325" t="s">
        <v>354</v>
      </c>
      <c r="J2097" s="316"/>
    </row>
    <row r="2098" spans="1:11" s="333" customFormat="1" ht="34.35" customHeight="1" x14ac:dyDescent="0.25">
      <c r="A2098" s="317" t="s">
        <v>10140</v>
      </c>
      <c r="B2098" s="322" t="s">
        <v>354</v>
      </c>
      <c r="C2098" s="322" t="s">
        <v>2018</v>
      </c>
      <c r="D2098" s="322" t="s">
        <v>10139</v>
      </c>
      <c r="E2098" s="417">
        <v>24615</v>
      </c>
      <c r="F2098" s="317" t="s">
        <v>10138</v>
      </c>
      <c r="G2098" s="322" t="s">
        <v>3952</v>
      </c>
      <c r="H2098" s="325">
        <v>44537</v>
      </c>
      <c r="I2098" s="325" t="s">
        <v>354</v>
      </c>
      <c r="J2098" s="316"/>
    </row>
    <row r="2099" spans="1:11" s="333" customFormat="1" ht="34.35" customHeight="1" x14ac:dyDescent="0.25">
      <c r="A2099" s="317" t="s">
        <v>10137</v>
      </c>
      <c r="B2099" s="322" t="s">
        <v>354</v>
      </c>
      <c r="C2099" s="322" t="s">
        <v>2018</v>
      </c>
      <c r="D2099" s="322" t="s">
        <v>10136</v>
      </c>
      <c r="E2099" s="417">
        <v>24050</v>
      </c>
      <c r="F2099" s="317" t="s">
        <v>4567</v>
      </c>
      <c r="G2099" s="322" t="s">
        <v>3952</v>
      </c>
      <c r="H2099" s="325">
        <v>44533</v>
      </c>
      <c r="I2099" s="325" t="s">
        <v>354</v>
      </c>
      <c r="J2099" s="316"/>
    </row>
    <row r="2100" spans="1:11" s="333" customFormat="1" ht="34.35" customHeight="1" x14ac:dyDescent="0.25">
      <c r="A2100" s="317" t="s">
        <v>10135</v>
      </c>
      <c r="B2100" s="322" t="s">
        <v>354</v>
      </c>
      <c r="C2100" s="322" t="s">
        <v>2018</v>
      </c>
      <c r="D2100" s="322" t="s">
        <v>10134</v>
      </c>
      <c r="E2100" s="417">
        <v>20350</v>
      </c>
      <c r="F2100" s="317" t="s">
        <v>4940</v>
      </c>
      <c r="G2100" s="322" t="s">
        <v>3952</v>
      </c>
      <c r="H2100" s="325">
        <v>44553</v>
      </c>
      <c r="I2100" s="325" t="s">
        <v>354</v>
      </c>
      <c r="J2100" s="316"/>
    </row>
    <row r="2101" spans="1:11" s="333" customFormat="1" ht="34.35" customHeight="1" x14ac:dyDescent="0.25">
      <c r="A2101" s="317" t="s">
        <v>10133</v>
      </c>
      <c r="B2101" s="322" t="s">
        <v>5350</v>
      </c>
      <c r="C2101" s="322" t="s">
        <v>1079</v>
      </c>
      <c r="D2101" s="322" t="s">
        <v>10132</v>
      </c>
      <c r="E2101" s="417">
        <v>21025.200000000001</v>
      </c>
      <c r="F2101" s="317" t="s">
        <v>5349</v>
      </c>
      <c r="G2101" s="322" t="s">
        <v>3952</v>
      </c>
      <c r="H2101" s="325">
        <v>44552</v>
      </c>
      <c r="I2101" s="325" t="s">
        <v>354</v>
      </c>
      <c r="J2101" s="316"/>
    </row>
    <row r="2102" spans="1:11" s="333" customFormat="1" ht="34.35" customHeight="1" x14ac:dyDescent="0.25">
      <c r="A2102" s="317" t="s">
        <v>10131</v>
      </c>
      <c r="B2102" s="322" t="s">
        <v>354</v>
      </c>
      <c r="C2102" s="322" t="s">
        <v>2018</v>
      </c>
      <c r="D2102" s="322" t="s">
        <v>10130</v>
      </c>
      <c r="E2102" s="417">
        <v>33160</v>
      </c>
      <c r="F2102" s="317" t="s">
        <v>4637</v>
      </c>
      <c r="G2102" s="322" t="s">
        <v>3952</v>
      </c>
      <c r="H2102" s="325">
        <v>44540</v>
      </c>
      <c r="I2102" s="325" t="s">
        <v>354</v>
      </c>
      <c r="J2102" s="316"/>
    </row>
    <row r="2103" spans="1:11" s="333" customFormat="1" ht="34.35" customHeight="1" x14ac:dyDescent="0.25">
      <c r="A2103" s="317" t="s">
        <v>10129</v>
      </c>
      <c r="B2103" s="322" t="s">
        <v>354</v>
      </c>
      <c r="C2103" s="322" t="s">
        <v>2018</v>
      </c>
      <c r="D2103" s="322" t="s">
        <v>10128</v>
      </c>
      <c r="E2103" s="417">
        <v>30700</v>
      </c>
      <c r="F2103" s="317" t="s">
        <v>4637</v>
      </c>
      <c r="G2103" s="322" t="s">
        <v>3952</v>
      </c>
      <c r="H2103" s="325">
        <v>44540</v>
      </c>
      <c r="I2103" s="325" t="s">
        <v>354</v>
      </c>
      <c r="J2103" s="316"/>
    </row>
    <row r="2104" spans="1:11" s="333" customFormat="1" ht="34.35" customHeight="1" x14ac:dyDescent="0.25">
      <c r="A2104" s="317" t="s">
        <v>10127</v>
      </c>
      <c r="B2104" s="322" t="s">
        <v>354</v>
      </c>
      <c r="C2104" s="322" t="s">
        <v>2018</v>
      </c>
      <c r="D2104" s="322" t="s">
        <v>10126</v>
      </c>
      <c r="E2104" s="417">
        <v>33990</v>
      </c>
      <c r="F2104" s="317" t="s">
        <v>10123</v>
      </c>
      <c r="G2104" s="322" t="s">
        <v>3952</v>
      </c>
      <c r="H2104" s="325">
        <v>44543</v>
      </c>
      <c r="I2104" s="325" t="s">
        <v>354</v>
      </c>
      <c r="J2104" s="316"/>
    </row>
    <row r="2105" spans="1:11" s="333" customFormat="1" ht="34.35" customHeight="1" x14ac:dyDescent="0.25">
      <c r="A2105" s="317" t="s">
        <v>10125</v>
      </c>
      <c r="B2105" s="322" t="s">
        <v>354</v>
      </c>
      <c r="C2105" s="322" t="s">
        <v>2018</v>
      </c>
      <c r="D2105" s="322" t="s">
        <v>10124</v>
      </c>
      <c r="E2105" s="417">
        <v>28990</v>
      </c>
      <c r="F2105" s="317" t="s">
        <v>10123</v>
      </c>
      <c r="G2105" s="322" t="s">
        <v>3952</v>
      </c>
      <c r="H2105" s="325">
        <v>44543</v>
      </c>
      <c r="I2105" s="325" t="s">
        <v>354</v>
      </c>
      <c r="J2105" s="316"/>
    </row>
    <row r="2106" spans="1:11" s="333" customFormat="1" ht="34.35" customHeight="1" x14ac:dyDescent="0.25">
      <c r="A2106" s="317" t="s">
        <v>10122</v>
      </c>
      <c r="B2106" s="322" t="s">
        <v>354</v>
      </c>
      <c r="C2106" s="322" t="s">
        <v>2018</v>
      </c>
      <c r="D2106" s="322" t="s">
        <v>10121</v>
      </c>
      <c r="E2106" s="417">
        <v>32570</v>
      </c>
      <c r="F2106" s="317" t="s">
        <v>10120</v>
      </c>
      <c r="G2106" s="322" t="s">
        <v>3952</v>
      </c>
      <c r="H2106" s="325">
        <v>44536</v>
      </c>
      <c r="I2106" s="325" t="s">
        <v>354</v>
      </c>
      <c r="J2106" s="316"/>
    </row>
    <row r="2107" spans="1:11" s="333" customFormat="1" ht="29.65" customHeight="1" x14ac:dyDescent="0.25">
      <c r="A2107" s="319" t="s">
        <v>1553</v>
      </c>
      <c r="B2107" s="318"/>
      <c r="C2107" s="318"/>
      <c r="D2107" s="318"/>
      <c r="E2107" s="421">
        <f>SUM(E2108:E2184)</f>
        <v>2396173.91</v>
      </c>
      <c r="F2107" s="318"/>
      <c r="G2107" s="318"/>
      <c r="H2107" s="318"/>
      <c r="I2107" s="318"/>
      <c r="J2107" s="318"/>
    </row>
    <row r="2108" spans="1:11" s="333" customFormat="1" x14ac:dyDescent="0.25">
      <c r="A2108" s="342" t="s">
        <v>14711</v>
      </c>
      <c r="B2108" s="322" t="s">
        <v>2018</v>
      </c>
      <c r="C2108" s="317" t="s">
        <v>1808</v>
      </c>
      <c r="D2108" s="322" t="s">
        <v>14712</v>
      </c>
      <c r="E2108" s="415">
        <v>18728.34</v>
      </c>
      <c r="F2108" s="740">
        <v>20514781851</v>
      </c>
      <c r="G2108" s="740" t="s">
        <v>14713</v>
      </c>
      <c r="H2108" s="323" t="s">
        <v>14714</v>
      </c>
      <c r="I2108" s="438">
        <v>44319</v>
      </c>
      <c r="J2108" s="322" t="s">
        <v>354</v>
      </c>
      <c r="K2108" s="741" t="s">
        <v>354</v>
      </c>
    </row>
    <row r="2109" spans="1:11" s="333" customFormat="1" ht="24" x14ac:dyDescent="0.25">
      <c r="A2109" s="342" t="s">
        <v>14715</v>
      </c>
      <c r="B2109" s="322" t="s">
        <v>2018</v>
      </c>
      <c r="C2109" s="317" t="s">
        <v>1808</v>
      </c>
      <c r="D2109" s="322" t="s">
        <v>14716</v>
      </c>
      <c r="E2109" s="415">
        <v>19000</v>
      </c>
      <c r="F2109" s="740" t="s">
        <v>14717</v>
      </c>
      <c r="G2109" s="740" t="s">
        <v>14718</v>
      </c>
      <c r="H2109" s="323" t="s">
        <v>14714</v>
      </c>
      <c r="I2109" s="438">
        <v>44242</v>
      </c>
      <c r="J2109" s="322" t="s">
        <v>354</v>
      </c>
      <c r="K2109" s="741" t="s">
        <v>354</v>
      </c>
    </row>
    <row r="2110" spans="1:11" s="333" customFormat="1" ht="24" x14ac:dyDescent="0.25">
      <c r="A2110" s="342" t="s">
        <v>14719</v>
      </c>
      <c r="B2110" s="322" t="s">
        <v>2018</v>
      </c>
      <c r="C2110" s="317" t="s">
        <v>1808</v>
      </c>
      <c r="D2110" s="322" t="s">
        <v>14720</v>
      </c>
      <c r="E2110" s="415">
        <v>19163.2</v>
      </c>
      <c r="F2110" s="740" t="s">
        <v>14721</v>
      </c>
      <c r="G2110" s="740" t="s">
        <v>14722</v>
      </c>
      <c r="H2110" s="323" t="s">
        <v>14714</v>
      </c>
      <c r="I2110" s="438">
        <v>44371</v>
      </c>
      <c r="J2110" s="322" t="s">
        <v>354</v>
      </c>
      <c r="K2110" s="741" t="s">
        <v>354</v>
      </c>
    </row>
    <row r="2111" spans="1:11" s="333" customFormat="1" ht="24" x14ac:dyDescent="0.25">
      <c r="A2111" s="342" t="s">
        <v>14723</v>
      </c>
      <c r="B2111" s="322" t="s">
        <v>2018</v>
      </c>
      <c r="C2111" s="317" t="s">
        <v>1808</v>
      </c>
      <c r="D2111" s="322" t="s">
        <v>14724</v>
      </c>
      <c r="E2111" s="415">
        <v>19500</v>
      </c>
      <c r="F2111" s="740" t="s">
        <v>14725</v>
      </c>
      <c r="G2111" s="740" t="s">
        <v>14726</v>
      </c>
      <c r="H2111" s="323" t="s">
        <v>14714</v>
      </c>
      <c r="I2111" s="438">
        <v>44215</v>
      </c>
      <c r="J2111" s="322" t="s">
        <v>354</v>
      </c>
      <c r="K2111" s="741" t="s">
        <v>354</v>
      </c>
    </row>
    <row r="2112" spans="1:11" s="333" customFormat="1" ht="24" x14ac:dyDescent="0.25">
      <c r="A2112" s="342" t="s">
        <v>14727</v>
      </c>
      <c r="B2112" s="322" t="s">
        <v>2018</v>
      </c>
      <c r="C2112" s="317" t="s">
        <v>1808</v>
      </c>
      <c r="D2112" s="322" t="s">
        <v>14728</v>
      </c>
      <c r="E2112" s="415">
        <v>19500</v>
      </c>
      <c r="F2112" s="740" t="s">
        <v>14725</v>
      </c>
      <c r="G2112" s="740" t="s">
        <v>14726</v>
      </c>
      <c r="H2112" s="323" t="s">
        <v>14714</v>
      </c>
      <c r="I2112" s="438">
        <v>44299</v>
      </c>
      <c r="J2112" s="322" t="s">
        <v>354</v>
      </c>
      <c r="K2112" s="741" t="s">
        <v>354</v>
      </c>
    </row>
    <row r="2113" spans="1:11" s="333" customFormat="1" ht="24" x14ac:dyDescent="0.25">
      <c r="A2113" s="342" t="s">
        <v>14729</v>
      </c>
      <c r="B2113" s="322" t="s">
        <v>2018</v>
      </c>
      <c r="C2113" s="317" t="s">
        <v>1808</v>
      </c>
      <c r="D2113" s="322" t="s">
        <v>14730</v>
      </c>
      <c r="E2113" s="415">
        <v>19500</v>
      </c>
      <c r="F2113" s="740" t="s">
        <v>14725</v>
      </c>
      <c r="G2113" s="740" t="s">
        <v>14726</v>
      </c>
      <c r="H2113" s="323" t="s">
        <v>14714</v>
      </c>
      <c r="I2113" s="438">
        <v>44390</v>
      </c>
      <c r="J2113" s="322" t="s">
        <v>354</v>
      </c>
      <c r="K2113" s="741" t="s">
        <v>354</v>
      </c>
    </row>
    <row r="2114" spans="1:11" s="333" customFormat="1" ht="24" x14ac:dyDescent="0.25">
      <c r="A2114" s="342" t="s">
        <v>14731</v>
      </c>
      <c r="B2114" s="322" t="s">
        <v>2018</v>
      </c>
      <c r="C2114" s="317" t="s">
        <v>1808</v>
      </c>
      <c r="D2114" s="322" t="s">
        <v>14732</v>
      </c>
      <c r="E2114" s="415">
        <v>19782</v>
      </c>
      <c r="F2114" s="740" t="s">
        <v>14733</v>
      </c>
      <c r="G2114" s="740" t="s">
        <v>14734</v>
      </c>
      <c r="H2114" s="323" t="s">
        <v>14714</v>
      </c>
      <c r="I2114" s="438">
        <v>44509</v>
      </c>
      <c r="J2114" s="322" t="s">
        <v>354</v>
      </c>
      <c r="K2114" s="741" t="s">
        <v>354</v>
      </c>
    </row>
    <row r="2115" spans="1:11" s="333" customFormat="1" ht="24" x14ac:dyDescent="0.25">
      <c r="A2115" s="342" t="s">
        <v>14735</v>
      </c>
      <c r="B2115" s="322" t="s">
        <v>2018</v>
      </c>
      <c r="C2115" s="317" t="s">
        <v>1808</v>
      </c>
      <c r="D2115" s="322" t="s">
        <v>14736</v>
      </c>
      <c r="E2115" s="415">
        <v>19800</v>
      </c>
      <c r="F2115" s="740" t="s">
        <v>14737</v>
      </c>
      <c r="G2115" s="740" t="s">
        <v>14738</v>
      </c>
      <c r="H2115" s="323" t="s">
        <v>14714</v>
      </c>
      <c r="I2115" s="438">
        <v>44245</v>
      </c>
      <c r="J2115" s="322" t="s">
        <v>354</v>
      </c>
      <c r="K2115" s="741" t="s">
        <v>354</v>
      </c>
    </row>
    <row r="2116" spans="1:11" s="333" customFormat="1" ht="48" x14ac:dyDescent="0.25">
      <c r="A2116" s="342" t="s">
        <v>14739</v>
      </c>
      <c r="B2116" s="322" t="s">
        <v>2018</v>
      </c>
      <c r="C2116" s="317" t="s">
        <v>1808</v>
      </c>
      <c r="D2116" s="322" t="s">
        <v>14740</v>
      </c>
      <c r="E2116" s="415">
        <v>19965</v>
      </c>
      <c r="F2116" s="740" t="s">
        <v>14741</v>
      </c>
      <c r="G2116" s="740" t="s">
        <v>14742</v>
      </c>
      <c r="H2116" s="323" t="s">
        <v>14714</v>
      </c>
      <c r="I2116" s="438">
        <v>44249</v>
      </c>
      <c r="J2116" s="322" t="s">
        <v>354</v>
      </c>
      <c r="K2116" s="741" t="s">
        <v>354</v>
      </c>
    </row>
    <row r="2117" spans="1:11" s="333" customFormat="1" ht="24" x14ac:dyDescent="0.25">
      <c r="A2117" s="342" t="s">
        <v>14715</v>
      </c>
      <c r="B2117" s="322" t="s">
        <v>2018</v>
      </c>
      <c r="C2117" s="317" t="s">
        <v>1808</v>
      </c>
      <c r="D2117" s="322" t="s">
        <v>14743</v>
      </c>
      <c r="E2117" s="415">
        <v>20000</v>
      </c>
      <c r="F2117" s="740" t="s">
        <v>14744</v>
      </c>
      <c r="G2117" s="740" t="s">
        <v>14745</v>
      </c>
      <c r="H2117" s="323" t="s">
        <v>14714</v>
      </c>
      <c r="I2117" s="438">
        <v>44242</v>
      </c>
      <c r="J2117" s="322" t="s">
        <v>354</v>
      </c>
      <c r="K2117" s="741" t="s">
        <v>354</v>
      </c>
    </row>
    <row r="2118" spans="1:11" s="333" customFormat="1" ht="24" x14ac:dyDescent="0.25">
      <c r="A2118" s="342" t="s">
        <v>14715</v>
      </c>
      <c r="B2118" s="322" t="s">
        <v>2018</v>
      </c>
      <c r="C2118" s="317" t="s">
        <v>1808</v>
      </c>
      <c r="D2118" s="322" t="s">
        <v>14746</v>
      </c>
      <c r="E2118" s="415">
        <v>20000</v>
      </c>
      <c r="F2118" s="740" t="s">
        <v>14747</v>
      </c>
      <c r="G2118" s="740" t="s">
        <v>14748</v>
      </c>
      <c r="H2118" s="323" t="s">
        <v>14714</v>
      </c>
      <c r="I2118" s="438">
        <v>44242</v>
      </c>
      <c r="J2118" s="322" t="s">
        <v>354</v>
      </c>
      <c r="K2118" s="741" t="s">
        <v>354</v>
      </c>
    </row>
    <row r="2119" spans="1:11" s="333" customFormat="1" ht="24" x14ac:dyDescent="0.25">
      <c r="A2119" s="342" t="s">
        <v>14715</v>
      </c>
      <c r="B2119" s="322" t="s">
        <v>2018</v>
      </c>
      <c r="C2119" s="317" t="s">
        <v>1808</v>
      </c>
      <c r="D2119" s="322" t="s">
        <v>14749</v>
      </c>
      <c r="E2119" s="415">
        <v>20000</v>
      </c>
      <c r="F2119" s="740" t="s">
        <v>14750</v>
      </c>
      <c r="G2119" s="740" t="s">
        <v>14751</v>
      </c>
      <c r="H2119" s="323" t="s">
        <v>14714</v>
      </c>
      <c r="I2119" s="438">
        <v>44245</v>
      </c>
      <c r="J2119" s="322" t="s">
        <v>354</v>
      </c>
      <c r="K2119" s="741" t="s">
        <v>354</v>
      </c>
    </row>
    <row r="2120" spans="1:11" s="333" customFormat="1" ht="24" x14ac:dyDescent="0.25">
      <c r="A2120" s="342" t="s">
        <v>14715</v>
      </c>
      <c r="B2120" s="322" t="s">
        <v>2018</v>
      </c>
      <c r="C2120" s="317" t="s">
        <v>1808</v>
      </c>
      <c r="D2120" s="322" t="s">
        <v>14752</v>
      </c>
      <c r="E2120" s="415">
        <v>20000</v>
      </c>
      <c r="F2120" s="740" t="s">
        <v>14753</v>
      </c>
      <c r="G2120" s="740" t="s">
        <v>14754</v>
      </c>
      <c r="H2120" s="323" t="s">
        <v>14714</v>
      </c>
      <c r="I2120" s="438">
        <v>44245</v>
      </c>
      <c r="J2120" s="322" t="s">
        <v>354</v>
      </c>
      <c r="K2120" s="741" t="s">
        <v>354</v>
      </c>
    </row>
    <row r="2121" spans="1:11" s="333" customFormat="1" ht="36" x14ac:dyDescent="0.25">
      <c r="A2121" s="342" t="s">
        <v>14715</v>
      </c>
      <c r="B2121" s="322" t="s">
        <v>2018</v>
      </c>
      <c r="C2121" s="317" t="s">
        <v>1808</v>
      </c>
      <c r="D2121" s="322" t="s">
        <v>14755</v>
      </c>
      <c r="E2121" s="415">
        <v>20000</v>
      </c>
      <c r="F2121" s="740" t="s">
        <v>14756</v>
      </c>
      <c r="G2121" s="740" t="s">
        <v>14757</v>
      </c>
      <c r="H2121" s="323" t="s">
        <v>14714</v>
      </c>
      <c r="I2121" s="438">
        <v>44245</v>
      </c>
      <c r="J2121" s="322" t="s">
        <v>354</v>
      </c>
      <c r="K2121" s="741" t="s">
        <v>354</v>
      </c>
    </row>
    <row r="2122" spans="1:11" s="333" customFormat="1" ht="24" x14ac:dyDescent="0.25">
      <c r="A2122" s="342" t="s">
        <v>14715</v>
      </c>
      <c r="B2122" s="322" t="s">
        <v>2018</v>
      </c>
      <c r="C2122" s="317" t="s">
        <v>1808</v>
      </c>
      <c r="D2122" s="322" t="s">
        <v>14758</v>
      </c>
      <c r="E2122" s="415">
        <v>20000</v>
      </c>
      <c r="F2122" s="740" t="s">
        <v>14759</v>
      </c>
      <c r="G2122" s="740" t="s">
        <v>14760</v>
      </c>
      <c r="H2122" s="323" t="s">
        <v>14714</v>
      </c>
      <c r="I2122" s="438">
        <v>44249</v>
      </c>
      <c r="J2122" s="322" t="s">
        <v>354</v>
      </c>
      <c r="K2122" s="741" t="s">
        <v>354</v>
      </c>
    </row>
    <row r="2123" spans="1:11" s="333" customFormat="1" ht="24" x14ac:dyDescent="0.25">
      <c r="A2123" s="342" t="s">
        <v>14715</v>
      </c>
      <c r="B2123" s="322" t="s">
        <v>2018</v>
      </c>
      <c r="C2123" s="317" t="s">
        <v>1808</v>
      </c>
      <c r="D2123" s="322" t="s">
        <v>14761</v>
      </c>
      <c r="E2123" s="415">
        <v>20000</v>
      </c>
      <c r="F2123" s="740" t="s">
        <v>14762</v>
      </c>
      <c r="G2123" s="740" t="s">
        <v>14763</v>
      </c>
      <c r="H2123" s="323" t="s">
        <v>14714</v>
      </c>
      <c r="I2123" s="438">
        <v>44347</v>
      </c>
      <c r="J2123" s="322" t="s">
        <v>354</v>
      </c>
      <c r="K2123" s="741" t="s">
        <v>354</v>
      </c>
    </row>
    <row r="2124" spans="1:11" s="333" customFormat="1" x14ac:dyDescent="0.25">
      <c r="A2124" s="342" t="s">
        <v>14764</v>
      </c>
      <c r="B2124" s="322" t="s">
        <v>2018</v>
      </c>
      <c r="C2124" s="317" t="s">
        <v>1808</v>
      </c>
      <c r="D2124" s="322" t="s">
        <v>14765</v>
      </c>
      <c r="E2124" s="415">
        <v>20190.27</v>
      </c>
      <c r="F2124" s="740" t="s">
        <v>14766</v>
      </c>
      <c r="G2124" s="740" t="s">
        <v>14767</v>
      </c>
      <c r="H2124" s="323" t="s">
        <v>14714</v>
      </c>
      <c r="I2124" s="438">
        <v>44391</v>
      </c>
      <c r="J2124" s="322" t="s">
        <v>354</v>
      </c>
      <c r="K2124" s="741" t="s">
        <v>354</v>
      </c>
    </row>
    <row r="2125" spans="1:11" s="333" customFormat="1" ht="36" x14ac:dyDescent="0.25">
      <c r="A2125" s="342" t="s">
        <v>14768</v>
      </c>
      <c r="B2125" s="322" t="s">
        <v>2018</v>
      </c>
      <c r="C2125" s="317" t="s">
        <v>1808</v>
      </c>
      <c r="D2125" s="322" t="s">
        <v>14769</v>
      </c>
      <c r="E2125" s="415">
        <v>20216</v>
      </c>
      <c r="F2125" s="740" t="s">
        <v>14770</v>
      </c>
      <c r="G2125" s="740" t="s">
        <v>14771</v>
      </c>
      <c r="H2125" s="323" t="s">
        <v>14714</v>
      </c>
      <c r="I2125" s="438">
        <v>44347</v>
      </c>
      <c r="J2125" s="322" t="s">
        <v>354</v>
      </c>
      <c r="K2125" s="741" t="s">
        <v>354</v>
      </c>
    </row>
    <row r="2126" spans="1:11" s="333" customFormat="1" ht="24" x14ac:dyDescent="0.25">
      <c r="A2126" s="342" t="s">
        <v>14735</v>
      </c>
      <c r="B2126" s="322" t="s">
        <v>2018</v>
      </c>
      <c r="C2126" s="317" t="s">
        <v>1808</v>
      </c>
      <c r="D2126" s="322" t="s">
        <v>14772</v>
      </c>
      <c r="E2126" s="415">
        <v>20700</v>
      </c>
      <c r="F2126" s="740" t="s">
        <v>14773</v>
      </c>
      <c r="G2126" s="740" t="s">
        <v>14774</v>
      </c>
      <c r="H2126" s="323" t="s">
        <v>14714</v>
      </c>
      <c r="I2126" s="438">
        <v>44245</v>
      </c>
      <c r="J2126" s="322" t="s">
        <v>354</v>
      </c>
      <c r="K2126" s="741" t="s">
        <v>354</v>
      </c>
    </row>
    <row r="2127" spans="1:11" s="333" customFormat="1" ht="24" x14ac:dyDescent="0.25">
      <c r="A2127" s="342" t="s">
        <v>14775</v>
      </c>
      <c r="B2127" s="322" t="s">
        <v>2018</v>
      </c>
      <c r="C2127" s="317" t="s">
        <v>1808</v>
      </c>
      <c r="D2127" s="322" t="s">
        <v>14776</v>
      </c>
      <c r="E2127" s="415">
        <v>22201.94</v>
      </c>
      <c r="F2127" s="740" t="s">
        <v>14777</v>
      </c>
      <c r="G2127" s="740" t="s">
        <v>14778</v>
      </c>
      <c r="H2127" s="323" t="s">
        <v>14714</v>
      </c>
      <c r="I2127" s="438">
        <v>44529</v>
      </c>
      <c r="J2127" s="322" t="s">
        <v>354</v>
      </c>
      <c r="K2127" s="741" t="s">
        <v>354</v>
      </c>
    </row>
    <row r="2128" spans="1:11" s="333" customFormat="1" x14ac:dyDescent="0.25">
      <c r="A2128" s="342" t="s">
        <v>14779</v>
      </c>
      <c r="B2128" s="322" t="s">
        <v>2018</v>
      </c>
      <c r="C2128" s="317" t="s">
        <v>1808</v>
      </c>
      <c r="D2128" s="322" t="s">
        <v>14780</v>
      </c>
      <c r="E2128" s="415">
        <v>22264.09</v>
      </c>
      <c r="F2128" s="740" t="s">
        <v>14781</v>
      </c>
      <c r="G2128" s="740" t="s">
        <v>14782</v>
      </c>
      <c r="H2128" s="323" t="s">
        <v>14714</v>
      </c>
      <c r="I2128" s="438">
        <v>44526</v>
      </c>
      <c r="J2128" s="322" t="s">
        <v>354</v>
      </c>
      <c r="K2128" s="741" t="s">
        <v>354</v>
      </c>
    </row>
    <row r="2129" spans="1:11" s="333" customFormat="1" ht="24" x14ac:dyDescent="0.25">
      <c r="A2129" s="342" t="s">
        <v>14783</v>
      </c>
      <c r="B2129" s="322" t="s">
        <v>14784</v>
      </c>
      <c r="C2129" s="317" t="s">
        <v>1808</v>
      </c>
      <c r="D2129" s="322" t="s">
        <v>14785</v>
      </c>
      <c r="E2129" s="415">
        <v>22599</v>
      </c>
      <c r="F2129" s="740" t="s">
        <v>14786</v>
      </c>
      <c r="G2129" s="740" t="s">
        <v>2530</v>
      </c>
      <c r="H2129" s="323" t="s">
        <v>14714</v>
      </c>
      <c r="I2129" s="438">
        <v>44539</v>
      </c>
      <c r="J2129" s="322" t="s">
        <v>354</v>
      </c>
      <c r="K2129" s="741" t="s">
        <v>354</v>
      </c>
    </row>
    <row r="2130" spans="1:11" s="333" customFormat="1" ht="24" x14ac:dyDescent="0.25">
      <c r="A2130" s="342" t="s">
        <v>14787</v>
      </c>
      <c r="B2130" s="322" t="s">
        <v>2018</v>
      </c>
      <c r="C2130" s="317" t="s">
        <v>1808</v>
      </c>
      <c r="D2130" s="322" t="s">
        <v>14788</v>
      </c>
      <c r="E2130" s="415">
        <v>22980</v>
      </c>
      <c r="F2130" s="740" t="s">
        <v>14789</v>
      </c>
      <c r="G2130" s="740" t="s">
        <v>14790</v>
      </c>
      <c r="H2130" s="323" t="s">
        <v>14714</v>
      </c>
      <c r="I2130" s="438">
        <v>44533</v>
      </c>
      <c r="J2130" s="322" t="s">
        <v>354</v>
      </c>
      <c r="K2130" s="741" t="s">
        <v>354</v>
      </c>
    </row>
    <row r="2131" spans="1:11" s="333" customFormat="1" ht="24" x14ac:dyDescent="0.25">
      <c r="A2131" s="342" t="s">
        <v>14791</v>
      </c>
      <c r="B2131" s="322" t="s">
        <v>2018</v>
      </c>
      <c r="C2131" s="317" t="s">
        <v>1808</v>
      </c>
      <c r="D2131" s="322" t="s">
        <v>14792</v>
      </c>
      <c r="E2131" s="415">
        <v>23000</v>
      </c>
      <c r="F2131" s="740" t="s">
        <v>14793</v>
      </c>
      <c r="G2131" s="740" t="s">
        <v>14794</v>
      </c>
      <c r="H2131" s="323" t="s">
        <v>14714</v>
      </c>
      <c r="I2131" s="438">
        <v>44242</v>
      </c>
      <c r="J2131" s="322" t="s">
        <v>354</v>
      </c>
      <c r="K2131" s="741" t="s">
        <v>354</v>
      </c>
    </row>
    <row r="2132" spans="1:11" s="333" customFormat="1" x14ac:dyDescent="0.25">
      <c r="A2132" s="342" t="s">
        <v>14795</v>
      </c>
      <c r="B2132" s="322" t="s">
        <v>2018</v>
      </c>
      <c r="C2132" s="317" t="s">
        <v>1808</v>
      </c>
      <c r="D2132" s="322" t="s">
        <v>14796</v>
      </c>
      <c r="E2132" s="415">
        <v>23806.5</v>
      </c>
      <c r="F2132" s="740" t="s">
        <v>14797</v>
      </c>
      <c r="G2132" s="740" t="s">
        <v>14798</v>
      </c>
      <c r="H2132" s="323" t="s">
        <v>14714</v>
      </c>
      <c r="I2132" s="438">
        <v>44390</v>
      </c>
      <c r="J2132" s="322" t="s">
        <v>354</v>
      </c>
      <c r="K2132" s="741" t="s">
        <v>354</v>
      </c>
    </row>
    <row r="2133" spans="1:11" s="333" customFormat="1" ht="24" x14ac:dyDescent="0.25">
      <c r="A2133" s="342" t="s">
        <v>14799</v>
      </c>
      <c r="B2133" s="322" t="s">
        <v>2018</v>
      </c>
      <c r="C2133" s="317" t="s">
        <v>1808</v>
      </c>
      <c r="D2133" s="322" t="s">
        <v>14800</v>
      </c>
      <c r="E2133" s="415">
        <v>24000</v>
      </c>
      <c r="F2133" s="740" t="s">
        <v>14801</v>
      </c>
      <c r="G2133" s="740" t="s">
        <v>14802</v>
      </c>
      <c r="H2133" s="323" t="s">
        <v>14714</v>
      </c>
      <c r="I2133" s="438">
        <v>44215</v>
      </c>
      <c r="J2133" s="322" t="s">
        <v>354</v>
      </c>
      <c r="K2133" s="741" t="s">
        <v>354</v>
      </c>
    </row>
    <row r="2134" spans="1:11" s="333" customFormat="1" ht="24" x14ac:dyDescent="0.25">
      <c r="A2134" s="342" t="s">
        <v>14803</v>
      </c>
      <c r="B2134" s="322" t="s">
        <v>2018</v>
      </c>
      <c r="C2134" s="317" t="s">
        <v>1808</v>
      </c>
      <c r="D2134" s="322" t="s">
        <v>14804</v>
      </c>
      <c r="E2134" s="415">
        <v>24000</v>
      </c>
      <c r="F2134" s="740" t="s">
        <v>14805</v>
      </c>
      <c r="G2134" s="740" t="s">
        <v>14806</v>
      </c>
      <c r="H2134" s="323" t="s">
        <v>14714</v>
      </c>
      <c r="I2134" s="438">
        <v>44215</v>
      </c>
      <c r="J2134" s="322" t="s">
        <v>354</v>
      </c>
      <c r="K2134" s="741" t="s">
        <v>354</v>
      </c>
    </row>
    <row r="2135" spans="1:11" s="333" customFormat="1" ht="24" x14ac:dyDescent="0.25">
      <c r="A2135" s="342" t="s">
        <v>14362</v>
      </c>
      <c r="B2135" s="322" t="s">
        <v>2018</v>
      </c>
      <c r="C2135" s="317" t="s">
        <v>1808</v>
      </c>
      <c r="D2135" s="322" t="s">
        <v>14807</v>
      </c>
      <c r="E2135" s="415">
        <v>24000</v>
      </c>
      <c r="F2135" s="740" t="s">
        <v>14808</v>
      </c>
      <c r="G2135" s="740" t="s">
        <v>14809</v>
      </c>
      <c r="H2135" s="323" t="s">
        <v>14714</v>
      </c>
      <c r="I2135" s="438">
        <v>44215</v>
      </c>
      <c r="J2135" s="322" t="s">
        <v>354</v>
      </c>
      <c r="K2135" s="741" t="s">
        <v>354</v>
      </c>
    </row>
    <row r="2136" spans="1:11" s="333" customFormat="1" ht="24" x14ac:dyDescent="0.25">
      <c r="A2136" s="342" t="s">
        <v>14362</v>
      </c>
      <c r="B2136" s="322" t="s">
        <v>2018</v>
      </c>
      <c r="C2136" s="317" t="s">
        <v>1808</v>
      </c>
      <c r="D2136" s="322" t="s">
        <v>14810</v>
      </c>
      <c r="E2136" s="415">
        <v>24000</v>
      </c>
      <c r="F2136" s="740" t="s">
        <v>14811</v>
      </c>
      <c r="G2136" s="740" t="s">
        <v>14812</v>
      </c>
      <c r="H2136" s="323" t="s">
        <v>14714</v>
      </c>
      <c r="I2136" s="438">
        <v>44215</v>
      </c>
      <c r="J2136" s="322" t="s">
        <v>354</v>
      </c>
      <c r="K2136" s="741" t="s">
        <v>354</v>
      </c>
    </row>
    <row r="2137" spans="1:11" s="333" customFormat="1" ht="24" x14ac:dyDescent="0.25">
      <c r="A2137" s="342" t="s">
        <v>14791</v>
      </c>
      <c r="B2137" s="322" t="s">
        <v>2018</v>
      </c>
      <c r="C2137" s="317" t="s">
        <v>1808</v>
      </c>
      <c r="D2137" s="322" t="s">
        <v>14813</v>
      </c>
      <c r="E2137" s="415">
        <v>24000</v>
      </c>
      <c r="F2137" s="740" t="s">
        <v>14814</v>
      </c>
      <c r="G2137" s="740" t="s">
        <v>14815</v>
      </c>
      <c r="H2137" s="323" t="s">
        <v>14714</v>
      </c>
      <c r="I2137" s="438">
        <v>44242</v>
      </c>
      <c r="J2137" s="322" t="s">
        <v>354</v>
      </c>
      <c r="K2137" s="741" t="s">
        <v>354</v>
      </c>
    </row>
    <row r="2138" spans="1:11" s="333" customFormat="1" x14ac:dyDescent="0.25">
      <c r="A2138" s="342" t="s">
        <v>14791</v>
      </c>
      <c r="B2138" s="322" t="s">
        <v>2018</v>
      </c>
      <c r="C2138" s="317" t="s">
        <v>1808</v>
      </c>
      <c r="D2138" s="322" t="s">
        <v>14816</v>
      </c>
      <c r="E2138" s="415">
        <v>24000</v>
      </c>
      <c r="F2138" s="740" t="s">
        <v>14817</v>
      </c>
      <c r="G2138" s="740" t="s">
        <v>14818</v>
      </c>
      <c r="H2138" s="323" t="s">
        <v>14714</v>
      </c>
      <c r="I2138" s="438">
        <v>44242</v>
      </c>
      <c r="J2138" s="322" t="s">
        <v>354</v>
      </c>
      <c r="K2138" s="741" t="s">
        <v>354</v>
      </c>
    </row>
    <row r="2139" spans="1:11" s="333" customFormat="1" ht="24" x14ac:dyDescent="0.25">
      <c r="A2139" s="342" t="s">
        <v>14791</v>
      </c>
      <c r="B2139" s="322" t="s">
        <v>2018</v>
      </c>
      <c r="C2139" s="317" t="s">
        <v>1808</v>
      </c>
      <c r="D2139" s="322" t="s">
        <v>14819</v>
      </c>
      <c r="E2139" s="415">
        <v>24000</v>
      </c>
      <c r="F2139" s="740" t="s">
        <v>14820</v>
      </c>
      <c r="G2139" s="740" t="s">
        <v>14821</v>
      </c>
      <c r="H2139" s="323" t="s">
        <v>14714</v>
      </c>
      <c r="I2139" s="438">
        <v>44242</v>
      </c>
      <c r="J2139" s="322" t="s">
        <v>354</v>
      </c>
      <c r="K2139" s="741" t="s">
        <v>354</v>
      </c>
    </row>
    <row r="2140" spans="1:11" s="333" customFormat="1" ht="36" x14ac:dyDescent="0.25">
      <c r="A2140" s="342" t="s">
        <v>14791</v>
      </c>
      <c r="B2140" s="322" t="s">
        <v>2018</v>
      </c>
      <c r="C2140" s="317" t="s">
        <v>1808</v>
      </c>
      <c r="D2140" s="322" t="s">
        <v>14822</v>
      </c>
      <c r="E2140" s="415">
        <v>24000</v>
      </c>
      <c r="F2140" s="740" t="s">
        <v>14823</v>
      </c>
      <c r="G2140" s="740" t="s">
        <v>14824</v>
      </c>
      <c r="H2140" s="323" t="s">
        <v>14714</v>
      </c>
      <c r="I2140" s="438">
        <v>44242</v>
      </c>
      <c r="J2140" s="322" t="s">
        <v>354</v>
      </c>
      <c r="K2140" s="741" t="s">
        <v>354</v>
      </c>
    </row>
    <row r="2141" spans="1:11" s="333" customFormat="1" ht="24" x14ac:dyDescent="0.25">
      <c r="A2141" s="342" t="s">
        <v>14791</v>
      </c>
      <c r="B2141" s="322" t="s">
        <v>2018</v>
      </c>
      <c r="C2141" s="317" t="s">
        <v>1808</v>
      </c>
      <c r="D2141" s="322" t="s">
        <v>14825</v>
      </c>
      <c r="E2141" s="415">
        <v>24000</v>
      </c>
      <c r="F2141" s="740" t="s">
        <v>14826</v>
      </c>
      <c r="G2141" s="740" t="s">
        <v>14827</v>
      </c>
      <c r="H2141" s="323" t="s">
        <v>14714</v>
      </c>
      <c r="I2141" s="438">
        <v>44242</v>
      </c>
      <c r="J2141" s="322" t="s">
        <v>354</v>
      </c>
      <c r="K2141" s="741" t="s">
        <v>354</v>
      </c>
    </row>
    <row r="2142" spans="1:11" s="333" customFormat="1" ht="24" x14ac:dyDescent="0.25">
      <c r="A2142" s="342" t="s">
        <v>14828</v>
      </c>
      <c r="B2142" s="322" t="s">
        <v>2018</v>
      </c>
      <c r="C2142" s="317" t="s">
        <v>1808</v>
      </c>
      <c r="D2142" s="322" t="s">
        <v>14829</v>
      </c>
      <c r="E2142" s="415">
        <v>24000</v>
      </c>
      <c r="F2142" s="740" t="s">
        <v>14830</v>
      </c>
      <c r="G2142" s="740" t="s">
        <v>14831</v>
      </c>
      <c r="H2142" s="323" t="s">
        <v>14714</v>
      </c>
      <c r="I2142" s="438">
        <v>44245</v>
      </c>
      <c r="J2142" s="322" t="s">
        <v>354</v>
      </c>
      <c r="K2142" s="741" t="s">
        <v>354</v>
      </c>
    </row>
    <row r="2143" spans="1:11" s="333" customFormat="1" ht="24" x14ac:dyDescent="0.25">
      <c r="A2143" s="342" t="s">
        <v>14828</v>
      </c>
      <c r="B2143" s="322" t="s">
        <v>2018</v>
      </c>
      <c r="C2143" s="317" t="s">
        <v>1808</v>
      </c>
      <c r="D2143" s="322" t="s">
        <v>14832</v>
      </c>
      <c r="E2143" s="415">
        <v>24000</v>
      </c>
      <c r="F2143" s="740" t="s">
        <v>14833</v>
      </c>
      <c r="G2143" s="740" t="s">
        <v>14834</v>
      </c>
      <c r="H2143" s="323" t="s">
        <v>14714</v>
      </c>
      <c r="I2143" s="438">
        <v>44245</v>
      </c>
      <c r="J2143" s="322" t="s">
        <v>354</v>
      </c>
      <c r="K2143" s="741" t="s">
        <v>354</v>
      </c>
    </row>
    <row r="2144" spans="1:11" s="333" customFormat="1" ht="24" x14ac:dyDescent="0.25">
      <c r="A2144" s="342" t="s">
        <v>14835</v>
      </c>
      <c r="B2144" s="322" t="s">
        <v>2018</v>
      </c>
      <c r="C2144" s="317" t="s">
        <v>1808</v>
      </c>
      <c r="D2144" s="322" t="s">
        <v>14836</v>
      </c>
      <c r="E2144" s="415">
        <v>24000</v>
      </c>
      <c r="F2144" s="740" t="s">
        <v>14801</v>
      </c>
      <c r="G2144" s="740" t="s">
        <v>14802</v>
      </c>
      <c r="H2144" s="323" t="s">
        <v>14714</v>
      </c>
      <c r="I2144" s="438">
        <v>44298</v>
      </c>
      <c r="J2144" s="322" t="s">
        <v>354</v>
      </c>
      <c r="K2144" s="741" t="s">
        <v>354</v>
      </c>
    </row>
    <row r="2145" spans="1:11" s="333" customFormat="1" ht="24" x14ac:dyDescent="0.25">
      <c r="A2145" s="342" t="s">
        <v>14837</v>
      </c>
      <c r="B2145" s="322" t="s">
        <v>2018</v>
      </c>
      <c r="C2145" s="317" t="s">
        <v>1808</v>
      </c>
      <c r="D2145" s="322" t="s">
        <v>14838</v>
      </c>
      <c r="E2145" s="415">
        <v>24000</v>
      </c>
      <c r="F2145" s="740" t="s">
        <v>14811</v>
      </c>
      <c r="G2145" s="740" t="s">
        <v>14812</v>
      </c>
      <c r="H2145" s="323" t="s">
        <v>14714</v>
      </c>
      <c r="I2145" s="438">
        <v>44298</v>
      </c>
      <c r="J2145" s="322" t="s">
        <v>354</v>
      </c>
      <c r="K2145" s="741" t="s">
        <v>354</v>
      </c>
    </row>
    <row r="2146" spans="1:11" s="333" customFormat="1" ht="24" x14ac:dyDescent="0.25">
      <c r="A2146" s="342" t="s">
        <v>14839</v>
      </c>
      <c r="B2146" s="322" t="s">
        <v>2018</v>
      </c>
      <c r="C2146" s="317" t="s">
        <v>1808</v>
      </c>
      <c r="D2146" s="322" t="s">
        <v>14840</v>
      </c>
      <c r="E2146" s="415">
        <v>24000</v>
      </c>
      <c r="F2146" s="740" t="s">
        <v>14808</v>
      </c>
      <c r="G2146" s="740" t="s">
        <v>14809</v>
      </c>
      <c r="H2146" s="323" t="s">
        <v>14714</v>
      </c>
      <c r="I2146" s="438">
        <v>44298</v>
      </c>
      <c r="J2146" s="322" t="s">
        <v>354</v>
      </c>
      <c r="K2146" s="741" t="s">
        <v>354</v>
      </c>
    </row>
    <row r="2147" spans="1:11" s="333" customFormat="1" ht="24" x14ac:dyDescent="0.25">
      <c r="A2147" s="342" t="s">
        <v>14841</v>
      </c>
      <c r="B2147" s="322" t="s">
        <v>2018</v>
      </c>
      <c r="C2147" s="317" t="s">
        <v>1808</v>
      </c>
      <c r="D2147" s="322" t="s">
        <v>14842</v>
      </c>
      <c r="E2147" s="415">
        <v>24000</v>
      </c>
      <c r="F2147" s="740" t="s">
        <v>14805</v>
      </c>
      <c r="G2147" s="740" t="s">
        <v>14806</v>
      </c>
      <c r="H2147" s="323" t="s">
        <v>14714</v>
      </c>
      <c r="I2147" s="438">
        <v>44299</v>
      </c>
      <c r="J2147" s="322" t="s">
        <v>354</v>
      </c>
      <c r="K2147" s="741" t="s">
        <v>354</v>
      </c>
    </row>
    <row r="2148" spans="1:11" s="333" customFormat="1" ht="24" x14ac:dyDescent="0.25">
      <c r="A2148" s="342" t="s">
        <v>14843</v>
      </c>
      <c r="B2148" s="322" t="s">
        <v>2018</v>
      </c>
      <c r="C2148" s="317" t="s">
        <v>1808</v>
      </c>
      <c r="D2148" s="322" t="s">
        <v>14844</v>
      </c>
      <c r="E2148" s="415">
        <v>24000</v>
      </c>
      <c r="F2148" s="740" t="s">
        <v>14845</v>
      </c>
      <c r="G2148" s="740" t="s">
        <v>14846</v>
      </c>
      <c r="H2148" s="323" t="s">
        <v>14714</v>
      </c>
      <c r="I2148" s="438">
        <v>44383</v>
      </c>
      <c r="J2148" s="322" t="s">
        <v>354</v>
      </c>
      <c r="K2148" s="741" t="s">
        <v>354</v>
      </c>
    </row>
    <row r="2149" spans="1:11" s="333" customFormat="1" ht="24" x14ac:dyDescent="0.25">
      <c r="A2149" s="342" t="s">
        <v>14847</v>
      </c>
      <c r="B2149" s="322" t="s">
        <v>2018</v>
      </c>
      <c r="C2149" s="317" t="s">
        <v>1808</v>
      </c>
      <c r="D2149" s="322" t="s">
        <v>14848</v>
      </c>
      <c r="E2149" s="415">
        <v>24000</v>
      </c>
      <c r="F2149" s="740" t="s">
        <v>14805</v>
      </c>
      <c r="G2149" s="740" t="s">
        <v>14806</v>
      </c>
      <c r="H2149" s="323" t="s">
        <v>14714</v>
      </c>
      <c r="I2149" s="438">
        <v>44384</v>
      </c>
      <c r="J2149" s="322" t="s">
        <v>354</v>
      </c>
      <c r="K2149" s="741" t="s">
        <v>354</v>
      </c>
    </row>
    <row r="2150" spans="1:11" s="333" customFormat="1" ht="24" x14ac:dyDescent="0.25">
      <c r="A2150" s="342" t="s">
        <v>14849</v>
      </c>
      <c r="B2150" s="322" t="s">
        <v>2018</v>
      </c>
      <c r="C2150" s="317" t="s">
        <v>1808</v>
      </c>
      <c r="D2150" s="322" t="s">
        <v>14850</v>
      </c>
      <c r="E2150" s="415">
        <v>24000</v>
      </c>
      <c r="F2150" s="740" t="s">
        <v>14801</v>
      </c>
      <c r="G2150" s="740" t="s">
        <v>14802</v>
      </c>
      <c r="H2150" s="323" t="s">
        <v>14714</v>
      </c>
      <c r="I2150" s="438">
        <v>44389</v>
      </c>
      <c r="J2150" s="322" t="s">
        <v>354</v>
      </c>
      <c r="K2150" s="741" t="s">
        <v>354</v>
      </c>
    </row>
    <row r="2151" spans="1:11" s="333" customFormat="1" ht="24" x14ac:dyDescent="0.25">
      <c r="A2151" s="342" t="s">
        <v>14851</v>
      </c>
      <c r="B2151" s="322" t="s">
        <v>2018</v>
      </c>
      <c r="C2151" s="317" t="s">
        <v>1808</v>
      </c>
      <c r="D2151" s="322" t="s">
        <v>14852</v>
      </c>
      <c r="E2151" s="415">
        <v>24000</v>
      </c>
      <c r="F2151" s="740" t="s">
        <v>14808</v>
      </c>
      <c r="G2151" s="740" t="s">
        <v>14809</v>
      </c>
      <c r="H2151" s="323" t="s">
        <v>14714</v>
      </c>
      <c r="I2151" s="438">
        <v>44389</v>
      </c>
      <c r="J2151" s="322" t="s">
        <v>354</v>
      </c>
      <c r="K2151" s="741" t="s">
        <v>354</v>
      </c>
    </row>
    <row r="2152" spans="1:11" s="333" customFormat="1" ht="24" x14ac:dyDescent="0.25">
      <c r="A2152" s="342" t="s">
        <v>14851</v>
      </c>
      <c r="B2152" s="322" t="s">
        <v>2018</v>
      </c>
      <c r="C2152" s="317" t="s">
        <v>1808</v>
      </c>
      <c r="D2152" s="322" t="s">
        <v>14853</v>
      </c>
      <c r="E2152" s="415">
        <v>24000</v>
      </c>
      <c r="F2152" s="740" t="s">
        <v>14811</v>
      </c>
      <c r="G2152" s="740" t="s">
        <v>14812</v>
      </c>
      <c r="H2152" s="323" t="s">
        <v>14714</v>
      </c>
      <c r="I2152" s="438">
        <v>44389</v>
      </c>
      <c r="J2152" s="322" t="s">
        <v>354</v>
      </c>
      <c r="K2152" s="741" t="s">
        <v>354</v>
      </c>
    </row>
    <row r="2153" spans="1:11" s="333" customFormat="1" ht="36" x14ac:dyDescent="0.25">
      <c r="A2153" s="342" t="s">
        <v>14854</v>
      </c>
      <c r="B2153" s="322" t="s">
        <v>2018</v>
      </c>
      <c r="C2153" s="317" t="s">
        <v>1808</v>
      </c>
      <c r="D2153" s="322" t="s">
        <v>14855</v>
      </c>
      <c r="E2153" s="415">
        <v>24000</v>
      </c>
      <c r="F2153" s="740" t="s">
        <v>14856</v>
      </c>
      <c r="G2153" s="740" t="s">
        <v>14857</v>
      </c>
      <c r="H2153" s="323" t="s">
        <v>14714</v>
      </c>
      <c r="I2153" s="438">
        <v>44512</v>
      </c>
      <c r="J2153" s="322" t="s">
        <v>354</v>
      </c>
      <c r="K2153" s="741" t="s">
        <v>354</v>
      </c>
    </row>
    <row r="2154" spans="1:11" s="333" customFormat="1" ht="24" x14ac:dyDescent="0.25">
      <c r="A2154" s="342" t="s">
        <v>14858</v>
      </c>
      <c r="B2154" s="322" t="s">
        <v>2018</v>
      </c>
      <c r="C2154" s="317" t="s">
        <v>1808</v>
      </c>
      <c r="D2154" s="322" t="s">
        <v>14859</v>
      </c>
      <c r="E2154" s="415">
        <v>24500</v>
      </c>
      <c r="F2154" s="740" t="s">
        <v>14860</v>
      </c>
      <c r="G2154" s="740" t="s">
        <v>14861</v>
      </c>
      <c r="H2154" s="323" t="s">
        <v>14714</v>
      </c>
      <c r="I2154" s="438">
        <v>44235</v>
      </c>
      <c r="J2154" s="322" t="s">
        <v>354</v>
      </c>
      <c r="K2154" s="741" t="s">
        <v>354</v>
      </c>
    </row>
    <row r="2155" spans="1:11" s="333" customFormat="1" x14ac:dyDescent="0.25">
      <c r="A2155" s="342" t="s">
        <v>14791</v>
      </c>
      <c r="B2155" s="322" t="s">
        <v>2018</v>
      </c>
      <c r="C2155" s="317" t="s">
        <v>1808</v>
      </c>
      <c r="D2155" s="322" t="s">
        <v>14862</v>
      </c>
      <c r="E2155" s="415">
        <v>26400</v>
      </c>
      <c r="F2155" s="740" t="s">
        <v>14863</v>
      </c>
      <c r="G2155" s="740" t="s">
        <v>14864</v>
      </c>
      <c r="H2155" s="323" t="s">
        <v>14714</v>
      </c>
      <c r="I2155" s="438">
        <v>44242</v>
      </c>
      <c r="J2155" s="322" t="s">
        <v>354</v>
      </c>
      <c r="K2155" s="741" t="s">
        <v>354</v>
      </c>
    </row>
    <row r="2156" spans="1:11" s="333" customFormat="1" ht="24" x14ac:dyDescent="0.25">
      <c r="A2156" s="342" t="s">
        <v>14791</v>
      </c>
      <c r="B2156" s="322" t="s">
        <v>2018</v>
      </c>
      <c r="C2156" s="317" t="s">
        <v>1808</v>
      </c>
      <c r="D2156" s="322" t="s">
        <v>14865</v>
      </c>
      <c r="E2156" s="415">
        <v>27000</v>
      </c>
      <c r="F2156" s="740" t="s">
        <v>14866</v>
      </c>
      <c r="G2156" s="740" t="s">
        <v>14867</v>
      </c>
      <c r="H2156" s="323" t="s">
        <v>14714</v>
      </c>
      <c r="I2156" s="438">
        <v>44242</v>
      </c>
      <c r="J2156" s="322" t="s">
        <v>354</v>
      </c>
      <c r="K2156" s="741" t="s">
        <v>354</v>
      </c>
    </row>
    <row r="2157" spans="1:11" s="333" customFormat="1" ht="24" x14ac:dyDescent="0.25">
      <c r="A2157" s="342" t="s">
        <v>14858</v>
      </c>
      <c r="B2157" s="322" t="s">
        <v>2018</v>
      </c>
      <c r="C2157" s="317" t="s">
        <v>1808</v>
      </c>
      <c r="D2157" s="322" t="s">
        <v>14868</v>
      </c>
      <c r="E2157" s="415">
        <v>28000</v>
      </c>
      <c r="F2157" s="740" t="s">
        <v>14869</v>
      </c>
      <c r="G2157" s="740" t="s">
        <v>14870</v>
      </c>
      <c r="H2157" s="323" t="s">
        <v>14714</v>
      </c>
      <c r="I2157" s="438">
        <v>44235</v>
      </c>
      <c r="J2157" s="322" t="s">
        <v>354</v>
      </c>
      <c r="K2157" s="741" t="s">
        <v>354</v>
      </c>
    </row>
    <row r="2158" spans="1:11" s="333" customFormat="1" ht="24" x14ac:dyDescent="0.25">
      <c r="A2158" s="342" t="s">
        <v>14871</v>
      </c>
      <c r="B2158" s="322" t="s">
        <v>2018</v>
      </c>
      <c r="C2158" s="317" t="s">
        <v>1808</v>
      </c>
      <c r="D2158" s="322" t="s">
        <v>14872</v>
      </c>
      <c r="E2158" s="415">
        <v>28000</v>
      </c>
      <c r="F2158" s="740" t="s">
        <v>14873</v>
      </c>
      <c r="G2158" s="740" t="s">
        <v>14874</v>
      </c>
      <c r="H2158" s="323" t="s">
        <v>14714</v>
      </c>
      <c r="I2158" s="438">
        <v>44235</v>
      </c>
      <c r="J2158" s="322" t="s">
        <v>354</v>
      </c>
      <c r="K2158" s="741" t="s">
        <v>354</v>
      </c>
    </row>
    <row r="2159" spans="1:11" s="333" customFormat="1" ht="24" x14ac:dyDescent="0.25">
      <c r="A2159" s="342" t="s">
        <v>14871</v>
      </c>
      <c r="B2159" s="322" t="s">
        <v>2018</v>
      </c>
      <c r="C2159" s="317" t="s">
        <v>1808</v>
      </c>
      <c r="D2159" s="322" t="s">
        <v>14875</v>
      </c>
      <c r="E2159" s="415">
        <v>28000</v>
      </c>
      <c r="F2159" s="740" t="s">
        <v>14876</v>
      </c>
      <c r="G2159" s="740" t="s">
        <v>14877</v>
      </c>
      <c r="H2159" s="323" t="s">
        <v>14714</v>
      </c>
      <c r="I2159" s="438">
        <v>44235</v>
      </c>
      <c r="J2159" s="322" t="s">
        <v>354</v>
      </c>
      <c r="K2159" s="741" t="s">
        <v>354</v>
      </c>
    </row>
    <row r="2160" spans="1:11" s="333" customFormat="1" ht="24" x14ac:dyDescent="0.25">
      <c r="A2160" s="342" t="s">
        <v>14878</v>
      </c>
      <c r="B2160" s="322" t="s">
        <v>2018</v>
      </c>
      <c r="C2160" s="317" t="s">
        <v>1808</v>
      </c>
      <c r="D2160" s="322" t="s">
        <v>14879</v>
      </c>
      <c r="E2160" s="415">
        <v>28000</v>
      </c>
      <c r="F2160" s="740" t="s">
        <v>14880</v>
      </c>
      <c r="G2160" s="740" t="s">
        <v>14881</v>
      </c>
      <c r="H2160" s="323" t="s">
        <v>14714</v>
      </c>
      <c r="I2160" s="438">
        <v>44242</v>
      </c>
      <c r="J2160" s="322" t="s">
        <v>354</v>
      </c>
      <c r="K2160" s="741" t="s">
        <v>354</v>
      </c>
    </row>
    <row r="2161" spans="1:11" s="333" customFormat="1" ht="24" x14ac:dyDescent="0.25">
      <c r="A2161" s="342" t="s">
        <v>14882</v>
      </c>
      <c r="B2161" s="322" t="s">
        <v>2018</v>
      </c>
      <c r="C2161" s="317" t="s">
        <v>1808</v>
      </c>
      <c r="D2161" s="322" t="s">
        <v>14883</v>
      </c>
      <c r="E2161" s="415">
        <v>30000</v>
      </c>
      <c r="F2161" s="740" t="s">
        <v>14884</v>
      </c>
      <c r="G2161" s="740" t="s">
        <v>14885</v>
      </c>
      <c r="H2161" s="323" t="s">
        <v>14714</v>
      </c>
      <c r="I2161" s="438">
        <v>44235</v>
      </c>
      <c r="J2161" s="322" t="s">
        <v>354</v>
      </c>
      <c r="K2161" s="741" t="s">
        <v>354</v>
      </c>
    </row>
    <row r="2162" spans="1:11" s="333" customFormat="1" ht="24" x14ac:dyDescent="0.25">
      <c r="A2162" s="342" t="s">
        <v>14886</v>
      </c>
      <c r="B2162" s="322" t="s">
        <v>2018</v>
      </c>
      <c r="C2162" s="317" t="s">
        <v>1808</v>
      </c>
      <c r="D2162" s="322" t="s">
        <v>14887</v>
      </c>
      <c r="E2162" s="415">
        <v>30000</v>
      </c>
      <c r="F2162" s="740" t="s">
        <v>14888</v>
      </c>
      <c r="G2162" s="740" t="s">
        <v>14889</v>
      </c>
      <c r="H2162" s="323" t="s">
        <v>14714</v>
      </c>
      <c r="I2162" s="438">
        <v>44249</v>
      </c>
      <c r="J2162" s="322" t="s">
        <v>354</v>
      </c>
      <c r="K2162" s="741" t="s">
        <v>354</v>
      </c>
    </row>
    <row r="2163" spans="1:11" s="333" customFormat="1" ht="24" x14ac:dyDescent="0.25">
      <c r="A2163" s="342" t="s">
        <v>14886</v>
      </c>
      <c r="B2163" s="322" t="s">
        <v>2018</v>
      </c>
      <c r="C2163" s="317" t="s">
        <v>1808</v>
      </c>
      <c r="D2163" s="322" t="s">
        <v>14890</v>
      </c>
      <c r="E2163" s="415">
        <v>30000</v>
      </c>
      <c r="F2163" s="740" t="s">
        <v>14891</v>
      </c>
      <c r="G2163" s="740" t="s">
        <v>14892</v>
      </c>
      <c r="H2163" s="323" t="s">
        <v>14714</v>
      </c>
      <c r="I2163" s="438">
        <v>44249</v>
      </c>
      <c r="J2163" s="322" t="s">
        <v>354</v>
      </c>
      <c r="K2163" s="741" t="s">
        <v>354</v>
      </c>
    </row>
    <row r="2164" spans="1:11" s="333" customFormat="1" x14ac:dyDescent="0.25">
      <c r="A2164" s="342" t="s">
        <v>14886</v>
      </c>
      <c r="B2164" s="322" t="s">
        <v>2018</v>
      </c>
      <c r="C2164" s="317" t="s">
        <v>1808</v>
      </c>
      <c r="D2164" s="322" t="s">
        <v>14893</v>
      </c>
      <c r="E2164" s="415">
        <v>31500</v>
      </c>
      <c r="F2164" s="740" t="s">
        <v>14894</v>
      </c>
      <c r="G2164" s="740" t="s">
        <v>14895</v>
      </c>
      <c r="H2164" s="323" t="s">
        <v>14714</v>
      </c>
      <c r="I2164" s="438">
        <v>44249</v>
      </c>
      <c r="J2164" s="322" t="s">
        <v>354</v>
      </c>
      <c r="K2164" s="741" t="s">
        <v>354</v>
      </c>
    </row>
    <row r="2165" spans="1:11" s="333" customFormat="1" ht="24" x14ac:dyDescent="0.25">
      <c r="A2165" s="342" t="s">
        <v>14886</v>
      </c>
      <c r="B2165" s="322" t="s">
        <v>2018</v>
      </c>
      <c r="C2165" s="317" t="s">
        <v>1808</v>
      </c>
      <c r="D2165" s="322" t="s">
        <v>14896</v>
      </c>
      <c r="E2165" s="415">
        <v>32000</v>
      </c>
      <c r="F2165" s="740" t="s">
        <v>14897</v>
      </c>
      <c r="G2165" s="740" t="s">
        <v>14898</v>
      </c>
      <c r="H2165" s="323" t="s">
        <v>14714</v>
      </c>
      <c r="I2165" s="438">
        <v>44235</v>
      </c>
      <c r="J2165" s="322" t="s">
        <v>354</v>
      </c>
      <c r="K2165" s="741" t="s">
        <v>354</v>
      </c>
    </row>
    <row r="2166" spans="1:11" s="333" customFormat="1" ht="24" x14ac:dyDescent="0.25">
      <c r="A2166" s="342" t="s">
        <v>14899</v>
      </c>
      <c r="B2166" s="322" t="s">
        <v>2018</v>
      </c>
      <c r="C2166" s="317" t="s">
        <v>1808</v>
      </c>
      <c r="D2166" s="322" t="s">
        <v>14900</v>
      </c>
      <c r="E2166" s="415">
        <v>33000</v>
      </c>
      <c r="F2166" s="740" t="s">
        <v>14901</v>
      </c>
      <c r="G2166" s="740" t="s">
        <v>14902</v>
      </c>
      <c r="H2166" s="323" t="s">
        <v>14714</v>
      </c>
      <c r="I2166" s="438">
        <v>44216</v>
      </c>
      <c r="J2166" s="322" t="s">
        <v>354</v>
      </c>
      <c r="K2166" s="741" t="s">
        <v>354</v>
      </c>
    </row>
    <row r="2167" spans="1:11" s="333" customFormat="1" ht="24" x14ac:dyDescent="0.25">
      <c r="A2167" s="342" t="s">
        <v>14899</v>
      </c>
      <c r="B2167" s="322" t="s">
        <v>2018</v>
      </c>
      <c r="C2167" s="317" t="s">
        <v>1808</v>
      </c>
      <c r="D2167" s="322" t="s">
        <v>14903</v>
      </c>
      <c r="E2167" s="415">
        <v>33000</v>
      </c>
      <c r="F2167" s="740" t="s">
        <v>14901</v>
      </c>
      <c r="G2167" s="740" t="s">
        <v>14902</v>
      </c>
      <c r="H2167" s="323" t="s">
        <v>14714</v>
      </c>
      <c r="I2167" s="438">
        <v>44284</v>
      </c>
      <c r="J2167" s="322" t="s">
        <v>354</v>
      </c>
      <c r="K2167" s="741" t="s">
        <v>354</v>
      </c>
    </row>
    <row r="2168" spans="1:11" s="333" customFormat="1" x14ac:dyDescent="0.25">
      <c r="A2168" s="342" t="s">
        <v>14904</v>
      </c>
      <c r="B2168" s="322" t="s">
        <v>2018</v>
      </c>
      <c r="C2168" s="317" t="s">
        <v>1808</v>
      </c>
      <c r="D2168" s="322" t="s">
        <v>14905</v>
      </c>
      <c r="E2168" s="415">
        <v>33204</v>
      </c>
      <c r="F2168" s="740" t="s">
        <v>14906</v>
      </c>
      <c r="G2168" s="740" t="s">
        <v>14907</v>
      </c>
      <c r="H2168" s="323" t="s">
        <v>14714</v>
      </c>
      <c r="I2168" s="438">
        <v>44244</v>
      </c>
      <c r="J2168" s="322" t="s">
        <v>354</v>
      </c>
      <c r="K2168" s="741" t="s">
        <v>354</v>
      </c>
    </row>
    <row r="2169" spans="1:11" s="333" customFormat="1" ht="24" x14ac:dyDescent="0.25">
      <c r="A2169" s="342" t="s">
        <v>14908</v>
      </c>
      <c r="B2169" s="322" t="s">
        <v>14784</v>
      </c>
      <c r="C2169" s="317" t="s">
        <v>1808</v>
      </c>
      <c r="D2169" s="322" t="s">
        <v>14909</v>
      </c>
      <c r="E2169" s="415">
        <v>33500</v>
      </c>
      <c r="F2169" s="740" t="s">
        <v>14910</v>
      </c>
      <c r="G2169" s="740" t="s">
        <v>14911</v>
      </c>
      <c r="H2169" s="323" t="s">
        <v>14714</v>
      </c>
      <c r="I2169" s="438">
        <v>44418</v>
      </c>
      <c r="J2169" s="322" t="s">
        <v>354</v>
      </c>
      <c r="K2169" s="741" t="s">
        <v>354</v>
      </c>
    </row>
    <row r="2170" spans="1:11" s="333" customFormat="1" x14ac:dyDescent="0.25">
      <c r="A2170" s="342" t="s">
        <v>14912</v>
      </c>
      <c r="B2170" s="322" t="s">
        <v>2018</v>
      </c>
      <c r="C2170" s="317" t="s">
        <v>1808</v>
      </c>
      <c r="D2170" s="322" t="s">
        <v>14913</v>
      </c>
      <c r="E2170" s="415">
        <v>34980</v>
      </c>
      <c r="F2170" s="740" t="s">
        <v>14914</v>
      </c>
      <c r="G2170" s="740" t="s">
        <v>14915</v>
      </c>
      <c r="H2170" s="323" t="s">
        <v>14714</v>
      </c>
      <c r="I2170" s="438">
        <v>44266</v>
      </c>
      <c r="J2170" s="322" t="s">
        <v>354</v>
      </c>
      <c r="K2170" s="741" t="s">
        <v>354</v>
      </c>
    </row>
    <row r="2171" spans="1:11" s="333" customFormat="1" ht="24" x14ac:dyDescent="0.25">
      <c r="A2171" s="342" t="s">
        <v>14916</v>
      </c>
      <c r="B2171" s="322" t="s">
        <v>2018</v>
      </c>
      <c r="C2171" s="317" t="s">
        <v>1808</v>
      </c>
      <c r="D2171" s="322" t="s">
        <v>14917</v>
      </c>
      <c r="E2171" s="415">
        <v>34992</v>
      </c>
      <c r="F2171" s="740" t="s">
        <v>14918</v>
      </c>
      <c r="G2171" s="740" t="s">
        <v>14919</v>
      </c>
      <c r="H2171" s="323" t="s">
        <v>14714</v>
      </c>
      <c r="I2171" s="438">
        <v>44235</v>
      </c>
      <c r="J2171" s="322" t="s">
        <v>354</v>
      </c>
      <c r="K2171" s="741" t="s">
        <v>354</v>
      </c>
    </row>
    <row r="2172" spans="1:11" s="333" customFormat="1" ht="24" x14ac:dyDescent="0.25">
      <c r="A2172" s="342" t="s">
        <v>14916</v>
      </c>
      <c r="B2172" s="322" t="s">
        <v>2018</v>
      </c>
      <c r="C2172" s="317" t="s">
        <v>1808</v>
      </c>
      <c r="D2172" s="322" t="s">
        <v>14920</v>
      </c>
      <c r="E2172" s="415">
        <v>35000</v>
      </c>
      <c r="F2172" s="740" t="s">
        <v>14921</v>
      </c>
      <c r="G2172" s="740" t="s">
        <v>14922</v>
      </c>
      <c r="H2172" s="323" t="s">
        <v>14714</v>
      </c>
      <c r="I2172" s="438">
        <v>44235</v>
      </c>
      <c r="J2172" s="322" t="s">
        <v>354</v>
      </c>
      <c r="K2172" s="741" t="s">
        <v>354</v>
      </c>
    </row>
    <row r="2173" spans="1:11" s="333" customFormat="1" ht="24" x14ac:dyDescent="0.25">
      <c r="A2173" s="342" t="s">
        <v>14916</v>
      </c>
      <c r="B2173" s="322" t="s">
        <v>2018</v>
      </c>
      <c r="C2173" s="317" t="s">
        <v>1808</v>
      </c>
      <c r="D2173" s="322" t="s">
        <v>14923</v>
      </c>
      <c r="E2173" s="415">
        <v>35000</v>
      </c>
      <c r="F2173" s="740" t="s">
        <v>14924</v>
      </c>
      <c r="G2173" s="740" t="s">
        <v>14925</v>
      </c>
      <c r="H2173" s="323" t="s">
        <v>14714</v>
      </c>
      <c r="I2173" s="438">
        <v>44235</v>
      </c>
      <c r="J2173" s="322" t="s">
        <v>354</v>
      </c>
      <c r="K2173" s="741" t="s">
        <v>354</v>
      </c>
    </row>
    <row r="2174" spans="1:11" s="333" customFormat="1" ht="24" x14ac:dyDescent="0.25">
      <c r="A2174" s="342" t="s">
        <v>14916</v>
      </c>
      <c r="B2174" s="322" t="s">
        <v>2018</v>
      </c>
      <c r="C2174" s="317" t="s">
        <v>1808</v>
      </c>
      <c r="D2174" s="322" t="s">
        <v>14926</v>
      </c>
      <c r="E2174" s="415">
        <v>35000</v>
      </c>
      <c r="F2174" s="740" t="s">
        <v>14927</v>
      </c>
      <c r="G2174" s="740" t="s">
        <v>14928</v>
      </c>
      <c r="H2174" s="323" t="s">
        <v>14714</v>
      </c>
      <c r="I2174" s="438">
        <v>44235</v>
      </c>
      <c r="J2174" s="322" t="s">
        <v>354</v>
      </c>
      <c r="K2174" s="741" t="s">
        <v>354</v>
      </c>
    </row>
    <row r="2175" spans="1:11" s="333" customFormat="1" ht="24" x14ac:dyDescent="0.25">
      <c r="A2175" s="342" t="s">
        <v>14916</v>
      </c>
      <c r="B2175" s="322" t="s">
        <v>2018</v>
      </c>
      <c r="C2175" s="317" t="s">
        <v>1808</v>
      </c>
      <c r="D2175" s="322" t="s">
        <v>14929</v>
      </c>
      <c r="E2175" s="415">
        <v>35000</v>
      </c>
      <c r="F2175" s="740" t="s">
        <v>14930</v>
      </c>
      <c r="G2175" s="740" t="s">
        <v>14931</v>
      </c>
      <c r="H2175" s="323" t="s">
        <v>14714</v>
      </c>
      <c r="I2175" s="438">
        <v>44221</v>
      </c>
      <c r="J2175" s="322" t="s">
        <v>354</v>
      </c>
      <c r="K2175" s="741" t="s">
        <v>354</v>
      </c>
    </row>
    <row r="2176" spans="1:11" s="333" customFormat="1" ht="24" x14ac:dyDescent="0.25">
      <c r="A2176" s="342" t="s">
        <v>14916</v>
      </c>
      <c r="B2176" s="322" t="s">
        <v>2018</v>
      </c>
      <c r="C2176" s="317" t="s">
        <v>1808</v>
      </c>
      <c r="D2176" s="322" t="s">
        <v>14932</v>
      </c>
      <c r="E2176" s="415">
        <v>35000</v>
      </c>
      <c r="F2176" s="740" t="s">
        <v>14933</v>
      </c>
      <c r="G2176" s="740" t="s">
        <v>14934</v>
      </c>
      <c r="H2176" s="323" t="s">
        <v>14714</v>
      </c>
      <c r="I2176" s="438">
        <v>44235</v>
      </c>
      <c r="J2176" s="322" t="s">
        <v>354</v>
      </c>
      <c r="K2176" s="741" t="s">
        <v>354</v>
      </c>
    </row>
    <row r="2177" spans="1:11" s="333" customFormat="1" ht="36" x14ac:dyDescent="0.25">
      <c r="A2177" s="342" t="s">
        <v>14916</v>
      </c>
      <c r="B2177" s="322" t="s">
        <v>2018</v>
      </c>
      <c r="C2177" s="317" t="s">
        <v>1808</v>
      </c>
      <c r="D2177" s="322" t="s">
        <v>14935</v>
      </c>
      <c r="E2177" s="415">
        <v>35000</v>
      </c>
      <c r="F2177" s="740" t="s">
        <v>14936</v>
      </c>
      <c r="G2177" s="740" t="s">
        <v>14937</v>
      </c>
      <c r="H2177" s="323" t="s">
        <v>14714</v>
      </c>
      <c r="I2177" s="438">
        <v>44235</v>
      </c>
      <c r="J2177" s="322" t="s">
        <v>354</v>
      </c>
      <c r="K2177" s="741" t="s">
        <v>354</v>
      </c>
    </row>
    <row r="2178" spans="1:11" s="333" customFormat="1" ht="24" x14ac:dyDescent="0.25">
      <c r="A2178" s="342" t="s">
        <v>14916</v>
      </c>
      <c r="B2178" s="322" t="s">
        <v>2018</v>
      </c>
      <c r="C2178" s="317" t="s">
        <v>1808</v>
      </c>
      <c r="D2178" s="322" t="s">
        <v>14938</v>
      </c>
      <c r="E2178" s="415">
        <v>35000</v>
      </c>
      <c r="F2178" s="740" t="s">
        <v>14939</v>
      </c>
      <c r="G2178" s="740" t="s">
        <v>14940</v>
      </c>
      <c r="H2178" s="323" t="s">
        <v>14714</v>
      </c>
      <c r="I2178" s="438">
        <v>44249</v>
      </c>
      <c r="J2178" s="322" t="s">
        <v>354</v>
      </c>
      <c r="K2178" s="741" t="s">
        <v>354</v>
      </c>
    </row>
    <row r="2179" spans="1:11" s="333" customFormat="1" ht="33.4" customHeight="1" x14ac:dyDescent="0.25">
      <c r="A2179" s="342" t="s">
        <v>14941</v>
      </c>
      <c r="B2179" s="322" t="s">
        <v>2018</v>
      </c>
      <c r="C2179" s="317" t="s">
        <v>1808</v>
      </c>
      <c r="D2179" s="322" t="s">
        <v>14942</v>
      </c>
      <c r="E2179" s="415">
        <v>54996</v>
      </c>
      <c r="F2179" s="740" t="s">
        <v>14943</v>
      </c>
      <c r="G2179" s="740" t="s">
        <v>6882</v>
      </c>
      <c r="H2179" s="323" t="s">
        <v>14714</v>
      </c>
      <c r="I2179" s="438">
        <v>44224</v>
      </c>
      <c r="J2179" s="322" t="s">
        <v>354</v>
      </c>
      <c r="K2179" s="741" t="s">
        <v>354</v>
      </c>
    </row>
    <row r="2180" spans="1:11" s="333" customFormat="1" ht="36" x14ac:dyDescent="0.25">
      <c r="A2180" s="342" t="s">
        <v>14944</v>
      </c>
      <c r="B2180" s="322" t="s">
        <v>2018</v>
      </c>
      <c r="C2180" s="317" t="s">
        <v>1808</v>
      </c>
      <c r="D2180" s="322" t="s">
        <v>14945</v>
      </c>
      <c r="E2180" s="415">
        <v>64630.95</v>
      </c>
      <c r="F2180" s="740" t="s">
        <v>14946</v>
      </c>
      <c r="G2180" s="740" t="s">
        <v>14947</v>
      </c>
      <c r="H2180" s="323" t="s">
        <v>14714</v>
      </c>
      <c r="I2180" s="438">
        <v>44536</v>
      </c>
      <c r="J2180" s="322" t="s">
        <v>354</v>
      </c>
      <c r="K2180" s="741" t="s">
        <v>354</v>
      </c>
    </row>
    <row r="2181" spans="1:11" s="333" customFormat="1" ht="36" x14ac:dyDescent="0.25">
      <c r="A2181" s="342" t="s">
        <v>14899</v>
      </c>
      <c r="B2181" s="322" t="s">
        <v>2018</v>
      </c>
      <c r="C2181" s="317" t="s">
        <v>1808</v>
      </c>
      <c r="D2181" s="322" t="s">
        <v>14948</v>
      </c>
      <c r="E2181" s="415">
        <v>89208</v>
      </c>
      <c r="F2181" s="740" t="s">
        <v>14949</v>
      </c>
      <c r="G2181" s="740" t="s">
        <v>14950</v>
      </c>
      <c r="H2181" s="323" t="s">
        <v>14714</v>
      </c>
      <c r="I2181" s="438">
        <v>44350</v>
      </c>
      <c r="J2181" s="322" t="s">
        <v>354</v>
      </c>
      <c r="K2181" s="741" t="s">
        <v>354</v>
      </c>
    </row>
    <row r="2182" spans="1:11" s="333" customFormat="1" ht="24" x14ac:dyDescent="0.25">
      <c r="A2182" s="342" t="s">
        <v>14951</v>
      </c>
      <c r="B2182" s="322" t="s">
        <v>14784</v>
      </c>
      <c r="C2182" s="317" t="s">
        <v>1808</v>
      </c>
      <c r="D2182" s="322" t="s">
        <v>14952</v>
      </c>
      <c r="E2182" s="415">
        <v>100732.5</v>
      </c>
      <c r="F2182" s="740" t="s">
        <v>14953</v>
      </c>
      <c r="G2182" s="740" t="s">
        <v>14954</v>
      </c>
      <c r="H2182" s="323" t="s">
        <v>14714</v>
      </c>
      <c r="I2182" s="438">
        <v>44435</v>
      </c>
      <c r="J2182" s="322" t="s">
        <v>354</v>
      </c>
      <c r="K2182" s="741" t="s">
        <v>354</v>
      </c>
    </row>
    <row r="2183" spans="1:11" s="333" customFormat="1" ht="36" x14ac:dyDescent="0.25">
      <c r="A2183" s="342" t="s">
        <v>14955</v>
      </c>
      <c r="B2183" s="322" t="s">
        <v>1079</v>
      </c>
      <c r="C2183" s="317" t="s">
        <v>1808</v>
      </c>
      <c r="D2183" s="322" t="s">
        <v>14948</v>
      </c>
      <c r="E2183" s="415">
        <v>119550</v>
      </c>
      <c r="F2183" s="740" t="s">
        <v>14856</v>
      </c>
      <c r="G2183" s="740" t="s">
        <v>14857</v>
      </c>
      <c r="H2183" s="323" t="s">
        <v>14714</v>
      </c>
      <c r="I2183" s="438">
        <v>44551</v>
      </c>
      <c r="J2183" s="322" t="s">
        <v>354</v>
      </c>
      <c r="K2183" s="741" t="s">
        <v>354</v>
      </c>
    </row>
    <row r="2184" spans="1:11" s="333" customFormat="1" ht="24" x14ac:dyDescent="0.25">
      <c r="A2184" s="342" t="s">
        <v>14956</v>
      </c>
      <c r="B2184" s="322" t="s">
        <v>1079</v>
      </c>
      <c r="C2184" s="317" t="s">
        <v>1808</v>
      </c>
      <c r="D2184" s="322" t="s">
        <v>14957</v>
      </c>
      <c r="E2184" s="415">
        <v>159084.12</v>
      </c>
      <c r="F2184" s="740" t="s">
        <v>14958</v>
      </c>
      <c r="G2184" s="740" t="s">
        <v>14959</v>
      </c>
      <c r="H2184" s="323" t="s">
        <v>14714</v>
      </c>
      <c r="I2184" s="438">
        <v>44228</v>
      </c>
      <c r="J2184" s="322" t="s">
        <v>354</v>
      </c>
      <c r="K2184" s="741" t="s">
        <v>354</v>
      </c>
    </row>
    <row r="2185" spans="1:11" s="333" customFormat="1" ht="29.65" customHeight="1" x14ac:dyDescent="0.25">
      <c r="A2185" s="319" t="s">
        <v>1552</v>
      </c>
      <c r="B2185" s="318"/>
      <c r="C2185" s="318"/>
      <c r="D2185" s="318"/>
      <c r="E2185" s="421">
        <f>SUM(E2186:E2567)</f>
        <v>35948613.160626061</v>
      </c>
      <c r="F2185" s="318"/>
      <c r="G2185" s="318"/>
      <c r="H2185" s="318"/>
      <c r="I2185" s="318"/>
      <c r="J2185" s="318"/>
    </row>
    <row r="2186" spans="1:11" s="333" customFormat="1" ht="24" x14ac:dyDescent="0.25">
      <c r="A2186" s="350" t="s">
        <v>10119</v>
      </c>
      <c r="B2186" s="317" t="s">
        <v>1539</v>
      </c>
      <c r="C2186" s="317" t="s">
        <v>1025</v>
      </c>
      <c r="D2186" s="348" t="s">
        <v>3652</v>
      </c>
      <c r="E2186" s="413">
        <v>21107.84</v>
      </c>
      <c r="F2186" s="740" t="s">
        <v>10118</v>
      </c>
      <c r="G2186" s="739" t="s">
        <v>3301</v>
      </c>
      <c r="H2186" s="739" t="s">
        <v>9395</v>
      </c>
      <c r="I2186" s="316"/>
      <c r="J2186" s="316"/>
    </row>
    <row r="2187" spans="1:11" s="333" customFormat="1" ht="24" x14ac:dyDescent="0.25">
      <c r="A2187" s="350" t="s">
        <v>10117</v>
      </c>
      <c r="B2187" s="317" t="s">
        <v>886</v>
      </c>
      <c r="C2187" s="317" t="s">
        <v>1025</v>
      </c>
      <c r="D2187" s="348"/>
      <c r="E2187" s="413">
        <v>1098000</v>
      </c>
      <c r="F2187" s="740" t="s">
        <v>10116</v>
      </c>
      <c r="G2187" s="739" t="s">
        <v>3301</v>
      </c>
      <c r="H2187" s="739" t="s">
        <v>9734</v>
      </c>
      <c r="I2187" s="316"/>
      <c r="J2187" s="316"/>
    </row>
    <row r="2188" spans="1:11" s="333" customFormat="1" x14ac:dyDescent="0.25">
      <c r="A2188" s="350" t="s">
        <v>10115</v>
      </c>
      <c r="B2188" s="317" t="s">
        <v>1539</v>
      </c>
      <c r="C2188" s="317" t="s">
        <v>1025</v>
      </c>
      <c r="D2188" s="348" t="s">
        <v>10114</v>
      </c>
      <c r="E2188" s="413">
        <v>35185.199999999997</v>
      </c>
      <c r="F2188" s="740" t="s">
        <v>9821</v>
      </c>
      <c r="G2188" s="739" t="s">
        <v>3301</v>
      </c>
      <c r="H2188" s="739" t="s">
        <v>10113</v>
      </c>
      <c r="I2188" s="316"/>
      <c r="J2188" s="316"/>
    </row>
    <row r="2189" spans="1:11" s="333" customFormat="1" ht="24" x14ac:dyDescent="0.25">
      <c r="A2189" s="350" t="s">
        <v>1551</v>
      </c>
      <c r="B2189" s="317" t="s">
        <v>1536</v>
      </c>
      <c r="C2189" s="317" t="s">
        <v>1025</v>
      </c>
      <c r="D2189" s="348" t="s">
        <v>3446</v>
      </c>
      <c r="E2189" s="413">
        <v>8149305.2784000002</v>
      </c>
      <c r="F2189" s="740" t="s">
        <v>3947</v>
      </c>
      <c r="G2189" s="739" t="s">
        <v>3301</v>
      </c>
      <c r="H2189" s="739" t="s">
        <v>10112</v>
      </c>
      <c r="I2189" s="316"/>
      <c r="J2189" s="316"/>
    </row>
    <row r="2190" spans="1:11" s="333" customFormat="1" ht="24" x14ac:dyDescent="0.25">
      <c r="A2190" s="350" t="s">
        <v>10111</v>
      </c>
      <c r="B2190" s="317" t="s">
        <v>1539</v>
      </c>
      <c r="C2190" s="317" t="s">
        <v>1025</v>
      </c>
      <c r="D2190" s="348" t="s">
        <v>3389</v>
      </c>
      <c r="E2190" s="413">
        <v>33768.300000000003</v>
      </c>
      <c r="F2190" s="740" t="s">
        <v>3924</v>
      </c>
      <c r="G2190" s="739" t="s">
        <v>3301</v>
      </c>
      <c r="H2190" s="739" t="s">
        <v>9725</v>
      </c>
      <c r="I2190" s="316"/>
      <c r="J2190" s="316"/>
    </row>
    <row r="2191" spans="1:11" s="333" customFormat="1" ht="24" x14ac:dyDescent="0.25">
      <c r="A2191" s="350" t="s">
        <v>10110</v>
      </c>
      <c r="B2191" s="317" t="s">
        <v>1539</v>
      </c>
      <c r="C2191" s="317" t="s">
        <v>1025</v>
      </c>
      <c r="D2191" s="348" t="s">
        <v>3929</v>
      </c>
      <c r="E2191" s="413">
        <v>24967</v>
      </c>
      <c r="F2191" s="740" t="s">
        <v>9960</v>
      </c>
      <c r="G2191" s="739" t="s">
        <v>3301</v>
      </c>
      <c r="H2191" s="739" t="s">
        <v>9725</v>
      </c>
      <c r="I2191" s="316"/>
      <c r="J2191" s="316"/>
    </row>
    <row r="2192" spans="1:11" s="333" customFormat="1" x14ac:dyDescent="0.25">
      <c r="A2192" s="350" t="s">
        <v>10109</v>
      </c>
      <c r="B2192" s="317" t="s">
        <v>1539</v>
      </c>
      <c r="C2192" s="317" t="s">
        <v>1025</v>
      </c>
      <c r="D2192" s="348" t="s">
        <v>10108</v>
      </c>
      <c r="E2192" s="413">
        <v>35160</v>
      </c>
      <c r="F2192" s="740" t="s">
        <v>9847</v>
      </c>
      <c r="G2192" s="739" t="s">
        <v>3301</v>
      </c>
      <c r="H2192" s="739" t="s">
        <v>10107</v>
      </c>
      <c r="I2192" s="316"/>
      <c r="J2192" s="316"/>
    </row>
    <row r="2193" spans="1:10" s="333" customFormat="1" ht="24" x14ac:dyDescent="0.25">
      <c r="A2193" s="350" t="s">
        <v>10106</v>
      </c>
      <c r="B2193" s="317" t="s">
        <v>1539</v>
      </c>
      <c r="C2193" s="317" t="s">
        <v>1025</v>
      </c>
      <c r="D2193" s="348" t="s">
        <v>3317</v>
      </c>
      <c r="E2193" s="413">
        <v>24825</v>
      </c>
      <c r="F2193" s="740" t="s">
        <v>10105</v>
      </c>
      <c r="G2193" s="739" t="s">
        <v>3301</v>
      </c>
      <c r="H2193" s="739" t="s">
        <v>10104</v>
      </c>
      <c r="I2193" s="316"/>
      <c r="J2193" s="316"/>
    </row>
    <row r="2194" spans="1:10" s="333" customFormat="1" x14ac:dyDescent="0.25">
      <c r="A2194" s="350" t="s">
        <v>10103</v>
      </c>
      <c r="B2194" s="317" t="s">
        <v>1539</v>
      </c>
      <c r="C2194" s="317" t="s">
        <v>1025</v>
      </c>
      <c r="D2194" s="348" t="s">
        <v>9498</v>
      </c>
      <c r="E2194" s="413">
        <v>26124</v>
      </c>
      <c r="F2194" s="740" t="s">
        <v>3678</v>
      </c>
      <c r="G2194" s="739" t="s">
        <v>3301</v>
      </c>
      <c r="H2194" s="739" t="s">
        <v>9435</v>
      </c>
      <c r="I2194" s="316"/>
      <c r="J2194" s="316"/>
    </row>
    <row r="2195" spans="1:10" s="333" customFormat="1" x14ac:dyDescent="0.25">
      <c r="A2195" s="350" t="s">
        <v>10102</v>
      </c>
      <c r="B2195" s="317" t="s">
        <v>1539</v>
      </c>
      <c r="C2195" s="317" t="s">
        <v>1025</v>
      </c>
      <c r="D2195" s="348" t="s">
        <v>3383</v>
      </c>
      <c r="E2195" s="413">
        <v>27267</v>
      </c>
      <c r="F2195" s="740" t="s">
        <v>3678</v>
      </c>
      <c r="G2195" s="739" t="s">
        <v>3301</v>
      </c>
      <c r="H2195" s="739" t="s">
        <v>10101</v>
      </c>
      <c r="I2195" s="316"/>
      <c r="J2195" s="316"/>
    </row>
    <row r="2196" spans="1:10" s="333" customFormat="1" x14ac:dyDescent="0.25">
      <c r="A2196" s="350" t="s">
        <v>10100</v>
      </c>
      <c r="B2196" s="317" t="s">
        <v>1539</v>
      </c>
      <c r="C2196" s="317" t="s">
        <v>1025</v>
      </c>
      <c r="D2196" s="348" t="s">
        <v>3630</v>
      </c>
      <c r="E2196" s="413">
        <v>20727.3</v>
      </c>
      <c r="F2196" s="740" t="s">
        <v>9821</v>
      </c>
      <c r="G2196" s="739" t="s">
        <v>3301</v>
      </c>
      <c r="H2196" s="739" t="s">
        <v>9367</v>
      </c>
      <c r="I2196" s="316"/>
      <c r="J2196" s="316"/>
    </row>
    <row r="2197" spans="1:10" s="333" customFormat="1" ht="24" x14ac:dyDescent="0.25">
      <c r="A2197" s="350" t="s">
        <v>10099</v>
      </c>
      <c r="B2197" s="317" t="s">
        <v>891</v>
      </c>
      <c r="C2197" s="317" t="s">
        <v>1025</v>
      </c>
      <c r="D2197" s="348"/>
      <c r="E2197" s="413">
        <v>43000</v>
      </c>
      <c r="F2197" s="740" t="s">
        <v>3678</v>
      </c>
      <c r="G2197" s="739" t="s">
        <v>3301</v>
      </c>
      <c r="H2197" s="739" t="s">
        <v>9299</v>
      </c>
      <c r="I2197" s="316"/>
      <c r="J2197" s="316"/>
    </row>
    <row r="2198" spans="1:10" s="333" customFormat="1" x14ac:dyDescent="0.25">
      <c r="A2198" s="350" t="s">
        <v>10098</v>
      </c>
      <c r="B2198" s="317" t="s">
        <v>1539</v>
      </c>
      <c r="C2198" s="317" t="s">
        <v>1025</v>
      </c>
      <c r="D2198" s="348" t="s">
        <v>3623</v>
      </c>
      <c r="E2198" s="413">
        <v>19610.5</v>
      </c>
      <c r="F2198" s="740" t="s">
        <v>10002</v>
      </c>
      <c r="G2198" s="739" t="s">
        <v>3301</v>
      </c>
      <c r="H2198" s="739" t="s">
        <v>9212</v>
      </c>
      <c r="I2198" s="316"/>
      <c r="J2198" s="316"/>
    </row>
    <row r="2199" spans="1:10" s="333" customFormat="1" x14ac:dyDescent="0.25">
      <c r="A2199" s="350" t="s">
        <v>10097</v>
      </c>
      <c r="B2199" s="317" t="s">
        <v>1539</v>
      </c>
      <c r="C2199" s="317" t="s">
        <v>1025</v>
      </c>
      <c r="D2199" s="348" t="s">
        <v>10096</v>
      </c>
      <c r="E2199" s="413">
        <v>28910</v>
      </c>
      <c r="F2199" s="740" t="s">
        <v>10008</v>
      </c>
      <c r="G2199" s="739" t="s">
        <v>3301</v>
      </c>
      <c r="H2199" s="739" t="s">
        <v>9214</v>
      </c>
      <c r="I2199" s="316"/>
      <c r="J2199" s="316"/>
    </row>
    <row r="2200" spans="1:10" s="333" customFormat="1" x14ac:dyDescent="0.25">
      <c r="A2200" s="350" t="s">
        <v>10095</v>
      </c>
      <c r="B2200" s="317" t="s">
        <v>1539</v>
      </c>
      <c r="C2200" s="317" t="s">
        <v>1025</v>
      </c>
      <c r="D2200" s="348" t="s">
        <v>3903</v>
      </c>
      <c r="E2200" s="413">
        <v>24957.67</v>
      </c>
      <c r="F2200" s="740" t="s">
        <v>3722</v>
      </c>
      <c r="G2200" s="739" t="s">
        <v>3301</v>
      </c>
      <c r="H2200" s="739" t="s">
        <v>9214</v>
      </c>
      <c r="I2200" s="316"/>
      <c r="J2200" s="316"/>
    </row>
    <row r="2201" spans="1:10" s="333" customFormat="1" ht="24" x14ac:dyDescent="0.25">
      <c r="A2201" s="350" t="s">
        <v>10094</v>
      </c>
      <c r="B2201" s="317" t="s">
        <v>1539</v>
      </c>
      <c r="C2201" s="317" t="s">
        <v>1025</v>
      </c>
      <c r="D2201" s="348" t="s">
        <v>10093</v>
      </c>
      <c r="E2201" s="413">
        <v>30090</v>
      </c>
      <c r="F2201" s="740" t="s">
        <v>3722</v>
      </c>
      <c r="G2201" s="739" t="s">
        <v>3301</v>
      </c>
      <c r="H2201" s="739" t="s">
        <v>10092</v>
      </c>
      <c r="I2201" s="316"/>
      <c r="J2201" s="316"/>
    </row>
    <row r="2202" spans="1:10" s="333" customFormat="1" x14ac:dyDescent="0.25">
      <c r="A2202" s="350" t="s">
        <v>10091</v>
      </c>
      <c r="B2202" s="317" t="s">
        <v>1539</v>
      </c>
      <c r="C2202" s="317" t="s">
        <v>1025</v>
      </c>
      <c r="D2202" s="348" t="s">
        <v>10090</v>
      </c>
      <c r="E2202" s="413">
        <v>24650.6</v>
      </c>
      <c r="F2202" s="740" t="s">
        <v>3662</v>
      </c>
      <c r="G2202" s="739" t="s">
        <v>3301</v>
      </c>
      <c r="H2202" s="739" t="s">
        <v>9718</v>
      </c>
      <c r="I2202" s="316"/>
      <c r="J2202" s="316"/>
    </row>
    <row r="2203" spans="1:10" s="333" customFormat="1" ht="24" x14ac:dyDescent="0.25">
      <c r="A2203" s="350" t="s">
        <v>10089</v>
      </c>
      <c r="B2203" s="317" t="s">
        <v>891</v>
      </c>
      <c r="C2203" s="317" t="s">
        <v>1025</v>
      </c>
      <c r="D2203" s="348"/>
      <c r="E2203" s="413">
        <v>162497</v>
      </c>
      <c r="F2203" s="740" t="s">
        <v>3714</v>
      </c>
      <c r="G2203" s="739" t="s">
        <v>3301</v>
      </c>
      <c r="H2203" s="739" t="s">
        <v>10088</v>
      </c>
      <c r="I2203" s="316"/>
      <c r="J2203" s="316"/>
    </row>
    <row r="2204" spans="1:10" s="333" customFormat="1" x14ac:dyDescent="0.25">
      <c r="A2204" s="350" t="s">
        <v>10087</v>
      </c>
      <c r="B2204" s="317" t="s">
        <v>1539</v>
      </c>
      <c r="C2204" s="317" t="s">
        <v>1025</v>
      </c>
      <c r="D2204" s="348" t="s">
        <v>3597</v>
      </c>
      <c r="E2204" s="413">
        <v>20778</v>
      </c>
      <c r="F2204" s="740" t="s">
        <v>10086</v>
      </c>
      <c r="G2204" s="739" t="s">
        <v>3301</v>
      </c>
      <c r="H2204" s="739" t="s">
        <v>9384</v>
      </c>
      <c r="I2204" s="316"/>
      <c r="J2204" s="316"/>
    </row>
    <row r="2205" spans="1:10" s="333" customFormat="1" x14ac:dyDescent="0.25">
      <c r="A2205" s="350" t="s">
        <v>10085</v>
      </c>
      <c r="B2205" s="317" t="s">
        <v>1539</v>
      </c>
      <c r="C2205" s="317" t="s">
        <v>1025</v>
      </c>
      <c r="D2205" s="348" t="s">
        <v>10084</v>
      </c>
      <c r="E2205" s="413">
        <v>35199.823199999999</v>
      </c>
      <c r="F2205" s="740" t="s">
        <v>10083</v>
      </c>
      <c r="G2205" s="739" t="s">
        <v>3301</v>
      </c>
      <c r="H2205" s="739" t="s">
        <v>9295</v>
      </c>
      <c r="I2205" s="316"/>
      <c r="J2205" s="316"/>
    </row>
    <row r="2206" spans="1:10" s="333" customFormat="1" x14ac:dyDescent="0.25">
      <c r="A2206" s="350" t="s">
        <v>10082</v>
      </c>
      <c r="B2206" s="317" t="s">
        <v>1539</v>
      </c>
      <c r="C2206" s="317" t="s">
        <v>1025</v>
      </c>
      <c r="D2206" s="348" t="s">
        <v>10081</v>
      </c>
      <c r="E2206" s="413">
        <v>29000</v>
      </c>
      <c r="F2206" s="740" t="s">
        <v>10080</v>
      </c>
      <c r="G2206" s="739" t="s">
        <v>3301</v>
      </c>
      <c r="H2206" s="739" t="s">
        <v>10078</v>
      </c>
      <c r="I2206" s="316"/>
      <c r="J2206" s="316"/>
    </row>
    <row r="2207" spans="1:10" s="333" customFormat="1" ht="24" x14ac:dyDescent="0.25">
      <c r="A2207" s="350" t="s">
        <v>10079</v>
      </c>
      <c r="B2207" s="317" t="s">
        <v>1539</v>
      </c>
      <c r="C2207" s="317" t="s">
        <v>1025</v>
      </c>
      <c r="D2207" s="348" t="s">
        <v>3587</v>
      </c>
      <c r="E2207" s="413">
        <v>35199.4</v>
      </c>
      <c r="F2207" s="740" t="s">
        <v>10008</v>
      </c>
      <c r="G2207" s="739" t="s">
        <v>3301</v>
      </c>
      <c r="H2207" s="739" t="s">
        <v>10078</v>
      </c>
      <c r="I2207" s="316"/>
      <c r="J2207" s="316"/>
    </row>
    <row r="2208" spans="1:10" s="333" customFormat="1" x14ac:dyDescent="0.25">
      <c r="A2208" s="350" t="s">
        <v>10077</v>
      </c>
      <c r="B2208" s="317" t="s">
        <v>1539</v>
      </c>
      <c r="C2208" s="317" t="s">
        <v>1025</v>
      </c>
      <c r="D2208" s="348" t="s">
        <v>10076</v>
      </c>
      <c r="E2208" s="413">
        <v>33414</v>
      </c>
      <c r="F2208" s="740" t="s">
        <v>3678</v>
      </c>
      <c r="G2208" s="739" t="s">
        <v>3301</v>
      </c>
      <c r="H2208" s="739" t="s">
        <v>10074</v>
      </c>
      <c r="I2208" s="316"/>
      <c r="J2208" s="316"/>
    </row>
    <row r="2209" spans="1:10" s="333" customFormat="1" ht="24" x14ac:dyDescent="0.25">
      <c r="A2209" s="350" t="s">
        <v>10075</v>
      </c>
      <c r="B2209" s="317" t="s">
        <v>1539</v>
      </c>
      <c r="C2209" s="317" t="s">
        <v>1025</v>
      </c>
      <c r="D2209" s="348" t="s">
        <v>3878</v>
      </c>
      <c r="E2209" s="413">
        <v>20120</v>
      </c>
      <c r="F2209" s="740" t="s">
        <v>3682</v>
      </c>
      <c r="G2209" s="739" t="s">
        <v>3301</v>
      </c>
      <c r="H2209" s="739" t="s">
        <v>10074</v>
      </c>
      <c r="I2209" s="316"/>
      <c r="J2209" s="316"/>
    </row>
    <row r="2210" spans="1:10" s="333" customFormat="1" x14ac:dyDescent="0.25">
      <c r="A2210" s="350" t="s">
        <v>10073</v>
      </c>
      <c r="B2210" s="317" t="s">
        <v>1539</v>
      </c>
      <c r="C2210" s="317" t="s">
        <v>1025</v>
      </c>
      <c r="D2210" s="348" t="s">
        <v>3576</v>
      </c>
      <c r="E2210" s="413">
        <v>28886.400000000001</v>
      </c>
      <c r="F2210" s="740" t="s">
        <v>3749</v>
      </c>
      <c r="G2210" s="739" t="s">
        <v>3301</v>
      </c>
      <c r="H2210" s="739" t="s">
        <v>10070</v>
      </c>
      <c r="I2210" s="316"/>
      <c r="J2210" s="316"/>
    </row>
    <row r="2211" spans="1:10" s="333" customFormat="1" x14ac:dyDescent="0.25">
      <c r="A2211" s="350" t="s">
        <v>10072</v>
      </c>
      <c r="B2211" s="317" t="s">
        <v>1539</v>
      </c>
      <c r="C2211" s="317" t="s">
        <v>1025</v>
      </c>
      <c r="D2211" s="348" t="s">
        <v>9392</v>
      </c>
      <c r="E2211" s="413">
        <v>29569.266</v>
      </c>
      <c r="F2211" s="740" t="s">
        <v>10071</v>
      </c>
      <c r="G2211" s="739" t="s">
        <v>3301</v>
      </c>
      <c r="H2211" s="739" t="s">
        <v>10070</v>
      </c>
      <c r="I2211" s="316"/>
      <c r="J2211" s="316"/>
    </row>
    <row r="2212" spans="1:10" s="333" customFormat="1" ht="24" x14ac:dyDescent="0.25">
      <c r="A2212" s="350" t="s">
        <v>10069</v>
      </c>
      <c r="B2212" s="317" t="s">
        <v>891</v>
      </c>
      <c r="C2212" s="317" t="s">
        <v>1025</v>
      </c>
      <c r="D2212" s="348"/>
      <c r="E2212" s="413">
        <v>142448.20000000001</v>
      </c>
      <c r="F2212" s="740" t="s">
        <v>3749</v>
      </c>
      <c r="G2212" s="739" t="s">
        <v>3301</v>
      </c>
      <c r="H2212" s="739" t="s">
        <v>10066</v>
      </c>
      <c r="I2212" s="316"/>
      <c r="J2212" s="316"/>
    </row>
    <row r="2213" spans="1:10" s="333" customFormat="1" x14ac:dyDescent="0.25">
      <c r="A2213" s="350" t="s">
        <v>10068</v>
      </c>
      <c r="B2213" s="317" t="s">
        <v>1539</v>
      </c>
      <c r="C2213" s="317" t="s">
        <v>1025</v>
      </c>
      <c r="D2213" s="348" t="s">
        <v>10067</v>
      </c>
      <c r="E2213" s="413">
        <v>96330</v>
      </c>
      <c r="F2213" s="740" t="s">
        <v>3722</v>
      </c>
      <c r="G2213" s="739" t="s">
        <v>3301</v>
      </c>
      <c r="H2213" s="739" t="s">
        <v>10066</v>
      </c>
      <c r="I2213" s="316"/>
      <c r="J2213" s="316"/>
    </row>
    <row r="2214" spans="1:10" s="333" customFormat="1" ht="24" x14ac:dyDescent="0.25">
      <c r="A2214" s="350" t="s">
        <v>10065</v>
      </c>
      <c r="B2214" s="317" t="s">
        <v>1539</v>
      </c>
      <c r="C2214" s="317" t="s">
        <v>1025</v>
      </c>
      <c r="D2214" s="348" t="s">
        <v>10064</v>
      </c>
      <c r="E2214" s="413">
        <v>23520</v>
      </c>
      <c r="F2214" s="740" t="s">
        <v>10063</v>
      </c>
      <c r="G2214" s="739" t="s">
        <v>3301</v>
      </c>
      <c r="H2214" s="739" t="s">
        <v>9453</v>
      </c>
      <c r="I2214" s="316"/>
      <c r="J2214" s="316"/>
    </row>
    <row r="2215" spans="1:10" s="333" customFormat="1" ht="24" x14ac:dyDescent="0.25">
      <c r="A2215" s="350" t="s">
        <v>10062</v>
      </c>
      <c r="B2215" s="317" t="s">
        <v>1539</v>
      </c>
      <c r="C2215" s="317" t="s">
        <v>1025</v>
      </c>
      <c r="D2215" s="348" t="s">
        <v>10061</v>
      </c>
      <c r="E2215" s="413">
        <v>27168.5</v>
      </c>
      <c r="F2215" s="740" t="s">
        <v>3669</v>
      </c>
      <c r="G2215" s="739" t="s">
        <v>3301</v>
      </c>
      <c r="H2215" s="739" t="s">
        <v>9294</v>
      </c>
      <c r="I2215" s="316"/>
      <c r="J2215" s="316"/>
    </row>
    <row r="2216" spans="1:10" s="333" customFormat="1" x14ac:dyDescent="0.25">
      <c r="A2216" s="350" t="s">
        <v>10060</v>
      </c>
      <c r="B2216" s="317" t="s">
        <v>1539</v>
      </c>
      <c r="C2216" s="317" t="s">
        <v>1025</v>
      </c>
      <c r="D2216" s="348" t="s">
        <v>9363</v>
      </c>
      <c r="E2216" s="413">
        <v>21344</v>
      </c>
      <c r="F2216" s="740" t="s">
        <v>3672</v>
      </c>
      <c r="G2216" s="739" t="s">
        <v>3301</v>
      </c>
      <c r="H2216" s="739" t="s">
        <v>9294</v>
      </c>
      <c r="I2216" s="316"/>
      <c r="J2216" s="316"/>
    </row>
    <row r="2217" spans="1:10" s="333" customFormat="1" ht="24" x14ac:dyDescent="0.25">
      <c r="A2217" s="350" t="s">
        <v>10059</v>
      </c>
      <c r="B2217" s="317" t="s">
        <v>1539</v>
      </c>
      <c r="C2217" s="317" t="s">
        <v>1025</v>
      </c>
      <c r="D2217" s="348" t="s">
        <v>10058</v>
      </c>
      <c r="E2217" s="413">
        <v>28092.5</v>
      </c>
      <c r="F2217" s="740" t="s">
        <v>10057</v>
      </c>
      <c r="G2217" s="739" t="s">
        <v>3301</v>
      </c>
      <c r="H2217" s="739" t="s">
        <v>10055</v>
      </c>
      <c r="I2217" s="316"/>
      <c r="J2217" s="316"/>
    </row>
    <row r="2218" spans="1:10" s="333" customFormat="1" x14ac:dyDescent="0.25">
      <c r="A2218" s="350" t="s">
        <v>10056</v>
      </c>
      <c r="B2218" s="317" t="s">
        <v>1539</v>
      </c>
      <c r="C2218" s="317" t="s">
        <v>1025</v>
      </c>
      <c r="D2218" s="348" t="s">
        <v>3863</v>
      </c>
      <c r="E2218" s="413">
        <v>34158.841500000002</v>
      </c>
      <c r="F2218" s="740" t="s">
        <v>3662</v>
      </c>
      <c r="G2218" s="739" t="s">
        <v>3301</v>
      </c>
      <c r="H2218" s="739" t="s">
        <v>10055</v>
      </c>
      <c r="I2218" s="316"/>
      <c r="J2218" s="316"/>
    </row>
    <row r="2219" spans="1:10" s="333" customFormat="1" ht="24" x14ac:dyDescent="0.25">
      <c r="A2219" s="350" t="s">
        <v>10054</v>
      </c>
      <c r="B2219" s="317" t="s">
        <v>1539</v>
      </c>
      <c r="C2219" s="317" t="s">
        <v>1025</v>
      </c>
      <c r="D2219" s="348" t="s">
        <v>10053</v>
      </c>
      <c r="E2219" s="413">
        <v>22317</v>
      </c>
      <c r="F2219" s="740" t="s">
        <v>9983</v>
      </c>
      <c r="G2219" s="739" t="s">
        <v>3301</v>
      </c>
      <c r="H2219" s="739" t="s">
        <v>9504</v>
      </c>
      <c r="I2219" s="316"/>
      <c r="J2219" s="316"/>
    </row>
    <row r="2220" spans="1:10" s="333" customFormat="1" ht="24" x14ac:dyDescent="0.25">
      <c r="A2220" s="350" t="s">
        <v>10052</v>
      </c>
      <c r="B2220" s="317" t="s">
        <v>891</v>
      </c>
      <c r="C2220" s="317" t="s">
        <v>1025</v>
      </c>
      <c r="D2220" s="348"/>
      <c r="E2220" s="413">
        <v>158803.22</v>
      </c>
      <c r="F2220" s="740" t="s">
        <v>3722</v>
      </c>
      <c r="G2220" s="739" t="s">
        <v>3301</v>
      </c>
      <c r="H2220" s="739" t="s">
        <v>9703</v>
      </c>
      <c r="I2220" s="316"/>
      <c r="J2220" s="316"/>
    </row>
    <row r="2221" spans="1:10" s="333" customFormat="1" ht="24" x14ac:dyDescent="0.25">
      <c r="A2221" s="350" t="s">
        <v>10051</v>
      </c>
      <c r="B2221" s="317" t="s">
        <v>891</v>
      </c>
      <c r="C2221" s="317" t="s">
        <v>1025</v>
      </c>
      <c r="D2221" s="348"/>
      <c r="E2221" s="413">
        <v>175300.45</v>
      </c>
      <c r="F2221" s="740" t="s">
        <v>3787</v>
      </c>
      <c r="G2221" s="739" t="s">
        <v>3301</v>
      </c>
      <c r="H2221" s="739" t="s">
        <v>10050</v>
      </c>
      <c r="I2221" s="316"/>
      <c r="J2221" s="316"/>
    </row>
    <row r="2222" spans="1:10" s="333" customFormat="1" ht="24" x14ac:dyDescent="0.25">
      <c r="A2222" s="350" t="s">
        <v>10049</v>
      </c>
      <c r="B2222" s="317" t="s">
        <v>891</v>
      </c>
      <c r="C2222" s="317" t="s">
        <v>1025</v>
      </c>
      <c r="D2222" s="348"/>
      <c r="E2222" s="413">
        <v>44500</v>
      </c>
      <c r="F2222" s="740" t="s">
        <v>3847</v>
      </c>
      <c r="G2222" s="739" t="s">
        <v>3301</v>
      </c>
      <c r="H2222" s="739" t="s">
        <v>9456</v>
      </c>
      <c r="I2222" s="316"/>
      <c r="J2222" s="316"/>
    </row>
    <row r="2223" spans="1:10" s="333" customFormat="1" ht="24" x14ac:dyDescent="0.25">
      <c r="A2223" s="350" t="s">
        <v>10048</v>
      </c>
      <c r="B2223" s="317" t="s">
        <v>891</v>
      </c>
      <c r="C2223" s="317" t="s">
        <v>1025</v>
      </c>
      <c r="D2223" s="348"/>
      <c r="E2223" s="413">
        <v>348172.5</v>
      </c>
      <c r="F2223" s="740" t="s">
        <v>3743</v>
      </c>
      <c r="G2223" s="739" t="s">
        <v>3301</v>
      </c>
      <c r="H2223" s="739" t="s">
        <v>9689</v>
      </c>
      <c r="I2223" s="316"/>
      <c r="J2223" s="316"/>
    </row>
    <row r="2224" spans="1:10" s="333" customFormat="1" x14ac:dyDescent="0.25">
      <c r="A2224" s="350" t="s">
        <v>10047</v>
      </c>
      <c r="B2224" s="317" t="s">
        <v>1539</v>
      </c>
      <c r="C2224" s="317" t="s">
        <v>1025</v>
      </c>
      <c r="D2224" s="348" t="s">
        <v>3837</v>
      </c>
      <c r="E2224" s="413">
        <v>21200</v>
      </c>
      <c r="F2224" s="740" t="s">
        <v>3672</v>
      </c>
      <c r="G2224" s="739" t="s">
        <v>3301</v>
      </c>
      <c r="H2224" s="739" t="s">
        <v>9689</v>
      </c>
      <c r="I2224" s="316"/>
      <c r="J2224" s="316"/>
    </row>
    <row r="2225" spans="1:10" s="333" customFormat="1" x14ac:dyDescent="0.25">
      <c r="A2225" s="350" t="s">
        <v>10046</v>
      </c>
      <c r="B2225" s="317" t="s">
        <v>1539</v>
      </c>
      <c r="C2225" s="317" t="s">
        <v>1025</v>
      </c>
      <c r="D2225" s="348" t="s">
        <v>3568</v>
      </c>
      <c r="E2225" s="413">
        <v>30837</v>
      </c>
      <c r="F2225" s="740" t="s">
        <v>3886</v>
      </c>
      <c r="G2225" s="739" t="s">
        <v>3301</v>
      </c>
      <c r="H2225" s="739" t="s">
        <v>9689</v>
      </c>
      <c r="I2225" s="316"/>
      <c r="J2225" s="316"/>
    </row>
    <row r="2226" spans="1:10" s="333" customFormat="1" ht="24" x14ac:dyDescent="0.25">
      <c r="A2226" s="350" t="s">
        <v>10045</v>
      </c>
      <c r="B2226" s="317" t="s">
        <v>1539</v>
      </c>
      <c r="C2226" s="317" t="s">
        <v>1025</v>
      </c>
      <c r="D2226" s="348" t="s">
        <v>10044</v>
      </c>
      <c r="E2226" s="413">
        <v>27977.4</v>
      </c>
      <c r="F2226" s="740" t="s">
        <v>3886</v>
      </c>
      <c r="G2226" s="739" t="s">
        <v>3301</v>
      </c>
      <c r="H2226" s="739" t="s">
        <v>9689</v>
      </c>
      <c r="I2226" s="316"/>
      <c r="J2226" s="316"/>
    </row>
    <row r="2227" spans="1:10" s="333" customFormat="1" x14ac:dyDescent="0.25">
      <c r="A2227" s="350" t="s">
        <v>10043</v>
      </c>
      <c r="B2227" s="317" t="s">
        <v>1539</v>
      </c>
      <c r="C2227" s="317" t="s">
        <v>1025</v>
      </c>
      <c r="D2227" s="348" t="s">
        <v>10042</v>
      </c>
      <c r="E2227" s="413">
        <v>35136</v>
      </c>
      <c r="F2227" s="740" t="s">
        <v>10041</v>
      </c>
      <c r="G2227" s="739" t="s">
        <v>3301</v>
      </c>
      <c r="H2227" s="739" t="s">
        <v>9097</v>
      </c>
      <c r="I2227" s="316"/>
      <c r="J2227" s="316"/>
    </row>
    <row r="2228" spans="1:10" s="333" customFormat="1" x14ac:dyDescent="0.25">
      <c r="A2228" s="350" t="s">
        <v>10040</v>
      </c>
      <c r="B2228" s="317" t="s">
        <v>1539</v>
      </c>
      <c r="C2228" s="317" t="s">
        <v>1025</v>
      </c>
      <c r="D2228" s="348" t="s">
        <v>3556</v>
      </c>
      <c r="E2228" s="413">
        <v>19495</v>
      </c>
      <c r="F2228" s="740" t="s">
        <v>3678</v>
      </c>
      <c r="G2228" s="739" t="s">
        <v>3301</v>
      </c>
      <c r="H2228" s="739" t="s">
        <v>10039</v>
      </c>
      <c r="I2228" s="316"/>
      <c r="J2228" s="316"/>
    </row>
    <row r="2229" spans="1:10" s="333" customFormat="1" ht="24" x14ac:dyDescent="0.25">
      <c r="A2229" s="350" t="s">
        <v>10038</v>
      </c>
      <c r="B2229" s="317" t="s">
        <v>1539</v>
      </c>
      <c r="C2229" s="317" t="s">
        <v>1025</v>
      </c>
      <c r="D2229" s="348" t="s">
        <v>3375</v>
      </c>
      <c r="E2229" s="413">
        <v>29900</v>
      </c>
      <c r="F2229" s="740" t="s">
        <v>3678</v>
      </c>
      <c r="G2229" s="739" t="s">
        <v>3301</v>
      </c>
      <c r="H2229" s="739" t="s">
        <v>8917</v>
      </c>
      <c r="I2229" s="316"/>
      <c r="J2229" s="316"/>
    </row>
    <row r="2230" spans="1:10" s="333" customFormat="1" ht="24" x14ac:dyDescent="0.25">
      <c r="A2230" s="350" t="s">
        <v>9927</v>
      </c>
      <c r="B2230" s="317" t="s">
        <v>1539</v>
      </c>
      <c r="C2230" s="317" t="s">
        <v>1025</v>
      </c>
      <c r="D2230" s="348" t="s">
        <v>3541</v>
      </c>
      <c r="E2230" s="413">
        <v>32671.748500000002</v>
      </c>
      <c r="F2230" s="740" t="s">
        <v>9926</v>
      </c>
      <c r="G2230" s="739" t="s">
        <v>3301</v>
      </c>
      <c r="H2230" s="739" t="s">
        <v>8917</v>
      </c>
      <c r="I2230" s="316"/>
      <c r="J2230" s="316"/>
    </row>
    <row r="2231" spans="1:10" s="333" customFormat="1" x14ac:dyDescent="0.25">
      <c r="A2231" s="350" t="s">
        <v>10037</v>
      </c>
      <c r="B2231" s="317" t="s">
        <v>1539</v>
      </c>
      <c r="C2231" s="317" t="s">
        <v>1025</v>
      </c>
      <c r="D2231" s="348" t="s">
        <v>10036</v>
      </c>
      <c r="E2231" s="413">
        <v>26199.599999999999</v>
      </c>
      <c r="F2231" s="740" t="s">
        <v>3678</v>
      </c>
      <c r="G2231" s="739" t="s">
        <v>3301</v>
      </c>
      <c r="H2231" s="739" t="s">
        <v>9685</v>
      </c>
      <c r="I2231" s="316"/>
      <c r="J2231" s="316"/>
    </row>
    <row r="2232" spans="1:10" s="333" customFormat="1" ht="24" x14ac:dyDescent="0.25">
      <c r="A2232" s="350" t="s">
        <v>10035</v>
      </c>
      <c r="B2232" s="317" t="s">
        <v>1539</v>
      </c>
      <c r="C2232" s="317" t="s">
        <v>1025</v>
      </c>
      <c r="D2232" s="348" t="s">
        <v>10034</v>
      </c>
      <c r="E2232" s="413">
        <v>23422.18</v>
      </c>
      <c r="F2232" s="740" t="s">
        <v>3662</v>
      </c>
      <c r="G2232" s="739" t="s">
        <v>3301</v>
      </c>
      <c r="H2232" s="739" t="s">
        <v>3030</v>
      </c>
      <c r="I2232" s="316"/>
      <c r="J2232" s="316"/>
    </row>
    <row r="2233" spans="1:10" s="333" customFormat="1" x14ac:dyDescent="0.25">
      <c r="A2233" s="350" t="s">
        <v>10033</v>
      </c>
      <c r="B2233" s="317" t="s">
        <v>1539</v>
      </c>
      <c r="C2233" s="317" t="s">
        <v>1025</v>
      </c>
      <c r="D2233" s="348" t="s">
        <v>3824</v>
      </c>
      <c r="E2233" s="413">
        <v>20664</v>
      </c>
      <c r="F2233" s="740" t="s">
        <v>3662</v>
      </c>
      <c r="G2233" s="739" t="s">
        <v>3301</v>
      </c>
      <c r="H2233" s="739" t="s">
        <v>3030</v>
      </c>
      <c r="I2233" s="316"/>
      <c r="J2233" s="316"/>
    </row>
    <row r="2234" spans="1:10" s="333" customFormat="1" ht="24" x14ac:dyDescent="0.25">
      <c r="A2234" s="350" t="s">
        <v>10032</v>
      </c>
      <c r="B2234" s="317" t="s">
        <v>891</v>
      </c>
      <c r="C2234" s="317" t="s">
        <v>1025</v>
      </c>
      <c r="D2234" s="348"/>
      <c r="E2234" s="413">
        <v>134550</v>
      </c>
      <c r="F2234" s="740" t="s">
        <v>3743</v>
      </c>
      <c r="G2234" s="739" t="s">
        <v>3301</v>
      </c>
      <c r="H2234" s="739" t="s">
        <v>3030</v>
      </c>
      <c r="I2234" s="316"/>
      <c r="J2234" s="316"/>
    </row>
    <row r="2235" spans="1:10" s="333" customFormat="1" ht="24" x14ac:dyDescent="0.25">
      <c r="A2235" s="350" t="s">
        <v>10031</v>
      </c>
      <c r="B2235" s="317" t="s">
        <v>1539</v>
      </c>
      <c r="C2235" s="317" t="s">
        <v>1025</v>
      </c>
      <c r="D2235" s="348" t="s">
        <v>10030</v>
      </c>
      <c r="E2235" s="413">
        <v>21559.26</v>
      </c>
      <c r="F2235" s="740" t="s">
        <v>3662</v>
      </c>
      <c r="G2235" s="739" t="s">
        <v>3301</v>
      </c>
      <c r="H2235" s="739" t="s">
        <v>3030</v>
      </c>
      <c r="I2235" s="316"/>
      <c r="J2235" s="316"/>
    </row>
    <row r="2236" spans="1:10" s="333" customFormat="1" ht="24" x14ac:dyDescent="0.25">
      <c r="A2236" s="350" t="s">
        <v>1549</v>
      </c>
      <c r="B2236" s="317" t="s">
        <v>886</v>
      </c>
      <c r="C2236" s="317" t="s">
        <v>1025</v>
      </c>
      <c r="D2236" s="348"/>
      <c r="E2236" s="413">
        <v>781234</v>
      </c>
      <c r="F2236" s="740" t="s">
        <v>3882</v>
      </c>
      <c r="G2236" s="739" t="s">
        <v>3301</v>
      </c>
      <c r="H2236" s="739" t="s">
        <v>9677</v>
      </c>
      <c r="I2236" s="316"/>
      <c r="J2236" s="316"/>
    </row>
    <row r="2237" spans="1:10" s="333" customFormat="1" x14ac:dyDescent="0.25">
      <c r="A2237" s="350" t="s">
        <v>10029</v>
      </c>
      <c r="B2237" s="317" t="s">
        <v>1539</v>
      </c>
      <c r="C2237" s="317" t="s">
        <v>1025</v>
      </c>
      <c r="D2237" s="348" t="s">
        <v>3537</v>
      </c>
      <c r="E2237" s="413">
        <v>31506</v>
      </c>
      <c r="F2237" s="740" t="s">
        <v>10028</v>
      </c>
      <c r="G2237" s="739" t="s">
        <v>3301</v>
      </c>
      <c r="H2237" s="739" t="s">
        <v>9677</v>
      </c>
      <c r="I2237" s="316"/>
      <c r="J2237" s="316"/>
    </row>
    <row r="2238" spans="1:10" s="333" customFormat="1" ht="24" x14ac:dyDescent="0.25">
      <c r="A2238" s="350" t="s">
        <v>10027</v>
      </c>
      <c r="B2238" s="317" t="s">
        <v>1543</v>
      </c>
      <c r="C2238" s="317" t="s">
        <v>1025</v>
      </c>
      <c r="D2238" s="348"/>
      <c r="E2238" s="413">
        <v>37914.75</v>
      </c>
      <c r="F2238" s="740" t="s">
        <v>10026</v>
      </c>
      <c r="G2238" s="739" t="s">
        <v>3301</v>
      </c>
      <c r="H2238" s="739" t="s">
        <v>9677</v>
      </c>
      <c r="I2238" s="316"/>
      <c r="J2238" s="316"/>
    </row>
    <row r="2239" spans="1:10" s="333" customFormat="1" ht="24" x14ac:dyDescent="0.25">
      <c r="A2239" s="350" t="s">
        <v>1549</v>
      </c>
      <c r="B2239" s="317" t="s">
        <v>886</v>
      </c>
      <c r="C2239" s="317" t="s">
        <v>1025</v>
      </c>
      <c r="D2239" s="348"/>
      <c r="E2239" s="413">
        <v>918460.76</v>
      </c>
      <c r="F2239" s="740" t="s">
        <v>3880</v>
      </c>
      <c r="G2239" s="739" t="s">
        <v>3301</v>
      </c>
      <c r="H2239" s="739" t="s">
        <v>9673</v>
      </c>
      <c r="I2239" s="316"/>
      <c r="J2239" s="316"/>
    </row>
    <row r="2240" spans="1:10" s="333" customFormat="1" ht="24" x14ac:dyDescent="0.25">
      <c r="A2240" s="350" t="s">
        <v>10025</v>
      </c>
      <c r="B2240" s="317" t="s">
        <v>1539</v>
      </c>
      <c r="C2240" s="317" t="s">
        <v>1025</v>
      </c>
      <c r="D2240" s="348" t="s">
        <v>10024</v>
      </c>
      <c r="E2240" s="413">
        <v>25262</v>
      </c>
      <c r="F2240" s="740" t="s">
        <v>3662</v>
      </c>
      <c r="G2240" s="739" t="s">
        <v>3301</v>
      </c>
      <c r="H2240" s="739" t="s">
        <v>10020</v>
      </c>
      <c r="I2240" s="316"/>
      <c r="J2240" s="316"/>
    </row>
    <row r="2241" spans="1:10" s="333" customFormat="1" ht="24" x14ac:dyDescent="0.25">
      <c r="A2241" s="350" t="s">
        <v>10023</v>
      </c>
      <c r="B2241" s="317" t="s">
        <v>1539</v>
      </c>
      <c r="C2241" s="317" t="s">
        <v>1025</v>
      </c>
      <c r="D2241" s="348" t="s">
        <v>10022</v>
      </c>
      <c r="E2241" s="413">
        <v>27384</v>
      </c>
      <c r="F2241" s="740" t="s">
        <v>3662</v>
      </c>
      <c r="G2241" s="739" t="s">
        <v>3301</v>
      </c>
      <c r="H2241" s="739" t="s">
        <v>10020</v>
      </c>
      <c r="I2241" s="316"/>
      <c r="J2241" s="316"/>
    </row>
    <row r="2242" spans="1:10" s="333" customFormat="1" ht="24" x14ac:dyDescent="0.25">
      <c r="A2242" s="350" t="s">
        <v>10021</v>
      </c>
      <c r="B2242" s="317" t="s">
        <v>891</v>
      </c>
      <c r="C2242" s="317" t="s">
        <v>1025</v>
      </c>
      <c r="D2242" s="348"/>
      <c r="E2242" s="413">
        <v>178695</v>
      </c>
      <c r="F2242" s="740" t="s">
        <v>3880</v>
      </c>
      <c r="G2242" s="739" t="s">
        <v>3301</v>
      </c>
      <c r="H2242" s="739" t="s">
        <v>10020</v>
      </c>
      <c r="I2242" s="316"/>
      <c r="J2242" s="316"/>
    </row>
    <row r="2243" spans="1:10" s="333" customFormat="1" ht="24" x14ac:dyDescent="0.25">
      <c r="A2243" s="350" t="s">
        <v>10016</v>
      </c>
      <c r="B2243" s="317" t="s">
        <v>891</v>
      </c>
      <c r="C2243" s="317" t="s">
        <v>1025</v>
      </c>
      <c r="D2243" s="348"/>
      <c r="E2243" s="413">
        <v>51060</v>
      </c>
      <c r="F2243" s="740" t="s">
        <v>3827</v>
      </c>
      <c r="G2243" s="739" t="s">
        <v>3301</v>
      </c>
      <c r="H2243" s="739" t="s">
        <v>8941</v>
      </c>
      <c r="I2243" s="316"/>
      <c r="J2243" s="316"/>
    </row>
    <row r="2244" spans="1:10" s="333" customFormat="1" ht="24" x14ac:dyDescent="0.25">
      <c r="A2244" s="350" t="s">
        <v>10019</v>
      </c>
      <c r="B2244" s="317" t="s">
        <v>891</v>
      </c>
      <c r="C2244" s="317" t="s">
        <v>1025</v>
      </c>
      <c r="D2244" s="348"/>
      <c r="E2244" s="413">
        <v>60036.15</v>
      </c>
      <c r="F2244" s="740" t="s">
        <v>3880</v>
      </c>
      <c r="G2244" s="739" t="s">
        <v>3301</v>
      </c>
      <c r="H2244" s="739" t="s">
        <v>9353</v>
      </c>
      <c r="I2244" s="316"/>
      <c r="J2244" s="316"/>
    </row>
    <row r="2245" spans="1:10" s="333" customFormat="1" ht="24" x14ac:dyDescent="0.25">
      <c r="A2245" s="350" t="s">
        <v>10018</v>
      </c>
      <c r="B2245" s="317" t="s">
        <v>1539</v>
      </c>
      <c r="C2245" s="317" t="s">
        <v>1025</v>
      </c>
      <c r="D2245" s="348" t="s">
        <v>9668</v>
      </c>
      <c r="E2245" s="413">
        <v>28841.05</v>
      </c>
      <c r="F2245" s="740" t="s">
        <v>3856</v>
      </c>
      <c r="G2245" s="739" t="s">
        <v>3301</v>
      </c>
      <c r="H2245" s="739" t="s">
        <v>8936</v>
      </c>
      <c r="I2245" s="316"/>
      <c r="J2245" s="316"/>
    </row>
    <row r="2246" spans="1:10" s="333" customFormat="1" ht="36" x14ac:dyDescent="0.25">
      <c r="A2246" s="350" t="s">
        <v>1548</v>
      </c>
      <c r="B2246" s="317" t="s">
        <v>886</v>
      </c>
      <c r="C2246" s="317" t="s">
        <v>1025</v>
      </c>
      <c r="D2246" s="348"/>
      <c r="E2246" s="413">
        <v>487494</v>
      </c>
      <c r="F2246" s="740" t="s">
        <v>10017</v>
      </c>
      <c r="G2246" s="739" t="s">
        <v>3301</v>
      </c>
      <c r="H2246" s="739" t="s">
        <v>8936</v>
      </c>
      <c r="I2246" s="316"/>
      <c r="J2246" s="316"/>
    </row>
    <row r="2247" spans="1:10" s="333" customFormat="1" ht="24" x14ac:dyDescent="0.25">
      <c r="A2247" s="350" t="s">
        <v>10016</v>
      </c>
      <c r="B2247" s="317" t="s">
        <v>891</v>
      </c>
      <c r="C2247" s="317" t="s">
        <v>1025</v>
      </c>
      <c r="D2247" s="348"/>
      <c r="E2247" s="413">
        <v>190105</v>
      </c>
      <c r="F2247" s="740" t="s">
        <v>3820</v>
      </c>
      <c r="G2247" s="739" t="s">
        <v>3301</v>
      </c>
      <c r="H2247" s="739" t="s">
        <v>9494</v>
      </c>
      <c r="I2247" s="316"/>
      <c r="J2247" s="316"/>
    </row>
    <row r="2248" spans="1:10" s="333" customFormat="1" x14ac:dyDescent="0.25">
      <c r="A2248" s="350" t="s">
        <v>10015</v>
      </c>
      <c r="B2248" s="317" t="s">
        <v>1539</v>
      </c>
      <c r="C2248" s="317" t="s">
        <v>1025</v>
      </c>
      <c r="D2248" s="348" t="s">
        <v>10014</v>
      </c>
      <c r="E2248" s="413">
        <v>19822.43</v>
      </c>
      <c r="F2248" s="740" t="s">
        <v>3662</v>
      </c>
      <c r="G2248" s="739" t="s">
        <v>3301</v>
      </c>
      <c r="H2248" s="739" t="s">
        <v>9089</v>
      </c>
      <c r="I2248" s="316"/>
      <c r="J2248" s="316"/>
    </row>
    <row r="2249" spans="1:10" s="333" customFormat="1" ht="24" x14ac:dyDescent="0.25">
      <c r="A2249" s="350" t="s">
        <v>10013</v>
      </c>
      <c r="B2249" s="317" t="s">
        <v>891</v>
      </c>
      <c r="C2249" s="317" t="s">
        <v>1025</v>
      </c>
      <c r="D2249" s="348"/>
      <c r="E2249" s="413">
        <v>291585.65999999997</v>
      </c>
      <c r="F2249" s="740" t="s">
        <v>3914</v>
      </c>
      <c r="G2249" s="739" t="s">
        <v>3301</v>
      </c>
      <c r="H2249" s="739" t="s">
        <v>9089</v>
      </c>
      <c r="I2249" s="316"/>
      <c r="J2249" s="316"/>
    </row>
    <row r="2250" spans="1:10" s="333" customFormat="1" ht="24" x14ac:dyDescent="0.25">
      <c r="A2250" s="350" t="s">
        <v>10012</v>
      </c>
      <c r="B2250" s="317" t="s">
        <v>891</v>
      </c>
      <c r="C2250" s="317" t="s">
        <v>1025</v>
      </c>
      <c r="D2250" s="348"/>
      <c r="E2250" s="413">
        <v>75400</v>
      </c>
      <c r="F2250" s="740" t="s">
        <v>3882</v>
      </c>
      <c r="G2250" s="739" t="s">
        <v>3301</v>
      </c>
      <c r="H2250" s="739" t="s">
        <v>10011</v>
      </c>
      <c r="I2250" s="316"/>
      <c r="J2250" s="316"/>
    </row>
    <row r="2251" spans="1:10" s="333" customFormat="1" x14ac:dyDescent="0.25">
      <c r="A2251" s="350" t="s">
        <v>10010</v>
      </c>
      <c r="B2251" s="317" t="s">
        <v>1539</v>
      </c>
      <c r="C2251" s="317" t="s">
        <v>1025</v>
      </c>
      <c r="D2251" s="348" t="s">
        <v>10009</v>
      </c>
      <c r="E2251" s="413">
        <v>21157.4</v>
      </c>
      <c r="F2251" s="740" t="s">
        <v>10008</v>
      </c>
      <c r="G2251" s="739" t="s">
        <v>3301</v>
      </c>
      <c r="H2251" s="739" t="s">
        <v>9293</v>
      </c>
      <c r="I2251" s="316"/>
      <c r="J2251" s="316"/>
    </row>
    <row r="2252" spans="1:10" s="333" customFormat="1" ht="24" x14ac:dyDescent="0.25">
      <c r="A2252" s="350" t="s">
        <v>10007</v>
      </c>
      <c r="B2252" s="317" t="s">
        <v>891</v>
      </c>
      <c r="C2252" s="317" t="s">
        <v>1025</v>
      </c>
      <c r="D2252" s="348"/>
      <c r="E2252" s="413">
        <v>98736.6</v>
      </c>
      <c r="F2252" s="740" t="s">
        <v>10006</v>
      </c>
      <c r="G2252" s="739" t="s">
        <v>3301</v>
      </c>
      <c r="H2252" s="739" t="s">
        <v>10005</v>
      </c>
      <c r="I2252" s="316"/>
      <c r="J2252" s="316"/>
    </row>
    <row r="2253" spans="1:10" s="333" customFormat="1" ht="24" x14ac:dyDescent="0.25">
      <c r="A2253" s="350" t="s">
        <v>10004</v>
      </c>
      <c r="B2253" s="317" t="s">
        <v>1539</v>
      </c>
      <c r="C2253" s="317" t="s">
        <v>1025</v>
      </c>
      <c r="D2253" s="348" t="s">
        <v>10003</v>
      </c>
      <c r="E2253" s="413">
        <v>18144</v>
      </c>
      <c r="F2253" s="740" t="s">
        <v>10002</v>
      </c>
      <c r="G2253" s="739" t="s">
        <v>3301</v>
      </c>
      <c r="H2253" s="739" t="s">
        <v>3142</v>
      </c>
      <c r="I2253" s="316"/>
      <c r="J2253" s="316"/>
    </row>
    <row r="2254" spans="1:10" s="333" customFormat="1" ht="24" x14ac:dyDescent="0.25">
      <c r="A2254" s="350" t="s">
        <v>10001</v>
      </c>
      <c r="B2254" s="317" t="s">
        <v>891</v>
      </c>
      <c r="C2254" s="317" t="s">
        <v>1025</v>
      </c>
      <c r="D2254" s="348"/>
      <c r="E2254" s="413">
        <v>56358</v>
      </c>
      <c r="F2254" s="740" t="s">
        <v>10000</v>
      </c>
      <c r="G2254" s="739" t="s">
        <v>3301</v>
      </c>
      <c r="H2254" s="739" t="s">
        <v>3142</v>
      </c>
      <c r="I2254" s="316"/>
      <c r="J2254" s="316"/>
    </row>
    <row r="2255" spans="1:10" s="333" customFormat="1" ht="24" x14ac:dyDescent="0.25">
      <c r="A2255" s="350" t="s">
        <v>9999</v>
      </c>
      <c r="B2255" s="317" t="s">
        <v>891</v>
      </c>
      <c r="C2255" s="317" t="s">
        <v>1025</v>
      </c>
      <c r="D2255" s="348"/>
      <c r="E2255" s="413">
        <v>48599.999971999998</v>
      </c>
      <c r="F2255" s="740" t="s">
        <v>3880</v>
      </c>
      <c r="G2255" s="739" t="s">
        <v>3301</v>
      </c>
      <c r="H2255" s="739" t="s">
        <v>8994</v>
      </c>
      <c r="I2255" s="316"/>
      <c r="J2255" s="316"/>
    </row>
    <row r="2256" spans="1:10" s="333" customFormat="1" x14ac:dyDescent="0.25">
      <c r="A2256" s="350" t="s">
        <v>9998</v>
      </c>
      <c r="B2256" s="317" t="s">
        <v>1539</v>
      </c>
      <c r="C2256" s="317" t="s">
        <v>1025</v>
      </c>
      <c r="D2256" s="348" t="s">
        <v>9997</v>
      </c>
      <c r="E2256" s="413">
        <v>28047.42</v>
      </c>
      <c r="F2256" s="740" t="s">
        <v>9996</v>
      </c>
      <c r="G2256" s="739" t="s">
        <v>3301</v>
      </c>
      <c r="H2256" s="739" t="s">
        <v>9211</v>
      </c>
      <c r="I2256" s="316"/>
      <c r="J2256" s="316"/>
    </row>
    <row r="2257" spans="1:10" s="333" customFormat="1" ht="24" x14ac:dyDescent="0.25">
      <c r="A2257" s="350" t="s">
        <v>9995</v>
      </c>
      <c r="B2257" s="317" t="s">
        <v>891</v>
      </c>
      <c r="C2257" s="317" t="s">
        <v>1025</v>
      </c>
      <c r="D2257" s="348"/>
      <c r="E2257" s="413">
        <v>49004.999983000002</v>
      </c>
      <c r="F2257" s="740" t="s">
        <v>9508</v>
      </c>
      <c r="G2257" s="739" t="s">
        <v>3301</v>
      </c>
      <c r="H2257" s="739" t="s">
        <v>9211</v>
      </c>
      <c r="I2257" s="316"/>
      <c r="J2257" s="316"/>
    </row>
    <row r="2258" spans="1:10" s="333" customFormat="1" ht="24" x14ac:dyDescent="0.25">
      <c r="A2258" s="350" t="s">
        <v>9993</v>
      </c>
      <c r="B2258" s="317" t="s">
        <v>891</v>
      </c>
      <c r="C2258" s="317" t="s">
        <v>1025</v>
      </c>
      <c r="D2258" s="348"/>
      <c r="E2258" s="413">
        <v>46927.959997999998</v>
      </c>
      <c r="F2258" s="740" t="s">
        <v>9986</v>
      </c>
      <c r="G2258" s="739" t="s">
        <v>3301</v>
      </c>
      <c r="H2258" s="739" t="s">
        <v>9211</v>
      </c>
      <c r="I2258" s="316"/>
      <c r="J2258" s="316"/>
    </row>
    <row r="2259" spans="1:10" s="333" customFormat="1" ht="24" x14ac:dyDescent="0.25">
      <c r="A2259" s="350" t="s">
        <v>9994</v>
      </c>
      <c r="B2259" s="317" t="s">
        <v>1536</v>
      </c>
      <c r="C2259" s="317" t="s">
        <v>1025</v>
      </c>
      <c r="D2259" s="348"/>
      <c r="E2259" s="413">
        <v>66615.438999999998</v>
      </c>
      <c r="F2259" s="740" t="s">
        <v>3854</v>
      </c>
      <c r="G2259" s="739" t="s">
        <v>3301</v>
      </c>
      <c r="H2259" s="739" t="s">
        <v>9211</v>
      </c>
      <c r="I2259" s="316"/>
      <c r="J2259" s="316"/>
    </row>
    <row r="2260" spans="1:10" s="333" customFormat="1" x14ac:dyDescent="0.25">
      <c r="A2260" s="350" t="s">
        <v>9993</v>
      </c>
      <c r="B2260" s="317" t="s">
        <v>1539</v>
      </c>
      <c r="C2260" s="317" t="s">
        <v>1025</v>
      </c>
      <c r="D2260" s="348" t="s">
        <v>9992</v>
      </c>
      <c r="E2260" s="413">
        <v>22325.47</v>
      </c>
      <c r="F2260" s="740" t="s">
        <v>9986</v>
      </c>
      <c r="G2260" s="739" t="s">
        <v>3301</v>
      </c>
      <c r="H2260" s="739" t="s">
        <v>9211</v>
      </c>
      <c r="I2260" s="316"/>
      <c r="J2260" s="316"/>
    </row>
    <row r="2261" spans="1:10" s="333" customFormat="1" ht="24" x14ac:dyDescent="0.25">
      <c r="A2261" s="350" t="s">
        <v>9991</v>
      </c>
      <c r="B2261" s="317" t="s">
        <v>1539</v>
      </c>
      <c r="C2261" s="317" t="s">
        <v>1025</v>
      </c>
      <c r="D2261" s="348" t="s">
        <v>9990</v>
      </c>
      <c r="E2261" s="413">
        <v>25311.59</v>
      </c>
      <c r="F2261" s="740" t="s">
        <v>9989</v>
      </c>
      <c r="G2261" s="739" t="s">
        <v>3301</v>
      </c>
      <c r="H2261" s="739" t="s">
        <v>9211</v>
      </c>
      <c r="I2261" s="316"/>
      <c r="J2261" s="316"/>
    </row>
    <row r="2262" spans="1:10" s="333" customFormat="1" x14ac:dyDescent="0.25">
      <c r="A2262" s="350" t="s">
        <v>9988</v>
      </c>
      <c r="B2262" s="317" t="s">
        <v>1539</v>
      </c>
      <c r="C2262" s="317" t="s">
        <v>1025</v>
      </c>
      <c r="D2262" s="348" t="s">
        <v>9987</v>
      </c>
      <c r="E2262" s="413">
        <v>22460.580000999998</v>
      </c>
      <c r="F2262" s="740" t="s">
        <v>9986</v>
      </c>
      <c r="G2262" s="739" t="s">
        <v>3301</v>
      </c>
      <c r="H2262" s="739" t="s">
        <v>9211</v>
      </c>
      <c r="I2262" s="316"/>
      <c r="J2262" s="316"/>
    </row>
    <row r="2263" spans="1:10" s="333" customFormat="1" ht="24" x14ac:dyDescent="0.25">
      <c r="A2263" s="350" t="s">
        <v>9985</v>
      </c>
      <c r="B2263" s="317" t="s">
        <v>1539</v>
      </c>
      <c r="C2263" s="317" t="s">
        <v>1025</v>
      </c>
      <c r="D2263" s="348" t="s">
        <v>9984</v>
      </c>
      <c r="E2263" s="413">
        <v>24438.959999999999</v>
      </c>
      <c r="F2263" s="740" t="s">
        <v>9983</v>
      </c>
      <c r="G2263" s="739" t="s">
        <v>3301</v>
      </c>
      <c r="H2263" s="739" t="s">
        <v>9417</v>
      </c>
      <c r="I2263" s="316"/>
      <c r="J2263" s="316"/>
    </row>
    <row r="2264" spans="1:10" s="333" customFormat="1" x14ac:dyDescent="0.25">
      <c r="A2264" s="350" t="s">
        <v>9982</v>
      </c>
      <c r="B2264" s="317" t="s">
        <v>1539</v>
      </c>
      <c r="C2264" s="317" t="s">
        <v>1025</v>
      </c>
      <c r="D2264" s="348" t="s">
        <v>9981</v>
      </c>
      <c r="E2264" s="413">
        <v>19576.080000000002</v>
      </c>
      <c r="F2264" s="740" t="s">
        <v>3662</v>
      </c>
      <c r="G2264" s="739" t="s">
        <v>3301</v>
      </c>
      <c r="H2264" s="739" t="s">
        <v>9417</v>
      </c>
      <c r="I2264" s="316"/>
      <c r="J2264" s="316"/>
    </row>
    <row r="2265" spans="1:10" s="333" customFormat="1" ht="24" x14ac:dyDescent="0.25">
      <c r="A2265" s="350" t="s">
        <v>9980</v>
      </c>
      <c r="B2265" s="317" t="s">
        <v>891</v>
      </c>
      <c r="C2265" s="317" t="s">
        <v>1025</v>
      </c>
      <c r="D2265" s="348"/>
      <c r="E2265" s="413">
        <v>47435</v>
      </c>
      <c r="F2265" s="740" t="s">
        <v>3678</v>
      </c>
      <c r="G2265" s="739" t="s">
        <v>3301</v>
      </c>
      <c r="H2265" s="739" t="s">
        <v>8514</v>
      </c>
      <c r="I2265" s="316"/>
      <c r="J2265" s="316"/>
    </row>
    <row r="2266" spans="1:10" s="333" customFormat="1" ht="24" x14ac:dyDescent="0.25">
      <c r="A2266" s="350" t="s">
        <v>9979</v>
      </c>
      <c r="B2266" s="317" t="s">
        <v>891</v>
      </c>
      <c r="C2266" s="317" t="s">
        <v>1025</v>
      </c>
      <c r="D2266" s="348"/>
      <c r="E2266" s="413">
        <v>70560</v>
      </c>
      <c r="F2266" s="740" t="s">
        <v>3662</v>
      </c>
      <c r="G2266" s="739" t="s">
        <v>3301</v>
      </c>
      <c r="H2266" s="739" t="s">
        <v>9978</v>
      </c>
      <c r="I2266" s="316"/>
      <c r="J2266" s="316"/>
    </row>
    <row r="2267" spans="1:10" s="333" customFormat="1" ht="24" x14ac:dyDescent="0.25">
      <c r="A2267" s="350" t="s">
        <v>1547</v>
      </c>
      <c r="B2267" s="317" t="s">
        <v>891</v>
      </c>
      <c r="C2267" s="317" t="s">
        <v>1025</v>
      </c>
      <c r="D2267" s="348"/>
      <c r="E2267" s="413">
        <v>228800</v>
      </c>
      <c r="F2267" s="740" t="s">
        <v>9847</v>
      </c>
      <c r="G2267" s="739" t="s">
        <v>3301</v>
      </c>
      <c r="H2267" s="739" t="s">
        <v>9646</v>
      </c>
      <c r="I2267" s="316"/>
      <c r="J2267" s="316"/>
    </row>
    <row r="2268" spans="1:10" s="333" customFormat="1" x14ac:dyDescent="0.25">
      <c r="A2268" s="350" t="s">
        <v>9977</v>
      </c>
      <c r="B2268" s="317" t="s">
        <v>1539</v>
      </c>
      <c r="C2268" s="317" t="s">
        <v>1025</v>
      </c>
      <c r="D2268" s="348" t="s">
        <v>9976</v>
      </c>
      <c r="E2268" s="413">
        <v>35168</v>
      </c>
      <c r="F2268" s="740" t="s">
        <v>3678</v>
      </c>
      <c r="G2268" s="739" t="s">
        <v>3301</v>
      </c>
      <c r="H2268" s="739" t="s">
        <v>9413</v>
      </c>
      <c r="I2268" s="316"/>
      <c r="J2268" s="316"/>
    </row>
    <row r="2269" spans="1:10" s="333" customFormat="1" ht="24" x14ac:dyDescent="0.25">
      <c r="A2269" s="350" t="s">
        <v>9975</v>
      </c>
      <c r="B2269" s="317" t="s">
        <v>891</v>
      </c>
      <c r="C2269" s="317" t="s">
        <v>1025</v>
      </c>
      <c r="D2269" s="348"/>
      <c r="E2269" s="413">
        <v>137760</v>
      </c>
      <c r="F2269" s="740" t="s">
        <v>3662</v>
      </c>
      <c r="G2269" s="739" t="s">
        <v>3301</v>
      </c>
      <c r="H2269" s="739" t="s">
        <v>9413</v>
      </c>
      <c r="I2269" s="316"/>
      <c r="J2269" s="316"/>
    </row>
    <row r="2270" spans="1:10" s="333" customFormat="1" ht="24" x14ac:dyDescent="0.25">
      <c r="A2270" s="350" t="s">
        <v>9974</v>
      </c>
      <c r="B2270" s="317" t="s">
        <v>891</v>
      </c>
      <c r="C2270" s="317" t="s">
        <v>1025</v>
      </c>
      <c r="D2270" s="348"/>
      <c r="E2270" s="413">
        <v>77482</v>
      </c>
      <c r="F2270" s="740" t="s">
        <v>3678</v>
      </c>
      <c r="G2270" s="739" t="s">
        <v>3301</v>
      </c>
      <c r="H2270" s="739" t="s">
        <v>9413</v>
      </c>
      <c r="I2270" s="316"/>
      <c r="J2270" s="316"/>
    </row>
    <row r="2271" spans="1:10" s="333" customFormat="1" ht="24" x14ac:dyDescent="0.25">
      <c r="A2271" s="350" t="s">
        <v>9973</v>
      </c>
      <c r="B2271" s="317" t="s">
        <v>1539</v>
      </c>
      <c r="C2271" s="317" t="s">
        <v>1025</v>
      </c>
      <c r="D2271" s="348" t="s">
        <v>9972</v>
      </c>
      <c r="E2271" s="413">
        <v>31185</v>
      </c>
      <c r="F2271" s="740" t="s">
        <v>3678</v>
      </c>
      <c r="G2271" s="739" t="s">
        <v>3301</v>
      </c>
      <c r="H2271" s="739" t="s">
        <v>9413</v>
      </c>
      <c r="I2271" s="316"/>
      <c r="J2271" s="316"/>
    </row>
    <row r="2272" spans="1:10" s="333" customFormat="1" x14ac:dyDescent="0.25">
      <c r="A2272" s="350" t="s">
        <v>9971</v>
      </c>
      <c r="B2272" s="317" t="s">
        <v>1539</v>
      </c>
      <c r="C2272" s="317" t="s">
        <v>1025</v>
      </c>
      <c r="D2272" s="348" t="s">
        <v>9970</v>
      </c>
      <c r="E2272" s="413">
        <v>30796</v>
      </c>
      <c r="F2272" s="740" t="s">
        <v>3678</v>
      </c>
      <c r="G2272" s="739" t="s">
        <v>3301</v>
      </c>
      <c r="H2272" s="739" t="s">
        <v>9969</v>
      </c>
      <c r="I2272" s="316"/>
      <c r="J2272" s="316"/>
    </row>
    <row r="2273" spans="1:10" s="333" customFormat="1" ht="24" x14ac:dyDescent="0.25">
      <c r="A2273" s="350" t="s">
        <v>9968</v>
      </c>
      <c r="B2273" s="317" t="s">
        <v>1539</v>
      </c>
      <c r="C2273" s="317" t="s">
        <v>1025</v>
      </c>
      <c r="D2273" s="348" t="s">
        <v>9967</v>
      </c>
      <c r="E2273" s="413">
        <v>30000</v>
      </c>
      <c r="F2273" s="740" t="s">
        <v>9966</v>
      </c>
      <c r="G2273" s="739" t="s">
        <v>3301</v>
      </c>
      <c r="H2273" s="739" t="s">
        <v>8903</v>
      </c>
      <c r="I2273" s="316"/>
      <c r="J2273" s="316"/>
    </row>
    <row r="2274" spans="1:10" s="333" customFormat="1" ht="24" x14ac:dyDescent="0.25">
      <c r="A2274" s="350" t="s">
        <v>9965</v>
      </c>
      <c r="B2274" s="317" t="s">
        <v>1539</v>
      </c>
      <c r="C2274" s="317" t="s">
        <v>1025</v>
      </c>
      <c r="D2274" s="348" t="s">
        <v>9302</v>
      </c>
      <c r="E2274" s="413">
        <v>27835.1024</v>
      </c>
      <c r="F2274" s="740" t="s">
        <v>9964</v>
      </c>
      <c r="G2274" s="739" t="s">
        <v>3301</v>
      </c>
      <c r="H2274" s="739" t="s">
        <v>8903</v>
      </c>
      <c r="I2274" s="316"/>
      <c r="J2274" s="316"/>
    </row>
    <row r="2275" spans="1:10" s="333" customFormat="1" x14ac:dyDescent="0.25">
      <c r="A2275" s="350" t="s">
        <v>9963</v>
      </c>
      <c r="B2275" s="317" t="s">
        <v>1539</v>
      </c>
      <c r="C2275" s="317" t="s">
        <v>1025</v>
      </c>
      <c r="D2275" s="348" t="s">
        <v>3480</v>
      </c>
      <c r="E2275" s="413">
        <v>25010.080000000002</v>
      </c>
      <c r="F2275" s="740" t="s">
        <v>3662</v>
      </c>
      <c r="G2275" s="739" t="s">
        <v>3301</v>
      </c>
      <c r="H2275" s="739" t="s">
        <v>9962</v>
      </c>
      <c r="I2275" s="316"/>
      <c r="J2275" s="316"/>
    </row>
    <row r="2276" spans="1:10" s="333" customFormat="1" ht="24" x14ac:dyDescent="0.25">
      <c r="A2276" s="350" t="s">
        <v>9961</v>
      </c>
      <c r="B2276" s="317" t="s">
        <v>1539</v>
      </c>
      <c r="C2276" s="317" t="s">
        <v>1025</v>
      </c>
      <c r="D2276" s="348" t="s">
        <v>9484</v>
      </c>
      <c r="E2276" s="413">
        <v>20300</v>
      </c>
      <c r="F2276" s="740" t="s">
        <v>9960</v>
      </c>
      <c r="G2276" s="739" t="s">
        <v>3301</v>
      </c>
      <c r="H2276" s="739" t="s">
        <v>9959</v>
      </c>
      <c r="I2276" s="316"/>
      <c r="J2276" s="316"/>
    </row>
    <row r="2277" spans="1:10" s="333" customFormat="1" ht="24" x14ac:dyDescent="0.25">
      <c r="A2277" s="350" t="s">
        <v>9958</v>
      </c>
      <c r="B2277" s="317" t="s">
        <v>1539</v>
      </c>
      <c r="C2277" s="317" t="s">
        <v>1025</v>
      </c>
      <c r="D2277" s="348" t="s">
        <v>9957</v>
      </c>
      <c r="E2277" s="413">
        <v>35698.800000000003</v>
      </c>
      <c r="F2277" s="740" t="s">
        <v>3714</v>
      </c>
      <c r="G2277" s="739" t="s">
        <v>3301</v>
      </c>
      <c r="H2277" s="739" t="s">
        <v>8518</v>
      </c>
      <c r="I2277" s="316"/>
      <c r="J2277" s="316"/>
    </row>
    <row r="2278" spans="1:10" s="333" customFormat="1" x14ac:dyDescent="0.25">
      <c r="A2278" s="350" t="s">
        <v>9956</v>
      </c>
      <c r="B2278" s="317" t="s">
        <v>1539</v>
      </c>
      <c r="C2278" s="317" t="s">
        <v>1025</v>
      </c>
      <c r="D2278" s="348" t="s">
        <v>9955</v>
      </c>
      <c r="E2278" s="413">
        <v>35150</v>
      </c>
      <c r="F2278" s="740" t="s">
        <v>3662</v>
      </c>
      <c r="G2278" s="739" t="s">
        <v>3301</v>
      </c>
      <c r="H2278" s="739" t="s">
        <v>9954</v>
      </c>
      <c r="I2278" s="316"/>
      <c r="J2278" s="316"/>
    </row>
    <row r="2279" spans="1:10" s="333" customFormat="1" ht="24" x14ac:dyDescent="0.25">
      <c r="A2279" s="350" t="s">
        <v>9953</v>
      </c>
      <c r="B2279" s="317" t="s">
        <v>891</v>
      </c>
      <c r="C2279" s="317" t="s">
        <v>1025</v>
      </c>
      <c r="D2279" s="348"/>
      <c r="E2279" s="413">
        <v>93631</v>
      </c>
      <c r="F2279" s="740" t="s">
        <v>9952</v>
      </c>
      <c r="G2279" s="739" t="s">
        <v>3301</v>
      </c>
      <c r="H2279" s="739" t="s">
        <v>8940</v>
      </c>
      <c r="I2279" s="316"/>
      <c r="J2279" s="316"/>
    </row>
    <row r="2280" spans="1:10" s="333" customFormat="1" ht="24" x14ac:dyDescent="0.25">
      <c r="A2280" s="350" t="s">
        <v>9951</v>
      </c>
      <c r="B2280" s="317" t="s">
        <v>1536</v>
      </c>
      <c r="C2280" s="317" t="s">
        <v>1025</v>
      </c>
      <c r="D2280" s="348"/>
      <c r="E2280" s="413">
        <v>99893.638300000006</v>
      </c>
      <c r="F2280" s="740" t="s">
        <v>9950</v>
      </c>
      <c r="G2280" s="739" t="s">
        <v>3301</v>
      </c>
      <c r="H2280" s="739" t="s">
        <v>8794</v>
      </c>
      <c r="I2280" s="316"/>
      <c r="J2280" s="316"/>
    </row>
    <row r="2281" spans="1:10" s="333" customFormat="1" x14ac:dyDescent="0.25">
      <c r="A2281" s="350" t="s">
        <v>9949</v>
      </c>
      <c r="B2281" s="317" t="s">
        <v>1539</v>
      </c>
      <c r="C2281" s="317" t="s">
        <v>1025</v>
      </c>
      <c r="D2281" s="348" t="s">
        <v>9948</v>
      </c>
      <c r="E2281" s="413">
        <v>23039.8</v>
      </c>
      <c r="F2281" s="740" t="s">
        <v>3820</v>
      </c>
      <c r="G2281" s="739" t="s">
        <v>3301</v>
      </c>
      <c r="H2281" s="739" t="s">
        <v>9947</v>
      </c>
      <c r="I2281" s="316"/>
      <c r="J2281" s="316"/>
    </row>
    <row r="2282" spans="1:10" s="333" customFormat="1" ht="24" x14ac:dyDescent="0.25">
      <c r="A2282" s="350" t="s">
        <v>9946</v>
      </c>
      <c r="B2282" s="317" t="s">
        <v>1539</v>
      </c>
      <c r="C2282" s="317" t="s">
        <v>1025</v>
      </c>
      <c r="D2282" s="348" t="s">
        <v>9945</v>
      </c>
      <c r="E2282" s="413">
        <v>30977.539992000002</v>
      </c>
      <c r="F2282" s="740" t="s">
        <v>9944</v>
      </c>
      <c r="G2282" s="739" t="s">
        <v>3301</v>
      </c>
      <c r="H2282" s="739" t="s">
        <v>9621</v>
      </c>
      <c r="I2282" s="316"/>
      <c r="J2282" s="316"/>
    </row>
    <row r="2283" spans="1:10" s="333" customFormat="1" x14ac:dyDescent="0.25">
      <c r="A2283" s="350" t="s">
        <v>9943</v>
      </c>
      <c r="B2283" s="317" t="s">
        <v>1539</v>
      </c>
      <c r="C2283" s="317" t="s">
        <v>1025</v>
      </c>
      <c r="D2283" s="348" t="s">
        <v>3692</v>
      </c>
      <c r="E2283" s="413">
        <v>28500</v>
      </c>
      <c r="F2283" s="740" t="s">
        <v>3859</v>
      </c>
      <c r="G2283" s="739" t="s">
        <v>3301</v>
      </c>
      <c r="H2283" s="739" t="s">
        <v>9942</v>
      </c>
      <c r="I2283" s="316"/>
      <c r="J2283" s="316"/>
    </row>
    <row r="2284" spans="1:10" s="333" customFormat="1" ht="24" x14ac:dyDescent="0.25">
      <c r="A2284" s="350" t="s">
        <v>9941</v>
      </c>
      <c r="B2284" s="317" t="s">
        <v>1539</v>
      </c>
      <c r="C2284" s="317" t="s">
        <v>1025</v>
      </c>
      <c r="D2284" s="348" t="s">
        <v>3679</v>
      </c>
      <c r="E2284" s="413">
        <v>19656</v>
      </c>
      <c r="F2284" s="740" t="s">
        <v>3898</v>
      </c>
      <c r="G2284" s="739" t="s">
        <v>3301</v>
      </c>
      <c r="H2284" s="739" t="s">
        <v>9940</v>
      </c>
      <c r="I2284" s="316"/>
      <c r="J2284" s="316"/>
    </row>
    <row r="2285" spans="1:10" s="333" customFormat="1" ht="24" x14ac:dyDescent="0.25">
      <c r="A2285" s="350" t="s">
        <v>9939</v>
      </c>
      <c r="B2285" s="317" t="s">
        <v>1539</v>
      </c>
      <c r="C2285" s="317" t="s">
        <v>1025</v>
      </c>
      <c r="D2285" s="348" t="s">
        <v>9570</v>
      </c>
      <c r="E2285" s="413">
        <v>26562.46</v>
      </c>
      <c r="F2285" s="740" t="s">
        <v>3851</v>
      </c>
      <c r="G2285" s="739" t="s">
        <v>3301</v>
      </c>
      <c r="H2285" s="739" t="s">
        <v>9370</v>
      </c>
      <c r="I2285" s="316"/>
      <c r="J2285" s="316"/>
    </row>
    <row r="2286" spans="1:10" s="333" customFormat="1" x14ac:dyDescent="0.25">
      <c r="A2286" s="350" t="s">
        <v>9938</v>
      </c>
      <c r="B2286" s="317" t="s">
        <v>1539</v>
      </c>
      <c r="C2286" s="317" t="s">
        <v>1025</v>
      </c>
      <c r="D2286" s="348" t="s">
        <v>9937</v>
      </c>
      <c r="E2286" s="413">
        <v>31358</v>
      </c>
      <c r="F2286" s="740" t="s">
        <v>9936</v>
      </c>
      <c r="G2286" s="739" t="s">
        <v>3301</v>
      </c>
      <c r="H2286" s="739" t="s">
        <v>9935</v>
      </c>
      <c r="I2286" s="316"/>
      <c r="J2286" s="316"/>
    </row>
    <row r="2287" spans="1:10" s="333" customFormat="1" ht="24" x14ac:dyDescent="0.25">
      <c r="A2287" s="350" t="s">
        <v>9934</v>
      </c>
      <c r="B2287" s="317" t="s">
        <v>1539</v>
      </c>
      <c r="C2287" s="317" t="s">
        <v>1025</v>
      </c>
      <c r="D2287" s="348" t="s">
        <v>9933</v>
      </c>
      <c r="E2287" s="413">
        <v>24852</v>
      </c>
      <c r="F2287" s="740" t="s">
        <v>9932</v>
      </c>
      <c r="G2287" s="739" t="s">
        <v>3301</v>
      </c>
      <c r="H2287" s="739" t="s">
        <v>9054</v>
      </c>
      <c r="I2287" s="316"/>
      <c r="J2287" s="316"/>
    </row>
    <row r="2288" spans="1:10" s="333" customFormat="1" x14ac:dyDescent="0.25">
      <c r="A2288" s="350" t="s">
        <v>9931</v>
      </c>
      <c r="B2288" s="317" t="s">
        <v>1539</v>
      </c>
      <c r="C2288" s="317" t="s">
        <v>1025</v>
      </c>
      <c r="D2288" s="348" t="s">
        <v>9930</v>
      </c>
      <c r="E2288" s="413">
        <v>22681.464400000001</v>
      </c>
      <c r="F2288" s="740" t="s">
        <v>9807</v>
      </c>
      <c r="G2288" s="739" t="s">
        <v>3301</v>
      </c>
      <c r="H2288" s="739" t="s">
        <v>9928</v>
      </c>
      <c r="I2288" s="316"/>
      <c r="J2288" s="316"/>
    </row>
    <row r="2289" spans="1:10" s="333" customFormat="1" x14ac:dyDescent="0.25">
      <c r="A2289" s="350" t="s">
        <v>9929</v>
      </c>
      <c r="B2289" s="317" t="s">
        <v>1539</v>
      </c>
      <c r="C2289" s="317" t="s">
        <v>1025</v>
      </c>
      <c r="D2289" s="348" t="s">
        <v>9548</v>
      </c>
      <c r="E2289" s="413">
        <v>20928</v>
      </c>
      <c r="F2289" s="740" t="s">
        <v>3682</v>
      </c>
      <c r="G2289" s="739" t="s">
        <v>3301</v>
      </c>
      <c r="H2289" s="739" t="s">
        <v>9928</v>
      </c>
      <c r="I2289" s="316"/>
      <c r="J2289" s="316"/>
    </row>
    <row r="2290" spans="1:10" s="333" customFormat="1" ht="24" x14ac:dyDescent="0.25">
      <c r="A2290" s="350" t="s">
        <v>9927</v>
      </c>
      <c r="B2290" s="317" t="s">
        <v>891</v>
      </c>
      <c r="C2290" s="317" t="s">
        <v>1025</v>
      </c>
      <c r="D2290" s="348"/>
      <c r="E2290" s="413">
        <v>41709.999750000003</v>
      </c>
      <c r="F2290" s="740" t="s">
        <v>9926</v>
      </c>
      <c r="G2290" s="739" t="s">
        <v>3301</v>
      </c>
      <c r="H2290" s="739" t="s">
        <v>8815</v>
      </c>
      <c r="I2290" s="316"/>
      <c r="J2290" s="316"/>
    </row>
    <row r="2291" spans="1:10" s="333" customFormat="1" ht="24" x14ac:dyDescent="0.25">
      <c r="A2291" s="350" t="s">
        <v>9925</v>
      </c>
      <c r="B2291" s="317" t="s">
        <v>891</v>
      </c>
      <c r="C2291" s="317" t="s">
        <v>1025</v>
      </c>
      <c r="D2291" s="348"/>
      <c r="E2291" s="413">
        <v>88518.88</v>
      </c>
      <c r="F2291" s="740" t="s">
        <v>3616</v>
      </c>
      <c r="G2291" s="739" t="s">
        <v>3301</v>
      </c>
      <c r="H2291" s="739" t="s">
        <v>9920</v>
      </c>
      <c r="I2291" s="316"/>
      <c r="J2291" s="316"/>
    </row>
    <row r="2292" spans="1:10" s="333" customFormat="1" x14ac:dyDescent="0.25">
      <c r="A2292" s="350" t="s">
        <v>9924</v>
      </c>
      <c r="B2292" s="317" t="s">
        <v>1539</v>
      </c>
      <c r="C2292" s="317" t="s">
        <v>1025</v>
      </c>
      <c r="D2292" s="348" t="s">
        <v>9542</v>
      </c>
      <c r="E2292" s="413">
        <v>33464.400000000001</v>
      </c>
      <c r="F2292" s="740" t="s">
        <v>9778</v>
      </c>
      <c r="G2292" s="739" t="s">
        <v>3301</v>
      </c>
      <c r="H2292" s="739" t="s">
        <v>9920</v>
      </c>
      <c r="I2292" s="316"/>
      <c r="J2292" s="316"/>
    </row>
    <row r="2293" spans="1:10" s="333" customFormat="1" ht="24" x14ac:dyDescent="0.25">
      <c r="A2293" s="350" t="s">
        <v>9923</v>
      </c>
      <c r="B2293" s="317" t="s">
        <v>1539</v>
      </c>
      <c r="C2293" s="317" t="s">
        <v>1025</v>
      </c>
      <c r="D2293" s="348" t="s">
        <v>9922</v>
      </c>
      <c r="E2293" s="413">
        <v>29260</v>
      </c>
      <c r="F2293" s="740" t="s">
        <v>9921</v>
      </c>
      <c r="G2293" s="739" t="s">
        <v>3301</v>
      </c>
      <c r="H2293" s="739" t="s">
        <v>9920</v>
      </c>
      <c r="I2293" s="316"/>
      <c r="J2293" s="316"/>
    </row>
    <row r="2294" spans="1:10" s="333" customFormat="1" ht="24" x14ac:dyDescent="0.25">
      <c r="A2294" s="350" t="s">
        <v>9919</v>
      </c>
      <c r="B2294" s="317" t="s">
        <v>891</v>
      </c>
      <c r="C2294" s="317" t="s">
        <v>1025</v>
      </c>
      <c r="D2294" s="348"/>
      <c r="E2294" s="413">
        <v>88518.88</v>
      </c>
      <c r="F2294" s="740" t="s">
        <v>3616</v>
      </c>
      <c r="G2294" s="739" t="s">
        <v>3301</v>
      </c>
      <c r="H2294" s="739" t="s">
        <v>3029</v>
      </c>
      <c r="I2294" s="316"/>
      <c r="J2294" s="316"/>
    </row>
    <row r="2295" spans="1:10" s="333" customFormat="1" ht="24" x14ac:dyDescent="0.25">
      <c r="A2295" s="350" t="s">
        <v>9918</v>
      </c>
      <c r="B2295" s="317" t="s">
        <v>891</v>
      </c>
      <c r="C2295" s="317" t="s">
        <v>1025</v>
      </c>
      <c r="D2295" s="348"/>
      <c r="E2295" s="413">
        <v>54990</v>
      </c>
      <c r="F2295" s="740" t="s">
        <v>9917</v>
      </c>
      <c r="G2295" s="739" t="s">
        <v>3301</v>
      </c>
      <c r="H2295" s="739" t="s">
        <v>9612</v>
      </c>
      <c r="I2295" s="316"/>
      <c r="J2295" s="316"/>
    </row>
    <row r="2296" spans="1:10" s="333" customFormat="1" ht="24" x14ac:dyDescent="0.25">
      <c r="A2296" s="350" t="s">
        <v>9916</v>
      </c>
      <c r="B2296" s="317" t="s">
        <v>1539</v>
      </c>
      <c r="C2296" s="317" t="s">
        <v>1025</v>
      </c>
      <c r="D2296" s="348" t="s">
        <v>9915</v>
      </c>
      <c r="E2296" s="413">
        <v>33165.5</v>
      </c>
      <c r="F2296" s="740" t="s">
        <v>3662</v>
      </c>
      <c r="G2296" s="739" t="s">
        <v>3301</v>
      </c>
      <c r="H2296" s="739" t="s">
        <v>9032</v>
      </c>
      <c r="I2296" s="316"/>
      <c r="J2296" s="316"/>
    </row>
    <row r="2297" spans="1:10" s="333" customFormat="1" x14ac:dyDescent="0.25">
      <c r="A2297" s="350" t="s">
        <v>9914</v>
      </c>
      <c r="B2297" s="317" t="s">
        <v>1539</v>
      </c>
      <c r="C2297" s="317" t="s">
        <v>1025</v>
      </c>
      <c r="D2297" s="348" t="s">
        <v>9913</v>
      </c>
      <c r="E2297" s="413">
        <v>24810.479599999999</v>
      </c>
      <c r="F2297" s="740" t="s">
        <v>3662</v>
      </c>
      <c r="G2297" s="739" t="s">
        <v>3301</v>
      </c>
      <c r="H2297" s="739" t="s">
        <v>9032</v>
      </c>
      <c r="I2297" s="316"/>
      <c r="J2297" s="316"/>
    </row>
    <row r="2298" spans="1:10" s="333" customFormat="1" ht="36" x14ac:dyDescent="0.25">
      <c r="A2298" s="350" t="s">
        <v>9912</v>
      </c>
      <c r="B2298" s="317" t="s">
        <v>1539</v>
      </c>
      <c r="C2298" s="317" t="s">
        <v>1025</v>
      </c>
      <c r="D2298" s="348" t="s">
        <v>9911</v>
      </c>
      <c r="E2298" s="413">
        <v>22500</v>
      </c>
      <c r="F2298" s="740" t="s">
        <v>3691</v>
      </c>
      <c r="G2298" s="739" t="s">
        <v>3301</v>
      </c>
      <c r="H2298" s="739" t="s">
        <v>9032</v>
      </c>
      <c r="I2298" s="316"/>
      <c r="J2298" s="316"/>
    </row>
    <row r="2299" spans="1:10" s="333" customFormat="1" ht="24" x14ac:dyDescent="0.25">
      <c r="A2299" s="350" t="s">
        <v>9910</v>
      </c>
      <c r="B2299" s="317" t="s">
        <v>1539</v>
      </c>
      <c r="C2299" s="317" t="s">
        <v>1025</v>
      </c>
      <c r="D2299" s="348" t="s">
        <v>9909</v>
      </c>
      <c r="E2299" s="413">
        <v>25781.592000000001</v>
      </c>
      <c r="F2299" s="740" t="s">
        <v>3662</v>
      </c>
      <c r="G2299" s="739" t="s">
        <v>3301</v>
      </c>
      <c r="H2299" s="739" t="s">
        <v>9904</v>
      </c>
      <c r="I2299" s="316"/>
      <c r="J2299" s="316"/>
    </row>
    <row r="2300" spans="1:10" s="333" customFormat="1" ht="24" x14ac:dyDescent="0.25">
      <c r="A2300" s="350" t="s">
        <v>9908</v>
      </c>
      <c r="B2300" s="317" t="s">
        <v>891</v>
      </c>
      <c r="C2300" s="317" t="s">
        <v>1025</v>
      </c>
      <c r="D2300" s="348"/>
      <c r="E2300" s="413">
        <v>39457.899998000001</v>
      </c>
      <c r="F2300" s="740" t="s">
        <v>9907</v>
      </c>
      <c r="G2300" s="739" t="s">
        <v>3301</v>
      </c>
      <c r="H2300" s="739" t="s">
        <v>9904</v>
      </c>
      <c r="I2300" s="316"/>
      <c r="J2300" s="316"/>
    </row>
    <row r="2301" spans="1:10" s="333" customFormat="1" x14ac:dyDescent="0.25">
      <c r="A2301" s="350" t="s">
        <v>9906</v>
      </c>
      <c r="B2301" s="317" t="s">
        <v>1539</v>
      </c>
      <c r="C2301" s="317" t="s">
        <v>1025</v>
      </c>
      <c r="D2301" s="348" t="s">
        <v>9905</v>
      </c>
      <c r="E2301" s="413">
        <v>18470.16</v>
      </c>
      <c r="F2301" s="740" t="s">
        <v>3662</v>
      </c>
      <c r="G2301" s="739" t="s">
        <v>3301</v>
      </c>
      <c r="H2301" s="739" t="s">
        <v>9904</v>
      </c>
      <c r="I2301" s="316"/>
      <c r="J2301" s="316"/>
    </row>
    <row r="2302" spans="1:10" s="333" customFormat="1" ht="24" x14ac:dyDescent="0.25">
      <c r="A2302" s="350" t="s">
        <v>9903</v>
      </c>
      <c r="B2302" s="317" t="s">
        <v>891</v>
      </c>
      <c r="C2302" s="317" t="s">
        <v>1025</v>
      </c>
      <c r="D2302" s="348"/>
      <c r="E2302" s="413">
        <v>170619.9</v>
      </c>
      <c r="F2302" s="740" t="s">
        <v>9778</v>
      </c>
      <c r="G2302" s="739" t="s">
        <v>3301</v>
      </c>
      <c r="H2302" s="739" t="s">
        <v>9902</v>
      </c>
      <c r="I2302" s="316"/>
      <c r="J2302" s="316"/>
    </row>
    <row r="2303" spans="1:10" s="333" customFormat="1" x14ac:dyDescent="0.25">
      <c r="A2303" s="350" t="s">
        <v>9901</v>
      </c>
      <c r="B2303" s="317" t="s">
        <v>1539</v>
      </c>
      <c r="C2303" s="317" t="s">
        <v>1025</v>
      </c>
      <c r="D2303" s="348" t="s">
        <v>3419</v>
      </c>
      <c r="E2303" s="413">
        <v>25601.279999999999</v>
      </c>
      <c r="F2303" s="740" t="s">
        <v>3928</v>
      </c>
      <c r="G2303" s="739" t="s">
        <v>3301</v>
      </c>
      <c r="H2303" s="739" t="s">
        <v>9596</v>
      </c>
      <c r="I2303" s="316"/>
      <c r="J2303" s="316"/>
    </row>
    <row r="2304" spans="1:10" s="333" customFormat="1" x14ac:dyDescent="0.25">
      <c r="A2304" s="350" t="s">
        <v>9900</v>
      </c>
      <c r="B2304" s="317" t="s">
        <v>1539</v>
      </c>
      <c r="C2304" s="317" t="s">
        <v>1025</v>
      </c>
      <c r="D2304" s="348" t="s">
        <v>9899</v>
      </c>
      <c r="E2304" s="413">
        <v>18167</v>
      </c>
      <c r="F2304" s="740" t="s">
        <v>3678</v>
      </c>
      <c r="G2304" s="739" t="s">
        <v>3301</v>
      </c>
      <c r="H2304" s="739" t="s">
        <v>9596</v>
      </c>
      <c r="I2304" s="316"/>
      <c r="J2304" s="316"/>
    </row>
    <row r="2305" spans="1:10" s="333" customFormat="1" x14ac:dyDescent="0.25">
      <c r="A2305" s="350" t="s">
        <v>9898</v>
      </c>
      <c r="B2305" s="317" t="s">
        <v>1539</v>
      </c>
      <c r="C2305" s="317" t="s">
        <v>1025</v>
      </c>
      <c r="D2305" s="348" t="s">
        <v>9897</v>
      </c>
      <c r="E2305" s="413">
        <v>26039.359899999999</v>
      </c>
      <c r="F2305" s="740" t="s">
        <v>3856</v>
      </c>
      <c r="G2305" s="739" t="s">
        <v>3301</v>
      </c>
      <c r="H2305" s="739" t="s">
        <v>9596</v>
      </c>
      <c r="I2305" s="316"/>
      <c r="J2305" s="316"/>
    </row>
    <row r="2306" spans="1:10" s="333" customFormat="1" x14ac:dyDescent="0.25">
      <c r="A2306" s="350" t="s">
        <v>9896</v>
      </c>
      <c r="B2306" s="317" t="s">
        <v>1539</v>
      </c>
      <c r="C2306" s="317" t="s">
        <v>1025</v>
      </c>
      <c r="D2306" s="348" t="s">
        <v>9895</v>
      </c>
      <c r="E2306" s="413">
        <v>24264</v>
      </c>
      <c r="F2306" s="740" t="s">
        <v>9894</v>
      </c>
      <c r="G2306" s="739" t="s">
        <v>3301</v>
      </c>
      <c r="H2306" s="739" t="s">
        <v>9891</v>
      </c>
      <c r="I2306" s="316"/>
      <c r="J2306" s="316"/>
    </row>
    <row r="2307" spans="1:10" s="333" customFormat="1" ht="24" x14ac:dyDescent="0.25">
      <c r="A2307" s="350" t="s">
        <v>9893</v>
      </c>
      <c r="B2307" s="317" t="s">
        <v>891</v>
      </c>
      <c r="C2307" s="317" t="s">
        <v>1025</v>
      </c>
      <c r="D2307" s="348"/>
      <c r="E2307" s="413">
        <v>74338.189765999996</v>
      </c>
      <c r="F2307" s="740" t="s">
        <v>9892</v>
      </c>
      <c r="G2307" s="739" t="s">
        <v>3301</v>
      </c>
      <c r="H2307" s="739" t="s">
        <v>9891</v>
      </c>
      <c r="I2307" s="316"/>
      <c r="J2307" s="316"/>
    </row>
    <row r="2308" spans="1:10" s="333" customFormat="1" ht="36" x14ac:dyDescent="0.25">
      <c r="A2308" s="350" t="s">
        <v>9890</v>
      </c>
      <c r="B2308" s="317" t="s">
        <v>891</v>
      </c>
      <c r="C2308" s="317" t="s">
        <v>1025</v>
      </c>
      <c r="D2308" s="348"/>
      <c r="E2308" s="413">
        <v>115266.5</v>
      </c>
      <c r="F2308" s="740" t="s">
        <v>9889</v>
      </c>
      <c r="G2308" s="739" t="s">
        <v>3301</v>
      </c>
      <c r="H2308" s="739" t="s">
        <v>9888</v>
      </c>
      <c r="I2308" s="316"/>
      <c r="J2308" s="316"/>
    </row>
    <row r="2309" spans="1:10" s="333" customFormat="1" x14ac:dyDescent="0.25">
      <c r="A2309" s="350" t="s">
        <v>9887</v>
      </c>
      <c r="B2309" s="317" t="s">
        <v>1539</v>
      </c>
      <c r="C2309" s="317" t="s">
        <v>1025</v>
      </c>
      <c r="D2309" s="348" t="s">
        <v>9886</v>
      </c>
      <c r="E2309" s="413">
        <v>18746</v>
      </c>
      <c r="F2309" s="740" t="s">
        <v>9885</v>
      </c>
      <c r="G2309" s="739" t="s">
        <v>3301</v>
      </c>
      <c r="H2309" s="739" t="s">
        <v>8507</v>
      </c>
      <c r="I2309" s="316"/>
      <c r="J2309" s="316"/>
    </row>
    <row r="2310" spans="1:10" s="333" customFormat="1" ht="24" x14ac:dyDescent="0.25">
      <c r="A2310" s="350" t="s">
        <v>9884</v>
      </c>
      <c r="B2310" s="317" t="s">
        <v>1539</v>
      </c>
      <c r="C2310" s="317" t="s">
        <v>1025</v>
      </c>
      <c r="D2310" s="348" t="s">
        <v>9883</v>
      </c>
      <c r="E2310" s="413">
        <v>34642.5</v>
      </c>
      <c r="F2310" s="740" t="s">
        <v>9882</v>
      </c>
      <c r="G2310" s="739" t="s">
        <v>3301</v>
      </c>
      <c r="H2310" s="739" t="s">
        <v>8592</v>
      </c>
      <c r="I2310" s="316"/>
      <c r="J2310" s="316"/>
    </row>
    <row r="2311" spans="1:10" s="333" customFormat="1" x14ac:dyDescent="0.25">
      <c r="A2311" s="350" t="s">
        <v>9881</v>
      </c>
      <c r="B2311" s="317" t="s">
        <v>1539</v>
      </c>
      <c r="C2311" s="317" t="s">
        <v>1025</v>
      </c>
      <c r="D2311" s="348" t="s">
        <v>9880</v>
      </c>
      <c r="E2311" s="413">
        <v>19870</v>
      </c>
      <c r="F2311" s="740" t="s">
        <v>3928</v>
      </c>
      <c r="G2311" s="739" t="s">
        <v>3301</v>
      </c>
      <c r="H2311" s="739" t="s">
        <v>9875</v>
      </c>
      <c r="I2311" s="316"/>
      <c r="J2311" s="316"/>
    </row>
    <row r="2312" spans="1:10" s="333" customFormat="1" x14ac:dyDescent="0.25">
      <c r="A2312" s="350" t="s">
        <v>9879</v>
      </c>
      <c r="B2312" s="317" t="s">
        <v>1539</v>
      </c>
      <c r="C2312" s="317" t="s">
        <v>1025</v>
      </c>
      <c r="D2312" s="348" t="s">
        <v>9878</v>
      </c>
      <c r="E2312" s="413">
        <v>24284</v>
      </c>
      <c r="F2312" s="740" t="s">
        <v>3928</v>
      </c>
      <c r="G2312" s="739" t="s">
        <v>3301</v>
      </c>
      <c r="H2312" s="739" t="s">
        <v>9875</v>
      </c>
      <c r="I2312" s="316"/>
      <c r="J2312" s="316"/>
    </row>
    <row r="2313" spans="1:10" s="333" customFormat="1" x14ac:dyDescent="0.25">
      <c r="A2313" s="350" t="s">
        <v>9877</v>
      </c>
      <c r="B2313" s="317" t="s">
        <v>1539</v>
      </c>
      <c r="C2313" s="317" t="s">
        <v>1025</v>
      </c>
      <c r="D2313" s="348" t="s">
        <v>9876</v>
      </c>
      <c r="E2313" s="413">
        <v>19174.64</v>
      </c>
      <c r="F2313" s="740" t="s">
        <v>9842</v>
      </c>
      <c r="G2313" s="739" t="s">
        <v>3301</v>
      </c>
      <c r="H2313" s="739" t="s">
        <v>9875</v>
      </c>
      <c r="I2313" s="316"/>
      <c r="J2313" s="316"/>
    </row>
    <row r="2314" spans="1:10" s="333" customFormat="1" ht="24" x14ac:dyDescent="0.25">
      <c r="A2314" s="350" t="s">
        <v>9874</v>
      </c>
      <c r="B2314" s="317" t="s">
        <v>1539</v>
      </c>
      <c r="C2314" s="317" t="s">
        <v>1025</v>
      </c>
      <c r="D2314" s="348" t="s">
        <v>9873</v>
      </c>
      <c r="E2314" s="413">
        <v>32781</v>
      </c>
      <c r="F2314" s="740" t="s">
        <v>3714</v>
      </c>
      <c r="G2314" s="739" t="s">
        <v>3301</v>
      </c>
      <c r="H2314" s="739" t="s">
        <v>8504</v>
      </c>
      <c r="I2314" s="316"/>
      <c r="J2314" s="316"/>
    </row>
    <row r="2315" spans="1:10" s="333" customFormat="1" ht="24" x14ac:dyDescent="0.25">
      <c r="A2315" s="350" t="s">
        <v>9872</v>
      </c>
      <c r="B2315" s="317" t="s">
        <v>1539</v>
      </c>
      <c r="C2315" s="317" t="s">
        <v>1025</v>
      </c>
      <c r="D2315" s="348" t="s">
        <v>9871</v>
      </c>
      <c r="E2315" s="413">
        <v>21145.599999999999</v>
      </c>
      <c r="F2315" s="740" t="s">
        <v>3678</v>
      </c>
      <c r="G2315" s="739" t="s">
        <v>3301</v>
      </c>
      <c r="H2315" s="739" t="s">
        <v>9581</v>
      </c>
      <c r="I2315" s="316"/>
      <c r="J2315" s="316"/>
    </row>
    <row r="2316" spans="1:10" s="333" customFormat="1" x14ac:dyDescent="0.25">
      <c r="A2316" s="350" t="s">
        <v>9870</v>
      </c>
      <c r="B2316" s="317" t="s">
        <v>1539</v>
      </c>
      <c r="C2316" s="317" t="s">
        <v>1025</v>
      </c>
      <c r="D2316" s="348" t="s">
        <v>9869</v>
      </c>
      <c r="E2316" s="413">
        <v>25495.94</v>
      </c>
      <c r="F2316" s="740" t="s">
        <v>3662</v>
      </c>
      <c r="G2316" s="739" t="s">
        <v>3301</v>
      </c>
      <c r="H2316" s="739" t="s">
        <v>9581</v>
      </c>
      <c r="I2316" s="316"/>
      <c r="J2316" s="316"/>
    </row>
    <row r="2317" spans="1:10" s="333" customFormat="1" ht="24" x14ac:dyDescent="0.25">
      <c r="A2317" s="350" t="s">
        <v>9868</v>
      </c>
      <c r="B2317" s="317" t="s">
        <v>1539</v>
      </c>
      <c r="C2317" s="317" t="s">
        <v>1025</v>
      </c>
      <c r="D2317" s="348" t="s">
        <v>9867</v>
      </c>
      <c r="E2317" s="413">
        <v>31535</v>
      </c>
      <c r="F2317" s="740" t="s">
        <v>9842</v>
      </c>
      <c r="G2317" s="739" t="s">
        <v>3301</v>
      </c>
      <c r="H2317" s="739" t="s">
        <v>9581</v>
      </c>
      <c r="I2317" s="316"/>
      <c r="J2317" s="316"/>
    </row>
    <row r="2318" spans="1:10" s="333" customFormat="1" ht="24" x14ac:dyDescent="0.25">
      <c r="A2318" s="350" t="s">
        <v>9866</v>
      </c>
      <c r="B2318" s="317" t="s">
        <v>1539</v>
      </c>
      <c r="C2318" s="317" t="s">
        <v>1025</v>
      </c>
      <c r="D2318" s="348" t="s">
        <v>9865</v>
      </c>
      <c r="E2318" s="413">
        <v>27753</v>
      </c>
      <c r="F2318" s="740" t="s">
        <v>3672</v>
      </c>
      <c r="G2318" s="739" t="s">
        <v>3301</v>
      </c>
      <c r="H2318" s="739" t="s">
        <v>9581</v>
      </c>
      <c r="I2318" s="316"/>
      <c r="J2318" s="316"/>
    </row>
    <row r="2319" spans="1:10" s="333" customFormat="1" x14ac:dyDescent="0.25">
      <c r="A2319" s="350" t="s">
        <v>9864</v>
      </c>
      <c r="B2319" s="317" t="s">
        <v>1539</v>
      </c>
      <c r="C2319" s="317" t="s">
        <v>1025</v>
      </c>
      <c r="D2319" s="348" t="s">
        <v>9863</v>
      </c>
      <c r="E2319" s="413">
        <v>34980</v>
      </c>
      <c r="F2319" s="740" t="s">
        <v>3799</v>
      </c>
      <c r="G2319" s="739" t="s">
        <v>3301</v>
      </c>
      <c r="H2319" s="739" t="s">
        <v>9581</v>
      </c>
      <c r="I2319" s="316"/>
      <c r="J2319" s="316"/>
    </row>
    <row r="2320" spans="1:10" s="333" customFormat="1" x14ac:dyDescent="0.25">
      <c r="A2320" s="350" t="s">
        <v>9862</v>
      </c>
      <c r="B2320" s="317" t="s">
        <v>1539</v>
      </c>
      <c r="C2320" s="317" t="s">
        <v>1025</v>
      </c>
      <c r="D2320" s="348" t="s">
        <v>9861</v>
      </c>
      <c r="E2320" s="413">
        <v>29840.799999999999</v>
      </c>
      <c r="F2320" s="740" t="s">
        <v>3678</v>
      </c>
      <c r="G2320" s="739" t="s">
        <v>3301</v>
      </c>
      <c r="H2320" s="739" t="s">
        <v>9577</v>
      </c>
      <c r="I2320" s="316"/>
      <c r="J2320" s="316"/>
    </row>
    <row r="2321" spans="1:10" s="333" customFormat="1" ht="24" x14ac:dyDescent="0.25">
      <c r="A2321" s="350" t="s">
        <v>9860</v>
      </c>
      <c r="B2321" s="317" t="s">
        <v>1539</v>
      </c>
      <c r="C2321" s="317" t="s">
        <v>1025</v>
      </c>
      <c r="D2321" s="348" t="s">
        <v>9859</v>
      </c>
      <c r="E2321" s="413">
        <v>33120</v>
      </c>
      <c r="F2321" s="740" t="s">
        <v>3781</v>
      </c>
      <c r="G2321" s="739" t="s">
        <v>3301</v>
      </c>
      <c r="H2321" s="739" t="s">
        <v>9284</v>
      </c>
      <c r="I2321" s="316"/>
      <c r="J2321" s="316"/>
    </row>
    <row r="2322" spans="1:10" s="333" customFormat="1" ht="24" x14ac:dyDescent="0.25">
      <c r="A2322" s="350" t="s">
        <v>9858</v>
      </c>
      <c r="B2322" s="317" t="s">
        <v>1539</v>
      </c>
      <c r="C2322" s="317" t="s">
        <v>1025</v>
      </c>
      <c r="D2322" s="348" t="s">
        <v>9857</v>
      </c>
      <c r="E2322" s="413">
        <v>23145</v>
      </c>
      <c r="F2322" s="740" t="s">
        <v>9856</v>
      </c>
      <c r="G2322" s="739" t="s">
        <v>3301</v>
      </c>
      <c r="H2322" s="739" t="s">
        <v>8525</v>
      </c>
      <c r="I2322" s="316"/>
      <c r="J2322" s="316"/>
    </row>
    <row r="2323" spans="1:10" s="333" customFormat="1" ht="24" x14ac:dyDescent="0.25">
      <c r="A2323" s="350" t="s">
        <v>9855</v>
      </c>
      <c r="B2323" s="317" t="s">
        <v>891</v>
      </c>
      <c r="C2323" s="317" t="s">
        <v>1025</v>
      </c>
      <c r="D2323" s="348"/>
      <c r="E2323" s="413">
        <v>66609.99957</v>
      </c>
      <c r="F2323" s="740" t="s">
        <v>9854</v>
      </c>
      <c r="G2323" s="739" t="s">
        <v>3301</v>
      </c>
      <c r="H2323" s="739" t="s">
        <v>8525</v>
      </c>
      <c r="I2323" s="316"/>
      <c r="J2323" s="316"/>
    </row>
    <row r="2324" spans="1:10" s="333" customFormat="1" ht="24" x14ac:dyDescent="0.25">
      <c r="A2324" s="350" t="s">
        <v>9853</v>
      </c>
      <c r="B2324" s="317" t="s">
        <v>891</v>
      </c>
      <c r="C2324" s="317" t="s">
        <v>1025</v>
      </c>
      <c r="D2324" s="348"/>
      <c r="E2324" s="413">
        <v>117180.7</v>
      </c>
      <c r="F2324" s="740" t="s">
        <v>9852</v>
      </c>
      <c r="G2324" s="739" t="s">
        <v>3301</v>
      </c>
      <c r="H2324" s="739" t="s">
        <v>8525</v>
      </c>
      <c r="I2324" s="316"/>
      <c r="J2324" s="316"/>
    </row>
    <row r="2325" spans="1:10" s="333" customFormat="1" x14ac:dyDescent="0.25">
      <c r="A2325" s="350" t="s">
        <v>9851</v>
      </c>
      <c r="B2325" s="317" t="s">
        <v>1539</v>
      </c>
      <c r="C2325" s="317" t="s">
        <v>1025</v>
      </c>
      <c r="D2325" s="348" t="s">
        <v>9850</v>
      </c>
      <c r="E2325" s="413">
        <v>34970</v>
      </c>
      <c r="F2325" s="740" t="s">
        <v>3662</v>
      </c>
      <c r="G2325" s="739" t="s">
        <v>3301</v>
      </c>
      <c r="H2325" s="739" t="s">
        <v>8525</v>
      </c>
      <c r="I2325" s="316"/>
      <c r="J2325" s="316"/>
    </row>
    <row r="2326" spans="1:10" s="333" customFormat="1" x14ac:dyDescent="0.25">
      <c r="A2326" s="350" t="s">
        <v>9849</v>
      </c>
      <c r="B2326" s="317" t="s">
        <v>1539</v>
      </c>
      <c r="C2326" s="317" t="s">
        <v>1025</v>
      </c>
      <c r="D2326" s="348" t="s">
        <v>9848</v>
      </c>
      <c r="E2326" s="413">
        <v>24800</v>
      </c>
      <c r="F2326" s="740" t="s">
        <v>9847</v>
      </c>
      <c r="G2326" s="739" t="s">
        <v>3301</v>
      </c>
      <c r="H2326" s="739" t="s">
        <v>9312</v>
      </c>
      <c r="I2326" s="316"/>
      <c r="J2326" s="316"/>
    </row>
    <row r="2327" spans="1:10" s="333" customFormat="1" x14ac:dyDescent="0.25">
      <c r="A2327" s="350" t="s">
        <v>9846</v>
      </c>
      <c r="B2327" s="317" t="s">
        <v>1539</v>
      </c>
      <c r="C2327" s="317" t="s">
        <v>1025</v>
      </c>
      <c r="D2327" s="348" t="s">
        <v>9316</v>
      </c>
      <c r="E2327" s="413">
        <v>25067.919999999998</v>
      </c>
      <c r="F2327" s="740" t="s">
        <v>9845</v>
      </c>
      <c r="G2327" s="739" t="s">
        <v>3301</v>
      </c>
      <c r="H2327" s="739" t="s">
        <v>9440</v>
      </c>
      <c r="I2327" s="316"/>
      <c r="J2327" s="316"/>
    </row>
    <row r="2328" spans="1:10" s="333" customFormat="1" ht="24" x14ac:dyDescent="0.25">
      <c r="A2328" s="350" t="s">
        <v>9844</v>
      </c>
      <c r="B2328" s="317" t="s">
        <v>1539</v>
      </c>
      <c r="C2328" s="317" t="s">
        <v>1025</v>
      </c>
      <c r="D2328" s="348" t="s">
        <v>9843</v>
      </c>
      <c r="E2328" s="413">
        <v>27261</v>
      </c>
      <c r="F2328" s="740" t="s">
        <v>9842</v>
      </c>
      <c r="G2328" s="739" t="s">
        <v>3301</v>
      </c>
      <c r="H2328" s="739" t="s">
        <v>9423</v>
      </c>
      <c r="I2328" s="316"/>
      <c r="J2328" s="316"/>
    </row>
    <row r="2329" spans="1:10" s="333" customFormat="1" x14ac:dyDescent="0.25">
      <c r="A2329" s="350" t="s">
        <v>9841</v>
      </c>
      <c r="B2329" s="317" t="s">
        <v>1539</v>
      </c>
      <c r="C2329" s="317" t="s">
        <v>1025</v>
      </c>
      <c r="D2329" s="348" t="s">
        <v>9840</v>
      </c>
      <c r="E2329" s="413">
        <v>24960</v>
      </c>
      <c r="F2329" s="740" t="s">
        <v>9821</v>
      </c>
      <c r="G2329" s="739" t="s">
        <v>3301</v>
      </c>
      <c r="H2329" s="739" t="s">
        <v>9281</v>
      </c>
      <c r="I2329" s="316"/>
      <c r="J2329" s="316"/>
    </row>
    <row r="2330" spans="1:10" s="333" customFormat="1" x14ac:dyDescent="0.25">
      <c r="A2330" s="350" t="s">
        <v>9839</v>
      </c>
      <c r="B2330" s="317" t="s">
        <v>1539</v>
      </c>
      <c r="C2330" s="317" t="s">
        <v>1025</v>
      </c>
      <c r="D2330" s="348" t="s">
        <v>9838</v>
      </c>
      <c r="E2330" s="413">
        <v>25253.357800000002</v>
      </c>
      <c r="F2330" s="740" t="s">
        <v>3662</v>
      </c>
      <c r="G2330" s="739" t="s">
        <v>3301</v>
      </c>
      <c r="H2330" s="739" t="s">
        <v>9281</v>
      </c>
      <c r="I2330" s="316"/>
      <c r="J2330" s="316"/>
    </row>
    <row r="2331" spans="1:10" s="333" customFormat="1" x14ac:dyDescent="0.25">
      <c r="A2331" s="350" t="s">
        <v>9837</v>
      </c>
      <c r="B2331" s="317" t="s">
        <v>1539</v>
      </c>
      <c r="C2331" s="317" t="s">
        <v>1025</v>
      </c>
      <c r="D2331" s="348" t="s">
        <v>9836</v>
      </c>
      <c r="E2331" s="413">
        <v>18508.05</v>
      </c>
      <c r="F2331" s="740" t="s">
        <v>9821</v>
      </c>
      <c r="G2331" s="739" t="s">
        <v>3301</v>
      </c>
      <c r="H2331" s="739" t="s">
        <v>9553</v>
      </c>
      <c r="I2331" s="316"/>
      <c r="J2331" s="316"/>
    </row>
    <row r="2332" spans="1:10" s="333" customFormat="1" ht="24" x14ac:dyDescent="0.25">
      <c r="A2332" s="350" t="s">
        <v>9835</v>
      </c>
      <c r="B2332" s="317" t="s">
        <v>891</v>
      </c>
      <c r="C2332" s="317" t="s">
        <v>1025</v>
      </c>
      <c r="D2332" s="348"/>
      <c r="E2332" s="413">
        <v>67115.8</v>
      </c>
      <c r="F2332" s="740" t="s">
        <v>9834</v>
      </c>
      <c r="G2332" s="739" t="s">
        <v>3301</v>
      </c>
      <c r="H2332" s="739" t="s">
        <v>9830</v>
      </c>
      <c r="I2332" s="316"/>
      <c r="J2332" s="316"/>
    </row>
    <row r="2333" spans="1:10" s="333" customFormat="1" x14ac:dyDescent="0.25">
      <c r="A2333" s="350" t="s">
        <v>9833</v>
      </c>
      <c r="B2333" s="317" t="s">
        <v>1539</v>
      </c>
      <c r="C2333" s="317" t="s">
        <v>1025</v>
      </c>
      <c r="D2333" s="348" t="s">
        <v>9832</v>
      </c>
      <c r="E2333" s="413">
        <v>30442.003199999999</v>
      </c>
      <c r="F2333" s="740" t="s">
        <v>9831</v>
      </c>
      <c r="G2333" s="739" t="s">
        <v>3301</v>
      </c>
      <c r="H2333" s="739" t="s">
        <v>9830</v>
      </c>
      <c r="I2333" s="316"/>
      <c r="J2333" s="316"/>
    </row>
    <row r="2334" spans="1:10" s="333" customFormat="1" x14ac:dyDescent="0.25">
      <c r="A2334" s="350" t="s">
        <v>9829</v>
      </c>
      <c r="B2334" s="317" t="s">
        <v>1539</v>
      </c>
      <c r="C2334" s="317" t="s">
        <v>1025</v>
      </c>
      <c r="D2334" s="348" t="s">
        <v>9828</v>
      </c>
      <c r="E2334" s="413">
        <v>24755.22</v>
      </c>
      <c r="F2334" s="740" t="s">
        <v>9827</v>
      </c>
      <c r="G2334" s="739" t="s">
        <v>3301</v>
      </c>
      <c r="H2334" s="739" t="s">
        <v>9544</v>
      </c>
      <c r="I2334" s="316"/>
      <c r="J2334" s="316"/>
    </row>
    <row r="2335" spans="1:10" s="333" customFormat="1" x14ac:dyDescent="0.25">
      <c r="A2335" s="350" t="s">
        <v>9826</v>
      </c>
      <c r="B2335" s="317" t="s">
        <v>1539</v>
      </c>
      <c r="C2335" s="317" t="s">
        <v>1025</v>
      </c>
      <c r="D2335" s="348" t="s">
        <v>9825</v>
      </c>
      <c r="E2335" s="413">
        <v>18763.044300000001</v>
      </c>
      <c r="F2335" s="740" t="s">
        <v>9824</v>
      </c>
      <c r="G2335" s="739" t="s">
        <v>3301</v>
      </c>
      <c r="H2335" s="739" t="s">
        <v>9544</v>
      </c>
      <c r="I2335" s="316"/>
      <c r="J2335" s="316"/>
    </row>
    <row r="2336" spans="1:10" s="333" customFormat="1" x14ac:dyDescent="0.25">
      <c r="A2336" s="350" t="s">
        <v>9823</v>
      </c>
      <c r="B2336" s="317" t="s">
        <v>1539</v>
      </c>
      <c r="C2336" s="317" t="s">
        <v>1025</v>
      </c>
      <c r="D2336" s="348" t="s">
        <v>9822</v>
      </c>
      <c r="E2336" s="413">
        <v>34394</v>
      </c>
      <c r="F2336" s="740" t="s">
        <v>9821</v>
      </c>
      <c r="G2336" s="739" t="s">
        <v>3301</v>
      </c>
      <c r="H2336" s="739" t="s">
        <v>9277</v>
      </c>
      <c r="I2336" s="316"/>
      <c r="J2336" s="316"/>
    </row>
    <row r="2337" spans="1:10" s="333" customFormat="1" ht="24" x14ac:dyDescent="0.25">
      <c r="A2337" s="350" t="s">
        <v>9820</v>
      </c>
      <c r="B2337" s="317" t="s">
        <v>1539</v>
      </c>
      <c r="C2337" s="317" t="s">
        <v>1025</v>
      </c>
      <c r="D2337" s="348" t="s">
        <v>9819</v>
      </c>
      <c r="E2337" s="413">
        <v>33024</v>
      </c>
      <c r="F2337" s="740" t="s">
        <v>3714</v>
      </c>
      <c r="G2337" s="739" t="s">
        <v>3301</v>
      </c>
      <c r="H2337" s="739" t="s">
        <v>9277</v>
      </c>
      <c r="I2337" s="316"/>
      <c r="J2337" s="316"/>
    </row>
    <row r="2338" spans="1:10" s="333" customFormat="1" ht="24" x14ac:dyDescent="0.25">
      <c r="A2338" s="350" t="s">
        <v>9818</v>
      </c>
      <c r="B2338" s="317" t="s">
        <v>1539</v>
      </c>
      <c r="C2338" s="317" t="s">
        <v>1025</v>
      </c>
      <c r="D2338" s="348" t="s">
        <v>9817</v>
      </c>
      <c r="E2338" s="413">
        <v>26595.82</v>
      </c>
      <c r="F2338" s="740" t="s">
        <v>9751</v>
      </c>
      <c r="G2338" s="739" t="s">
        <v>3301</v>
      </c>
      <c r="H2338" s="739" t="s">
        <v>9538</v>
      </c>
      <c r="I2338" s="316"/>
      <c r="J2338" s="316"/>
    </row>
    <row r="2339" spans="1:10" s="333" customFormat="1" ht="24" x14ac:dyDescent="0.25">
      <c r="A2339" s="350" t="s">
        <v>9816</v>
      </c>
      <c r="B2339" s="317" t="s">
        <v>1539</v>
      </c>
      <c r="C2339" s="317" t="s">
        <v>1025</v>
      </c>
      <c r="D2339" s="348" t="s">
        <v>9815</v>
      </c>
      <c r="E2339" s="413">
        <v>23850</v>
      </c>
      <c r="F2339" s="740" t="s">
        <v>9784</v>
      </c>
      <c r="G2339" s="739" t="s">
        <v>3301</v>
      </c>
      <c r="H2339" s="739" t="s">
        <v>9538</v>
      </c>
      <c r="I2339" s="316"/>
      <c r="J2339" s="316"/>
    </row>
    <row r="2340" spans="1:10" s="333" customFormat="1" ht="24" x14ac:dyDescent="0.25">
      <c r="A2340" s="350" t="s">
        <v>9814</v>
      </c>
      <c r="B2340" s="317" t="s">
        <v>1539</v>
      </c>
      <c r="C2340" s="317" t="s">
        <v>1025</v>
      </c>
      <c r="D2340" s="348" t="s">
        <v>9813</v>
      </c>
      <c r="E2340" s="413">
        <v>34900</v>
      </c>
      <c r="F2340" s="740" t="s">
        <v>3762</v>
      </c>
      <c r="G2340" s="739" t="s">
        <v>3301</v>
      </c>
      <c r="H2340" s="739" t="s">
        <v>9538</v>
      </c>
      <c r="I2340" s="316"/>
      <c r="J2340" s="316"/>
    </row>
    <row r="2341" spans="1:10" s="333" customFormat="1" x14ac:dyDescent="0.25">
      <c r="A2341" s="350" t="s">
        <v>9812</v>
      </c>
      <c r="B2341" s="317" t="s">
        <v>1539</v>
      </c>
      <c r="C2341" s="317" t="s">
        <v>1025</v>
      </c>
      <c r="D2341" s="348" t="s">
        <v>9811</v>
      </c>
      <c r="E2341" s="413">
        <v>18832.8</v>
      </c>
      <c r="F2341" s="740" t="s">
        <v>3834</v>
      </c>
      <c r="G2341" s="739" t="s">
        <v>3301</v>
      </c>
      <c r="H2341" s="739" t="s">
        <v>9810</v>
      </c>
      <c r="I2341" s="316"/>
      <c r="J2341" s="316"/>
    </row>
    <row r="2342" spans="1:10" s="333" customFormat="1" x14ac:dyDescent="0.25">
      <c r="A2342" s="350" t="s">
        <v>9809</v>
      </c>
      <c r="B2342" s="317" t="s">
        <v>1539</v>
      </c>
      <c r="C2342" s="317" t="s">
        <v>1025</v>
      </c>
      <c r="D2342" s="348" t="s">
        <v>9808</v>
      </c>
      <c r="E2342" s="413">
        <v>21750</v>
      </c>
      <c r="F2342" s="740" t="s">
        <v>9807</v>
      </c>
      <c r="G2342" s="739" t="s">
        <v>3301</v>
      </c>
      <c r="H2342" s="739" t="s">
        <v>8487</v>
      </c>
      <c r="I2342" s="316"/>
      <c r="J2342" s="316"/>
    </row>
    <row r="2343" spans="1:10" s="333" customFormat="1" ht="24" x14ac:dyDescent="0.25">
      <c r="A2343" s="350" t="s">
        <v>9806</v>
      </c>
      <c r="B2343" s="317" t="s">
        <v>1539</v>
      </c>
      <c r="C2343" s="317" t="s">
        <v>1025</v>
      </c>
      <c r="D2343" s="348" t="s">
        <v>9805</v>
      </c>
      <c r="E2343" s="413">
        <v>29783.436000000002</v>
      </c>
      <c r="F2343" s="740" t="s">
        <v>3739</v>
      </c>
      <c r="G2343" s="739" t="s">
        <v>3301</v>
      </c>
      <c r="H2343" s="739" t="s">
        <v>9322</v>
      </c>
      <c r="I2343" s="316"/>
      <c r="J2343" s="316"/>
    </row>
    <row r="2344" spans="1:10" s="333" customFormat="1" ht="24" x14ac:dyDescent="0.25">
      <c r="A2344" s="350" t="s">
        <v>9804</v>
      </c>
      <c r="B2344" s="317" t="s">
        <v>1539</v>
      </c>
      <c r="C2344" s="317" t="s">
        <v>1025</v>
      </c>
      <c r="D2344" s="348" t="s">
        <v>9803</v>
      </c>
      <c r="E2344" s="413">
        <v>25370</v>
      </c>
      <c r="F2344" s="740" t="s">
        <v>3722</v>
      </c>
      <c r="G2344" s="739" t="s">
        <v>3301</v>
      </c>
      <c r="H2344" s="739" t="s">
        <v>9322</v>
      </c>
      <c r="I2344" s="316"/>
      <c r="J2344" s="316"/>
    </row>
    <row r="2345" spans="1:10" s="333" customFormat="1" ht="36" x14ac:dyDescent="0.25">
      <c r="A2345" s="350" t="s">
        <v>9802</v>
      </c>
      <c r="B2345" s="317" t="s">
        <v>1539</v>
      </c>
      <c r="C2345" s="317" t="s">
        <v>1025</v>
      </c>
      <c r="D2345" s="348" t="s">
        <v>9801</v>
      </c>
      <c r="E2345" s="413">
        <v>24740</v>
      </c>
      <c r="F2345" s="740" t="s">
        <v>3762</v>
      </c>
      <c r="G2345" s="739" t="s">
        <v>3301</v>
      </c>
      <c r="H2345" s="739" t="s">
        <v>9800</v>
      </c>
      <c r="I2345" s="316"/>
      <c r="J2345" s="316"/>
    </row>
    <row r="2346" spans="1:10" s="333" customFormat="1" ht="24" x14ac:dyDescent="0.25">
      <c r="A2346" s="350" t="s">
        <v>9799</v>
      </c>
      <c r="B2346" s="317" t="s">
        <v>1539</v>
      </c>
      <c r="C2346" s="317" t="s">
        <v>1025</v>
      </c>
      <c r="D2346" s="348" t="s">
        <v>9798</v>
      </c>
      <c r="E2346" s="413">
        <v>24738</v>
      </c>
      <c r="F2346" s="740" t="s">
        <v>3898</v>
      </c>
      <c r="G2346" s="739" t="s">
        <v>3301</v>
      </c>
      <c r="H2346" s="739" t="s">
        <v>9797</v>
      </c>
      <c r="I2346" s="316"/>
      <c r="J2346" s="316"/>
    </row>
    <row r="2347" spans="1:10" s="333" customFormat="1" ht="36" x14ac:dyDescent="0.25">
      <c r="A2347" s="350" t="s">
        <v>9796</v>
      </c>
      <c r="B2347" s="317" t="s">
        <v>1539</v>
      </c>
      <c r="C2347" s="317" t="s">
        <v>1025</v>
      </c>
      <c r="D2347" s="348" t="s">
        <v>9795</v>
      </c>
      <c r="E2347" s="413">
        <v>21244</v>
      </c>
      <c r="F2347" s="740" t="s">
        <v>3691</v>
      </c>
      <c r="G2347" s="739" t="s">
        <v>3301</v>
      </c>
      <c r="H2347" s="739" t="s">
        <v>9526</v>
      </c>
      <c r="I2347" s="316"/>
      <c r="J2347" s="316"/>
    </row>
    <row r="2348" spans="1:10" s="333" customFormat="1" x14ac:dyDescent="0.25">
      <c r="A2348" s="350" t="s">
        <v>9794</v>
      </c>
      <c r="B2348" s="317" t="s">
        <v>1539</v>
      </c>
      <c r="C2348" s="317" t="s">
        <v>1025</v>
      </c>
      <c r="D2348" s="348" t="s">
        <v>9793</v>
      </c>
      <c r="E2348" s="413">
        <v>27701.1</v>
      </c>
      <c r="F2348" s="740" t="s">
        <v>9792</v>
      </c>
      <c r="G2348" s="739" t="s">
        <v>3301</v>
      </c>
      <c r="H2348" s="739" t="s">
        <v>9526</v>
      </c>
      <c r="I2348" s="316"/>
      <c r="J2348" s="316"/>
    </row>
    <row r="2349" spans="1:10" s="333" customFormat="1" ht="24" x14ac:dyDescent="0.25">
      <c r="A2349" s="350" t="s">
        <v>9791</v>
      </c>
      <c r="B2349" s="317" t="s">
        <v>891</v>
      </c>
      <c r="C2349" s="317" t="s">
        <v>1025</v>
      </c>
      <c r="D2349" s="348"/>
      <c r="E2349" s="413">
        <v>87091</v>
      </c>
      <c r="F2349" s="740" t="s">
        <v>9751</v>
      </c>
      <c r="G2349" s="739" t="s">
        <v>3301</v>
      </c>
      <c r="H2349" s="739" t="s">
        <v>9526</v>
      </c>
      <c r="I2349" s="316"/>
      <c r="J2349" s="316"/>
    </row>
    <row r="2350" spans="1:10" s="333" customFormat="1" ht="24" x14ac:dyDescent="0.25">
      <c r="A2350" s="350" t="s">
        <v>9790</v>
      </c>
      <c r="B2350" s="317" t="s">
        <v>891</v>
      </c>
      <c r="C2350" s="317" t="s">
        <v>1025</v>
      </c>
      <c r="D2350" s="348"/>
      <c r="E2350" s="413">
        <v>123113.29</v>
      </c>
      <c r="F2350" s="740" t="s">
        <v>3662</v>
      </c>
      <c r="G2350" s="739" t="s">
        <v>3301</v>
      </c>
      <c r="H2350" s="739" t="s">
        <v>9789</v>
      </c>
      <c r="I2350" s="316"/>
      <c r="J2350" s="316"/>
    </row>
    <row r="2351" spans="1:10" s="333" customFormat="1" ht="24" x14ac:dyDescent="0.25">
      <c r="A2351" s="350" t="s">
        <v>9788</v>
      </c>
      <c r="B2351" s="317" t="s">
        <v>1539</v>
      </c>
      <c r="C2351" s="317" t="s">
        <v>1025</v>
      </c>
      <c r="D2351" s="348" t="s">
        <v>9787</v>
      </c>
      <c r="E2351" s="413">
        <v>35049.544999999998</v>
      </c>
      <c r="F2351" s="740" t="s">
        <v>9508</v>
      </c>
      <c r="G2351" s="739" t="s">
        <v>3301</v>
      </c>
      <c r="H2351" s="739" t="s">
        <v>8499</v>
      </c>
      <c r="I2351" s="316"/>
      <c r="J2351" s="316"/>
    </row>
    <row r="2352" spans="1:10" s="333" customFormat="1" ht="24" x14ac:dyDescent="0.25">
      <c r="A2352" s="350" t="s">
        <v>9786</v>
      </c>
      <c r="B2352" s="317" t="s">
        <v>1539</v>
      </c>
      <c r="C2352" s="317" t="s">
        <v>1025</v>
      </c>
      <c r="D2352" s="348" t="s">
        <v>9785</v>
      </c>
      <c r="E2352" s="413">
        <v>25500</v>
      </c>
      <c r="F2352" s="740" t="s">
        <v>9784</v>
      </c>
      <c r="G2352" s="739" t="s">
        <v>3301</v>
      </c>
      <c r="H2352" s="739" t="s">
        <v>8499</v>
      </c>
      <c r="I2352" s="316"/>
      <c r="J2352" s="316"/>
    </row>
    <row r="2353" spans="1:10" s="333" customFormat="1" ht="24" x14ac:dyDescent="0.25">
      <c r="A2353" s="350" t="s">
        <v>9783</v>
      </c>
      <c r="B2353" s="317" t="s">
        <v>1539</v>
      </c>
      <c r="C2353" s="317" t="s">
        <v>1025</v>
      </c>
      <c r="D2353" s="348" t="s">
        <v>9782</v>
      </c>
      <c r="E2353" s="413">
        <v>31691.26</v>
      </c>
      <c r="F2353" s="740" t="s">
        <v>3739</v>
      </c>
      <c r="G2353" s="739" t="s">
        <v>3301</v>
      </c>
      <c r="H2353" s="739" t="s">
        <v>9781</v>
      </c>
      <c r="I2353" s="316"/>
      <c r="J2353" s="316"/>
    </row>
    <row r="2354" spans="1:10" s="333" customFormat="1" ht="24" x14ac:dyDescent="0.25">
      <c r="A2354" s="350" t="s">
        <v>9780</v>
      </c>
      <c r="B2354" s="317" t="s">
        <v>1539</v>
      </c>
      <c r="C2354" s="317" t="s">
        <v>1025</v>
      </c>
      <c r="D2354" s="348" t="s">
        <v>9779</v>
      </c>
      <c r="E2354" s="413">
        <v>35170.800000000003</v>
      </c>
      <c r="F2354" s="740" t="s">
        <v>9778</v>
      </c>
      <c r="G2354" s="739" t="s">
        <v>3301</v>
      </c>
      <c r="H2354" s="739" t="s">
        <v>9777</v>
      </c>
      <c r="I2354" s="316"/>
      <c r="J2354" s="316"/>
    </row>
    <row r="2355" spans="1:10" s="333" customFormat="1" ht="24" x14ac:dyDescent="0.25">
      <c r="A2355" s="350" t="s">
        <v>9776</v>
      </c>
      <c r="B2355" s="317" t="s">
        <v>1539</v>
      </c>
      <c r="C2355" s="317" t="s">
        <v>1025</v>
      </c>
      <c r="D2355" s="348" t="s">
        <v>9775</v>
      </c>
      <c r="E2355" s="413">
        <v>33535.599999999999</v>
      </c>
      <c r="F2355" s="740" t="s">
        <v>3739</v>
      </c>
      <c r="G2355" s="739" t="s">
        <v>3301</v>
      </c>
      <c r="H2355" s="739" t="s">
        <v>9770</v>
      </c>
      <c r="I2355" s="316"/>
      <c r="J2355" s="316"/>
    </row>
    <row r="2356" spans="1:10" s="333" customFormat="1" ht="24" x14ac:dyDescent="0.25">
      <c r="A2356" s="350" t="s">
        <v>9774</v>
      </c>
      <c r="B2356" s="317" t="s">
        <v>1539</v>
      </c>
      <c r="C2356" s="317" t="s">
        <v>1025</v>
      </c>
      <c r="D2356" s="348" t="s">
        <v>9773</v>
      </c>
      <c r="E2356" s="413">
        <v>34791.828000000001</v>
      </c>
      <c r="F2356" s="740" t="s">
        <v>3739</v>
      </c>
      <c r="G2356" s="739" t="s">
        <v>3301</v>
      </c>
      <c r="H2356" s="739" t="s">
        <v>9770</v>
      </c>
      <c r="I2356" s="316"/>
      <c r="J2356" s="316"/>
    </row>
    <row r="2357" spans="1:10" s="333" customFormat="1" ht="24" x14ac:dyDescent="0.25">
      <c r="A2357" s="350" t="s">
        <v>9772</v>
      </c>
      <c r="B2357" s="317" t="s">
        <v>1539</v>
      </c>
      <c r="C2357" s="317" t="s">
        <v>1025</v>
      </c>
      <c r="D2357" s="348" t="s">
        <v>9771</v>
      </c>
      <c r="E2357" s="413">
        <v>31603.35</v>
      </c>
      <c r="F2357" s="740" t="s">
        <v>3739</v>
      </c>
      <c r="G2357" s="739" t="s">
        <v>3301</v>
      </c>
      <c r="H2357" s="739" t="s">
        <v>9770</v>
      </c>
      <c r="I2357" s="316"/>
      <c r="J2357" s="316"/>
    </row>
    <row r="2358" spans="1:10" s="333" customFormat="1" ht="24" x14ac:dyDescent="0.25">
      <c r="A2358" s="350" t="s">
        <v>9769</v>
      </c>
      <c r="B2358" s="317" t="s">
        <v>1539</v>
      </c>
      <c r="C2358" s="317" t="s">
        <v>1025</v>
      </c>
      <c r="D2358" s="348" t="s">
        <v>9768</v>
      </c>
      <c r="E2358" s="413">
        <v>24774.339899999999</v>
      </c>
      <c r="F2358" s="740" t="s">
        <v>9767</v>
      </c>
      <c r="G2358" s="739" t="s">
        <v>3301</v>
      </c>
      <c r="H2358" s="739" t="s">
        <v>9766</v>
      </c>
      <c r="I2358" s="316"/>
      <c r="J2358" s="316"/>
    </row>
    <row r="2359" spans="1:10" s="333" customFormat="1" x14ac:dyDescent="0.25">
      <c r="A2359" s="350" t="s">
        <v>9765</v>
      </c>
      <c r="B2359" s="317" t="s">
        <v>1539</v>
      </c>
      <c r="C2359" s="317" t="s">
        <v>1025</v>
      </c>
      <c r="D2359" s="348" t="s">
        <v>9764</v>
      </c>
      <c r="E2359" s="413">
        <v>18651.539957000001</v>
      </c>
      <c r="F2359" s="740" t="s">
        <v>3768</v>
      </c>
      <c r="G2359" s="739" t="s">
        <v>3301</v>
      </c>
      <c r="H2359" s="739" t="s">
        <v>9516</v>
      </c>
      <c r="I2359" s="316"/>
      <c r="J2359" s="316"/>
    </row>
    <row r="2360" spans="1:10" s="333" customFormat="1" ht="24" x14ac:dyDescent="0.25">
      <c r="A2360" s="350" t="s">
        <v>9763</v>
      </c>
      <c r="B2360" s="317" t="s">
        <v>1539</v>
      </c>
      <c r="C2360" s="317" t="s">
        <v>1025</v>
      </c>
      <c r="D2360" s="348" t="s">
        <v>9762</v>
      </c>
      <c r="E2360" s="413">
        <v>35029.008000000002</v>
      </c>
      <c r="F2360" s="740" t="s">
        <v>3799</v>
      </c>
      <c r="G2360" s="739" t="s">
        <v>3301</v>
      </c>
      <c r="H2360" s="739" t="s">
        <v>9516</v>
      </c>
      <c r="I2360" s="316"/>
      <c r="J2360" s="316"/>
    </row>
    <row r="2361" spans="1:10" s="333" customFormat="1" ht="24" x14ac:dyDescent="0.25">
      <c r="A2361" s="350" t="s">
        <v>9761</v>
      </c>
      <c r="B2361" s="317" t="s">
        <v>1539</v>
      </c>
      <c r="C2361" s="317" t="s">
        <v>1025</v>
      </c>
      <c r="D2361" s="348" t="s">
        <v>9760</v>
      </c>
      <c r="E2361" s="413">
        <v>31434</v>
      </c>
      <c r="F2361" s="740" t="s">
        <v>3898</v>
      </c>
      <c r="G2361" s="739" t="s">
        <v>3301</v>
      </c>
      <c r="H2361" s="739" t="s">
        <v>9516</v>
      </c>
      <c r="I2361" s="316"/>
      <c r="J2361" s="316"/>
    </row>
    <row r="2362" spans="1:10" s="333" customFormat="1" x14ac:dyDescent="0.25">
      <c r="A2362" s="350" t="s">
        <v>9759</v>
      </c>
      <c r="B2362" s="317" t="s">
        <v>1678</v>
      </c>
      <c r="C2362" s="317" t="s">
        <v>1025</v>
      </c>
      <c r="D2362" s="348"/>
      <c r="E2362" s="413">
        <v>51689.19</v>
      </c>
      <c r="F2362" s="740" t="s">
        <v>9751</v>
      </c>
      <c r="G2362" s="739" t="s">
        <v>3301</v>
      </c>
      <c r="H2362" s="739" t="s">
        <v>9516</v>
      </c>
      <c r="I2362" s="316"/>
      <c r="J2362" s="316"/>
    </row>
    <row r="2363" spans="1:10" s="333" customFormat="1" ht="24" x14ac:dyDescent="0.25">
      <c r="A2363" s="350" t="s">
        <v>9758</v>
      </c>
      <c r="B2363" s="317" t="s">
        <v>1539</v>
      </c>
      <c r="C2363" s="317" t="s">
        <v>1025</v>
      </c>
      <c r="D2363" s="348" t="s">
        <v>9757</v>
      </c>
      <c r="E2363" s="413">
        <v>28379.999854999998</v>
      </c>
      <c r="F2363" s="740" t="s">
        <v>9756</v>
      </c>
      <c r="G2363" s="739" t="s">
        <v>3301</v>
      </c>
      <c r="H2363" s="739" t="s">
        <v>9755</v>
      </c>
      <c r="I2363" s="316"/>
      <c r="J2363" s="316"/>
    </row>
    <row r="2364" spans="1:10" s="333" customFormat="1" x14ac:dyDescent="0.25">
      <c r="A2364" s="350" t="s">
        <v>9754</v>
      </c>
      <c r="B2364" s="317" t="s">
        <v>1539</v>
      </c>
      <c r="C2364" s="317" t="s">
        <v>1025</v>
      </c>
      <c r="D2364" s="348" t="s">
        <v>9753</v>
      </c>
      <c r="E2364" s="413">
        <v>27431.326000000001</v>
      </c>
      <c r="F2364" s="740" t="s">
        <v>3672</v>
      </c>
      <c r="G2364" s="739" t="s">
        <v>3301</v>
      </c>
      <c r="H2364" s="739" t="s">
        <v>2755</v>
      </c>
      <c r="I2364" s="316"/>
      <c r="J2364" s="316"/>
    </row>
    <row r="2365" spans="1:10" s="333" customFormat="1" ht="36" x14ac:dyDescent="0.25">
      <c r="A2365" s="350" t="s">
        <v>9752</v>
      </c>
      <c r="B2365" s="317" t="s">
        <v>891</v>
      </c>
      <c r="C2365" s="317" t="s">
        <v>1025</v>
      </c>
      <c r="D2365" s="348"/>
      <c r="E2365" s="413">
        <v>67699.000002000001</v>
      </c>
      <c r="F2365" s="740" t="s">
        <v>9751</v>
      </c>
      <c r="G2365" s="739" t="s">
        <v>3301</v>
      </c>
      <c r="H2365" s="739" t="s">
        <v>2755</v>
      </c>
      <c r="I2365" s="316"/>
      <c r="J2365" s="316"/>
    </row>
    <row r="2366" spans="1:10" s="333" customFormat="1" ht="24" x14ac:dyDescent="0.25">
      <c r="A2366" s="350" t="s">
        <v>9750</v>
      </c>
      <c r="B2366" s="317" t="s">
        <v>1539</v>
      </c>
      <c r="C2366" s="317" t="s">
        <v>1025</v>
      </c>
      <c r="D2366" s="348" t="s">
        <v>9749</v>
      </c>
      <c r="E2366" s="413">
        <v>22954.49</v>
      </c>
      <c r="F2366" s="740" t="s">
        <v>9748</v>
      </c>
      <c r="G2366" s="739" t="s">
        <v>3301</v>
      </c>
      <c r="H2366" s="739" t="s">
        <v>9747</v>
      </c>
      <c r="I2366" s="316"/>
      <c r="J2366" s="316"/>
    </row>
    <row r="2367" spans="1:10" s="333" customFormat="1" ht="24" x14ac:dyDescent="0.25">
      <c r="A2367" s="350" t="s">
        <v>9746</v>
      </c>
      <c r="B2367" s="317" t="s">
        <v>1539</v>
      </c>
      <c r="C2367" s="317" t="s">
        <v>1025</v>
      </c>
      <c r="D2367" s="348" t="s">
        <v>9745</v>
      </c>
      <c r="E2367" s="413">
        <v>34545</v>
      </c>
      <c r="F2367" s="740" t="s">
        <v>9744</v>
      </c>
      <c r="G2367" s="739" t="s">
        <v>3301</v>
      </c>
      <c r="H2367" s="739" t="s">
        <v>9510</v>
      </c>
      <c r="I2367" s="316"/>
      <c r="J2367" s="316"/>
    </row>
    <row r="2368" spans="1:10" s="333" customFormat="1" ht="24" x14ac:dyDescent="0.25">
      <c r="A2368" s="350" t="s">
        <v>3648</v>
      </c>
      <c r="B2368" s="317" t="s">
        <v>1539</v>
      </c>
      <c r="C2368" s="317" t="s">
        <v>1025</v>
      </c>
      <c r="D2368" s="348" t="s">
        <v>3655</v>
      </c>
      <c r="E2368" s="413">
        <v>19992</v>
      </c>
      <c r="F2368" s="740" t="s">
        <v>3647</v>
      </c>
      <c r="G2368" s="739" t="s">
        <v>3301</v>
      </c>
      <c r="H2368" s="739" t="s">
        <v>9741</v>
      </c>
      <c r="I2368" s="316"/>
      <c r="J2368" s="316"/>
    </row>
    <row r="2369" spans="1:10" s="333" customFormat="1" ht="24" x14ac:dyDescent="0.25">
      <c r="A2369" s="350" t="s">
        <v>9743</v>
      </c>
      <c r="B2369" s="317" t="s">
        <v>1539</v>
      </c>
      <c r="C2369" s="317" t="s">
        <v>1025</v>
      </c>
      <c r="D2369" s="348" t="s">
        <v>9386</v>
      </c>
      <c r="E2369" s="413">
        <v>34905.599999999999</v>
      </c>
      <c r="F2369" s="740" t="s">
        <v>9742</v>
      </c>
      <c r="G2369" s="739" t="s">
        <v>3301</v>
      </c>
      <c r="H2369" s="739" t="s">
        <v>9741</v>
      </c>
      <c r="I2369" s="316"/>
      <c r="J2369" s="316"/>
    </row>
    <row r="2370" spans="1:10" s="333" customFormat="1" ht="24" x14ac:dyDescent="0.25">
      <c r="A2370" s="350" t="s">
        <v>9740</v>
      </c>
      <c r="B2370" s="317" t="s">
        <v>1534</v>
      </c>
      <c r="C2370" s="317" t="s">
        <v>1025</v>
      </c>
      <c r="D2370" s="348" t="s">
        <v>9739</v>
      </c>
      <c r="E2370" s="413">
        <v>1226370.6000000001</v>
      </c>
      <c r="F2370" s="740" t="s">
        <v>3654</v>
      </c>
      <c r="G2370" s="739" t="s">
        <v>3301</v>
      </c>
      <c r="H2370" s="739" t="s">
        <v>9737</v>
      </c>
      <c r="I2370" s="316"/>
      <c r="J2370" s="316"/>
    </row>
    <row r="2371" spans="1:10" s="333" customFormat="1" ht="24" x14ac:dyDescent="0.25">
      <c r="A2371" s="350" t="s">
        <v>1545</v>
      </c>
      <c r="B2371" s="317" t="s">
        <v>1534</v>
      </c>
      <c r="C2371" s="317" t="s">
        <v>1025</v>
      </c>
      <c r="D2371" s="742" t="s">
        <v>9738</v>
      </c>
      <c r="E2371" s="413">
        <v>747999.99981299997</v>
      </c>
      <c r="F2371" s="740" t="s">
        <v>3487</v>
      </c>
      <c r="G2371" s="739" t="s">
        <v>3301</v>
      </c>
      <c r="H2371" s="739" t="s">
        <v>9737</v>
      </c>
      <c r="I2371" s="316"/>
      <c r="J2371" s="316"/>
    </row>
    <row r="2372" spans="1:10" s="333" customFormat="1" x14ac:dyDescent="0.25">
      <c r="A2372" s="350" t="s">
        <v>9736</v>
      </c>
      <c r="B2372" s="317" t="s">
        <v>1539</v>
      </c>
      <c r="C2372" s="317" t="s">
        <v>1025</v>
      </c>
      <c r="D2372" s="348" t="s">
        <v>9735</v>
      </c>
      <c r="E2372" s="413">
        <v>45822.840012000001</v>
      </c>
      <c r="F2372" s="740" t="s">
        <v>3641</v>
      </c>
      <c r="G2372" s="739" t="s">
        <v>3301</v>
      </c>
      <c r="H2372" s="739" t="s">
        <v>9734</v>
      </c>
      <c r="I2372" s="316"/>
      <c r="J2372" s="316"/>
    </row>
    <row r="2373" spans="1:10" s="333" customFormat="1" ht="24" x14ac:dyDescent="0.25">
      <c r="A2373" s="350" t="s">
        <v>9733</v>
      </c>
      <c r="B2373" s="317" t="s">
        <v>1543</v>
      </c>
      <c r="C2373" s="317" t="s">
        <v>1025</v>
      </c>
      <c r="D2373" s="348"/>
      <c r="E2373" s="413">
        <v>751875</v>
      </c>
      <c r="F2373" s="740" t="s">
        <v>3619</v>
      </c>
      <c r="G2373" s="739" t="s">
        <v>3301</v>
      </c>
      <c r="H2373" s="739" t="s">
        <v>9730</v>
      </c>
      <c r="I2373" s="316"/>
      <c r="J2373" s="316"/>
    </row>
    <row r="2374" spans="1:10" s="333" customFormat="1" ht="24" x14ac:dyDescent="0.25">
      <c r="A2374" s="350" t="s">
        <v>9732</v>
      </c>
      <c r="B2374" s="317" t="s">
        <v>1539</v>
      </c>
      <c r="C2374" s="317" t="s">
        <v>1025</v>
      </c>
      <c r="D2374" s="348" t="s">
        <v>9731</v>
      </c>
      <c r="E2374" s="413">
        <v>24796</v>
      </c>
      <c r="F2374" s="740" t="s">
        <v>3596</v>
      </c>
      <c r="G2374" s="739" t="s">
        <v>3301</v>
      </c>
      <c r="H2374" s="739" t="s">
        <v>9730</v>
      </c>
      <c r="I2374" s="316"/>
      <c r="J2374" s="316"/>
    </row>
    <row r="2375" spans="1:10" s="333" customFormat="1" ht="24" x14ac:dyDescent="0.25">
      <c r="A2375" s="350" t="s">
        <v>9729</v>
      </c>
      <c r="B2375" s="317" t="s">
        <v>1543</v>
      </c>
      <c r="C2375" s="317" t="s">
        <v>1025</v>
      </c>
      <c r="D2375" s="348"/>
      <c r="E2375" s="413">
        <v>117804.43</v>
      </c>
      <c r="F2375" s="740" t="s">
        <v>3616</v>
      </c>
      <c r="G2375" s="739" t="s">
        <v>3301</v>
      </c>
      <c r="H2375" s="739" t="s">
        <v>9301</v>
      </c>
      <c r="I2375" s="316"/>
      <c r="J2375" s="316"/>
    </row>
    <row r="2376" spans="1:10" s="333" customFormat="1" ht="24" x14ac:dyDescent="0.25">
      <c r="A2376" s="350" t="s">
        <v>9728</v>
      </c>
      <c r="B2376" s="317" t="s">
        <v>1534</v>
      </c>
      <c r="C2376" s="317" t="s">
        <v>1025</v>
      </c>
      <c r="D2376" s="348" t="s">
        <v>9565</v>
      </c>
      <c r="E2376" s="413">
        <v>29091.929048000002</v>
      </c>
      <c r="F2376" s="740" t="s">
        <v>3633</v>
      </c>
      <c r="G2376" s="739" t="s">
        <v>3301</v>
      </c>
      <c r="H2376" s="739" t="s">
        <v>9725</v>
      </c>
      <c r="I2376" s="316"/>
      <c r="J2376" s="316"/>
    </row>
    <row r="2377" spans="1:10" s="333" customFormat="1" ht="24" x14ac:dyDescent="0.25">
      <c r="A2377" s="350" t="s">
        <v>9727</v>
      </c>
      <c r="B2377" s="317" t="s">
        <v>1534</v>
      </c>
      <c r="C2377" s="317" t="s">
        <v>1025</v>
      </c>
      <c r="D2377" s="348" t="s">
        <v>9565</v>
      </c>
      <c r="E2377" s="413">
        <v>181847.76008000001</v>
      </c>
      <c r="F2377" s="740" t="s">
        <v>3633</v>
      </c>
      <c r="G2377" s="739" t="s">
        <v>3301</v>
      </c>
      <c r="H2377" s="739" t="s">
        <v>9725</v>
      </c>
      <c r="I2377" s="316"/>
      <c r="J2377" s="316"/>
    </row>
    <row r="2378" spans="1:10" s="333" customFormat="1" ht="24" x14ac:dyDescent="0.25">
      <c r="A2378" s="350" t="s">
        <v>9726</v>
      </c>
      <c r="B2378" s="317" t="s">
        <v>1534</v>
      </c>
      <c r="C2378" s="317" t="s">
        <v>1025</v>
      </c>
      <c r="D2378" s="348" t="s">
        <v>9565</v>
      </c>
      <c r="E2378" s="413">
        <v>292295.08747999999</v>
      </c>
      <c r="F2378" s="740" t="s">
        <v>3633</v>
      </c>
      <c r="G2378" s="739" t="s">
        <v>3301</v>
      </c>
      <c r="H2378" s="739" t="s">
        <v>9725</v>
      </c>
      <c r="I2378" s="316"/>
      <c r="J2378" s="316"/>
    </row>
    <row r="2379" spans="1:10" s="333" customFormat="1" ht="24" x14ac:dyDescent="0.25">
      <c r="A2379" s="350" t="s">
        <v>9724</v>
      </c>
      <c r="B2379" s="317" t="s">
        <v>1534</v>
      </c>
      <c r="C2379" s="317" t="s">
        <v>1025</v>
      </c>
      <c r="D2379" s="348" t="s">
        <v>9565</v>
      </c>
      <c r="E2379" s="413">
        <v>26018.289863999998</v>
      </c>
      <c r="F2379" s="740" t="s">
        <v>3633</v>
      </c>
      <c r="G2379" s="739" t="s">
        <v>3301</v>
      </c>
      <c r="H2379" s="739" t="s">
        <v>9723</v>
      </c>
      <c r="I2379" s="316"/>
      <c r="J2379" s="316"/>
    </row>
    <row r="2380" spans="1:10" s="333" customFormat="1" ht="24" x14ac:dyDescent="0.25">
      <c r="A2380" s="350" t="s">
        <v>9722</v>
      </c>
      <c r="B2380" s="317" t="s">
        <v>1534</v>
      </c>
      <c r="C2380" s="317" t="s">
        <v>1025</v>
      </c>
      <c r="D2380" s="348" t="s">
        <v>9565</v>
      </c>
      <c r="E2380" s="413">
        <v>29091.929048000002</v>
      </c>
      <c r="F2380" s="740" t="s">
        <v>3633</v>
      </c>
      <c r="G2380" s="739" t="s">
        <v>3301</v>
      </c>
      <c r="H2380" s="739" t="s">
        <v>9299</v>
      </c>
      <c r="I2380" s="316"/>
      <c r="J2380" s="316"/>
    </row>
    <row r="2381" spans="1:10" s="333" customFormat="1" ht="24" x14ac:dyDescent="0.25">
      <c r="A2381" s="350" t="s">
        <v>9721</v>
      </c>
      <c r="B2381" s="317" t="s">
        <v>1534</v>
      </c>
      <c r="C2381" s="317" t="s">
        <v>1025</v>
      </c>
      <c r="D2381" s="348" t="s">
        <v>9565</v>
      </c>
      <c r="E2381" s="413">
        <v>181847.76008000001</v>
      </c>
      <c r="F2381" s="740" t="s">
        <v>3633</v>
      </c>
      <c r="G2381" s="739" t="s">
        <v>3301</v>
      </c>
      <c r="H2381" s="739" t="s">
        <v>9299</v>
      </c>
      <c r="I2381" s="316"/>
      <c r="J2381" s="316"/>
    </row>
    <row r="2382" spans="1:10" s="333" customFormat="1" ht="24" x14ac:dyDescent="0.25">
      <c r="A2382" s="350" t="s">
        <v>9720</v>
      </c>
      <c r="B2382" s="317" t="s">
        <v>1534</v>
      </c>
      <c r="C2382" s="317" t="s">
        <v>1025</v>
      </c>
      <c r="D2382" s="348" t="s">
        <v>9565</v>
      </c>
      <c r="E2382" s="413">
        <v>292295.08990000002</v>
      </c>
      <c r="F2382" s="740" t="s">
        <v>3633</v>
      </c>
      <c r="G2382" s="739" t="s">
        <v>3301</v>
      </c>
      <c r="H2382" s="739" t="s">
        <v>9299</v>
      </c>
      <c r="I2382" s="316"/>
      <c r="J2382" s="316"/>
    </row>
    <row r="2383" spans="1:10" s="333" customFormat="1" ht="24" x14ac:dyDescent="0.25">
      <c r="A2383" s="350" t="s">
        <v>9625</v>
      </c>
      <c r="B2383" s="317" t="s">
        <v>1539</v>
      </c>
      <c r="C2383" s="317" t="s">
        <v>1025</v>
      </c>
      <c r="D2383" s="348" t="s">
        <v>9719</v>
      </c>
      <c r="E2383" s="413">
        <v>20777</v>
      </c>
      <c r="F2383" s="740" t="s">
        <v>3571</v>
      </c>
      <c r="G2383" s="739" t="s">
        <v>3301</v>
      </c>
      <c r="H2383" s="739" t="s">
        <v>9718</v>
      </c>
      <c r="I2383" s="316"/>
      <c r="J2383" s="316"/>
    </row>
    <row r="2384" spans="1:10" s="333" customFormat="1" ht="24" x14ac:dyDescent="0.25">
      <c r="A2384" s="350" t="s">
        <v>9717</v>
      </c>
      <c r="B2384" s="317" t="s">
        <v>1539</v>
      </c>
      <c r="C2384" s="317" t="s">
        <v>1025</v>
      </c>
      <c r="D2384" s="348" t="s">
        <v>9716</v>
      </c>
      <c r="E2384" s="413">
        <v>35123.879999999997</v>
      </c>
      <c r="F2384" s="740" t="s">
        <v>9550</v>
      </c>
      <c r="G2384" s="739" t="s">
        <v>3301</v>
      </c>
      <c r="H2384" s="739" t="s">
        <v>9715</v>
      </c>
      <c r="I2384" s="316"/>
      <c r="J2384" s="316"/>
    </row>
    <row r="2385" spans="1:10" s="333" customFormat="1" ht="24" x14ac:dyDescent="0.25">
      <c r="A2385" s="350" t="s">
        <v>9714</v>
      </c>
      <c r="B2385" s="317" t="s">
        <v>1539</v>
      </c>
      <c r="C2385" s="317" t="s">
        <v>1025</v>
      </c>
      <c r="D2385" s="348" t="s">
        <v>9490</v>
      </c>
      <c r="E2385" s="413">
        <v>21900</v>
      </c>
      <c r="F2385" s="740" t="s">
        <v>9713</v>
      </c>
      <c r="G2385" s="739" t="s">
        <v>3301</v>
      </c>
      <c r="H2385" s="739" t="s">
        <v>9710</v>
      </c>
      <c r="I2385" s="316"/>
      <c r="J2385" s="316"/>
    </row>
    <row r="2386" spans="1:10" s="333" customFormat="1" ht="24" x14ac:dyDescent="0.25">
      <c r="A2386" s="350" t="s">
        <v>9712</v>
      </c>
      <c r="B2386" s="317" t="s">
        <v>1539</v>
      </c>
      <c r="C2386" s="317" t="s">
        <v>1025</v>
      </c>
      <c r="D2386" s="348" t="s">
        <v>9711</v>
      </c>
      <c r="E2386" s="413">
        <v>21200</v>
      </c>
      <c r="F2386" s="740" t="s">
        <v>3496</v>
      </c>
      <c r="G2386" s="739" t="s">
        <v>3301</v>
      </c>
      <c r="H2386" s="739" t="s">
        <v>9710</v>
      </c>
      <c r="I2386" s="316"/>
      <c r="J2386" s="316"/>
    </row>
    <row r="2387" spans="1:10" s="333" customFormat="1" ht="24" x14ac:dyDescent="0.25">
      <c r="A2387" s="350" t="s">
        <v>9709</v>
      </c>
      <c r="B2387" s="317" t="s">
        <v>1534</v>
      </c>
      <c r="C2387" s="317" t="s">
        <v>1025</v>
      </c>
      <c r="D2387" s="348" t="s">
        <v>9565</v>
      </c>
      <c r="E2387" s="413">
        <v>29091.929048000002</v>
      </c>
      <c r="F2387" s="740" t="s">
        <v>3633</v>
      </c>
      <c r="G2387" s="739" t="s">
        <v>3301</v>
      </c>
      <c r="H2387" s="739" t="s">
        <v>9706</v>
      </c>
      <c r="I2387" s="316"/>
      <c r="J2387" s="316"/>
    </row>
    <row r="2388" spans="1:10" s="333" customFormat="1" ht="24" x14ac:dyDescent="0.25">
      <c r="A2388" s="350" t="s">
        <v>9708</v>
      </c>
      <c r="B2388" s="317" t="s">
        <v>1534</v>
      </c>
      <c r="C2388" s="317" t="s">
        <v>1025</v>
      </c>
      <c r="D2388" s="348" t="s">
        <v>9565</v>
      </c>
      <c r="E2388" s="413">
        <v>181847.76008000001</v>
      </c>
      <c r="F2388" s="740" t="s">
        <v>3633</v>
      </c>
      <c r="G2388" s="739" t="s">
        <v>3301</v>
      </c>
      <c r="H2388" s="739" t="s">
        <v>9706</v>
      </c>
      <c r="I2388" s="316"/>
      <c r="J2388" s="316"/>
    </row>
    <row r="2389" spans="1:10" s="333" customFormat="1" ht="24" x14ac:dyDescent="0.25">
      <c r="A2389" s="350" t="s">
        <v>9707</v>
      </c>
      <c r="B2389" s="317" t="s">
        <v>1534</v>
      </c>
      <c r="C2389" s="317" t="s">
        <v>1025</v>
      </c>
      <c r="D2389" s="348" t="s">
        <v>9565</v>
      </c>
      <c r="E2389" s="413">
        <v>292295.08990000002</v>
      </c>
      <c r="F2389" s="740" t="s">
        <v>3633</v>
      </c>
      <c r="G2389" s="739" t="s">
        <v>3301</v>
      </c>
      <c r="H2389" s="739" t="s">
        <v>9706</v>
      </c>
      <c r="I2389" s="316"/>
      <c r="J2389" s="316"/>
    </row>
    <row r="2390" spans="1:10" s="333" customFormat="1" ht="24" x14ac:dyDescent="0.25">
      <c r="A2390" s="350" t="s">
        <v>9705</v>
      </c>
      <c r="B2390" s="317" t="s">
        <v>1539</v>
      </c>
      <c r="C2390" s="317" t="s">
        <v>1025</v>
      </c>
      <c r="D2390" s="348" t="s">
        <v>9704</v>
      </c>
      <c r="E2390" s="413">
        <v>34300</v>
      </c>
      <c r="F2390" s="740" t="s">
        <v>9511</v>
      </c>
      <c r="G2390" s="739" t="s">
        <v>3301</v>
      </c>
      <c r="H2390" s="739" t="s">
        <v>9703</v>
      </c>
      <c r="I2390" s="316"/>
      <c r="J2390" s="316"/>
    </row>
    <row r="2391" spans="1:10" s="333" customFormat="1" x14ac:dyDescent="0.25">
      <c r="A2391" s="350" t="s">
        <v>9702</v>
      </c>
      <c r="B2391" s="317" t="s">
        <v>1539</v>
      </c>
      <c r="C2391" s="317" t="s">
        <v>1025</v>
      </c>
      <c r="D2391" s="348" t="s">
        <v>9701</v>
      </c>
      <c r="E2391" s="413">
        <v>35000</v>
      </c>
      <c r="F2391" s="740" t="s">
        <v>9700</v>
      </c>
      <c r="G2391" s="739" t="s">
        <v>3301</v>
      </c>
      <c r="H2391" s="739" t="s">
        <v>9697</v>
      </c>
      <c r="I2391" s="316"/>
      <c r="J2391" s="316"/>
    </row>
    <row r="2392" spans="1:10" s="333" customFormat="1" ht="24" x14ac:dyDescent="0.25">
      <c r="A2392" s="350" t="s">
        <v>9699</v>
      </c>
      <c r="B2392" s="317" t="s">
        <v>1539</v>
      </c>
      <c r="C2392" s="317" t="s">
        <v>1025</v>
      </c>
      <c r="D2392" s="348" t="s">
        <v>9698</v>
      </c>
      <c r="E2392" s="413">
        <v>183600</v>
      </c>
      <c r="F2392" s="740" t="s">
        <v>3487</v>
      </c>
      <c r="G2392" s="739" t="s">
        <v>3301</v>
      </c>
      <c r="H2392" s="739" t="s">
        <v>9697</v>
      </c>
      <c r="I2392" s="316"/>
      <c r="J2392" s="316"/>
    </row>
    <row r="2393" spans="1:10" s="333" customFormat="1" ht="24" x14ac:dyDescent="0.25">
      <c r="A2393" s="350" t="s">
        <v>9696</v>
      </c>
      <c r="B2393" s="317" t="s">
        <v>1539</v>
      </c>
      <c r="C2393" s="317" t="s">
        <v>1025</v>
      </c>
      <c r="D2393" s="348" t="s">
        <v>9695</v>
      </c>
      <c r="E2393" s="413">
        <v>37386.131699999998</v>
      </c>
      <c r="F2393" s="740" t="s">
        <v>9694</v>
      </c>
      <c r="G2393" s="739" t="s">
        <v>3301</v>
      </c>
      <c r="H2393" s="739" t="s">
        <v>9090</v>
      </c>
      <c r="I2393" s="316"/>
      <c r="J2393" s="316"/>
    </row>
    <row r="2394" spans="1:10" s="333" customFormat="1" ht="24" x14ac:dyDescent="0.25">
      <c r="A2394" s="350" t="s">
        <v>9693</v>
      </c>
      <c r="B2394" s="317" t="s">
        <v>1534</v>
      </c>
      <c r="C2394" s="317" t="s">
        <v>1025</v>
      </c>
      <c r="D2394" s="348" t="s">
        <v>9565</v>
      </c>
      <c r="E2394" s="413">
        <v>38486.7912</v>
      </c>
      <c r="F2394" s="740" t="s">
        <v>3633</v>
      </c>
      <c r="G2394" s="739" t="s">
        <v>3301</v>
      </c>
      <c r="H2394" s="739" t="s">
        <v>9090</v>
      </c>
      <c r="I2394" s="316"/>
      <c r="J2394" s="316"/>
    </row>
    <row r="2395" spans="1:10" s="333" customFormat="1" ht="24" x14ac:dyDescent="0.25">
      <c r="A2395" s="350" t="s">
        <v>1541</v>
      </c>
      <c r="B2395" s="317" t="s">
        <v>1539</v>
      </c>
      <c r="C2395" s="317" t="s">
        <v>1025</v>
      </c>
      <c r="D2395" s="348" t="s">
        <v>3541</v>
      </c>
      <c r="E2395" s="413">
        <v>684940.2</v>
      </c>
      <c r="F2395" s="740" t="s">
        <v>3493</v>
      </c>
      <c r="G2395" s="739" t="s">
        <v>3301</v>
      </c>
      <c r="H2395" s="739" t="s">
        <v>9692</v>
      </c>
      <c r="I2395" s="316"/>
      <c r="J2395" s="316"/>
    </row>
    <row r="2396" spans="1:10" s="333" customFormat="1" ht="24" x14ac:dyDescent="0.25">
      <c r="A2396" s="350" t="s">
        <v>9691</v>
      </c>
      <c r="B2396" s="317" t="s">
        <v>891</v>
      </c>
      <c r="C2396" s="317" t="s">
        <v>1025</v>
      </c>
      <c r="D2396" s="348"/>
      <c r="E2396" s="413">
        <v>179852.4534</v>
      </c>
      <c r="F2396" s="740" t="s">
        <v>9690</v>
      </c>
      <c r="G2396" s="739" t="s">
        <v>3301</v>
      </c>
      <c r="H2396" s="739" t="s">
        <v>9689</v>
      </c>
      <c r="I2396" s="316"/>
      <c r="J2396" s="316"/>
    </row>
    <row r="2397" spans="1:10" s="333" customFormat="1" x14ac:dyDescent="0.25">
      <c r="A2397" s="350" t="s">
        <v>9688</v>
      </c>
      <c r="B2397" s="317" t="s">
        <v>1539</v>
      </c>
      <c r="C2397" s="317" t="s">
        <v>1025</v>
      </c>
      <c r="D2397" s="348" t="s">
        <v>9687</v>
      </c>
      <c r="E2397" s="413">
        <v>34500</v>
      </c>
      <c r="F2397" s="740" t="s">
        <v>3571</v>
      </c>
      <c r="G2397" s="739" t="s">
        <v>3301</v>
      </c>
      <c r="H2397" s="739" t="s">
        <v>9097</v>
      </c>
      <c r="I2397" s="316"/>
      <c r="J2397" s="316"/>
    </row>
    <row r="2398" spans="1:10" s="333" customFormat="1" ht="24" x14ac:dyDescent="0.25">
      <c r="A2398" s="350" t="s">
        <v>1538</v>
      </c>
      <c r="B2398" s="317" t="s">
        <v>1536</v>
      </c>
      <c r="C2398" s="317" t="s">
        <v>1025</v>
      </c>
      <c r="D2398" s="348"/>
      <c r="E2398" s="413">
        <v>151050</v>
      </c>
      <c r="F2398" s="740" t="s">
        <v>3600</v>
      </c>
      <c r="G2398" s="739" t="s">
        <v>3301</v>
      </c>
      <c r="H2398" s="739" t="s">
        <v>9686</v>
      </c>
      <c r="I2398" s="316"/>
      <c r="J2398" s="316"/>
    </row>
    <row r="2399" spans="1:10" s="333" customFormat="1" ht="24" x14ac:dyDescent="0.25">
      <c r="A2399" s="350" t="s">
        <v>1540</v>
      </c>
      <c r="B2399" s="317" t="s">
        <v>1539</v>
      </c>
      <c r="C2399" s="317" t="s">
        <v>1025</v>
      </c>
      <c r="D2399" s="348" t="s">
        <v>3817</v>
      </c>
      <c r="E2399" s="413">
        <v>659774.70090000005</v>
      </c>
      <c r="F2399" s="740" t="s">
        <v>3493</v>
      </c>
      <c r="G2399" s="739" t="s">
        <v>3301</v>
      </c>
      <c r="H2399" s="739" t="s">
        <v>8917</v>
      </c>
      <c r="I2399" s="316"/>
      <c r="J2399" s="316"/>
    </row>
    <row r="2400" spans="1:10" s="333" customFormat="1" ht="24" x14ac:dyDescent="0.25">
      <c r="A2400" s="350" t="s">
        <v>1537</v>
      </c>
      <c r="B2400" s="317" t="s">
        <v>1536</v>
      </c>
      <c r="C2400" s="317" t="s">
        <v>1025</v>
      </c>
      <c r="D2400" s="348"/>
      <c r="E2400" s="413">
        <v>215658.08</v>
      </c>
      <c r="F2400" s="740" t="s">
        <v>3533</v>
      </c>
      <c r="G2400" s="739" t="s">
        <v>3301</v>
      </c>
      <c r="H2400" s="739" t="s">
        <v>9685</v>
      </c>
      <c r="I2400" s="316"/>
      <c r="J2400" s="316"/>
    </row>
    <row r="2401" spans="1:10" s="333" customFormat="1" ht="24" x14ac:dyDescent="0.25">
      <c r="A2401" s="350" t="s">
        <v>9684</v>
      </c>
      <c r="B2401" s="317" t="s">
        <v>1539</v>
      </c>
      <c r="C2401" s="317" t="s">
        <v>1025</v>
      </c>
      <c r="D2401" s="348" t="s">
        <v>9683</v>
      </c>
      <c r="E2401" s="413">
        <v>150785.70000000001</v>
      </c>
      <c r="F2401" s="740" t="s">
        <v>3493</v>
      </c>
      <c r="G2401" s="739" t="s">
        <v>3301</v>
      </c>
      <c r="H2401" s="739" t="s">
        <v>3030</v>
      </c>
      <c r="I2401" s="316"/>
      <c r="J2401" s="316"/>
    </row>
    <row r="2402" spans="1:10" s="333" customFormat="1" ht="24" x14ac:dyDescent="0.25">
      <c r="A2402" s="350" t="s">
        <v>9682</v>
      </c>
      <c r="B2402" s="317" t="s">
        <v>1536</v>
      </c>
      <c r="C2402" s="317" t="s">
        <v>1025</v>
      </c>
      <c r="D2402" s="348"/>
      <c r="E2402" s="413">
        <v>28700</v>
      </c>
      <c r="F2402" s="740" t="s">
        <v>9681</v>
      </c>
      <c r="G2402" s="739" t="s">
        <v>3301</v>
      </c>
      <c r="H2402" s="739" t="s">
        <v>3030</v>
      </c>
      <c r="I2402" s="316"/>
      <c r="J2402" s="316"/>
    </row>
    <row r="2403" spans="1:10" s="333" customFormat="1" ht="24" x14ac:dyDescent="0.25">
      <c r="A2403" s="350" t="s">
        <v>9680</v>
      </c>
      <c r="B2403" s="317" t="s">
        <v>1534</v>
      </c>
      <c r="C2403" s="317" t="s">
        <v>1025</v>
      </c>
      <c r="D2403" s="348" t="s">
        <v>9565</v>
      </c>
      <c r="E2403" s="413">
        <v>29091.929048000002</v>
      </c>
      <c r="F2403" s="740" t="s">
        <v>3633</v>
      </c>
      <c r="G2403" s="739" t="s">
        <v>3301</v>
      </c>
      <c r="H2403" s="739" t="s">
        <v>9677</v>
      </c>
      <c r="I2403" s="316"/>
      <c r="J2403" s="316"/>
    </row>
    <row r="2404" spans="1:10" s="333" customFormat="1" ht="24" x14ac:dyDescent="0.25">
      <c r="A2404" s="350" t="s">
        <v>9679</v>
      </c>
      <c r="B2404" s="317" t="s">
        <v>1534</v>
      </c>
      <c r="C2404" s="317" t="s">
        <v>1025</v>
      </c>
      <c r="D2404" s="348" t="s">
        <v>9565</v>
      </c>
      <c r="E2404" s="413">
        <v>181847.76008000001</v>
      </c>
      <c r="F2404" s="740" t="s">
        <v>3633</v>
      </c>
      <c r="G2404" s="739" t="s">
        <v>3301</v>
      </c>
      <c r="H2404" s="739" t="s">
        <v>9677</v>
      </c>
      <c r="I2404" s="316"/>
      <c r="J2404" s="316"/>
    </row>
    <row r="2405" spans="1:10" s="333" customFormat="1" ht="24" x14ac:dyDescent="0.25">
      <c r="A2405" s="350" t="s">
        <v>9678</v>
      </c>
      <c r="B2405" s="317" t="s">
        <v>1534</v>
      </c>
      <c r="C2405" s="317" t="s">
        <v>1025</v>
      </c>
      <c r="D2405" s="348" t="s">
        <v>9565</v>
      </c>
      <c r="E2405" s="413">
        <v>292295.08990000002</v>
      </c>
      <c r="F2405" s="740" t="s">
        <v>3633</v>
      </c>
      <c r="G2405" s="739" t="s">
        <v>3301</v>
      </c>
      <c r="H2405" s="739" t="s">
        <v>9677</v>
      </c>
      <c r="I2405" s="316"/>
      <c r="J2405" s="316"/>
    </row>
    <row r="2406" spans="1:10" s="333" customFormat="1" ht="24" x14ac:dyDescent="0.25">
      <c r="A2406" s="350" t="s">
        <v>9676</v>
      </c>
      <c r="B2406" s="317" t="s">
        <v>891</v>
      </c>
      <c r="C2406" s="317" t="s">
        <v>1025</v>
      </c>
      <c r="D2406" s="348"/>
      <c r="E2406" s="413">
        <v>56733.52</v>
      </c>
      <c r="F2406" s="740" t="s">
        <v>3484</v>
      </c>
      <c r="G2406" s="739" t="s">
        <v>3301</v>
      </c>
      <c r="H2406" s="739" t="s">
        <v>8864</v>
      </c>
      <c r="I2406" s="316"/>
      <c r="J2406" s="316"/>
    </row>
    <row r="2407" spans="1:10" s="333" customFormat="1" ht="24" x14ac:dyDescent="0.25">
      <c r="A2407" s="350" t="s">
        <v>9675</v>
      </c>
      <c r="B2407" s="317" t="s">
        <v>891</v>
      </c>
      <c r="C2407" s="317" t="s">
        <v>1025</v>
      </c>
      <c r="D2407" s="348"/>
      <c r="E2407" s="413">
        <v>58500</v>
      </c>
      <c r="F2407" s="740" t="s">
        <v>9674</v>
      </c>
      <c r="G2407" s="739" t="s">
        <v>3301</v>
      </c>
      <c r="H2407" s="739" t="s">
        <v>9673</v>
      </c>
      <c r="I2407" s="316"/>
      <c r="J2407" s="316"/>
    </row>
    <row r="2408" spans="1:10" s="333" customFormat="1" ht="24" x14ac:dyDescent="0.25">
      <c r="A2408" s="350" t="s">
        <v>9672</v>
      </c>
      <c r="B2408" s="317" t="s">
        <v>3352</v>
      </c>
      <c r="C2408" s="317" t="s">
        <v>1025</v>
      </c>
      <c r="D2408" s="348" t="s">
        <v>9671</v>
      </c>
      <c r="E2408" s="413">
        <v>38519</v>
      </c>
      <c r="F2408" s="740" t="s">
        <v>3596</v>
      </c>
      <c r="G2408" s="739" t="s">
        <v>3301</v>
      </c>
      <c r="H2408" s="739" t="s">
        <v>9353</v>
      </c>
      <c r="I2408" s="316"/>
      <c r="J2408" s="316"/>
    </row>
    <row r="2409" spans="1:10" s="333" customFormat="1" ht="36" x14ac:dyDescent="0.25">
      <c r="A2409" s="350" t="s">
        <v>9670</v>
      </c>
      <c r="B2409" s="317" t="s">
        <v>1539</v>
      </c>
      <c r="C2409" s="317" t="s">
        <v>1025</v>
      </c>
      <c r="D2409" s="348" t="s">
        <v>9669</v>
      </c>
      <c r="E2409" s="413">
        <v>20416.36</v>
      </c>
      <c r="F2409" s="740" t="s">
        <v>9578</v>
      </c>
      <c r="G2409" s="739" t="s">
        <v>3301</v>
      </c>
      <c r="H2409" s="739" t="s">
        <v>2181</v>
      </c>
      <c r="I2409" s="316"/>
      <c r="J2409" s="316"/>
    </row>
    <row r="2410" spans="1:10" s="333" customFormat="1" ht="24" x14ac:dyDescent="0.25">
      <c r="A2410" s="350" t="s">
        <v>9625</v>
      </c>
      <c r="B2410" s="317" t="s">
        <v>1539</v>
      </c>
      <c r="C2410" s="317" t="s">
        <v>1025</v>
      </c>
      <c r="D2410" s="348" t="s">
        <v>9668</v>
      </c>
      <c r="E2410" s="413">
        <v>20538</v>
      </c>
      <c r="F2410" s="740" t="s">
        <v>3571</v>
      </c>
      <c r="G2410" s="739" t="s">
        <v>3301</v>
      </c>
      <c r="H2410" s="739" t="s">
        <v>2181</v>
      </c>
      <c r="I2410" s="316"/>
      <c r="J2410" s="316"/>
    </row>
    <row r="2411" spans="1:10" s="333" customFormat="1" ht="24" x14ac:dyDescent="0.25">
      <c r="A2411" s="350" t="s">
        <v>9667</v>
      </c>
      <c r="B2411" s="317" t="s">
        <v>1539</v>
      </c>
      <c r="C2411" s="317" t="s">
        <v>1025</v>
      </c>
      <c r="D2411" s="348" t="s">
        <v>3793</v>
      </c>
      <c r="E2411" s="413">
        <v>34981.1</v>
      </c>
      <c r="F2411" s="740" t="s">
        <v>9666</v>
      </c>
      <c r="G2411" s="739" t="s">
        <v>3301</v>
      </c>
      <c r="H2411" s="739" t="s">
        <v>9664</v>
      </c>
      <c r="I2411" s="316"/>
      <c r="J2411" s="316"/>
    </row>
    <row r="2412" spans="1:10" s="333" customFormat="1" ht="24" x14ac:dyDescent="0.25">
      <c r="A2412" s="350" t="s">
        <v>9665</v>
      </c>
      <c r="B2412" s="317" t="s">
        <v>1539</v>
      </c>
      <c r="C2412" s="317" t="s">
        <v>1025</v>
      </c>
      <c r="D2412" s="348" t="s">
        <v>9465</v>
      </c>
      <c r="E2412" s="413">
        <v>23600.001</v>
      </c>
      <c r="F2412" s="740" t="s">
        <v>3521</v>
      </c>
      <c r="G2412" s="739" t="s">
        <v>3301</v>
      </c>
      <c r="H2412" s="739" t="s">
        <v>9664</v>
      </c>
      <c r="I2412" s="316"/>
      <c r="J2412" s="316"/>
    </row>
    <row r="2413" spans="1:10" s="333" customFormat="1" ht="24" x14ac:dyDescent="0.25">
      <c r="A2413" s="350" t="s">
        <v>9663</v>
      </c>
      <c r="B2413" s="317" t="s">
        <v>1534</v>
      </c>
      <c r="C2413" s="317" t="s">
        <v>1025</v>
      </c>
      <c r="D2413" s="348" t="s">
        <v>9565</v>
      </c>
      <c r="E2413" s="413">
        <v>29091.929048000002</v>
      </c>
      <c r="F2413" s="740" t="s">
        <v>3633</v>
      </c>
      <c r="G2413" s="739" t="s">
        <v>3301</v>
      </c>
      <c r="H2413" s="739" t="s">
        <v>8691</v>
      </c>
      <c r="I2413" s="316"/>
      <c r="J2413" s="316"/>
    </row>
    <row r="2414" spans="1:10" s="333" customFormat="1" ht="24" x14ac:dyDescent="0.25">
      <c r="A2414" s="350" t="s">
        <v>9662</v>
      </c>
      <c r="B2414" s="317" t="s">
        <v>1534</v>
      </c>
      <c r="C2414" s="317" t="s">
        <v>1025</v>
      </c>
      <c r="D2414" s="348" t="s">
        <v>9565</v>
      </c>
      <c r="E2414" s="413">
        <v>181847.76008000001</v>
      </c>
      <c r="F2414" s="740" t="s">
        <v>3633</v>
      </c>
      <c r="G2414" s="739" t="s">
        <v>3301</v>
      </c>
      <c r="H2414" s="739" t="s">
        <v>8691</v>
      </c>
      <c r="I2414" s="316"/>
      <c r="J2414" s="316"/>
    </row>
    <row r="2415" spans="1:10" s="333" customFormat="1" ht="24" x14ac:dyDescent="0.25">
      <c r="A2415" s="350" t="s">
        <v>9661</v>
      </c>
      <c r="B2415" s="317" t="s">
        <v>1534</v>
      </c>
      <c r="C2415" s="317" t="s">
        <v>1025</v>
      </c>
      <c r="D2415" s="348" t="s">
        <v>9565</v>
      </c>
      <c r="E2415" s="413">
        <v>292295.08990000002</v>
      </c>
      <c r="F2415" s="740" t="s">
        <v>3633</v>
      </c>
      <c r="G2415" s="739" t="s">
        <v>3301</v>
      </c>
      <c r="H2415" s="739" t="s">
        <v>8691</v>
      </c>
      <c r="I2415" s="316"/>
      <c r="J2415" s="316"/>
    </row>
    <row r="2416" spans="1:10" s="333" customFormat="1" x14ac:dyDescent="0.25">
      <c r="A2416" s="350" t="s">
        <v>9660</v>
      </c>
      <c r="B2416" s="317" t="s">
        <v>1539</v>
      </c>
      <c r="C2416" s="317" t="s">
        <v>1025</v>
      </c>
      <c r="D2416" s="348" t="s">
        <v>9659</v>
      </c>
      <c r="E2416" s="413">
        <v>20000</v>
      </c>
      <c r="F2416" s="740" t="s">
        <v>9658</v>
      </c>
      <c r="G2416" s="739" t="s">
        <v>3301</v>
      </c>
      <c r="H2416" s="739" t="s">
        <v>9657</v>
      </c>
      <c r="I2416" s="316"/>
      <c r="J2416" s="316"/>
    </row>
    <row r="2417" spans="1:10" s="333" customFormat="1" ht="24" x14ac:dyDescent="0.25">
      <c r="A2417" s="350" t="s">
        <v>9656</v>
      </c>
      <c r="B2417" s="317" t="s">
        <v>1539</v>
      </c>
      <c r="C2417" s="317" t="s">
        <v>1025</v>
      </c>
      <c r="D2417" s="348" t="s">
        <v>9655</v>
      </c>
      <c r="E2417" s="413">
        <v>21000</v>
      </c>
      <c r="F2417" s="740" t="s">
        <v>9618</v>
      </c>
      <c r="G2417" s="739" t="s">
        <v>3301</v>
      </c>
      <c r="H2417" s="739" t="s">
        <v>9651</v>
      </c>
      <c r="I2417" s="316"/>
      <c r="J2417" s="316"/>
    </row>
    <row r="2418" spans="1:10" s="333" customFormat="1" ht="24" x14ac:dyDescent="0.25">
      <c r="A2418" s="350" t="s">
        <v>9654</v>
      </c>
      <c r="B2418" s="317" t="s">
        <v>1539</v>
      </c>
      <c r="C2418" s="317" t="s">
        <v>1025</v>
      </c>
      <c r="D2418" s="348" t="s">
        <v>9653</v>
      </c>
      <c r="E2418" s="413">
        <v>30302.94</v>
      </c>
      <c r="F2418" s="740" t="s">
        <v>9652</v>
      </c>
      <c r="G2418" s="739" t="s">
        <v>3301</v>
      </c>
      <c r="H2418" s="739" t="s">
        <v>9651</v>
      </c>
      <c r="I2418" s="316"/>
      <c r="J2418" s="316"/>
    </row>
    <row r="2419" spans="1:10" s="333" customFormat="1" ht="24" x14ac:dyDescent="0.25">
      <c r="A2419" s="350" t="s">
        <v>9650</v>
      </c>
      <c r="B2419" s="317" t="s">
        <v>891</v>
      </c>
      <c r="C2419" s="317" t="s">
        <v>1025</v>
      </c>
      <c r="D2419" s="348"/>
      <c r="E2419" s="413">
        <v>127000</v>
      </c>
      <c r="F2419" s="740" t="s">
        <v>9649</v>
      </c>
      <c r="G2419" s="739" t="s">
        <v>3301</v>
      </c>
      <c r="H2419" s="739" t="s">
        <v>9381</v>
      </c>
      <c r="I2419" s="316"/>
      <c r="J2419" s="316"/>
    </row>
    <row r="2420" spans="1:10" s="333" customFormat="1" ht="24" x14ac:dyDescent="0.25">
      <c r="A2420" s="350" t="s">
        <v>9648</v>
      </c>
      <c r="B2420" s="317" t="s">
        <v>891</v>
      </c>
      <c r="C2420" s="317" t="s">
        <v>1025</v>
      </c>
      <c r="D2420" s="348"/>
      <c r="E2420" s="413">
        <v>148000</v>
      </c>
      <c r="F2420" s="740" t="s">
        <v>9647</v>
      </c>
      <c r="G2420" s="739" t="s">
        <v>3301</v>
      </c>
      <c r="H2420" s="739" t="s">
        <v>9646</v>
      </c>
      <c r="I2420" s="316"/>
      <c r="J2420" s="316"/>
    </row>
    <row r="2421" spans="1:10" s="333" customFormat="1" ht="48" x14ac:dyDescent="0.25">
      <c r="A2421" s="350" t="s">
        <v>9645</v>
      </c>
      <c r="B2421" s="317" t="s">
        <v>891</v>
      </c>
      <c r="C2421" s="317" t="s">
        <v>1025</v>
      </c>
      <c r="D2421" s="348" t="s">
        <v>9644</v>
      </c>
      <c r="E2421" s="413">
        <v>126000</v>
      </c>
      <c r="F2421" s="740" t="s">
        <v>9643</v>
      </c>
      <c r="G2421" s="739" t="s">
        <v>3301</v>
      </c>
      <c r="H2421" s="739" t="s">
        <v>9413</v>
      </c>
      <c r="I2421" s="316"/>
      <c r="J2421" s="316"/>
    </row>
    <row r="2422" spans="1:10" s="333" customFormat="1" x14ac:dyDescent="0.25">
      <c r="A2422" s="350" t="s">
        <v>9642</v>
      </c>
      <c r="B2422" s="317" t="s">
        <v>1543</v>
      </c>
      <c r="C2422" s="317" t="s">
        <v>1025</v>
      </c>
      <c r="D2422" s="348"/>
      <c r="E2422" s="413">
        <v>95674.6</v>
      </c>
      <c r="F2422" s="740" t="s">
        <v>3722</v>
      </c>
      <c r="G2422" s="739" t="s">
        <v>3301</v>
      </c>
      <c r="H2422" s="739" t="s">
        <v>9413</v>
      </c>
      <c r="I2422" s="316"/>
      <c r="J2422" s="316"/>
    </row>
    <row r="2423" spans="1:10" s="333" customFormat="1" ht="24" x14ac:dyDescent="0.25">
      <c r="A2423" s="350" t="s">
        <v>9641</v>
      </c>
      <c r="B2423" s="317" t="s">
        <v>1534</v>
      </c>
      <c r="C2423" s="317" t="s">
        <v>1025</v>
      </c>
      <c r="D2423" s="348" t="s">
        <v>9565</v>
      </c>
      <c r="E2423" s="413">
        <v>29091.934012000002</v>
      </c>
      <c r="F2423" s="740" t="s">
        <v>3633</v>
      </c>
      <c r="G2423" s="739" t="s">
        <v>3301</v>
      </c>
      <c r="H2423" s="739" t="s">
        <v>2298</v>
      </c>
      <c r="I2423" s="316"/>
      <c r="J2423" s="316"/>
    </row>
    <row r="2424" spans="1:10" s="333" customFormat="1" ht="24" x14ac:dyDescent="0.25">
      <c r="A2424" s="350" t="s">
        <v>9640</v>
      </c>
      <c r="B2424" s="317" t="s">
        <v>1534</v>
      </c>
      <c r="C2424" s="317" t="s">
        <v>1025</v>
      </c>
      <c r="D2424" s="348" t="s">
        <v>9565</v>
      </c>
      <c r="E2424" s="413">
        <v>181847.76008000001</v>
      </c>
      <c r="F2424" s="740" t="s">
        <v>3633</v>
      </c>
      <c r="G2424" s="739" t="s">
        <v>3301</v>
      </c>
      <c r="H2424" s="739" t="s">
        <v>9475</v>
      </c>
      <c r="I2424" s="316"/>
      <c r="J2424" s="316"/>
    </row>
    <row r="2425" spans="1:10" s="333" customFormat="1" ht="24" x14ac:dyDescent="0.25">
      <c r="A2425" s="350" t="s">
        <v>9639</v>
      </c>
      <c r="B2425" s="317" t="s">
        <v>1534</v>
      </c>
      <c r="C2425" s="317" t="s">
        <v>1025</v>
      </c>
      <c r="D2425" s="348" t="s">
        <v>9565</v>
      </c>
      <c r="E2425" s="413">
        <v>292295.09110999998</v>
      </c>
      <c r="F2425" s="740" t="s">
        <v>3633</v>
      </c>
      <c r="G2425" s="739" t="s">
        <v>3301</v>
      </c>
      <c r="H2425" s="739" t="s">
        <v>9475</v>
      </c>
      <c r="I2425" s="316"/>
      <c r="J2425" s="316"/>
    </row>
    <row r="2426" spans="1:10" s="333" customFormat="1" ht="24" x14ac:dyDescent="0.25">
      <c r="A2426" s="350" t="s">
        <v>9638</v>
      </c>
      <c r="B2426" s="317" t="s">
        <v>1539</v>
      </c>
      <c r="C2426" s="317" t="s">
        <v>1025</v>
      </c>
      <c r="D2426" s="348" t="s">
        <v>9637</v>
      </c>
      <c r="E2426" s="413">
        <v>29000</v>
      </c>
      <c r="F2426" s="740" t="s">
        <v>9636</v>
      </c>
      <c r="G2426" s="739" t="s">
        <v>3301</v>
      </c>
      <c r="H2426" s="739" t="s">
        <v>8681</v>
      </c>
      <c r="I2426" s="316"/>
      <c r="J2426" s="316"/>
    </row>
    <row r="2427" spans="1:10" s="333" customFormat="1" ht="24" x14ac:dyDescent="0.25">
      <c r="A2427" s="350" t="s">
        <v>9625</v>
      </c>
      <c r="B2427" s="317" t="s">
        <v>1539</v>
      </c>
      <c r="C2427" s="317" t="s">
        <v>1025</v>
      </c>
      <c r="D2427" s="348" t="s">
        <v>9635</v>
      </c>
      <c r="E2427" s="413">
        <v>22338</v>
      </c>
      <c r="F2427" s="740" t="s">
        <v>3571</v>
      </c>
      <c r="G2427" s="739" t="s">
        <v>3301</v>
      </c>
      <c r="H2427" s="739" t="s">
        <v>8916</v>
      </c>
      <c r="I2427" s="316"/>
      <c r="J2427" s="316"/>
    </row>
    <row r="2428" spans="1:10" s="333" customFormat="1" ht="24" x14ac:dyDescent="0.25">
      <c r="A2428" s="350" t="s">
        <v>9634</v>
      </c>
      <c r="B2428" s="317" t="s">
        <v>1539</v>
      </c>
      <c r="C2428" s="317" t="s">
        <v>1025</v>
      </c>
      <c r="D2428" s="348" t="s">
        <v>9633</v>
      </c>
      <c r="E2428" s="413">
        <v>21000</v>
      </c>
      <c r="F2428" s="740" t="s">
        <v>9618</v>
      </c>
      <c r="G2428" s="739" t="s">
        <v>3301</v>
      </c>
      <c r="H2428" s="739" t="s">
        <v>9632</v>
      </c>
      <c r="I2428" s="316"/>
      <c r="J2428" s="316"/>
    </row>
    <row r="2429" spans="1:10" s="333" customFormat="1" ht="24" x14ac:dyDescent="0.25">
      <c r="A2429" s="350" t="s">
        <v>9631</v>
      </c>
      <c r="B2429" s="317" t="s">
        <v>1534</v>
      </c>
      <c r="C2429" s="317" t="s">
        <v>1025</v>
      </c>
      <c r="D2429" s="348" t="s">
        <v>9565</v>
      </c>
      <c r="E2429" s="413">
        <v>181847.76008000001</v>
      </c>
      <c r="F2429" s="740" t="s">
        <v>3633</v>
      </c>
      <c r="G2429" s="739" t="s">
        <v>3301</v>
      </c>
      <c r="H2429" s="739" t="s">
        <v>2959</v>
      </c>
      <c r="I2429" s="316"/>
      <c r="J2429" s="316"/>
    </row>
    <row r="2430" spans="1:10" s="333" customFormat="1" ht="24" x14ac:dyDescent="0.25">
      <c r="A2430" s="350" t="s">
        <v>9630</v>
      </c>
      <c r="B2430" s="317" t="s">
        <v>1534</v>
      </c>
      <c r="C2430" s="317" t="s">
        <v>1025</v>
      </c>
      <c r="D2430" s="348" t="s">
        <v>9565</v>
      </c>
      <c r="E2430" s="413">
        <v>29091.934012000002</v>
      </c>
      <c r="F2430" s="740" t="s">
        <v>3633</v>
      </c>
      <c r="G2430" s="739" t="s">
        <v>3301</v>
      </c>
      <c r="H2430" s="739" t="s">
        <v>2959</v>
      </c>
      <c r="I2430" s="316"/>
      <c r="J2430" s="316"/>
    </row>
    <row r="2431" spans="1:10" s="333" customFormat="1" ht="24" x14ac:dyDescent="0.25">
      <c r="A2431" s="350" t="s">
        <v>1535</v>
      </c>
      <c r="B2431" s="317" t="s">
        <v>1534</v>
      </c>
      <c r="C2431" s="317" t="s">
        <v>1025</v>
      </c>
      <c r="D2431" s="348"/>
      <c r="E2431" s="413">
        <v>1937294</v>
      </c>
      <c r="F2431" s="740" t="s">
        <v>3499</v>
      </c>
      <c r="G2431" s="739" t="s">
        <v>3301</v>
      </c>
      <c r="H2431" s="739" t="s">
        <v>2959</v>
      </c>
      <c r="I2431" s="316"/>
      <c r="J2431" s="316"/>
    </row>
    <row r="2432" spans="1:10" s="333" customFormat="1" ht="24" x14ac:dyDescent="0.25">
      <c r="A2432" s="350" t="s">
        <v>9629</v>
      </c>
      <c r="B2432" s="317" t="s">
        <v>891</v>
      </c>
      <c r="C2432" s="317" t="s">
        <v>1025</v>
      </c>
      <c r="D2432" s="348"/>
      <c r="E2432" s="413">
        <v>62400</v>
      </c>
      <c r="F2432" s="740" t="s">
        <v>9545</v>
      </c>
      <c r="G2432" s="739" t="s">
        <v>3301</v>
      </c>
      <c r="H2432" s="739" t="s">
        <v>8690</v>
      </c>
      <c r="I2432" s="316"/>
      <c r="J2432" s="316"/>
    </row>
    <row r="2433" spans="1:10" s="333" customFormat="1" ht="24" x14ac:dyDescent="0.25">
      <c r="A2433" s="350" t="s">
        <v>9628</v>
      </c>
      <c r="B2433" s="317" t="s">
        <v>1539</v>
      </c>
      <c r="C2433" s="317" t="s">
        <v>1025</v>
      </c>
      <c r="D2433" s="348" t="s">
        <v>3480</v>
      </c>
      <c r="E2433" s="413">
        <v>26750</v>
      </c>
      <c r="F2433" s="740" t="s">
        <v>9627</v>
      </c>
      <c r="G2433" s="739" t="s">
        <v>3301</v>
      </c>
      <c r="H2433" s="739" t="s">
        <v>9626</v>
      </c>
      <c r="I2433" s="316"/>
      <c r="J2433" s="316"/>
    </row>
    <row r="2434" spans="1:10" s="333" customFormat="1" ht="24" x14ac:dyDescent="0.25">
      <c r="A2434" s="350" t="s">
        <v>9625</v>
      </c>
      <c r="B2434" s="317" t="s">
        <v>891</v>
      </c>
      <c r="C2434" s="317" t="s">
        <v>1025</v>
      </c>
      <c r="D2434" s="348"/>
      <c r="E2434" s="413">
        <v>71847.999999000007</v>
      </c>
      <c r="F2434" s="740" t="s">
        <v>3571</v>
      </c>
      <c r="G2434" s="739" t="s">
        <v>3301</v>
      </c>
      <c r="H2434" s="739" t="s">
        <v>9624</v>
      </c>
      <c r="I2434" s="316"/>
      <c r="J2434" s="316"/>
    </row>
    <row r="2435" spans="1:10" s="333" customFormat="1" ht="24" x14ac:dyDescent="0.25">
      <c r="A2435" s="350" t="s">
        <v>9623</v>
      </c>
      <c r="B2435" s="317" t="s">
        <v>1539</v>
      </c>
      <c r="C2435" s="317" t="s">
        <v>1025</v>
      </c>
      <c r="D2435" s="348" t="s">
        <v>9622</v>
      </c>
      <c r="E2435" s="413">
        <v>31320</v>
      </c>
      <c r="F2435" s="740" t="s">
        <v>9511</v>
      </c>
      <c r="G2435" s="739" t="s">
        <v>3301</v>
      </c>
      <c r="H2435" s="739" t="s">
        <v>9621</v>
      </c>
      <c r="I2435" s="316"/>
      <c r="J2435" s="316"/>
    </row>
    <row r="2436" spans="1:10" s="333" customFormat="1" ht="24" x14ac:dyDescent="0.25">
      <c r="A2436" s="350" t="s">
        <v>9620</v>
      </c>
      <c r="B2436" s="317" t="s">
        <v>1539</v>
      </c>
      <c r="C2436" s="317" t="s">
        <v>1025</v>
      </c>
      <c r="D2436" s="348" t="s">
        <v>9619</v>
      </c>
      <c r="E2436" s="413">
        <v>32500.000049999999</v>
      </c>
      <c r="F2436" s="740" t="s">
        <v>9618</v>
      </c>
      <c r="G2436" s="739" t="s">
        <v>3301</v>
      </c>
      <c r="H2436" s="739" t="s">
        <v>9054</v>
      </c>
      <c r="I2436" s="316"/>
      <c r="J2436" s="316"/>
    </row>
    <row r="2437" spans="1:10" s="333" customFormat="1" ht="24" x14ac:dyDescent="0.25">
      <c r="A2437" s="350" t="s">
        <v>9617</v>
      </c>
      <c r="B2437" s="317" t="s">
        <v>891</v>
      </c>
      <c r="C2437" s="317" t="s">
        <v>1025</v>
      </c>
      <c r="D2437" s="348"/>
      <c r="E2437" s="413">
        <v>42000</v>
      </c>
      <c r="F2437" s="740" t="s">
        <v>9616</v>
      </c>
      <c r="G2437" s="739" t="s">
        <v>3301</v>
      </c>
      <c r="H2437" s="739" t="s">
        <v>3029</v>
      </c>
      <c r="I2437" s="316"/>
      <c r="J2437" s="316"/>
    </row>
    <row r="2438" spans="1:10" s="333" customFormat="1" x14ac:dyDescent="0.25">
      <c r="A2438" s="350" t="s">
        <v>9615</v>
      </c>
      <c r="B2438" s="317" t="s">
        <v>1539</v>
      </c>
      <c r="C2438" s="317" t="s">
        <v>1025</v>
      </c>
      <c r="D2438" s="348" t="s">
        <v>9614</v>
      </c>
      <c r="E2438" s="413">
        <v>321266.25</v>
      </c>
      <c r="F2438" s="740" t="s">
        <v>9613</v>
      </c>
      <c r="G2438" s="739" t="s">
        <v>3301</v>
      </c>
      <c r="H2438" s="739" t="s">
        <v>9612</v>
      </c>
      <c r="I2438" s="316"/>
      <c r="J2438" s="316"/>
    </row>
    <row r="2439" spans="1:10" s="333" customFormat="1" x14ac:dyDescent="0.25">
      <c r="A2439" s="350" t="s">
        <v>9611</v>
      </c>
      <c r="B2439" s="317" t="s">
        <v>1539</v>
      </c>
      <c r="C2439" s="317" t="s">
        <v>1025</v>
      </c>
      <c r="D2439" s="348" t="s">
        <v>9610</v>
      </c>
      <c r="E2439" s="413">
        <v>35100</v>
      </c>
      <c r="F2439" s="740" t="s">
        <v>3513</v>
      </c>
      <c r="G2439" s="739" t="s">
        <v>3301</v>
      </c>
      <c r="H2439" s="739" t="s">
        <v>9032</v>
      </c>
      <c r="I2439" s="316"/>
      <c r="J2439" s="316"/>
    </row>
    <row r="2440" spans="1:10" s="333" customFormat="1" ht="24" x14ac:dyDescent="0.25">
      <c r="A2440" s="350" t="s">
        <v>9609</v>
      </c>
      <c r="B2440" s="317" t="s">
        <v>1539</v>
      </c>
      <c r="C2440" s="317" t="s">
        <v>1025</v>
      </c>
      <c r="D2440" s="348" t="s">
        <v>9608</v>
      </c>
      <c r="E2440" s="413">
        <v>24856.880000000001</v>
      </c>
      <c r="F2440" s="740" t="s">
        <v>3479</v>
      </c>
      <c r="G2440" s="739" t="s">
        <v>3301</v>
      </c>
      <c r="H2440" s="739" t="s">
        <v>9032</v>
      </c>
      <c r="I2440" s="316"/>
      <c r="J2440" s="316"/>
    </row>
    <row r="2441" spans="1:10" s="333" customFormat="1" ht="24" x14ac:dyDescent="0.25">
      <c r="A2441" s="350" t="s">
        <v>9607</v>
      </c>
      <c r="B2441" s="317" t="s">
        <v>1539</v>
      </c>
      <c r="C2441" s="317" t="s">
        <v>1025</v>
      </c>
      <c r="D2441" s="348" t="s">
        <v>9606</v>
      </c>
      <c r="E2441" s="413">
        <v>24975.001799999998</v>
      </c>
      <c r="F2441" s="740" t="s">
        <v>9605</v>
      </c>
      <c r="G2441" s="739" t="s">
        <v>3301</v>
      </c>
      <c r="H2441" s="739" t="s">
        <v>9032</v>
      </c>
      <c r="I2441" s="316"/>
      <c r="J2441" s="316"/>
    </row>
    <row r="2442" spans="1:10" s="333" customFormat="1" ht="24" x14ac:dyDescent="0.25">
      <c r="A2442" s="350" t="s">
        <v>9604</v>
      </c>
      <c r="B2442" s="317" t="s">
        <v>1539</v>
      </c>
      <c r="C2442" s="317" t="s">
        <v>1025</v>
      </c>
      <c r="D2442" s="348" t="s">
        <v>9480</v>
      </c>
      <c r="E2442" s="413">
        <v>34900</v>
      </c>
      <c r="F2442" s="740" t="s">
        <v>3513</v>
      </c>
      <c r="G2442" s="739" t="s">
        <v>3301</v>
      </c>
      <c r="H2442" s="739" t="s">
        <v>9032</v>
      </c>
      <c r="I2442" s="316"/>
      <c r="J2442" s="316"/>
    </row>
    <row r="2443" spans="1:10" s="333" customFormat="1" x14ac:dyDescent="0.25">
      <c r="A2443" s="350" t="s">
        <v>9603</v>
      </c>
      <c r="B2443" s="317" t="s">
        <v>1539</v>
      </c>
      <c r="C2443" s="317" t="s">
        <v>1025</v>
      </c>
      <c r="D2443" s="348" t="s">
        <v>9602</v>
      </c>
      <c r="E2443" s="413">
        <v>20000</v>
      </c>
      <c r="F2443" s="740" t="s">
        <v>3513</v>
      </c>
      <c r="G2443" s="739" t="s">
        <v>3301</v>
      </c>
      <c r="H2443" s="739" t="s">
        <v>9032</v>
      </c>
      <c r="I2443" s="316"/>
      <c r="J2443" s="316"/>
    </row>
    <row r="2444" spans="1:10" s="333" customFormat="1" x14ac:dyDescent="0.25">
      <c r="A2444" s="350" t="s">
        <v>9601</v>
      </c>
      <c r="B2444" s="317" t="s">
        <v>1539</v>
      </c>
      <c r="C2444" s="317" t="s">
        <v>1025</v>
      </c>
      <c r="D2444" s="348" t="s">
        <v>9600</v>
      </c>
      <c r="E2444" s="413">
        <v>35076.68</v>
      </c>
      <c r="F2444" s="740" t="s">
        <v>3479</v>
      </c>
      <c r="G2444" s="739" t="s">
        <v>3301</v>
      </c>
      <c r="H2444" s="739" t="s">
        <v>9032</v>
      </c>
      <c r="I2444" s="316"/>
      <c r="J2444" s="316"/>
    </row>
    <row r="2445" spans="1:10" s="333" customFormat="1" ht="24" x14ac:dyDescent="0.25">
      <c r="A2445" s="350" t="s">
        <v>9599</v>
      </c>
      <c r="B2445" s="317" t="s">
        <v>1539</v>
      </c>
      <c r="C2445" s="317" t="s">
        <v>1025</v>
      </c>
      <c r="D2445" s="348" t="s">
        <v>9598</v>
      </c>
      <c r="E2445" s="413">
        <v>23681.47</v>
      </c>
      <c r="F2445" s="740" t="s">
        <v>9597</v>
      </c>
      <c r="G2445" s="739" t="s">
        <v>3301</v>
      </c>
      <c r="H2445" s="739" t="s">
        <v>9596</v>
      </c>
      <c r="I2445" s="316"/>
      <c r="J2445" s="316"/>
    </row>
    <row r="2446" spans="1:10" s="333" customFormat="1" ht="24" x14ac:dyDescent="0.25">
      <c r="A2446" s="350" t="s">
        <v>9595</v>
      </c>
      <c r="B2446" s="317" t="s">
        <v>1539</v>
      </c>
      <c r="C2446" s="317" t="s">
        <v>1025</v>
      </c>
      <c r="D2446" s="348" t="s">
        <v>9594</v>
      </c>
      <c r="E2446" s="413">
        <v>33399.32</v>
      </c>
      <c r="F2446" s="740" t="s">
        <v>9593</v>
      </c>
      <c r="G2446" s="739" t="s">
        <v>3301</v>
      </c>
      <c r="H2446" s="739" t="s">
        <v>8592</v>
      </c>
      <c r="I2446" s="316"/>
      <c r="J2446" s="316"/>
    </row>
    <row r="2447" spans="1:10" s="333" customFormat="1" ht="24" x14ac:dyDescent="0.25">
      <c r="A2447" s="350" t="s">
        <v>9592</v>
      </c>
      <c r="B2447" s="317" t="s">
        <v>1539</v>
      </c>
      <c r="C2447" s="317" t="s">
        <v>1025</v>
      </c>
      <c r="D2447" s="348" t="s">
        <v>3719</v>
      </c>
      <c r="E2447" s="413">
        <v>27770.51</v>
      </c>
      <c r="F2447" s="740" t="s">
        <v>9591</v>
      </c>
      <c r="G2447" s="739" t="s">
        <v>3301</v>
      </c>
      <c r="H2447" s="739" t="s">
        <v>9590</v>
      </c>
      <c r="I2447" s="316"/>
      <c r="J2447" s="316"/>
    </row>
    <row r="2448" spans="1:10" s="333" customFormat="1" ht="24" x14ac:dyDescent="0.25">
      <c r="A2448" s="350" t="s">
        <v>9589</v>
      </c>
      <c r="B2448" s="317" t="s">
        <v>891</v>
      </c>
      <c r="C2448" s="317" t="s">
        <v>1025</v>
      </c>
      <c r="D2448" s="348"/>
      <c r="E2448" s="413">
        <v>89949</v>
      </c>
      <c r="F2448" s="740" t="s">
        <v>9588</v>
      </c>
      <c r="G2448" s="739" t="s">
        <v>3301</v>
      </c>
      <c r="H2448" s="739" t="s">
        <v>8504</v>
      </c>
      <c r="I2448" s="316"/>
      <c r="J2448" s="316"/>
    </row>
    <row r="2449" spans="1:10" s="333" customFormat="1" ht="24" x14ac:dyDescent="0.25">
      <c r="A2449" s="350" t="s">
        <v>9587</v>
      </c>
      <c r="B2449" s="317" t="s">
        <v>1539</v>
      </c>
      <c r="C2449" s="317" t="s">
        <v>1025</v>
      </c>
      <c r="D2449" s="348" t="s">
        <v>9586</v>
      </c>
      <c r="E2449" s="413">
        <v>31860</v>
      </c>
      <c r="F2449" s="740" t="s">
        <v>9550</v>
      </c>
      <c r="G2449" s="739" t="s">
        <v>3301</v>
      </c>
      <c r="H2449" s="739" t="s">
        <v>9581</v>
      </c>
      <c r="I2449" s="316"/>
      <c r="J2449" s="316"/>
    </row>
    <row r="2450" spans="1:10" s="333" customFormat="1" ht="24" x14ac:dyDescent="0.25">
      <c r="A2450" s="350" t="s">
        <v>9585</v>
      </c>
      <c r="B2450" s="317" t="s">
        <v>1539</v>
      </c>
      <c r="C2450" s="317" t="s">
        <v>1025</v>
      </c>
      <c r="D2450" s="348" t="s">
        <v>3683</v>
      </c>
      <c r="E2450" s="413">
        <v>32000</v>
      </c>
      <c r="F2450" s="740" t="s">
        <v>9562</v>
      </c>
      <c r="G2450" s="739" t="s">
        <v>3301</v>
      </c>
      <c r="H2450" s="739" t="s">
        <v>9581</v>
      </c>
      <c r="I2450" s="316"/>
      <c r="J2450" s="316"/>
    </row>
    <row r="2451" spans="1:10" s="333" customFormat="1" ht="24" x14ac:dyDescent="0.25">
      <c r="A2451" s="350" t="s">
        <v>9584</v>
      </c>
      <c r="B2451" s="317" t="s">
        <v>891</v>
      </c>
      <c r="C2451" s="317" t="s">
        <v>1025</v>
      </c>
      <c r="D2451" s="348" t="s">
        <v>9583</v>
      </c>
      <c r="E2451" s="413"/>
      <c r="F2451" s="740" t="s">
        <v>9582</v>
      </c>
      <c r="G2451" s="739" t="s">
        <v>3301</v>
      </c>
      <c r="H2451" s="739" t="s">
        <v>9581</v>
      </c>
      <c r="I2451" s="316"/>
      <c r="J2451" s="316"/>
    </row>
    <row r="2452" spans="1:10" s="333" customFormat="1" x14ac:dyDescent="0.25">
      <c r="A2452" s="350" t="s">
        <v>9580</v>
      </c>
      <c r="B2452" s="317" t="s">
        <v>1539</v>
      </c>
      <c r="C2452" s="317" t="s">
        <v>1025</v>
      </c>
      <c r="D2452" s="348" t="s">
        <v>9579</v>
      </c>
      <c r="E2452" s="413">
        <v>20416.36</v>
      </c>
      <c r="F2452" s="740" t="s">
        <v>9578</v>
      </c>
      <c r="G2452" s="739" t="s">
        <v>3301</v>
      </c>
      <c r="H2452" s="739" t="s">
        <v>9577</v>
      </c>
      <c r="I2452" s="316"/>
      <c r="J2452" s="316"/>
    </row>
    <row r="2453" spans="1:10" s="333" customFormat="1" ht="36" x14ac:dyDescent="0.25">
      <c r="A2453" s="350" t="s">
        <v>9576</v>
      </c>
      <c r="B2453" s="317" t="s">
        <v>1539</v>
      </c>
      <c r="C2453" s="317" t="s">
        <v>1025</v>
      </c>
      <c r="D2453" s="348" t="s">
        <v>9575</v>
      </c>
      <c r="E2453" s="413">
        <v>32804</v>
      </c>
      <c r="F2453" s="740" t="s">
        <v>9550</v>
      </c>
      <c r="G2453" s="739" t="s">
        <v>3301</v>
      </c>
      <c r="H2453" s="739" t="s">
        <v>8525</v>
      </c>
      <c r="I2453" s="316"/>
      <c r="J2453" s="316"/>
    </row>
    <row r="2454" spans="1:10" s="333" customFormat="1" ht="24" x14ac:dyDescent="0.25">
      <c r="A2454" s="350" t="s">
        <v>9574</v>
      </c>
      <c r="B2454" s="317" t="s">
        <v>1539</v>
      </c>
      <c r="C2454" s="317" t="s">
        <v>1025</v>
      </c>
      <c r="D2454" s="348" t="s">
        <v>9573</v>
      </c>
      <c r="E2454" s="413">
        <v>34300</v>
      </c>
      <c r="F2454" s="740" t="s">
        <v>9572</v>
      </c>
      <c r="G2454" s="739" t="s">
        <v>3301</v>
      </c>
      <c r="H2454" s="739" t="s">
        <v>8525</v>
      </c>
      <c r="I2454" s="316"/>
      <c r="J2454" s="316"/>
    </row>
    <row r="2455" spans="1:10" s="333" customFormat="1" ht="24" x14ac:dyDescent="0.25">
      <c r="A2455" s="350" t="s">
        <v>9571</v>
      </c>
      <c r="B2455" s="317" t="s">
        <v>1539</v>
      </c>
      <c r="C2455" s="317" t="s">
        <v>1025</v>
      </c>
      <c r="D2455" s="348" t="s">
        <v>9570</v>
      </c>
      <c r="E2455" s="413">
        <v>20644.099999999999</v>
      </c>
      <c r="F2455" s="740" t="s">
        <v>9569</v>
      </c>
      <c r="G2455" s="739" t="s">
        <v>3301</v>
      </c>
      <c r="H2455" s="739" t="s">
        <v>8525</v>
      </c>
      <c r="I2455" s="316"/>
      <c r="J2455" s="316"/>
    </row>
    <row r="2456" spans="1:10" s="333" customFormat="1" ht="24" x14ac:dyDescent="0.25">
      <c r="A2456" s="350" t="s">
        <v>9568</v>
      </c>
      <c r="B2456" s="317" t="s">
        <v>1534</v>
      </c>
      <c r="C2456" s="317" t="s">
        <v>1025</v>
      </c>
      <c r="D2456" s="348" t="s">
        <v>9565</v>
      </c>
      <c r="E2456" s="413">
        <v>29091.824804</v>
      </c>
      <c r="F2456" s="740" t="s">
        <v>3633</v>
      </c>
      <c r="G2456" s="739" t="s">
        <v>3301</v>
      </c>
      <c r="H2456" s="739" t="s">
        <v>8525</v>
      </c>
      <c r="I2456" s="316"/>
      <c r="J2456" s="316"/>
    </row>
    <row r="2457" spans="1:10" s="333" customFormat="1" ht="24" x14ac:dyDescent="0.25">
      <c r="A2457" s="350" t="s">
        <v>9567</v>
      </c>
      <c r="B2457" s="317" t="s">
        <v>1534</v>
      </c>
      <c r="C2457" s="317" t="s">
        <v>1025</v>
      </c>
      <c r="D2457" s="348" t="s">
        <v>9565</v>
      </c>
      <c r="E2457" s="413">
        <v>181847.764</v>
      </c>
      <c r="F2457" s="740" t="s">
        <v>3633</v>
      </c>
      <c r="G2457" s="739" t="s">
        <v>3301</v>
      </c>
      <c r="H2457" s="739" t="s">
        <v>8525</v>
      </c>
      <c r="I2457" s="316"/>
      <c r="J2457" s="316"/>
    </row>
    <row r="2458" spans="1:10" s="333" customFormat="1" ht="24" x14ac:dyDescent="0.25">
      <c r="A2458" s="350" t="s">
        <v>9566</v>
      </c>
      <c r="B2458" s="317" t="s">
        <v>1534</v>
      </c>
      <c r="C2458" s="317" t="s">
        <v>1025</v>
      </c>
      <c r="D2458" s="348" t="s">
        <v>9565</v>
      </c>
      <c r="E2458" s="413">
        <v>132649.15005</v>
      </c>
      <c r="F2458" s="740" t="s">
        <v>3633</v>
      </c>
      <c r="G2458" s="739" t="s">
        <v>3301</v>
      </c>
      <c r="H2458" s="739" t="s">
        <v>8525</v>
      </c>
      <c r="I2458" s="316"/>
      <c r="J2458" s="316"/>
    </row>
    <row r="2459" spans="1:10" s="333" customFormat="1" ht="24" x14ac:dyDescent="0.25">
      <c r="A2459" s="350" t="s">
        <v>9564</v>
      </c>
      <c r="B2459" s="317" t="s">
        <v>1539</v>
      </c>
      <c r="C2459" s="317" t="s">
        <v>1025</v>
      </c>
      <c r="D2459" s="348" t="s">
        <v>9563</v>
      </c>
      <c r="E2459" s="413">
        <v>34900</v>
      </c>
      <c r="F2459" s="740" t="s">
        <v>9562</v>
      </c>
      <c r="G2459" s="739" t="s">
        <v>3301</v>
      </c>
      <c r="H2459" s="739" t="s">
        <v>9423</v>
      </c>
      <c r="I2459" s="316"/>
      <c r="J2459" s="316"/>
    </row>
    <row r="2460" spans="1:10" s="333" customFormat="1" ht="24" x14ac:dyDescent="0.25">
      <c r="A2460" s="350" t="s">
        <v>9561</v>
      </c>
      <c r="B2460" s="317" t="s">
        <v>1539</v>
      </c>
      <c r="C2460" s="317" t="s">
        <v>1025</v>
      </c>
      <c r="D2460" s="348" t="s">
        <v>9560</v>
      </c>
      <c r="E2460" s="413">
        <v>25000</v>
      </c>
      <c r="F2460" s="740" t="s">
        <v>9559</v>
      </c>
      <c r="G2460" s="739" t="s">
        <v>3301</v>
      </c>
      <c r="H2460" s="739" t="s">
        <v>9281</v>
      </c>
      <c r="I2460" s="316"/>
      <c r="J2460" s="316"/>
    </row>
    <row r="2461" spans="1:10" s="333" customFormat="1" ht="24" x14ac:dyDescent="0.25">
      <c r="A2461" s="350" t="s">
        <v>9558</v>
      </c>
      <c r="B2461" s="317" t="s">
        <v>1539</v>
      </c>
      <c r="C2461" s="317" t="s">
        <v>1025</v>
      </c>
      <c r="D2461" s="348" t="s">
        <v>9557</v>
      </c>
      <c r="E2461" s="413">
        <v>24300</v>
      </c>
      <c r="F2461" s="740" t="s">
        <v>9556</v>
      </c>
      <c r="G2461" s="739" t="s">
        <v>3301</v>
      </c>
      <c r="H2461" s="739" t="s">
        <v>9553</v>
      </c>
      <c r="I2461" s="316"/>
      <c r="J2461" s="316"/>
    </row>
    <row r="2462" spans="1:10" s="333" customFormat="1" ht="24" x14ac:dyDescent="0.25">
      <c r="A2462" s="350" t="s">
        <v>9555</v>
      </c>
      <c r="B2462" s="317" t="s">
        <v>1539</v>
      </c>
      <c r="C2462" s="317" t="s">
        <v>1025</v>
      </c>
      <c r="D2462" s="348" t="s">
        <v>9554</v>
      </c>
      <c r="E2462" s="413">
        <v>28000</v>
      </c>
      <c r="F2462" s="740" t="s">
        <v>3521</v>
      </c>
      <c r="G2462" s="739" t="s">
        <v>3301</v>
      </c>
      <c r="H2462" s="739" t="s">
        <v>9553</v>
      </c>
      <c r="I2462" s="316"/>
      <c r="J2462" s="316"/>
    </row>
    <row r="2463" spans="1:10" s="333" customFormat="1" ht="36" x14ac:dyDescent="0.25">
      <c r="A2463" s="350" t="s">
        <v>9552</v>
      </c>
      <c r="B2463" s="317" t="s">
        <v>1539</v>
      </c>
      <c r="C2463" s="317" t="s">
        <v>1025</v>
      </c>
      <c r="D2463" s="348" t="s">
        <v>9551</v>
      </c>
      <c r="E2463" s="413">
        <v>34800</v>
      </c>
      <c r="F2463" s="740" t="s">
        <v>9550</v>
      </c>
      <c r="G2463" s="739" t="s">
        <v>3301</v>
      </c>
      <c r="H2463" s="739" t="s">
        <v>8500</v>
      </c>
      <c r="I2463" s="316"/>
      <c r="J2463" s="316"/>
    </row>
    <row r="2464" spans="1:10" s="333" customFormat="1" ht="36" x14ac:dyDescent="0.25">
      <c r="A2464" s="350" t="s">
        <v>9549</v>
      </c>
      <c r="B2464" s="317" t="s">
        <v>1539</v>
      </c>
      <c r="C2464" s="317" t="s">
        <v>1025</v>
      </c>
      <c r="D2464" s="348" t="s">
        <v>9548</v>
      </c>
      <c r="E2464" s="413">
        <v>20900</v>
      </c>
      <c r="F2464" s="740" t="s">
        <v>9527</v>
      </c>
      <c r="G2464" s="739" t="s">
        <v>3301</v>
      </c>
      <c r="H2464" s="739" t="s">
        <v>8500</v>
      </c>
      <c r="I2464" s="316"/>
      <c r="J2464" s="316"/>
    </row>
    <row r="2465" spans="1:10" s="333" customFormat="1" ht="24" x14ac:dyDescent="0.25">
      <c r="A2465" s="350" t="s">
        <v>9547</v>
      </c>
      <c r="B2465" s="317" t="s">
        <v>1539</v>
      </c>
      <c r="C2465" s="317" t="s">
        <v>1025</v>
      </c>
      <c r="D2465" s="348" t="s">
        <v>9546</v>
      </c>
      <c r="E2465" s="413">
        <v>21540</v>
      </c>
      <c r="F2465" s="740" t="s">
        <v>9545</v>
      </c>
      <c r="G2465" s="739" t="s">
        <v>3301</v>
      </c>
      <c r="H2465" s="739" t="s">
        <v>9544</v>
      </c>
      <c r="I2465" s="316"/>
      <c r="J2465" s="316"/>
    </row>
    <row r="2466" spans="1:10" s="333" customFormat="1" ht="24" x14ac:dyDescent="0.25">
      <c r="A2466" s="350" t="s">
        <v>9543</v>
      </c>
      <c r="B2466" s="317" t="s">
        <v>1539</v>
      </c>
      <c r="C2466" s="317" t="s">
        <v>1025</v>
      </c>
      <c r="D2466" s="348" t="s">
        <v>9542</v>
      </c>
      <c r="E2466" s="413">
        <v>34808.82</v>
      </c>
      <c r="F2466" s="740" t="s">
        <v>9541</v>
      </c>
      <c r="G2466" s="739" t="s">
        <v>3301</v>
      </c>
      <c r="H2466" s="739" t="s">
        <v>9277</v>
      </c>
      <c r="I2466" s="316"/>
      <c r="J2466" s="316"/>
    </row>
    <row r="2467" spans="1:10" s="333" customFormat="1" ht="24" x14ac:dyDescent="0.25">
      <c r="A2467" s="350" t="s">
        <v>9540</v>
      </c>
      <c r="B2467" s="317" t="s">
        <v>1539</v>
      </c>
      <c r="C2467" s="317" t="s">
        <v>1025</v>
      </c>
      <c r="D2467" s="348" t="s">
        <v>9539</v>
      </c>
      <c r="E2467" s="413">
        <v>34970</v>
      </c>
      <c r="F2467" s="740" t="s">
        <v>3521</v>
      </c>
      <c r="G2467" s="739" t="s">
        <v>3301</v>
      </c>
      <c r="H2467" s="739" t="s">
        <v>9538</v>
      </c>
      <c r="I2467" s="316"/>
      <c r="J2467" s="316"/>
    </row>
    <row r="2468" spans="1:10" s="333" customFormat="1" ht="24" x14ac:dyDescent="0.25">
      <c r="A2468" s="350" t="s">
        <v>9537</v>
      </c>
      <c r="B2468" s="317" t="s">
        <v>1539</v>
      </c>
      <c r="C2468" s="317" t="s">
        <v>1025</v>
      </c>
      <c r="D2468" s="348" t="s">
        <v>9536</v>
      </c>
      <c r="E2468" s="413">
        <v>34588.99</v>
      </c>
      <c r="F2468" s="740" t="s">
        <v>9535</v>
      </c>
      <c r="G2468" s="739" t="s">
        <v>3301</v>
      </c>
      <c r="H2468" s="739" t="s">
        <v>2297</v>
      </c>
      <c r="I2468" s="316"/>
      <c r="J2468" s="316"/>
    </row>
    <row r="2469" spans="1:10" s="333" customFormat="1" x14ac:dyDescent="0.25">
      <c r="A2469" s="350" t="s">
        <v>9534</v>
      </c>
      <c r="B2469" s="317" t="s">
        <v>1539</v>
      </c>
      <c r="C2469" s="317" t="s">
        <v>1025</v>
      </c>
      <c r="D2469" s="348" t="s">
        <v>9318</v>
      </c>
      <c r="E2469" s="413">
        <v>19565.219700000001</v>
      </c>
      <c r="F2469" s="740" t="s">
        <v>9533</v>
      </c>
      <c r="G2469" s="739" t="s">
        <v>3301</v>
      </c>
      <c r="H2469" s="739" t="s">
        <v>9530</v>
      </c>
      <c r="I2469" s="316"/>
      <c r="J2469" s="316"/>
    </row>
    <row r="2470" spans="1:10" s="333" customFormat="1" ht="24" x14ac:dyDescent="0.25">
      <c r="A2470" s="350" t="s">
        <v>9532</v>
      </c>
      <c r="B2470" s="317" t="s">
        <v>1534</v>
      </c>
      <c r="C2470" s="317" t="s">
        <v>1025</v>
      </c>
      <c r="D2470" s="348" t="s">
        <v>9531</v>
      </c>
      <c r="E2470" s="413">
        <v>126886.86027600001</v>
      </c>
      <c r="F2470" s="740" t="s">
        <v>3487</v>
      </c>
      <c r="G2470" s="739" t="s">
        <v>3301</v>
      </c>
      <c r="H2470" s="739" t="s">
        <v>9530</v>
      </c>
      <c r="I2470" s="316"/>
      <c r="J2470" s="316"/>
    </row>
    <row r="2471" spans="1:10" s="333" customFormat="1" ht="24" x14ac:dyDescent="0.25">
      <c r="A2471" s="350" t="s">
        <v>9529</v>
      </c>
      <c r="B2471" s="317" t="s">
        <v>1539</v>
      </c>
      <c r="C2471" s="317" t="s">
        <v>1025</v>
      </c>
      <c r="D2471" s="348" t="s">
        <v>9528</v>
      </c>
      <c r="E2471" s="413">
        <v>26063</v>
      </c>
      <c r="F2471" s="740" t="s">
        <v>9527</v>
      </c>
      <c r="G2471" s="739" t="s">
        <v>3301</v>
      </c>
      <c r="H2471" s="739" t="s">
        <v>9526</v>
      </c>
      <c r="I2471" s="316"/>
      <c r="J2471" s="316"/>
    </row>
    <row r="2472" spans="1:10" s="333" customFormat="1" ht="24" x14ac:dyDescent="0.25">
      <c r="A2472" s="350" t="s">
        <v>9525</v>
      </c>
      <c r="B2472" s="317" t="s">
        <v>1539</v>
      </c>
      <c r="C2472" s="317" t="s">
        <v>1025</v>
      </c>
      <c r="D2472" s="348" t="s">
        <v>9524</v>
      </c>
      <c r="E2472" s="413">
        <v>160000</v>
      </c>
      <c r="F2472" s="740" t="s">
        <v>3658</v>
      </c>
      <c r="G2472" s="739" t="s">
        <v>3301</v>
      </c>
      <c r="H2472" s="739" t="s">
        <v>9523</v>
      </c>
      <c r="I2472" s="316"/>
      <c r="J2472" s="316"/>
    </row>
    <row r="2473" spans="1:10" s="333" customFormat="1" ht="24" x14ac:dyDescent="0.25">
      <c r="A2473" s="350" t="s">
        <v>9522</v>
      </c>
      <c r="B2473" s="317" t="s">
        <v>1543</v>
      </c>
      <c r="C2473" s="317" t="s">
        <v>1025</v>
      </c>
      <c r="D2473" s="348"/>
      <c r="E2473" s="413">
        <v>74288.08</v>
      </c>
      <c r="F2473" s="740" t="s">
        <v>3616</v>
      </c>
      <c r="G2473" s="739" t="s">
        <v>3301</v>
      </c>
      <c r="H2473" s="739" t="s">
        <v>9516</v>
      </c>
      <c r="I2473" s="316"/>
      <c r="J2473" s="316"/>
    </row>
    <row r="2474" spans="1:10" s="333" customFormat="1" x14ac:dyDescent="0.25">
      <c r="A2474" s="350" t="s">
        <v>9521</v>
      </c>
      <c r="B2474" s="317" t="s">
        <v>1539</v>
      </c>
      <c r="C2474" s="317" t="s">
        <v>1025</v>
      </c>
      <c r="D2474" s="348" t="s">
        <v>9520</v>
      </c>
      <c r="E2474" s="413">
        <v>23898.949799999999</v>
      </c>
      <c r="F2474" s="740" t="s">
        <v>3555</v>
      </c>
      <c r="G2474" s="739" t="s">
        <v>3301</v>
      </c>
      <c r="H2474" s="739" t="s">
        <v>9516</v>
      </c>
      <c r="I2474" s="316"/>
      <c r="J2474" s="316"/>
    </row>
    <row r="2475" spans="1:10" s="333" customFormat="1" ht="24" x14ac:dyDescent="0.25">
      <c r="A2475" s="350" t="s">
        <v>9519</v>
      </c>
      <c r="B2475" s="317" t="s">
        <v>1539</v>
      </c>
      <c r="C2475" s="317" t="s">
        <v>1025</v>
      </c>
      <c r="D2475" s="348" t="s">
        <v>9518</v>
      </c>
      <c r="E2475" s="413">
        <v>21050</v>
      </c>
      <c r="F2475" s="740" t="s">
        <v>9517</v>
      </c>
      <c r="G2475" s="739" t="s">
        <v>3301</v>
      </c>
      <c r="H2475" s="739" t="s">
        <v>9516</v>
      </c>
      <c r="I2475" s="316"/>
      <c r="J2475" s="316"/>
    </row>
    <row r="2476" spans="1:10" s="333" customFormat="1" ht="24" x14ac:dyDescent="0.25">
      <c r="A2476" s="350" t="s">
        <v>9515</v>
      </c>
      <c r="B2476" s="317" t="s">
        <v>1539</v>
      </c>
      <c r="C2476" s="317" t="s">
        <v>1025</v>
      </c>
      <c r="D2476" s="348" t="s">
        <v>9514</v>
      </c>
      <c r="E2476" s="413">
        <v>30000</v>
      </c>
      <c r="F2476" s="740" t="s">
        <v>3658</v>
      </c>
      <c r="G2476" s="739" t="s">
        <v>3301</v>
      </c>
      <c r="H2476" s="739" t="s">
        <v>8524</v>
      </c>
      <c r="I2476" s="316"/>
      <c r="J2476" s="316"/>
    </row>
    <row r="2477" spans="1:10" s="333" customFormat="1" ht="24" x14ac:dyDescent="0.25">
      <c r="A2477" s="350" t="s">
        <v>9513</v>
      </c>
      <c r="B2477" s="317" t="s">
        <v>1539</v>
      </c>
      <c r="C2477" s="317" t="s">
        <v>1025</v>
      </c>
      <c r="D2477" s="348" t="s">
        <v>9512</v>
      </c>
      <c r="E2477" s="413">
        <v>31095.360000000001</v>
      </c>
      <c r="F2477" s="740" t="s">
        <v>9511</v>
      </c>
      <c r="G2477" s="739" t="s">
        <v>3301</v>
      </c>
      <c r="H2477" s="739" t="s">
        <v>9510</v>
      </c>
      <c r="I2477" s="316"/>
      <c r="J2477" s="316"/>
    </row>
    <row r="2478" spans="1:10" s="333" customFormat="1" ht="24" x14ac:dyDescent="0.25">
      <c r="A2478" s="350" t="s">
        <v>9509</v>
      </c>
      <c r="B2478" s="317" t="s">
        <v>1539</v>
      </c>
      <c r="C2478" s="317" t="s">
        <v>1025</v>
      </c>
      <c r="D2478" s="348" t="s">
        <v>9433</v>
      </c>
      <c r="E2478" s="413">
        <v>35055</v>
      </c>
      <c r="F2478" s="740" t="s">
        <v>9508</v>
      </c>
      <c r="G2478" s="739" t="s">
        <v>3301</v>
      </c>
      <c r="H2478" s="739" t="s">
        <v>9467</v>
      </c>
      <c r="I2478" s="316"/>
      <c r="J2478" s="316"/>
    </row>
    <row r="2479" spans="1:10" s="333" customFormat="1" ht="24" x14ac:dyDescent="0.25">
      <c r="A2479" s="350" t="s">
        <v>9507</v>
      </c>
      <c r="B2479" s="317" t="s">
        <v>1539</v>
      </c>
      <c r="C2479" s="317" t="s">
        <v>1025</v>
      </c>
      <c r="D2479" s="348" t="s">
        <v>9506</v>
      </c>
      <c r="E2479" s="413">
        <v>28597.3</v>
      </c>
      <c r="F2479" s="740" t="s">
        <v>9505</v>
      </c>
      <c r="G2479" s="739" t="s">
        <v>3301</v>
      </c>
      <c r="H2479" s="739" t="s">
        <v>9504</v>
      </c>
      <c r="I2479" s="316"/>
      <c r="J2479" s="316"/>
    </row>
    <row r="2480" spans="1:10" s="333" customFormat="1" ht="24" x14ac:dyDescent="0.25">
      <c r="A2480" s="350" t="s">
        <v>9503</v>
      </c>
      <c r="B2480" s="317" t="s">
        <v>1539</v>
      </c>
      <c r="C2480" s="317" t="s">
        <v>1025</v>
      </c>
      <c r="D2480" s="348" t="s">
        <v>3453</v>
      </c>
      <c r="E2480" s="413">
        <v>28597.3</v>
      </c>
      <c r="F2480" s="740" t="s">
        <v>9502</v>
      </c>
      <c r="G2480" s="739" t="s">
        <v>3301</v>
      </c>
      <c r="H2480" s="739" t="s">
        <v>8936</v>
      </c>
      <c r="I2480" s="316"/>
      <c r="J2480" s="316"/>
    </row>
    <row r="2481" spans="1:10" s="333" customFormat="1" ht="24" x14ac:dyDescent="0.25">
      <c r="A2481" s="350" t="s">
        <v>9501</v>
      </c>
      <c r="B2481" s="317" t="s">
        <v>1539</v>
      </c>
      <c r="C2481" s="317" t="s">
        <v>1025</v>
      </c>
      <c r="D2481" s="348" t="s">
        <v>9500</v>
      </c>
      <c r="E2481" s="413">
        <v>19436</v>
      </c>
      <c r="F2481" s="740" t="s">
        <v>9497</v>
      </c>
      <c r="G2481" s="739" t="s">
        <v>3301</v>
      </c>
      <c r="H2481" s="739" t="s">
        <v>9494</v>
      </c>
      <c r="I2481" s="316"/>
      <c r="J2481" s="316"/>
    </row>
    <row r="2482" spans="1:10" s="333" customFormat="1" ht="24" x14ac:dyDescent="0.25">
      <c r="A2482" s="350" t="s">
        <v>9499</v>
      </c>
      <c r="B2482" s="317" t="s">
        <v>1539</v>
      </c>
      <c r="C2482" s="317" t="s">
        <v>1025</v>
      </c>
      <c r="D2482" s="348" t="s">
        <v>9498</v>
      </c>
      <c r="E2482" s="413">
        <v>19955.5</v>
      </c>
      <c r="F2482" s="740" t="s">
        <v>9497</v>
      </c>
      <c r="G2482" s="739" t="s">
        <v>3301</v>
      </c>
      <c r="H2482" s="739" t="s">
        <v>9494</v>
      </c>
      <c r="I2482" s="316"/>
      <c r="J2482" s="316"/>
    </row>
    <row r="2483" spans="1:10" s="333" customFormat="1" ht="24" x14ac:dyDescent="0.25">
      <c r="A2483" s="350" t="s">
        <v>9496</v>
      </c>
      <c r="B2483" s="317" t="s">
        <v>1539</v>
      </c>
      <c r="C2483" s="317" t="s">
        <v>1025</v>
      </c>
      <c r="D2483" s="348" t="s">
        <v>9495</v>
      </c>
      <c r="E2483" s="413">
        <v>20972</v>
      </c>
      <c r="F2483" s="740" t="s">
        <v>3714</v>
      </c>
      <c r="G2483" s="739" t="s">
        <v>3301</v>
      </c>
      <c r="H2483" s="739" t="s">
        <v>9494</v>
      </c>
      <c r="I2483" s="316"/>
      <c r="J2483" s="316"/>
    </row>
    <row r="2484" spans="1:10" s="333" customFormat="1" ht="24" x14ac:dyDescent="0.25">
      <c r="A2484" s="350" t="s">
        <v>9493</v>
      </c>
      <c r="B2484" s="317" t="s">
        <v>1539</v>
      </c>
      <c r="C2484" s="317" t="s">
        <v>1025</v>
      </c>
      <c r="D2484" s="348" t="s">
        <v>3876</v>
      </c>
      <c r="E2484" s="413">
        <v>28000</v>
      </c>
      <c r="F2484" s="740" t="s">
        <v>9492</v>
      </c>
      <c r="G2484" s="739" t="s">
        <v>3301</v>
      </c>
      <c r="H2484" s="739" t="s">
        <v>8499</v>
      </c>
      <c r="I2484" s="316"/>
      <c r="J2484" s="316"/>
    </row>
    <row r="2485" spans="1:10" s="333" customFormat="1" ht="48" x14ac:dyDescent="0.25">
      <c r="A2485" s="350" t="s">
        <v>9491</v>
      </c>
      <c r="B2485" s="317" t="s">
        <v>1539</v>
      </c>
      <c r="C2485" s="317" t="s">
        <v>1025</v>
      </c>
      <c r="D2485" s="348" t="s">
        <v>9490</v>
      </c>
      <c r="E2485" s="413">
        <v>20000</v>
      </c>
      <c r="F2485" s="740" t="s">
        <v>9489</v>
      </c>
      <c r="G2485" s="739" t="s">
        <v>3301</v>
      </c>
      <c r="H2485" s="739" t="s">
        <v>9488</v>
      </c>
      <c r="I2485" s="316"/>
      <c r="J2485" s="316"/>
    </row>
    <row r="2486" spans="1:10" s="333" customFormat="1" ht="36" x14ac:dyDescent="0.25">
      <c r="A2486" s="350" t="s">
        <v>9487</v>
      </c>
      <c r="B2486" s="317" t="s">
        <v>1539</v>
      </c>
      <c r="C2486" s="317" t="s">
        <v>1025</v>
      </c>
      <c r="D2486" s="348" t="s">
        <v>9486</v>
      </c>
      <c r="E2486" s="413">
        <v>33000</v>
      </c>
      <c r="F2486" s="740" t="s">
        <v>3464</v>
      </c>
      <c r="G2486" s="739" t="s">
        <v>3301</v>
      </c>
      <c r="H2486" s="739" t="s">
        <v>9301</v>
      </c>
      <c r="I2486" s="316"/>
      <c r="J2486" s="316"/>
    </row>
    <row r="2487" spans="1:10" s="333" customFormat="1" ht="24" x14ac:dyDescent="0.25">
      <c r="A2487" s="350" t="s">
        <v>9485</v>
      </c>
      <c r="B2487" s="317" t="s">
        <v>1539</v>
      </c>
      <c r="C2487" s="317" t="s">
        <v>1025</v>
      </c>
      <c r="D2487" s="348" t="s">
        <v>9484</v>
      </c>
      <c r="E2487" s="413">
        <v>23277.77</v>
      </c>
      <c r="F2487" s="740" t="s">
        <v>9483</v>
      </c>
      <c r="G2487" s="739" t="s">
        <v>3301</v>
      </c>
      <c r="H2487" s="739" t="s">
        <v>9482</v>
      </c>
      <c r="I2487" s="316"/>
      <c r="J2487" s="316"/>
    </row>
    <row r="2488" spans="1:10" s="333" customFormat="1" ht="36" x14ac:dyDescent="0.25">
      <c r="A2488" s="350" t="s">
        <v>9481</v>
      </c>
      <c r="B2488" s="317" t="s">
        <v>1539</v>
      </c>
      <c r="C2488" s="317" t="s">
        <v>1025</v>
      </c>
      <c r="D2488" s="348" t="s">
        <v>9480</v>
      </c>
      <c r="E2488" s="413">
        <v>29114.14</v>
      </c>
      <c r="F2488" s="740" t="s">
        <v>9479</v>
      </c>
      <c r="G2488" s="739" t="s">
        <v>3301</v>
      </c>
      <c r="H2488" s="739" t="s">
        <v>8518</v>
      </c>
      <c r="I2488" s="316"/>
      <c r="J2488" s="316"/>
    </row>
    <row r="2489" spans="1:10" s="333" customFormat="1" ht="24" x14ac:dyDescent="0.25">
      <c r="A2489" s="350" t="s">
        <v>9478</v>
      </c>
      <c r="B2489" s="317" t="s">
        <v>1539</v>
      </c>
      <c r="C2489" s="317" t="s">
        <v>1025</v>
      </c>
      <c r="D2489" s="348" t="s">
        <v>9477</v>
      </c>
      <c r="E2489" s="413">
        <v>32725</v>
      </c>
      <c r="F2489" s="740" t="s">
        <v>9476</v>
      </c>
      <c r="G2489" s="739" t="s">
        <v>3301</v>
      </c>
      <c r="H2489" s="739" t="s">
        <v>9475</v>
      </c>
      <c r="I2489" s="316"/>
      <c r="J2489" s="316"/>
    </row>
    <row r="2490" spans="1:10" s="333" customFormat="1" ht="24" x14ac:dyDescent="0.25">
      <c r="A2490" s="350" t="s">
        <v>9474</v>
      </c>
      <c r="B2490" s="317" t="s">
        <v>1539</v>
      </c>
      <c r="C2490" s="317" t="s">
        <v>1025</v>
      </c>
      <c r="D2490" s="348" t="s">
        <v>9473</v>
      </c>
      <c r="E2490" s="413">
        <v>30001.5</v>
      </c>
      <c r="F2490" s="740" t="s">
        <v>9470</v>
      </c>
      <c r="G2490" s="739" t="s">
        <v>3301</v>
      </c>
      <c r="H2490" s="739" t="s">
        <v>8507</v>
      </c>
      <c r="I2490" s="316"/>
      <c r="J2490" s="316"/>
    </row>
    <row r="2491" spans="1:10" s="333" customFormat="1" ht="36" x14ac:dyDescent="0.25">
      <c r="A2491" s="350" t="s">
        <v>9472</v>
      </c>
      <c r="B2491" s="317" t="s">
        <v>1539</v>
      </c>
      <c r="C2491" s="317" t="s">
        <v>1025</v>
      </c>
      <c r="D2491" s="348" t="s">
        <v>9471</v>
      </c>
      <c r="E2491" s="413">
        <v>34998.800000000003</v>
      </c>
      <c r="F2491" s="740" t="s">
        <v>9470</v>
      </c>
      <c r="G2491" s="739" t="s">
        <v>3301</v>
      </c>
      <c r="H2491" s="739" t="s">
        <v>9281</v>
      </c>
      <c r="I2491" s="316"/>
      <c r="J2491" s="316"/>
    </row>
    <row r="2492" spans="1:10" s="333" customFormat="1" ht="24" x14ac:dyDescent="0.25">
      <c r="A2492" s="350" t="s">
        <v>9469</v>
      </c>
      <c r="B2492" s="317" t="s">
        <v>891</v>
      </c>
      <c r="C2492" s="317" t="s">
        <v>1025</v>
      </c>
      <c r="D2492" s="348"/>
      <c r="E2492" s="413">
        <v>63223</v>
      </c>
      <c r="F2492" s="740" t="s">
        <v>9468</v>
      </c>
      <c r="G2492" s="739" t="s">
        <v>3301</v>
      </c>
      <c r="H2492" s="739" t="s">
        <v>9467</v>
      </c>
      <c r="I2492" s="316"/>
      <c r="J2492" s="316"/>
    </row>
    <row r="2493" spans="1:10" s="333" customFormat="1" x14ac:dyDescent="0.25">
      <c r="A2493" s="350" t="s">
        <v>9466</v>
      </c>
      <c r="B2493" s="317" t="s">
        <v>1539</v>
      </c>
      <c r="C2493" s="317" t="s">
        <v>1025</v>
      </c>
      <c r="D2493" s="348" t="s">
        <v>9465</v>
      </c>
      <c r="E2493" s="413">
        <v>18480</v>
      </c>
      <c r="F2493" s="740" t="s">
        <v>9464</v>
      </c>
      <c r="G2493" s="739" t="s">
        <v>3301</v>
      </c>
      <c r="H2493" s="739" t="s">
        <v>9281</v>
      </c>
      <c r="I2493" s="316"/>
      <c r="J2493" s="316"/>
    </row>
    <row r="2494" spans="1:10" s="333" customFormat="1" ht="24" x14ac:dyDescent="0.25">
      <c r="A2494" s="350" t="s">
        <v>9463</v>
      </c>
      <c r="B2494" s="317" t="s">
        <v>1539</v>
      </c>
      <c r="C2494" s="317" t="s">
        <v>1025</v>
      </c>
      <c r="D2494" s="348" t="s">
        <v>9462</v>
      </c>
      <c r="E2494" s="413">
        <v>21336</v>
      </c>
      <c r="F2494" s="740" t="s">
        <v>9461</v>
      </c>
      <c r="G2494" s="739" t="s">
        <v>3301</v>
      </c>
      <c r="H2494" s="739" t="s">
        <v>9460</v>
      </c>
      <c r="I2494" s="316"/>
      <c r="J2494" s="316"/>
    </row>
    <row r="2495" spans="1:10" s="333" customFormat="1" ht="24" x14ac:dyDescent="0.25">
      <c r="A2495" s="350" t="s">
        <v>9459</v>
      </c>
      <c r="B2495" s="317" t="s">
        <v>1539</v>
      </c>
      <c r="C2495" s="317" t="s">
        <v>1025</v>
      </c>
      <c r="D2495" s="348" t="s">
        <v>9458</v>
      </c>
      <c r="E2495" s="413">
        <v>26300</v>
      </c>
      <c r="F2495" s="740" t="s">
        <v>9457</v>
      </c>
      <c r="G2495" s="739" t="s">
        <v>3301</v>
      </c>
      <c r="H2495" s="739" t="s">
        <v>9456</v>
      </c>
      <c r="I2495" s="316"/>
      <c r="J2495" s="316"/>
    </row>
    <row r="2496" spans="1:10" s="333" customFormat="1" ht="24" x14ac:dyDescent="0.25">
      <c r="A2496" s="350" t="s">
        <v>9455</v>
      </c>
      <c r="B2496" s="317" t="s">
        <v>1539</v>
      </c>
      <c r="C2496" s="317" t="s">
        <v>1025</v>
      </c>
      <c r="D2496" s="348" t="s">
        <v>9454</v>
      </c>
      <c r="E2496" s="413">
        <v>27400</v>
      </c>
      <c r="F2496" s="740" t="s">
        <v>9450</v>
      </c>
      <c r="G2496" s="739" t="s">
        <v>3301</v>
      </c>
      <c r="H2496" s="739" t="s">
        <v>9453</v>
      </c>
      <c r="I2496" s="316"/>
      <c r="J2496" s="316"/>
    </row>
    <row r="2497" spans="1:10" s="333" customFormat="1" ht="24" x14ac:dyDescent="0.25">
      <c r="A2497" s="350" t="s">
        <v>9452</v>
      </c>
      <c r="B2497" s="317" t="s">
        <v>1539</v>
      </c>
      <c r="C2497" s="317" t="s">
        <v>1025</v>
      </c>
      <c r="D2497" s="348" t="s">
        <v>9451</v>
      </c>
      <c r="E2497" s="413">
        <v>33000</v>
      </c>
      <c r="F2497" s="740" t="s">
        <v>9450</v>
      </c>
      <c r="G2497" s="739" t="s">
        <v>3301</v>
      </c>
      <c r="H2497" s="739" t="s">
        <v>9288</v>
      </c>
      <c r="I2497" s="316"/>
      <c r="J2497" s="316"/>
    </row>
    <row r="2498" spans="1:10" s="333" customFormat="1" ht="36" x14ac:dyDescent="0.25">
      <c r="A2498" s="350" t="s">
        <v>9449</v>
      </c>
      <c r="B2498" s="317" t="s">
        <v>1539</v>
      </c>
      <c r="C2498" s="317" t="s">
        <v>1025</v>
      </c>
      <c r="D2498" s="348" t="s">
        <v>9448</v>
      </c>
      <c r="E2498" s="413">
        <v>33500</v>
      </c>
      <c r="F2498" s="740" t="s">
        <v>9447</v>
      </c>
      <c r="G2498" s="739" t="s">
        <v>3301</v>
      </c>
      <c r="H2498" s="739" t="s">
        <v>9284</v>
      </c>
      <c r="I2498" s="316"/>
      <c r="J2498" s="316"/>
    </row>
    <row r="2499" spans="1:10" s="333" customFormat="1" ht="24" x14ac:dyDescent="0.25">
      <c r="A2499" s="350" t="s">
        <v>9446</v>
      </c>
      <c r="B2499" s="317" t="s">
        <v>1539</v>
      </c>
      <c r="C2499" s="317" t="s">
        <v>1025</v>
      </c>
      <c r="D2499" s="348" t="s">
        <v>9445</v>
      </c>
      <c r="E2499" s="413">
        <v>18270</v>
      </c>
      <c r="F2499" s="740" t="s">
        <v>9444</v>
      </c>
      <c r="G2499" s="739" t="s">
        <v>3301</v>
      </c>
      <c r="H2499" s="739" t="s">
        <v>9312</v>
      </c>
      <c r="I2499" s="316"/>
      <c r="J2499" s="316"/>
    </row>
    <row r="2500" spans="1:10" s="333" customFormat="1" ht="36" x14ac:dyDescent="0.25">
      <c r="A2500" s="350" t="s">
        <v>9443</v>
      </c>
      <c r="B2500" s="317" t="s">
        <v>1539</v>
      </c>
      <c r="C2500" s="317" t="s">
        <v>1025</v>
      </c>
      <c r="D2500" s="348" t="s">
        <v>9442</v>
      </c>
      <c r="E2500" s="413">
        <v>19200</v>
      </c>
      <c r="F2500" s="740" t="s">
        <v>9441</v>
      </c>
      <c r="G2500" s="739" t="s">
        <v>3301</v>
      </c>
      <c r="H2500" s="739" t="s">
        <v>9440</v>
      </c>
      <c r="I2500" s="316"/>
      <c r="J2500" s="316"/>
    </row>
    <row r="2501" spans="1:10" s="333" customFormat="1" ht="36" x14ac:dyDescent="0.25">
      <c r="A2501" s="350" t="s">
        <v>9439</v>
      </c>
      <c r="B2501" s="317" t="s">
        <v>1539</v>
      </c>
      <c r="C2501" s="317" t="s">
        <v>1025</v>
      </c>
      <c r="D2501" s="348" t="s">
        <v>9438</v>
      </c>
      <c r="E2501" s="413">
        <v>22000</v>
      </c>
      <c r="F2501" s="740" t="s">
        <v>9437</v>
      </c>
      <c r="G2501" s="739" t="s">
        <v>3301</v>
      </c>
      <c r="H2501" s="739" t="s">
        <v>8500</v>
      </c>
      <c r="I2501" s="316"/>
      <c r="J2501" s="316"/>
    </row>
    <row r="2502" spans="1:10" s="333" customFormat="1" x14ac:dyDescent="0.25">
      <c r="A2502" s="350" t="s">
        <v>9436</v>
      </c>
      <c r="B2502" s="317" t="s">
        <v>1539</v>
      </c>
      <c r="C2502" s="317" t="s">
        <v>1025</v>
      </c>
      <c r="D2502" s="348" t="s">
        <v>3450</v>
      </c>
      <c r="E2502" s="413">
        <v>21721.439999999999</v>
      </c>
      <c r="F2502" s="740" t="s">
        <v>3449</v>
      </c>
      <c r="G2502" s="739" t="s">
        <v>3301</v>
      </c>
      <c r="H2502" s="739" t="s">
        <v>9435</v>
      </c>
      <c r="I2502" s="316"/>
      <c r="J2502" s="316"/>
    </row>
    <row r="2503" spans="1:10" s="333" customFormat="1" ht="24" x14ac:dyDescent="0.25">
      <c r="A2503" s="350" t="s">
        <v>9434</v>
      </c>
      <c r="B2503" s="317" t="s">
        <v>1539</v>
      </c>
      <c r="C2503" s="317" t="s">
        <v>1025</v>
      </c>
      <c r="D2503" s="348" t="s">
        <v>9433</v>
      </c>
      <c r="E2503" s="413">
        <v>21120</v>
      </c>
      <c r="F2503" s="740" t="s">
        <v>9432</v>
      </c>
      <c r="G2503" s="739" t="s">
        <v>3301</v>
      </c>
      <c r="H2503" s="739" t="s">
        <v>9367</v>
      </c>
      <c r="I2503" s="316"/>
      <c r="J2503" s="316"/>
    </row>
    <row r="2504" spans="1:10" s="333" customFormat="1" ht="24" x14ac:dyDescent="0.25">
      <c r="A2504" s="350" t="s">
        <v>9431</v>
      </c>
      <c r="B2504" s="317" t="s">
        <v>1539</v>
      </c>
      <c r="C2504" s="317" t="s">
        <v>1025</v>
      </c>
      <c r="D2504" s="348" t="s">
        <v>9430</v>
      </c>
      <c r="E2504" s="413">
        <v>26130</v>
      </c>
      <c r="F2504" s="740" t="s">
        <v>9427</v>
      </c>
      <c r="G2504" s="739" t="s">
        <v>3301</v>
      </c>
      <c r="H2504" s="739" t="s">
        <v>8514</v>
      </c>
      <c r="I2504" s="316"/>
      <c r="J2504" s="316"/>
    </row>
    <row r="2505" spans="1:10" s="333" customFormat="1" ht="24" x14ac:dyDescent="0.25">
      <c r="A2505" s="350" t="s">
        <v>9429</v>
      </c>
      <c r="B2505" s="317" t="s">
        <v>1539</v>
      </c>
      <c r="C2505" s="317" t="s">
        <v>1025</v>
      </c>
      <c r="D2505" s="348" t="s">
        <v>9428</v>
      </c>
      <c r="E2505" s="413">
        <v>34450</v>
      </c>
      <c r="F2505" s="740" t="s">
        <v>9427</v>
      </c>
      <c r="G2505" s="739" t="s">
        <v>3301</v>
      </c>
      <c r="H2505" s="739" t="s">
        <v>8514</v>
      </c>
      <c r="I2505" s="316"/>
      <c r="J2505" s="316"/>
    </row>
    <row r="2506" spans="1:10" s="333" customFormat="1" ht="24" x14ac:dyDescent="0.25">
      <c r="A2506" s="350" t="s">
        <v>9426</v>
      </c>
      <c r="B2506" s="317" t="s">
        <v>1539</v>
      </c>
      <c r="C2506" s="317" t="s">
        <v>1025</v>
      </c>
      <c r="D2506" s="348" t="s">
        <v>9425</v>
      </c>
      <c r="E2506" s="413">
        <v>19475</v>
      </c>
      <c r="F2506" s="740" t="s">
        <v>9424</v>
      </c>
      <c r="G2506" s="739" t="s">
        <v>3301</v>
      </c>
      <c r="H2506" s="739" t="s">
        <v>9423</v>
      </c>
      <c r="I2506" s="316"/>
      <c r="J2506" s="316"/>
    </row>
    <row r="2507" spans="1:10" s="333" customFormat="1" ht="36" x14ac:dyDescent="0.25">
      <c r="A2507" s="350" t="s">
        <v>9422</v>
      </c>
      <c r="B2507" s="317" t="s">
        <v>891</v>
      </c>
      <c r="C2507" s="317" t="s">
        <v>1025</v>
      </c>
      <c r="D2507" s="348"/>
      <c r="E2507" s="413">
        <v>49500</v>
      </c>
      <c r="F2507" s="740" t="s">
        <v>9421</v>
      </c>
      <c r="G2507" s="739" t="s">
        <v>3301</v>
      </c>
      <c r="H2507" s="739" t="s">
        <v>9420</v>
      </c>
      <c r="I2507" s="316"/>
      <c r="J2507" s="316"/>
    </row>
    <row r="2508" spans="1:10" s="333" customFormat="1" ht="24" x14ac:dyDescent="0.25">
      <c r="A2508" s="350" t="s">
        <v>9419</v>
      </c>
      <c r="B2508" s="317" t="s">
        <v>1539</v>
      </c>
      <c r="C2508" s="317" t="s">
        <v>1025</v>
      </c>
      <c r="D2508" s="348" t="s">
        <v>3918</v>
      </c>
      <c r="E2508" s="413">
        <v>18659.400000000001</v>
      </c>
      <c r="F2508" s="740" t="s">
        <v>9418</v>
      </c>
      <c r="G2508" s="739" t="s">
        <v>3301</v>
      </c>
      <c r="H2508" s="739" t="s">
        <v>9417</v>
      </c>
      <c r="I2508" s="316"/>
      <c r="J2508" s="316"/>
    </row>
    <row r="2509" spans="1:10" s="333" customFormat="1" ht="24" x14ac:dyDescent="0.25">
      <c r="A2509" s="350" t="s">
        <v>9416</v>
      </c>
      <c r="B2509" s="317" t="s">
        <v>1539</v>
      </c>
      <c r="C2509" s="317" t="s">
        <v>1025</v>
      </c>
      <c r="D2509" s="348" t="s">
        <v>9415</v>
      </c>
      <c r="E2509" s="413">
        <v>20400</v>
      </c>
      <c r="F2509" s="740" t="s">
        <v>9414</v>
      </c>
      <c r="G2509" s="739" t="s">
        <v>3301</v>
      </c>
      <c r="H2509" s="739" t="s">
        <v>9413</v>
      </c>
      <c r="I2509" s="316"/>
      <c r="J2509" s="316"/>
    </row>
    <row r="2510" spans="1:10" s="333" customFormat="1" ht="24" x14ac:dyDescent="0.25">
      <c r="A2510" s="350" t="s">
        <v>9412</v>
      </c>
      <c r="B2510" s="317" t="s">
        <v>1539</v>
      </c>
      <c r="C2510" s="317" t="s">
        <v>1025</v>
      </c>
      <c r="D2510" s="348" t="s">
        <v>3863</v>
      </c>
      <c r="E2510" s="413">
        <v>23823.57</v>
      </c>
      <c r="F2510" s="740" t="s">
        <v>3427</v>
      </c>
      <c r="G2510" s="739" t="s">
        <v>3301</v>
      </c>
      <c r="H2510" s="739" t="s">
        <v>9054</v>
      </c>
      <c r="I2510" s="316"/>
      <c r="J2510" s="316"/>
    </row>
    <row r="2511" spans="1:10" s="333" customFormat="1" ht="24" x14ac:dyDescent="0.25">
      <c r="A2511" s="350" t="s">
        <v>9411</v>
      </c>
      <c r="B2511" s="317" t="s">
        <v>1539</v>
      </c>
      <c r="C2511" s="317" t="s">
        <v>1025</v>
      </c>
      <c r="D2511" s="348" t="s">
        <v>9410</v>
      </c>
      <c r="E2511" s="413">
        <v>35000</v>
      </c>
      <c r="F2511" s="740" t="s">
        <v>9409</v>
      </c>
      <c r="G2511" s="739" t="s">
        <v>3301</v>
      </c>
      <c r="H2511" s="739" t="s">
        <v>9408</v>
      </c>
      <c r="I2511" s="316"/>
      <c r="J2511" s="316"/>
    </row>
    <row r="2512" spans="1:10" s="333" customFormat="1" ht="24" x14ac:dyDescent="0.25">
      <c r="A2512" s="350" t="s">
        <v>9407</v>
      </c>
      <c r="B2512" s="317" t="s">
        <v>1539</v>
      </c>
      <c r="C2512" s="317" t="s">
        <v>1025</v>
      </c>
      <c r="D2512" s="348" t="s">
        <v>9406</v>
      </c>
      <c r="E2512" s="413">
        <v>35200</v>
      </c>
      <c r="F2512" s="740" t="s">
        <v>9405</v>
      </c>
      <c r="G2512" s="739" t="s">
        <v>3301</v>
      </c>
      <c r="H2512" s="739" t="s">
        <v>9404</v>
      </c>
      <c r="I2512" s="316"/>
      <c r="J2512" s="316"/>
    </row>
    <row r="2513" spans="1:10" s="333" customFormat="1" ht="24" x14ac:dyDescent="0.25">
      <c r="A2513" s="350" t="s">
        <v>3422</v>
      </c>
      <c r="B2513" s="317" t="s">
        <v>891</v>
      </c>
      <c r="C2513" s="317" t="s">
        <v>1025</v>
      </c>
      <c r="D2513" s="348"/>
      <c r="E2513" s="413">
        <v>69426</v>
      </c>
      <c r="F2513" s="740" t="s">
        <v>3416</v>
      </c>
      <c r="G2513" s="739" t="s">
        <v>3301</v>
      </c>
      <c r="H2513" s="739" t="s">
        <v>9293</v>
      </c>
      <c r="I2513" s="316"/>
      <c r="J2513" s="316"/>
    </row>
    <row r="2514" spans="1:10" s="333" customFormat="1" ht="24" x14ac:dyDescent="0.25">
      <c r="A2514" s="350" t="s">
        <v>9403</v>
      </c>
      <c r="B2514" s="317" t="s">
        <v>1539</v>
      </c>
      <c r="C2514" s="317" t="s">
        <v>1025</v>
      </c>
      <c r="D2514" s="348" t="s">
        <v>9402</v>
      </c>
      <c r="E2514" s="413">
        <v>31919</v>
      </c>
      <c r="F2514" s="740" t="s">
        <v>9401</v>
      </c>
      <c r="G2514" s="739" t="s">
        <v>3301</v>
      </c>
      <c r="H2514" s="739" t="s">
        <v>9312</v>
      </c>
      <c r="I2514" s="316"/>
      <c r="J2514" s="316"/>
    </row>
    <row r="2515" spans="1:10" s="333" customFormat="1" ht="24" x14ac:dyDescent="0.25">
      <c r="A2515" s="350" t="s">
        <v>9400</v>
      </c>
      <c r="B2515" s="317" t="s">
        <v>1539</v>
      </c>
      <c r="C2515" s="317" t="s">
        <v>1025</v>
      </c>
      <c r="D2515" s="348" t="s">
        <v>3650</v>
      </c>
      <c r="E2515" s="413">
        <v>34048</v>
      </c>
      <c r="F2515" s="740" t="s">
        <v>9399</v>
      </c>
      <c r="G2515" s="739" t="s">
        <v>3301</v>
      </c>
      <c r="H2515" s="739" t="s">
        <v>9398</v>
      </c>
      <c r="I2515" s="316"/>
      <c r="J2515" s="316"/>
    </row>
    <row r="2516" spans="1:10" s="333" customFormat="1" ht="48" x14ac:dyDescent="0.25">
      <c r="A2516" s="350" t="s">
        <v>9397</v>
      </c>
      <c r="B2516" s="317" t="s">
        <v>1539</v>
      </c>
      <c r="C2516" s="317" t="s">
        <v>1025</v>
      </c>
      <c r="D2516" s="348" t="s">
        <v>3406</v>
      </c>
      <c r="E2516" s="413">
        <v>22170.959999999999</v>
      </c>
      <c r="F2516" s="740" t="s">
        <v>9396</v>
      </c>
      <c r="G2516" s="739" t="s">
        <v>3301</v>
      </c>
      <c r="H2516" s="739" t="s">
        <v>9395</v>
      </c>
      <c r="I2516" s="316"/>
      <c r="J2516" s="316"/>
    </row>
    <row r="2517" spans="1:10" s="333" customFormat="1" ht="24" x14ac:dyDescent="0.25">
      <c r="A2517" s="350" t="s">
        <v>9394</v>
      </c>
      <c r="B2517" s="317" t="s">
        <v>1539</v>
      </c>
      <c r="C2517" s="317" t="s">
        <v>1025</v>
      </c>
      <c r="D2517" s="348" t="s">
        <v>3409</v>
      </c>
      <c r="E2517" s="413">
        <v>24000</v>
      </c>
      <c r="F2517" s="740" t="s">
        <v>9391</v>
      </c>
      <c r="G2517" s="739" t="s">
        <v>3301</v>
      </c>
      <c r="H2517" s="739" t="s">
        <v>9390</v>
      </c>
      <c r="I2517" s="316"/>
      <c r="J2517" s="316"/>
    </row>
    <row r="2518" spans="1:10" s="333" customFormat="1" ht="36" x14ac:dyDescent="0.25">
      <c r="A2518" s="350" t="s">
        <v>9393</v>
      </c>
      <c r="B2518" s="317" t="s">
        <v>1539</v>
      </c>
      <c r="C2518" s="317" t="s">
        <v>1025</v>
      </c>
      <c r="D2518" s="348" t="s">
        <v>9392</v>
      </c>
      <c r="E2518" s="413">
        <v>21000</v>
      </c>
      <c r="F2518" s="740" t="s">
        <v>9391</v>
      </c>
      <c r="G2518" s="739" t="s">
        <v>3301</v>
      </c>
      <c r="H2518" s="739" t="s">
        <v>9390</v>
      </c>
      <c r="I2518" s="316"/>
      <c r="J2518" s="316"/>
    </row>
    <row r="2519" spans="1:10" s="333" customFormat="1" ht="24" x14ac:dyDescent="0.25">
      <c r="A2519" s="350" t="s">
        <v>9389</v>
      </c>
      <c r="B2519" s="317" t="s">
        <v>1539</v>
      </c>
      <c r="C2519" s="317" t="s">
        <v>1025</v>
      </c>
      <c r="D2519" s="348" t="s">
        <v>3655</v>
      </c>
      <c r="E2519" s="413">
        <v>34040</v>
      </c>
      <c r="F2519" s="740" t="s">
        <v>9388</v>
      </c>
      <c r="G2519" s="739" t="s">
        <v>3301</v>
      </c>
      <c r="H2519" s="739" t="s">
        <v>9218</v>
      </c>
      <c r="I2519" s="316"/>
      <c r="J2519" s="316"/>
    </row>
    <row r="2520" spans="1:10" s="333" customFormat="1" ht="24" x14ac:dyDescent="0.25">
      <c r="A2520" s="350" t="s">
        <v>9387</v>
      </c>
      <c r="B2520" s="317" t="s">
        <v>1539</v>
      </c>
      <c r="C2520" s="317" t="s">
        <v>1025</v>
      </c>
      <c r="D2520" s="348" t="s">
        <v>9386</v>
      </c>
      <c r="E2520" s="413">
        <v>26600</v>
      </c>
      <c r="F2520" s="740" t="s">
        <v>9385</v>
      </c>
      <c r="G2520" s="739" t="s">
        <v>3301</v>
      </c>
      <c r="H2520" s="739" t="s">
        <v>9384</v>
      </c>
      <c r="I2520" s="316"/>
      <c r="J2520" s="316"/>
    </row>
    <row r="2521" spans="1:10" s="333" customFormat="1" ht="24" x14ac:dyDescent="0.25">
      <c r="A2521" s="350" t="s">
        <v>9383</v>
      </c>
      <c r="B2521" s="317" t="s">
        <v>1539</v>
      </c>
      <c r="C2521" s="317" t="s">
        <v>1025</v>
      </c>
      <c r="D2521" s="348" t="s">
        <v>3934</v>
      </c>
      <c r="E2521" s="413">
        <v>20607.3</v>
      </c>
      <c r="F2521" s="740" t="s">
        <v>9382</v>
      </c>
      <c r="G2521" s="739" t="s">
        <v>3301</v>
      </c>
      <c r="H2521" s="739" t="s">
        <v>9381</v>
      </c>
      <c r="I2521" s="316"/>
      <c r="J2521" s="316"/>
    </row>
    <row r="2522" spans="1:10" s="333" customFormat="1" ht="24" x14ac:dyDescent="0.25">
      <c r="A2522" s="350" t="s">
        <v>9380</v>
      </c>
      <c r="B2522" s="317" t="s">
        <v>1539</v>
      </c>
      <c r="C2522" s="317" t="s">
        <v>1025</v>
      </c>
      <c r="D2522" s="348" t="s">
        <v>3433</v>
      </c>
      <c r="E2522" s="413">
        <v>26360</v>
      </c>
      <c r="F2522" s="740" t="s">
        <v>9379</v>
      </c>
      <c r="G2522" s="739" t="s">
        <v>3301</v>
      </c>
      <c r="H2522" s="739" t="s">
        <v>9378</v>
      </c>
      <c r="I2522" s="316"/>
      <c r="J2522" s="316"/>
    </row>
    <row r="2523" spans="1:10" s="333" customFormat="1" x14ac:dyDescent="0.25">
      <c r="A2523" s="350" t="s">
        <v>9377</v>
      </c>
      <c r="B2523" s="317" t="s">
        <v>1539</v>
      </c>
      <c r="C2523" s="317" t="s">
        <v>1025</v>
      </c>
      <c r="D2523" s="348" t="s">
        <v>3906</v>
      </c>
      <c r="E2523" s="413">
        <v>28800</v>
      </c>
      <c r="F2523" s="740" t="s">
        <v>3398</v>
      </c>
      <c r="G2523" s="739" t="s">
        <v>3301</v>
      </c>
      <c r="H2523" s="739" t="s">
        <v>8903</v>
      </c>
      <c r="I2523" s="316"/>
      <c r="J2523" s="316"/>
    </row>
    <row r="2524" spans="1:10" s="333" customFormat="1" ht="24" x14ac:dyDescent="0.25">
      <c r="A2524" s="350" t="s">
        <v>9376</v>
      </c>
      <c r="B2524" s="317" t="s">
        <v>1539</v>
      </c>
      <c r="C2524" s="317" t="s">
        <v>1025</v>
      </c>
      <c r="D2524" s="348" t="s">
        <v>9375</v>
      </c>
      <c r="E2524" s="413">
        <v>26400</v>
      </c>
      <c r="F2524" s="740" t="s">
        <v>9374</v>
      </c>
      <c r="G2524" s="739" t="s">
        <v>3301</v>
      </c>
      <c r="H2524" s="739" t="s">
        <v>9281</v>
      </c>
      <c r="I2524" s="316"/>
      <c r="J2524" s="316"/>
    </row>
    <row r="2525" spans="1:10" s="333" customFormat="1" ht="36" x14ac:dyDescent="0.25">
      <c r="A2525" s="350" t="s">
        <v>9373</v>
      </c>
      <c r="B2525" s="317" t="s">
        <v>1539</v>
      </c>
      <c r="C2525" s="317" t="s">
        <v>1025</v>
      </c>
      <c r="D2525" s="348" t="s">
        <v>9372</v>
      </c>
      <c r="E2525" s="413">
        <v>21810</v>
      </c>
      <c r="F2525" s="740" t="s">
        <v>9371</v>
      </c>
      <c r="G2525" s="739" t="s">
        <v>3301</v>
      </c>
      <c r="H2525" s="739" t="s">
        <v>9370</v>
      </c>
      <c r="I2525" s="316"/>
      <c r="J2525" s="316"/>
    </row>
    <row r="2526" spans="1:10" s="333" customFormat="1" ht="24" x14ac:dyDescent="0.25">
      <c r="A2526" s="350" t="s">
        <v>9369</v>
      </c>
      <c r="B2526" s="317" t="s">
        <v>1539</v>
      </c>
      <c r="C2526" s="317" t="s">
        <v>1025</v>
      </c>
      <c r="D2526" s="348" t="s">
        <v>3338</v>
      </c>
      <c r="E2526" s="413">
        <v>26450</v>
      </c>
      <c r="F2526" s="740" t="s">
        <v>9368</v>
      </c>
      <c r="G2526" s="739" t="s">
        <v>3301</v>
      </c>
      <c r="H2526" s="739" t="s">
        <v>9367</v>
      </c>
      <c r="I2526" s="316"/>
      <c r="J2526" s="316"/>
    </row>
    <row r="2527" spans="1:10" s="333" customFormat="1" ht="24" x14ac:dyDescent="0.25">
      <c r="A2527" s="350" t="s">
        <v>9366</v>
      </c>
      <c r="B2527" s="317" t="s">
        <v>1539</v>
      </c>
      <c r="C2527" s="317" t="s">
        <v>1025</v>
      </c>
      <c r="D2527" s="348" t="s">
        <v>3597</v>
      </c>
      <c r="E2527" s="413">
        <v>29877</v>
      </c>
      <c r="F2527" s="740" t="s">
        <v>9365</v>
      </c>
      <c r="G2527" s="739" t="s">
        <v>3301</v>
      </c>
      <c r="H2527" s="739" t="s">
        <v>8916</v>
      </c>
      <c r="I2527" s="316"/>
      <c r="J2527" s="316"/>
    </row>
    <row r="2528" spans="1:10" s="333" customFormat="1" ht="24" x14ac:dyDescent="0.25">
      <c r="A2528" s="350" t="s">
        <v>9364</v>
      </c>
      <c r="B2528" s="317" t="s">
        <v>1539</v>
      </c>
      <c r="C2528" s="317" t="s">
        <v>1025</v>
      </c>
      <c r="D2528" s="348" t="s">
        <v>9363</v>
      </c>
      <c r="E2528" s="413">
        <v>21591.200000000001</v>
      </c>
      <c r="F2528" s="740" t="s">
        <v>9362</v>
      </c>
      <c r="G2528" s="739" t="s">
        <v>3301</v>
      </c>
      <c r="H2528" s="739" t="s">
        <v>9361</v>
      </c>
      <c r="I2528" s="316"/>
      <c r="J2528" s="316"/>
    </row>
    <row r="2529" spans="1:10" s="333" customFormat="1" ht="24" x14ac:dyDescent="0.25">
      <c r="A2529" s="350" t="s">
        <v>9360</v>
      </c>
      <c r="B2529" s="317" t="s">
        <v>1539</v>
      </c>
      <c r="C2529" s="317" t="s">
        <v>1025</v>
      </c>
      <c r="D2529" s="348" t="s">
        <v>3650</v>
      </c>
      <c r="E2529" s="413">
        <v>20821.349999999999</v>
      </c>
      <c r="F2529" s="740" t="s">
        <v>9359</v>
      </c>
      <c r="G2529" s="739" t="s">
        <v>3301</v>
      </c>
      <c r="H2529" s="739" t="s">
        <v>9358</v>
      </c>
      <c r="I2529" s="316"/>
      <c r="J2529" s="316"/>
    </row>
    <row r="2530" spans="1:10" s="333" customFormat="1" x14ac:dyDescent="0.25">
      <c r="A2530" s="350" t="s">
        <v>9357</v>
      </c>
      <c r="B2530" s="317" t="s">
        <v>1539</v>
      </c>
      <c r="C2530" s="317" t="s">
        <v>1025</v>
      </c>
      <c r="D2530" s="348" t="s">
        <v>9356</v>
      </c>
      <c r="E2530" s="413">
        <v>19840</v>
      </c>
      <c r="F2530" s="740" t="s">
        <v>9333</v>
      </c>
      <c r="G2530" s="739" t="s">
        <v>3301</v>
      </c>
      <c r="H2530" s="739" t="s">
        <v>8864</v>
      </c>
      <c r="I2530" s="316"/>
      <c r="J2530" s="316"/>
    </row>
    <row r="2531" spans="1:10" s="333" customFormat="1" ht="24" x14ac:dyDescent="0.25">
      <c r="A2531" s="350" t="s">
        <v>9355</v>
      </c>
      <c r="B2531" s="317" t="s">
        <v>1539</v>
      </c>
      <c r="C2531" s="317" t="s">
        <v>1025</v>
      </c>
      <c r="D2531" s="348" t="s">
        <v>9354</v>
      </c>
      <c r="E2531" s="413">
        <v>19098</v>
      </c>
      <c r="F2531" s="740" t="s">
        <v>9342</v>
      </c>
      <c r="G2531" s="739" t="s">
        <v>3301</v>
      </c>
      <c r="H2531" s="739" t="s">
        <v>9353</v>
      </c>
      <c r="I2531" s="316"/>
      <c r="J2531" s="316"/>
    </row>
    <row r="2532" spans="1:10" s="333" customFormat="1" x14ac:dyDescent="0.25">
      <c r="A2532" s="350" t="s">
        <v>9352</v>
      </c>
      <c r="B2532" s="317" t="s">
        <v>1539</v>
      </c>
      <c r="C2532" s="317" t="s">
        <v>1025</v>
      </c>
      <c r="D2532" s="348" t="s">
        <v>9351</v>
      </c>
      <c r="E2532" s="413">
        <v>26790</v>
      </c>
      <c r="F2532" s="740" t="s">
        <v>9348</v>
      </c>
      <c r="G2532" s="739" t="s">
        <v>3301</v>
      </c>
      <c r="H2532" s="739" t="s">
        <v>8936</v>
      </c>
      <c r="I2532" s="316"/>
      <c r="J2532" s="316"/>
    </row>
    <row r="2533" spans="1:10" s="333" customFormat="1" x14ac:dyDescent="0.25">
      <c r="A2533" s="350" t="s">
        <v>9350</v>
      </c>
      <c r="B2533" s="317" t="s">
        <v>1539</v>
      </c>
      <c r="C2533" s="317" t="s">
        <v>1025</v>
      </c>
      <c r="D2533" s="348" t="s">
        <v>9349</v>
      </c>
      <c r="E2533" s="413">
        <v>32616.2</v>
      </c>
      <c r="F2533" s="740" t="s">
        <v>9348</v>
      </c>
      <c r="G2533" s="739" t="s">
        <v>3301</v>
      </c>
      <c r="H2533" s="739" t="s">
        <v>8936</v>
      </c>
      <c r="I2533" s="316"/>
      <c r="J2533" s="316"/>
    </row>
    <row r="2534" spans="1:10" s="333" customFormat="1" ht="24" x14ac:dyDescent="0.25">
      <c r="A2534" s="350" t="s">
        <v>9347</v>
      </c>
      <c r="B2534" s="317" t="s">
        <v>1539</v>
      </c>
      <c r="C2534" s="317" t="s">
        <v>1025</v>
      </c>
      <c r="D2534" s="348" t="s">
        <v>9346</v>
      </c>
      <c r="E2534" s="413">
        <v>32500</v>
      </c>
      <c r="F2534" s="740" t="s">
        <v>9345</v>
      </c>
      <c r="G2534" s="739" t="s">
        <v>3301</v>
      </c>
      <c r="H2534" s="739" t="s">
        <v>9312</v>
      </c>
      <c r="I2534" s="316"/>
      <c r="J2534" s="316"/>
    </row>
    <row r="2535" spans="1:10" s="333" customFormat="1" ht="24" x14ac:dyDescent="0.25">
      <c r="A2535" s="350" t="s">
        <v>9344</v>
      </c>
      <c r="B2535" s="317" t="s">
        <v>1539</v>
      </c>
      <c r="C2535" s="317" t="s">
        <v>1025</v>
      </c>
      <c r="D2535" s="348" t="s">
        <v>9343</v>
      </c>
      <c r="E2535" s="413">
        <v>23500</v>
      </c>
      <c r="F2535" s="740" t="s">
        <v>9342</v>
      </c>
      <c r="G2535" s="739" t="s">
        <v>3301</v>
      </c>
      <c r="H2535" s="739" t="s">
        <v>9312</v>
      </c>
      <c r="I2535" s="316"/>
      <c r="J2535" s="316"/>
    </row>
    <row r="2536" spans="1:10" s="333" customFormat="1" ht="36" x14ac:dyDescent="0.25">
      <c r="A2536" s="350" t="s">
        <v>9341</v>
      </c>
      <c r="B2536" s="317" t="s">
        <v>891</v>
      </c>
      <c r="C2536" s="317" t="s">
        <v>1025</v>
      </c>
      <c r="D2536" s="348"/>
      <c r="E2536" s="413">
        <v>51720</v>
      </c>
      <c r="F2536" s="740" t="s">
        <v>9340</v>
      </c>
      <c r="G2536" s="739" t="s">
        <v>3301</v>
      </c>
      <c r="H2536" s="739" t="s">
        <v>9339</v>
      </c>
      <c r="I2536" s="316"/>
      <c r="J2536" s="316"/>
    </row>
    <row r="2537" spans="1:10" s="333" customFormat="1" ht="24" x14ac:dyDescent="0.25">
      <c r="A2537" s="350" t="s">
        <v>9338</v>
      </c>
      <c r="B2537" s="317" t="s">
        <v>1539</v>
      </c>
      <c r="C2537" s="317" t="s">
        <v>1025</v>
      </c>
      <c r="D2537" s="348" t="s">
        <v>9337</v>
      </c>
      <c r="E2537" s="413">
        <v>19200</v>
      </c>
      <c r="F2537" s="740" t="s">
        <v>9336</v>
      </c>
      <c r="G2537" s="739" t="s">
        <v>3301</v>
      </c>
      <c r="H2537" s="739" t="s">
        <v>9332</v>
      </c>
      <c r="I2537" s="316"/>
      <c r="J2537" s="316"/>
    </row>
    <row r="2538" spans="1:10" s="333" customFormat="1" ht="24" x14ac:dyDescent="0.25">
      <c r="A2538" s="350" t="s">
        <v>9335</v>
      </c>
      <c r="B2538" s="317" t="s">
        <v>1539</v>
      </c>
      <c r="C2538" s="317" t="s">
        <v>1025</v>
      </c>
      <c r="D2538" s="348" t="s">
        <v>9334</v>
      </c>
      <c r="E2538" s="413">
        <v>23400</v>
      </c>
      <c r="F2538" s="740" t="s">
        <v>9333</v>
      </c>
      <c r="G2538" s="739" t="s">
        <v>3301</v>
      </c>
      <c r="H2538" s="739" t="s">
        <v>9332</v>
      </c>
      <c r="I2538" s="316"/>
      <c r="J2538" s="316"/>
    </row>
    <row r="2539" spans="1:10" s="333" customFormat="1" ht="24" x14ac:dyDescent="0.25">
      <c r="A2539" s="350" t="s">
        <v>9331</v>
      </c>
      <c r="B2539" s="317" t="s">
        <v>1539</v>
      </c>
      <c r="C2539" s="317" t="s">
        <v>1025</v>
      </c>
      <c r="D2539" s="348" t="s">
        <v>9330</v>
      </c>
      <c r="E2539" s="413">
        <v>19680</v>
      </c>
      <c r="F2539" s="740" t="s">
        <v>9329</v>
      </c>
      <c r="G2539" s="739" t="s">
        <v>3301</v>
      </c>
      <c r="H2539" s="739" t="s">
        <v>9328</v>
      </c>
      <c r="I2539" s="316"/>
      <c r="J2539" s="316"/>
    </row>
    <row r="2540" spans="1:10" s="333" customFormat="1" ht="24" x14ac:dyDescent="0.25">
      <c r="A2540" s="350" t="s">
        <v>9327</v>
      </c>
      <c r="B2540" s="317" t="s">
        <v>891</v>
      </c>
      <c r="C2540" s="317" t="s">
        <v>1025</v>
      </c>
      <c r="D2540" s="348"/>
      <c r="E2540" s="413">
        <v>88000</v>
      </c>
      <c r="F2540" s="740" t="s">
        <v>9326</v>
      </c>
      <c r="G2540" s="739" t="s">
        <v>3301</v>
      </c>
      <c r="H2540" s="739" t="s">
        <v>9032</v>
      </c>
      <c r="I2540" s="316"/>
      <c r="J2540" s="316"/>
    </row>
    <row r="2541" spans="1:10" s="333" customFormat="1" ht="24" x14ac:dyDescent="0.25">
      <c r="A2541" s="350" t="s">
        <v>9325</v>
      </c>
      <c r="B2541" s="317" t="s">
        <v>1539</v>
      </c>
      <c r="C2541" s="317" t="s">
        <v>1025</v>
      </c>
      <c r="D2541" s="348" t="s">
        <v>9324</v>
      </c>
      <c r="E2541" s="413">
        <v>34896</v>
      </c>
      <c r="F2541" s="740" t="s">
        <v>9323</v>
      </c>
      <c r="G2541" s="739" t="s">
        <v>3301</v>
      </c>
      <c r="H2541" s="739" t="s">
        <v>9322</v>
      </c>
      <c r="I2541" s="316"/>
      <c r="J2541" s="316"/>
    </row>
    <row r="2542" spans="1:10" s="333" customFormat="1" ht="24" x14ac:dyDescent="0.25">
      <c r="A2542" s="350" t="s">
        <v>9321</v>
      </c>
      <c r="B2542" s="317" t="s">
        <v>1539</v>
      </c>
      <c r="C2542" s="317" t="s">
        <v>1025</v>
      </c>
      <c r="D2542" s="348" t="s">
        <v>3889</v>
      </c>
      <c r="E2542" s="413">
        <v>18387.36</v>
      </c>
      <c r="F2542" s="740" t="s">
        <v>9320</v>
      </c>
      <c r="G2542" s="739" t="s">
        <v>3301</v>
      </c>
      <c r="H2542" s="739" t="s">
        <v>9032</v>
      </c>
      <c r="I2542" s="316"/>
      <c r="J2542" s="316"/>
    </row>
    <row r="2543" spans="1:10" s="333" customFormat="1" ht="24" x14ac:dyDescent="0.25">
      <c r="A2543" s="350" t="s">
        <v>9319</v>
      </c>
      <c r="B2543" s="317" t="s">
        <v>1539</v>
      </c>
      <c r="C2543" s="317" t="s">
        <v>1025</v>
      </c>
      <c r="D2543" s="348" t="s">
        <v>9318</v>
      </c>
      <c r="E2543" s="413">
        <v>25758.560000000001</v>
      </c>
      <c r="F2543" s="740" t="s">
        <v>3347</v>
      </c>
      <c r="G2543" s="739" t="s">
        <v>3301</v>
      </c>
      <c r="H2543" s="739" t="s">
        <v>9054</v>
      </c>
      <c r="I2543" s="316"/>
      <c r="J2543" s="316"/>
    </row>
    <row r="2544" spans="1:10" s="333" customFormat="1" ht="24" x14ac:dyDescent="0.25">
      <c r="A2544" s="350" t="s">
        <v>9317</v>
      </c>
      <c r="B2544" s="317" t="s">
        <v>1539</v>
      </c>
      <c r="C2544" s="317" t="s">
        <v>1025</v>
      </c>
      <c r="D2544" s="348" t="s">
        <v>9316</v>
      </c>
      <c r="E2544" s="413">
        <v>25000</v>
      </c>
      <c r="F2544" s="740" t="s">
        <v>9313</v>
      </c>
      <c r="G2544" s="739" t="s">
        <v>3301</v>
      </c>
      <c r="H2544" s="739" t="s">
        <v>9312</v>
      </c>
      <c r="I2544" s="316"/>
      <c r="J2544" s="316"/>
    </row>
    <row r="2545" spans="1:10" s="333" customFormat="1" ht="24" x14ac:dyDescent="0.25">
      <c r="A2545" s="350" t="s">
        <v>9315</v>
      </c>
      <c r="B2545" s="317" t="s">
        <v>1539</v>
      </c>
      <c r="C2545" s="317" t="s">
        <v>1025</v>
      </c>
      <c r="D2545" s="348" t="s">
        <v>9314</v>
      </c>
      <c r="E2545" s="413">
        <v>22500</v>
      </c>
      <c r="F2545" s="740" t="s">
        <v>9313</v>
      </c>
      <c r="G2545" s="739" t="s">
        <v>3301</v>
      </c>
      <c r="H2545" s="739" t="s">
        <v>9312</v>
      </c>
      <c r="I2545" s="316"/>
      <c r="J2545" s="316"/>
    </row>
    <row r="2546" spans="1:10" s="333" customFormat="1" ht="24" x14ac:dyDescent="0.25">
      <c r="A2546" s="350" t="s">
        <v>9311</v>
      </c>
      <c r="B2546" s="317" t="s">
        <v>1539</v>
      </c>
      <c r="C2546" s="317" t="s">
        <v>1025</v>
      </c>
      <c r="D2546" s="348" t="s">
        <v>9310</v>
      </c>
      <c r="E2546" s="413">
        <v>26200</v>
      </c>
      <c r="F2546" s="740" t="s">
        <v>9309</v>
      </c>
      <c r="G2546" s="739" t="s">
        <v>3301</v>
      </c>
      <c r="H2546" s="739" t="s">
        <v>9308</v>
      </c>
      <c r="I2546" s="316"/>
      <c r="J2546" s="316"/>
    </row>
    <row r="2547" spans="1:10" s="333" customFormat="1" ht="24" x14ac:dyDescent="0.25">
      <c r="A2547" s="350" t="s">
        <v>9307</v>
      </c>
      <c r="B2547" s="317" t="s">
        <v>1539</v>
      </c>
      <c r="C2547" s="317" t="s">
        <v>1025</v>
      </c>
      <c r="D2547" s="348" t="s">
        <v>3310</v>
      </c>
      <c r="E2547" s="413">
        <v>18600</v>
      </c>
      <c r="F2547" s="740" t="s">
        <v>9306</v>
      </c>
      <c r="G2547" s="739" t="s">
        <v>3301</v>
      </c>
      <c r="H2547" s="739" t="s">
        <v>8936</v>
      </c>
      <c r="I2547" s="316"/>
      <c r="J2547" s="316"/>
    </row>
    <row r="2548" spans="1:10" s="333" customFormat="1" ht="24" x14ac:dyDescent="0.25">
      <c r="A2548" s="350" t="s">
        <v>9305</v>
      </c>
      <c r="B2548" s="317" t="s">
        <v>1539</v>
      </c>
      <c r="C2548" s="317" t="s">
        <v>1025</v>
      </c>
      <c r="D2548" s="348" t="s">
        <v>3849</v>
      </c>
      <c r="E2548" s="413">
        <v>26650</v>
      </c>
      <c r="F2548" s="740" t="s">
        <v>3784</v>
      </c>
      <c r="G2548" s="739" t="s">
        <v>3301</v>
      </c>
      <c r="H2548" s="739" t="s">
        <v>9304</v>
      </c>
      <c r="I2548" s="316"/>
      <c r="J2548" s="316"/>
    </row>
    <row r="2549" spans="1:10" s="333" customFormat="1" ht="24" x14ac:dyDescent="0.25">
      <c r="A2549" s="350" t="s">
        <v>9291</v>
      </c>
      <c r="B2549" s="317" t="s">
        <v>1539</v>
      </c>
      <c r="C2549" s="317" t="s">
        <v>1025</v>
      </c>
      <c r="D2549" s="348" t="s">
        <v>3403</v>
      </c>
      <c r="E2549" s="413">
        <v>18744.77</v>
      </c>
      <c r="F2549" s="740" t="s">
        <v>3292</v>
      </c>
      <c r="G2549" s="739" t="s">
        <v>3301</v>
      </c>
      <c r="H2549" s="739" t="s">
        <v>9303</v>
      </c>
      <c r="I2549" s="316"/>
      <c r="J2549" s="316"/>
    </row>
    <row r="2550" spans="1:10" s="333" customFormat="1" ht="24" x14ac:dyDescent="0.25">
      <c r="A2550" s="350" t="s">
        <v>9291</v>
      </c>
      <c r="B2550" s="317" t="s">
        <v>1539</v>
      </c>
      <c r="C2550" s="317" t="s">
        <v>1025</v>
      </c>
      <c r="D2550" s="348" t="s">
        <v>9302</v>
      </c>
      <c r="E2550" s="413">
        <v>18744.77</v>
      </c>
      <c r="F2550" s="740" t="s">
        <v>3292</v>
      </c>
      <c r="G2550" s="739" t="s">
        <v>3301</v>
      </c>
      <c r="H2550" s="739" t="s">
        <v>9301</v>
      </c>
      <c r="I2550" s="316"/>
      <c r="J2550" s="316"/>
    </row>
    <row r="2551" spans="1:10" s="333" customFormat="1" ht="24" x14ac:dyDescent="0.25">
      <c r="A2551" s="350" t="s">
        <v>9291</v>
      </c>
      <c r="B2551" s="317" t="s">
        <v>1539</v>
      </c>
      <c r="C2551" s="317" t="s">
        <v>1025</v>
      </c>
      <c r="D2551" s="348" t="s">
        <v>9300</v>
      </c>
      <c r="E2551" s="413">
        <v>18744.77</v>
      </c>
      <c r="F2551" s="740" t="s">
        <v>3292</v>
      </c>
      <c r="G2551" s="739" t="s">
        <v>3301</v>
      </c>
      <c r="H2551" s="739" t="s">
        <v>9299</v>
      </c>
      <c r="I2551" s="316"/>
      <c r="J2551" s="316"/>
    </row>
    <row r="2552" spans="1:10" s="333" customFormat="1" ht="24" x14ac:dyDescent="0.25">
      <c r="A2552" s="350" t="s">
        <v>9298</v>
      </c>
      <c r="B2552" s="317" t="s">
        <v>1539</v>
      </c>
      <c r="C2552" s="317" t="s">
        <v>1025</v>
      </c>
      <c r="D2552" s="348" t="s">
        <v>9297</v>
      </c>
      <c r="E2552" s="413">
        <v>18600</v>
      </c>
      <c r="F2552" s="740" t="s">
        <v>9296</v>
      </c>
      <c r="G2552" s="739" t="s">
        <v>3301</v>
      </c>
      <c r="H2552" s="739" t="s">
        <v>9295</v>
      </c>
      <c r="I2552" s="316"/>
      <c r="J2552" s="316"/>
    </row>
    <row r="2553" spans="1:10" s="333" customFormat="1" ht="24" x14ac:dyDescent="0.25">
      <c r="A2553" s="350" t="s">
        <v>9289</v>
      </c>
      <c r="B2553" s="317" t="s">
        <v>1543</v>
      </c>
      <c r="C2553" s="317" t="s">
        <v>1025</v>
      </c>
      <c r="D2553" s="348"/>
      <c r="E2553" s="413">
        <v>59586</v>
      </c>
      <c r="F2553" s="740" t="s">
        <v>3302</v>
      </c>
      <c r="G2553" s="739" t="s">
        <v>3301</v>
      </c>
      <c r="H2553" s="739" t="s">
        <v>9294</v>
      </c>
      <c r="I2553" s="316"/>
      <c r="J2553" s="316"/>
    </row>
    <row r="2554" spans="1:10" s="333" customFormat="1" ht="24" x14ac:dyDescent="0.25">
      <c r="A2554" s="350" t="s">
        <v>9291</v>
      </c>
      <c r="B2554" s="317" t="s">
        <v>1543</v>
      </c>
      <c r="C2554" s="317" t="s">
        <v>1025</v>
      </c>
      <c r="D2554" s="348"/>
      <c r="E2554" s="413">
        <v>18744.77</v>
      </c>
      <c r="F2554" s="740" t="s">
        <v>3292</v>
      </c>
      <c r="G2554" s="739" t="s">
        <v>3301</v>
      </c>
      <c r="H2554" s="739" t="s">
        <v>9294</v>
      </c>
      <c r="I2554" s="316"/>
      <c r="J2554" s="316"/>
    </row>
    <row r="2555" spans="1:10" s="333" customFormat="1" ht="24" x14ac:dyDescent="0.25">
      <c r="A2555" s="350" t="s">
        <v>9291</v>
      </c>
      <c r="B2555" s="317" t="s">
        <v>1543</v>
      </c>
      <c r="C2555" s="317" t="s">
        <v>1025</v>
      </c>
      <c r="D2555" s="348"/>
      <c r="E2555" s="413">
        <v>18744.77</v>
      </c>
      <c r="F2555" s="740" t="s">
        <v>3292</v>
      </c>
      <c r="G2555" s="739" t="s">
        <v>3301</v>
      </c>
      <c r="H2555" s="739" t="s">
        <v>3030</v>
      </c>
      <c r="I2555" s="316"/>
      <c r="J2555" s="316"/>
    </row>
    <row r="2556" spans="1:10" s="333" customFormat="1" ht="24" x14ac:dyDescent="0.25">
      <c r="A2556" s="350" t="s">
        <v>9291</v>
      </c>
      <c r="B2556" s="317" t="s">
        <v>1543</v>
      </c>
      <c r="C2556" s="317" t="s">
        <v>1025</v>
      </c>
      <c r="D2556" s="348"/>
      <c r="E2556" s="413">
        <v>18744.77</v>
      </c>
      <c r="F2556" s="740" t="s">
        <v>3292</v>
      </c>
      <c r="G2556" s="739" t="s">
        <v>3301</v>
      </c>
      <c r="H2556" s="739" t="s">
        <v>9293</v>
      </c>
      <c r="I2556" s="316"/>
      <c r="J2556" s="316"/>
    </row>
    <row r="2557" spans="1:10" s="333" customFormat="1" ht="24" x14ac:dyDescent="0.25">
      <c r="A2557" s="350" t="s">
        <v>9291</v>
      </c>
      <c r="B2557" s="317" t="s">
        <v>1543</v>
      </c>
      <c r="C2557" s="317" t="s">
        <v>1025</v>
      </c>
      <c r="D2557" s="348"/>
      <c r="E2557" s="413">
        <v>18744.77</v>
      </c>
      <c r="F2557" s="740" t="s">
        <v>3292</v>
      </c>
      <c r="G2557" s="739" t="s">
        <v>3301</v>
      </c>
      <c r="H2557" s="739" t="s">
        <v>9292</v>
      </c>
      <c r="I2557" s="316"/>
      <c r="J2557" s="316"/>
    </row>
    <row r="2558" spans="1:10" s="333" customFormat="1" ht="24" x14ac:dyDescent="0.25">
      <c r="A2558" s="350" t="s">
        <v>9291</v>
      </c>
      <c r="B2558" s="317" t="s">
        <v>1543</v>
      </c>
      <c r="C2558" s="317" t="s">
        <v>1025</v>
      </c>
      <c r="D2558" s="348"/>
      <c r="E2558" s="413">
        <v>18744.77</v>
      </c>
      <c r="F2558" s="740" t="s">
        <v>3292</v>
      </c>
      <c r="G2558" s="739" t="s">
        <v>3301</v>
      </c>
      <c r="H2558" s="739" t="s">
        <v>8916</v>
      </c>
      <c r="I2558" s="316"/>
      <c r="J2558" s="316"/>
    </row>
    <row r="2559" spans="1:10" s="333" customFormat="1" ht="24" x14ac:dyDescent="0.25">
      <c r="A2559" s="350" t="s">
        <v>9291</v>
      </c>
      <c r="B2559" s="317" t="s">
        <v>1543</v>
      </c>
      <c r="C2559" s="317" t="s">
        <v>1025</v>
      </c>
      <c r="D2559" s="348"/>
      <c r="E2559" s="413">
        <v>18744.77</v>
      </c>
      <c r="F2559" s="740" t="s">
        <v>3292</v>
      </c>
      <c r="G2559" s="739" t="s">
        <v>3301</v>
      </c>
      <c r="H2559" s="739" t="s">
        <v>9054</v>
      </c>
      <c r="I2559" s="316"/>
      <c r="J2559" s="316"/>
    </row>
    <row r="2560" spans="1:10" s="333" customFormat="1" ht="24" x14ac:dyDescent="0.25">
      <c r="A2560" s="350" t="s">
        <v>9290</v>
      </c>
      <c r="B2560" s="317" t="s">
        <v>1543</v>
      </c>
      <c r="C2560" s="317" t="s">
        <v>1025</v>
      </c>
      <c r="D2560" s="348"/>
      <c r="E2560" s="413">
        <v>30613.919999999998</v>
      </c>
      <c r="F2560" s="740" t="s">
        <v>3292</v>
      </c>
      <c r="G2560" s="739" t="s">
        <v>3301</v>
      </c>
      <c r="H2560" s="739" t="s">
        <v>9288</v>
      </c>
      <c r="I2560" s="316"/>
      <c r="J2560" s="316"/>
    </row>
    <row r="2561" spans="1:10" s="333" customFormat="1" ht="24" x14ac:dyDescent="0.25">
      <c r="A2561" s="350" t="s">
        <v>9289</v>
      </c>
      <c r="B2561" s="317" t="s">
        <v>1543</v>
      </c>
      <c r="C2561" s="317" t="s">
        <v>1025</v>
      </c>
      <c r="D2561" s="348"/>
      <c r="E2561" s="413">
        <v>59586</v>
      </c>
      <c r="F2561" s="740" t="s">
        <v>3302</v>
      </c>
      <c r="G2561" s="739" t="s">
        <v>3301</v>
      </c>
      <c r="H2561" s="739" t="s">
        <v>9288</v>
      </c>
      <c r="I2561" s="316"/>
      <c r="J2561" s="316"/>
    </row>
    <row r="2562" spans="1:10" s="333" customFormat="1" ht="36" x14ac:dyDescent="0.25">
      <c r="A2562" s="350" t="s">
        <v>9287</v>
      </c>
      <c r="B2562" s="317" t="s">
        <v>1539</v>
      </c>
      <c r="C2562" s="317" t="s">
        <v>1025</v>
      </c>
      <c r="D2562" s="348" t="s">
        <v>9286</v>
      </c>
      <c r="E2562" s="413">
        <v>33117</v>
      </c>
      <c r="F2562" s="740" t="s">
        <v>9285</v>
      </c>
      <c r="G2562" s="739" t="s">
        <v>3301</v>
      </c>
      <c r="H2562" s="739" t="s">
        <v>9284</v>
      </c>
      <c r="I2562" s="316"/>
      <c r="J2562" s="316"/>
    </row>
    <row r="2563" spans="1:10" s="333" customFormat="1" ht="24" x14ac:dyDescent="0.25">
      <c r="A2563" s="350" t="s">
        <v>9283</v>
      </c>
      <c r="B2563" s="317" t="s">
        <v>1539</v>
      </c>
      <c r="C2563" s="317" t="s">
        <v>1025</v>
      </c>
      <c r="D2563" s="348" t="s">
        <v>9282</v>
      </c>
      <c r="E2563" s="413">
        <v>30000</v>
      </c>
      <c r="F2563" s="740" t="s">
        <v>9278</v>
      </c>
      <c r="G2563" s="739" t="s">
        <v>3301</v>
      </c>
      <c r="H2563" s="739" t="s">
        <v>9281</v>
      </c>
      <c r="I2563" s="316"/>
      <c r="J2563" s="316"/>
    </row>
    <row r="2564" spans="1:10" s="333" customFormat="1" ht="24" x14ac:dyDescent="0.25">
      <c r="A2564" s="350" t="s">
        <v>9280</v>
      </c>
      <c r="B2564" s="317" t="s">
        <v>1539</v>
      </c>
      <c r="C2564" s="317" t="s">
        <v>1025</v>
      </c>
      <c r="D2564" s="348" t="s">
        <v>9279</v>
      </c>
      <c r="E2564" s="413">
        <v>30000</v>
      </c>
      <c r="F2564" s="740" t="s">
        <v>9278</v>
      </c>
      <c r="G2564" s="739" t="s">
        <v>3301</v>
      </c>
      <c r="H2564" s="739" t="s">
        <v>9277</v>
      </c>
      <c r="I2564" s="316"/>
      <c r="J2564" s="316"/>
    </row>
    <row r="2565" spans="1:10" s="333" customFormat="1" ht="36" x14ac:dyDescent="0.25">
      <c r="A2565" s="350" t="s">
        <v>9276</v>
      </c>
      <c r="B2565" s="317" t="s">
        <v>1539</v>
      </c>
      <c r="C2565" s="317" t="s">
        <v>1025</v>
      </c>
      <c r="D2565" s="348" t="s">
        <v>9275</v>
      </c>
      <c r="E2565" s="413">
        <v>25000</v>
      </c>
      <c r="F2565" s="740" t="s">
        <v>9269</v>
      </c>
      <c r="G2565" s="739" t="s">
        <v>3301</v>
      </c>
      <c r="H2565" s="739" t="s">
        <v>9274</v>
      </c>
      <c r="I2565" s="316"/>
      <c r="J2565" s="316"/>
    </row>
    <row r="2566" spans="1:10" s="333" customFormat="1" ht="24" x14ac:dyDescent="0.25">
      <c r="A2566" s="350" t="s">
        <v>9273</v>
      </c>
      <c r="B2566" s="317" t="s">
        <v>1539</v>
      </c>
      <c r="C2566" s="317" t="s">
        <v>1025</v>
      </c>
      <c r="D2566" s="348" t="s">
        <v>3609</v>
      </c>
      <c r="E2566" s="413">
        <v>26250</v>
      </c>
      <c r="F2566" s="740" t="s">
        <v>9272</v>
      </c>
      <c r="G2566" s="739" t="s">
        <v>3301</v>
      </c>
      <c r="H2566" s="739" t="s">
        <v>8691</v>
      </c>
      <c r="I2566" s="316"/>
      <c r="J2566" s="316"/>
    </row>
    <row r="2567" spans="1:10" s="333" customFormat="1" ht="36" x14ac:dyDescent="0.25">
      <c r="A2567" s="350" t="s">
        <v>9271</v>
      </c>
      <c r="B2567" s="317" t="s">
        <v>1539</v>
      </c>
      <c r="C2567" s="317" t="s">
        <v>1025</v>
      </c>
      <c r="D2567" s="348" t="s">
        <v>9270</v>
      </c>
      <c r="E2567" s="413">
        <v>25000</v>
      </c>
      <c r="F2567" s="740" t="s">
        <v>9269</v>
      </c>
      <c r="G2567" s="739" t="s">
        <v>3301</v>
      </c>
      <c r="H2567" s="739" t="s">
        <v>8994</v>
      </c>
      <c r="I2567" s="316"/>
      <c r="J2567" s="316"/>
    </row>
    <row r="2568" spans="1:10" s="333" customFormat="1" ht="29.65" customHeight="1" x14ac:dyDescent="0.25">
      <c r="A2568" s="319" t="s">
        <v>1533</v>
      </c>
      <c r="B2568" s="318"/>
      <c r="C2568" s="318"/>
      <c r="D2568" s="318"/>
      <c r="E2568" s="421">
        <f>SUM(E2569:E3122)</f>
        <v>37315581.20000001</v>
      </c>
      <c r="F2568" s="318"/>
      <c r="G2568" s="318"/>
      <c r="H2568" s="318"/>
      <c r="I2568" s="318"/>
      <c r="J2568" s="318"/>
    </row>
    <row r="2569" spans="1:10" s="333" customFormat="1" ht="24" x14ac:dyDescent="0.25">
      <c r="A2569" s="317" t="s">
        <v>9268</v>
      </c>
      <c r="B2569" s="322" t="s">
        <v>2018</v>
      </c>
      <c r="C2569" s="322" t="s">
        <v>2017</v>
      </c>
      <c r="D2569" s="322">
        <v>1</v>
      </c>
      <c r="E2569" s="412">
        <v>24000</v>
      </c>
      <c r="F2569" s="317" t="s">
        <v>2578</v>
      </c>
      <c r="G2569" s="316" t="s">
        <v>125</v>
      </c>
      <c r="H2569" s="325">
        <v>44208</v>
      </c>
      <c r="I2569" s="325">
        <v>44361</v>
      </c>
      <c r="J2569" s="316"/>
    </row>
    <row r="2570" spans="1:10" s="333" customFormat="1" ht="36" x14ac:dyDescent="0.25">
      <c r="A2570" s="317" t="s">
        <v>9267</v>
      </c>
      <c r="B2570" s="322" t="s">
        <v>2018</v>
      </c>
      <c r="C2570" s="322" t="s">
        <v>2017</v>
      </c>
      <c r="D2570" s="322">
        <v>2</v>
      </c>
      <c r="E2570" s="412">
        <v>27000</v>
      </c>
      <c r="F2570" s="317" t="s">
        <v>2076</v>
      </c>
      <c r="G2570" s="316" t="s">
        <v>125</v>
      </c>
      <c r="H2570" s="325">
        <v>44208</v>
      </c>
      <c r="I2570" s="325">
        <v>44361</v>
      </c>
      <c r="J2570" s="316"/>
    </row>
    <row r="2571" spans="1:10" s="333" customFormat="1" ht="24" x14ac:dyDescent="0.25">
      <c r="A2571" s="317" t="s">
        <v>9266</v>
      </c>
      <c r="B2571" s="322" t="s">
        <v>2018</v>
      </c>
      <c r="C2571" s="322" t="s">
        <v>2017</v>
      </c>
      <c r="D2571" s="322">
        <v>3</v>
      </c>
      <c r="E2571" s="412">
        <v>28800</v>
      </c>
      <c r="F2571" s="317" t="s">
        <v>2523</v>
      </c>
      <c r="G2571" s="316" t="s">
        <v>125</v>
      </c>
      <c r="H2571" s="325">
        <v>44208</v>
      </c>
      <c r="I2571" s="325">
        <v>44362</v>
      </c>
      <c r="J2571" s="316"/>
    </row>
    <row r="2572" spans="1:10" s="333" customFormat="1" ht="24" x14ac:dyDescent="0.25">
      <c r="A2572" s="317" t="s">
        <v>9265</v>
      </c>
      <c r="B2572" s="322" t="s">
        <v>2018</v>
      </c>
      <c r="C2572" s="322" t="s">
        <v>2017</v>
      </c>
      <c r="D2572" s="322">
        <v>29</v>
      </c>
      <c r="E2572" s="412">
        <v>38850</v>
      </c>
      <c r="F2572" s="317" t="s">
        <v>2044</v>
      </c>
      <c r="G2572" s="316" t="s">
        <v>125</v>
      </c>
      <c r="H2572" s="325">
        <v>44209</v>
      </c>
      <c r="I2572" s="325">
        <v>44271</v>
      </c>
      <c r="J2572" s="316"/>
    </row>
    <row r="2573" spans="1:10" s="333" customFormat="1" ht="24" x14ac:dyDescent="0.25">
      <c r="A2573" s="317" t="s">
        <v>9264</v>
      </c>
      <c r="B2573" s="322" t="s">
        <v>2018</v>
      </c>
      <c r="C2573" s="322" t="s">
        <v>2017</v>
      </c>
      <c r="D2573" s="322">
        <v>30</v>
      </c>
      <c r="E2573" s="412">
        <v>113541</v>
      </c>
      <c r="F2573" s="317" t="s">
        <v>2042</v>
      </c>
      <c r="G2573" s="316" t="s">
        <v>125</v>
      </c>
      <c r="H2573" s="325">
        <v>44209</v>
      </c>
      <c r="I2573" s="325">
        <v>44316</v>
      </c>
      <c r="J2573" s="316"/>
    </row>
    <row r="2574" spans="1:10" s="333" customFormat="1" ht="36" x14ac:dyDescent="0.25">
      <c r="A2574" s="317" t="s">
        <v>9263</v>
      </c>
      <c r="B2574" s="322" t="s">
        <v>2018</v>
      </c>
      <c r="C2574" s="322" t="s">
        <v>2017</v>
      </c>
      <c r="D2574" s="322">
        <v>99</v>
      </c>
      <c r="E2574" s="412">
        <v>20000</v>
      </c>
      <c r="F2574" s="317" t="s">
        <v>3022</v>
      </c>
      <c r="G2574" s="316" t="s">
        <v>125</v>
      </c>
      <c r="H2574" s="325">
        <v>44213</v>
      </c>
      <c r="I2574" s="325">
        <v>44314</v>
      </c>
      <c r="J2574" s="316"/>
    </row>
    <row r="2575" spans="1:10" s="333" customFormat="1" ht="24" x14ac:dyDescent="0.25">
      <c r="A2575" s="317" t="s">
        <v>9262</v>
      </c>
      <c r="B2575" s="322" t="s">
        <v>2018</v>
      </c>
      <c r="C2575" s="322" t="s">
        <v>2017</v>
      </c>
      <c r="D2575" s="322">
        <v>56</v>
      </c>
      <c r="E2575" s="412">
        <v>22500</v>
      </c>
      <c r="F2575" s="317" t="s">
        <v>2504</v>
      </c>
      <c r="G2575" s="316" t="s">
        <v>125</v>
      </c>
      <c r="H2575" s="325">
        <v>44212</v>
      </c>
      <c r="I2575" s="325">
        <v>44356</v>
      </c>
      <c r="J2575" s="316"/>
    </row>
    <row r="2576" spans="1:10" s="333" customFormat="1" ht="24" x14ac:dyDescent="0.25">
      <c r="A2576" s="317" t="s">
        <v>9261</v>
      </c>
      <c r="B2576" s="322" t="s">
        <v>2018</v>
      </c>
      <c r="C2576" s="322" t="s">
        <v>2017</v>
      </c>
      <c r="D2576" s="322">
        <v>57</v>
      </c>
      <c r="E2576" s="412">
        <v>20000</v>
      </c>
      <c r="F2576" s="317" t="s">
        <v>2502</v>
      </c>
      <c r="G2576" s="316" t="s">
        <v>125</v>
      </c>
      <c r="H2576" s="325">
        <v>44212</v>
      </c>
      <c r="I2576" s="325">
        <v>44343</v>
      </c>
      <c r="J2576" s="316"/>
    </row>
    <row r="2577" spans="1:10" s="333" customFormat="1" ht="24" x14ac:dyDescent="0.25">
      <c r="A2577" s="317" t="s">
        <v>9260</v>
      </c>
      <c r="B2577" s="322" t="s">
        <v>2018</v>
      </c>
      <c r="C2577" s="322" t="s">
        <v>2017</v>
      </c>
      <c r="D2577" s="322">
        <v>59</v>
      </c>
      <c r="E2577" s="412">
        <v>22000</v>
      </c>
      <c r="F2577" s="317" t="s">
        <v>3087</v>
      </c>
      <c r="G2577" s="316" t="s">
        <v>125</v>
      </c>
      <c r="H2577" s="325">
        <v>44212</v>
      </c>
      <c r="I2577" s="325">
        <v>44523</v>
      </c>
      <c r="J2577" s="316"/>
    </row>
    <row r="2578" spans="1:10" s="333" customFormat="1" ht="24" x14ac:dyDescent="0.25">
      <c r="A2578" s="317" t="s">
        <v>9259</v>
      </c>
      <c r="B2578" s="322" t="s">
        <v>2018</v>
      </c>
      <c r="C2578" s="322" t="s">
        <v>2017</v>
      </c>
      <c r="D2578" s="322">
        <v>60</v>
      </c>
      <c r="E2578" s="412">
        <v>22000</v>
      </c>
      <c r="F2578" s="317" t="s">
        <v>9258</v>
      </c>
      <c r="G2578" s="316" t="s">
        <v>125</v>
      </c>
      <c r="H2578" s="325">
        <v>44212</v>
      </c>
      <c r="I2578" s="325">
        <v>44523</v>
      </c>
      <c r="J2578" s="316"/>
    </row>
    <row r="2579" spans="1:10" s="333" customFormat="1" ht="24" x14ac:dyDescent="0.25">
      <c r="A2579" s="317" t="s">
        <v>9257</v>
      </c>
      <c r="B2579" s="322" t="s">
        <v>2018</v>
      </c>
      <c r="C2579" s="322" t="s">
        <v>2017</v>
      </c>
      <c r="D2579" s="322">
        <v>61</v>
      </c>
      <c r="E2579" s="412">
        <v>22000</v>
      </c>
      <c r="F2579" s="317" t="s">
        <v>3095</v>
      </c>
      <c r="G2579" s="316" t="s">
        <v>125</v>
      </c>
      <c r="H2579" s="325">
        <v>44212</v>
      </c>
      <c r="I2579" s="325">
        <v>44523</v>
      </c>
      <c r="J2579" s="316"/>
    </row>
    <row r="2580" spans="1:10" s="333" customFormat="1" ht="24" x14ac:dyDescent="0.25">
      <c r="A2580" s="317" t="s">
        <v>9256</v>
      </c>
      <c r="B2580" s="322" t="s">
        <v>2018</v>
      </c>
      <c r="C2580" s="322" t="s">
        <v>2017</v>
      </c>
      <c r="D2580" s="322">
        <v>144</v>
      </c>
      <c r="E2580" s="412">
        <v>20999</v>
      </c>
      <c r="F2580" s="317" t="s">
        <v>3093</v>
      </c>
      <c r="G2580" s="316" t="s">
        <v>125</v>
      </c>
      <c r="H2580" s="325">
        <v>44218</v>
      </c>
      <c r="I2580" s="325">
        <v>44523</v>
      </c>
      <c r="J2580" s="316"/>
    </row>
    <row r="2581" spans="1:10" s="333" customFormat="1" ht="24" x14ac:dyDescent="0.25">
      <c r="A2581" s="317" t="s">
        <v>9255</v>
      </c>
      <c r="B2581" s="322" t="s">
        <v>2018</v>
      </c>
      <c r="C2581" s="322" t="s">
        <v>2017</v>
      </c>
      <c r="D2581" s="322">
        <v>62</v>
      </c>
      <c r="E2581" s="412">
        <v>22000</v>
      </c>
      <c r="F2581" s="317" t="s">
        <v>9254</v>
      </c>
      <c r="G2581" s="316" t="s">
        <v>125</v>
      </c>
      <c r="H2581" s="325">
        <v>44212</v>
      </c>
      <c r="I2581" s="325">
        <v>44523</v>
      </c>
      <c r="J2581" s="316"/>
    </row>
    <row r="2582" spans="1:10" s="333" customFormat="1" ht="24" x14ac:dyDescent="0.25">
      <c r="A2582" s="317" t="s">
        <v>9253</v>
      </c>
      <c r="B2582" s="322" t="s">
        <v>2018</v>
      </c>
      <c r="C2582" s="322" t="s">
        <v>2017</v>
      </c>
      <c r="D2582" s="322">
        <v>68</v>
      </c>
      <c r="E2582" s="412">
        <v>27500</v>
      </c>
      <c r="F2582" s="317" t="s">
        <v>3052</v>
      </c>
      <c r="G2582" s="316" t="s">
        <v>125</v>
      </c>
      <c r="H2582" s="325">
        <v>44212</v>
      </c>
      <c r="I2582" s="325">
        <v>44523</v>
      </c>
      <c r="J2582" s="316"/>
    </row>
    <row r="2583" spans="1:10" s="333" customFormat="1" ht="24" x14ac:dyDescent="0.25">
      <c r="A2583" s="317" t="s">
        <v>9252</v>
      </c>
      <c r="B2583" s="322" t="s">
        <v>2018</v>
      </c>
      <c r="C2583" s="322" t="s">
        <v>2017</v>
      </c>
      <c r="D2583" s="322">
        <v>69</v>
      </c>
      <c r="E2583" s="412">
        <v>27500</v>
      </c>
      <c r="F2583" s="317" t="s">
        <v>3008</v>
      </c>
      <c r="G2583" s="316" t="s">
        <v>125</v>
      </c>
      <c r="H2583" s="325">
        <v>44212</v>
      </c>
      <c r="I2583" s="325">
        <v>44523</v>
      </c>
      <c r="J2583" s="316"/>
    </row>
    <row r="2584" spans="1:10" s="333" customFormat="1" ht="24" x14ac:dyDescent="0.25">
      <c r="A2584" s="317" t="s">
        <v>9251</v>
      </c>
      <c r="B2584" s="322" t="s">
        <v>2018</v>
      </c>
      <c r="C2584" s="322" t="s">
        <v>2017</v>
      </c>
      <c r="D2584" s="322">
        <v>70</v>
      </c>
      <c r="E2584" s="412">
        <v>27500</v>
      </c>
      <c r="F2584" s="317" t="s">
        <v>3050</v>
      </c>
      <c r="G2584" s="316" t="s">
        <v>125</v>
      </c>
      <c r="H2584" s="325">
        <v>44212</v>
      </c>
      <c r="I2584" s="325">
        <v>44523</v>
      </c>
      <c r="J2584" s="316"/>
    </row>
    <row r="2585" spans="1:10" s="333" customFormat="1" ht="24" x14ac:dyDescent="0.25">
      <c r="A2585" s="317" t="s">
        <v>9250</v>
      </c>
      <c r="B2585" s="322" t="s">
        <v>2018</v>
      </c>
      <c r="C2585" s="322" t="s">
        <v>2017</v>
      </c>
      <c r="D2585" s="322">
        <v>71</v>
      </c>
      <c r="E2585" s="412">
        <v>27500</v>
      </c>
      <c r="F2585" s="317" t="s">
        <v>9249</v>
      </c>
      <c r="G2585" s="316" t="s">
        <v>125</v>
      </c>
      <c r="H2585" s="325">
        <v>44212</v>
      </c>
      <c r="I2585" s="325">
        <v>44523</v>
      </c>
      <c r="J2585" s="316"/>
    </row>
    <row r="2586" spans="1:10" s="333" customFormat="1" ht="24" x14ac:dyDescent="0.25">
      <c r="A2586" s="317" t="s">
        <v>9248</v>
      </c>
      <c r="B2586" s="322" t="s">
        <v>2018</v>
      </c>
      <c r="C2586" s="322" t="s">
        <v>2017</v>
      </c>
      <c r="D2586" s="322">
        <v>72</v>
      </c>
      <c r="E2586" s="412">
        <v>27500</v>
      </c>
      <c r="F2586" s="317" t="s">
        <v>3048</v>
      </c>
      <c r="G2586" s="316" t="s">
        <v>125</v>
      </c>
      <c r="H2586" s="325">
        <v>44212</v>
      </c>
      <c r="I2586" s="325">
        <v>44523</v>
      </c>
      <c r="J2586" s="316"/>
    </row>
    <row r="2587" spans="1:10" s="333" customFormat="1" ht="24" x14ac:dyDescent="0.25">
      <c r="A2587" s="317" t="s">
        <v>9247</v>
      </c>
      <c r="B2587" s="322" t="s">
        <v>2018</v>
      </c>
      <c r="C2587" s="322" t="s">
        <v>2017</v>
      </c>
      <c r="D2587" s="322">
        <v>75</v>
      </c>
      <c r="E2587" s="412">
        <v>27500</v>
      </c>
      <c r="F2587" s="317" t="s">
        <v>3046</v>
      </c>
      <c r="G2587" s="316" t="s">
        <v>125</v>
      </c>
      <c r="H2587" s="325">
        <v>44212</v>
      </c>
      <c r="I2587" s="325">
        <v>44523</v>
      </c>
      <c r="J2587" s="316"/>
    </row>
    <row r="2588" spans="1:10" s="333" customFormat="1" ht="24" x14ac:dyDescent="0.25">
      <c r="A2588" s="317" t="s">
        <v>9246</v>
      </c>
      <c r="B2588" s="322" t="s">
        <v>2018</v>
      </c>
      <c r="C2588" s="322" t="s">
        <v>2017</v>
      </c>
      <c r="D2588" s="322">
        <v>76</v>
      </c>
      <c r="E2588" s="412">
        <v>27500</v>
      </c>
      <c r="F2588" s="317" t="s">
        <v>3037</v>
      </c>
      <c r="G2588" s="316" t="s">
        <v>125</v>
      </c>
      <c r="H2588" s="325">
        <v>44212</v>
      </c>
      <c r="I2588" s="325">
        <v>44523</v>
      </c>
      <c r="J2588" s="316"/>
    </row>
    <row r="2589" spans="1:10" s="333" customFormat="1" ht="24" x14ac:dyDescent="0.25">
      <c r="A2589" s="317" t="s">
        <v>9245</v>
      </c>
      <c r="B2589" s="322" t="s">
        <v>2018</v>
      </c>
      <c r="C2589" s="322" t="s">
        <v>2017</v>
      </c>
      <c r="D2589" s="322">
        <v>78</v>
      </c>
      <c r="E2589" s="412">
        <v>27500</v>
      </c>
      <c r="F2589" s="317" t="s">
        <v>3042</v>
      </c>
      <c r="G2589" s="316" t="s">
        <v>125</v>
      </c>
      <c r="H2589" s="325">
        <v>44212</v>
      </c>
      <c r="I2589" s="325">
        <v>44523</v>
      </c>
      <c r="J2589" s="316"/>
    </row>
    <row r="2590" spans="1:10" s="333" customFormat="1" ht="24" x14ac:dyDescent="0.25">
      <c r="A2590" s="317" t="s">
        <v>9244</v>
      </c>
      <c r="B2590" s="322" t="s">
        <v>2018</v>
      </c>
      <c r="C2590" s="322" t="s">
        <v>2017</v>
      </c>
      <c r="D2590" s="322">
        <v>42</v>
      </c>
      <c r="E2590" s="412">
        <v>22500</v>
      </c>
      <c r="F2590" s="317" t="s">
        <v>2470</v>
      </c>
      <c r="G2590" s="316" t="s">
        <v>125</v>
      </c>
      <c r="H2590" s="325">
        <v>44211</v>
      </c>
      <c r="I2590" s="325">
        <v>44337</v>
      </c>
      <c r="J2590" s="316"/>
    </row>
    <row r="2591" spans="1:10" s="333" customFormat="1" ht="24" x14ac:dyDescent="0.25">
      <c r="A2591" s="317" t="s">
        <v>9243</v>
      </c>
      <c r="B2591" s="322" t="s">
        <v>2018</v>
      </c>
      <c r="C2591" s="322" t="s">
        <v>2017</v>
      </c>
      <c r="D2591" s="322">
        <v>37</v>
      </c>
      <c r="E2591" s="412">
        <v>30000</v>
      </c>
      <c r="F2591" s="317" t="s">
        <v>2790</v>
      </c>
      <c r="G2591" s="316" t="s">
        <v>125</v>
      </c>
      <c r="H2591" s="325">
        <v>44211</v>
      </c>
      <c r="I2591" s="325">
        <v>44363</v>
      </c>
      <c r="J2591" s="316"/>
    </row>
    <row r="2592" spans="1:10" s="333" customFormat="1" ht="24" x14ac:dyDescent="0.25">
      <c r="A2592" s="317" t="s">
        <v>9242</v>
      </c>
      <c r="B2592" s="322" t="s">
        <v>2018</v>
      </c>
      <c r="C2592" s="322" t="s">
        <v>2017</v>
      </c>
      <c r="D2592" s="322">
        <v>41</v>
      </c>
      <c r="E2592" s="412">
        <v>30000</v>
      </c>
      <c r="F2592" s="317" t="s">
        <v>2431</v>
      </c>
      <c r="G2592" s="316" t="s">
        <v>125</v>
      </c>
      <c r="H2592" s="325">
        <v>44211</v>
      </c>
      <c r="I2592" s="325">
        <v>44327</v>
      </c>
      <c r="J2592" s="316"/>
    </row>
    <row r="2593" spans="1:10" s="333" customFormat="1" ht="24" x14ac:dyDescent="0.25">
      <c r="A2593" s="317" t="s">
        <v>9241</v>
      </c>
      <c r="B2593" s="322" t="s">
        <v>2018</v>
      </c>
      <c r="C2593" s="322" t="s">
        <v>2017</v>
      </c>
      <c r="D2593" s="322">
        <v>43</v>
      </c>
      <c r="E2593" s="412">
        <v>24000</v>
      </c>
      <c r="F2593" s="317" t="s">
        <v>2166</v>
      </c>
      <c r="G2593" s="316" t="s">
        <v>125</v>
      </c>
      <c r="H2593" s="325">
        <v>44211</v>
      </c>
      <c r="I2593" s="325">
        <v>44281</v>
      </c>
      <c r="J2593" s="316"/>
    </row>
    <row r="2594" spans="1:10" s="333" customFormat="1" ht="24" x14ac:dyDescent="0.25">
      <c r="A2594" s="317" t="s">
        <v>9240</v>
      </c>
      <c r="B2594" s="322" t="s">
        <v>2018</v>
      </c>
      <c r="C2594" s="322" t="s">
        <v>2017</v>
      </c>
      <c r="D2594" s="322">
        <v>44</v>
      </c>
      <c r="E2594" s="412">
        <v>21000</v>
      </c>
      <c r="F2594" s="317" t="s">
        <v>9239</v>
      </c>
      <c r="G2594" s="316" t="s">
        <v>125</v>
      </c>
      <c r="H2594" s="325">
        <v>44211</v>
      </c>
      <c r="I2594" s="325">
        <v>44340</v>
      </c>
      <c r="J2594" s="316"/>
    </row>
    <row r="2595" spans="1:10" s="333" customFormat="1" ht="24" x14ac:dyDescent="0.25">
      <c r="A2595" s="317" t="s">
        <v>9238</v>
      </c>
      <c r="B2595" s="322" t="s">
        <v>2018</v>
      </c>
      <c r="C2595" s="322" t="s">
        <v>2017</v>
      </c>
      <c r="D2595" s="322">
        <v>47</v>
      </c>
      <c r="E2595" s="412">
        <v>20000</v>
      </c>
      <c r="F2595" s="317" t="s">
        <v>2456</v>
      </c>
      <c r="G2595" s="316" t="s">
        <v>125</v>
      </c>
      <c r="H2595" s="325">
        <v>44211</v>
      </c>
      <c r="I2595" s="325">
        <v>44337</v>
      </c>
      <c r="J2595" s="316"/>
    </row>
    <row r="2596" spans="1:10" s="333" customFormat="1" ht="24" x14ac:dyDescent="0.25">
      <c r="A2596" s="317" t="s">
        <v>9237</v>
      </c>
      <c r="B2596" s="322" t="s">
        <v>2018</v>
      </c>
      <c r="C2596" s="322" t="s">
        <v>2017</v>
      </c>
      <c r="D2596" s="322">
        <v>51</v>
      </c>
      <c r="E2596" s="412">
        <v>26000</v>
      </c>
      <c r="F2596" s="317" t="s">
        <v>2164</v>
      </c>
      <c r="G2596" s="316" t="s">
        <v>125</v>
      </c>
      <c r="H2596" s="325">
        <v>44211</v>
      </c>
      <c r="I2596" s="325">
        <v>44312</v>
      </c>
      <c r="J2596" s="316"/>
    </row>
    <row r="2597" spans="1:10" s="333" customFormat="1" ht="24" x14ac:dyDescent="0.25">
      <c r="A2597" s="317" t="s">
        <v>9236</v>
      </c>
      <c r="B2597" s="322" t="s">
        <v>2018</v>
      </c>
      <c r="C2597" s="322" t="s">
        <v>2017</v>
      </c>
      <c r="D2597" s="322">
        <v>48</v>
      </c>
      <c r="E2597" s="412">
        <v>26000</v>
      </c>
      <c r="F2597" s="317" t="s">
        <v>8615</v>
      </c>
      <c r="G2597" s="316" t="s">
        <v>125</v>
      </c>
      <c r="H2597" s="325">
        <v>44211</v>
      </c>
      <c r="I2597" s="325">
        <v>44310</v>
      </c>
      <c r="J2597" s="316"/>
    </row>
    <row r="2598" spans="1:10" s="333" customFormat="1" ht="24" x14ac:dyDescent="0.25">
      <c r="A2598" s="317" t="s">
        <v>9235</v>
      </c>
      <c r="B2598" s="322" t="s">
        <v>2018</v>
      </c>
      <c r="C2598" s="322" t="s">
        <v>2017</v>
      </c>
      <c r="D2598" s="322">
        <v>54</v>
      </c>
      <c r="E2598" s="412">
        <v>27000</v>
      </c>
      <c r="F2598" s="317" t="s">
        <v>2680</v>
      </c>
      <c r="G2598" s="316" t="s">
        <v>125</v>
      </c>
      <c r="H2598" s="325">
        <v>44211</v>
      </c>
      <c r="I2598" s="325">
        <v>44377</v>
      </c>
      <c r="J2598" s="316"/>
    </row>
    <row r="2599" spans="1:10" s="333" customFormat="1" ht="24" x14ac:dyDescent="0.25">
      <c r="A2599" s="317" t="s">
        <v>9234</v>
      </c>
      <c r="B2599" s="322" t="s">
        <v>2018</v>
      </c>
      <c r="C2599" s="322" t="s">
        <v>2017</v>
      </c>
      <c r="D2599" s="322">
        <v>110</v>
      </c>
      <c r="E2599" s="412">
        <v>21000</v>
      </c>
      <c r="F2599" s="317" t="s">
        <v>2174</v>
      </c>
      <c r="G2599" s="316" t="s">
        <v>125</v>
      </c>
      <c r="H2599" s="325">
        <v>44214</v>
      </c>
      <c r="I2599" s="325">
        <v>44370</v>
      </c>
      <c r="J2599" s="316"/>
    </row>
    <row r="2600" spans="1:10" s="333" customFormat="1" ht="24" x14ac:dyDescent="0.25">
      <c r="A2600" s="317" t="s">
        <v>9233</v>
      </c>
      <c r="B2600" s="322" t="s">
        <v>2018</v>
      </c>
      <c r="C2600" s="322" t="s">
        <v>2017</v>
      </c>
      <c r="D2600" s="322">
        <v>111</v>
      </c>
      <c r="E2600" s="412">
        <v>33000</v>
      </c>
      <c r="F2600" s="317" t="s">
        <v>2170</v>
      </c>
      <c r="G2600" s="316" t="s">
        <v>125</v>
      </c>
      <c r="H2600" s="325">
        <v>44214</v>
      </c>
      <c r="I2600" s="325">
        <v>44370</v>
      </c>
      <c r="J2600" s="316"/>
    </row>
    <row r="2601" spans="1:10" s="333" customFormat="1" ht="36" x14ac:dyDescent="0.25">
      <c r="A2601" s="317" t="s">
        <v>9232</v>
      </c>
      <c r="B2601" s="322" t="s">
        <v>2018</v>
      </c>
      <c r="C2601" s="322" t="s">
        <v>2017</v>
      </c>
      <c r="D2601" s="322">
        <v>126</v>
      </c>
      <c r="E2601" s="412">
        <v>19200</v>
      </c>
      <c r="F2601" s="317" t="s">
        <v>2943</v>
      </c>
      <c r="G2601" s="316" t="s">
        <v>125</v>
      </c>
      <c r="H2601" s="325">
        <v>44214</v>
      </c>
      <c r="I2601" s="325">
        <v>44314</v>
      </c>
      <c r="J2601" s="316"/>
    </row>
    <row r="2602" spans="1:10" s="333" customFormat="1" ht="24" x14ac:dyDescent="0.25">
      <c r="A2602" s="317" t="s">
        <v>9231</v>
      </c>
      <c r="B2602" s="322" t="s">
        <v>2018</v>
      </c>
      <c r="C2602" s="322" t="s">
        <v>2017</v>
      </c>
      <c r="D2602" s="322">
        <v>118</v>
      </c>
      <c r="E2602" s="412">
        <v>30000</v>
      </c>
      <c r="F2602" s="317" t="s">
        <v>2054</v>
      </c>
      <c r="G2602" s="316" t="s">
        <v>125</v>
      </c>
      <c r="H2602" s="325">
        <v>44214</v>
      </c>
      <c r="I2602" s="325">
        <v>44298</v>
      </c>
      <c r="J2602" s="316"/>
    </row>
    <row r="2603" spans="1:10" s="333" customFormat="1" ht="24" x14ac:dyDescent="0.25">
      <c r="A2603" s="317" t="s">
        <v>9230</v>
      </c>
      <c r="B2603" s="322" t="s">
        <v>2018</v>
      </c>
      <c r="C2603" s="322" t="s">
        <v>2017</v>
      </c>
      <c r="D2603" s="322">
        <v>122</v>
      </c>
      <c r="E2603" s="412">
        <v>22000</v>
      </c>
      <c r="F2603" s="317" t="s">
        <v>9229</v>
      </c>
      <c r="G2603" s="316" t="s">
        <v>125</v>
      </c>
      <c r="H2603" s="325">
        <v>44214</v>
      </c>
      <c r="I2603" s="325">
        <v>44341</v>
      </c>
      <c r="J2603" s="316"/>
    </row>
    <row r="2604" spans="1:10" s="333" customFormat="1" ht="36" x14ac:dyDescent="0.25">
      <c r="A2604" s="317" t="s">
        <v>9228</v>
      </c>
      <c r="B2604" s="322" t="s">
        <v>2018</v>
      </c>
      <c r="C2604" s="322" t="s">
        <v>2017</v>
      </c>
      <c r="D2604" s="322">
        <v>131</v>
      </c>
      <c r="E2604" s="412">
        <v>24000</v>
      </c>
      <c r="F2604" s="317" t="s">
        <v>9227</v>
      </c>
      <c r="G2604" s="316" t="s">
        <v>125</v>
      </c>
      <c r="H2604" s="325">
        <v>44215</v>
      </c>
      <c r="I2604" s="325">
        <v>44341</v>
      </c>
      <c r="J2604" s="316"/>
    </row>
    <row r="2605" spans="1:10" s="333" customFormat="1" ht="36" x14ac:dyDescent="0.25">
      <c r="A2605" s="317" t="s">
        <v>9226</v>
      </c>
      <c r="B2605" s="322" t="s">
        <v>2018</v>
      </c>
      <c r="C2605" s="322" t="s">
        <v>2017</v>
      </c>
      <c r="D2605" s="322">
        <v>136</v>
      </c>
      <c r="E2605" s="412">
        <v>33000</v>
      </c>
      <c r="F2605" s="317" t="s">
        <v>2168</v>
      </c>
      <c r="G2605" s="316" t="s">
        <v>125</v>
      </c>
      <c r="H2605" s="325">
        <v>44215</v>
      </c>
      <c r="I2605" s="325">
        <v>44370</v>
      </c>
      <c r="J2605" s="316"/>
    </row>
    <row r="2606" spans="1:10" s="333" customFormat="1" ht="24" x14ac:dyDescent="0.25">
      <c r="A2606" s="317" t="s">
        <v>9225</v>
      </c>
      <c r="B2606" s="322" t="s">
        <v>2018</v>
      </c>
      <c r="C2606" s="322" t="s">
        <v>2017</v>
      </c>
      <c r="D2606" s="322">
        <v>150</v>
      </c>
      <c r="E2606" s="412">
        <v>27000</v>
      </c>
      <c r="F2606" s="317" t="s">
        <v>2084</v>
      </c>
      <c r="G2606" s="316" t="s">
        <v>125</v>
      </c>
      <c r="H2606" s="325">
        <v>44216</v>
      </c>
      <c r="I2606" s="325">
        <v>44372</v>
      </c>
      <c r="J2606" s="316"/>
    </row>
    <row r="2607" spans="1:10" s="333" customFormat="1" ht="24" x14ac:dyDescent="0.25">
      <c r="A2607" s="317" t="s">
        <v>9224</v>
      </c>
      <c r="B2607" s="322" t="s">
        <v>2018</v>
      </c>
      <c r="C2607" s="322" t="s">
        <v>2017</v>
      </c>
      <c r="D2607" s="322">
        <v>155</v>
      </c>
      <c r="E2607" s="412">
        <v>24000</v>
      </c>
      <c r="F2607" s="317" t="s">
        <v>2028</v>
      </c>
      <c r="G2607" s="316" t="s">
        <v>125</v>
      </c>
      <c r="H2607" s="325">
        <v>44216</v>
      </c>
      <c r="I2607" s="325">
        <v>44279</v>
      </c>
      <c r="J2607" s="316"/>
    </row>
    <row r="2608" spans="1:10" s="333" customFormat="1" ht="24" x14ac:dyDescent="0.25">
      <c r="A2608" s="317" t="s">
        <v>9223</v>
      </c>
      <c r="B2608" s="322" t="s">
        <v>2018</v>
      </c>
      <c r="C2608" s="322" t="s">
        <v>2017</v>
      </c>
      <c r="D2608" s="322">
        <v>141</v>
      </c>
      <c r="E2608" s="412">
        <v>30000</v>
      </c>
      <c r="F2608" s="317" t="s">
        <v>2172</v>
      </c>
      <c r="G2608" s="316" t="s">
        <v>125</v>
      </c>
      <c r="H2608" s="325">
        <v>44215</v>
      </c>
      <c r="I2608" s="325">
        <v>44370</v>
      </c>
      <c r="J2608" s="316"/>
    </row>
    <row r="2609" spans="1:10" s="333" customFormat="1" ht="24" x14ac:dyDescent="0.25">
      <c r="A2609" s="317" t="s">
        <v>9222</v>
      </c>
      <c r="B2609" s="322" t="s">
        <v>2018</v>
      </c>
      <c r="C2609" s="322" t="s">
        <v>2017</v>
      </c>
      <c r="D2609" s="322">
        <v>2</v>
      </c>
      <c r="E2609" s="412">
        <v>34952</v>
      </c>
      <c r="F2609" s="317" t="s">
        <v>9221</v>
      </c>
      <c r="G2609" s="316" t="s">
        <v>125</v>
      </c>
      <c r="H2609" s="325">
        <v>44216</v>
      </c>
      <c r="I2609" s="325">
        <v>44224</v>
      </c>
      <c r="J2609" s="316"/>
    </row>
    <row r="2610" spans="1:10" s="333" customFormat="1" ht="60" x14ac:dyDescent="0.25">
      <c r="A2610" s="317" t="s">
        <v>9220</v>
      </c>
      <c r="B2610" s="322" t="s">
        <v>1079</v>
      </c>
      <c r="C2610" s="322" t="s">
        <v>2017</v>
      </c>
      <c r="D2610" s="322" t="s">
        <v>8511</v>
      </c>
      <c r="E2610" s="412">
        <v>1085345.73</v>
      </c>
      <c r="F2610" s="317" t="s">
        <v>9219</v>
      </c>
      <c r="G2610" s="316" t="s">
        <v>2156</v>
      </c>
      <c r="H2610" s="325" t="s">
        <v>9218</v>
      </c>
      <c r="I2610" s="325" t="s">
        <v>9217</v>
      </c>
      <c r="J2610" s="316"/>
    </row>
    <row r="2611" spans="1:10" s="333" customFormat="1" ht="24" x14ac:dyDescent="0.25">
      <c r="A2611" s="317" t="s">
        <v>9216</v>
      </c>
      <c r="B2611" s="322" t="s">
        <v>2018</v>
      </c>
      <c r="C2611" s="322" t="s">
        <v>2017</v>
      </c>
      <c r="D2611" s="322">
        <v>146</v>
      </c>
      <c r="E2611" s="412">
        <v>27000</v>
      </c>
      <c r="F2611" s="317" t="s">
        <v>2966</v>
      </c>
      <c r="G2611" s="316" t="s">
        <v>125</v>
      </c>
      <c r="H2611" s="325">
        <v>44216</v>
      </c>
      <c r="I2611" s="325">
        <v>44384</v>
      </c>
      <c r="J2611" s="316"/>
    </row>
    <row r="2612" spans="1:10" s="333" customFormat="1" ht="24" x14ac:dyDescent="0.25">
      <c r="A2612" s="317" t="s">
        <v>9215</v>
      </c>
      <c r="B2612" s="322" t="s">
        <v>1079</v>
      </c>
      <c r="C2612" s="322" t="s">
        <v>2017</v>
      </c>
      <c r="D2612" s="322" t="s">
        <v>8497</v>
      </c>
      <c r="E2612" s="412">
        <v>591084.39</v>
      </c>
      <c r="F2612" s="317" t="s">
        <v>2535</v>
      </c>
      <c r="G2612" s="316" t="s">
        <v>2156</v>
      </c>
      <c r="H2612" s="325" t="s">
        <v>9214</v>
      </c>
      <c r="I2612" s="325" t="s">
        <v>8994</v>
      </c>
      <c r="J2612" s="316"/>
    </row>
    <row r="2613" spans="1:10" s="333" customFormat="1" ht="24" x14ac:dyDescent="0.25">
      <c r="A2613" s="317" t="s">
        <v>9213</v>
      </c>
      <c r="B2613" s="322" t="s">
        <v>1079</v>
      </c>
      <c r="C2613" s="322" t="s">
        <v>2017</v>
      </c>
      <c r="D2613" s="322" t="s">
        <v>8497</v>
      </c>
      <c r="E2613" s="412">
        <v>338049.24</v>
      </c>
      <c r="F2613" s="317" t="s">
        <v>2527</v>
      </c>
      <c r="G2613" s="316" t="s">
        <v>2156</v>
      </c>
      <c r="H2613" s="325" t="s">
        <v>9212</v>
      </c>
      <c r="I2613" s="325" t="s">
        <v>9211</v>
      </c>
      <c r="J2613" s="316"/>
    </row>
    <row r="2614" spans="1:10" s="333" customFormat="1" ht="24" x14ac:dyDescent="0.25">
      <c r="A2614" s="317" t="s">
        <v>9210</v>
      </c>
      <c r="B2614" s="322" t="s">
        <v>2158</v>
      </c>
      <c r="C2614" s="322" t="s">
        <v>2017</v>
      </c>
      <c r="D2614" s="322">
        <v>24</v>
      </c>
      <c r="E2614" s="412">
        <v>96230.98</v>
      </c>
      <c r="F2614" s="317" t="s">
        <v>9209</v>
      </c>
      <c r="G2614" s="316" t="s">
        <v>2156</v>
      </c>
      <c r="H2614" s="325">
        <v>44231</v>
      </c>
      <c r="I2614" s="325">
        <v>44247</v>
      </c>
      <c r="J2614" s="316"/>
    </row>
    <row r="2615" spans="1:10" s="333" customFormat="1" ht="24" x14ac:dyDescent="0.25">
      <c r="A2615" s="317" t="s">
        <v>9208</v>
      </c>
      <c r="B2615" s="322" t="s">
        <v>2158</v>
      </c>
      <c r="C2615" s="322" t="s">
        <v>2017</v>
      </c>
      <c r="D2615" s="322">
        <v>10</v>
      </c>
      <c r="E2615" s="412">
        <v>28180.9</v>
      </c>
      <c r="F2615" s="317" t="s">
        <v>9207</v>
      </c>
      <c r="G2615" s="316" t="s">
        <v>2156</v>
      </c>
      <c r="H2615" s="325">
        <v>44221</v>
      </c>
      <c r="I2615" s="325">
        <v>44230</v>
      </c>
      <c r="J2615" s="316"/>
    </row>
    <row r="2616" spans="1:10" s="333" customFormat="1" ht="24" x14ac:dyDescent="0.25">
      <c r="A2616" s="317" t="s">
        <v>9206</v>
      </c>
      <c r="B2616" s="322" t="s">
        <v>2018</v>
      </c>
      <c r="C2616" s="322" t="s">
        <v>2017</v>
      </c>
      <c r="D2616" s="322">
        <v>5</v>
      </c>
      <c r="E2616" s="412">
        <v>29838</v>
      </c>
      <c r="F2616" s="317" t="s">
        <v>9205</v>
      </c>
      <c r="G2616" s="316" t="s">
        <v>125</v>
      </c>
      <c r="H2616" s="325">
        <v>44216</v>
      </c>
      <c r="I2616" s="325">
        <v>44224</v>
      </c>
      <c r="J2616" s="316"/>
    </row>
    <row r="2617" spans="1:10" s="333" customFormat="1" ht="24" x14ac:dyDescent="0.25">
      <c r="A2617" s="317" t="s">
        <v>9204</v>
      </c>
      <c r="B2617" s="322" t="s">
        <v>2018</v>
      </c>
      <c r="C2617" s="322" t="s">
        <v>2017</v>
      </c>
      <c r="D2617" s="322">
        <v>171</v>
      </c>
      <c r="E2617" s="412">
        <v>30000</v>
      </c>
      <c r="F2617" s="317" t="s">
        <v>2311</v>
      </c>
      <c r="G2617" s="316" t="s">
        <v>125</v>
      </c>
      <c r="H2617" s="325">
        <v>44216</v>
      </c>
      <c r="I2617" s="325">
        <v>44341</v>
      </c>
      <c r="J2617" s="316"/>
    </row>
    <row r="2618" spans="1:10" s="333" customFormat="1" ht="24" x14ac:dyDescent="0.25">
      <c r="A2618" s="317" t="s">
        <v>9203</v>
      </c>
      <c r="B2618" s="322" t="s">
        <v>2018</v>
      </c>
      <c r="C2618" s="322" t="s">
        <v>2017</v>
      </c>
      <c r="D2618" s="322">
        <v>172</v>
      </c>
      <c r="E2618" s="412">
        <v>20000</v>
      </c>
      <c r="F2618" s="317" t="s">
        <v>8596</v>
      </c>
      <c r="G2618" s="316" t="s">
        <v>125</v>
      </c>
      <c r="H2618" s="325">
        <v>44216</v>
      </c>
      <c r="I2618" s="325">
        <v>44321</v>
      </c>
      <c r="J2618" s="316"/>
    </row>
    <row r="2619" spans="1:10" s="333" customFormat="1" ht="36" x14ac:dyDescent="0.25">
      <c r="A2619" s="317" t="s">
        <v>9202</v>
      </c>
      <c r="B2619" s="322" t="s">
        <v>2018</v>
      </c>
      <c r="C2619" s="322" t="s">
        <v>2017</v>
      </c>
      <c r="D2619" s="322">
        <v>206</v>
      </c>
      <c r="E2619" s="412">
        <v>20000</v>
      </c>
      <c r="F2619" s="317" t="s">
        <v>2154</v>
      </c>
      <c r="G2619" s="316" t="s">
        <v>125</v>
      </c>
      <c r="H2619" s="325">
        <v>44217</v>
      </c>
      <c r="I2619" s="325">
        <v>44251</v>
      </c>
      <c r="J2619" s="316"/>
    </row>
    <row r="2620" spans="1:10" s="333" customFormat="1" ht="24" x14ac:dyDescent="0.25">
      <c r="A2620" s="317" t="s">
        <v>9201</v>
      </c>
      <c r="B2620" s="322" t="s">
        <v>2018</v>
      </c>
      <c r="C2620" s="322" t="s">
        <v>2017</v>
      </c>
      <c r="D2620" s="322">
        <v>196</v>
      </c>
      <c r="E2620" s="412">
        <v>33478</v>
      </c>
      <c r="F2620" s="317" t="s">
        <v>2558</v>
      </c>
      <c r="G2620" s="316" t="s">
        <v>125</v>
      </c>
      <c r="H2620" s="325">
        <v>44217</v>
      </c>
      <c r="I2620" s="325">
        <v>44224</v>
      </c>
      <c r="J2620" s="316"/>
    </row>
    <row r="2621" spans="1:10" s="333" customFormat="1" ht="24" x14ac:dyDescent="0.25">
      <c r="A2621" s="317" t="s">
        <v>9200</v>
      </c>
      <c r="B2621" s="322" t="s">
        <v>2018</v>
      </c>
      <c r="C2621" s="322" t="s">
        <v>2017</v>
      </c>
      <c r="D2621" s="322">
        <v>225</v>
      </c>
      <c r="E2621" s="412">
        <v>34000</v>
      </c>
      <c r="F2621" s="317" t="s">
        <v>2309</v>
      </c>
      <c r="G2621" s="316" t="s">
        <v>125</v>
      </c>
      <c r="H2621" s="325">
        <v>44219</v>
      </c>
      <c r="I2621" s="325">
        <v>44307</v>
      </c>
      <c r="J2621" s="316"/>
    </row>
    <row r="2622" spans="1:10" s="333" customFormat="1" ht="24" x14ac:dyDescent="0.25">
      <c r="A2622" s="317" t="s">
        <v>9199</v>
      </c>
      <c r="B2622" s="322" t="s">
        <v>2018</v>
      </c>
      <c r="C2622" s="322" t="s">
        <v>2017</v>
      </c>
      <c r="D2622" s="322" t="s">
        <v>9198</v>
      </c>
      <c r="E2622" s="412">
        <v>30000</v>
      </c>
      <c r="F2622" s="317" t="s">
        <v>2184</v>
      </c>
      <c r="G2622" s="316" t="s">
        <v>125</v>
      </c>
      <c r="H2622" s="325">
        <v>44222</v>
      </c>
      <c r="I2622" s="325">
        <v>44355</v>
      </c>
      <c r="J2622" s="316"/>
    </row>
    <row r="2623" spans="1:10" s="333" customFormat="1" ht="24" x14ac:dyDescent="0.25">
      <c r="A2623" s="317" t="s">
        <v>9197</v>
      </c>
      <c r="B2623" s="322" t="s">
        <v>2018</v>
      </c>
      <c r="C2623" s="322" t="s">
        <v>2017</v>
      </c>
      <c r="D2623" s="322">
        <v>241</v>
      </c>
      <c r="E2623" s="412">
        <v>35000</v>
      </c>
      <c r="F2623" s="317" t="s">
        <v>9196</v>
      </c>
      <c r="G2623" s="316" t="s">
        <v>125</v>
      </c>
      <c r="H2623" s="325">
        <v>44221</v>
      </c>
      <c r="I2623" s="325">
        <v>44496</v>
      </c>
      <c r="J2623" s="316"/>
    </row>
    <row r="2624" spans="1:10" s="333" customFormat="1" ht="24" x14ac:dyDescent="0.25">
      <c r="A2624" s="317" t="s">
        <v>9195</v>
      </c>
      <c r="B2624" s="322" t="s">
        <v>2018</v>
      </c>
      <c r="C2624" s="322" t="s">
        <v>2017</v>
      </c>
      <c r="D2624" s="322">
        <v>242</v>
      </c>
      <c r="E2624" s="412">
        <v>24000</v>
      </c>
      <c r="F2624" s="317" t="s">
        <v>9194</v>
      </c>
      <c r="G2624" s="316" t="s">
        <v>125</v>
      </c>
      <c r="H2624" s="325">
        <v>44221</v>
      </c>
      <c r="I2624" s="325">
        <v>44437</v>
      </c>
      <c r="J2624" s="316"/>
    </row>
    <row r="2625" spans="1:10" s="333" customFormat="1" ht="24" x14ac:dyDescent="0.25">
      <c r="A2625" s="317" t="s">
        <v>9193</v>
      </c>
      <c r="B2625" s="322" t="s">
        <v>2018</v>
      </c>
      <c r="C2625" s="322" t="s">
        <v>2017</v>
      </c>
      <c r="D2625" s="322">
        <v>244</v>
      </c>
      <c r="E2625" s="412">
        <v>31500</v>
      </c>
      <c r="F2625" s="317" t="s">
        <v>9192</v>
      </c>
      <c r="G2625" s="316" t="s">
        <v>125</v>
      </c>
      <c r="H2625" s="325">
        <v>44221</v>
      </c>
      <c r="I2625" s="325">
        <v>44403</v>
      </c>
      <c r="J2625" s="316"/>
    </row>
    <row r="2626" spans="1:10" s="333" customFormat="1" ht="36" x14ac:dyDescent="0.25">
      <c r="A2626" s="317" t="s">
        <v>9191</v>
      </c>
      <c r="B2626" s="322" t="s">
        <v>2018</v>
      </c>
      <c r="C2626" s="322" t="s">
        <v>2017</v>
      </c>
      <c r="D2626" s="322">
        <v>245</v>
      </c>
      <c r="E2626" s="412">
        <v>31500</v>
      </c>
      <c r="F2626" s="317" t="s">
        <v>2355</v>
      </c>
      <c r="G2626" s="316" t="s">
        <v>125</v>
      </c>
      <c r="H2626" s="325">
        <v>44221</v>
      </c>
      <c r="I2626" s="325">
        <v>44403</v>
      </c>
      <c r="J2626" s="316"/>
    </row>
    <row r="2627" spans="1:10" s="333" customFormat="1" ht="24" x14ac:dyDescent="0.25">
      <c r="A2627" s="317" t="s">
        <v>9190</v>
      </c>
      <c r="B2627" s="322" t="s">
        <v>2018</v>
      </c>
      <c r="C2627" s="322" t="s">
        <v>2017</v>
      </c>
      <c r="D2627" s="322">
        <v>246</v>
      </c>
      <c r="E2627" s="412">
        <v>31500</v>
      </c>
      <c r="F2627" s="317" t="s">
        <v>9189</v>
      </c>
      <c r="G2627" s="316" t="s">
        <v>125</v>
      </c>
      <c r="H2627" s="325">
        <v>44221</v>
      </c>
      <c r="I2627" s="325">
        <v>44403</v>
      </c>
      <c r="J2627" s="316"/>
    </row>
    <row r="2628" spans="1:10" s="333" customFormat="1" ht="24" x14ac:dyDescent="0.25">
      <c r="A2628" s="317" t="s">
        <v>9188</v>
      </c>
      <c r="B2628" s="322" t="s">
        <v>2018</v>
      </c>
      <c r="C2628" s="322" t="s">
        <v>2017</v>
      </c>
      <c r="D2628" s="322">
        <v>9</v>
      </c>
      <c r="E2628" s="412">
        <v>18097.66</v>
      </c>
      <c r="F2628" s="317" t="s">
        <v>8678</v>
      </c>
      <c r="G2628" s="316" t="s">
        <v>125</v>
      </c>
      <c r="H2628" s="325">
        <v>44221</v>
      </c>
      <c r="I2628" s="325">
        <v>44230</v>
      </c>
      <c r="J2628" s="316"/>
    </row>
    <row r="2629" spans="1:10" s="333" customFormat="1" ht="24" x14ac:dyDescent="0.25">
      <c r="A2629" s="317" t="s">
        <v>9187</v>
      </c>
      <c r="B2629" s="322" t="s">
        <v>1079</v>
      </c>
      <c r="C2629" s="322" t="s">
        <v>2017</v>
      </c>
      <c r="D2629" s="322" t="s">
        <v>9186</v>
      </c>
      <c r="E2629" s="412">
        <v>114085.89</v>
      </c>
      <c r="F2629" s="317" t="s">
        <v>2919</v>
      </c>
      <c r="G2629" s="316" t="s">
        <v>2156</v>
      </c>
      <c r="H2629" s="325">
        <v>44285</v>
      </c>
      <c r="I2629" s="325" t="s">
        <v>8994</v>
      </c>
      <c r="J2629" s="316"/>
    </row>
    <row r="2630" spans="1:10" s="333" customFormat="1" ht="24" x14ac:dyDescent="0.25">
      <c r="A2630" s="317" t="s">
        <v>9185</v>
      </c>
      <c r="B2630" s="322" t="s">
        <v>2018</v>
      </c>
      <c r="C2630" s="322" t="s">
        <v>2017</v>
      </c>
      <c r="D2630" s="322">
        <v>248</v>
      </c>
      <c r="E2630" s="412">
        <v>35000</v>
      </c>
      <c r="F2630" s="317" t="s">
        <v>9184</v>
      </c>
      <c r="G2630" s="316" t="s">
        <v>125</v>
      </c>
      <c r="H2630" s="325">
        <v>44222</v>
      </c>
      <c r="I2630" s="325">
        <v>44358</v>
      </c>
      <c r="J2630" s="316"/>
    </row>
    <row r="2631" spans="1:10" s="333" customFormat="1" ht="24" x14ac:dyDescent="0.25">
      <c r="A2631" s="317" t="s">
        <v>9183</v>
      </c>
      <c r="B2631" s="322" t="s">
        <v>2018</v>
      </c>
      <c r="C2631" s="322" t="s">
        <v>2017</v>
      </c>
      <c r="D2631" s="322">
        <v>15</v>
      </c>
      <c r="E2631" s="412">
        <v>33000</v>
      </c>
      <c r="F2631" s="317" t="s">
        <v>8991</v>
      </c>
      <c r="G2631" s="316" t="s">
        <v>125</v>
      </c>
      <c r="H2631" s="325">
        <v>44223</v>
      </c>
      <c r="I2631" s="325">
        <v>44247</v>
      </c>
      <c r="J2631" s="316"/>
    </row>
    <row r="2632" spans="1:10" s="333" customFormat="1" ht="24" x14ac:dyDescent="0.25">
      <c r="A2632" s="317" t="s">
        <v>9182</v>
      </c>
      <c r="B2632" s="322" t="s">
        <v>2018</v>
      </c>
      <c r="C2632" s="322" t="s">
        <v>2017</v>
      </c>
      <c r="D2632" s="322">
        <v>252</v>
      </c>
      <c r="E2632" s="412">
        <v>35000</v>
      </c>
      <c r="F2632" s="317" t="s">
        <v>2726</v>
      </c>
      <c r="G2632" s="316" t="s">
        <v>125</v>
      </c>
      <c r="H2632" s="325">
        <v>44222</v>
      </c>
      <c r="I2632" s="325">
        <v>44344</v>
      </c>
      <c r="J2632" s="316"/>
    </row>
    <row r="2633" spans="1:10" s="333" customFormat="1" ht="24" x14ac:dyDescent="0.25">
      <c r="A2633" s="317" t="s">
        <v>9181</v>
      </c>
      <c r="B2633" s="322" t="s">
        <v>2018</v>
      </c>
      <c r="C2633" s="322" t="s">
        <v>2017</v>
      </c>
      <c r="D2633" s="322">
        <v>253</v>
      </c>
      <c r="E2633" s="412">
        <v>24000</v>
      </c>
      <c r="F2633" s="317" t="s">
        <v>2144</v>
      </c>
      <c r="G2633" s="316" t="s">
        <v>125</v>
      </c>
      <c r="H2633" s="325">
        <v>44222</v>
      </c>
      <c r="I2633" s="325">
        <v>44373</v>
      </c>
      <c r="J2633" s="316"/>
    </row>
    <row r="2634" spans="1:10" s="333" customFormat="1" ht="24" x14ac:dyDescent="0.25">
      <c r="A2634" s="317" t="s">
        <v>9180</v>
      </c>
      <c r="B2634" s="322" t="s">
        <v>2158</v>
      </c>
      <c r="C2634" s="322" t="s">
        <v>2017</v>
      </c>
      <c r="D2634" s="322">
        <v>18</v>
      </c>
      <c r="E2634" s="412">
        <v>28415.3</v>
      </c>
      <c r="F2634" s="317" t="s">
        <v>9179</v>
      </c>
      <c r="G2634" s="316" t="s">
        <v>2156</v>
      </c>
      <c r="H2634" s="325">
        <v>44228</v>
      </c>
      <c r="I2634" s="325">
        <v>44230</v>
      </c>
      <c r="J2634" s="316"/>
    </row>
    <row r="2635" spans="1:10" s="333" customFormat="1" ht="24" x14ac:dyDescent="0.25">
      <c r="A2635" s="317" t="s">
        <v>9178</v>
      </c>
      <c r="B2635" s="322" t="s">
        <v>2018</v>
      </c>
      <c r="C2635" s="322" t="s">
        <v>2017</v>
      </c>
      <c r="D2635" s="322">
        <v>13</v>
      </c>
      <c r="E2635" s="412">
        <v>35040</v>
      </c>
      <c r="F2635" s="317" t="s">
        <v>2507</v>
      </c>
      <c r="G2635" s="316" t="s">
        <v>125</v>
      </c>
      <c r="H2635" s="325">
        <v>44223</v>
      </c>
      <c r="I2635" s="325">
        <v>44242</v>
      </c>
      <c r="J2635" s="316"/>
    </row>
    <row r="2636" spans="1:10" s="333" customFormat="1" ht="24" x14ac:dyDescent="0.25">
      <c r="A2636" s="317" t="s">
        <v>9177</v>
      </c>
      <c r="B2636" s="322" t="s">
        <v>2018</v>
      </c>
      <c r="C2636" s="322" t="s">
        <v>2017</v>
      </c>
      <c r="D2636" s="322">
        <v>276</v>
      </c>
      <c r="E2636" s="412">
        <v>35000</v>
      </c>
      <c r="F2636" s="317" t="s">
        <v>2307</v>
      </c>
      <c r="G2636" s="316" t="s">
        <v>125</v>
      </c>
      <c r="H2636" s="325">
        <v>44224</v>
      </c>
      <c r="I2636" s="325">
        <v>44375</v>
      </c>
      <c r="J2636" s="316"/>
    </row>
    <row r="2637" spans="1:10" s="333" customFormat="1" ht="24" x14ac:dyDescent="0.25">
      <c r="A2637" s="317" t="s">
        <v>9176</v>
      </c>
      <c r="B2637" s="322" t="s">
        <v>2018</v>
      </c>
      <c r="C2637" s="322" t="s">
        <v>2017</v>
      </c>
      <c r="D2637" s="322">
        <v>291</v>
      </c>
      <c r="E2637" s="412">
        <v>32000</v>
      </c>
      <c r="F2637" s="317" t="s">
        <v>2960</v>
      </c>
      <c r="G2637" s="316" t="s">
        <v>125</v>
      </c>
      <c r="H2637" s="325">
        <v>44228</v>
      </c>
      <c r="I2637" s="325">
        <v>44351</v>
      </c>
      <c r="J2637" s="316"/>
    </row>
    <row r="2638" spans="1:10" s="333" customFormat="1" ht="24" x14ac:dyDescent="0.25">
      <c r="A2638" s="317" t="s">
        <v>9175</v>
      </c>
      <c r="B2638" s="322" t="s">
        <v>2018</v>
      </c>
      <c r="C2638" s="322" t="s">
        <v>2017</v>
      </c>
      <c r="D2638" s="322">
        <v>283</v>
      </c>
      <c r="E2638" s="412">
        <v>18819</v>
      </c>
      <c r="F2638" s="317" t="s">
        <v>9174</v>
      </c>
      <c r="G2638" s="316" t="s">
        <v>125</v>
      </c>
      <c r="H2638" s="325">
        <v>44228</v>
      </c>
      <c r="I2638" s="325">
        <v>44298</v>
      </c>
      <c r="J2638" s="316"/>
    </row>
    <row r="2639" spans="1:10" s="333" customFormat="1" ht="24" x14ac:dyDescent="0.25">
      <c r="A2639" s="317" t="s">
        <v>9173</v>
      </c>
      <c r="B2639" s="322" t="s">
        <v>2018</v>
      </c>
      <c r="C2639" s="322" t="s">
        <v>2017</v>
      </c>
      <c r="D2639" s="322">
        <v>284</v>
      </c>
      <c r="E2639" s="412">
        <v>21000</v>
      </c>
      <c r="F2639" s="317" t="s">
        <v>2291</v>
      </c>
      <c r="G2639" s="316" t="s">
        <v>125</v>
      </c>
      <c r="H2639" s="325">
        <v>44228</v>
      </c>
      <c r="I2639" s="325">
        <v>44298</v>
      </c>
      <c r="J2639" s="316"/>
    </row>
    <row r="2640" spans="1:10" s="333" customFormat="1" ht="24" x14ac:dyDescent="0.25">
      <c r="A2640" s="317" t="s">
        <v>9172</v>
      </c>
      <c r="B2640" s="322" t="s">
        <v>2018</v>
      </c>
      <c r="C2640" s="322" t="s">
        <v>2017</v>
      </c>
      <c r="D2640" s="322">
        <v>314</v>
      </c>
      <c r="E2640" s="412">
        <v>34750</v>
      </c>
      <c r="F2640" s="317" t="s">
        <v>9171</v>
      </c>
      <c r="G2640" s="316" t="s">
        <v>125</v>
      </c>
      <c r="H2640" s="325">
        <v>44229</v>
      </c>
      <c r="I2640" s="325">
        <v>44309</v>
      </c>
      <c r="J2640" s="316"/>
    </row>
    <row r="2641" spans="1:10" s="333" customFormat="1" ht="48" x14ac:dyDescent="0.25">
      <c r="A2641" s="317" t="s">
        <v>9170</v>
      </c>
      <c r="B2641" s="322" t="s">
        <v>1083</v>
      </c>
      <c r="C2641" s="322" t="s">
        <v>2017</v>
      </c>
      <c r="D2641" s="322" t="s">
        <v>8511</v>
      </c>
      <c r="E2641" s="412">
        <v>3976758.91</v>
      </c>
      <c r="F2641" s="317" t="s">
        <v>2800</v>
      </c>
      <c r="G2641" s="316" t="s">
        <v>2156</v>
      </c>
      <c r="H2641" s="325">
        <v>44322</v>
      </c>
      <c r="I2641" s="325">
        <v>44636</v>
      </c>
      <c r="J2641" s="316"/>
    </row>
    <row r="2642" spans="1:10" s="333" customFormat="1" ht="24" x14ac:dyDescent="0.25">
      <c r="A2642" s="317" t="s">
        <v>9169</v>
      </c>
      <c r="B2642" s="322" t="s">
        <v>2018</v>
      </c>
      <c r="C2642" s="322" t="s">
        <v>2017</v>
      </c>
      <c r="D2642" s="322">
        <v>292</v>
      </c>
      <c r="E2642" s="412">
        <v>35000</v>
      </c>
      <c r="F2642" s="317" t="s">
        <v>2545</v>
      </c>
      <c r="G2642" s="316" t="s">
        <v>125</v>
      </c>
      <c r="H2642" s="325">
        <v>44228</v>
      </c>
      <c r="I2642" s="325">
        <v>44376</v>
      </c>
      <c r="J2642" s="316"/>
    </row>
    <row r="2643" spans="1:10" s="333" customFormat="1" ht="36" x14ac:dyDescent="0.25">
      <c r="A2643" s="317" t="s">
        <v>9168</v>
      </c>
      <c r="B2643" s="322" t="s">
        <v>2018</v>
      </c>
      <c r="C2643" s="322" t="s">
        <v>2017</v>
      </c>
      <c r="D2643" s="322">
        <v>19</v>
      </c>
      <c r="E2643" s="412">
        <v>30132</v>
      </c>
      <c r="F2643" s="317" t="s">
        <v>2632</v>
      </c>
      <c r="G2643" s="316" t="s">
        <v>125</v>
      </c>
      <c r="H2643" s="325">
        <v>44229</v>
      </c>
      <c r="I2643" s="325">
        <v>44274</v>
      </c>
      <c r="J2643" s="316"/>
    </row>
    <row r="2644" spans="1:10" s="333" customFormat="1" ht="24" x14ac:dyDescent="0.25">
      <c r="A2644" s="317" t="s">
        <v>9167</v>
      </c>
      <c r="B2644" s="322" t="s">
        <v>2018</v>
      </c>
      <c r="C2644" s="322" t="s">
        <v>2017</v>
      </c>
      <c r="D2644" s="322">
        <v>323</v>
      </c>
      <c r="E2644" s="412">
        <v>22800</v>
      </c>
      <c r="F2644" s="317" t="s">
        <v>2220</v>
      </c>
      <c r="G2644" s="316" t="s">
        <v>125</v>
      </c>
      <c r="H2644" s="325">
        <v>44230</v>
      </c>
      <c r="I2644" s="325">
        <v>44372</v>
      </c>
      <c r="J2644" s="316"/>
    </row>
    <row r="2645" spans="1:10" s="333" customFormat="1" ht="24" x14ac:dyDescent="0.25">
      <c r="A2645" s="317" t="s">
        <v>9166</v>
      </c>
      <c r="B2645" s="322" t="s">
        <v>2018</v>
      </c>
      <c r="C2645" s="322" t="s">
        <v>2017</v>
      </c>
      <c r="D2645" s="322">
        <v>335</v>
      </c>
      <c r="E2645" s="412">
        <v>33030</v>
      </c>
      <c r="F2645" s="317" t="s">
        <v>2521</v>
      </c>
      <c r="G2645" s="316" t="s">
        <v>125</v>
      </c>
      <c r="H2645" s="325">
        <v>44230</v>
      </c>
      <c r="I2645" s="325">
        <v>44483</v>
      </c>
      <c r="J2645" s="316"/>
    </row>
    <row r="2646" spans="1:10" s="333" customFormat="1" ht="24" x14ac:dyDescent="0.25">
      <c r="A2646" s="317" t="s">
        <v>9165</v>
      </c>
      <c r="B2646" s="322" t="s">
        <v>2018</v>
      </c>
      <c r="C2646" s="322" t="s">
        <v>2017</v>
      </c>
      <c r="D2646" s="322">
        <v>336</v>
      </c>
      <c r="E2646" s="412">
        <v>25000</v>
      </c>
      <c r="F2646" s="317" t="s">
        <v>3139</v>
      </c>
      <c r="G2646" s="316" t="s">
        <v>125</v>
      </c>
      <c r="H2646" s="325">
        <v>44230</v>
      </c>
      <c r="I2646" s="325">
        <v>44519</v>
      </c>
      <c r="J2646" s="316"/>
    </row>
    <row r="2647" spans="1:10" s="333" customFormat="1" ht="36" x14ac:dyDescent="0.25">
      <c r="A2647" s="317" t="s">
        <v>9164</v>
      </c>
      <c r="B2647" s="322" t="s">
        <v>2018</v>
      </c>
      <c r="C2647" s="322" t="s">
        <v>2017</v>
      </c>
      <c r="D2647" s="322">
        <v>319</v>
      </c>
      <c r="E2647" s="412">
        <v>35000</v>
      </c>
      <c r="F2647" s="317" t="s">
        <v>9163</v>
      </c>
      <c r="G2647" s="316" t="s">
        <v>125</v>
      </c>
      <c r="H2647" s="325">
        <v>44230</v>
      </c>
      <c r="I2647" s="325">
        <v>44404</v>
      </c>
      <c r="J2647" s="316"/>
    </row>
    <row r="2648" spans="1:10" s="333" customFormat="1" ht="24" x14ac:dyDescent="0.25">
      <c r="A2648" s="317" t="s">
        <v>9162</v>
      </c>
      <c r="B2648" s="322" t="s">
        <v>2018</v>
      </c>
      <c r="C2648" s="322" t="s">
        <v>2017</v>
      </c>
      <c r="D2648" s="322">
        <v>320</v>
      </c>
      <c r="E2648" s="412">
        <v>31500</v>
      </c>
      <c r="F2648" s="317" t="s">
        <v>2228</v>
      </c>
      <c r="G2648" s="316" t="s">
        <v>125</v>
      </c>
      <c r="H2648" s="325">
        <v>44230</v>
      </c>
      <c r="I2648" s="325">
        <v>44406</v>
      </c>
      <c r="J2648" s="316"/>
    </row>
    <row r="2649" spans="1:10" s="333" customFormat="1" ht="24" x14ac:dyDescent="0.25">
      <c r="A2649" s="317" t="s">
        <v>9161</v>
      </c>
      <c r="B2649" s="322" t="s">
        <v>2018</v>
      </c>
      <c r="C2649" s="322" t="s">
        <v>2017</v>
      </c>
      <c r="D2649" s="322">
        <v>329</v>
      </c>
      <c r="E2649" s="412">
        <v>30000</v>
      </c>
      <c r="F2649" s="317" t="s">
        <v>9160</v>
      </c>
      <c r="G2649" s="316" t="s">
        <v>125</v>
      </c>
      <c r="H2649" s="325">
        <v>44230</v>
      </c>
      <c r="I2649" s="325">
        <v>44517</v>
      </c>
      <c r="J2649" s="316"/>
    </row>
    <row r="2650" spans="1:10" s="333" customFormat="1" ht="24" x14ac:dyDescent="0.25">
      <c r="A2650" s="317" t="s">
        <v>9159</v>
      </c>
      <c r="B2650" s="322" t="s">
        <v>2018</v>
      </c>
      <c r="C2650" s="322" t="s">
        <v>2017</v>
      </c>
      <c r="D2650" s="322">
        <v>340</v>
      </c>
      <c r="E2650" s="412">
        <v>35000</v>
      </c>
      <c r="F2650" s="317" t="s">
        <v>9158</v>
      </c>
      <c r="G2650" s="316" t="s">
        <v>125</v>
      </c>
      <c r="H2650" s="325">
        <v>44230</v>
      </c>
      <c r="I2650" s="325">
        <v>44390</v>
      </c>
      <c r="J2650" s="316"/>
    </row>
    <row r="2651" spans="1:10" s="333" customFormat="1" ht="24" x14ac:dyDescent="0.25">
      <c r="A2651" s="317" t="s">
        <v>9157</v>
      </c>
      <c r="B2651" s="322" t="s">
        <v>2018</v>
      </c>
      <c r="C2651" s="322" t="s">
        <v>2017</v>
      </c>
      <c r="D2651" s="322">
        <v>339</v>
      </c>
      <c r="E2651" s="412">
        <v>30000</v>
      </c>
      <c r="F2651" s="317" t="s">
        <v>3106</v>
      </c>
      <c r="G2651" s="316" t="s">
        <v>125</v>
      </c>
      <c r="H2651" s="325">
        <v>44230</v>
      </c>
      <c r="I2651" s="325">
        <v>44407</v>
      </c>
      <c r="J2651" s="316"/>
    </row>
    <row r="2652" spans="1:10" s="333" customFormat="1" ht="24" x14ac:dyDescent="0.25">
      <c r="A2652" s="317" t="s">
        <v>9156</v>
      </c>
      <c r="B2652" s="322" t="s">
        <v>2018</v>
      </c>
      <c r="C2652" s="322" t="s">
        <v>2017</v>
      </c>
      <c r="D2652" s="322">
        <v>347</v>
      </c>
      <c r="E2652" s="412">
        <v>24000</v>
      </c>
      <c r="F2652" s="317" t="s">
        <v>2253</v>
      </c>
      <c r="G2652" s="316" t="s">
        <v>125</v>
      </c>
      <c r="H2652" s="325">
        <v>44232</v>
      </c>
      <c r="I2652" s="325">
        <v>44307</v>
      </c>
      <c r="J2652" s="316"/>
    </row>
    <row r="2653" spans="1:10" s="333" customFormat="1" ht="24" x14ac:dyDescent="0.25">
      <c r="A2653" s="317" t="s">
        <v>9155</v>
      </c>
      <c r="B2653" s="322" t="s">
        <v>2018</v>
      </c>
      <c r="C2653" s="322" t="s">
        <v>2017</v>
      </c>
      <c r="D2653" s="322">
        <v>360</v>
      </c>
      <c r="E2653" s="412">
        <v>28500</v>
      </c>
      <c r="F2653" s="317" t="s">
        <v>2806</v>
      </c>
      <c r="G2653" s="316" t="s">
        <v>125</v>
      </c>
      <c r="H2653" s="325">
        <v>44233</v>
      </c>
      <c r="I2653" s="325">
        <v>44307</v>
      </c>
      <c r="J2653" s="316"/>
    </row>
    <row r="2654" spans="1:10" s="333" customFormat="1" ht="24" x14ac:dyDescent="0.25">
      <c r="A2654" s="317" t="s">
        <v>9154</v>
      </c>
      <c r="B2654" s="322" t="s">
        <v>2018</v>
      </c>
      <c r="C2654" s="322" t="s">
        <v>2017</v>
      </c>
      <c r="D2654" s="322">
        <v>348</v>
      </c>
      <c r="E2654" s="412">
        <v>21000</v>
      </c>
      <c r="F2654" s="317" t="s">
        <v>2140</v>
      </c>
      <c r="G2654" s="316" t="s">
        <v>125</v>
      </c>
      <c r="H2654" s="325">
        <v>44232</v>
      </c>
      <c r="I2654" s="325">
        <v>44313</v>
      </c>
      <c r="J2654" s="316"/>
    </row>
    <row r="2655" spans="1:10" s="333" customFormat="1" ht="24" x14ac:dyDescent="0.25">
      <c r="A2655" s="317" t="s">
        <v>9153</v>
      </c>
      <c r="B2655" s="322" t="s">
        <v>2018</v>
      </c>
      <c r="C2655" s="322" t="s">
        <v>2017</v>
      </c>
      <c r="D2655" s="322">
        <v>361</v>
      </c>
      <c r="E2655" s="412">
        <v>30000</v>
      </c>
      <c r="F2655" s="317" t="s">
        <v>2421</v>
      </c>
      <c r="G2655" s="316" t="s">
        <v>125</v>
      </c>
      <c r="H2655" s="325">
        <v>44233</v>
      </c>
      <c r="I2655" s="325">
        <v>44401</v>
      </c>
      <c r="J2655" s="316"/>
    </row>
    <row r="2656" spans="1:10" s="333" customFormat="1" ht="24" x14ac:dyDescent="0.25">
      <c r="A2656" s="317" t="s">
        <v>9152</v>
      </c>
      <c r="B2656" s="322" t="s">
        <v>2018</v>
      </c>
      <c r="C2656" s="322" t="s">
        <v>2017</v>
      </c>
      <c r="D2656" s="322">
        <v>362</v>
      </c>
      <c r="E2656" s="412">
        <v>30000</v>
      </c>
      <c r="F2656" s="317" t="s">
        <v>9151</v>
      </c>
      <c r="G2656" s="316" t="s">
        <v>125</v>
      </c>
      <c r="H2656" s="325">
        <v>44233</v>
      </c>
      <c r="I2656" s="325">
        <v>44419</v>
      </c>
      <c r="J2656" s="316"/>
    </row>
    <row r="2657" spans="1:10" s="333" customFormat="1" ht="24" x14ac:dyDescent="0.25">
      <c r="A2657" s="317" t="s">
        <v>9150</v>
      </c>
      <c r="B2657" s="322" t="s">
        <v>2018</v>
      </c>
      <c r="C2657" s="322" t="s">
        <v>2017</v>
      </c>
      <c r="D2657" s="322">
        <v>363</v>
      </c>
      <c r="E2657" s="412">
        <v>30000</v>
      </c>
      <c r="F2657" s="317" t="s">
        <v>9149</v>
      </c>
      <c r="G2657" s="316" t="s">
        <v>125</v>
      </c>
      <c r="H2657" s="325">
        <v>44233</v>
      </c>
      <c r="I2657" s="325">
        <v>44406</v>
      </c>
      <c r="J2657" s="316"/>
    </row>
    <row r="2658" spans="1:10" s="333" customFormat="1" ht="24" x14ac:dyDescent="0.25">
      <c r="A2658" s="317" t="s">
        <v>9148</v>
      </c>
      <c r="B2658" s="322" t="s">
        <v>2018</v>
      </c>
      <c r="C2658" s="322" t="s">
        <v>2017</v>
      </c>
      <c r="D2658" s="322">
        <v>364</v>
      </c>
      <c r="E2658" s="412">
        <v>30000</v>
      </c>
      <c r="F2658" s="317" t="s">
        <v>2414</v>
      </c>
      <c r="G2658" s="316" t="s">
        <v>125</v>
      </c>
      <c r="H2658" s="325">
        <v>44233</v>
      </c>
      <c r="I2658" s="325">
        <v>44406</v>
      </c>
      <c r="J2658" s="316"/>
    </row>
    <row r="2659" spans="1:10" s="333" customFormat="1" ht="24" x14ac:dyDescent="0.25">
      <c r="A2659" s="317" t="s">
        <v>9147</v>
      </c>
      <c r="B2659" s="322" t="s">
        <v>2018</v>
      </c>
      <c r="C2659" s="322" t="s">
        <v>2017</v>
      </c>
      <c r="D2659" s="322">
        <v>366</v>
      </c>
      <c r="E2659" s="412">
        <v>30000</v>
      </c>
      <c r="F2659" s="317" t="s">
        <v>2425</v>
      </c>
      <c r="G2659" s="316" t="s">
        <v>125</v>
      </c>
      <c r="H2659" s="325">
        <v>44233</v>
      </c>
      <c r="I2659" s="325">
        <v>44406</v>
      </c>
      <c r="J2659" s="316"/>
    </row>
    <row r="2660" spans="1:10" s="333" customFormat="1" ht="24" x14ac:dyDescent="0.25">
      <c r="A2660" s="317" t="s">
        <v>9146</v>
      </c>
      <c r="B2660" s="322" t="s">
        <v>2018</v>
      </c>
      <c r="C2660" s="322" t="s">
        <v>2017</v>
      </c>
      <c r="D2660" s="322">
        <v>367</v>
      </c>
      <c r="E2660" s="412">
        <v>30000</v>
      </c>
      <c r="F2660" s="317" t="s">
        <v>2402</v>
      </c>
      <c r="G2660" s="316" t="s">
        <v>125</v>
      </c>
      <c r="H2660" s="325">
        <v>44233</v>
      </c>
      <c r="I2660" s="325">
        <v>44406</v>
      </c>
      <c r="J2660" s="316"/>
    </row>
    <row r="2661" spans="1:10" s="333" customFormat="1" ht="24" x14ac:dyDescent="0.25">
      <c r="A2661" s="317" t="s">
        <v>9145</v>
      </c>
      <c r="B2661" s="322" t="s">
        <v>2018</v>
      </c>
      <c r="C2661" s="322" t="s">
        <v>2017</v>
      </c>
      <c r="D2661" s="322">
        <v>373</v>
      </c>
      <c r="E2661" s="412">
        <v>27000</v>
      </c>
      <c r="F2661" s="317" t="s">
        <v>9144</v>
      </c>
      <c r="G2661" s="316" t="s">
        <v>125</v>
      </c>
      <c r="H2661" s="325">
        <v>44233</v>
      </c>
      <c r="I2661" s="325">
        <v>44312</v>
      </c>
      <c r="J2661" s="316"/>
    </row>
    <row r="2662" spans="1:10" s="333" customFormat="1" ht="24" x14ac:dyDescent="0.25">
      <c r="A2662" s="317" t="s">
        <v>9143</v>
      </c>
      <c r="B2662" s="322" t="s">
        <v>2018</v>
      </c>
      <c r="C2662" s="322" t="s">
        <v>2017</v>
      </c>
      <c r="D2662" s="322">
        <v>383</v>
      </c>
      <c r="E2662" s="412">
        <v>33000</v>
      </c>
      <c r="F2662" s="317" t="s">
        <v>9142</v>
      </c>
      <c r="G2662" s="316" t="s">
        <v>125</v>
      </c>
      <c r="H2662" s="325">
        <v>44235</v>
      </c>
      <c r="I2662" s="325">
        <v>44253</v>
      </c>
      <c r="J2662" s="316"/>
    </row>
    <row r="2663" spans="1:10" s="333" customFormat="1" ht="24" x14ac:dyDescent="0.25">
      <c r="A2663" s="317" t="s">
        <v>9141</v>
      </c>
      <c r="B2663" s="322" t="s">
        <v>2018</v>
      </c>
      <c r="C2663" s="322" t="s">
        <v>2017</v>
      </c>
      <c r="D2663" s="322">
        <v>31</v>
      </c>
      <c r="E2663" s="412">
        <v>24160</v>
      </c>
      <c r="F2663" s="317" t="s">
        <v>9140</v>
      </c>
      <c r="G2663" s="316" t="s">
        <v>125</v>
      </c>
      <c r="H2663" s="325">
        <v>44235</v>
      </c>
      <c r="I2663" s="325">
        <v>44254</v>
      </c>
      <c r="J2663" s="316"/>
    </row>
    <row r="2664" spans="1:10" s="333" customFormat="1" ht="24" x14ac:dyDescent="0.25">
      <c r="A2664" s="317" t="s">
        <v>9139</v>
      </c>
      <c r="B2664" s="322" t="s">
        <v>2018</v>
      </c>
      <c r="C2664" s="322" t="s">
        <v>2017</v>
      </c>
      <c r="D2664" s="322">
        <v>33</v>
      </c>
      <c r="E2664" s="412">
        <v>35040</v>
      </c>
      <c r="F2664" s="317" t="s">
        <v>2443</v>
      </c>
      <c r="G2664" s="316" t="s">
        <v>125</v>
      </c>
      <c r="H2664" s="325">
        <v>44235</v>
      </c>
      <c r="I2664" s="325">
        <v>44252</v>
      </c>
      <c r="J2664" s="316"/>
    </row>
    <row r="2665" spans="1:10" s="333" customFormat="1" ht="24" x14ac:dyDescent="0.25">
      <c r="A2665" s="317" t="s">
        <v>9138</v>
      </c>
      <c r="B2665" s="322" t="s">
        <v>2018</v>
      </c>
      <c r="C2665" s="322" t="s">
        <v>2017</v>
      </c>
      <c r="D2665" s="322">
        <v>438</v>
      </c>
      <c r="E2665" s="412">
        <v>21000</v>
      </c>
      <c r="F2665" s="317" t="s">
        <v>2136</v>
      </c>
      <c r="G2665" s="316" t="s">
        <v>125</v>
      </c>
      <c r="H2665" s="325">
        <v>44237</v>
      </c>
      <c r="I2665" s="325">
        <v>44312</v>
      </c>
      <c r="J2665" s="316"/>
    </row>
    <row r="2666" spans="1:10" s="333" customFormat="1" ht="36" x14ac:dyDescent="0.25">
      <c r="A2666" s="317" t="s">
        <v>9137</v>
      </c>
      <c r="B2666" s="322" t="s">
        <v>1079</v>
      </c>
      <c r="C2666" s="322" t="s">
        <v>2017</v>
      </c>
      <c r="D2666" s="322" t="s">
        <v>9034</v>
      </c>
      <c r="E2666" s="412">
        <v>997672.35</v>
      </c>
      <c r="F2666" s="317" t="s">
        <v>9136</v>
      </c>
      <c r="G2666" s="316" t="s">
        <v>2156</v>
      </c>
      <c r="H2666" s="325">
        <v>44285</v>
      </c>
      <c r="I2666" s="325">
        <v>44390</v>
      </c>
      <c r="J2666" s="316"/>
    </row>
    <row r="2667" spans="1:10" s="333" customFormat="1" ht="24" x14ac:dyDescent="0.25">
      <c r="A2667" s="317" t="s">
        <v>9135</v>
      </c>
      <c r="B2667" s="322" t="s">
        <v>1079</v>
      </c>
      <c r="C2667" s="322" t="s">
        <v>2017</v>
      </c>
      <c r="D2667" s="322" t="s">
        <v>9134</v>
      </c>
      <c r="E2667" s="412">
        <v>104156.4</v>
      </c>
      <c r="F2667" s="317" t="s">
        <v>9133</v>
      </c>
      <c r="G2667" s="316" t="s">
        <v>2156</v>
      </c>
      <c r="H2667" s="325">
        <v>44321</v>
      </c>
      <c r="I2667" s="325">
        <v>44561</v>
      </c>
      <c r="J2667" s="316"/>
    </row>
    <row r="2668" spans="1:10" s="333" customFormat="1" ht="24" x14ac:dyDescent="0.25">
      <c r="A2668" s="317" t="s">
        <v>9132</v>
      </c>
      <c r="B2668" s="322" t="s">
        <v>2018</v>
      </c>
      <c r="C2668" s="322" t="s">
        <v>2017</v>
      </c>
      <c r="D2668" s="322">
        <v>422</v>
      </c>
      <c r="E2668" s="412">
        <v>21000</v>
      </c>
      <c r="F2668" s="317" t="s">
        <v>2480</v>
      </c>
      <c r="G2668" s="316" t="s">
        <v>125</v>
      </c>
      <c r="H2668" s="325">
        <v>44237</v>
      </c>
      <c r="I2668" s="325">
        <v>44320</v>
      </c>
      <c r="J2668" s="316"/>
    </row>
    <row r="2669" spans="1:10" s="333" customFormat="1" ht="24" x14ac:dyDescent="0.25">
      <c r="A2669" s="317" t="s">
        <v>9131</v>
      </c>
      <c r="B2669" s="322" t="s">
        <v>2018</v>
      </c>
      <c r="C2669" s="322" t="s">
        <v>2017</v>
      </c>
      <c r="D2669" s="322">
        <v>423</v>
      </c>
      <c r="E2669" s="412">
        <v>24000</v>
      </c>
      <c r="F2669" s="317" t="s">
        <v>2465</v>
      </c>
      <c r="G2669" s="316" t="s">
        <v>125</v>
      </c>
      <c r="H2669" s="325">
        <v>44237</v>
      </c>
      <c r="I2669" s="325">
        <v>44320</v>
      </c>
      <c r="J2669" s="316"/>
    </row>
    <row r="2670" spans="1:10" s="333" customFormat="1" ht="24" x14ac:dyDescent="0.25">
      <c r="A2670" s="317" t="s">
        <v>9130</v>
      </c>
      <c r="B2670" s="322" t="s">
        <v>2018</v>
      </c>
      <c r="C2670" s="322" t="s">
        <v>2017</v>
      </c>
      <c r="D2670" s="322">
        <v>424</v>
      </c>
      <c r="E2670" s="412">
        <v>24000</v>
      </c>
      <c r="F2670" s="317" t="s">
        <v>2478</v>
      </c>
      <c r="G2670" s="316" t="s">
        <v>125</v>
      </c>
      <c r="H2670" s="325">
        <v>44237</v>
      </c>
      <c r="I2670" s="325">
        <v>44319</v>
      </c>
      <c r="J2670" s="316"/>
    </row>
    <row r="2671" spans="1:10" s="333" customFormat="1" ht="24" x14ac:dyDescent="0.25">
      <c r="A2671" s="317" t="s">
        <v>9129</v>
      </c>
      <c r="B2671" s="322" t="s">
        <v>2018</v>
      </c>
      <c r="C2671" s="322" t="s">
        <v>2017</v>
      </c>
      <c r="D2671" s="322">
        <v>433</v>
      </c>
      <c r="E2671" s="412">
        <v>24000</v>
      </c>
      <c r="F2671" s="317" t="s">
        <v>2822</v>
      </c>
      <c r="G2671" s="316" t="s">
        <v>125</v>
      </c>
      <c r="H2671" s="325">
        <v>44237</v>
      </c>
      <c r="I2671" s="325">
        <v>44319</v>
      </c>
      <c r="J2671" s="316"/>
    </row>
    <row r="2672" spans="1:10" s="333" customFormat="1" ht="24" x14ac:dyDescent="0.25">
      <c r="A2672" s="317" t="s">
        <v>9128</v>
      </c>
      <c r="B2672" s="322" t="s">
        <v>2018</v>
      </c>
      <c r="C2672" s="322" t="s">
        <v>2017</v>
      </c>
      <c r="D2672" s="322">
        <v>53</v>
      </c>
      <c r="E2672" s="412">
        <v>24636.36</v>
      </c>
      <c r="F2672" s="317" t="s">
        <v>8771</v>
      </c>
      <c r="G2672" s="316" t="s">
        <v>125</v>
      </c>
      <c r="H2672" s="325">
        <v>44242</v>
      </c>
      <c r="I2672" s="325">
        <v>44253</v>
      </c>
      <c r="J2672" s="316"/>
    </row>
    <row r="2673" spans="1:10" s="333" customFormat="1" ht="24" x14ac:dyDescent="0.25">
      <c r="A2673" s="317" t="s">
        <v>9127</v>
      </c>
      <c r="B2673" s="322" t="s">
        <v>2018</v>
      </c>
      <c r="C2673" s="322" t="s">
        <v>2017</v>
      </c>
      <c r="D2673" s="322">
        <v>55</v>
      </c>
      <c r="E2673" s="412">
        <v>30000</v>
      </c>
      <c r="F2673" s="317" t="s">
        <v>2491</v>
      </c>
      <c r="G2673" s="316" t="s">
        <v>125</v>
      </c>
      <c r="H2673" s="325">
        <v>44242</v>
      </c>
      <c r="I2673" s="325">
        <v>44295</v>
      </c>
      <c r="J2673" s="316"/>
    </row>
    <row r="2674" spans="1:10" s="333" customFormat="1" ht="24" x14ac:dyDescent="0.25">
      <c r="A2674" s="317" t="s">
        <v>9126</v>
      </c>
      <c r="B2674" s="322" t="s">
        <v>2018</v>
      </c>
      <c r="C2674" s="322" t="s">
        <v>2017</v>
      </c>
      <c r="D2674" s="322">
        <v>56</v>
      </c>
      <c r="E2674" s="412">
        <v>20700</v>
      </c>
      <c r="F2674" s="317" t="s">
        <v>2491</v>
      </c>
      <c r="G2674" s="316" t="s">
        <v>125</v>
      </c>
      <c r="H2674" s="325">
        <v>44242</v>
      </c>
      <c r="I2674" s="325">
        <v>44253</v>
      </c>
      <c r="J2674" s="316"/>
    </row>
    <row r="2675" spans="1:10" s="333" customFormat="1" x14ac:dyDescent="0.25">
      <c r="A2675" s="317" t="s">
        <v>9125</v>
      </c>
      <c r="B2675" s="322" t="s">
        <v>2018</v>
      </c>
      <c r="C2675" s="322" t="s">
        <v>2017</v>
      </c>
      <c r="D2675" s="322">
        <v>59</v>
      </c>
      <c r="E2675" s="412">
        <v>34800</v>
      </c>
      <c r="F2675" s="317" t="s">
        <v>2491</v>
      </c>
      <c r="G2675" s="316" t="s">
        <v>125</v>
      </c>
      <c r="H2675" s="325">
        <v>44242</v>
      </c>
      <c r="I2675" s="325">
        <v>44295</v>
      </c>
      <c r="J2675" s="316"/>
    </row>
    <row r="2676" spans="1:10" s="333" customFormat="1" ht="24" x14ac:dyDescent="0.25">
      <c r="A2676" s="317" t="s">
        <v>9124</v>
      </c>
      <c r="B2676" s="322" t="s">
        <v>2018</v>
      </c>
      <c r="C2676" s="322" t="s">
        <v>2017</v>
      </c>
      <c r="D2676" s="322">
        <v>57</v>
      </c>
      <c r="E2676" s="412">
        <v>29368.94</v>
      </c>
      <c r="F2676" s="317" t="s">
        <v>2201</v>
      </c>
      <c r="G2676" s="316" t="s">
        <v>125</v>
      </c>
      <c r="H2676" s="325">
        <v>44242</v>
      </c>
      <c r="I2676" s="325">
        <v>44336</v>
      </c>
      <c r="J2676" s="316"/>
    </row>
    <row r="2677" spans="1:10" s="333" customFormat="1" ht="24" x14ac:dyDescent="0.25">
      <c r="A2677" s="317" t="s">
        <v>9123</v>
      </c>
      <c r="B2677" s="322" t="s">
        <v>2018</v>
      </c>
      <c r="C2677" s="322" t="s">
        <v>2017</v>
      </c>
      <c r="D2677" s="322">
        <v>58</v>
      </c>
      <c r="E2677" s="412">
        <v>32749.599999999999</v>
      </c>
      <c r="F2677" s="317" t="s">
        <v>2735</v>
      </c>
      <c r="G2677" s="316" t="s">
        <v>125</v>
      </c>
      <c r="H2677" s="325">
        <v>44242</v>
      </c>
      <c r="I2677" s="325">
        <v>44252</v>
      </c>
      <c r="J2677" s="316"/>
    </row>
    <row r="2678" spans="1:10" s="333" customFormat="1" ht="24" x14ac:dyDescent="0.25">
      <c r="A2678" s="317" t="s">
        <v>9122</v>
      </c>
      <c r="B2678" s="322" t="s">
        <v>2018</v>
      </c>
      <c r="C2678" s="322" t="s">
        <v>2017</v>
      </c>
      <c r="D2678" s="322">
        <v>52</v>
      </c>
      <c r="E2678" s="412">
        <v>28339</v>
      </c>
      <c r="F2678" s="317" t="s">
        <v>9121</v>
      </c>
      <c r="G2678" s="316" t="s">
        <v>125</v>
      </c>
      <c r="H2678" s="325">
        <v>44242</v>
      </c>
      <c r="I2678" s="325">
        <v>44313</v>
      </c>
      <c r="J2678" s="316"/>
    </row>
    <row r="2679" spans="1:10" s="333" customFormat="1" ht="24" x14ac:dyDescent="0.25">
      <c r="A2679" s="317" t="s">
        <v>9120</v>
      </c>
      <c r="B2679" s="322" t="s">
        <v>2018</v>
      </c>
      <c r="C2679" s="322" t="s">
        <v>2017</v>
      </c>
      <c r="D2679" s="322">
        <v>63</v>
      </c>
      <c r="E2679" s="412">
        <v>35194.68</v>
      </c>
      <c r="F2679" s="317" t="s">
        <v>2735</v>
      </c>
      <c r="G2679" s="316" t="s">
        <v>125</v>
      </c>
      <c r="H2679" s="325">
        <v>44243</v>
      </c>
      <c r="I2679" s="325">
        <v>44253</v>
      </c>
      <c r="J2679" s="316"/>
    </row>
    <row r="2680" spans="1:10" s="333" customFormat="1" ht="24" x14ac:dyDescent="0.25">
      <c r="A2680" s="317" t="s">
        <v>9119</v>
      </c>
      <c r="B2680" s="322" t="s">
        <v>2158</v>
      </c>
      <c r="C2680" s="322" t="s">
        <v>2017</v>
      </c>
      <c r="D2680" s="322">
        <v>91</v>
      </c>
      <c r="E2680" s="412">
        <v>23669.03</v>
      </c>
      <c r="F2680" s="317" t="s">
        <v>9118</v>
      </c>
      <c r="G2680" s="316" t="s">
        <v>2156</v>
      </c>
      <c r="H2680" s="325">
        <v>44249</v>
      </c>
      <c r="I2680" s="325">
        <v>44253</v>
      </c>
      <c r="J2680" s="316"/>
    </row>
    <row r="2681" spans="1:10" s="333" customFormat="1" ht="24" x14ac:dyDescent="0.25">
      <c r="A2681" s="317" t="s">
        <v>9117</v>
      </c>
      <c r="B2681" s="322" t="s">
        <v>2018</v>
      </c>
      <c r="C2681" s="322" t="s">
        <v>2017</v>
      </c>
      <c r="D2681" s="322">
        <v>492</v>
      </c>
      <c r="E2681" s="412">
        <v>30000</v>
      </c>
      <c r="F2681" s="317" t="s">
        <v>2412</v>
      </c>
      <c r="G2681" s="316" t="s">
        <v>125</v>
      </c>
      <c r="H2681" s="325">
        <v>44242</v>
      </c>
      <c r="I2681" s="325">
        <v>44406</v>
      </c>
      <c r="J2681" s="316"/>
    </row>
    <row r="2682" spans="1:10" s="333" customFormat="1" ht="24" x14ac:dyDescent="0.25">
      <c r="A2682" s="317" t="s">
        <v>9116</v>
      </c>
      <c r="B2682" s="322" t="s">
        <v>2018</v>
      </c>
      <c r="C2682" s="322" t="s">
        <v>2017</v>
      </c>
      <c r="D2682" s="322">
        <v>489</v>
      </c>
      <c r="E2682" s="412">
        <v>20000</v>
      </c>
      <c r="F2682" s="317" t="s">
        <v>9115</v>
      </c>
      <c r="G2682" s="316" t="s">
        <v>125</v>
      </c>
      <c r="H2682" s="325">
        <v>44242</v>
      </c>
      <c r="I2682" s="325">
        <v>44342</v>
      </c>
      <c r="J2682" s="316"/>
    </row>
    <row r="2683" spans="1:10" s="333" customFormat="1" x14ac:dyDescent="0.25">
      <c r="A2683" s="317" t="s">
        <v>9114</v>
      </c>
      <c r="B2683" s="322" t="s">
        <v>2018</v>
      </c>
      <c r="C2683" s="322" t="s">
        <v>2017</v>
      </c>
      <c r="D2683" s="322">
        <v>490</v>
      </c>
      <c r="E2683" s="412">
        <v>30000</v>
      </c>
      <c r="F2683" s="317" t="s">
        <v>9113</v>
      </c>
      <c r="G2683" s="316" t="s">
        <v>125</v>
      </c>
      <c r="H2683" s="325">
        <v>44242</v>
      </c>
      <c r="I2683" s="325">
        <v>44406</v>
      </c>
      <c r="J2683" s="316"/>
    </row>
    <row r="2684" spans="1:10" s="333" customFormat="1" ht="24" x14ac:dyDescent="0.25">
      <c r="A2684" s="317" t="s">
        <v>9112</v>
      </c>
      <c r="B2684" s="322" t="s">
        <v>2018</v>
      </c>
      <c r="C2684" s="322" t="s">
        <v>2017</v>
      </c>
      <c r="D2684" s="322">
        <v>532</v>
      </c>
      <c r="E2684" s="412">
        <v>33250</v>
      </c>
      <c r="F2684" s="317" t="s">
        <v>2549</v>
      </c>
      <c r="G2684" s="316" t="s">
        <v>125</v>
      </c>
      <c r="H2684" s="325">
        <v>44245</v>
      </c>
      <c r="I2684" s="325">
        <v>44280</v>
      </c>
      <c r="J2684" s="316"/>
    </row>
    <row r="2685" spans="1:10" s="333" customFormat="1" ht="36" x14ac:dyDescent="0.25">
      <c r="A2685" s="317" t="s">
        <v>9111</v>
      </c>
      <c r="B2685" s="322" t="s">
        <v>2018</v>
      </c>
      <c r="C2685" s="322" t="s">
        <v>2017</v>
      </c>
      <c r="D2685" s="322">
        <v>494</v>
      </c>
      <c r="E2685" s="412">
        <v>34950</v>
      </c>
      <c r="F2685" s="317" t="s">
        <v>2437</v>
      </c>
      <c r="G2685" s="316" t="s">
        <v>125</v>
      </c>
      <c r="H2685" s="325">
        <v>44243</v>
      </c>
      <c r="I2685" s="325">
        <v>44279</v>
      </c>
      <c r="J2685" s="316"/>
    </row>
    <row r="2686" spans="1:10" s="333" customFormat="1" ht="24" x14ac:dyDescent="0.25">
      <c r="A2686" s="317" t="s">
        <v>9110</v>
      </c>
      <c r="B2686" s="322" t="s">
        <v>2158</v>
      </c>
      <c r="C2686" s="322" t="s">
        <v>2017</v>
      </c>
      <c r="D2686" s="322">
        <v>116</v>
      </c>
      <c r="E2686" s="412">
        <v>78395.600000000006</v>
      </c>
      <c r="F2686" s="317" t="s">
        <v>9109</v>
      </c>
      <c r="G2686" s="316" t="s">
        <v>2156</v>
      </c>
      <c r="H2686" s="325">
        <v>44252</v>
      </c>
      <c r="I2686" s="325">
        <v>44302</v>
      </c>
      <c r="J2686" s="316"/>
    </row>
    <row r="2687" spans="1:10" s="333" customFormat="1" x14ac:dyDescent="0.25">
      <c r="A2687" s="317" t="s">
        <v>9108</v>
      </c>
      <c r="B2687" s="322" t="s">
        <v>2158</v>
      </c>
      <c r="C2687" s="322" t="s">
        <v>2017</v>
      </c>
      <c r="D2687" s="322">
        <v>115</v>
      </c>
      <c r="E2687" s="412">
        <v>32133.5</v>
      </c>
      <c r="F2687" s="317" t="s">
        <v>9106</v>
      </c>
      <c r="G2687" s="316" t="s">
        <v>2156</v>
      </c>
      <c r="H2687" s="325">
        <v>44252</v>
      </c>
      <c r="I2687" s="325">
        <v>44273</v>
      </c>
      <c r="J2687" s="316"/>
    </row>
    <row r="2688" spans="1:10" s="333" customFormat="1" x14ac:dyDescent="0.25">
      <c r="A2688" s="317" t="s">
        <v>9108</v>
      </c>
      <c r="B2688" s="322" t="s">
        <v>2158</v>
      </c>
      <c r="C2688" s="322" t="s">
        <v>2017</v>
      </c>
      <c r="D2688" s="322">
        <v>115</v>
      </c>
      <c r="E2688" s="412">
        <v>32133.5</v>
      </c>
      <c r="F2688" s="317" t="s">
        <v>9106</v>
      </c>
      <c r="G2688" s="316" t="s">
        <v>2156</v>
      </c>
      <c r="H2688" s="325">
        <v>44252</v>
      </c>
      <c r="I2688" s="325">
        <v>44273</v>
      </c>
      <c r="J2688" s="316"/>
    </row>
    <row r="2689" spans="1:10" s="333" customFormat="1" x14ac:dyDescent="0.25">
      <c r="A2689" s="317" t="s">
        <v>9108</v>
      </c>
      <c r="B2689" s="322" t="s">
        <v>2158</v>
      </c>
      <c r="C2689" s="322" t="s">
        <v>2017</v>
      </c>
      <c r="D2689" s="322">
        <v>115</v>
      </c>
      <c r="E2689" s="412">
        <v>42844.67</v>
      </c>
      <c r="F2689" s="317" t="s">
        <v>9106</v>
      </c>
      <c r="G2689" s="316" t="s">
        <v>2156</v>
      </c>
      <c r="H2689" s="325">
        <v>44252</v>
      </c>
      <c r="I2689" s="325">
        <v>44273</v>
      </c>
      <c r="J2689" s="316"/>
    </row>
    <row r="2690" spans="1:10" s="333" customFormat="1" ht="24" x14ac:dyDescent="0.25">
      <c r="A2690" s="317" t="s">
        <v>9107</v>
      </c>
      <c r="B2690" s="322" t="s">
        <v>2158</v>
      </c>
      <c r="C2690" s="322" t="s">
        <v>2017</v>
      </c>
      <c r="D2690" s="322">
        <v>114</v>
      </c>
      <c r="E2690" s="412">
        <v>38557.33</v>
      </c>
      <c r="F2690" s="317" t="s">
        <v>9106</v>
      </c>
      <c r="G2690" s="316" t="s">
        <v>2156</v>
      </c>
      <c r="H2690" s="325">
        <v>44252</v>
      </c>
      <c r="I2690" s="325">
        <v>44309</v>
      </c>
      <c r="J2690" s="316"/>
    </row>
    <row r="2691" spans="1:10" s="333" customFormat="1" ht="24" x14ac:dyDescent="0.25">
      <c r="A2691" s="317" t="s">
        <v>9107</v>
      </c>
      <c r="B2691" s="322" t="s">
        <v>2158</v>
      </c>
      <c r="C2691" s="322" t="s">
        <v>2017</v>
      </c>
      <c r="D2691" s="322">
        <v>114</v>
      </c>
      <c r="E2691" s="412">
        <v>46268.79</v>
      </c>
      <c r="F2691" s="317" t="s">
        <v>9106</v>
      </c>
      <c r="G2691" s="316" t="s">
        <v>2156</v>
      </c>
      <c r="H2691" s="325">
        <v>44252</v>
      </c>
      <c r="I2691" s="325">
        <v>44309</v>
      </c>
      <c r="J2691" s="316"/>
    </row>
    <row r="2692" spans="1:10" s="333" customFormat="1" ht="24" x14ac:dyDescent="0.25">
      <c r="A2692" s="317" t="s">
        <v>9107</v>
      </c>
      <c r="B2692" s="322" t="s">
        <v>2158</v>
      </c>
      <c r="C2692" s="322" t="s">
        <v>2017</v>
      </c>
      <c r="D2692" s="322">
        <v>114</v>
      </c>
      <c r="E2692" s="412">
        <v>61691.72</v>
      </c>
      <c r="F2692" s="317" t="s">
        <v>9106</v>
      </c>
      <c r="G2692" s="316" t="s">
        <v>2156</v>
      </c>
      <c r="H2692" s="325">
        <v>44252</v>
      </c>
      <c r="I2692" s="325">
        <v>44309</v>
      </c>
      <c r="J2692" s="316"/>
    </row>
    <row r="2693" spans="1:10" s="333" customFormat="1" ht="36" x14ac:dyDescent="0.25">
      <c r="A2693" s="317" t="s">
        <v>9105</v>
      </c>
      <c r="B2693" s="322" t="s">
        <v>1083</v>
      </c>
      <c r="C2693" s="322" t="s">
        <v>2017</v>
      </c>
      <c r="D2693" s="322" t="s">
        <v>8497</v>
      </c>
      <c r="E2693" s="412">
        <v>1153103.02</v>
      </c>
      <c r="F2693" s="317" t="s">
        <v>3031</v>
      </c>
      <c r="G2693" s="316" t="s">
        <v>2156</v>
      </c>
      <c r="H2693" s="325" t="s">
        <v>3030</v>
      </c>
      <c r="I2693" s="325" t="s">
        <v>3029</v>
      </c>
      <c r="J2693" s="316"/>
    </row>
    <row r="2694" spans="1:10" s="333" customFormat="1" ht="24" x14ac:dyDescent="0.25">
      <c r="A2694" s="317" t="s">
        <v>9104</v>
      </c>
      <c r="B2694" s="322" t="s">
        <v>1079</v>
      </c>
      <c r="C2694" s="322" t="s">
        <v>2017</v>
      </c>
      <c r="D2694" s="322" t="s">
        <v>8692</v>
      </c>
      <c r="E2694" s="412">
        <v>588000</v>
      </c>
      <c r="F2694" s="317" t="s">
        <v>9103</v>
      </c>
      <c r="G2694" s="316" t="s">
        <v>2156</v>
      </c>
      <c r="H2694" s="325" t="s">
        <v>8691</v>
      </c>
      <c r="I2694" s="325" t="s">
        <v>8690</v>
      </c>
      <c r="J2694" s="316"/>
    </row>
    <row r="2695" spans="1:10" s="333" customFormat="1" ht="24" x14ac:dyDescent="0.25">
      <c r="A2695" s="317" t="s">
        <v>9102</v>
      </c>
      <c r="B2695" s="322" t="s">
        <v>1079</v>
      </c>
      <c r="C2695" s="322" t="s">
        <v>2017</v>
      </c>
      <c r="D2695" s="322" t="s">
        <v>8692</v>
      </c>
      <c r="E2695" s="412">
        <v>158000</v>
      </c>
      <c r="F2695" s="317" t="s">
        <v>8464</v>
      </c>
      <c r="G2695" s="316" t="s">
        <v>2156</v>
      </c>
      <c r="H2695" s="325" t="s">
        <v>8691</v>
      </c>
      <c r="I2695" s="325" t="s">
        <v>8690</v>
      </c>
      <c r="J2695" s="316"/>
    </row>
    <row r="2696" spans="1:10" s="333" customFormat="1" ht="24" x14ac:dyDescent="0.25">
      <c r="A2696" s="317" t="s">
        <v>9102</v>
      </c>
      <c r="B2696" s="322" t="s">
        <v>1079</v>
      </c>
      <c r="C2696" s="322" t="s">
        <v>2017</v>
      </c>
      <c r="D2696" s="322" t="s">
        <v>8692</v>
      </c>
      <c r="E2696" s="412">
        <v>603560</v>
      </c>
      <c r="F2696" s="317" t="s">
        <v>8464</v>
      </c>
      <c r="G2696" s="316" t="s">
        <v>2156</v>
      </c>
      <c r="H2696" s="325" t="s">
        <v>8691</v>
      </c>
      <c r="I2696" s="325" t="s">
        <v>8690</v>
      </c>
      <c r="J2696" s="316"/>
    </row>
    <row r="2697" spans="1:10" s="333" customFormat="1" ht="24" x14ac:dyDescent="0.25">
      <c r="A2697" s="317" t="s">
        <v>9102</v>
      </c>
      <c r="B2697" s="322" t="s">
        <v>1079</v>
      </c>
      <c r="C2697" s="322" t="s">
        <v>2017</v>
      </c>
      <c r="D2697" s="322" t="s">
        <v>8692</v>
      </c>
      <c r="E2697" s="412">
        <v>158000</v>
      </c>
      <c r="F2697" s="317" t="s">
        <v>8464</v>
      </c>
      <c r="G2697" s="316" t="s">
        <v>2156</v>
      </c>
      <c r="H2697" s="325" t="s">
        <v>8691</v>
      </c>
      <c r="I2697" s="325" t="s">
        <v>8690</v>
      </c>
      <c r="J2697" s="316"/>
    </row>
    <row r="2698" spans="1:10" s="333" customFormat="1" ht="24" x14ac:dyDescent="0.25">
      <c r="A2698" s="317" t="s">
        <v>9101</v>
      </c>
      <c r="B2698" s="322" t="s">
        <v>2018</v>
      </c>
      <c r="C2698" s="322" t="s">
        <v>2017</v>
      </c>
      <c r="D2698" s="322">
        <v>1696</v>
      </c>
      <c r="E2698" s="412">
        <v>21632.799999999999</v>
      </c>
      <c r="F2698" s="317" t="s">
        <v>2647</v>
      </c>
      <c r="G2698" s="316" t="s">
        <v>125</v>
      </c>
      <c r="H2698" s="325">
        <v>44420</v>
      </c>
      <c r="I2698" s="325">
        <v>44494</v>
      </c>
      <c r="J2698" s="316"/>
    </row>
    <row r="2699" spans="1:10" s="333" customFormat="1" ht="36" x14ac:dyDescent="0.25">
      <c r="A2699" s="317" t="s">
        <v>9100</v>
      </c>
      <c r="B2699" s="322" t="s">
        <v>2018</v>
      </c>
      <c r="C2699" s="322" t="s">
        <v>2017</v>
      </c>
      <c r="D2699" s="322">
        <v>92</v>
      </c>
      <c r="E2699" s="412">
        <v>19500</v>
      </c>
      <c r="F2699" s="317" t="s">
        <v>2632</v>
      </c>
      <c r="G2699" s="316" t="s">
        <v>125</v>
      </c>
      <c r="H2699" s="325">
        <v>44249</v>
      </c>
      <c r="I2699" s="325">
        <v>44377</v>
      </c>
      <c r="J2699" s="316"/>
    </row>
    <row r="2700" spans="1:10" s="333" customFormat="1" ht="48" x14ac:dyDescent="0.25">
      <c r="A2700" s="317" t="s">
        <v>9099</v>
      </c>
      <c r="B2700" s="322" t="s">
        <v>1079</v>
      </c>
      <c r="C2700" s="322" t="s">
        <v>2017</v>
      </c>
      <c r="D2700" s="322" t="s">
        <v>8526</v>
      </c>
      <c r="E2700" s="412">
        <v>991525.42</v>
      </c>
      <c r="F2700" s="317" t="s">
        <v>9098</v>
      </c>
      <c r="G2700" s="316" t="s">
        <v>2156</v>
      </c>
      <c r="H2700" s="325" t="s">
        <v>9097</v>
      </c>
      <c r="I2700" s="325" t="s">
        <v>8690</v>
      </c>
      <c r="J2700" s="316"/>
    </row>
    <row r="2701" spans="1:10" s="333" customFormat="1" ht="24" x14ac:dyDescent="0.25">
      <c r="A2701" s="317" t="s">
        <v>9096</v>
      </c>
      <c r="B2701" s="322" t="s">
        <v>2018</v>
      </c>
      <c r="C2701" s="322" t="s">
        <v>2017</v>
      </c>
      <c r="D2701" s="322">
        <v>562</v>
      </c>
      <c r="E2701" s="412">
        <v>30000</v>
      </c>
      <c r="F2701" s="317" t="s">
        <v>9095</v>
      </c>
      <c r="G2701" s="316" t="s">
        <v>125</v>
      </c>
      <c r="H2701" s="325">
        <v>44251</v>
      </c>
      <c r="I2701" s="325">
        <v>44439</v>
      </c>
      <c r="J2701" s="316"/>
    </row>
    <row r="2702" spans="1:10" s="333" customFormat="1" ht="24" x14ac:dyDescent="0.25">
      <c r="A2702" s="317" t="s">
        <v>9094</v>
      </c>
      <c r="B2702" s="322" t="s">
        <v>2018</v>
      </c>
      <c r="C2702" s="322" t="s">
        <v>2017</v>
      </c>
      <c r="D2702" s="322">
        <v>105</v>
      </c>
      <c r="E2702" s="412">
        <v>22308</v>
      </c>
      <c r="F2702" s="317" t="s">
        <v>9093</v>
      </c>
      <c r="G2702" s="316" t="s">
        <v>125</v>
      </c>
      <c r="H2702" s="325">
        <v>44250</v>
      </c>
      <c r="I2702" s="325">
        <v>44274</v>
      </c>
      <c r="J2702" s="316"/>
    </row>
    <row r="2703" spans="1:10" s="333" customFormat="1" ht="24" x14ac:dyDescent="0.25">
      <c r="A2703" s="317" t="s">
        <v>9092</v>
      </c>
      <c r="B2703" s="322" t="s">
        <v>1079</v>
      </c>
      <c r="C2703" s="322" t="s">
        <v>2017</v>
      </c>
      <c r="D2703" s="322" t="s">
        <v>9091</v>
      </c>
      <c r="E2703" s="412">
        <v>64000</v>
      </c>
      <c r="F2703" s="317" t="s">
        <v>2597</v>
      </c>
      <c r="G2703" s="316" t="s">
        <v>2156</v>
      </c>
      <c r="H2703" s="325" t="s">
        <v>9090</v>
      </c>
      <c r="I2703" s="325" t="s">
        <v>9089</v>
      </c>
      <c r="J2703" s="316"/>
    </row>
    <row r="2704" spans="1:10" s="333" customFormat="1" ht="24" x14ac:dyDescent="0.25">
      <c r="A2704" s="317" t="s">
        <v>9088</v>
      </c>
      <c r="B2704" s="322" t="s">
        <v>1079</v>
      </c>
      <c r="C2704" s="322" t="s">
        <v>2017</v>
      </c>
      <c r="D2704" s="322" t="s">
        <v>9081</v>
      </c>
      <c r="E2704" s="412">
        <v>43200</v>
      </c>
      <c r="F2704" s="317" t="s">
        <v>2864</v>
      </c>
      <c r="G2704" s="316" t="s">
        <v>2156</v>
      </c>
      <c r="H2704" s="325" t="s">
        <v>9079</v>
      </c>
      <c r="I2704" s="325" t="s">
        <v>9078</v>
      </c>
      <c r="J2704" s="316"/>
    </row>
    <row r="2705" spans="1:10" s="333" customFormat="1" ht="24" x14ac:dyDescent="0.25">
      <c r="A2705" s="317" t="s">
        <v>9087</v>
      </c>
      <c r="B2705" s="322" t="s">
        <v>1079</v>
      </c>
      <c r="C2705" s="322" t="s">
        <v>2017</v>
      </c>
      <c r="D2705" s="322" t="s">
        <v>9081</v>
      </c>
      <c r="E2705" s="412">
        <v>32200</v>
      </c>
      <c r="F2705" s="317" t="s">
        <v>9086</v>
      </c>
      <c r="G2705" s="316" t="s">
        <v>2156</v>
      </c>
      <c r="H2705" s="325" t="s">
        <v>9044</v>
      </c>
      <c r="I2705" s="325" t="s">
        <v>3330</v>
      </c>
      <c r="J2705" s="316"/>
    </row>
    <row r="2706" spans="1:10" s="333" customFormat="1" ht="24" x14ac:dyDescent="0.25">
      <c r="A2706" s="317" t="s">
        <v>9085</v>
      </c>
      <c r="B2706" s="322" t="s">
        <v>1079</v>
      </c>
      <c r="C2706" s="322" t="s">
        <v>2017</v>
      </c>
      <c r="D2706" s="322" t="s">
        <v>9081</v>
      </c>
      <c r="E2706" s="412">
        <v>43200</v>
      </c>
      <c r="F2706" s="317" t="s">
        <v>2867</v>
      </c>
      <c r="G2706" s="316" t="s">
        <v>2156</v>
      </c>
      <c r="H2706" s="325" t="s">
        <v>8914</v>
      </c>
      <c r="I2706" s="325" t="s">
        <v>9084</v>
      </c>
      <c r="J2706" s="316"/>
    </row>
    <row r="2707" spans="1:10" s="333" customFormat="1" ht="24" x14ac:dyDescent="0.25">
      <c r="A2707" s="317" t="s">
        <v>9083</v>
      </c>
      <c r="B2707" s="322" t="s">
        <v>1079</v>
      </c>
      <c r="C2707" s="322" t="s">
        <v>2017</v>
      </c>
      <c r="D2707" s="322" t="s">
        <v>9081</v>
      </c>
      <c r="E2707" s="412">
        <v>52200</v>
      </c>
      <c r="F2707" s="317" t="s">
        <v>2862</v>
      </c>
      <c r="G2707" s="316" t="s">
        <v>2156</v>
      </c>
      <c r="H2707" s="325" t="s">
        <v>9079</v>
      </c>
      <c r="I2707" s="325" t="s">
        <v>9078</v>
      </c>
      <c r="J2707" s="316"/>
    </row>
    <row r="2708" spans="1:10" s="333" customFormat="1" ht="24" x14ac:dyDescent="0.25">
      <c r="A2708" s="317" t="s">
        <v>9082</v>
      </c>
      <c r="B2708" s="322" t="s">
        <v>1079</v>
      </c>
      <c r="C2708" s="322" t="s">
        <v>2017</v>
      </c>
      <c r="D2708" s="322" t="s">
        <v>9081</v>
      </c>
      <c r="E2708" s="412">
        <v>40500</v>
      </c>
      <c r="F2708" s="317" t="s">
        <v>9080</v>
      </c>
      <c r="G2708" s="316" t="s">
        <v>2156</v>
      </c>
      <c r="H2708" s="325" t="s">
        <v>9079</v>
      </c>
      <c r="I2708" s="325" t="s">
        <v>9078</v>
      </c>
      <c r="J2708" s="316"/>
    </row>
    <row r="2709" spans="1:10" s="333" customFormat="1" ht="24" x14ac:dyDescent="0.25">
      <c r="A2709" s="317" t="s">
        <v>9077</v>
      </c>
      <c r="B2709" s="322" t="s">
        <v>2018</v>
      </c>
      <c r="C2709" s="322" t="s">
        <v>2017</v>
      </c>
      <c r="D2709" s="322">
        <v>556</v>
      </c>
      <c r="E2709" s="412">
        <v>33197.839999999997</v>
      </c>
      <c r="F2709" s="317" t="s">
        <v>3079</v>
      </c>
      <c r="G2709" s="316" t="s">
        <v>125</v>
      </c>
      <c r="H2709" s="325">
        <v>44250</v>
      </c>
      <c r="I2709" s="325">
        <v>44341</v>
      </c>
      <c r="J2709" s="316"/>
    </row>
    <row r="2710" spans="1:10" s="333" customFormat="1" x14ac:dyDescent="0.25">
      <c r="A2710" s="317" t="s">
        <v>9076</v>
      </c>
      <c r="B2710" s="322" t="s">
        <v>2018</v>
      </c>
      <c r="C2710" s="322" t="s">
        <v>2017</v>
      </c>
      <c r="D2710" s="322">
        <v>555</v>
      </c>
      <c r="E2710" s="412">
        <v>41668.160000000003</v>
      </c>
      <c r="F2710" s="317" t="s">
        <v>3081</v>
      </c>
      <c r="G2710" s="316" t="s">
        <v>125</v>
      </c>
      <c r="H2710" s="325">
        <v>44250</v>
      </c>
      <c r="I2710" s="325">
        <v>44316</v>
      </c>
      <c r="J2710" s="316"/>
    </row>
    <row r="2711" spans="1:10" s="333" customFormat="1" x14ac:dyDescent="0.25">
      <c r="A2711" s="317" t="s">
        <v>9075</v>
      </c>
      <c r="B2711" s="322" t="s">
        <v>2530</v>
      </c>
      <c r="C2711" s="322" t="s">
        <v>2529</v>
      </c>
      <c r="D2711" s="322">
        <v>722</v>
      </c>
      <c r="E2711" s="412">
        <v>353410.83</v>
      </c>
      <c r="F2711" s="317" t="s">
        <v>2538</v>
      </c>
      <c r="G2711" s="316" t="s">
        <v>125</v>
      </c>
      <c r="H2711" s="325">
        <v>44279</v>
      </c>
      <c r="I2711" s="325">
        <v>44494</v>
      </c>
      <c r="J2711" s="316"/>
    </row>
    <row r="2712" spans="1:10" s="333" customFormat="1" x14ac:dyDescent="0.25">
      <c r="A2712" s="317" t="s">
        <v>9074</v>
      </c>
      <c r="B2712" s="322" t="s">
        <v>2530</v>
      </c>
      <c r="C2712" s="322" t="s">
        <v>2529</v>
      </c>
      <c r="D2712" s="322">
        <v>723</v>
      </c>
      <c r="E2712" s="412">
        <v>96397.08</v>
      </c>
      <c r="F2712" s="317" t="s">
        <v>2538</v>
      </c>
      <c r="G2712" s="316" t="s">
        <v>125</v>
      </c>
      <c r="H2712" s="325">
        <v>44279</v>
      </c>
      <c r="I2712" s="325">
        <v>44493</v>
      </c>
      <c r="J2712" s="316"/>
    </row>
    <row r="2713" spans="1:10" s="333" customFormat="1" x14ac:dyDescent="0.25">
      <c r="A2713" s="317" t="s">
        <v>9073</v>
      </c>
      <c r="B2713" s="322" t="s">
        <v>2018</v>
      </c>
      <c r="C2713" s="322" t="s">
        <v>2017</v>
      </c>
      <c r="D2713" s="322">
        <v>724</v>
      </c>
      <c r="E2713" s="412">
        <v>25659.43</v>
      </c>
      <c r="F2713" s="317" t="s">
        <v>2538</v>
      </c>
      <c r="G2713" s="316" t="s">
        <v>125</v>
      </c>
      <c r="H2713" s="325">
        <v>44273</v>
      </c>
      <c r="I2713" s="325">
        <v>44494</v>
      </c>
      <c r="J2713" s="316"/>
    </row>
    <row r="2714" spans="1:10" s="333" customFormat="1" x14ac:dyDescent="0.25">
      <c r="A2714" s="317" t="s">
        <v>9072</v>
      </c>
      <c r="B2714" s="322" t="s">
        <v>2530</v>
      </c>
      <c r="C2714" s="322" t="s">
        <v>2529</v>
      </c>
      <c r="D2714" s="322">
        <v>726</v>
      </c>
      <c r="E2714" s="412">
        <v>459531.93</v>
      </c>
      <c r="F2714" s="317" t="s">
        <v>2538</v>
      </c>
      <c r="G2714" s="316" t="s">
        <v>125</v>
      </c>
      <c r="H2714" s="325">
        <v>44279</v>
      </c>
      <c r="I2714" s="325">
        <v>44494</v>
      </c>
      <c r="J2714" s="316"/>
    </row>
    <row r="2715" spans="1:10" s="333" customFormat="1" ht="24" x14ac:dyDescent="0.25">
      <c r="A2715" s="317" t="s">
        <v>9071</v>
      </c>
      <c r="B2715" s="322" t="s">
        <v>2530</v>
      </c>
      <c r="C2715" s="322" t="s">
        <v>2529</v>
      </c>
      <c r="D2715" s="322">
        <v>727</v>
      </c>
      <c r="E2715" s="412">
        <v>86531.5</v>
      </c>
      <c r="F2715" s="317" t="s">
        <v>2647</v>
      </c>
      <c r="G2715" s="316" t="s">
        <v>125</v>
      </c>
      <c r="H2715" s="325">
        <v>44279</v>
      </c>
      <c r="I2715" s="325">
        <v>44494</v>
      </c>
      <c r="J2715" s="316"/>
    </row>
    <row r="2716" spans="1:10" s="333" customFormat="1" ht="24" x14ac:dyDescent="0.25">
      <c r="A2716" s="317" t="s">
        <v>9070</v>
      </c>
      <c r="B2716" s="322" t="s">
        <v>2018</v>
      </c>
      <c r="C2716" s="322" t="s">
        <v>2017</v>
      </c>
      <c r="D2716" s="322">
        <v>571</v>
      </c>
      <c r="E2716" s="412">
        <v>28000</v>
      </c>
      <c r="F2716" s="317" t="s">
        <v>2114</v>
      </c>
      <c r="G2716" s="316" t="s">
        <v>125</v>
      </c>
      <c r="H2716" s="325">
        <v>44252</v>
      </c>
      <c r="I2716" s="325">
        <v>44340</v>
      </c>
      <c r="J2716" s="316"/>
    </row>
    <row r="2717" spans="1:10" s="333" customFormat="1" ht="24" x14ac:dyDescent="0.25">
      <c r="A2717" s="317" t="s">
        <v>9069</v>
      </c>
      <c r="B2717" s="322" t="s">
        <v>2018</v>
      </c>
      <c r="C2717" s="322" t="s">
        <v>2017</v>
      </c>
      <c r="D2717" s="322">
        <v>572</v>
      </c>
      <c r="E2717" s="412">
        <v>30000</v>
      </c>
      <c r="F2717" s="317" t="s">
        <v>2118</v>
      </c>
      <c r="G2717" s="316" t="s">
        <v>125</v>
      </c>
      <c r="H2717" s="325">
        <v>44252</v>
      </c>
      <c r="I2717" s="325">
        <v>44412</v>
      </c>
      <c r="J2717" s="316"/>
    </row>
    <row r="2718" spans="1:10" s="333" customFormat="1" x14ac:dyDescent="0.25">
      <c r="A2718" s="317" t="s">
        <v>9068</v>
      </c>
      <c r="B2718" s="322" t="s">
        <v>2018</v>
      </c>
      <c r="C2718" s="322" t="s">
        <v>2017</v>
      </c>
      <c r="D2718" s="322">
        <v>113</v>
      </c>
      <c r="E2718" s="412">
        <v>22400</v>
      </c>
      <c r="F2718" s="317" t="s">
        <v>2713</v>
      </c>
      <c r="G2718" s="316" t="s">
        <v>125</v>
      </c>
      <c r="H2718" s="325">
        <v>44251</v>
      </c>
      <c r="I2718" s="325">
        <v>44274</v>
      </c>
      <c r="J2718" s="316"/>
    </row>
    <row r="2719" spans="1:10" s="333" customFormat="1" ht="36" x14ac:dyDescent="0.25">
      <c r="A2719" s="317" t="s">
        <v>9067</v>
      </c>
      <c r="B2719" s="322" t="s">
        <v>1079</v>
      </c>
      <c r="C2719" s="322" t="s">
        <v>2017</v>
      </c>
      <c r="D2719" s="322" t="s">
        <v>9066</v>
      </c>
      <c r="E2719" s="412">
        <v>395000</v>
      </c>
      <c r="F2719" s="317" t="s">
        <v>2632</v>
      </c>
      <c r="G2719" s="316" t="s">
        <v>2156</v>
      </c>
      <c r="H2719" s="325" t="s">
        <v>8941</v>
      </c>
      <c r="I2719" s="325" t="s">
        <v>8916</v>
      </c>
      <c r="J2719" s="316"/>
    </row>
    <row r="2720" spans="1:10" s="333" customFormat="1" ht="24" x14ac:dyDescent="0.25">
      <c r="A2720" s="317" t="s">
        <v>9065</v>
      </c>
      <c r="B2720" s="322" t="s">
        <v>2018</v>
      </c>
      <c r="C2720" s="322" t="s">
        <v>2017</v>
      </c>
      <c r="D2720" s="322">
        <v>566</v>
      </c>
      <c r="E2720" s="412">
        <v>24000</v>
      </c>
      <c r="F2720" s="317" t="s">
        <v>9064</v>
      </c>
      <c r="G2720" s="316" t="s">
        <v>125</v>
      </c>
      <c r="H2720" s="325">
        <v>44252</v>
      </c>
      <c r="I2720" s="325">
        <v>44366</v>
      </c>
      <c r="J2720" s="316"/>
    </row>
    <row r="2721" spans="1:10" s="333" customFormat="1" ht="24" x14ac:dyDescent="0.25">
      <c r="A2721" s="317" t="s">
        <v>9063</v>
      </c>
      <c r="B2721" s="322" t="s">
        <v>2018</v>
      </c>
      <c r="C2721" s="322" t="s">
        <v>2017</v>
      </c>
      <c r="D2721" s="322">
        <v>124</v>
      </c>
      <c r="E2721" s="412">
        <v>21310</v>
      </c>
      <c r="F2721" s="317" t="s">
        <v>9062</v>
      </c>
      <c r="G2721" s="316" t="s">
        <v>125</v>
      </c>
      <c r="H2721" s="325">
        <v>44253</v>
      </c>
      <c r="I2721" s="325">
        <v>44266</v>
      </c>
      <c r="J2721" s="316"/>
    </row>
    <row r="2722" spans="1:10" s="333" customFormat="1" ht="24" x14ac:dyDescent="0.25">
      <c r="A2722" s="317" t="s">
        <v>9061</v>
      </c>
      <c r="B2722" s="322" t="s">
        <v>2018</v>
      </c>
      <c r="C2722" s="322" t="s">
        <v>2017</v>
      </c>
      <c r="D2722" s="322">
        <v>579</v>
      </c>
      <c r="E2722" s="412">
        <v>34400</v>
      </c>
      <c r="F2722" s="317" t="s">
        <v>8617</v>
      </c>
      <c r="G2722" s="316" t="s">
        <v>125</v>
      </c>
      <c r="H2722" s="325">
        <v>44253</v>
      </c>
      <c r="I2722" s="325">
        <v>44369</v>
      </c>
      <c r="J2722" s="316"/>
    </row>
    <row r="2723" spans="1:10" s="333" customFormat="1" ht="24" x14ac:dyDescent="0.25">
      <c r="A2723" s="317" t="s">
        <v>9060</v>
      </c>
      <c r="B2723" s="322" t="s">
        <v>2530</v>
      </c>
      <c r="C2723" s="322" t="s">
        <v>2529</v>
      </c>
      <c r="D2723" s="322">
        <v>773</v>
      </c>
      <c r="E2723" s="412">
        <v>47625.97</v>
      </c>
      <c r="F2723" s="317" t="s">
        <v>2538</v>
      </c>
      <c r="G2723" s="316" t="s">
        <v>125</v>
      </c>
      <c r="H2723" s="325">
        <v>44279</v>
      </c>
      <c r="I2723" s="325">
        <v>44494</v>
      </c>
      <c r="J2723" s="316"/>
    </row>
    <row r="2724" spans="1:10" s="333" customFormat="1" x14ac:dyDescent="0.25">
      <c r="A2724" s="317" t="s">
        <v>9059</v>
      </c>
      <c r="B2724" s="322" t="s">
        <v>2018</v>
      </c>
      <c r="C2724" s="322" t="s">
        <v>2017</v>
      </c>
      <c r="D2724" s="322">
        <v>769</v>
      </c>
      <c r="E2724" s="412">
        <v>28116.32</v>
      </c>
      <c r="F2724" s="317" t="s">
        <v>2538</v>
      </c>
      <c r="G2724" s="316" t="s">
        <v>125</v>
      </c>
      <c r="H2724" s="325">
        <v>44279</v>
      </c>
      <c r="I2724" s="325">
        <v>44539</v>
      </c>
      <c r="J2724" s="316"/>
    </row>
    <row r="2725" spans="1:10" s="333" customFormat="1" ht="24" x14ac:dyDescent="0.25">
      <c r="A2725" s="317" t="s">
        <v>9058</v>
      </c>
      <c r="B2725" s="322" t="s">
        <v>2018</v>
      </c>
      <c r="C2725" s="322" t="s">
        <v>2017</v>
      </c>
      <c r="D2725" s="322">
        <v>584</v>
      </c>
      <c r="E2725" s="412">
        <v>22584.42</v>
      </c>
      <c r="F2725" s="317" t="s">
        <v>8559</v>
      </c>
      <c r="G2725" s="316" t="s">
        <v>125</v>
      </c>
      <c r="H2725" s="325">
        <v>44256</v>
      </c>
      <c r="I2725" s="325">
        <v>44265</v>
      </c>
      <c r="J2725" s="316"/>
    </row>
    <row r="2726" spans="1:10" s="333" customFormat="1" ht="24" x14ac:dyDescent="0.25">
      <c r="A2726" s="317" t="s">
        <v>9057</v>
      </c>
      <c r="B2726" s="322" t="s">
        <v>2530</v>
      </c>
      <c r="C2726" s="322" t="s">
        <v>2529</v>
      </c>
      <c r="D2726" s="322">
        <v>1876</v>
      </c>
      <c r="E2726" s="412">
        <v>71764.78</v>
      </c>
      <c r="F2726" s="317" t="s">
        <v>2538</v>
      </c>
      <c r="G2726" s="316" t="s">
        <v>125</v>
      </c>
      <c r="H2726" s="325">
        <v>44441</v>
      </c>
      <c r="I2726" s="325">
        <v>44514</v>
      </c>
      <c r="J2726" s="316"/>
    </row>
    <row r="2727" spans="1:10" s="333" customFormat="1" ht="24" x14ac:dyDescent="0.25">
      <c r="A2727" s="317" t="s">
        <v>9056</v>
      </c>
      <c r="B2727" s="322" t="s">
        <v>1079</v>
      </c>
      <c r="C2727" s="322" t="s">
        <v>2017</v>
      </c>
      <c r="D2727" s="322" t="s">
        <v>9055</v>
      </c>
      <c r="E2727" s="412">
        <v>1297300</v>
      </c>
      <c r="F2727" s="317" t="s">
        <v>2810</v>
      </c>
      <c r="G2727" s="316" t="s">
        <v>2156</v>
      </c>
      <c r="H2727" s="325" t="s">
        <v>8691</v>
      </c>
      <c r="I2727" s="325" t="s">
        <v>9054</v>
      </c>
      <c r="J2727" s="316"/>
    </row>
    <row r="2728" spans="1:10" s="333" customFormat="1" ht="24" x14ac:dyDescent="0.25">
      <c r="A2728" s="317" t="s">
        <v>9053</v>
      </c>
      <c r="B2728" s="322" t="s">
        <v>2018</v>
      </c>
      <c r="C2728" s="322" t="s">
        <v>2017</v>
      </c>
      <c r="D2728" s="322">
        <v>130</v>
      </c>
      <c r="E2728" s="412">
        <v>18838.8</v>
      </c>
      <c r="F2728" s="317" t="s">
        <v>8818</v>
      </c>
      <c r="G2728" s="316" t="s">
        <v>125</v>
      </c>
      <c r="H2728" s="325">
        <v>44256</v>
      </c>
      <c r="I2728" s="325">
        <v>44295</v>
      </c>
      <c r="J2728" s="316"/>
    </row>
    <row r="2729" spans="1:10" s="333" customFormat="1" ht="24" x14ac:dyDescent="0.25">
      <c r="A2729" s="317" t="s">
        <v>9052</v>
      </c>
      <c r="B2729" s="322" t="s">
        <v>2018</v>
      </c>
      <c r="C2729" s="322" t="s">
        <v>2017</v>
      </c>
      <c r="D2729" s="322">
        <v>596</v>
      </c>
      <c r="E2729" s="412">
        <v>35000</v>
      </c>
      <c r="F2729" s="317" t="s">
        <v>8832</v>
      </c>
      <c r="G2729" s="316" t="s">
        <v>125</v>
      </c>
      <c r="H2729" s="325">
        <v>44256</v>
      </c>
      <c r="I2729" s="325">
        <v>44285</v>
      </c>
      <c r="J2729" s="316"/>
    </row>
    <row r="2730" spans="1:10" s="333" customFormat="1" ht="24" x14ac:dyDescent="0.25">
      <c r="A2730" s="317" t="s">
        <v>9051</v>
      </c>
      <c r="B2730" s="322" t="s">
        <v>2018</v>
      </c>
      <c r="C2730" s="322" t="s">
        <v>2017</v>
      </c>
      <c r="D2730" s="322">
        <v>136</v>
      </c>
      <c r="E2730" s="412">
        <v>33223.440000000002</v>
      </c>
      <c r="F2730" s="317" t="s">
        <v>8771</v>
      </c>
      <c r="G2730" s="316" t="s">
        <v>125</v>
      </c>
      <c r="H2730" s="325">
        <v>44257</v>
      </c>
      <c r="I2730" s="325">
        <v>44298</v>
      </c>
      <c r="J2730" s="316"/>
    </row>
    <row r="2731" spans="1:10" s="333" customFormat="1" ht="24" x14ac:dyDescent="0.25">
      <c r="A2731" s="317" t="s">
        <v>9050</v>
      </c>
      <c r="B2731" s="322" t="s">
        <v>2018</v>
      </c>
      <c r="C2731" s="322" t="s">
        <v>2017</v>
      </c>
      <c r="D2731" s="322">
        <v>608</v>
      </c>
      <c r="E2731" s="412">
        <v>21000</v>
      </c>
      <c r="F2731" s="317" t="s">
        <v>3024</v>
      </c>
      <c r="G2731" s="316" t="s">
        <v>125</v>
      </c>
      <c r="H2731" s="325">
        <v>44258</v>
      </c>
      <c r="I2731" s="325">
        <v>44434</v>
      </c>
      <c r="J2731" s="316"/>
    </row>
    <row r="2732" spans="1:10" s="333" customFormat="1" ht="36" x14ac:dyDescent="0.25">
      <c r="A2732" s="317" t="s">
        <v>9049</v>
      </c>
      <c r="B2732" s="322" t="s">
        <v>2018</v>
      </c>
      <c r="C2732" s="322" t="s">
        <v>2017</v>
      </c>
      <c r="D2732" s="322">
        <v>605</v>
      </c>
      <c r="E2732" s="412">
        <v>30000</v>
      </c>
      <c r="F2732" s="317" t="s">
        <v>8687</v>
      </c>
      <c r="G2732" s="316" t="s">
        <v>125</v>
      </c>
      <c r="H2732" s="325">
        <v>44257</v>
      </c>
      <c r="I2732" s="325">
        <v>44349</v>
      </c>
      <c r="J2732" s="316"/>
    </row>
    <row r="2733" spans="1:10" s="333" customFormat="1" ht="24" x14ac:dyDescent="0.25">
      <c r="A2733" s="317" t="s">
        <v>9048</v>
      </c>
      <c r="B2733" s="322" t="s">
        <v>1079</v>
      </c>
      <c r="C2733" s="322" t="s">
        <v>2017</v>
      </c>
      <c r="D2733" s="322" t="s">
        <v>9046</v>
      </c>
      <c r="E2733" s="412">
        <v>137500</v>
      </c>
      <c r="F2733" s="317" t="s">
        <v>8593</v>
      </c>
      <c r="G2733" s="316" t="s">
        <v>2156</v>
      </c>
      <c r="H2733" s="325" t="s">
        <v>9044</v>
      </c>
      <c r="I2733" s="325" t="s">
        <v>8808</v>
      </c>
      <c r="J2733" s="316"/>
    </row>
    <row r="2734" spans="1:10" s="333" customFormat="1" ht="24" x14ac:dyDescent="0.25">
      <c r="A2734" s="317" t="s">
        <v>9047</v>
      </c>
      <c r="B2734" s="322" t="s">
        <v>1079</v>
      </c>
      <c r="C2734" s="322" t="s">
        <v>2017</v>
      </c>
      <c r="D2734" s="322" t="s">
        <v>9046</v>
      </c>
      <c r="E2734" s="412">
        <v>102080</v>
      </c>
      <c r="F2734" s="317" t="s">
        <v>8593</v>
      </c>
      <c r="G2734" s="316" t="s">
        <v>2156</v>
      </c>
      <c r="H2734" s="325" t="s">
        <v>9044</v>
      </c>
      <c r="I2734" s="325" t="s">
        <v>8808</v>
      </c>
      <c r="J2734" s="316"/>
    </row>
    <row r="2735" spans="1:10" s="333" customFormat="1" ht="24" x14ac:dyDescent="0.25">
      <c r="A2735" s="317" t="s">
        <v>9045</v>
      </c>
      <c r="B2735" s="322" t="s">
        <v>1079</v>
      </c>
      <c r="C2735" s="322" t="s">
        <v>2017</v>
      </c>
      <c r="D2735" s="322" t="s">
        <v>9041</v>
      </c>
      <c r="E2735" s="412">
        <v>64390.81</v>
      </c>
      <c r="F2735" s="317" t="s">
        <v>2499</v>
      </c>
      <c r="G2735" s="316" t="s">
        <v>2156</v>
      </c>
      <c r="H2735" s="325" t="s">
        <v>9044</v>
      </c>
      <c r="I2735" s="325" t="s">
        <v>8690</v>
      </c>
      <c r="J2735" s="316"/>
    </row>
    <row r="2736" spans="1:10" s="333" customFormat="1" ht="36" x14ac:dyDescent="0.25">
      <c r="A2736" s="317" t="s">
        <v>9043</v>
      </c>
      <c r="B2736" s="322" t="s">
        <v>2018</v>
      </c>
      <c r="C2736" s="322" t="s">
        <v>2017</v>
      </c>
      <c r="D2736" s="322">
        <v>606</v>
      </c>
      <c r="E2736" s="412">
        <v>24000</v>
      </c>
      <c r="F2736" s="317" t="s">
        <v>3020</v>
      </c>
      <c r="G2736" s="316" t="s">
        <v>125</v>
      </c>
      <c r="H2736" s="325">
        <v>44258</v>
      </c>
      <c r="I2736" s="325">
        <v>44434</v>
      </c>
      <c r="J2736" s="316"/>
    </row>
    <row r="2737" spans="1:10" s="333" customFormat="1" ht="36" x14ac:dyDescent="0.25">
      <c r="A2737" s="317" t="s">
        <v>9042</v>
      </c>
      <c r="B2737" s="322" t="s">
        <v>1079</v>
      </c>
      <c r="C2737" s="322" t="s">
        <v>2017</v>
      </c>
      <c r="D2737" s="322" t="s">
        <v>9041</v>
      </c>
      <c r="E2737" s="412">
        <v>115000</v>
      </c>
      <c r="F2737" s="317" t="s">
        <v>2632</v>
      </c>
      <c r="G2737" s="316" t="s">
        <v>2156</v>
      </c>
      <c r="H2737" s="325" t="s">
        <v>8917</v>
      </c>
      <c r="I2737" s="325" t="s">
        <v>9040</v>
      </c>
      <c r="J2737" s="316"/>
    </row>
    <row r="2738" spans="1:10" s="333" customFormat="1" ht="36" x14ac:dyDescent="0.25">
      <c r="A2738" s="317" t="s">
        <v>9039</v>
      </c>
      <c r="B2738" s="322" t="s">
        <v>2018</v>
      </c>
      <c r="C2738" s="322" t="s">
        <v>2017</v>
      </c>
      <c r="D2738" s="322">
        <v>137</v>
      </c>
      <c r="E2738" s="412">
        <v>27275</v>
      </c>
      <c r="F2738" s="317" t="s">
        <v>2632</v>
      </c>
      <c r="G2738" s="316" t="s">
        <v>125</v>
      </c>
      <c r="H2738" s="325">
        <v>44258</v>
      </c>
      <c r="I2738" s="325">
        <v>44281</v>
      </c>
      <c r="J2738" s="316"/>
    </row>
    <row r="2739" spans="1:10" s="333" customFormat="1" ht="24" x14ac:dyDescent="0.25">
      <c r="A2739" s="317" t="s">
        <v>9038</v>
      </c>
      <c r="B2739" s="322" t="s">
        <v>2018</v>
      </c>
      <c r="C2739" s="322" t="s">
        <v>2017</v>
      </c>
      <c r="D2739" s="322">
        <v>150</v>
      </c>
      <c r="E2739" s="412">
        <v>18717.16</v>
      </c>
      <c r="F2739" s="317" t="s">
        <v>8825</v>
      </c>
      <c r="G2739" s="316" t="s">
        <v>125</v>
      </c>
      <c r="H2739" s="325">
        <v>44260</v>
      </c>
      <c r="I2739" s="325">
        <v>44274</v>
      </c>
      <c r="J2739" s="316"/>
    </row>
    <row r="2740" spans="1:10" s="333" customFormat="1" ht="24" x14ac:dyDescent="0.25">
      <c r="A2740" s="317" t="s">
        <v>9037</v>
      </c>
      <c r="B2740" s="322" t="s">
        <v>2018</v>
      </c>
      <c r="C2740" s="322" t="s">
        <v>2017</v>
      </c>
      <c r="D2740" s="322">
        <v>616</v>
      </c>
      <c r="E2740" s="412">
        <v>24000</v>
      </c>
      <c r="F2740" s="317" t="s">
        <v>9036</v>
      </c>
      <c r="G2740" s="316" t="s">
        <v>125</v>
      </c>
      <c r="H2740" s="325">
        <v>44258</v>
      </c>
      <c r="I2740" s="325">
        <v>44421</v>
      </c>
      <c r="J2740" s="316"/>
    </row>
    <row r="2741" spans="1:10" s="333" customFormat="1" ht="36" x14ac:dyDescent="0.25">
      <c r="A2741" s="317" t="s">
        <v>9035</v>
      </c>
      <c r="B2741" s="322" t="s">
        <v>1083</v>
      </c>
      <c r="C2741" s="322" t="s">
        <v>2017</v>
      </c>
      <c r="D2741" s="322" t="s">
        <v>9034</v>
      </c>
      <c r="E2741" s="412">
        <v>655000</v>
      </c>
      <c r="F2741" s="317" t="s">
        <v>2632</v>
      </c>
      <c r="G2741" s="316" t="s">
        <v>2156</v>
      </c>
      <c r="H2741" s="325" t="s">
        <v>9033</v>
      </c>
      <c r="I2741" s="325" t="s">
        <v>9032</v>
      </c>
      <c r="J2741" s="316"/>
    </row>
    <row r="2742" spans="1:10" s="333" customFormat="1" ht="36" x14ac:dyDescent="0.25">
      <c r="A2742" s="317" t="s">
        <v>9035</v>
      </c>
      <c r="B2742" s="322" t="s">
        <v>1083</v>
      </c>
      <c r="C2742" s="322" t="s">
        <v>2017</v>
      </c>
      <c r="D2742" s="322" t="s">
        <v>9034</v>
      </c>
      <c r="E2742" s="412">
        <v>655000</v>
      </c>
      <c r="F2742" s="317" t="s">
        <v>2632</v>
      </c>
      <c r="G2742" s="316" t="s">
        <v>2156</v>
      </c>
      <c r="H2742" s="325" t="s">
        <v>9033</v>
      </c>
      <c r="I2742" s="325" t="s">
        <v>9032</v>
      </c>
      <c r="J2742" s="316"/>
    </row>
    <row r="2743" spans="1:10" s="333" customFormat="1" ht="24" x14ac:dyDescent="0.25">
      <c r="A2743" s="317" t="s">
        <v>9031</v>
      </c>
      <c r="B2743" s="322" t="s">
        <v>2018</v>
      </c>
      <c r="C2743" s="322" t="s">
        <v>2017</v>
      </c>
      <c r="D2743" s="322">
        <v>621</v>
      </c>
      <c r="E2743" s="412">
        <v>30000</v>
      </c>
      <c r="F2743" s="317" t="s">
        <v>9030</v>
      </c>
      <c r="G2743" s="316" t="s">
        <v>125</v>
      </c>
      <c r="H2743" s="325">
        <v>44259</v>
      </c>
      <c r="I2743" s="325">
        <v>44550</v>
      </c>
      <c r="J2743" s="316"/>
    </row>
    <row r="2744" spans="1:10" s="333" customFormat="1" ht="24" x14ac:dyDescent="0.25">
      <c r="A2744" s="317" t="s">
        <v>9029</v>
      </c>
      <c r="B2744" s="322" t="s">
        <v>2018</v>
      </c>
      <c r="C2744" s="322" t="s">
        <v>2017</v>
      </c>
      <c r="D2744" s="322">
        <v>622</v>
      </c>
      <c r="E2744" s="412">
        <v>30000</v>
      </c>
      <c r="F2744" s="317" t="s">
        <v>2178</v>
      </c>
      <c r="G2744" s="316" t="s">
        <v>125</v>
      </c>
      <c r="H2744" s="325">
        <v>44259</v>
      </c>
      <c r="I2744" s="325">
        <v>44435</v>
      </c>
      <c r="J2744" s="316"/>
    </row>
    <row r="2745" spans="1:10" s="333" customFormat="1" ht="24" x14ac:dyDescent="0.25">
      <c r="A2745" s="317" t="s">
        <v>9028</v>
      </c>
      <c r="B2745" s="322" t="s">
        <v>2018</v>
      </c>
      <c r="C2745" s="322" t="s">
        <v>2017</v>
      </c>
      <c r="D2745" s="322">
        <v>142</v>
      </c>
      <c r="E2745" s="412">
        <v>34170</v>
      </c>
      <c r="F2745" s="317" t="s">
        <v>8482</v>
      </c>
      <c r="G2745" s="316" t="s">
        <v>125</v>
      </c>
      <c r="H2745" s="325">
        <v>44259</v>
      </c>
      <c r="I2745" s="325">
        <v>44315</v>
      </c>
      <c r="J2745" s="316"/>
    </row>
    <row r="2746" spans="1:10" s="333" customFormat="1" ht="36" x14ac:dyDescent="0.25">
      <c r="A2746" s="317" t="s">
        <v>9027</v>
      </c>
      <c r="B2746" s="322" t="s">
        <v>2018</v>
      </c>
      <c r="C2746" s="322" t="s">
        <v>2017</v>
      </c>
      <c r="D2746" s="322">
        <v>145</v>
      </c>
      <c r="E2746" s="412">
        <v>29895</v>
      </c>
      <c r="F2746" s="317" t="s">
        <v>2632</v>
      </c>
      <c r="G2746" s="316" t="s">
        <v>125</v>
      </c>
      <c r="H2746" s="325">
        <v>44259</v>
      </c>
      <c r="I2746" s="325">
        <v>44417</v>
      </c>
      <c r="J2746" s="316"/>
    </row>
    <row r="2747" spans="1:10" s="333" customFormat="1" ht="24" x14ac:dyDescent="0.25">
      <c r="A2747" s="317" t="s">
        <v>9026</v>
      </c>
      <c r="B2747" s="322" t="s">
        <v>2018</v>
      </c>
      <c r="C2747" s="322" t="s">
        <v>2017</v>
      </c>
      <c r="D2747" s="322">
        <v>707</v>
      </c>
      <c r="E2747" s="412">
        <v>30298</v>
      </c>
      <c r="F2747" s="317" t="s">
        <v>9025</v>
      </c>
      <c r="G2747" s="316" t="s">
        <v>125</v>
      </c>
      <c r="H2747" s="325">
        <v>44271</v>
      </c>
      <c r="I2747" s="325">
        <v>44287</v>
      </c>
      <c r="J2747" s="316"/>
    </row>
    <row r="2748" spans="1:10" s="333" customFormat="1" ht="24" x14ac:dyDescent="0.25">
      <c r="A2748" s="317" t="s">
        <v>9024</v>
      </c>
      <c r="B2748" s="322" t="s">
        <v>2018</v>
      </c>
      <c r="C2748" s="322" t="s">
        <v>2017</v>
      </c>
      <c r="D2748" s="322">
        <v>147</v>
      </c>
      <c r="E2748" s="412">
        <v>33993</v>
      </c>
      <c r="F2748" s="317" t="s">
        <v>9023</v>
      </c>
      <c r="G2748" s="316" t="s">
        <v>125</v>
      </c>
      <c r="H2748" s="325">
        <v>44260</v>
      </c>
      <c r="I2748" s="325">
        <v>44506</v>
      </c>
      <c r="J2748" s="316"/>
    </row>
    <row r="2749" spans="1:10" s="333" customFormat="1" ht="24" x14ac:dyDescent="0.25">
      <c r="A2749" s="317" t="s">
        <v>9022</v>
      </c>
      <c r="B2749" s="322" t="s">
        <v>2018</v>
      </c>
      <c r="C2749" s="322" t="s">
        <v>2017</v>
      </c>
      <c r="D2749" s="322">
        <v>173</v>
      </c>
      <c r="E2749" s="412">
        <v>28100</v>
      </c>
      <c r="F2749" s="317" t="s">
        <v>8482</v>
      </c>
      <c r="G2749" s="316" t="s">
        <v>125</v>
      </c>
      <c r="H2749" s="325">
        <v>44266</v>
      </c>
      <c r="I2749" s="325">
        <v>44314</v>
      </c>
      <c r="J2749" s="316"/>
    </row>
    <row r="2750" spans="1:10" s="333" customFormat="1" ht="24" x14ac:dyDescent="0.25">
      <c r="A2750" s="317" t="s">
        <v>9021</v>
      </c>
      <c r="B2750" s="322" t="s">
        <v>2018</v>
      </c>
      <c r="C2750" s="322" t="s">
        <v>2017</v>
      </c>
      <c r="D2750" s="322">
        <v>626</v>
      </c>
      <c r="E2750" s="412">
        <v>35148</v>
      </c>
      <c r="F2750" s="317" t="s">
        <v>9020</v>
      </c>
      <c r="G2750" s="316" t="s">
        <v>125</v>
      </c>
      <c r="H2750" s="325">
        <v>44260</v>
      </c>
      <c r="I2750" s="325">
        <v>44285</v>
      </c>
      <c r="J2750" s="316"/>
    </row>
    <row r="2751" spans="1:10" s="333" customFormat="1" ht="24" x14ac:dyDescent="0.25">
      <c r="A2751" s="317" t="s">
        <v>9019</v>
      </c>
      <c r="B2751" s="322" t="s">
        <v>2018</v>
      </c>
      <c r="C2751" s="322" t="s">
        <v>2017</v>
      </c>
      <c r="D2751" s="322">
        <v>627</v>
      </c>
      <c r="E2751" s="412">
        <v>34497.42</v>
      </c>
      <c r="F2751" s="317" t="s">
        <v>9018</v>
      </c>
      <c r="G2751" s="316" t="s">
        <v>125</v>
      </c>
      <c r="H2751" s="325">
        <v>44260</v>
      </c>
      <c r="I2751" s="325">
        <v>44315</v>
      </c>
      <c r="J2751" s="316"/>
    </row>
    <row r="2752" spans="1:10" s="333" customFormat="1" ht="24" x14ac:dyDescent="0.25">
      <c r="A2752" s="317" t="s">
        <v>9017</v>
      </c>
      <c r="B2752" s="322" t="s">
        <v>2018</v>
      </c>
      <c r="C2752" s="322" t="s">
        <v>2017</v>
      </c>
      <c r="D2752" s="322">
        <v>630</v>
      </c>
      <c r="E2752" s="412">
        <v>35059.39</v>
      </c>
      <c r="F2752" s="317" t="s">
        <v>9016</v>
      </c>
      <c r="G2752" s="316" t="s">
        <v>125</v>
      </c>
      <c r="H2752" s="325">
        <v>44260</v>
      </c>
      <c r="I2752" s="325">
        <v>44337</v>
      </c>
      <c r="J2752" s="316"/>
    </row>
    <row r="2753" spans="1:10" s="333" customFormat="1" ht="24" x14ac:dyDescent="0.25">
      <c r="A2753" s="317" t="s">
        <v>9015</v>
      </c>
      <c r="B2753" s="322" t="s">
        <v>2018</v>
      </c>
      <c r="C2753" s="322" t="s">
        <v>2017</v>
      </c>
      <c r="D2753" s="322">
        <v>153</v>
      </c>
      <c r="E2753" s="412">
        <v>18077.599999999999</v>
      </c>
      <c r="F2753" s="317" t="s">
        <v>2398</v>
      </c>
      <c r="G2753" s="316" t="s">
        <v>125</v>
      </c>
      <c r="H2753" s="325">
        <v>44261</v>
      </c>
      <c r="I2753" s="325">
        <v>44282</v>
      </c>
      <c r="J2753" s="316"/>
    </row>
    <row r="2754" spans="1:10" s="333" customFormat="1" ht="36" x14ac:dyDescent="0.25">
      <c r="A2754" s="317" t="s">
        <v>9014</v>
      </c>
      <c r="B2754" s="322" t="s">
        <v>2018</v>
      </c>
      <c r="C2754" s="322" t="s">
        <v>2017</v>
      </c>
      <c r="D2754" s="322">
        <v>154</v>
      </c>
      <c r="E2754" s="412">
        <v>29500</v>
      </c>
      <c r="F2754" s="317" t="s">
        <v>2632</v>
      </c>
      <c r="G2754" s="316" t="s">
        <v>125</v>
      </c>
      <c r="H2754" s="325">
        <v>44261</v>
      </c>
      <c r="I2754" s="325">
        <v>44428</v>
      </c>
      <c r="J2754" s="316"/>
    </row>
    <row r="2755" spans="1:10" s="333" customFormat="1" ht="24" x14ac:dyDescent="0.25">
      <c r="A2755" s="317" t="s">
        <v>9013</v>
      </c>
      <c r="B2755" s="322" t="s">
        <v>2018</v>
      </c>
      <c r="C2755" s="322" t="s">
        <v>2017</v>
      </c>
      <c r="D2755" s="322">
        <v>639</v>
      </c>
      <c r="E2755" s="412">
        <v>30000</v>
      </c>
      <c r="F2755" s="317" t="s">
        <v>9012</v>
      </c>
      <c r="G2755" s="316" t="s">
        <v>125</v>
      </c>
      <c r="H2755" s="325">
        <v>44263</v>
      </c>
      <c r="I2755" s="325">
        <v>44403</v>
      </c>
      <c r="J2755" s="316"/>
    </row>
    <row r="2756" spans="1:10" s="333" customFormat="1" ht="24" x14ac:dyDescent="0.25">
      <c r="A2756" s="317" t="s">
        <v>9011</v>
      </c>
      <c r="B2756" s="322" t="s">
        <v>2018</v>
      </c>
      <c r="C2756" s="322" t="s">
        <v>2017</v>
      </c>
      <c r="D2756" s="322">
        <v>640</v>
      </c>
      <c r="E2756" s="412">
        <v>30000</v>
      </c>
      <c r="F2756" s="317" t="s">
        <v>9010</v>
      </c>
      <c r="G2756" s="316" t="s">
        <v>125</v>
      </c>
      <c r="H2756" s="325">
        <v>44263</v>
      </c>
      <c r="I2756" s="325">
        <v>44403</v>
      </c>
      <c r="J2756" s="316"/>
    </row>
    <row r="2757" spans="1:10" s="333" customFormat="1" ht="24" x14ac:dyDescent="0.25">
      <c r="A2757" s="317" t="s">
        <v>9009</v>
      </c>
      <c r="B2757" s="322" t="s">
        <v>2018</v>
      </c>
      <c r="C2757" s="322" t="s">
        <v>2017</v>
      </c>
      <c r="D2757" s="322">
        <v>638</v>
      </c>
      <c r="E2757" s="412">
        <v>30000</v>
      </c>
      <c r="F2757" s="317" t="s">
        <v>9008</v>
      </c>
      <c r="G2757" s="316" t="s">
        <v>125</v>
      </c>
      <c r="H2757" s="325">
        <v>44263</v>
      </c>
      <c r="I2757" s="325">
        <v>44400</v>
      </c>
      <c r="J2757" s="316"/>
    </row>
    <row r="2758" spans="1:10" s="333" customFormat="1" ht="24" x14ac:dyDescent="0.25">
      <c r="A2758" s="317" t="s">
        <v>9007</v>
      </c>
      <c r="B2758" s="322" t="s">
        <v>2018</v>
      </c>
      <c r="C2758" s="322" t="s">
        <v>2017</v>
      </c>
      <c r="D2758" s="322">
        <v>644</v>
      </c>
      <c r="E2758" s="412">
        <v>30000</v>
      </c>
      <c r="F2758" s="317" t="s">
        <v>9006</v>
      </c>
      <c r="G2758" s="316" t="s">
        <v>125</v>
      </c>
      <c r="H2758" s="325">
        <v>44263</v>
      </c>
      <c r="I2758" s="325">
        <v>44400</v>
      </c>
      <c r="J2758" s="316"/>
    </row>
    <row r="2759" spans="1:10" s="333" customFormat="1" ht="24" x14ac:dyDescent="0.25">
      <c r="A2759" s="317" t="s">
        <v>9005</v>
      </c>
      <c r="B2759" s="322" t="s">
        <v>2018</v>
      </c>
      <c r="C2759" s="322" t="s">
        <v>2017</v>
      </c>
      <c r="D2759" s="322">
        <v>166</v>
      </c>
      <c r="E2759" s="412">
        <v>31328</v>
      </c>
      <c r="F2759" s="317" t="s">
        <v>2910</v>
      </c>
      <c r="G2759" s="316" t="s">
        <v>125</v>
      </c>
      <c r="H2759" s="325">
        <v>44263</v>
      </c>
      <c r="I2759" s="325">
        <v>44311</v>
      </c>
      <c r="J2759" s="316"/>
    </row>
    <row r="2760" spans="1:10" s="333" customFormat="1" ht="36" x14ac:dyDescent="0.25">
      <c r="A2760" s="317" t="s">
        <v>9004</v>
      </c>
      <c r="B2760" s="322" t="s">
        <v>2018</v>
      </c>
      <c r="C2760" s="322" t="s">
        <v>2017</v>
      </c>
      <c r="D2760" s="322">
        <v>651</v>
      </c>
      <c r="E2760" s="412">
        <v>21034</v>
      </c>
      <c r="F2760" s="317" t="s">
        <v>2132</v>
      </c>
      <c r="G2760" s="316" t="s">
        <v>125</v>
      </c>
      <c r="H2760" s="325">
        <v>44265</v>
      </c>
      <c r="I2760" s="325">
        <v>44312</v>
      </c>
      <c r="J2760" s="316"/>
    </row>
    <row r="2761" spans="1:10" s="333" customFormat="1" ht="24" x14ac:dyDescent="0.25">
      <c r="A2761" s="317" t="s">
        <v>9003</v>
      </c>
      <c r="B2761" s="322" t="s">
        <v>2018</v>
      </c>
      <c r="C2761" s="322" t="s">
        <v>2017</v>
      </c>
      <c r="D2761" s="322" t="s">
        <v>9002</v>
      </c>
      <c r="E2761" s="412">
        <v>38597</v>
      </c>
      <c r="F2761" s="317" t="s">
        <v>9001</v>
      </c>
      <c r="G2761" s="316" t="s">
        <v>125</v>
      </c>
      <c r="H2761" s="325">
        <v>44286</v>
      </c>
      <c r="I2761" s="325">
        <v>44517</v>
      </c>
      <c r="J2761" s="316"/>
    </row>
    <row r="2762" spans="1:10" s="333" customFormat="1" ht="24" x14ac:dyDescent="0.25">
      <c r="A2762" s="317" t="s">
        <v>9000</v>
      </c>
      <c r="B2762" s="322" t="s">
        <v>2018</v>
      </c>
      <c r="C2762" s="322" t="s">
        <v>2017</v>
      </c>
      <c r="D2762" s="322">
        <v>645</v>
      </c>
      <c r="E2762" s="412">
        <v>30000</v>
      </c>
      <c r="F2762" s="317" t="s">
        <v>2278</v>
      </c>
      <c r="G2762" s="316" t="s">
        <v>125</v>
      </c>
      <c r="H2762" s="325">
        <v>44264</v>
      </c>
      <c r="I2762" s="325">
        <v>44399</v>
      </c>
      <c r="J2762" s="316"/>
    </row>
    <row r="2763" spans="1:10" s="333" customFormat="1" ht="24" x14ac:dyDescent="0.25">
      <c r="A2763" s="317" t="s">
        <v>8999</v>
      </c>
      <c r="B2763" s="322" t="s">
        <v>2018</v>
      </c>
      <c r="C2763" s="322" t="s">
        <v>2017</v>
      </c>
      <c r="D2763" s="322">
        <v>648</v>
      </c>
      <c r="E2763" s="412">
        <v>33507</v>
      </c>
      <c r="F2763" s="317" t="s">
        <v>2433</v>
      </c>
      <c r="G2763" s="316" t="s">
        <v>125</v>
      </c>
      <c r="H2763" s="325">
        <v>44264</v>
      </c>
      <c r="I2763" s="325">
        <v>44304</v>
      </c>
      <c r="J2763" s="316"/>
    </row>
    <row r="2764" spans="1:10" s="333" customFormat="1" ht="36" x14ac:dyDescent="0.25">
      <c r="A2764" s="317" t="s">
        <v>8998</v>
      </c>
      <c r="B2764" s="322" t="s">
        <v>2018</v>
      </c>
      <c r="C2764" s="322" t="s">
        <v>2017</v>
      </c>
      <c r="D2764" s="322">
        <v>654</v>
      </c>
      <c r="E2764" s="412">
        <v>30000</v>
      </c>
      <c r="F2764" s="317" t="s">
        <v>2154</v>
      </c>
      <c r="G2764" s="316" t="s">
        <v>125</v>
      </c>
      <c r="H2764" s="325">
        <v>44265</v>
      </c>
      <c r="I2764" s="325">
        <v>44348</v>
      </c>
      <c r="J2764" s="316"/>
    </row>
    <row r="2765" spans="1:10" s="333" customFormat="1" ht="24" x14ac:dyDescent="0.25">
      <c r="A2765" s="317" t="s">
        <v>8997</v>
      </c>
      <c r="B2765" s="322" t="s">
        <v>1079</v>
      </c>
      <c r="C2765" s="322" t="s">
        <v>2017</v>
      </c>
      <c r="D2765" s="322" t="s">
        <v>8996</v>
      </c>
      <c r="E2765" s="412">
        <v>76000</v>
      </c>
      <c r="F2765" s="317" t="s">
        <v>8995</v>
      </c>
      <c r="G2765" s="316" t="s">
        <v>2156</v>
      </c>
      <c r="H2765" s="325" t="s">
        <v>8994</v>
      </c>
      <c r="I2765" s="325" t="s">
        <v>8993</v>
      </c>
      <c r="J2765" s="316"/>
    </row>
    <row r="2766" spans="1:10" s="333" customFormat="1" ht="24" x14ac:dyDescent="0.25">
      <c r="A2766" s="317" t="s">
        <v>8992</v>
      </c>
      <c r="B2766" s="322" t="s">
        <v>2018</v>
      </c>
      <c r="C2766" s="322" t="s">
        <v>2017</v>
      </c>
      <c r="D2766" s="322">
        <v>170</v>
      </c>
      <c r="E2766" s="412">
        <v>28600</v>
      </c>
      <c r="F2766" s="317" t="s">
        <v>8991</v>
      </c>
      <c r="G2766" s="316" t="s">
        <v>125</v>
      </c>
      <c r="H2766" s="325">
        <v>44265</v>
      </c>
      <c r="I2766" s="325">
        <v>44312</v>
      </c>
      <c r="J2766" s="316"/>
    </row>
    <row r="2767" spans="1:10" s="333" customFormat="1" ht="24" x14ac:dyDescent="0.25">
      <c r="A2767" s="317" t="s">
        <v>8990</v>
      </c>
      <c r="B2767" s="322" t="s">
        <v>2018</v>
      </c>
      <c r="C2767" s="322" t="s">
        <v>2017</v>
      </c>
      <c r="D2767" s="322">
        <v>656</v>
      </c>
      <c r="E2767" s="412">
        <v>35000</v>
      </c>
      <c r="F2767" s="317" t="s">
        <v>8921</v>
      </c>
      <c r="G2767" s="316" t="s">
        <v>125</v>
      </c>
      <c r="H2767" s="325">
        <v>44265</v>
      </c>
      <c r="I2767" s="325">
        <v>44306</v>
      </c>
      <c r="J2767" s="316"/>
    </row>
    <row r="2768" spans="1:10" s="333" customFormat="1" ht="24" x14ac:dyDescent="0.25">
      <c r="A2768" s="317" t="s">
        <v>8989</v>
      </c>
      <c r="B2768" s="322" t="s">
        <v>2018</v>
      </c>
      <c r="C2768" s="322" t="s">
        <v>2017</v>
      </c>
      <c r="D2768" s="322">
        <v>666</v>
      </c>
      <c r="E2768" s="412">
        <v>28000</v>
      </c>
      <c r="F2768" s="317" t="s">
        <v>8988</v>
      </c>
      <c r="G2768" s="316" t="s">
        <v>125</v>
      </c>
      <c r="H2768" s="325">
        <v>44266</v>
      </c>
      <c r="I2768" s="325">
        <v>44372</v>
      </c>
      <c r="J2768" s="316"/>
    </row>
    <row r="2769" spans="1:10" s="333" customFormat="1" ht="24" x14ac:dyDescent="0.25">
      <c r="A2769" s="317" t="s">
        <v>8987</v>
      </c>
      <c r="B2769" s="322" t="s">
        <v>2018</v>
      </c>
      <c r="C2769" s="322" t="s">
        <v>2017</v>
      </c>
      <c r="D2769" s="322">
        <v>660</v>
      </c>
      <c r="E2769" s="412">
        <v>23000</v>
      </c>
      <c r="F2769" s="317" t="s">
        <v>3173</v>
      </c>
      <c r="G2769" s="316" t="s">
        <v>125</v>
      </c>
      <c r="H2769" s="325">
        <v>44266</v>
      </c>
      <c r="I2769" s="325">
        <v>44547</v>
      </c>
      <c r="J2769" s="316"/>
    </row>
    <row r="2770" spans="1:10" s="333" customFormat="1" x14ac:dyDescent="0.25">
      <c r="A2770" s="317" t="s">
        <v>8986</v>
      </c>
      <c r="B2770" s="322" t="s">
        <v>2018</v>
      </c>
      <c r="C2770" s="322" t="s">
        <v>2017</v>
      </c>
      <c r="D2770" s="322">
        <v>937</v>
      </c>
      <c r="E2770" s="412">
        <v>29996.52</v>
      </c>
      <c r="F2770" s="317" t="s">
        <v>2380</v>
      </c>
      <c r="G2770" s="316" t="s">
        <v>125</v>
      </c>
      <c r="H2770" s="325">
        <v>44305</v>
      </c>
      <c r="I2770" s="325">
        <v>44554</v>
      </c>
      <c r="J2770" s="316"/>
    </row>
    <row r="2771" spans="1:10" s="333" customFormat="1" ht="24" x14ac:dyDescent="0.25">
      <c r="A2771" s="317" t="s">
        <v>8985</v>
      </c>
      <c r="B2771" s="322" t="s">
        <v>2018</v>
      </c>
      <c r="C2771" s="322" t="s">
        <v>2017</v>
      </c>
      <c r="D2771" s="322">
        <v>661</v>
      </c>
      <c r="E2771" s="412">
        <v>31500</v>
      </c>
      <c r="F2771" s="317" t="s">
        <v>2542</v>
      </c>
      <c r="G2771" s="316" t="s">
        <v>125</v>
      </c>
      <c r="H2771" s="325">
        <v>44266</v>
      </c>
      <c r="I2771" s="325">
        <v>44461</v>
      </c>
      <c r="J2771" s="316"/>
    </row>
    <row r="2772" spans="1:10" s="333" customFormat="1" ht="24" x14ac:dyDescent="0.25">
      <c r="A2772" s="317" t="s">
        <v>8984</v>
      </c>
      <c r="B2772" s="322" t="s">
        <v>2158</v>
      </c>
      <c r="C2772" s="322" t="s">
        <v>2017</v>
      </c>
      <c r="D2772" s="322">
        <v>242</v>
      </c>
      <c r="E2772" s="412">
        <v>19285.919999999998</v>
      </c>
      <c r="F2772" s="317" t="s">
        <v>8983</v>
      </c>
      <c r="G2772" s="316" t="s">
        <v>2156</v>
      </c>
      <c r="H2772" s="325">
        <v>44277</v>
      </c>
      <c r="I2772" s="325">
        <v>44285</v>
      </c>
      <c r="J2772" s="316"/>
    </row>
    <row r="2773" spans="1:10" s="333" customFormat="1" ht="24" x14ac:dyDescent="0.25">
      <c r="A2773" s="317" t="s">
        <v>8982</v>
      </c>
      <c r="B2773" s="322" t="s">
        <v>2158</v>
      </c>
      <c r="C2773" s="322" t="s">
        <v>2017</v>
      </c>
      <c r="D2773" s="322">
        <v>265</v>
      </c>
      <c r="E2773" s="412">
        <v>89676.94</v>
      </c>
      <c r="F2773" s="317" t="s">
        <v>2565</v>
      </c>
      <c r="G2773" s="316" t="s">
        <v>2156</v>
      </c>
      <c r="H2773" s="325">
        <v>44278</v>
      </c>
      <c r="I2773" s="325">
        <v>44285</v>
      </c>
      <c r="J2773" s="316"/>
    </row>
    <row r="2774" spans="1:10" s="333" customFormat="1" ht="24" x14ac:dyDescent="0.25">
      <c r="A2774" s="317" t="s">
        <v>8981</v>
      </c>
      <c r="B2774" s="322" t="s">
        <v>2018</v>
      </c>
      <c r="C2774" s="322" t="s">
        <v>2017</v>
      </c>
      <c r="D2774" s="322">
        <v>669</v>
      </c>
      <c r="E2774" s="412">
        <v>24000</v>
      </c>
      <c r="F2774" s="317" t="s">
        <v>8980</v>
      </c>
      <c r="G2774" s="316" t="s">
        <v>125</v>
      </c>
      <c r="H2774" s="325">
        <v>44267</v>
      </c>
      <c r="I2774" s="325">
        <v>44428</v>
      </c>
      <c r="J2774" s="316"/>
    </row>
    <row r="2775" spans="1:10" s="333" customFormat="1" ht="24" x14ac:dyDescent="0.25">
      <c r="A2775" s="317" t="s">
        <v>8979</v>
      </c>
      <c r="B2775" s="322" t="s">
        <v>2018</v>
      </c>
      <c r="C2775" s="322" t="s">
        <v>2017</v>
      </c>
      <c r="D2775" s="322">
        <v>681</v>
      </c>
      <c r="E2775" s="412">
        <v>25000</v>
      </c>
      <c r="F2775" s="317" t="s">
        <v>2146</v>
      </c>
      <c r="G2775" s="316" t="s">
        <v>125</v>
      </c>
      <c r="H2775" s="325">
        <v>44268</v>
      </c>
      <c r="I2775" s="325">
        <v>44383</v>
      </c>
      <c r="J2775" s="316"/>
    </row>
    <row r="2776" spans="1:10" s="333" customFormat="1" x14ac:dyDescent="0.25">
      <c r="A2776" s="317" t="s">
        <v>8978</v>
      </c>
      <c r="B2776" s="322" t="s">
        <v>2018</v>
      </c>
      <c r="C2776" s="322" t="s">
        <v>2017</v>
      </c>
      <c r="D2776" s="322">
        <v>682</v>
      </c>
      <c r="E2776" s="412">
        <v>24500</v>
      </c>
      <c r="F2776" s="317" t="s">
        <v>8977</v>
      </c>
      <c r="G2776" s="316" t="s">
        <v>125</v>
      </c>
      <c r="H2776" s="325">
        <v>44270</v>
      </c>
      <c r="I2776" s="325">
        <v>44420</v>
      </c>
      <c r="J2776" s="316"/>
    </row>
    <row r="2777" spans="1:10" s="333" customFormat="1" ht="24" x14ac:dyDescent="0.25">
      <c r="A2777" s="317" t="s">
        <v>8976</v>
      </c>
      <c r="B2777" s="322" t="s">
        <v>2018</v>
      </c>
      <c r="C2777" s="322" t="s">
        <v>2017</v>
      </c>
      <c r="D2777" s="322">
        <v>691</v>
      </c>
      <c r="E2777" s="412">
        <v>22000</v>
      </c>
      <c r="F2777" s="317" t="s">
        <v>2538</v>
      </c>
      <c r="G2777" s="316" t="s">
        <v>125</v>
      </c>
      <c r="H2777" s="325">
        <v>44270</v>
      </c>
      <c r="I2777" s="325">
        <v>44474</v>
      </c>
      <c r="J2777" s="316"/>
    </row>
    <row r="2778" spans="1:10" s="333" customFormat="1" ht="24" x14ac:dyDescent="0.25">
      <c r="A2778" s="317" t="s">
        <v>8975</v>
      </c>
      <c r="B2778" s="322" t="s">
        <v>2018</v>
      </c>
      <c r="C2778" s="322" t="s">
        <v>2017</v>
      </c>
      <c r="D2778" s="322">
        <v>196</v>
      </c>
      <c r="E2778" s="412">
        <v>20600</v>
      </c>
      <c r="F2778" s="317" t="s">
        <v>8974</v>
      </c>
      <c r="G2778" s="316" t="s">
        <v>125</v>
      </c>
      <c r="H2778" s="325">
        <v>44268</v>
      </c>
      <c r="I2778" s="325">
        <v>44275</v>
      </c>
      <c r="J2778" s="316"/>
    </row>
    <row r="2779" spans="1:10" s="333" customFormat="1" x14ac:dyDescent="0.25">
      <c r="A2779" s="317" t="s">
        <v>8973</v>
      </c>
      <c r="B2779" s="322" t="s">
        <v>2018</v>
      </c>
      <c r="C2779" s="322" t="s">
        <v>2017</v>
      </c>
      <c r="D2779" s="322">
        <v>205</v>
      </c>
      <c r="E2779" s="412">
        <v>34800</v>
      </c>
      <c r="F2779" s="317" t="s">
        <v>8972</v>
      </c>
      <c r="G2779" s="316" t="s">
        <v>125</v>
      </c>
      <c r="H2779" s="325">
        <v>44270</v>
      </c>
      <c r="I2779" s="325">
        <v>44427</v>
      </c>
      <c r="J2779" s="316"/>
    </row>
    <row r="2780" spans="1:10" s="333" customFormat="1" ht="24" x14ac:dyDescent="0.25">
      <c r="A2780" s="317" t="s">
        <v>8971</v>
      </c>
      <c r="B2780" s="322" t="s">
        <v>2018</v>
      </c>
      <c r="C2780" s="322" t="s">
        <v>2017</v>
      </c>
      <c r="D2780" s="322">
        <v>206</v>
      </c>
      <c r="E2780" s="412">
        <v>35160</v>
      </c>
      <c r="F2780" s="317" t="s">
        <v>2816</v>
      </c>
      <c r="G2780" s="316" t="s">
        <v>125</v>
      </c>
      <c r="H2780" s="325">
        <v>44270</v>
      </c>
      <c r="I2780" s="325">
        <v>44427</v>
      </c>
      <c r="J2780" s="316"/>
    </row>
    <row r="2781" spans="1:10" s="333" customFormat="1" x14ac:dyDescent="0.25">
      <c r="A2781" s="317" t="s">
        <v>8970</v>
      </c>
      <c r="B2781" s="322" t="s">
        <v>2018</v>
      </c>
      <c r="C2781" s="322" t="s">
        <v>2017</v>
      </c>
      <c r="D2781" s="322">
        <v>207</v>
      </c>
      <c r="E2781" s="412">
        <v>21600</v>
      </c>
      <c r="F2781" s="317" t="s">
        <v>8969</v>
      </c>
      <c r="G2781" s="316" t="s">
        <v>125</v>
      </c>
      <c r="H2781" s="325">
        <v>44270</v>
      </c>
      <c r="I2781" s="325">
        <v>44427</v>
      </c>
      <c r="J2781" s="316"/>
    </row>
    <row r="2782" spans="1:10" s="333" customFormat="1" x14ac:dyDescent="0.25">
      <c r="A2782" s="317" t="s">
        <v>8968</v>
      </c>
      <c r="B2782" s="322" t="s">
        <v>2018</v>
      </c>
      <c r="C2782" s="322" t="s">
        <v>2017</v>
      </c>
      <c r="D2782" s="322">
        <v>208</v>
      </c>
      <c r="E2782" s="412">
        <v>34960</v>
      </c>
      <c r="F2782" s="317" t="s">
        <v>8967</v>
      </c>
      <c r="G2782" s="316" t="s">
        <v>125</v>
      </c>
      <c r="H2782" s="325">
        <v>44270</v>
      </c>
      <c r="I2782" s="325">
        <v>44427</v>
      </c>
      <c r="J2782" s="316"/>
    </row>
    <row r="2783" spans="1:10" s="333" customFormat="1" ht="24" x14ac:dyDescent="0.25">
      <c r="A2783" s="317" t="s">
        <v>8966</v>
      </c>
      <c r="B2783" s="322" t="s">
        <v>2018</v>
      </c>
      <c r="C2783" s="322" t="s">
        <v>2017</v>
      </c>
      <c r="D2783" s="322">
        <v>702</v>
      </c>
      <c r="E2783" s="412">
        <v>21000</v>
      </c>
      <c r="F2783" s="317" t="s">
        <v>3116</v>
      </c>
      <c r="G2783" s="316" t="s">
        <v>125</v>
      </c>
      <c r="H2783" s="325">
        <v>44270</v>
      </c>
      <c r="I2783" s="325">
        <v>44354</v>
      </c>
      <c r="J2783" s="316"/>
    </row>
    <row r="2784" spans="1:10" s="333" customFormat="1" ht="24" x14ac:dyDescent="0.25">
      <c r="A2784" s="317" t="s">
        <v>8965</v>
      </c>
      <c r="B2784" s="322" t="s">
        <v>2018</v>
      </c>
      <c r="C2784" s="322" t="s">
        <v>2017</v>
      </c>
      <c r="D2784" s="322">
        <v>211</v>
      </c>
      <c r="E2784" s="412">
        <v>23373</v>
      </c>
      <c r="F2784" s="317" t="s">
        <v>8963</v>
      </c>
      <c r="G2784" s="316" t="s">
        <v>125</v>
      </c>
      <c r="H2784" s="325">
        <v>44271</v>
      </c>
      <c r="I2784" s="325">
        <v>44298</v>
      </c>
      <c r="J2784" s="316"/>
    </row>
    <row r="2785" spans="1:10" s="333" customFormat="1" ht="24" x14ac:dyDescent="0.25">
      <c r="A2785" s="317" t="s">
        <v>8964</v>
      </c>
      <c r="B2785" s="322" t="s">
        <v>2018</v>
      </c>
      <c r="C2785" s="322" t="s">
        <v>2017</v>
      </c>
      <c r="D2785" s="322">
        <v>212</v>
      </c>
      <c r="E2785" s="412">
        <v>21840</v>
      </c>
      <c r="F2785" s="317" t="s">
        <v>8963</v>
      </c>
      <c r="G2785" s="316" t="s">
        <v>125</v>
      </c>
      <c r="H2785" s="325">
        <v>44271</v>
      </c>
      <c r="I2785" s="325">
        <v>44298</v>
      </c>
      <c r="J2785" s="316"/>
    </row>
    <row r="2786" spans="1:10" s="333" customFormat="1" ht="24" x14ac:dyDescent="0.25">
      <c r="A2786" s="317" t="s">
        <v>8962</v>
      </c>
      <c r="B2786" s="322" t="s">
        <v>2018</v>
      </c>
      <c r="C2786" s="322" t="s">
        <v>2017</v>
      </c>
      <c r="D2786" s="322">
        <v>213</v>
      </c>
      <c r="E2786" s="412">
        <v>35000</v>
      </c>
      <c r="F2786" s="317" t="s">
        <v>2816</v>
      </c>
      <c r="G2786" s="316" t="s">
        <v>125</v>
      </c>
      <c r="H2786" s="325">
        <v>44271</v>
      </c>
      <c r="I2786" s="325">
        <v>44287</v>
      </c>
      <c r="J2786" s="316"/>
    </row>
    <row r="2787" spans="1:10" s="333" customFormat="1" ht="24" x14ac:dyDescent="0.25">
      <c r="A2787" s="317" t="s">
        <v>8961</v>
      </c>
      <c r="B2787" s="322" t="s">
        <v>2018</v>
      </c>
      <c r="C2787" s="322" t="s">
        <v>2017</v>
      </c>
      <c r="D2787" s="322">
        <v>716</v>
      </c>
      <c r="E2787" s="412">
        <v>27500</v>
      </c>
      <c r="F2787" s="317" t="s">
        <v>8960</v>
      </c>
      <c r="G2787" s="316" t="s">
        <v>125</v>
      </c>
      <c r="H2787" s="325">
        <v>44272</v>
      </c>
      <c r="I2787" s="325">
        <v>44437</v>
      </c>
      <c r="J2787" s="316"/>
    </row>
    <row r="2788" spans="1:10" s="333" customFormat="1" ht="24" x14ac:dyDescent="0.25">
      <c r="A2788" s="317" t="s">
        <v>8959</v>
      </c>
      <c r="B2788" s="322" t="s">
        <v>2018</v>
      </c>
      <c r="C2788" s="322" t="s">
        <v>2017</v>
      </c>
      <c r="D2788" s="322">
        <v>721</v>
      </c>
      <c r="E2788" s="412">
        <v>28000</v>
      </c>
      <c r="F2788" s="317" t="s">
        <v>2366</v>
      </c>
      <c r="G2788" s="316" t="s">
        <v>125</v>
      </c>
      <c r="H2788" s="325">
        <v>44272</v>
      </c>
      <c r="I2788" s="325">
        <v>44544</v>
      </c>
      <c r="J2788" s="316"/>
    </row>
    <row r="2789" spans="1:10" s="333" customFormat="1" ht="24" x14ac:dyDescent="0.25">
      <c r="A2789" s="317" t="s">
        <v>8958</v>
      </c>
      <c r="B2789" s="322" t="s">
        <v>2018</v>
      </c>
      <c r="C2789" s="322" t="s">
        <v>2017</v>
      </c>
      <c r="D2789" s="322">
        <v>720</v>
      </c>
      <c r="E2789" s="412">
        <v>31500</v>
      </c>
      <c r="F2789" s="317" t="s">
        <v>2396</v>
      </c>
      <c r="G2789" s="316" t="s">
        <v>125</v>
      </c>
      <c r="H2789" s="325">
        <v>44272</v>
      </c>
      <c r="I2789" s="325">
        <v>44484</v>
      </c>
      <c r="J2789" s="316"/>
    </row>
    <row r="2790" spans="1:10" s="333" customFormat="1" ht="24" x14ac:dyDescent="0.25">
      <c r="A2790" s="317" t="s">
        <v>8957</v>
      </c>
      <c r="B2790" s="322" t="s">
        <v>2018</v>
      </c>
      <c r="C2790" s="322" t="s">
        <v>2017</v>
      </c>
      <c r="D2790" s="322">
        <v>719</v>
      </c>
      <c r="E2790" s="412">
        <v>31500</v>
      </c>
      <c r="F2790" s="317" t="s">
        <v>2255</v>
      </c>
      <c r="G2790" s="316" t="s">
        <v>125</v>
      </c>
      <c r="H2790" s="325">
        <v>44272</v>
      </c>
      <c r="I2790" s="325">
        <v>44467</v>
      </c>
      <c r="J2790" s="316"/>
    </row>
    <row r="2791" spans="1:10" s="333" customFormat="1" ht="24" x14ac:dyDescent="0.25">
      <c r="A2791" s="317" t="s">
        <v>8956</v>
      </c>
      <c r="B2791" s="322" t="s">
        <v>2018</v>
      </c>
      <c r="C2791" s="322" t="s">
        <v>2017</v>
      </c>
      <c r="D2791" s="322">
        <v>718</v>
      </c>
      <c r="E2791" s="412">
        <v>31500</v>
      </c>
      <c r="F2791" s="317" t="s">
        <v>2106</v>
      </c>
      <c r="G2791" s="316" t="s">
        <v>125</v>
      </c>
      <c r="H2791" s="325">
        <v>44272</v>
      </c>
      <c r="I2791" s="325">
        <v>44469</v>
      </c>
      <c r="J2791" s="316"/>
    </row>
    <row r="2792" spans="1:10" s="333" customFormat="1" ht="24" x14ac:dyDescent="0.25">
      <c r="A2792" s="317" t="s">
        <v>8955</v>
      </c>
      <c r="B2792" s="322" t="s">
        <v>2018</v>
      </c>
      <c r="C2792" s="322" t="s">
        <v>2017</v>
      </c>
      <c r="D2792" s="322">
        <v>239</v>
      </c>
      <c r="E2792" s="412">
        <v>32340</v>
      </c>
      <c r="F2792" s="317" t="s">
        <v>8954</v>
      </c>
      <c r="G2792" s="316" t="s">
        <v>125</v>
      </c>
      <c r="H2792" s="325">
        <v>44276</v>
      </c>
      <c r="I2792" s="325">
        <v>44287</v>
      </c>
      <c r="J2792" s="316"/>
    </row>
    <row r="2793" spans="1:10" s="333" customFormat="1" ht="24" x14ac:dyDescent="0.25">
      <c r="A2793" s="317" t="s">
        <v>8953</v>
      </c>
      <c r="B2793" s="322" t="s">
        <v>2018</v>
      </c>
      <c r="C2793" s="322" t="s">
        <v>2017</v>
      </c>
      <c r="D2793" s="322">
        <v>230</v>
      </c>
      <c r="E2793" s="412">
        <v>31020</v>
      </c>
      <c r="F2793" s="317" t="s">
        <v>2910</v>
      </c>
      <c r="G2793" s="316" t="s">
        <v>125</v>
      </c>
      <c r="H2793" s="325">
        <v>44274</v>
      </c>
      <c r="I2793" s="325">
        <v>44307</v>
      </c>
      <c r="J2793" s="316"/>
    </row>
    <row r="2794" spans="1:10" s="333" customFormat="1" ht="24" x14ac:dyDescent="0.25">
      <c r="A2794" s="317" t="s">
        <v>8952</v>
      </c>
      <c r="B2794" s="322" t="s">
        <v>2018</v>
      </c>
      <c r="C2794" s="322" t="s">
        <v>2017</v>
      </c>
      <c r="D2794" s="322">
        <v>729</v>
      </c>
      <c r="E2794" s="412">
        <v>31500</v>
      </c>
      <c r="F2794" s="317" t="s">
        <v>2390</v>
      </c>
      <c r="G2794" s="316" t="s">
        <v>125</v>
      </c>
      <c r="H2794" s="325">
        <v>44273</v>
      </c>
      <c r="I2794" s="325">
        <v>44467</v>
      </c>
      <c r="J2794" s="316"/>
    </row>
    <row r="2795" spans="1:10" s="333" customFormat="1" ht="24" x14ac:dyDescent="0.25">
      <c r="A2795" s="317" t="s">
        <v>8951</v>
      </c>
      <c r="B2795" s="322" t="s">
        <v>2018</v>
      </c>
      <c r="C2795" s="322" t="s">
        <v>2017</v>
      </c>
      <c r="D2795" s="322">
        <v>731</v>
      </c>
      <c r="E2795" s="412">
        <v>28000</v>
      </c>
      <c r="F2795" s="317" t="s">
        <v>2368</v>
      </c>
      <c r="G2795" s="316" t="s">
        <v>125</v>
      </c>
      <c r="H2795" s="325">
        <v>44273</v>
      </c>
      <c r="I2795" s="325">
        <v>44544</v>
      </c>
      <c r="J2795" s="316"/>
    </row>
    <row r="2796" spans="1:10" s="333" customFormat="1" ht="24" x14ac:dyDescent="0.25">
      <c r="A2796" s="317" t="s">
        <v>8950</v>
      </c>
      <c r="B2796" s="322" t="s">
        <v>2018</v>
      </c>
      <c r="C2796" s="322" t="s">
        <v>2017</v>
      </c>
      <c r="D2796" s="322">
        <v>732</v>
      </c>
      <c r="E2796" s="412">
        <v>28000</v>
      </c>
      <c r="F2796" s="317" t="s">
        <v>2931</v>
      </c>
      <c r="G2796" s="316" t="s">
        <v>125</v>
      </c>
      <c r="H2796" s="325">
        <v>44273</v>
      </c>
      <c r="I2796" s="325">
        <v>44544</v>
      </c>
      <c r="J2796" s="316"/>
    </row>
    <row r="2797" spans="1:10" s="333" customFormat="1" ht="36" x14ac:dyDescent="0.25">
      <c r="A2797" s="317" t="s">
        <v>8949</v>
      </c>
      <c r="B2797" s="322" t="s">
        <v>2018</v>
      </c>
      <c r="C2797" s="322" t="s">
        <v>2017</v>
      </c>
      <c r="D2797" s="322">
        <v>730</v>
      </c>
      <c r="E2797" s="412">
        <v>31500</v>
      </c>
      <c r="F2797" s="317" t="s">
        <v>8948</v>
      </c>
      <c r="G2797" s="316" t="s">
        <v>125</v>
      </c>
      <c r="H2797" s="325">
        <v>44273</v>
      </c>
      <c r="I2797" s="325">
        <v>44469</v>
      </c>
      <c r="J2797" s="316"/>
    </row>
    <row r="2798" spans="1:10" s="333" customFormat="1" ht="24" x14ac:dyDescent="0.25">
      <c r="A2798" s="317" t="s">
        <v>8947</v>
      </c>
      <c r="B2798" s="322" t="s">
        <v>2018</v>
      </c>
      <c r="C2798" s="322" t="s">
        <v>2017</v>
      </c>
      <c r="D2798" s="322">
        <v>734</v>
      </c>
      <c r="E2798" s="412">
        <v>35033.279999999999</v>
      </c>
      <c r="F2798" s="317" t="s">
        <v>2677</v>
      </c>
      <c r="G2798" s="316" t="s">
        <v>125</v>
      </c>
      <c r="H2798" s="325">
        <v>44274</v>
      </c>
      <c r="I2798" s="325">
        <v>44310</v>
      </c>
      <c r="J2798" s="316"/>
    </row>
    <row r="2799" spans="1:10" s="333" customFormat="1" ht="24" x14ac:dyDescent="0.25">
      <c r="A2799" s="317" t="s">
        <v>8946</v>
      </c>
      <c r="B2799" s="322" t="s">
        <v>2018</v>
      </c>
      <c r="C2799" s="322" t="s">
        <v>2017</v>
      </c>
      <c r="D2799" s="322">
        <v>733</v>
      </c>
      <c r="E2799" s="412">
        <v>18006.810000000001</v>
      </c>
      <c r="F2799" s="317" t="s">
        <v>8945</v>
      </c>
      <c r="G2799" s="316" t="s">
        <v>125</v>
      </c>
      <c r="H2799" s="325">
        <v>44274</v>
      </c>
      <c r="I2799" s="325">
        <v>44294</v>
      </c>
      <c r="J2799" s="316"/>
    </row>
    <row r="2800" spans="1:10" s="333" customFormat="1" ht="24" x14ac:dyDescent="0.25">
      <c r="A2800" s="317" t="s">
        <v>8944</v>
      </c>
      <c r="B2800" s="322" t="s">
        <v>2018</v>
      </c>
      <c r="C2800" s="322" t="s">
        <v>2017</v>
      </c>
      <c r="D2800" s="322">
        <v>234</v>
      </c>
      <c r="E2800" s="412">
        <v>26854.36</v>
      </c>
      <c r="F2800" s="317" t="s">
        <v>2201</v>
      </c>
      <c r="G2800" s="316" t="s">
        <v>125</v>
      </c>
      <c r="H2800" s="325">
        <v>44275</v>
      </c>
      <c r="I2800" s="325">
        <v>44295</v>
      </c>
      <c r="J2800" s="316"/>
    </row>
    <row r="2801" spans="1:10" s="333" customFormat="1" ht="24" x14ac:dyDescent="0.25">
      <c r="A2801" s="317" t="s">
        <v>8943</v>
      </c>
      <c r="B2801" s="322" t="s">
        <v>1079</v>
      </c>
      <c r="C2801" s="322" t="s">
        <v>2017</v>
      </c>
      <c r="D2801" s="322" t="s">
        <v>8942</v>
      </c>
      <c r="E2801" s="412">
        <v>169458.01</v>
      </c>
      <c r="F2801" s="317" t="s">
        <v>3072</v>
      </c>
      <c r="G2801" s="316" t="s">
        <v>2156</v>
      </c>
      <c r="H2801" s="325" t="s">
        <v>8941</v>
      </c>
      <c r="I2801" s="325" t="s">
        <v>8940</v>
      </c>
      <c r="J2801" s="316"/>
    </row>
    <row r="2802" spans="1:10" s="333" customFormat="1" ht="24" x14ac:dyDescent="0.25">
      <c r="A2802" s="317" t="s">
        <v>8939</v>
      </c>
      <c r="B2802" s="322" t="s">
        <v>1079</v>
      </c>
      <c r="C2802" s="322" t="s">
        <v>2017</v>
      </c>
      <c r="D2802" s="322" t="s">
        <v>8938</v>
      </c>
      <c r="E2802" s="412">
        <v>524409.06000000006</v>
      </c>
      <c r="F2802" s="317" t="s">
        <v>8937</v>
      </c>
      <c r="G2802" s="316" t="s">
        <v>2156</v>
      </c>
      <c r="H2802" s="325" t="s">
        <v>8936</v>
      </c>
      <c r="I2802" s="325" t="s">
        <v>8935</v>
      </c>
      <c r="J2802" s="316"/>
    </row>
    <row r="2803" spans="1:10" s="333" customFormat="1" ht="24" x14ac:dyDescent="0.25">
      <c r="A2803" s="317" t="s">
        <v>8934</v>
      </c>
      <c r="B2803" s="322" t="s">
        <v>2018</v>
      </c>
      <c r="C2803" s="322" t="s">
        <v>2017</v>
      </c>
      <c r="D2803" s="322">
        <v>238</v>
      </c>
      <c r="E2803" s="412">
        <v>29380</v>
      </c>
      <c r="F2803" s="317" t="s">
        <v>8933</v>
      </c>
      <c r="G2803" s="316" t="s">
        <v>125</v>
      </c>
      <c r="H2803" s="325">
        <v>44275</v>
      </c>
      <c r="I2803" s="325">
        <v>44302</v>
      </c>
      <c r="J2803" s="316"/>
    </row>
    <row r="2804" spans="1:10" s="333" customFormat="1" ht="24" x14ac:dyDescent="0.25">
      <c r="A2804" s="317" t="s">
        <v>8932</v>
      </c>
      <c r="B2804" s="322" t="s">
        <v>2018</v>
      </c>
      <c r="C2804" s="322" t="s">
        <v>2017</v>
      </c>
      <c r="D2804" s="322">
        <v>750</v>
      </c>
      <c r="E2804" s="412">
        <v>22800</v>
      </c>
      <c r="F2804" s="317" t="s">
        <v>2034</v>
      </c>
      <c r="G2804" s="316" t="s">
        <v>125</v>
      </c>
      <c r="H2804" s="325">
        <v>44277</v>
      </c>
      <c r="I2804" s="325">
        <v>44469</v>
      </c>
      <c r="J2804" s="316"/>
    </row>
    <row r="2805" spans="1:10" s="333" customFormat="1" ht="24" x14ac:dyDescent="0.25">
      <c r="A2805" s="317" t="s">
        <v>8931</v>
      </c>
      <c r="B2805" s="322" t="s">
        <v>2018</v>
      </c>
      <c r="C2805" s="322" t="s">
        <v>2017</v>
      </c>
      <c r="D2805" s="322">
        <v>751</v>
      </c>
      <c r="E2805" s="412">
        <v>22800</v>
      </c>
      <c r="F2805" s="317" t="s">
        <v>2036</v>
      </c>
      <c r="G2805" s="316" t="s">
        <v>125</v>
      </c>
      <c r="H2805" s="325">
        <v>44277</v>
      </c>
      <c r="I2805" s="325">
        <v>44459</v>
      </c>
      <c r="J2805" s="316"/>
    </row>
    <row r="2806" spans="1:10" s="333" customFormat="1" x14ac:dyDescent="0.25">
      <c r="A2806" s="317" t="s">
        <v>8930</v>
      </c>
      <c r="B2806" s="322" t="s">
        <v>2018</v>
      </c>
      <c r="C2806" s="322" t="s">
        <v>2017</v>
      </c>
      <c r="D2806" s="322">
        <v>258</v>
      </c>
      <c r="E2806" s="412">
        <v>25000</v>
      </c>
      <c r="F2806" s="317" t="s">
        <v>8929</v>
      </c>
      <c r="G2806" s="316" t="s">
        <v>125</v>
      </c>
      <c r="H2806" s="325">
        <v>44278</v>
      </c>
      <c r="I2806" s="325">
        <v>44309</v>
      </c>
      <c r="J2806" s="316"/>
    </row>
    <row r="2807" spans="1:10" s="333" customFormat="1" ht="24" x14ac:dyDescent="0.25">
      <c r="A2807" s="317" t="s">
        <v>8928</v>
      </c>
      <c r="B2807" s="322" t="s">
        <v>2018</v>
      </c>
      <c r="C2807" s="322" t="s">
        <v>2017</v>
      </c>
      <c r="D2807" s="322">
        <v>757</v>
      </c>
      <c r="E2807" s="412">
        <v>24000</v>
      </c>
      <c r="F2807" s="317" t="s">
        <v>8927</v>
      </c>
      <c r="G2807" s="316" t="s">
        <v>125</v>
      </c>
      <c r="H2807" s="325">
        <v>44278</v>
      </c>
      <c r="I2807" s="325">
        <v>44459</v>
      </c>
      <c r="J2807" s="316"/>
    </row>
    <row r="2808" spans="1:10" s="333" customFormat="1" ht="24" x14ac:dyDescent="0.25">
      <c r="A2808" s="317" t="s">
        <v>8926</v>
      </c>
      <c r="B2808" s="322" t="s">
        <v>2018</v>
      </c>
      <c r="C2808" s="322" t="s">
        <v>2017</v>
      </c>
      <c r="D2808" s="322">
        <v>761</v>
      </c>
      <c r="E2808" s="412">
        <v>27000</v>
      </c>
      <c r="F2808" s="317" t="s">
        <v>8925</v>
      </c>
      <c r="G2808" s="316" t="s">
        <v>125</v>
      </c>
      <c r="H2808" s="325">
        <v>44278</v>
      </c>
      <c r="I2808" s="325">
        <v>44455</v>
      </c>
      <c r="J2808" s="316"/>
    </row>
    <row r="2809" spans="1:10" s="333" customFormat="1" ht="36" x14ac:dyDescent="0.25">
      <c r="A2809" s="317" t="s">
        <v>8924</v>
      </c>
      <c r="B2809" s="322" t="s">
        <v>2018</v>
      </c>
      <c r="C2809" s="322" t="s">
        <v>2017</v>
      </c>
      <c r="D2809" s="322">
        <v>250</v>
      </c>
      <c r="E2809" s="412">
        <v>25000</v>
      </c>
      <c r="F2809" s="317" t="s">
        <v>2632</v>
      </c>
      <c r="G2809" s="316" t="s">
        <v>125</v>
      </c>
      <c r="H2809" s="325">
        <v>44277</v>
      </c>
      <c r="I2809" s="325">
        <v>44375</v>
      </c>
      <c r="J2809" s="316"/>
    </row>
    <row r="2810" spans="1:10" s="333" customFormat="1" ht="24" x14ac:dyDescent="0.25">
      <c r="A2810" s="317" t="s">
        <v>8923</v>
      </c>
      <c r="B2810" s="322" t="s">
        <v>2018</v>
      </c>
      <c r="C2810" s="322" t="s">
        <v>2017</v>
      </c>
      <c r="D2810" s="322">
        <v>247</v>
      </c>
      <c r="E2810" s="412">
        <v>18248</v>
      </c>
      <c r="F2810" s="317" t="s">
        <v>8784</v>
      </c>
      <c r="G2810" s="316" t="s">
        <v>125</v>
      </c>
      <c r="H2810" s="325">
        <v>44277</v>
      </c>
      <c r="I2810" s="325">
        <v>44299</v>
      </c>
      <c r="J2810" s="316"/>
    </row>
    <row r="2811" spans="1:10" s="333" customFormat="1" ht="24" x14ac:dyDescent="0.25">
      <c r="A2811" s="317" t="s">
        <v>8922</v>
      </c>
      <c r="B2811" s="322" t="s">
        <v>2018</v>
      </c>
      <c r="C2811" s="322" t="s">
        <v>2017</v>
      </c>
      <c r="D2811" s="322">
        <v>763</v>
      </c>
      <c r="E2811" s="412">
        <v>34500</v>
      </c>
      <c r="F2811" s="317" t="s">
        <v>8921</v>
      </c>
      <c r="G2811" s="316" t="s">
        <v>125</v>
      </c>
      <c r="H2811" s="325">
        <v>44278</v>
      </c>
      <c r="I2811" s="325">
        <v>44336</v>
      </c>
      <c r="J2811" s="316"/>
    </row>
    <row r="2812" spans="1:10" s="333" customFormat="1" ht="36" x14ac:dyDescent="0.25">
      <c r="A2812" s="317" t="s">
        <v>8920</v>
      </c>
      <c r="B2812" s="322" t="s">
        <v>2018</v>
      </c>
      <c r="C2812" s="322" t="s">
        <v>2017</v>
      </c>
      <c r="D2812" s="322">
        <v>256</v>
      </c>
      <c r="E2812" s="412">
        <v>26400</v>
      </c>
      <c r="F2812" s="317" t="s">
        <v>2632</v>
      </c>
      <c r="G2812" s="316" t="s">
        <v>125</v>
      </c>
      <c r="H2812" s="325">
        <v>44278</v>
      </c>
      <c r="I2812" s="325">
        <v>44375</v>
      </c>
      <c r="J2812" s="316"/>
    </row>
    <row r="2813" spans="1:10" s="333" customFormat="1" x14ac:dyDescent="0.25">
      <c r="A2813" s="317" t="s">
        <v>8919</v>
      </c>
      <c r="B2813" s="322" t="s">
        <v>1079</v>
      </c>
      <c r="C2813" s="322" t="s">
        <v>2017</v>
      </c>
      <c r="D2813" s="322" t="s">
        <v>8918</v>
      </c>
      <c r="E2813" s="412">
        <v>83000</v>
      </c>
      <c r="F2813" s="317" t="s">
        <v>8578</v>
      </c>
      <c r="G2813" s="316" t="s">
        <v>2156</v>
      </c>
      <c r="H2813" s="325" t="s">
        <v>8917</v>
      </c>
      <c r="I2813" s="325" t="s">
        <v>8916</v>
      </c>
      <c r="J2813" s="316"/>
    </row>
    <row r="2814" spans="1:10" s="333" customFormat="1" ht="24" x14ac:dyDescent="0.25">
      <c r="A2814" s="317" t="s">
        <v>8915</v>
      </c>
      <c r="B2814" s="322" t="s">
        <v>2835</v>
      </c>
      <c r="C2814" s="322" t="s">
        <v>2017</v>
      </c>
      <c r="D2814" s="322" t="s">
        <v>8511</v>
      </c>
      <c r="E2814" s="412">
        <v>66399.78</v>
      </c>
      <c r="F2814" s="317" t="s">
        <v>2834</v>
      </c>
      <c r="G2814" s="316" t="s">
        <v>2156</v>
      </c>
      <c r="H2814" s="325" t="s">
        <v>8914</v>
      </c>
      <c r="I2814" s="325" t="s">
        <v>8913</v>
      </c>
      <c r="J2814" s="316"/>
    </row>
    <row r="2815" spans="1:10" s="333" customFormat="1" ht="24" x14ac:dyDescent="0.25">
      <c r="A2815" s="317" t="s">
        <v>8912</v>
      </c>
      <c r="B2815" s="322" t="s">
        <v>2018</v>
      </c>
      <c r="C2815" s="322" t="s">
        <v>2017</v>
      </c>
      <c r="D2815" s="322">
        <v>253</v>
      </c>
      <c r="E2815" s="412">
        <v>30795.45</v>
      </c>
      <c r="F2815" s="317" t="s">
        <v>8771</v>
      </c>
      <c r="G2815" s="316" t="s">
        <v>125</v>
      </c>
      <c r="H2815" s="325">
        <v>44278</v>
      </c>
      <c r="I2815" s="325">
        <v>44298</v>
      </c>
      <c r="J2815" s="316"/>
    </row>
    <row r="2816" spans="1:10" s="333" customFormat="1" ht="24" x14ac:dyDescent="0.25">
      <c r="A2816" s="317" t="s">
        <v>8911</v>
      </c>
      <c r="B2816" s="322" t="s">
        <v>2018</v>
      </c>
      <c r="C2816" s="322" t="s">
        <v>2017</v>
      </c>
      <c r="D2816" s="322">
        <v>254</v>
      </c>
      <c r="E2816" s="412">
        <v>35194.68</v>
      </c>
      <c r="F2816" s="317" t="s">
        <v>2735</v>
      </c>
      <c r="G2816" s="316" t="s">
        <v>125</v>
      </c>
      <c r="H2816" s="325">
        <v>44278</v>
      </c>
      <c r="I2816" s="325">
        <v>44285</v>
      </c>
      <c r="J2816" s="316"/>
    </row>
    <row r="2817" spans="1:10" s="333" customFormat="1" ht="24" x14ac:dyDescent="0.25">
      <c r="A2817" s="317" t="s">
        <v>8910</v>
      </c>
      <c r="B2817" s="322" t="s">
        <v>2018</v>
      </c>
      <c r="C2817" s="322" t="s">
        <v>2017</v>
      </c>
      <c r="D2817" s="322">
        <v>255</v>
      </c>
      <c r="E2817" s="412">
        <v>20900</v>
      </c>
      <c r="F2817" s="317" t="s">
        <v>2491</v>
      </c>
      <c r="G2817" s="316" t="s">
        <v>125</v>
      </c>
      <c r="H2817" s="325">
        <v>44278</v>
      </c>
      <c r="I2817" s="325">
        <v>44298</v>
      </c>
      <c r="J2817" s="316"/>
    </row>
    <row r="2818" spans="1:10" s="333" customFormat="1" ht="24" x14ac:dyDescent="0.25">
      <c r="A2818" s="317" t="s">
        <v>8909</v>
      </c>
      <c r="B2818" s="322" t="s">
        <v>1079</v>
      </c>
      <c r="C2818" s="322" t="s">
        <v>2017</v>
      </c>
      <c r="D2818" s="322" t="s">
        <v>8908</v>
      </c>
      <c r="E2818" s="412">
        <v>163033.35</v>
      </c>
      <c r="F2818" s="317" t="s">
        <v>2182</v>
      </c>
      <c r="G2818" s="316" t="s">
        <v>2156</v>
      </c>
      <c r="H2818" s="325" t="s">
        <v>2181</v>
      </c>
      <c r="I2818" s="325" t="s">
        <v>2180</v>
      </c>
      <c r="J2818" s="316"/>
    </row>
    <row r="2819" spans="1:10" s="333" customFormat="1" ht="24" x14ac:dyDescent="0.25">
      <c r="A2819" s="317" t="s">
        <v>8907</v>
      </c>
      <c r="B2819" s="322" t="s">
        <v>2018</v>
      </c>
      <c r="C2819" s="322" t="s">
        <v>2017</v>
      </c>
      <c r="D2819" s="322">
        <v>783</v>
      </c>
      <c r="E2819" s="412">
        <v>34000</v>
      </c>
      <c r="F2819" s="317" t="s">
        <v>2812</v>
      </c>
      <c r="G2819" s="316" t="s">
        <v>125</v>
      </c>
      <c r="H2819" s="325">
        <v>44280</v>
      </c>
      <c r="I2819" s="325">
        <v>44557</v>
      </c>
      <c r="J2819" s="316"/>
    </row>
    <row r="2820" spans="1:10" s="333" customFormat="1" ht="24" x14ac:dyDescent="0.25">
      <c r="A2820" s="317" t="s">
        <v>8906</v>
      </c>
      <c r="B2820" s="322" t="s">
        <v>2018</v>
      </c>
      <c r="C2820" s="322" t="s">
        <v>2017</v>
      </c>
      <c r="D2820" s="322">
        <v>778</v>
      </c>
      <c r="E2820" s="412">
        <v>28000</v>
      </c>
      <c r="F2820" s="317" t="s">
        <v>2752</v>
      </c>
      <c r="G2820" s="316" t="s">
        <v>125</v>
      </c>
      <c r="H2820" s="325">
        <v>44280</v>
      </c>
      <c r="I2820" s="325">
        <v>44557</v>
      </c>
      <c r="J2820" s="316"/>
    </row>
    <row r="2821" spans="1:10" s="333" customFormat="1" ht="24" x14ac:dyDescent="0.25">
      <c r="A2821" s="317" t="s">
        <v>8905</v>
      </c>
      <c r="B2821" s="322" t="s">
        <v>1079</v>
      </c>
      <c r="C2821" s="322" t="s">
        <v>2017</v>
      </c>
      <c r="D2821" s="322" t="s">
        <v>8904</v>
      </c>
      <c r="E2821" s="412">
        <v>220454.54</v>
      </c>
      <c r="F2821" s="317" t="s">
        <v>3072</v>
      </c>
      <c r="G2821" s="316" t="s">
        <v>2156</v>
      </c>
      <c r="H2821" s="325" t="s">
        <v>8864</v>
      </c>
      <c r="I2821" s="325" t="s">
        <v>8903</v>
      </c>
      <c r="J2821" s="316"/>
    </row>
    <row r="2822" spans="1:10" s="333" customFormat="1" ht="24" x14ac:dyDescent="0.25">
      <c r="A2822" s="317" t="s">
        <v>8902</v>
      </c>
      <c r="B2822" s="322" t="s">
        <v>2018</v>
      </c>
      <c r="C2822" s="322" t="s">
        <v>2017</v>
      </c>
      <c r="D2822" s="322">
        <v>793</v>
      </c>
      <c r="E2822" s="412">
        <v>27000</v>
      </c>
      <c r="F2822" s="317" t="s">
        <v>2176</v>
      </c>
      <c r="G2822" s="316" t="s">
        <v>125</v>
      </c>
      <c r="H2822" s="325">
        <v>44281</v>
      </c>
      <c r="I2822" s="325">
        <v>44364</v>
      </c>
      <c r="J2822" s="316"/>
    </row>
    <row r="2823" spans="1:10" s="333" customFormat="1" ht="24" x14ac:dyDescent="0.25">
      <c r="A2823" s="317" t="s">
        <v>8901</v>
      </c>
      <c r="B2823" s="322" t="s">
        <v>2018</v>
      </c>
      <c r="C2823" s="322" t="s">
        <v>2017</v>
      </c>
      <c r="D2823" s="322">
        <v>801</v>
      </c>
      <c r="E2823" s="412">
        <v>34861</v>
      </c>
      <c r="F2823" s="317" t="s">
        <v>2567</v>
      </c>
      <c r="G2823" s="316" t="s">
        <v>125</v>
      </c>
      <c r="H2823" s="325">
        <v>44281</v>
      </c>
      <c r="I2823" s="325">
        <v>44316</v>
      </c>
      <c r="J2823" s="316"/>
    </row>
    <row r="2824" spans="1:10" s="333" customFormat="1" ht="24" x14ac:dyDescent="0.25">
      <c r="A2824" s="317" t="s">
        <v>8900</v>
      </c>
      <c r="B2824" s="322" t="s">
        <v>2018</v>
      </c>
      <c r="C2824" s="322" t="s">
        <v>2017</v>
      </c>
      <c r="D2824" s="322">
        <v>802</v>
      </c>
      <c r="E2824" s="412">
        <v>32000</v>
      </c>
      <c r="F2824" s="317" t="s">
        <v>8899</v>
      </c>
      <c r="G2824" s="316" t="s">
        <v>125</v>
      </c>
      <c r="H2824" s="325">
        <v>44281</v>
      </c>
      <c r="I2824" s="325">
        <v>44311</v>
      </c>
      <c r="J2824" s="316"/>
    </row>
    <row r="2825" spans="1:10" s="333" customFormat="1" ht="24" x14ac:dyDescent="0.25">
      <c r="A2825" s="317" t="s">
        <v>8898</v>
      </c>
      <c r="B2825" s="322" t="s">
        <v>2018</v>
      </c>
      <c r="C2825" s="322" t="s">
        <v>2017</v>
      </c>
      <c r="D2825" s="322">
        <v>293</v>
      </c>
      <c r="E2825" s="412">
        <v>25118</v>
      </c>
      <c r="F2825" s="317" t="s">
        <v>2912</v>
      </c>
      <c r="G2825" s="316" t="s">
        <v>125</v>
      </c>
      <c r="H2825" s="325">
        <v>44281</v>
      </c>
      <c r="I2825" s="325">
        <v>44295</v>
      </c>
      <c r="J2825" s="316"/>
    </row>
    <row r="2826" spans="1:10" s="333" customFormat="1" ht="24" x14ac:dyDescent="0.25">
      <c r="A2826" s="317" t="s">
        <v>8897</v>
      </c>
      <c r="B2826" s="322" t="s">
        <v>2018</v>
      </c>
      <c r="C2826" s="322" t="s">
        <v>2017</v>
      </c>
      <c r="D2826" s="322">
        <v>807</v>
      </c>
      <c r="E2826" s="412">
        <v>30000</v>
      </c>
      <c r="F2826" s="317" t="s">
        <v>8896</v>
      </c>
      <c r="G2826" s="316" t="s">
        <v>125</v>
      </c>
      <c r="H2826" s="325">
        <v>44283</v>
      </c>
      <c r="I2826" s="325">
        <v>44435</v>
      </c>
      <c r="J2826" s="316"/>
    </row>
    <row r="2827" spans="1:10" s="333" customFormat="1" ht="24" x14ac:dyDescent="0.25">
      <c r="A2827" s="317" t="s">
        <v>8895</v>
      </c>
      <c r="B2827" s="322" t="s">
        <v>2018</v>
      </c>
      <c r="C2827" s="322" t="s">
        <v>2017</v>
      </c>
      <c r="D2827" s="322">
        <v>306</v>
      </c>
      <c r="E2827" s="412">
        <v>34798.75</v>
      </c>
      <c r="F2827" s="317" t="s">
        <v>8894</v>
      </c>
      <c r="G2827" s="316" t="s">
        <v>125</v>
      </c>
      <c r="H2827" s="325">
        <v>44284</v>
      </c>
      <c r="I2827" s="325">
        <v>44336</v>
      </c>
      <c r="J2827" s="316"/>
    </row>
    <row r="2828" spans="1:10" s="333" customFormat="1" ht="24" x14ac:dyDescent="0.25">
      <c r="A2828" s="317" t="s">
        <v>8893</v>
      </c>
      <c r="B2828" s="322" t="s">
        <v>2018</v>
      </c>
      <c r="C2828" s="322" t="s">
        <v>2017</v>
      </c>
      <c r="D2828" s="322">
        <v>832</v>
      </c>
      <c r="E2828" s="412">
        <v>34896.61</v>
      </c>
      <c r="F2828" s="317" t="s">
        <v>8892</v>
      </c>
      <c r="G2828" s="316" t="s">
        <v>125</v>
      </c>
      <c r="H2828" s="325">
        <v>44285</v>
      </c>
      <c r="I2828" s="325">
        <v>44316</v>
      </c>
      <c r="J2828" s="316"/>
    </row>
    <row r="2829" spans="1:10" s="333" customFormat="1" ht="24" x14ac:dyDescent="0.25">
      <c r="A2829" s="317" t="s">
        <v>8891</v>
      </c>
      <c r="B2829" s="322" t="s">
        <v>2018</v>
      </c>
      <c r="C2829" s="322" t="s">
        <v>2017</v>
      </c>
      <c r="D2829" s="322">
        <v>840</v>
      </c>
      <c r="E2829" s="412">
        <v>31500</v>
      </c>
      <c r="F2829" s="317" t="s">
        <v>2263</v>
      </c>
      <c r="G2829" s="316" t="s">
        <v>125</v>
      </c>
      <c r="H2829" s="325">
        <v>44285</v>
      </c>
      <c r="I2829" s="325">
        <v>44496</v>
      </c>
      <c r="J2829" s="316"/>
    </row>
    <row r="2830" spans="1:10" s="333" customFormat="1" ht="24" x14ac:dyDescent="0.25">
      <c r="A2830" s="317" t="s">
        <v>8890</v>
      </c>
      <c r="B2830" s="322" t="s">
        <v>2018</v>
      </c>
      <c r="C2830" s="322" t="s">
        <v>2017</v>
      </c>
      <c r="D2830" s="322">
        <v>847</v>
      </c>
      <c r="E2830" s="412">
        <v>35150</v>
      </c>
      <c r="F2830" s="317" t="s">
        <v>2046</v>
      </c>
      <c r="G2830" s="316" t="s">
        <v>125</v>
      </c>
      <c r="H2830" s="325">
        <v>44289</v>
      </c>
      <c r="I2830" s="325">
        <v>44330</v>
      </c>
      <c r="J2830" s="316"/>
    </row>
    <row r="2831" spans="1:10" s="333" customFormat="1" ht="24" x14ac:dyDescent="0.25">
      <c r="A2831" s="317" t="s">
        <v>8889</v>
      </c>
      <c r="B2831" s="322" t="s">
        <v>2018</v>
      </c>
      <c r="C2831" s="322" t="s">
        <v>2017</v>
      </c>
      <c r="D2831" s="322">
        <v>844</v>
      </c>
      <c r="E2831" s="412">
        <v>27878.3</v>
      </c>
      <c r="F2831" s="317" t="s">
        <v>2044</v>
      </c>
      <c r="G2831" s="316" t="s">
        <v>125</v>
      </c>
      <c r="H2831" s="325">
        <v>44286</v>
      </c>
      <c r="I2831" s="325">
        <v>44287</v>
      </c>
      <c r="J2831" s="316"/>
    </row>
    <row r="2832" spans="1:10" s="333" customFormat="1" ht="24" x14ac:dyDescent="0.25">
      <c r="A2832" s="317" t="s">
        <v>8888</v>
      </c>
      <c r="B2832" s="322" t="s">
        <v>2018</v>
      </c>
      <c r="C2832" s="322" t="s">
        <v>2017</v>
      </c>
      <c r="D2832" s="322">
        <v>846</v>
      </c>
      <c r="E2832" s="412">
        <v>26200</v>
      </c>
      <c r="F2832" s="317" t="s">
        <v>8887</v>
      </c>
      <c r="G2832" s="316" t="s">
        <v>125</v>
      </c>
      <c r="H2832" s="325">
        <v>44289</v>
      </c>
      <c r="I2832" s="325">
        <v>44333</v>
      </c>
      <c r="J2832" s="316"/>
    </row>
    <row r="2833" spans="1:10" s="333" customFormat="1" ht="24" x14ac:dyDescent="0.25">
      <c r="A2833" s="317" t="s">
        <v>8886</v>
      </c>
      <c r="B2833" s="322" t="s">
        <v>2018</v>
      </c>
      <c r="C2833" s="322" t="s">
        <v>2017</v>
      </c>
      <c r="D2833" s="322">
        <v>850</v>
      </c>
      <c r="E2833" s="412">
        <v>34339.56</v>
      </c>
      <c r="F2833" s="317" t="s">
        <v>8885</v>
      </c>
      <c r="G2833" s="316" t="s">
        <v>125</v>
      </c>
      <c r="H2833" s="325">
        <v>44290</v>
      </c>
      <c r="I2833" s="325">
        <v>44336</v>
      </c>
      <c r="J2833" s="316"/>
    </row>
    <row r="2834" spans="1:10" s="333" customFormat="1" ht="24" x14ac:dyDescent="0.25">
      <c r="A2834" s="317" t="s">
        <v>8884</v>
      </c>
      <c r="B2834" s="322" t="s">
        <v>2018</v>
      </c>
      <c r="C2834" s="322" t="s">
        <v>2017</v>
      </c>
      <c r="D2834" s="322">
        <v>323</v>
      </c>
      <c r="E2834" s="412">
        <v>26280</v>
      </c>
      <c r="F2834" s="317" t="s">
        <v>2443</v>
      </c>
      <c r="G2834" s="316" t="s">
        <v>125</v>
      </c>
      <c r="H2834" s="325">
        <v>44290</v>
      </c>
      <c r="I2834" s="325">
        <v>44336</v>
      </c>
      <c r="J2834" s="316"/>
    </row>
    <row r="2835" spans="1:10" s="333" customFormat="1" ht="24" x14ac:dyDescent="0.25">
      <c r="A2835" s="317" t="s">
        <v>8883</v>
      </c>
      <c r="B2835" s="322" t="s">
        <v>2018</v>
      </c>
      <c r="C2835" s="322" t="s">
        <v>2017</v>
      </c>
      <c r="D2835" s="322">
        <v>325</v>
      </c>
      <c r="E2835" s="412">
        <v>19440</v>
      </c>
      <c r="F2835" s="317" t="s">
        <v>8865</v>
      </c>
      <c r="G2835" s="316" t="s">
        <v>125</v>
      </c>
      <c r="H2835" s="325">
        <v>44290</v>
      </c>
      <c r="I2835" s="325">
        <v>44336</v>
      </c>
      <c r="J2835" s="316"/>
    </row>
    <row r="2836" spans="1:10" s="333" customFormat="1" ht="24" x14ac:dyDescent="0.25">
      <c r="A2836" s="317" t="s">
        <v>8882</v>
      </c>
      <c r="B2836" s="322" t="s">
        <v>2018</v>
      </c>
      <c r="C2836" s="322" t="s">
        <v>2017</v>
      </c>
      <c r="D2836" s="322">
        <v>852</v>
      </c>
      <c r="E2836" s="412">
        <v>21251.5</v>
      </c>
      <c r="F2836" s="317" t="s">
        <v>3091</v>
      </c>
      <c r="G2836" s="316" t="s">
        <v>125</v>
      </c>
      <c r="H2836" s="325">
        <v>44291</v>
      </c>
      <c r="I2836" s="325">
        <v>44526</v>
      </c>
      <c r="J2836" s="316"/>
    </row>
    <row r="2837" spans="1:10" s="333" customFormat="1" ht="24" x14ac:dyDescent="0.25">
      <c r="A2837" s="317" t="s">
        <v>8881</v>
      </c>
      <c r="B2837" s="322" t="s">
        <v>2018</v>
      </c>
      <c r="C2837" s="322" t="s">
        <v>2017</v>
      </c>
      <c r="D2837" s="322">
        <v>858</v>
      </c>
      <c r="E2837" s="412">
        <v>31500</v>
      </c>
      <c r="F2837" s="317" t="s">
        <v>2370</v>
      </c>
      <c r="G2837" s="316" t="s">
        <v>125</v>
      </c>
      <c r="H2837" s="325">
        <v>44292</v>
      </c>
      <c r="I2837" s="325">
        <v>44495</v>
      </c>
      <c r="J2837" s="316"/>
    </row>
    <row r="2838" spans="1:10" s="333" customFormat="1" ht="24" x14ac:dyDescent="0.25">
      <c r="A2838" s="317" t="s">
        <v>8880</v>
      </c>
      <c r="B2838" s="322" t="s">
        <v>1079</v>
      </c>
      <c r="C2838" s="322" t="s">
        <v>2017</v>
      </c>
      <c r="D2838" s="322" t="s">
        <v>8879</v>
      </c>
      <c r="E2838" s="412">
        <v>60000</v>
      </c>
      <c r="F2838" s="317" t="s">
        <v>2054</v>
      </c>
      <c r="G2838" s="316" t="s">
        <v>2156</v>
      </c>
      <c r="H2838" s="325" t="s">
        <v>3142</v>
      </c>
      <c r="I2838" s="325" t="s">
        <v>3141</v>
      </c>
      <c r="J2838" s="316"/>
    </row>
    <row r="2839" spans="1:10" s="333" customFormat="1" ht="24" x14ac:dyDescent="0.25">
      <c r="A2839" s="317" t="s">
        <v>8878</v>
      </c>
      <c r="B2839" s="322" t="s">
        <v>2018</v>
      </c>
      <c r="C2839" s="322" t="s">
        <v>2017</v>
      </c>
      <c r="D2839" s="322">
        <v>874</v>
      </c>
      <c r="E2839" s="412">
        <v>26180</v>
      </c>
      <c r="F2839" s="317" t="s">
        <v>8877</v>
      </c>
      <c r="G2839" s="316" t="s">
        <v>125</v>
      </c>
      <c r="H2839" s="325">
        <v>44294</v>
      </c>
      <c r="I2839" s="325">
        <v>44544</v>
      </c>
      <c r="J2839" s="316"/>
    </row>
    <row r="2840" spans="1:10" s="333" customFormat="1" ht="24" x14ac:dyDescent="0.25">
      <c r="A2840" s="317" t="s">
        <v>8876</v>
      </c>
      <c r="B2840" s="322" t="s">
        <v>2018</v>
      </c>
      <c r="C2840" s="322" t="s">
        <v>2017</v>
      </c>
      <c r="D2840" s="322">
        <v>873</v>
      </c>
      <c r="E2840" s="412">
        <v>24000</v>
      </c>
      <c r="F2840" s="317" t="s">
        <v>8875</v>
      </c>
      <c r="G2840" s="316" t="s">
        <v>125</v>
      </c>
      <c r="H2840" s="325">
        <v>44294</v>
      </c>
      <c r="I2840" s="325">
        <v>44469</v>
      </c>
      <c r="J2840" s="316"/>
    </row>
    <row r="2841" spans="1:10" s="333" customFormat="1" ht="36" x14ac:dyDescent="0.25">
      <c r="A2841" s="317" t="s">
        <v>8874</v>
      </c>
      <c r="B2841" s="322" t="s">
        <v>2018</v>
      </c>
      <c r="C2841" s="322" t="s">
        <v>2017</v>
      </c>
      <c r="D2841" s="322">
        <v>344</v>
      </c>
      <c r="E2841" s="412">
        <v>32550</v>
      </c>
      <c r="F2841" s="317" t="s">
        <v>8873</v>
      </c>
      <c r="G2841" s="316" t="s">
        <v>125</v>
      </c>
      <c r="H2841" s="325">
        <v>44293</v>
      </c>
      <c r="I2841" s="325">
        <v>44304</v>
      </c>
      <c r="J2841" s="316"/>
    </row>
    <row r="2842" spans="1:10" s="333" customFormat="1" ht="24" x14ac:dyDescent="0.25">
      <c r="A2842" s="317" t="s">
        <v>8872</v>
      </c>
      <c r="B2842" s="322" t="s">
        <v>2158</v>
      </c>
      <c r="C2842" s="322" t="s">
        <v>2017</v>
      </c>
      <c r="D2842" s="322">
        <v>383</v>
      </c>
      <c r="E2842" s="412">
        <v>140145.06</v>
      </c>
      <c r="F2842" s="317" t="s">
        <v>8871</v>
      </c>
      <c r="G2842" s="316" t="s">
        <v>2156</v>
      </c>
      <c r="H2842" s="325">
        <v>44302</v>
      </c>
      <c r="I2842" s="325">
        <v>44333</v>
      </c>
      <c r="J2842" s="316"/>
    </row>
    <row r="2843" spans="1:10" s="333" customFormat="1" ht="24" x14ac:dyDescent="0.25">
      <c r="A2843" s="317" t="s">
        <v>8870</v>
      </c>
      <c r="B2843" s="322" t="s">
        <v>2158</v>
      </c>
      <c r="C2843" s="322" t="s">
        <v>2017</v>
      </c>
      <c r="D2843" s="322">
        <v>384</v>
      </c>
      <c r="E2843" s="412">
        <v>33125.199999999997</v>
      </c>
      <c r="F2843" s="317" t="s">
        <v>8532</v>
      </c>
      <c r="G2843" s="316" t="s">
        <v>2156</v>
      </c>
      <c r="H2843" s="325">
        <v>44302</v>
      </c>
      <c r="I2843" s="325">
        <v>44315</v>
      </c>
      <c r="J2843" s="316"/>
    </row>
    <row r="2844" spans="1:10" s="333" customFormat="1" ht="24" x14ac:dyDescent="0.25">
      <c r="A2844" s="317" t="s">
        <v>8869</v>
      </c>
      <c r="B2844" s="322" t="s">
        <v>2018</v>
      </c>
      <c r="C2844" s="322" t="s">
        <v>2017</v>
      </c>
      <c r="D2844" s="322">
        <v>870</v>
      </c>
      <c r="E2844" s="412">
        <v>24500</v>
      </c>
      <c r="F2844" s="317" t="s">
        <v>2386</v>
      </c>
      <c r="G2844" s="316" t="s">
        <v>125</v>
      </c>
      <c r="H2844" s="325">
        <v>44293</v>
      </c>
      <c r="I2844" s="325">
        <v>44544</v>
      </c>
      <c r="J2844" s="316"/>
    </row>
    <row r="2845" spans="1:10" s="333" customFormat="1" ht="24" x14ac:dyDescent="0.25">
      <c r="A2845" s="317" t="s">
        <v>8868</v>
      </c>
      <c r="B2845" s="322" t="s">
        <v>2018</v>
      </c>
      <c r="C2845" s="322" t="s">
        <v>2017</v>
      </c>
      <c r="D2845" s="322">
        <v>938</v>
      </c>
      <c r="E2845" s="412">
        <v>24500</v>
      </c>
      <c r="F2845" s="317" t="s">
        <v>2382</v>
      </c>
      <c r="G2845" s="316" t="s">
        <v>125</v>
      </c>
      <c r="H2845" s="325">
        <v>44305</v>
      </c>
      <c r="I2845" s="325">
        <v>44544</v>
      </c>
      <c r="J2845" s="316"/>
    </row>
    <row r="2846" spans="1:10" s="333" customFormat="1" x14ac:dyDescent="0.25">
      <c r="A2846" s="317" t="s">
        <v>8867</v>
      </c>
      <c r="B2846" s="322" t="s">
        <v>1079</v>
      </c>
      <c r="C2846" s="322" t="s">
        <v>2017</v>
      </c>
      <c r="D2846" s="322" t="s">
        <v>8866</v>
      </c>
      <c r="E2846" s="412">
        <v>64800</v>
      </c>
      <c r="F2846" s="317" t="s">
        <v>8865</v>
      </c>
      <c r="G2846" s="316" t="s">
        <v>2156</v>
      </c>
      <c r="H2846" s="325" t="s">
        <v>8864</v>
      </c>
      <c r="I2846" s="325" t="s">
        <v>8863</v>
      </c>
      <c r="J2846" s="316"/>
    </row>
    <row r="2847" spans="1:10" s="333" customFormat="1" x14ac:dyDescent="0.25">
      <c r="A2847" s="317" t="s">
        <v>8867</v>
      </c>
      <c r="B2847" s="322" t="s">
        <v>1079</v>
      </c>
      <c r="C2847" s="322" t="s">
        <v>2017</v>
      </c>
      <c r="D2847" s="322" t="s">
        <v>8866</v>
      </c>
      <c r="E2847" s="412">
        <v>136080</v>
      </c>
      <c r="F2847" s="317" t="s">
        <v>8865</v>
      </c>
      <c r="G2847" s="316" t="s">
        <v>2156</v>
      </c>
      <c r="H2847" s="325" t="s">
        <v>8864</v>
      </c>
      <c r="I2847" s="325" t="s">
        <v>8863</v>
      </c>
      <c r="J2847" s="316"/>
    </row>
    <row r="2848" spans="1:10" s="333" customFormat="1" ht="24" x14ac:dyDescent="0.25">
      <c r="A2848" s="317" t="s">
        <v>8862</v>
      </c>
      <c r="B2848" s="322" t="s">
        <v>2018</v>
      </c>
      <c r="C2848" s="322" t="s">
        <v>2017</v>
      </c>
      <c r="D2848" s="322">
        <v>882</v>
      </c>
      <c r="E2848" s="412">
        <v>30010</v>
      </c>
      <c r="F2848" s="317" t="s">
        <v>8861</v>
      </c>
      <c r="G2848" s="316" t="s">
        <v>125</v>
      </c>
      <c r="H2848" s="325">
        <v>44295</v>
      </c>
      <c r="I2848" s="325">
        <v>44342</v>
      </c>
      <c r="J2848" s="316"/>
    </row>
    <row r="2849" spans="1:10" s="333" customFormat="1" ht="24" x14ac:dyDescent="0.25">
      <c r="A2849" s="317" t="s">
        <v>8860</v>
      </c>
      <c r="B2849" s="322" t="s">
        <v>2018</v>
      </c>
      <c r="C2849" s="322" t="s">
        <v>2017</v>
      </c>
      <c r="D2849" s="322">
        <v>369</v>
      </c>
      <c r="E2849" s="412">
        <v>29797.95</v>
      </c>
      <c r="F2849" s="317" t="s">
        <v>8859</v>
      </c>
      <c r="G2849" s="316" t="s">
        <v>125</v>
      </c>
      <c r="H2849" s="325">
        <v>44299</v>
      </c>
      <c r="I2849" s="325">
        <v>44341</v>
      </c>
      <c r="J2849" s="316"/>
    </row>
    <row r="2850" spans="1:10" s="333" customFormat="1" ht="24" x14ac:dyDescent="0.25">
      <c r="A2850" s="317" t="s">
        <v>8858</v>
      </c>
      <c r="B2850" s="322" t="s">
        <v>2018</v>
      </c>
      <c r="C2850" s="322" t="s">
        <v>2017</v>
      </c>
      <c r="D2850" s="322">
        <v>372</v>
      </c>
      <c r="E2850" s="412">
        <v>29210</v>
      </c>
      <c r="F2850" s="317" t="s">
        <v>8857</v>
      </c>
      <c r="G2850" s="316" t="s">
        <v>125</v>
      </c>
      <c r="H2850" s="325">
        <v>44299</v>
      </c>
      <c r="I2850" s="325">
        <v>44337</v>
      </c>
      <c r="J2850" s="316"/>
    </row>
    <row r="2851" spans="1:10" s="333" customFormat="1" ht="24" x14ac:dyDescent="0.25">
      <c r="A2851" s="317" t="s">
        <v>8856</v>
      </c>
      <c r="B2851" s="322" t="s">
        <v>2018</v>
      </c>
      <c r="C2851" s="322" t="s">
        <v>2017</v>
      </c>
      <c r="D2851" s="322">
        <v>893</v>
      </c>
      <c r="E2851" s="412">
        <v>22000</v>
      </c>
      <c r="F2851" s="317" t="s">
        <v>2249</v>
      </c>
      <c r="G2851" s="316" t="s">
        <v>125</v>
      </c>
      <c r="H2851" s="325">
        <v>44300</v>
      </c>
      <c r="I2851" s="325">
        <v>44427</v>
      </c>
      <c r="J2851" s="316"/>
    </row>
    <row r="2852" spans="1:10" s="333" customFormat="1" ht="24" x14ac:dyDescent="0.25">
      <c r="A2852" s="317" t="s">
        <v>8855</v>
      </c>
      <c r="B2852" s="322" t="s">
        <v>2018</v>
      </c>
      <c r="C2852" s="322" t="s">
        <v>2017</v>
      </c>
      <c r="D2852" s="322">
        <v>889</v>
      </c>
      <c r="E2852" s="412">
        <v>28000</v>
      </c>
      <c r="F2852" s="317" t="s">
        <v>3122</v>
      </c>
      <c r="G2852" s="316" t="s">
        <v>125</v>
      </c>
      <c r="H2852" s="325">
        <v>44299</v>
      </c>
      <c r="I2852" s="325">
        <v>44344</v>
      </c>
      <c r="J2852" s="316"/>
    </row>
    <row r="2853" spans="1:10" s="333" customFormat="1" ht="24" x14ac:dyDescent="0.25">
      <c r="A2853" s="317" t="s">
        <v>8854</v>
      </c>
      <c r="B2853" s="322" t="s">
        <v>2018</v>
      </c>
      <c r="C2853" s="322" t="s">
        <v>2017</v>
      </c>
      <c r="D2853" s="322">
        <v>375</v>
      </c>
      <c r="E2853" s="412">
        <v>24900</v>
      </c>
      <c r="F2853" s="317" t="s">
        <v>2491</v>
      </c>
      <c r="G2853" s="316" t="s">
        <v>125</v>
      </c>
      <c r="H2853" s="325">
        <v>44300</v>
      </c>
      <c r="I2853" s="325">
        <v>44315</v>
      </c>
      <c r="J2853" s="316"/>
    </row>
    <row r="2854" spans="1:10" s="333" customFormat="1" ht="24" x14ac:dyDescent="0.25">
      <c r="A2854" s="317" t="s">
        <v>8853</v>
      </c>
      <c r="B2854" s="322" t="s">
        <v>2018</v>
      </c>
      <c r="C2854" s="322" t="s">
        <v>2017</v>
      </c>
      <c r="D2854" s="322">
        <v>899</v>
      </c>
      <c r="E2854" s="412">
        <v>19950</v>
      </c>
      <c r="F2854" s="317" t="s">
        <v>2558</v>
      </c>
      <c r="G2854" s="316" t="s">
        <v>125</v>
      </c>
      <c r="H2854" s="325">
        <v>44301</v>
      </c>
      <c r="I2854" s="325">
        <v>44344</v>
      </c>
      <c r="J2854" s="316"/>
    </row>
    <row r="2855" spans="1:10" s="333" customFormat="1" ht="24" x14ac:dyDescent="0.25">
      <c r="A2855" s="317" t="s">
        <v>8852</v>
      </c>
      <c r="B2855" s="322" t="s">
        <v>2018</v>
      </c>
      <c r="C2855" s="322" t="s">
        <v>2017</v>
      </c>
      <c r="D2855" s="322">
        <v>917</v>
      </c>
      <c r="E2855" s="412">
        <v>20000</v>
      </c>
      <c r="F2855" s="317" t="s">
        <v>3054</v>
      </c>
      <c r="G2855" s="316" t="s">
        <v>125</v>
      </c>
      <c r="H2855" s="325">
        <v>44301</v>
      </c>
      <c r="I2855" s="325">
        <v>44523</v>
      </c>
      <c r="J2855" s="316"/>
    </row>
    <row r="2856" spans="1:10" s="333" customFormat="1" x14ac:dyDescent="0.25">
      <c r="A2856" s="317" t="s">
        <v>8851</v>
      </c>
      <c r="B2856" s="322" t="s">
        <v>2018</v>
      </c>
      <c r="C2856" s="322" t="s">
        <v>2017</v>
      </c>
      <c r="D2856" s="322">
        <v>913</v>
      </c>
      <c r="E2856" s="412">
        <v>31500</v>
      </c>
      <c r="F2856" s="317" t="s">
        <v>3134</v>
      </c>
      <c r="G2856" s="316" t="s">
        <v>125</v>
      </c>
      <c r="H2856" s="325">
        <v>44301</v>
      </c>
      <c r="I2856" s="325">
        <v>44497</v>
      </c>
      <c r="J2856" s="316"/>
    </row>
    <row r="2857" spans="1:10" s="333" customFormat="1" x14ac:dyDescent="0.25">
      <c r="A2857" s="317" t="s">
        <v>8850</v>
      </c>
      <c r="B2857" s="322" t="s">
        <v>2018</v>
      </c>
      <c r="C2857" s="322" t="s">
        <v>2017</v>
      </c>
      <c r="D2857" s="322">
        <v>927</v>
      </c>
      <c r="E2857" s="412">
        <v>32000</v>
      </c>
      <c r="F2857" s="317" t="s">
        <v>8849</v>
      </c>
      <c r="G2857" s="316" t="s">
        <v>125</v>
      </c>
      <c r="H2857" s="325">
        <v>44302</v>
      </c>
      <c r="I2857" s="325">
        <v>44523</v>
      </c>
      <c r="J2857" s="316"/>
    </row>
    <row r="2858" spans="1:10" s="333" customFormat="1" ht="24" x14ac:dyDescent="0.25">
      <c r="A2858" s="317" t="s">
        <v>8848</v>
      </c>
      <c r="B2858" s="322" t="s">
        <v>2018</v>
      </c>
      <c r="C2858" s="322" t="s">
        <v>2017</v>
      </c>
      <c r="D2858" s="322">
        <v>919</v>
      </c>
      <c r="E2858" s="412">
        <v>32000</v>
      </c>
      <c r="F2858" s="317" t="s">
        <v>2166</v>
      </c>
      <c r="G2858" s="316" t="s">
        <v>125</v>
      </c>
      <c r="H2858" s="325">
        <v>44302</v>
      </c>
      <c r="I2858" s="325">
        <v>44398</v>
      </c>
      <c r="J2858" s="316"/>
    </row>
    <row r="2859" spans="1:10" s="333" customFormat="1" ht="24" x14ac:dyDescent="0.25">
      <c r="A2859" s="317" t="s">
        <v>8847</v>
      </c>
      <c r="B2859" s="322" t="s">
        <v>2018</v>
      </c>
      <c r="C2859" s="322" t="s">
        <v>2017</v>
      </c>
      <c r="D2859" s="322">
        <v>923</v>
      </c>
      <c r="E2859" s="412">
        <v>35189.440000000002</v>
      </c>
      <c r="F2859" s="317" t="s">
        <v>8846</v>
      </c>
      <c r="G2859" s="316" t="s">
        <v>125</v>
      </c>
      <c r="H2859" s="325">
        <v>44302</v>
      </c>
      <c r="I2859" s="325">
        <v>44337</v>
      </c>
      <c r="J2859" s="316"/>
    </row>
    <row r="2860" spans="1:10" s="333" customFormat="1" ht="24" x14ac:dyDescent="0.25">
      <c r="A2860" s="317" t="s">
        <v>8845</v>
      </c>
      <c r="B2860" s="322" t="s">
        <v>2018</v>
      </c>
      <c r="C2860" s="322" t="s">
        <v>2017</v>
      </c>
      <c r="D2860" s="322">
        <v>926</v>
      </c>
      <c r="E2860" s="412">
        <v>27000</v>
      </c>
      <c r="F2860" s="317" t="s">
        <v>8844</v>
      </c>
      <c r="G2860" s="316" t="s">
        <v>125</v>
      </c>
      <c r="H2860" s="325">
        <v>44302</v>
      </c>
      <c r="I2860" s="325">
        <v>44489</v>
      </c>
      <c r="J2860" s="316"/>
    </row>
    <row r="2861" spans="1:10" s="333" customFormat="1" ht="24" x14ac:dyDescent="0.25">
      <c r="A2861" s="317" t="s">
        <v>8843</v>
      </c>
      <c r="B2861" s="322" t="s">
        <v>2018</v>
      </c>
      <c r="C2861" s="322" t="s">
        <v>2017</v>
      </c>
      <c r="D2861" s="322">
        <v>924</v>
      </c>
      <c r="E2861" s="412">
        <v>34059.120000000003</v>
      </c>
      <c r="F2861" s="317" t="s">
        <v>2518</v>
      </c>
      <c r="G2861" s="316" t="s">
        <v>125</v>
      </c>
      <c r="H2861" s="325">
        <v>44302</v>
      </c>
      <c r="I2861" s="325">
        <v>44337</v>
      </c>
      <c r="J2861" s="316"/>
    </row>
    <row r="2862" spans="1:10" s="333" customFormat="1" ht="24" x14ac:dyDescent="0.25">
      <c r="A2862" s="317" t="s">
        <v>8842</v>
      </c>
      <c r="B2862" s="322" t="s">
        <v>2018</v>
      </c>
      <c r="C2862" s="322" t="s">
        <v>2017</v>
      </c>
      <c r="D2862" s="322">
        <v>934</v>
      </c>
      <c r="E2862" s="412">
        <v>20200</v>
      </c>
      <c r="F2862" s="317" t="s">
        <v>2357</v>
      </c>
      <c r="G2862" s="316" t="s">
        <v>125</v>
      </c>
      <c r="H2862" s="325">
        <v>44305</v>
      </c>
      <c r="I2862" s="325">
        <v>44384</v>
      </c>
      <c r="J2862" s="316"/>
    </row>
    <row r="2863" spans="1:10" s="333" customFormat="1" ht="36" x14ac:dyDescent="0.25">
      <c r="A2863" s="317" t="s">
        <v>8841</v>
      </c>
      <c r="B2863" s="322" t="s">
        <v>2018</v>
      </c>
      <c r="C2863" s="322" t="s">
        <v>2017</v>
      </c>
      <c r="D2863" s="322">
        <v>391</v>
      </c>
      <c r="E2863" s="412">
        <v>26701</v>
      </c>
      <c r="F2863" s="317" t="s">
        <v>8840</v>
      </c>
      <c r="G2863" s="316" t="s">
        <v>125</v>
      </c>
      <c r="H2863" s="325">
        <v>44305</v>
      </c>
      <c r="I2863" s="325">
        <v>44330</v>
      </c>
      <c r="J2863" s="316"/>
    </row>
    <row r="2864" spans="1:10" s="333" customFormat="1" ht="24" x14ac:dyDescent="0.25">
      <c r="A2864" s="317" t="s">
        <v>8839</v>
      </c>
      <c r="B2864" s="322" t="s">
        <v>2018</v>
      </c>
      <c r="C2864" s="322" t="s">
        <v>2017</v>
      </c>
      <c r="D2864" s="322">
        <v>939</v>
      </c>
      <c r="E2864" s="412">
        <v>30700</v>
      </c>
      <c r="F2864" s="317" t="s">
        <v>2197</v>
      </c>
      <c r="G2864" s="316" t="s">
        <v>125</v>
      </c>
      <c r="H2864" s="325">
        <v>44305</v>
      </c>
      <c r="I2864" s="325">
        <v>44315</v>
      </c>
      <c r="J2864" s="316"/>
    </row>
    <row r="2865" spans="1:10" s="333" customFormat="1" ht="24" x14ac:dyDescent="0.25">
      <c r="A2865" s="317" t="s">
        <v>8838</v>
      </c>
      <c r="B2865" s="322" t="s">
        <v>2018</v>
      </c>
      <c r="C2865" s="322" t="s">
        <v>2017</v>
      </c>
      <c r="D2865" s="322">
        <v>390</v>
      </c>
      <c r="E2865" s="412">
        <v>19560</v>
      </c>
      <c r="F2865" s="317" t="s">
        <v>8482</v>
      </c>
      <c r="G2865" s="316" t="s">
        <v>125</v>
      </c>
      <c r="H2865" s="325">
        <v>44305</v>
      </c>
      <c r="I2865" s="325">
        <v>44315</v>
      </c>
      <c r="J2865" s="316"/>
    </row>
    <row r="2866" spans="1:10" s="333" customFormat="1" ht="36" x14ac:dyDescent="0.25">
      <c r="A2866" s="317" t="s">
        <v>8837</v>
      </c>
      <c r="B2866" s="322" t="s">
        <v>2018</v>
      </c>
      <c r="C2866" s="322" t="s">
        <v>2017</v>
      </c>
      <c r="D2866" s="322">
        <v>945</v>
      </c>
      <c r="E2866" s="412">
        <v>35190.019999999997</v>
      </c>
      <c r="F2866" s="317" t="s">
        <v>2276</v>
      </c>
      <c r="G2866" s="316" t="s">
        <v>125</v>
      </c>
      <c r="H2866" s="325">
        <v>44306</v>
      </c>
      <c r="I2866" s="325">
        <v>44337</v>
      </c>
      <c r="J2866" s="316"/>
    </row>
    <row r="2867" spans="1:10" s="333" customFormat="1" ht="36" x14ac:dyDescent="0.25">
      <c r="A2867" s="317" t="s">
        <v>8836</v>
      </c>
      <c r="B2867" s="322" t="s">
        <v>2018</v>
      </c>
      <c r="C2867" s="322" t="s">
        <v>2017</v>
      </c>
      <c r="D2867" s="322">
        <v>393</v>
      </c>
      <c r="E2867" s="412">
        <v>32298</v>
      </c>
      <c r="F2867" s="317" t="s">
        <v>2589</v>
      </c>
      <c r="G2867" s="316" t="s">
        <v>125</v>
      </c>
      <c r="H2867" s="325">
        <v>44306</v>
      </c>
      <c r="I2867" s="325">
        <v>44344</v>
      </c>
      <c r="J2867" s="316"/>
    </row>
    <row r="2868" spans="1:10" s="333" customFormat="1" ht="24" x14ac:dyDescent="0.25">
      <c r="A2868" s="317" t="s">
        <v>8835</v>
      </c>
      <c r="B2868" s="322" t="s">
        <v>2018</v>
      </c>
      <c r="C2868" s="322" t="s">
        <v>2017</v>
      </c>
      <c r="D2868" s="322">
        <v>960</v>
      </c>
      <c r="E2868" s="412">
        <v>27000</v>
      </c>
      <c r="F2868" s="317" t="s">
        <v>8834</v>
      </c>
      <c r="G2868" s="316" t="s">
        <v>125</v>
      </c>
      <c r="H2868" s="325">
        <v>44307</v>
      </c>
      <c r="I2868" s="325">
        <v>44475</v>
      </c>
      <c r="J2868" s="316"/>
    </row>
    <row r="2869" spans="1:10" s="333" customFormat="1" ht="24" x14ac:dyDescent="0.25">
      <c r="A2869" s="317" t="s">
        <v>8833</v>
      </c>
      <c r="B2869" s="322" t="s">
        <v>2018</v>
      </c>
      <c r="C2869" s="322" t="s">
        <v>2017</v>
      </c>
      <c r="D2869" s="322">
        <v>975</v>
      </c>
      <c r="E2869" s="412">
        <v>34600</v>
      </c>
      <c r="F2869" s="317" t="s">
        <v>8832</v>
      </c>
      <c r="G2869" s="316" t="s">
        <v>125</v>
      </c>
      <c r="H2869" s="325">
        <v>44307</v>
      </c>
      <c r="I2869" s="325">
        <v>44377</v>
      </c>
      <c r="J2869" s="316"/>
    </row>
    <row r="2870" spans="1:10" s="333" customFormat="1" ht="24" x14ac:dyDescent="0.25">
      <c r="A2870" s="317" t="s">
        <v>8831</v>
      </c>
      <c r="B2870" s="322" t="s">
        <v>2018</v>
      </c>
      <c r="C2870" s="322" t="s">
        <v>2017</v>
      </c>
      <c r="D2870" s="322">
        <v>977</v>
      </c>
      <c r="E2870" s="412">
        <v>24000</v>
      </c>
      <c r="F2870" s="317" t="s">
        <v>8547</v>
      </c>
      <c r="G2870" s="316" t="s">
        <v>125</v>
      </c>
      <c r="H2870" s="325">
        <v>44308</v>
      </c>
      <c r="I2870" s="325">
        <v>44383</v>
      </c>
      <c r="J2870" s="316"/>
    </row>
    <row r="2871" spans="1:10" s="333" customFormat="1" ht="24" x14ac:dyDescent="0.25">
      <c r="A2871" s="317" t="s">
        <v>8830</v>
      </c>
      <c r="B2871" s="322" t="s">
        <v>2018</v>
      </c>
      <c r="C2871" s="322" t="s">
        <v>2017</v>
      </c>
      <c r="D2871" s="322">
        <v>979</v>
      </c>
      <c r="E2871" s="412">
        <v>34826.370000000003</v>
      </c>
      <c r="F2871" s="317" t="s">
        <v>2567</v>
      </c>
      <c r="G2871" s="316" t="s">
        <v>125</v>
      </c>
      <c r="H2871" s="325">
        <v>44308</v>
      </c>
      <c r="I2871" s="325">
        <v>44375</v>
      </c>
      <c r="J2871" s="316"/>
    </row>
    <row r="2872" spans="1:10" s="333" customFormat="1" ht="24" x14ac:dyDescent="0.25">
      <c r="A2872" s="317" t="s">
        <v>8829</v>
      </c>
      <c r="B2872" s="322" t="s">
        <v>2018</v>
      </c>
      <c r="C2872" s="322" t="s">
        <v>2017</v>
      </c>
      <c r="D2872" s="322">
        <v>397</v>
      </c>
      <c r="E2872" s="412">
        <v>35194.68</v>
      </c>
      <c r="F2872" s="317" t="s">
        <v>2735</v>
      </c>
      <c r="G2872" s="316" t="s">
        <v>125</v>
      </c>
      <c r="H2872" s="325">
        <v>44309</v>
      </c>
      <c r="I2872" s="325">
        <v>44315</v>
      </c>
      <c r="J2872" s="316"/>
    </row>
    <row r="2873" spans="1:10" s="333" customFormat="1" ht="24" x14ac:dyDescent="0.25">
      <c r="A2873" s="317" t="s">
        <v>8828</v>
      </c>
      <c r="B2873" s="322" t="s">
        <v>2018</v>
      </c>
      <c r="C2873" s="322" t="s">
        <v>2017</v>
      </c>
      <c r="D2873" s="322">
        <v>398</v>
      </c>
      <c r="E2873" s="412">
        <v>28000</v>
      </c>
      <c r="F2873" s="317" t="s">
        <v>2491</v>
      </c>
      <c r="G2873" s="316" t="s">
        <v>125</v>
      </c>
      <c r="H2873" s="325">
        <v>44309</v>
      </c>
      <c r="I2873" s="325">
        <v>44315</v>
      </c>
      <c r="J2873" s="316"/>
    </row>
    <row r="2874" spans="1:10" s="333" customFormat="1" ht="24" x14ac:dyDescent="0.25">
      <c r="A2874" s="317" t="s">
        <v>8827</v>
      </c>
      <c r="B2874" s="322" t="s">
        <v>2018</v>
      </c>
      <c r="C2874" s="322" t="s">
        <v>2017</v>
      </c>
      <c r="D2874" s="322">
        <v>988</v>
      </c>
      <c r="E2874" s="412">
        <v>34960</v>
      </c>
      <c r="F2874" s="317" t="s">
        <v>8745</v>
      </c>
      <c r="G2874" s="316" t="s">
        <v>125</v>
      </c>
      <c r="H2874" s="325">
        <v>44309</v>
      </c>
      <c r="I2874" s="325">
        <v>44347</v>
      </c>
      <c r="J2874" s="316"/>
    </row>
    <row r="2875" spans="1:10" s="333" customFormat="1" ht="24" x14ac:dyDescent="0.25">
      <c r="A2875" s="317" t="s">
        <v>8826</v>
      </c>
      <c r="B2875" s="322" t="s">
        <v>2018</v>
      </c>
      <c r="C2875" s="322" t="s">
        <v>2017</v>
      </c>
      <c r="D2875" s="322">
        <v>401</v>
      </c>
      <c r="E2875" s="412">
        <v>18429.54</v>
      </c>
      <c r="F2875" s="317" t="s">
        <v>8825</v>
      </c>
      <c r="G2875" s="316" t="s">
        <v>125</v>
      </c>
      <c r="H2875" s="325">
        <v>44309</v>
      </c>
      <c r="I2875" s="325">
        <v>44334</v>
      </c>
      <c r="J2875" s="316"/>
    </row>
    <row r="2876" spans="1:10" s="333" customFormat="1" ht="24" x14ac:dyDescent="0.25">
      <c r="A2876" s="317" t="s">
        <v>8824</v>
      </c>
      <c r="B2876" s="322" t="s">
        <v>2018</v>
      </c>
      <c r="C2876" s="322" t="s">
        <v>2017</v>
      </c>
      <c r="D2876" s="322">
        <v>1001</v>
      </c>
      <c r="E2876" s="412">
        <v>23271.5</v>
      </c>
      <c r="F2876" s="317" t="s">
        <v>2044</v>
      </c>
      <c r="G2876" s="316" t="s">
        <v>125</v>
      </c>
      <c r="H2876" s="325">
        <v>44312</v>
      </c>
      <c r="I2876" s="325">
        <v>44316</v>
      </c>
      <c r="J2876" s="316"/>
    </row>
    <row r="2877" spans="1:10" s="333" customFormat="1" ht="24" x14ac:dyDescent="0.25">
      <c r="A2877" s="317" t="s">
        <v>8823</v>
      </c>
      <c r="B2877" s="322" t="s">
        <v>2018</v>
      </c>
      <c r="C2877" s="322" t="s">
        <v>2017</v>
      </c>
      <c r="D2877" s="322">
        <v>1002</v>
      </c>
      <c r="E2877" s="412">
        <v>32636.6</v>
      </c>
      <c r="F2877" s="317" t="s">
        <v>2042</v>
      </c>
      <c r="G2877" s="316" t="s">
        <v>125</v>
      </c>
      <c r="H2877" s="325">
        <v>44312</v>
      </c>
      <c r="I2877" s="325">
        <v>44316</v>
      </c>
      <c r="J2877" s="316"/>
    </row>
    <row r="2878" spans="1:10" s="333" customFormat="1" ht="36" x14ac:dyDescent="0.25">
      <c r="A2878" s="317" t="s">
        <v>8822</v>
      </c>
      <c r="B2878" s="322" t="s">
        <v>2018</v>
      </c>
      <c r="C2878" s="322" t="s">
        <v>2017</v>
      </c>
      <c r="D2878" s="322">
        <v>407</v>
      </c>
      <c r="E2878" s="412">
        <v>20337</v>
      </c>
      <c r="F2878" s="317" t="s">
        <v>8821</v>
      </c>
      <c r="G2878" s="316" t="s">
        <v>125</v>
      </c>
      <c r="H2878" s="325">
        <v>44313</v>
      </c>
      <c r="I2878" s="325">
        <v>44375</v>
      </c>
      <c r="J2878" s="316"/>
    </row>
    <row r="2879" spans="1:10" s="333" customFormat="1" ht="24" x14ac:dyDescent="0.25">
      <c r="A2879" s="317" t="s">
        <v>8820</v>
      </c>
      <c r="B2879" s="322" t="s">
        <v>2018</v>
      </c>
      <c r="C2879" s="322" t="s">
        <v>2017</v>
      </c>
      <c r="D2879" s="322">
        <v>413</v>
      </c>
      <c r="E2879" s="412">
        <v>27500</v>
      </c>
      <c r="F2879" s="317" t="s">
        <v>2914</v>
      </c>
      <c r="G2879" s="316" t="s">
        <v>125</v>
      </c>
      <c r="H2879" s="325">
        <v>44315</v>
      </c>
      <c r="I2879" s="325">
        <v>44357</v>
      </c>
      <c r="J2879" s="316"/>
    </row>
    <row r="2880" spans="1:10" s="333" customFormat="1" ht="24" x14ac:dyDescent="0.25">
      <c r="A2880" s="317" t="s">
        <v>8819</v>
      </c>
      <c r="B2880" s="322" t="s">
        <v>2018</v>
      </c>
      <c r="C2880" s="322" t="s">
        <v>2017</v>
      </c>
      <c r="D2880" s="322">
        <v>414</v>
      </c>
      <c r="E2880" s="412">
        <v>18484</v>
      </c>
      <c r="F2880" s="317" t="s">
        <v>8818</v>
      </c>
      <c r="G2880" s="316" t="s">
        <v>125</v>
      </c>
      <c r="H2880" s="325">
        <v>44316</v>
      </c>
      <c r="I2880" s="325">
        <v>44347</v>
      </c>
      <c r="J2880" s="316"/>
    </row>
    <row r="2881" spans="1:10" s="333" customFormat="1" ht="24" x14ac:dyDescent="0.25">
      <c r="A2881" s="317" t="s">
        <v>8817</v>
      </c>
      <c r="B2881" s="322" t="s">
        <v>1079</v>
      </c>
      <c r="C2881" s="322" t="s">
        <v>2017</v>
      </c>
      <c r="D2881" s="322" t="s">
        <v>8509</v>
      </c>
      <c r="E2881" s="412">
        <v>66000</v>
      </c>
      <c r="F2881" s="317" t="s">
        <v>2713</v>
      </c>
      <c r="G2881" s="316" t="s">
        <v>2156</v>
      </c>
      <c r="H2881" s="325" t="s">
        <v>8816</v>
      </c>
      <c r="I2881" s="325" t="s">
        <v>8815</v>
      </c>
      <c r="J2881" s="316"/>
    </row>
    <row r="2882" spans="1:10" s="333" customFormat="1" ht="24" x14ac:dyDescent="0.25">
      <c r="A2882" s="317" t="s">
        <v>8814</v>
      </c>
      <c r="B2882" s="322" t="s">
        <v>2018</v>
      </c>
      <c r="C2882" s="322" t="s">
        <v>2017</v>
      </c>
      <c r="D2882" s="322">
        <v>422</v>
      </c>
      <c r="E2882" s="412">
        <v>34280</v>
      </c>
      <c r="F2882" s="317" t="s">
        <v>2934</v>
      </c>
      <c r="G2882" s="316" t="s">
        <v>125</v>
      </c>
      <c r="H2882" s="325">
        <v>44322</v>
      </c>
      <c r="I2882" s="325">
        <v>44332</v>
      </c>
      <c r="J2882" s="316"/>
    </row>
    <row r="2883" spans="1:10" s="333" customFormat="1" ht="24" x14ac:dyDescent="0.25">
      <c r="A2883" s="317" t="s">
        <v>8813</v>
      </c>
      <c r="B2883" s="322" t="s">
        <v>2018</v>
      </c>
      <c r="C2883" s="322" t="s">
        <v>2017</v>
      </c>
      <c r="D2883" s="322">
        <v>1051</v>
      </c>
      <c r="E2883" s="412">
        <v>24000</v>
      </c>
      <c r="F2883" s="317" t="s">
        <v>8812</v>
      </c>
      <c r="G2883" s="316" t="s">
        <v>125</v>
      </c>
      <c r="H2883" s="325">
        <v>44322</v>
      </c>
      <c r="I2883" s="325">
        <v>44402</v>
      </c>
      <c r="J2883" s="316"/>
    </row>
    <row r="2884" spans="1:10" s="333" customFormat="1" ht="24" x14ac:dyDescent="0.25">
      <c r="A2884" s="317" t="s">
        <v>8811</v>
      </c>
      <c r="B2884" s="322" t="s">
        <v>2018</v>
      </c>
      <c r="C2884" s="322" t="s">
        <v>2017</v>
      </c>
      <c r="D2884" s="322">
        <v>1064</v>
      </c>
      <c r="E2884" s="412">
        <v>32000</v>
      </c>
      <c r="F2884" s="317" t="s">
        <v>2028</v>
      </c>
      <c r="G2884" s="316" t="s">
        <v>125</v>
      </c>
      <c r="H2884" s="325">
        <v>44323</v>
      </c>
      <c r="I2884" s="325">
        <v>44440</v>
      </c>
      <c r="J2884" s="316"/>
    </row>
    <row r="2885" spans="1:10" s="333" customFormat="1" ht="24" x14ac:dyDescent="0.25">
      <c r="A2885" s="317" t="s">
        <v>8810</v>
      </c>
      <c r="B2885" s="322" t="s">
        <v>1079</v>
      </c>
      <c r="C2885" s="322" t="s">
        <v>2017</v>
      </c>
      <c r="D2885" s="322" t="s">
        <v>8809</v>
      </c>
      <c r="E2885" s="412">
        <v>53214.8</v>
      </c>
      <c r="F2885" s="317" t="s">
        <v>2984</v>
      </c>
      <c r="G2885" s="316" t="s">
        <v>2156</v>
      </c>
      <c r="H2885" s="325" t="s">
        <v>8808</v>
      </c>
      <c r="I2885" s="325" t="s">
        <v>2652</v>
      </c>
      <c r="J2885" s="316"/>
    </row>
    <row r="2886" spans="1:10" s="333" customFormat="1" ht="24" x14ac:dyDescent="0.25">
      <c r="A2886" s="317" t="s">
        <v>8807</v>
      </c>
      <c r="B2886" s="322" t="s">
        <v>2018</v>
      </c>
      <c r="C2886" s="322" t="s">
        <v>2017</v>
      </c>
      <c r="D2886" s="322">
        <v>1079</v>
      </c>
      <c r="E2886" s="412">
        <v>35071.93</v>
      </c>
      <c r="F2886" s="317" t="s">
        <v>3072</v>
      </c>
      <c r="G2886" s="316" t="s">
        <v>125</v>
      </c>
      <c r="H2886" s="325">
        <v>44326</v>
      </c>
      <c r="I2886" s="325">
        <v>44375</v>
      </c>
      <c r="J2886" s="316"/>
    </row>
    <row r="2887" spans="1:10" s="333" customFormat="1" ht="24" x14ac:dyDescent="0.25">
      <c r="A2887" s="317" t="s">
        <v>8806</v>
      </c>
      <c r="B2887" s="322" t="s">
        <v>2018</v>
      </c>
      <c r="C2887" s="322" t="s">
        <v>2017</v>
      </c>
      <c r="D2887" s="322">
        <v>1089</v>
      </c>
      <c r="E2887" s="412">
        <v>25500</v>
      </c>
      <c r="F2887" s="317" t="s">
        <v>2309</v>
      </c>
      <c r="G2887" s="316" t="s">
        <v>125</v>
      </c>
      <c r="H2887" s="325">
        <v>44326</v>
      </c>
      <c r="I2887" s="325">
        <v>44400</v>
      </c>
      <c r="J2887" s="316"/>
    </row>
    <row r="2888" spans="1:10" s="333" customFormat="1" ht="24" x14ac:dyDescent="0.25">
      <c r="A2888" s="317" t="s">
        <v>8805</v>
      </c>
      <c r="B2888" s="322" t="s">
        <v>2018</v>
      </c>
      <c r="C2888" s="322" t="s">
        <v>2017</v>
      </c>
      <c r="D2888" s="322">
        <v>1099</v>
      </c>
      <c r="E2888" s="412">
        <v>32000</v>
      </c>
      <c r="F2888" s="317" t="s">
        <v>2480</v>
      </c>
      <c r="G2888" s="316" t="s">
        <v>125</v>
      </c>
      <c r="H2888" s="325">
        <v>44328</v>
      </c>
      <c r="I2888" s="325">
        <v>44432</v>
      </c>
      <c r="J2888" s="316"/>
    </row>
    <row r="2889" spans="1:10" s="333" customFormat="1" ht="24" x14ac:dyDescent="0.25">
      <c r="A2889" s="317" t="s">
        <v>8804</v>
      </c>
      <c r="B2889" s="322" t="s">
        <v>2018</v>
      </c>
      <c r="C2889" s="322" t="s">
        <v>2017</v>
      </c>
      <c r="D2889" s="322">
        <v>1100</v>
      </c>
      <c r="E2889" s="412">
        <v>32000</v>
      </c>
      <c r="F2889" s="317" t="s">
        <v>2478</v>
      </c>
      <c r="G2889" s="316" t="s">
        <v>125</v>
      </c>
      <c r="H2889" s="325">
        <v>44328</v>
      </c>
      <c r="I2889" s="325">
        <v>44433</v>
      </c>
      <c r="J2889" s="316"/>
    </row>
    <row r="2890" spans="1:10" s="333" customFormat="1" ht="24" x14ac:dyDescent="0.25">
      <c r="A2890" s="317" t="s">
        <v>8803</v>
      </c>
      <c r="B2890" s="322" t="s">
        <v>2018</v>
      </c>
      <c r="C2890" s="322" t="s">
        <v>2017</v>
      </c>
      <c r="D2890" s="322">
        <v>1101</v>
      </c>
      <c r="E2890" s="412">
        <v>24000</v>
      </c>
      <c r="F2890" s="317" t="s">
        <v>2293</v>
      </c>
      <c r="G2890" s="316" t="s">
        <v>125</v>
      </c>
      <c r="H2890" s="325">
        <v>44328</v>
      </c>
      <c r="I2890" s="325">
        <v>44544</v>
      </c>
      <c r="J2890" s="316"/>
    </row>
    <row r="2891" spans="1:10" s="333" customFormat="1" ht="24" x14ac:dyDescent="0.25">
      <c r="A2891" s="317" t="s">
        <v>8802</v>
      </c>
      <c r="B2891" s="322" t="s">
        <v>2018</v>
      </c>
      <c r="C2891" s="322" t="s">
        <v>2017</v>
      </c>
      <c r="D2891" s="322">
        <v>431</v>
      </c>
      <c r="E2891" s="412">
        <v>20000</v>
      </c>
      <c r="F2891" s="317" t="s">
        <v>2910</v>
      </c>
      <c r="G2891" s="316" t="s">
        <v>125</v>
      </c>
      <c r="H2891" s="325">
        <v>44328</v>
      </c>
      <c r="I2891" s="325">
        <v>44341</v>
      </c>
      <c r="J2891" s="316"/>
    </row>
    <row r="2892" spans="1:10" s="333" customFormat="1" ht="36" x14ac:dyDescent="0.25">
      <c r="A2892" s="317" t="s">
        <v>8801</v>
      </c>
      <c r="B2892" s="322" t="s">
        <v>2018</v>
      </c>
      <c r="C2892" s="322" t="s">
        <v>2017</v>
      </c>
      <c r="D2892" s="322">
        <v>1105</v>
      </c>
      <c r="E2892" s="412">
        <v>24000</v>
      </c>
      <c r="F2892" s="317" t="s">
        <v>8800</v>
      </c>
      <c r="G2892" s="316" t="s">
        <v>125</v>
      </c>
      <c r="H2892" s="325">
        <v>44328</v>
      </c>
      <c r="I2892" s="325">
        <v>44544</v>
      </c>
      <c r="J2892" s="316"/>
    </row>
    <row r="2893" spans="1:10" s="333" customFormat="1" ht="36" x14ac:dyDescent="0.25">
      <c r="A2893" s="317" t="s">
        <v>8799</v>
      </c>
      <c r="B2893" s="322" t="s">
        <v>2018</v>
      </c>
      <c r="C2893" s="322" t="s">
        <v>2017</v>
      </c>
      <c r="D2893" s="322">
        <v>1118</v>
      </c>
      <c r="E2893" s="412">
        <v>28000</v>
      </c>
      <c r="F2893" s="317" t="s">
        <v>8798</v>
      </c>
      <c r="G2893" s="316" t="s">
        <v>125</v>
      </c>
      <c r="H2893" s="325">
        <v>44328</v>
      </c>
      <c r="I2893" s="325">
        <v>44524</v>
      </c>
      <c r="J2893" s="316"/>
    </row>
    <row r="2894" spans="1:10" s="333" customFormat="1" ht="24" x14ac:dyDescent="0.25">
      <c r="A2894" s="317" t="s">
        <v>8797</v>
      </c>
      <c r="B2894" s="322" t="s">
        <v>1079</v>
      </c>
      <c r="C2894" s="322" t="s">
        <v>2017</v>
      </c>
      <c r="D2894" s="322" t="s">
        <v>8796</v>
      </c>
      <c r="E2894" s="412">
        <v>96890</v>
      </c>
      <c r="F2894" s="317" t="s">
        <v>8795</v>
      </c>
      <c r="G2894" s="316" t="s">
        <v>2156</v>
      </c>
      <c r="H2894" s="325" t="s">
        <v>8794</v>
      </c>
      <c r="I2894" s="325" t="s">
        <v>8793</v>
      </c>
      <c r="J2894" s="316"/>
    </row>
    <row r="2895" spans="1:10" s="333" customFormat="1" ht="24" x14ac:dyDescent="0.25">
      <c r="A2895" s="317" t="s">
        <v>8792</v>
      </c>
      <c r="B2895" s="322" t="s">
        <v>2018</v>
      </c>
      <c r="C2895" s="322" t="s">
        <v>2017</v>
      </c>
      <c r="D2895" s="322">
        <v>1132</v>
      </c>
      <c r="E2895" s="412">
        <v>20000</v>
      </c>
      <c r="F2895" s="317" t="s">
        <v>3136</v>
      </c>
      <c r="G2895" s="316" t="s">
        <v>125</v>
      </c>
      <c r="H2895" s="325">
        <v>44329</v>
      </c>
      <c r="I2895" s="325">
        <v>44441</v>
      </c>
      <c r="J2895" s="316"/>
    </row>
    <row r="2896" spans="1:10" s="333" customFormat="1" ht="24" x14ac:dyDescent="0.25">
      <c r="A2896" s="317" t="s">
        <v>8791</v>
      </c>
      <c r="B2896" s="322" t="s">
        <v>2018</v>
      </c>
      <c r="C2896" s="322" t="s">
        <v>2017</v>
      </c>
      <c r="D2896" s="322">
        <v>1129</v>
      </c>
      <c r="E2896" s="412">
        <v>27000</v>
      </c>
      <c r="F2896" s="317" t="s">
        <v>2330</v>
      </c>
      <c r="G2896" s="316" t="s">
        <v>125</v>
      </c>
      <c r="H2896" s="325">
        <v>44329</v>
      </c>
      <c r="I2896" s="325">
        <v>44490</v>
      </c>
      <c r="J2896" s="316"/>
    </row>
    <row r="2897" spans="1:10" s="333" customFormat="1" ht="24" x14ac:dyDescent="0.25">
      <c r="A2897" s="317" t="s">
        <v>8790</v>
      </c>
      <c r="B2897" s="322" t="s">
        <v>2018</v>
      </c>
      <c r="C2897" s="322" t="s">
        <v>2017</v>
      </c>
      <c r="D2897" s="322">
        <v>1139</v>
      </c>
      <c r="E2897" s="412">
        <v>35000</v>
      </c>
      <c r="F2897" s="317" t="s">
        <v>2140</v>
      </c>
      <c r="G2897" s="316" t="s">
        <v>125</v>
      </c>
      <c r="H2897" s="325">
        <v>44329</v>
      </c>
      <c r="I2897" s="325">
        <v>44468</v>
      </c>
      <c r="J2897" s="316"/>
    </row>
    <row r="2898" spans="1:10" s="333" customFormat="1" ht="24" x14ac:dyDescent="0.25">
      <c r="A2898" s="317" t="s">
        <v>8789</v>
      </c>
      <c r="B2898" s="322" t="s">
        <v>2018</v>
      </c>
      <c r="C2898" s="322" t="s">
        <v>2017</v>
      </c>
      <c r="D2898" s="322">
        <v>1136</v>
      </c>
      <c r="E2898" s="412">
        <v>20000</v>
      </c>
      <c r="F2898" s="317" t="s">
        <v>3127</v>
      </c>
      <c r="G2898" s="316" t="s">
        <v>125</v>
      </c>
      <c r="H2898" s="325">
        <v>44329</v>
      </c>
      <c r="I2898" s="325">
        <v>44466</v>
      </c>
      <c r="J2898" s="316"/>
    </row>
    <row r="2899" spans="1:10" s="333" customFormat="1" ht="24" x14ac:dyDescent="0.25">
      <c r="A2899" s="317" t="s">
        <v>8788</v>
      </c>
      <c r="B2899" s="322" t="s">
        <v>2018</v>
      </c>
      <c r="C2899" s="322" t="s">
        <v>2017</v>
      </c>
      <c r="D2899" s="322">
        <v>1138</v>
      </c>
      <c r="E2899" s="412">
        <v>32000</v>
      </c>
      <c r="F2899" s="317" t="s">
        <v>2253</v>
      </c>
      <c r="G2899" s="316" t="s">
        <v>125</v>
      </c>
      <c r="H2899" s="325">
        <v>44329</v>
      </c>
      <c r="I2899" s="325">
        <v>44433</v>
      </c>
      <c r="J2899" s="316"/>
    </row>
    <row r="2900" spans="1:10" s="333" customFormat="1" ht="24" x14ac:dyDescent="0.25">
      <c r="A2900" s="317" t="s">
        <v>8787</v>
      </c>
      <c r="B2900" s="322" t="s">
        <v>2018</v>
      </c>
      <c r="C2900" s="322" t="s">
        <v>2017</v>
      </c>
      <c r="D2900" s="322">
        <v>1149</v>
      </c>
      <c r="E2900" s="412">
        <v>35000</v>
      </c>
      <c r="F2900" s="317" t="s">
        <v>2136</v>
      </c>
      <c r="G2900" s="316" t="s">
        <v>125</v>
      </c>
      <c r="H2900" s="325">
        <v>44333</v>
      </c>
      <c r="I2900" s="325">
        <v>44466</v>
      </c>
      <c r="J2900" s="316"/>
    </row>
    <row r="2901" spans="1:10" s="333" customFormat="1" ht="36" x14ac:dyDescent="0.25">
      <c r="A2901" s="317" t="s">
        <v>8786</v>
      </c>
      <c r="B2901" s="322" t="s">
        <v>1079</v>
      </c>
      <c r="C2901" s="322" t="s">
        <v>2017</v>
      </c>
      <c r="D2901" s="322" t="s">
        <v>8516</v>
      </c>
      <c r="E2901" s="412">
        <v>784349.49</v>
      </c>
      <c r="F2901" s="317" t="s">
        <v>8515</v>
      </c>
      <c r="G2901" s="316" t="s">
        <v>2156</v>
      </c>
      <c r="H2901" s="325" t="s">
        <v>8514</v>
      </c>
      <c r="I2901" s="325" t="s">
        <v>8513</v>
      </c>
      <c r="J2901" s="316"/>
    </row>
    <row r="2902" spans="1:10" s="333" customFormat="1" ht="24" x14ac:dyDescent="0.25">
      <c r="A2902" s="317" t="s">
        <v>8785</v>
      </c>
      <c r="B2902" s="322" t="s">
        <v>2018</v>
      </c>
      <c r="C2902" s="322" t="s">
        <v>2017</v>
      </c>
      <c r="D2902" s="322">
        <v>439</v>
      </c>
      <c r="E2902" s="412">
        <v>21428</v>
      </c>
      <c r="F2902" s="317" t="s">
        <v>8784</v>
      </c>
      <c r="G2902" s="316" t="s">
        <v>125</v>
      </c>
      <c r="H2902" s="325">
        <v>44330</v>
      </c>
      <c r="I2902" s="325">
        <v>44343</v>
      </c>
      <c r="J2902" s="316"/>
    </row>
    <row r="2903" spans="1:10" s="333" customFormat="1" x14ac:dyDescent="0.25">
      <c r="A2903" s="317" t="s">
        <v>8783</v>
      </c>
      <c r="B2903" s="322" t="s">
        <v>2018</v>
      </c>
      <c r="C2903" s="322" t="s">
        <v>2017</v>
      </c>
      <c r="D2903" s="322">
        <v>485</v>
      </c>
      <c r="E2903" s="412">
        <v>33600</v>
      </c>
      <c r="F2903" s="317" t="s">
        <v>8578</v>
      </c>
      <c r="G2903" s="316" t="s">
        <v>125</v>
      </c>
      <c r="H2903" s="325">
        <v>44334</v>
      </c>
      <c r="I2903" s="325">
        <v>44446</v>
      </c>
      <c r="J2903" s="316"/>
    </row>
    <row r="2904" spans="1:10" s="333" customFormat="1" ht="24" x14ac:dyDescent="0.25">
      <c r="A2904" s="317" t="s">
        <v>8782</v>
      </c>
      <c r="B2904" s="322" t="s">
        <v>2018</v>
      </c>
      <c r="C2904" s="322" t="s">
        <v>2017</v>
      </c>
      <c r="D2904" s="322">
        <v>1153</v>
      </c>
      <c r="E2904" s="412">
        <v>21000</v>
      </c>
      <c r="F2904" s="317" t="s">
        <v>2291</v>
      </c>
      <c r="G2904" s="316" t="s">
        <v>125</v>
      </c>
      <c r="H2904" s="325">
        <v>44333</v>
      </c>
      <c r="I2904" s="325">
        <v>44420</v>
      </c>
      <c r="J2904" s="316"/>
    </row>
    <row r="2905" spans="1:10" s="333" customFormat="1" ht="24" x14ac:dyDescent="0.25">
      <c r="A2905" s="317" t="s">
        <v>8781</v>
      </c>
      <c r="B2905" s="322" t="s">
        <v>2018</v>
      </c>
      <c r="C2905" s="322" t="s">
        <v>2017</v>
      </c>
      <c r="D2905" s="322">
        <v>492</v>
      </c>
      <c r="E2905" s="412">
        <v>21960</v>
      </c>
      <c r="F2905" s="317" t="s">
        <v>2096</v>
      </c>
      <c r="G2905" s="316" t="s">
        <v>125</v>
      </c>
      <c r="H2905" s="325">
        <v>44334</v>
      </c>
      <c r="I2905" s="325">
        <v>44377</v>
      </c>
      <c r="J2905" s="316"/>
    </row>
    <row r="2906" spans="1:10" s="333" customFormat="1" ht="24" x14ac:dyDescent="0.25">
      <c r="A2906" s="317" t="s">
        <v>8780</v>
      </c>
      <c r="B2906" s="322" t="s">
        <v>2018</v>
      </c>
      <c r="C2906" s="322" t="s">
        <v>2017</v>
      </c>
      <c r="D2906" s="322">
        <v>1181</v>
      </c>
      <c r="E2906" s="412">
        <v>31219.42</v>
      </c>
      <c r="F2906" s="317" t="s">
        <v>8779</v>
      </c>
      <c r="G2906" s="316" t="s">
        <v>125</v>
      </c>
      <c r="H2906" s="325">
        <v>44336</v>
      </c>
      <c r="I2906" s="325">
        <v>44377</v>
      </c>
      <c r="J2906" s="316"/>
    </row>
    <row r="2907" spans="1:10" s="333" customFormat="1" ht="24" x14ac:dyDescent="0.25">
      <c r="A2907" s="317" t="s">
        <v>8778</v>
      </c>
      <c r="B2907" s="322" t="s">
        <v>2018</v>
      </c>
      <c r="C2907" s="322" t="s">
        <v>2017</v>
      </c>
      <c r="D2907" s="322">
        <v>1173</v>
      </c>
      <c r="E2907" s="412">
        <v>30000</v>
      </c>
      <c r="F2907" s="317" t="s">
        <v>2884</v>
      </c>
      <c r="G2907" s="316" t="s">
        <v>125</v>
      </c>
      <c r="H2907" s="325">
        <v>44335</v>
      </c>
      <c r="I2907" s="325">
        <v>44466</v>
      </c>
      <c r="J2907" s="316"/>
    </row>
    <row r="2908" spans="1:10" s="333" customFormat="1" ht="36" x14ac:dyDescent="0.25">
      <c r="A2908" s="317" t="s">
        <v>8777</v>
      </c>
      <c r="B2908" s="322" t="s">
        <v>1079</v>
      </c>
      <c r="C2908" s="322" t="s">
        <v>2017</v>
      </c>
      <c r="D2908" s="322" t="s">
        <v>8522</v>
      </c>
      <c r="E2908" s="412">
        <v>326712.56</v>
      </c>
      <c r="F2908" s="317" t="s">
        <v>2299</v>
      </c>
      <c r="G2908" s="316" t="s">
        <v>2156</v>
      </c>
      <c r="H2908" s="325" t="s">
        <v>2298</v>
      </c>
      <c r="I2908" s="325" t="s">
        <v>2297</v>
      </c>
      <c r="J2908" s="316"/>
    </row>
    <row r="2909" spans="1:10" s="333" customFormat="1" ht="24" x14ac:dyDescent="0.25">
      <c r="A2909" s="317" t="s">
        <v>8776</v>
      </c>
      <c r="B2909" s="322" t="s">
        <v>2018</v>
      </c>
      <c r="C2909" s="322" t="s">
        <v>2017</v>
      </c>
      <c r="D2909" s="322">
        <v>1182</v>
      </c>
      <c r="E2909" s="412">
        <v>20000</v>
      </c>
      <c r="F2909" s="317" t="s">
        <v>8775</v>
      </c>
      <c r="G2909" s="316" t="s">
        <v>125</v>
      </c>
      <c r="H2909" s="325">
        <v>44336</v>
      </c>
      <c r="I2909" s="325">
        <v>44545</v>
      </c>
      <c r="J2909" s="316"/>
    </row>
    <row r="2910" spans="1:10" s="333" customFormat="1" ht="24" x14ac:dyDescent="0.25">
      <c r="A2910" s="317" t="s">
        <v>8774</v>
      </c>
      <c r="B2910" s="322" t="s">
        <v>2018</v>
      </c>
      <c r="C2910" s="322" t="s">
        <v>2017</v>
      </c>
      <c r="D2910" s="322">
        <v>1185</v>
      </c>
      <c r="E2910" s="412">
        <v>32500</v>
      </c>
      <c r="F2910" s="317" t="s">
        <v>2164</v>
      </c>
      <c r="G2910" s="316" t="s">
        <v>125</v>
      </c>
      <c r="H2910" s="325">
        <v>44336</v>
      </c>
      <c r="I2910" s="325">
        <v>44468</v>
      </c>
      <c r="J2910" s="316"/>
    </row>
    <row r="2911" spans="1:10" s="333" customFormat="1" ht="24" x14ac:dyDescent="0.25">
      <c r="A2911" s="317" t="s">
        <v>8773</v>
      </c>
      <c r="B2911" s="322" t="s">
        <v>1079</v>
      </c>
      <c r="C2911" s="322" t="s">
        <v>2017</v>
      </c>
      <c r="D2911" s="322" t="s">
        <v>8520</v>
      </c>
      <c r="E2911" s="412">
        <v>565439.27</v>
      </c>
      <c r="F2911" s="317" t="s">
        <v>8519</v>
      </c>
      <c r="G2911" s="316" t="s">
        <v>2156</v>
      </c>
      <c r="H2911" s="325" t="s">
        <v>8518</v>
      </c>
      <c r="I2911" s="325" t="s">
        <v>2297</v>
      </c>
      <c r="J2911" s="316"/>
    </row>
    <row r="2912" spans="1:10" s="333" customFormat="1" ht="24" x14ac:dyDescent="0.25">
      <c r="A2912" s="317" t="s">
        <v>8772</v>
      </c>
      <c r="B2912" s="322" t="s">
        <v>2018</v>
      </c>
      <c r="C2912" s="322" t="s">
        <v>2017</v>
      </c>
      <c r="D2912" s="322">
        <v>508</v>
      </c>
      <c r="E2912" s="412">
        <v>24167.25</v>
      </c>
      <c r="F2912" s="317" t="s">
        <v>8771</v>
      </c>
      <c r="G2912" s="316" t="s">
        <v>125</v>
      </c>
      <c r="H2912" s="325">
        <v>44336</v>
      </c>
      <c r="I2912" s="325">
        <v>44345</v>
      </c>
      <c r="J2912" s="316"/>
    </row>
    <row r="2913" spans="1:10" s="333" customFormat="1" ht="24" x14ac:dyDescent="0.25">
      <c r="A2913" s="317" t="s">
        <v>8770</v>
      </c>
      <c r="B2913" s="322" t="s">
        <v>2018</v>
      </c>
      <c r="C2913" s="322" t="s">
        <v>2017</v>
      </c>
      <c r="D2913" s="322">
        <v>1194</v>
      </c>
      <c r="E2913" s="412">
        <v>30000</v>
      </c>
      <c r="F2913" s="317" t="s">
        <v>2806</v>
      </c>
      <c r="G2913" s="316" t="s">
        <v>125</v>
      </c>
      <c r="H2913" s="325">
        <v>44337</v>
      </c>
      <c r="I2913" s="325">
        <v>44437</v>
      </c>
      <c r="J2913" s="316"/>
    </row>
    <row r="2914" spans="1:10" s="333" customFormat="1" ht="24" x14ac:dyDescent="0.25">
      <c r="A2914" s="317" t="s">
        <v>8769</v>
      </c>
      <c r="B2914" s="322" t="s">
        <v>2018</v>
      </c>
      <c r="C2914" s="322" t="s">
        <v>2017</v>
      </c>
      <c r="D2914" s="322">
        <v>518</v>
      </c>
      <c r="E2914" s="412">
        <v>31300</v>
      </c>
      <c r="F2914" s="317" t="s">
        <v>8768</v>
      </c>
      <c r="G2914" s="316" t="s">
        <v>125</v>
      </c>
      <c r="H2914" s="325">
        <v>44336</v>
      </c>
      <c r="I2914" s="325">
        <v>44347</v>
      </c>
      <c r="J2914" s="316"/>
    </row>
    <row r="2915" spans="1:10" s="333" customFormat="1" ht="24" x14ac:dyDescent="0.25">
      <c r="A2915" s="317" t="s">
        <v>8767</v>
      </c>
      <c r="B2915" s="322" t="s">
        <v>2018</v>
      </c>
      <c r="C2915" s="322" t="s">
        <v>2017</v>
      </c>
      <c r="D2915" s="322">
        <v>1188</v>
      </c>
      <c r="E2915" s="412">
        <v>32000</v>
      </c>
      <c r="F2915" s="317" t="s">
        <v>8766</v>
      </c>
      <c r="G2915" s="316" t="s">
        <v>125</v>
      </c>
      <c r="H2915" s="325">
        <v>44337</v>
      </c>
      <c r="I2915" s="325">
        <v>44469</v>
      </c>
      <c r="J2915" s="316"/>
    </row>
    <row r="2916" spans="1:10" s="333" customFormat="1" ht="24" x14ac:dyDescent="0.25">
      <c r="A2916" s="317" t="s">
        <v>8765</v>
      </c>
      <c r="B2916" s="322" t="s">
        <v>2018</v>
      </c>
      <c r="C2916" s="322" t="s">
        <v>2017</v>
      </c>
      <c r="D2916" s="322">
        <v>1222</v>
      </c>
      <c r="E2916" s="412">
        <v>30000</v>
      </c>
      <c r="F2916" s="317" t="s">
        <v>2431</v>
      </c>
      <c r="G2916" s="316" t="s">
        <v>125</v>
      </c>
      <c r="H2916" s="325">
        <v>44341</v>
      </c>
      <c r="I2916" s="325">
        <v>44453</v>
      </c>
      <c r="J2916" s="316"/>
    </row>
    <row r="2917" spans="1:10" s="333" customFormat="1" ht="24" x14ac:dyDescent="0.25">
      <c r="A2917" s="317" t="s">
        <v>8764</v>
      </c>
      <c r="B2917" s="322" t="s">
        <v>2018</v>
      </c>
      <c r="C2917" s="322" t="s">
        <v>2017</v>
      </c>
      <c r="D2917" s="322">
        <v>1201</v>
      </c>
      <c r="E2917" s="412">
        <v>22500</v>
      </c>
      <c r="F2917" s="317" t="s">
        <v>8763</v>
      </c>
      <c r="G2917" s="316" t="s">
        <v>125</v>
      </c>
      <c r="H2917" s="325">
        <v>44338</v>
      </c>
      <c r="I2917" s="325">
        <v>44462</v>
      </c>
      <c r="J2917" s="316"/>
    </row>
    <row r="2918" spans="1:10" s="333" customFormat="1" ht="24" x14ac:dyDescent="0.25">
      <c r="A2918" s="317" t="s">
        <v>8762</v>
      </c>
      <c r="B2918" s="322" t="s">
        <v>2018</v>
      </c>
      <c r="C2918" s="322" t="s">
        <v>2017</v>
      </c>
      <c r="D2918" s="322">
        <v>1202</v>
      </c>
      <c r="E2918" s="412">
        <v>22500</v>
      </c>
      <c r="F2918" s="317" t="s">
        <v>8761</v>
      </c>
      <c r="G2918" s="316" t="s">
        <v>125</v>
      </c>
      <c r="H2918" s="325">
        <v>44338</v>
      </c>
      <c r="I2918" s="325">
        <v>44462</v>
      </c>
      <c r="J2918" s="316"/>
    </row>
    <row r="2919" spans="1:10" s="333" customFormat="1" ht="24" x14ac:dyDescent="0.25">
      <c r="A2919" s="317" t="s">
        <v>8760</v>
      </c>
      <c r="B2919" s="322" t="s">
        <v>2018</v>
      </c>
      <c r="C2919" s="322" t="s">
        <v>2017</v>
      </c>
      <c r="D2919" s="322">
        <v>1198</v>
      </c>
      <c r="E2919" s="412">
        <v>21000</v>
      </c>
      <c r="F2919" s="317" t="s">
        <v>8759</v>
      </c>
      <c r="G2919" s="316" t="s">
        <v>125</v>
      </c>
      <c r="H2919" s="325">
        <v>44338</v>
      </c>
      <c r="I2919" s="325">
        <v>44496</v>
      </c>
      <c r="J2919" s="316"/>
    </row>
    <row r="2920" spans="1:10" s="333" customFormat="1" ht="24" x14ac:dyDescent="0.25">
      <c r="A2920" s="317" t="s">
        <v>8758</v>
      </c>
      <c r="B2920" s="322" t="s">
        <v>2018</v>
      </c>
      <c r="C2920" s="322" t="s">
        <v>2017</v>
      </c>
      <c r="D2920" s="322">
        <v>1200</v>
      </c>
      <c r="E2920" s="412">
        <v>28000</v>
      </c>
      <c r="F2920" s="317" t="s">
        <v>2921</v>
      </c>
      <c r="G2920" s="316" t="s">
        <v>125</v>
      </c>
      <c r="H2920" s="325">
        <v>44338</v>
      </c>
      <c r="I2920" s="325">
        <v>44526</v>
      </c>
      <c r="J2920" s="316"/>
    </row>
    <row r="2921" spans="1:10" s="333" customFormat="1" ht="24" x14ac:dyDescent="0.25">
      <c r="A2921" s="317" t="s">
        <v>8757</v>
      </c>
      <c r="B2921" s="322" t="s">
        <v>2018</v>
      </c>
      <c r="C2921" s="322" t="s">
        <v>2017</v>
      </c>
      <c r="D2921" s="322">
        <v>1196</v>
      </c>
      <c r="E2921" s="412">
        <v>24000</v>
      </c>
      <c r="F2921" s="317" t="s">
        <v>3144</v>
      </c>
      <c r="G2921" s="316" t="s">
        <v>125</v>
      </c>
      <c r="H2921" s="325">
        <v>44338</v>
      </c>
      <c r="I2921" s="325">
        <v>44495</v>
      </c>
      <c r="J2921" s="316"/>
    </row>
    <row r="2922" spans="1:10" s="333" customFormat="1" ht="24" x14ac:dyDescent="0.25">
      <c r="A2922" s="317" t="s">
        <v>8756</v>
      </c>
      <c r="B2922" s="322" t="s">
        <v>2018</v>
      </c>
      <c r="C2922" s="322" t="s">
        <v>2017</v>
      </c>
      <c r="D2922" s="322">
        <v>1197</v>
      </c>
      <c r="E2922" s="412">
        <v>27000</v>
      </c>
      <c r="F2922" s="317" t="s">
        <v>2056</v>
      </c>
      <c r="G2922" s="316" t="s">
        <v>125</v>
      </c>
      <c r="H2922" s="325">
        <v>44338</v>
      </c>
      <c r="I2922" s="325">
        <v>44545</v>
      </c>
      <c r="J2922" s="316"/>
    </row>
    <row r="2923" spans="1:10" s="333" customFormat="1" ht="24" x14ac:dyDescent="0.25">
      <c r="A2923" s="317" t="s">
        <v>8755</v>
      </c>
      <c r="B2923" s="322" t="s">
        <v>2018</v>
      </c>
      <c r="C2923" s="322" t="s">
        <v>2017</v>
      </c>
      <c r="D2923" s="322">
        <v>520</v>
      </c>
      <c r="E2923" s="412">
        <v>32000</v>
      </c>
      <c r="F2923" s="317" t="s">
        <v>2096</v>
      </c>
      <c r="G2923" s="316" t="s">
        <v>125</v>
      </c>
      <c r="H2923" s="325">
        <v>44337</v>
      </c>
      <c r="I2923" s="325">
        <v>44377</v>
      </c>
      <c r="J2923" s="316"/>
    </row>
    <row r="2924" spans="1:10" s="333" customFormat="1" ht="24" x14ac:dyDescent="0.25">
      <c r="A2924" s="317" t="s">
        <v>8754</v>
      </c>
      <c r="B2924" s="322" t="s">
        <v>2018</v>
      </c>
      <c r="C2924" s="322" t="s">
        <v>2017</v>
      </c>
      <c r="D2924" s="322">
        <v>1190</v>
      </c>
      <c r="E2924" s="412">
        <v>26550</v>
      </c>
      <c r="F2924" s="317" t="s">
        <v>2398</v>
      </c>
      <c r="G2924" s="316" t="s">
        <v>125</v>
      </c>
      <c r="H2924" s="325">
        <v>44337</v>
      </c>
      <c r="I2924" s="325">
        <v>44345</v>
      </c>
      <c r="J2924" s="316"/>
    </row>
    <row r="2925" spans="1:10" s="333" customFormat="1" ht="24" x14ac:dyDescent="0.25">
      <c r="A2925" s="317" t="s">
        <v>8753</v>
      </c>
      <c r="B2925" s="322" t="s">
        <v>2018</v>
      </c>
      <c r="C2925" s="322" t="s">
        <v>2017</v>
      </c>
      <c r="D2925" s="322">
        <v>1226</v>
      </c>
      <c r="E2925" s="412">
        <v>23841.5</v>
      </c>
      <c r="F2925" s="317" t="s">
        <v>2044</v>
      </c>
      <c r="G2925" s="316" t="s">
        <v>125</v>
      </c>
      <c r="H2925" s="325">
        <v>44341</v>
      </c>
      <c r="I2925" s="325">
        <v>44342</v>
      </c>
      <c r="J2925" s="316"/>
    </row>
    <row r="2926" spans="1:10" s="333" customFormat="1" x14ac:dyDescent="0.25">
      <c r="A2926" s="317" t="s">
        <v>8752</v>
      </c>
      <c r="B2926" s="322" t="s">
        <v>2018</v>
      </c>
      <c r="C2926" s="322" t="s">
        <v>2017</v>
      </c>
      <c r="D2926" s="322">
        <v>1227</v>
      </c>
      <c r="E2926" s="412">
        <v>48192.1</v>
      </c>
      <c r="F2926" s="317" t="s">
        <v>2042</v>
      </c>
      <c r="G2926" s="316" t="s">
        <v>125</v>
      </c>
      <c r="H2926" s="325">
        <v>44341</v>
      </c>
      <c r="I2926" s="325">
        <v>44343</v>
      </c>
      <c r="J2926" s="316"/>
    </row>
    <row r="2927" spans="1:10" s="333" customFormat="1" ht="24" x14ac:dyDescent="0.25">
      <c r="A2927" s="317" t="s">
        <v>8751</v>
      </c>
      <c r="B2927" s="322" t="s">
        <v>1079</v>
      </c>
      <c r="C2927" s="322" t="s">
        <v>2017</v>
      </c>
      <c r="D2927" s="322" t="s">
        <v>8750</v>
      </c>
      <c r="E2927" s="412">
        <v>28500</v>
      </c>
      <c r="F2927" s="317" t="s">
        <v>2960</v>
      </c>
      <c r="G2927" s="316" t="s">
        <v>2156</v>
      </c>
      <c r="H2927" s="325" t="s">
        <v>2959</v>
      </c>
      <c r="I2927" s="325" t="s">
        <v>2958</v>
      </c>
      <c r="J2927" s="316"/>
    </row>
    <row r="2928" spans="1:10" s="333" customFormat="1" ht="36" x14ac:dyDescent="0.25">
      <c r="A2928" s="317" t="s">
        <v>8749</v>
      </c>
      <c r="B2928" s="322" t="s">
        <v>2018</v>
      </c>
      <c r="C2928" s="322" t="s">
        <v>2017</v>
      </c>
      <c r="D2928" s="322">
        <v>1219</v>
      </c>
      <c r="E2928" s="412">
        <v>34950</v>
      </c>
      <c r="F2928" s="317" t="s">
        <v>2450</v>
      </c>
      <c r="G2928" s="316" t="s">
        <v>125</v>
      </c>
      <c r="H2928" s="325">
        <v>44340</v>
      </c>
      <c r="I2928" s="325">
        <v>44374</v>
      </c>
      <c r="J2928" s="316"/>
    </row>
    <row r="2929" spans="1:10" s="333" customFormat="1" ht="24" x14ac:dyDescent="0.25">
      <c r="A2929" s="317" t="s">
        <v>8748</v>
      </c>
      <c r="B2929" s="322" t="s">
        <v>2018</v>
      </c>
      <c r="C2929" s="322" t="s">
        <v>2017</v>
      </c>
      <c r="D2929" s="322">
        <v>1228</v>
      </c>
      <c r="E2929" s="412">
        <v>21000</v>
      </c>
      <c r="F2929" s="317" t="s">
        <v>2780</v>
      </c>
      <c r="G2929" s="316" t="s">
        <v>125</v>
      </c>
      <c r="H2929" s="325">
        <v>44341</v>
      </c>
      <c r="I2929" s="325">
        <v>44413</v>
      </c>
      <c r="J2929" s="316"/>
    </row>
    <row r="2930" spans="1:10" s="333" customFormat="1" ht="24" x14ac:dyDescent="0.25">
      <c r="A2930" s="317" t="s">
        <v>8747</v>
      </c>
      <c r="B2930" s="322" t="s">
        <v>2018</v>
      </c>
      <c r="C2930" s="322" t="s">
        <v>2017</v>
      </c>
      <c r="D2930" s="322">
        <v>1223</v>
      </c>
      <c r="E2930" s="412">
        <v>34901.61</v>
      </c>
      <c r="F2930" s="317" t="s">
        <v>2132</v>
      </c>
      <c r="G2930" s="316" t="s">
        <v>125</v>
      </c>
      <c r="H2930" s="325">
        <v>44341</v>
      </c>
      <c r="I2930" s="325">
        <v>44374</v>
      </c>
      <c r="J2930" s="316"/>
    </row>
    <row r="2931" spans="1:10" s="333" customFormat="1" ht="24" x14ac:dyDescent="0.25">
      <c r="A2931" s="317" t="s">
        <v>8746</v>
      </c>
      <c r="B2931" s="322" t="s">
        <v>2018</v>
      </c>
      <c r="C2931" s="322" t="s">
        <v>2017</v>
      </c>
      <c r="D2931" s="322">
        <v>1225</v>
      </c>
      <c r="E2931" s="412">
        <v>34901.61</v>
      </c>
      <c r="F2931" s="317" t="s">
        <v>8745</v>
      </c>
      <c r="G2931" s="316" t="s">
        <v>125</v>
      </c>
      <c r="H2931" s="325">
        <v>44341</v>
      </c>
      <c r="I2931" s="325">
        <v>44376</v>
      </c>
      <c r="J2931" s="316"/>
    </row>
    <row r="2932" spans="1:10" s="333" customFormat="1" ht="36" x14ac:dyDescent="0.25">
      <c r="A2932" s="317" t="s">
        <v>8744</v>
      </c>
      <c r="B2932" s="322" t="s">
        <v>2018</v>
      </c>
      <c r="C2932" s="322" t="s">
        <v>2017</v>
      </c>
      <c r="D2932" s="322">
        <v>1224</v>
      </c>
      <c r="E2932" s="412">
        <v>35065.72</v>
      </c>
      <c r="F2932" s="317" t="s">
        <v>8743</v>
      </c>
      <c r="G2932" s="316" t="s">
        <v>125</v>
      </c>
      <c r="H2932" s="325">
        <v>44341</v>
      </c>
      <c r="I2932" s="325">
        <v>44376</v>
      </c>
      <c r="J2932" s="316"/>
    </row>
    <row r="2933" spans="1:10" s="333" customFormat="1" ht="24" x14ac:dyDescent="0.25">
      <c r="A2933" s="317" t="s">
        <v>8742</v>
      </c>
      <c r="B2933" s="322" t="s">
        <v>2018</v>
      </c>
      <c r="C2933" s="322" t="s">
        <v>2017</v>
      </c>
      <c r="D2933" s="322">
        <v>1236</v>
      </c>
      <c r="E2933" s="412">
        <v>32500</v>
      </c>
      <c r="F2933" s="317" t="s">
        <v>2090</v>
      </c>
      <c r="G2933" s="316" t="s">
        <v>125</v>
      </c>
      <c r="H2933" s="325">
        <v>44342</v>
      </c>
      <c r="I2933" s="325">
        <v>44385</v>
      </c>
      <c r="J2933" s="316"/>
    </row>
    <row r="2934" spans="1:10" s="333" customFormat="1" ht="24" x14ac:dyDescent="0.25">
      <c r="A2934" s="317" t="s">
        <v>8741</v>
      </c>
      <c r="B2934" s="322" t="s">
        <v>2018</v>
      </c>
      <c r="C2934" s="322" t="s">
        <v>2017</v>
      </c>
      <c r="D2934" s="322">
        <v>543</v>
      </c>
      <c r="E2934" s="412">
        <v>19205</v>
      </c>
      <c r="F2934" s="317" t="s">
        <v>8740</v>
      </c>
      <c r="G2934" s="316" t="s">
        <v>125</v>
      </c>
      <c r="H2934" s="325">
        <v>44343</v>
      </c>
      <c r="I2934" s="325">
        <v>44353</v>
      </c>
      <c r="J2934" s="316"/>
    </row>
    <row r="2935" spans="1:10" s="333" customFormat="1" ht="24" x14ac:dyDescent="0.25">
      <c r="A2935" s="317" t="s">
        <v>8739</v>
      </c>
      <c r="B2935" s="322" t="s">
        <v>2018</v>
      </c>
      <c r="C2935" s="322" t="s">
        <v>2017</v>
      </c>
      <c r="D2935" s="322">
        <v>542</v>
      </c>
      <c r="E2935" s="412">
        <v>26000</v>
      </c>
      <c r="F2935" s="317" t="s">
        <v>2735</v>
      </c>
      <c r="G2935" s="316" t="s">
        <v>125</v>
      </c>
      <c r="H2935" s="325">
        <v>44343</v>
      </c>
      <c r="I2935" s="325">
        <v>44358</v>
      </c>
      <c r="J2935" s="316"/>
    </row>
    <row r="2936" spans="1:10" s="333" customFormat="1" ht="24" x14ac:dyDescent="0.25">
      <c r="A2936" s="317" t="s">
        <v>8738</v>
      </c>
      <c r="B2936" s="322" t="s">
        <v>2018</v>
      </c>
      <c r="C2936" s="322" t="s">
        <v>2017</v>
      </c>
      <c r="D2936" s="322">
        <v>1250</v>
      </c>
      <c r="E2936" s="412">
        <v>24000</v>
      </c>
      <c r="F2936" s="317" t="s">
        <v>8737</v>
      </c>
      <c r="G2936" s="316" t="s">
        <v>125</v>
      </c>
      <c r="H2936" s="325">
        <v>44343</v>
      </c>
      <c r="I2936" s="325">
        <v>44544</v>
      </c>
      <c r="J2936" s="316"/>
    </row>
    <row r="2937" spans="1:10" s="333" customFormat="1" ht="24" x14ac:dyDescent="0.25">
      <c r="A2937" s="317" t="s">
        <v>8736</v>
      </c>
      <c r="B2937" s="322" t="s">
        <v>2018</v>
      </c>
      <c r="C2937" s="322" t="s">
        <v>2017</v>
      </c>
      <c r="D2937" s="322">
        <v>1279</v>
      </c>
      <c r="E2937" s="412">
        <v>35171.39</v>
      </c>
      <c r="F2937" s="317" t="s">
        <v>2803</v>
      </c>
      <c r="G2937" s="316" t="s">
        <v>125</v>
      </c>
      <c r="H2937" s="325">
        <v>44349</v>
      </c>
      <c r="I2937" s="325">
        <v>44374</v>
      </c>
      <c r="J2937" s="316"/>
    </row>
    <row r="2938" spans="1:10" s="333" customFormat="1" ht="24" x14ac:dyDescent="0.25">
      <c r="A2938" s="317" t="s">
        <v>8735</v>
      </c>
      <c r="B2938" s="322" t="s">
        <v>2018</v>
      </c>
      <c r="C2938" s="322" t="s">
        <v>2017</v>
      </c>
      <c r="D2938" s="322">
        <v>1247</v>
      </c>
      <c r="E2938" s="412">
        <v>34353.86</v>
      </c>
      <c r="F2938" s="317" t="s">
        <v>8734</v>
      </c>
      <c r="G2938" s="316" t="s">
        <v>125</v>
      </c>
      <c r="H2938" s="325">
        <v>44343</v>
      </c>
      <c r="I2938" s="325">
        <v>44377</v>
      </c>
      <c r="J2938" s="316"/>
    </row>
    <row r="2939" spans="1:10" s="333" customFormat="1" ht="24" x14ac:dyDescent="0.25">
      <c r="A2939" s="317" t="s">
        <v>8733</v>
      </c>
      <c r="B2939" s="322" t="s">
        <v>2018</v>
      </c>
      <c r="C2939" s="322" t="s">
        <v>2017</v>
      </c>
      <c r="D2939" s="322">
        <v>1252</v>
      </c>
      <c r="E2939" s="412">
        <v>77811</v>
      </c>
      <c r="F2939" s="317" t="s">
        <v>3081</v>
      </c>
      <c r="G2939" s="316" t="s">
        <v>125</v>
      </c>
      <c r="H2939" s="325">
        <v>44343</v>
      </c>
      <c r="I2939" s="325">
        <v>44553</v>
      </c>
      <c r="J2939" s="316"/>
    </row>
    <row r="2940" spans="1:10" s="333" customFormat="1" x14ac:dyDescent="0.25">
      <c r="A2940" s="317" t="s">
        <v>8732</v>
      </c>
      <c r="B2940" s="322" t="s">
        <v>2018</v>
      </c>
      <c r="C2940" s="322" t="s">
        <v>2017</v>
      </c>
      <c r="D2940" s="322">
        <v>1252</v>
      </c>
      <c r="E2940" s="412">
        <v>20882.68</v>
      </c>
      <c r="F2940" s="317" t="s">
        <v>3079</v>
      </c>
      <c r="G2940" s="316" t="s">
        <v>125</v>
      </c>
      <c r="H2940" s="325">
        <v>44343</v>
      </c>
      <c r="I2940" s="325">
        <v>44551</v>
      </c>
      <c r="J2940" s="316"/>
    </row>
    <row r="2941" spans="1:10" s="333" customFormat="1" x14ac:dyDescent="0.25">
      <c r="A2941" s="317" t="s">
        <v>8732</v>
      </c>
      <c r="B2941" s="322" t="s">
        <v>2018</v>
      </c>
      <c r="C2941" s="322" t="s">
        <v>2017</v>
      </c>
      <c r="D2941" s="322">
        <v>1253</v>
      </c>
      <c r="E2941" s="412">
        <v>20882.68</v>
      </c>
      <c r="F2941" s="317" t="s">
        <v>3079</v>
      </c>
      <c r="G2941" s="316" t="s">
        <v>125</v>
      </c>
      <c r="H2941" s="325">
        <v>44343</v>
      </c>
      <c r="I2941" s="325">
        <v>44551</v>
      </c>
      <c r="J2941" s="316"/>
    </row>
    <row r="2942" spans="1:10" s="333" customFormat="1" x14ac:dyDescent="0.25">
      <c r="A2942" s="317" t="s">
        <v>8732</v>
      </c>
      <c r="B2942" s="322" t="s">
        <v>2018</v>
      </c>
      <c r="C2942" s="322" t="s">
        <v>2017</v>
      </c>
      <c r="D2942" s="322">
        <v>1252</v>
      </c>
      <c r="E2942" s="412">
        <v>45513</v>
      </c>
      <c r="F2942" s="317" t="s">
        <v>3079</v>
      </c>
      <c r="G2942" s="316" t="s">
        <v>125</v>
      </c>
      <c r="H2942" s="325">
        <v>44343</v>
      </c>
      <c r="I2942" s="325">
        <v>44551</v>
      </c>
      <c r="J2942" s="316"/>
    </row>
    <row r="2943" spans="1:10" s="333" customFormat="1" x14ac:dyDescent="0.25">
      <c r="A2943" s="317" t="s">
        <v>8732</v>
      </c>
      <c r="B2943" s="322" t="s">
        <v>2018</v>
      </c>
      <c r="C2943" s="322" t="s">
        <v>2017</v>
      </c>
      <c r="D2943" s="322">
        <v>1253</v>
      </c>
      <c r="E2943" s="412">
        <v>45513</v>
      </c>
      <c r="F2943" s="317" t="s">
        <v>3079</v>
      </c>
      <c r="G2943" s="316" t="s">
        <v>125</v>
      </c>
      <c r="H2943" s="325">
        <v>44343</v>
      </c>
      <c r="I2943" s="325">
        <v>44551</v>
      </c>
      <c r="J2943" s="316"/>
    </row>
    <row r="2944" spans="1:10" s="333" customFormat="1" ht="24" x14ac:dyDescent="0.25">
      <c r="A2944" s="317" t="s">
        <v>8731</v>
      </c>
      <c r="B2944" s="322" t="s">
        <v>2018</v>
      </c>
      <c r="C2944" s="322" t="s">
        <v>2017</v>
      </c>
      <c r="D2944" s="322">
        <v>1262</v>
      </c>
      <c r="E2944" s="412">
        <v>34417.5</v>
      </c>
      <c r="F2944" s="317" t="s">
        <v>2148</v>
      </c>
      <c r="G2944" s="316" t="s">
        <v>125</v>
      </c>
      <c r="H2944" s="325">
        <v>44344</v>
      </c>
      <c r="I2944" s="325">
        <v>44377</v>
      </c>
      <c r="J2944" s="316"/>
    </row>
    <row r="2945" spans="1:10" s="333" customFormat="1" ht="24" x14ac:dyDescent="0.25">
      <c r="A2945" s="317" t="s">
        <v>8730</v>
      </c>
      <c r="B2945" s="322" t="s">
        <v>2018</v>
      </c>
      <c r="C2945" s="322" t="s">
        <v>2017</v>
      </c>
      <c r="D2945" s="322">
        <v>1263</v>
      </c>
      <c r="E2945" s="412">
        <v>30000</v>
      </c>
      <c r="F2945" s="317" t="s">
        <v>2074</v>
      </c>
      <c r="G2945" s="316" t="s">
        <v>125</v>
      </c>
      <c r="H2945" s="325">
        <v>44344</v>
      </c>
      <c r="I2945" s="325">
        <v>44544</v>
      </c>
      <c r="J2945" s="316"/>
    </row>
    <row r="2946" spans="1:10" s="333" customFormat="1" ht="24" x14ac:dyDescent="0.25">
      <c r="A2946" s="317" t="s">
        <v>8729</v>
      </c>
      <c r="B2946" s="322" t="s">
        <v>2018</v>
      </c>
      <c r="C2946" s="322" t="s">
        <v>2017</v>
      </c>
      <c r="D2946" s="322">
        <v>1269</v>
      </c>
      <c r="E2946" s="412">
        <v>21000</v>
      </c>
      <c r="F2946" s="317" t="s">
        <v>8728</v>
      </c>
      <c r="G2946" s="316" t="s">
        <v>125</v>
      </c>
      <c r="H2946" s="325">
        <v>44347</v>
      </c>
      <c r="I2946" s="325">
        <v>44441</v>
      </c>
      <c r="J2946" s="316"/>
    </row>
    <row r="2947" spans="1:10" s="333" customFormat="1" ht="24" x14ac:dyDescent="0.25">
      <c r="A2947" s="317" t="s">
        <v>8727</v>
      </c>
      <c r="B2947" s="322" t="s">
        <v>2018</v>
      </c>
      <c r="C2947" s="322" t="s">
        <v>2017</v>
      </c>
      <c r="D2947" s="322">
        <v>1278</v>
      </c>
      <c r="E2947" s="412">
        <v>24000</v>
      </c>
      <c r="F2947" s="317" t="s">
        <v>8726</v>
      </c>
      <c r="G2947" s="316" t="s">
        <v>125</v>
      </c>
      <c r="H2947" s="325">
        <v>44348</v>
      </c>
      <c r="I2947" s="325">
        <v>44469</v>
      </c>
      <c r="J2947" s="316"/>
    </row>
    <row r="2948" spans="1:10" s="333" customFormat="1" ht="24" x14ac:dyDescent="0.25">
      <c r="A2948" s="317" t="s">
        <v>8725</v>
      </c>
      <c r="B2948" s="322" t="s">
        <v>2018</v>
      </c>
      <c r="C2948" s="322" t="s">
        <v>2017</v>
      </c>
      <c r="D2948" s="322">
        <v>1281</v>
      </c>
      <c r="E2948" s="412">
        <v>20000</v>
      </c>
      <c r="F2948" s="317" t="s">
        <v>2150</v>
      </c>
      <c r="G2948" s="316" t="s">
        <v>125</v>
      </c>
      <c r="H2948" s="325">
        <v>44350</v>
      </c>
      <c r="I2948" s="325">
        <v>44544</v>
      </c>
      <c r="J2948" s="316"/>
    </row>
    <row r="2949" spans="1:10" s="333" customFormat="1" ht="24" x14ac:dyDescent="0.25">
      <c r="A2949" s="317" t="s">
        <v>8724</v>
      </c>
      <c r="B2949" s="322" t="s">
        <v>2018</v>
      </c>
      <c r="C2949" s="322" t="s">
        <v>2017</v>
      </c>
      <c r="D2949" s="322">
        <v>1292</v>
      </c>
      <c r="E2949" s="412">
        <v>21000</v>
      </c>
      <c r="F2949" s="317" t="s">
        <v>2705</v>
      </c>
      <c r="G2949" s="316" t="s">
        <v>125</v>
      </c>
      <c r="H2949" s="325">
        <v>44351</v>
      </c>
      <c r="I2949" s="325">
        <v>44406</v>
      </c>
      <c r="J2949" s="316"/>
    </row>
    <row r="2950" spans="1:10" s="333" customFormat="1" ht="24" x14ac:dyDescent="0.25">
      <c r="A2950" s="317" t="s">
        <v>8723</v>
      </c>
      <c r="B2950" s="322" t="s">
        <v>2018</v>
      </c>
      <c r="C2950" s="322" t="s">
        <v>2017</v>
      </c>
      <c r="D2950" s="322">
        <v>1286</v>
      </c>
      <c r="E2950" s="412">
        <v>19500</v>
      </c>
      <c r="F2950" s="317" t="s">
        <v>8722</v>
      </c>
      <c r="G2950" s="316" t="s">
        <v>125</v>
      </c>
      <c r="H2950" s="325">
        <v>44350</v>
      </c>
      <c r="I2950" s="325">
        <v>44462</v>
      </c>
      <c r="J2950" s="316"/>
    </row>
    <row r="2951" spans="1:10" s="333" customFormat="1" ht="24" x14ac:dyDescent="0.25">
      <c r="A2951" s="317" t="s">
        <v>8721</v>
      </c>
      <c r="B2951" s="322" t="s">
        <v>2018</v>
      </c>
      <c r="C2951" s="322" t="s">
        <v>2017</v>
      </c>
      <c r="D2951" s="322">
        <v>571</v>
      </c>
      <c r="E2951" s="412">
        <v>21936</v>
      </c>
      <c r="F2951" s="317" t="s">
        <v>8720</v>
      </c>
      <c r="G2951" s="316" t="s">
        <v>125</v>
      </c>
      <c r="H2951" s="325">
        <v>44351</v>
      </c>
      <c r="I2951" s="325">
        <v>44374</v>
      </c>
      <c r="J2951" s="316"/>
    </row>
    <row r="2952" spans="1:10" s="333" customFormat="1" x14ac:dyDescent="0.25">
      <c r="A2952" s="317" t="s">
        <v>8719</v>
      </c>
      <c r="B2952" s="322" t="s">
        <v>2018</v>
      </c>
      <c r="C2952" s="322" t="s">
        <v>2017</v>
      </c>
      <c r="D2952" s="322">
        <v>1295</v>
      </c>
      <c r="E2952" s="412">
        <v>30000</v>
      </c>
      <c r="F2952" s="317" t="s">
        <v>2406</v>
      </c>
      <c r="G2952" s="316" t="s">
        <v>125</v>
      </c>
      <c r="H2952" s="325">
        <v>44351</v>
      </c>
      <c r="I2952" s="325">
        <v>44519</v>
      </c>
      <c r="J2952" s="316"/>
    </row>
    <row r="2953" spans="1:10" s="333" customFormat="1" ht="24" x14ac:dyDescent="0.25">
      <c r="A2953" s="317" t="s">
        <v>8718</v>
      </c>
      <c r="B2953" s="322" t="s">
        <v>2018</v>
      </c>
      <c r="C2953" s="322" t="s">
        <v>2017</v>
      </c>
      <c r="D2953" s="322">
        <v>578</v>
      </c>
      <c r="E2953" s="412">
        <v>28900</v>
      </c>
      <c r="F2953" s="317" t="s">
        <v>8685</v>
      </c>
      <c r="G2953" s="316" t="s">
        <v>125</v>
      </c>
      <c r="H2953" s="325">
        <v>44351</v>
      </c>
      <c r="I2953" s="325">
        <v>44400</v>
      </c>
      <c r="J2953" s="316"/>
    </row>
    <row r="2954" spans="1:10" s="333" customFormat="1" ht="24" x14ac:dyDescent="0.25">
      <c r="A2954" s="317" t="s">
        <v>8717</v>
      </c>
      <c r="B2954" s="322" t="s">
        <v>2018</v>
      </c>
      <c r="C2954" s="322" t="s">
        <v>2017</v>
      </c>
      <c r="D2954" s="322">
        <v>1296</v>
      </c>
      <c r="E2954" s="412">
        <v>34750</v>
      </c>
      <c r="F2954" s="317" t="s">
        <v>2046</v>
      </c>
      <c r="G2954" s="316" t="s">
        <v>125</v>
      </c>
      <c r="H2954" s="325">
        <v>44351</v>
      </c>
      <c r="I2954" s="325">
        <v>44401</v>
      </c>
      <c r="J2954" s="316"/>
    </row>
    <row r="2955" spans="1:10" s="333" customFormat="1" ht="24" x14ac:dyDescent="0.25">
      <c r="A2955" s="317" t="s">
        <v>8716</v>
      </c>
      <c r="B2955" s="322" t="s">
        <v>2018</v>
      </c>
      <c r="C2955" s="322" t="s">
        <v>2017</v>
      </c>
      <c r="D2955" s="322">
        <v>590</v>
      </c>
      <c r="E2955" s="412">
        <v>24700</v>
      </c>
      <c r="F2955" s="317" t="s">
        <v>8715</v>
      </c>
      <c r="G2955" s="316" t="s">
        <v>125</v>
      </c>
      <c r="H2955" s="325">
        <v>44354</v>
      </c>
      <c r="I2955" s="325">
        <v>44365</v>
      </c>
      <c r="J2955" s="316"/>
    </row>
    <row r="2956" spans="1:10" s="333" customFormat="1" ht="24" x14ac:dyDescent="0.25">
      <c r="A2956" s="317" t="s">
        <v>8714</v>
      </c>
      <c r="B2956" s="322" t="s">
        <v>2018</v>
      </c>
      <c r="C2956" s="322" t="s">
        <v>2017</v>
      </c>
      <c r="D2956" s="322">
        <v>1310</v>
      </c>
      <c r="E2956" s="412">
        <v>28000</v>
      </c>
      <c r="F2956" s="317" t="s">
        <v>2349</v>
      </c>
      <c r="G2956" s="316" t="s">
        <v>125</v>
      </c>
      <c r="H2956" s="325">
        <v>44356</v>
      </c>
      <c r="I2956" s="325">
        <v>44545</v>
      </c>
      <c r="J2956" s="316"/>
    </row>
    <row r="2957" spans="1:10" s="333" customFormat="1" ht="24" x14ac:dyDescent="0.25">
      <c r="A2957" s="317" t="s">
        <v>8713</v>
      </c>
      <c r="B2957" s="322" t="s">
        <v>2018</v>
      </c>
      <c r="C2957" s="322" t="s">
        <v>2017</v>
      </c>
      <c r="D2957" s="322">
        <v>1307</v>
      </c>
      <c r="E2957" s="412">
        <v>21000</v>
      </c>
      <c r="F2957" s="317" t="s">
        <v>8712</v>
      </c>
      <c r="G2957" s="316" t="s">
        <v>125</v>
      </c>
      <c r="H2957" s="325">
        <v>44356</v>
      </c>
      <c r="I2957" s="325">
        <v>44554</v>
      </c>
      <c r="J2957" s="316"/>
    </row>
    <row r="2958" spans="1:10" s="333" customFormat="1" ht="24" x14ac:dyDescent="0.25">
      <c r="A2958" s="317" t="s">
        <v>8711</v>
      </c>
      <c r="B2958" s="322" t="s">
        <v>2018</v>
      </c>
      <c r="C2958" s="322" t="s">
        <v>2017</v>
      </c>
      <c r="D2958" s="322">
        <v>1323</v>
      </c>
      <c r="E2958" s="412">
        <v>20000</v>
      </c>
      <c r="F2958" s="317" t="s">
        <v>8710</v>
      </c>
      <c r="G2958" s="316" t="s">
        <v>125</v>
      </c>
      <c r="H2958" s="325">
        <v>44358</v>
      </c>
      <c r="I2958" s="325">
        <v>44511</v>
      </c>
      <c r="J2958" s="316"/>
    </row>
    <row r="2959" spans="1:10" s="333" customFormat="1" x14ac:dyDescent="0.25">
      <c r="A2959" s="317" t="s">
        <v>8709</v>
      </c>
      <c r="B2959" s="322" t="s">
        <v>2018</v>
      </c>
      <c r="C2959" s="322" t="s">
        <v>2017</v>
      </c>
      <c r="D2959" s="322">
        <v>1319</v>
      </c>
      <c r="E2959" s="412">
        <v>24000</v>
      </c>
      <c r="F2959" s="317" t="s">
        <v>8708</v>
      </c>
      <c r="G2959" s="316" t="s">
        <v>125</v>
      </c>
      <c r="H2959" s="325">
        <v>44358</v>
      </c>
      <c r="I2959" s="325">
        <v>44434</v>
      </c>
      <c r="J2959" s="316"/>
    </row>
    <row r="2960" spans="1:10" s="333" customFormat="1" ht="24" x14ac:dyDescent="0.25">
      <c r="A2960" s="317" t="s">
        <v>8707</v>
      </c>
      <c r="B2960" s="322" t="s">
        <v>2018</v>
      </c>
      <c r="C2960" s="322" t="s">
        <v>2017</v>
      </c>
      <c r="D2960" s="322">
        <v>1336</v>
      </c>
      <c r="E2960" s="412">
        <v>31500</v>
      </c>
      <c r="F2960" s="317" t="s">
        <v>8706</v>
      </c>
      <c r="G2960" s="316" t="s">
        <v>125</v>
      </c>
      <c r="H2960" s="325">
        <v>44361</v>
      </c>
      <c r="I2960" s="325">
        <v>44547</v>
      </c>
      <c r="J2960" s="316"/>
    </row>
    <row r="2961" spans="1:10" s="333" customFormat="1" ht="24" x14ac:dyDescent="0.25">
      <c r="A2961" s="317" t="s">
        <v>8705</v>
      </c>
      <c r="B2961" s="322" t="s">
        <v>2018</v>
      </c>
      <c r="C2961" s="322" t="s">
        <v>2017</v>
      </c>
      <c r="D2961" s="322">
        <v>1332</v>
      </c>
      <c r="E2961" s="412">
        <v>22500</v>
      </c>
      <c r="F2961" s="317" t="s">
        <v>2060</v>
      </c>
      <c r="G2961" s="316" t="s">
        <v>125</v>
      </c>
      <c r="H2961" s="325">
        <v>44359</v>
      </c>
      <c r="I2961" s="325">
        <v>44544</v>
      </c>
      <c r="J2961" s="316"/>
    </row>
    <row r="2962" spans="1:10" s="333" customFormat="1" ht="24" x14ac:dyDescent="0.25">
      <c r="A2962" s="317" t="s">
        <v>8704</v>
      </c>
      <c r="B2962" s="322" t="s">
        <v>2018</v>
      </c>
      <c r="C2962" s="322" t="s">
        <v>2017</v>
      </c>
      <c r="D2962" s="322">
        <v>1331</v>
      </c>
      <c r="E2962" s="412">
        <v>30000</v>
      </c>
      <c r="F2962" s="317" t="s">
        <v>8569</v>
      </c>
      <c r="G2962" s="316" t="s">
        <v>125</v>
      </c>
      <c r="H2962" s="325">
        <v>44359</v>
      </c>
      <c r="I2962" s="325">
        <v>44439</v>
      </c>
      <c r="J2962" s="316"/>
    </row>
    <row r="2963" spans="1:10" s="333" customFormat="1" ht="24" x14ac:dyDescent="0.25">
      <c r="A2963" s="317" t="s">
        <v>8703</v>
      </c>
      <c r="B2963" s="322" t="s">
        <v>2018</v>
      </c>
      <c r="C2963" s="322" t="s">
        <v>2017</v>
      </c>
      <c r="D2963" s="322">
        <v>1329</v>
      </c>
      <c r="E2963" s="412">
        <v>21000</v>
      </c>
      <c r="F2963" s="317" t="s">
        <v>2726</v>
      </c>
      <c r="G2963" s="316" t="s">
        <v>125</v>
      </c>
      <c r="H2963" s="325">
        <v>44359</v>
      </c>
      <c r="I2963" s="325">
        <v>44433</v>
      </c>
      <c r="J2963" s="316"/>
    </row>
    <row r="2964" spans="1:10" s="333" customFormat="1" ht="24" x14ac:dyDescent="0.25">
      <c r="A2964" s="317" t="s">
        <v>8702</v>
      </c>
      <c r="B2964" s="322" t="s">
        <v>2018</v>
      </c>
      <c r="C2964" s="322" t="s">
        <v>2017</v>
      </c>
      <c r="D2964" s="322">
        <v>1342</v>
      </c>
      <c r="E2964" s="412">
        <v>20000</v>
      </c>
      <c r="F2964" s="317" t="s">
        <v>2124</v>
      </c>
      <c r="G2964" s="316" t="s">
        <v>125</v>
      </c>
      <c r="H2964" s="325">
        <v>44362</v>
      </c>
      <c r="I2964" s="325">
        <v>44494</v>
      </c>
      <c r="J2964" s="316"/>
    </row>
    <row r="2965" spans="1:10" s="333" customFormat="1" ht="24" x14ac:dyDescent="0.25">
      <c r="A2965" s="317" t="s">
        <v>8701</v>
      </c>
      <c r="B2965" s="322" t="s">
        <v>2018</v>
      </c>
      <c r="C2965" s="322" t="s">
        <v>2017</v>
      </c>
      <c r="D2965" s="322">
        <v>1338</v>
      </c>
      <c r="E2965" s="412">
        <v>24000</v>
      </c>
      <c r="F2965" s="317" t="s">
        <v>2578</v>
      </c>
      <c r="G2965" s="316" t="s">
        <v>125</v>
      </c>
      <c r="H2965" s="325">
        <v>44361</v>
      </c>
      <c r="I2965" s="325">
        <v>44546</v>
      </c>
      <c r="J2965" s="316"/>
    </row>
    <row r="2966" spans="1:10" s="333" customFormat="1" ht="24" x14ac:dyDescent="0.25">
      <c r="A2966" s="317" t="s">
        <v>8700</v>
      </c>
      <c r="B2966" s="322" t="s">
        <v>2018</v>
      </c>
      <c r="C2966" s="322" t="s">
        <v>2017</v>
      </c>
      <c r="D2966" s="322">
        <v>635</v>
      </c>
      <c r="E2966" s="412">
        <v>27970.81</v>
      </c>
      <c r="F2966" s="317" t="s">
        <v>2201</v>
      </c>
      <c r="G2966" s="316" t="s">
        <v>125</v>
      </c>
      <c r="H2966" s="325">
        <v>44364</v>
      </c>
      <c r="I2966" s="325">
        <v>44374</v>
      </c>
      <c r="J2966" s="316"/>
    </row>
    <row r="2967" spans="1:10" s="333" customFormat="1" ht="24" x14ac:dyDescent="0.25">
      <c r="A2967" s="317" t="s">
        <v>8699</v>
      </c>
      <c r="B2967" s="322" t="s">
        <v>2018</v>
      </c>
      <c r="C2967" s="322" t="s">
        <v>2017</v>
      </c>
      <c r="D2967" s="322">
        <v>1364</v>
      </c>
      <c r="E2967" s="412">
        <v>27000</v>
      </c>
      <c r="F2967" s="317" t="s">
        <v>2470</v>
      </c>
      <c r="G2967" s="316" t="s">
        <v>125</v>
      </c>
      <c r="H2967" s="325">
        <v>44364</v>
      </c>
      <c r="I2967" s="325">
        <v>44523</v>
      </c>
      <c r="J2967" s="316"/>
    </row>
    <row r="2968" spans="1:10" s="333" customFormat="1" ht="24" x14ac:dyDescent="0.25">
      <c r="A2968" s="317" t="s">
        <v>8698</v>
      </c>
      <c r="B2968" s="322" t="s">
        <v>2018</v>
      </c>
      <c r="C2968" s="322" t="s">
        <v>2017</v>
      </c>
      <c r="D2968" s="322">
        <v>1370</v>
      </c>
      <c r="E2968" s="412">
        <v>22500</v>
      </c>
      <c r="F2968" s="317" t="s">
        <v>2142</v>
      </c>
      <c r="G2968" s="316" t="s">
        <v>125</v>
      </c>
      <c r="H2968" s="325">
        <v>44365</v>
      </c>
      <c r="I2968" s="325">
        <v>44544</v>
      </c>
      <c r="J2968" s="316"/>
    </row>
    <row r="2969" spans="1:10" s="333" customFormat="1" ht="24" x14ac:dyDescent="0.25">
      <c r="A2969" s="317" t="s">
        <v>8697</v>
      </c>
      <c r="B2969" s="322" t="s">
        <v>2018</v>
      </c>
      <c r="C2969" s="322" t="s">
        <v>2017</v>
      </c>
      <c r="D2969" s="322">
        <v>1380</v>
      </c>
      <c r="E2969" s="412">
        <v>24000</v>
      </c>
      <c r="F2969" s="317" t="s">
        <v>2467</v>
      </c>
      <c r="G2969" s="316" t="s">
        <v>125</v>
      </c>
      <c r="H2969" s="325">
        <v>44368</v>
      </c>
      <c r="I2969" s="325">
        <v>44523</v>
      </c>
      <c r="J2969" s="316"/>
    </row>
    <row r="2970" spans="1:10" s="333" customFormat="1" ht="24" x14ac:dyDescent="0.25">
      <c r="A2970" s="317" t="s">
        <v>8696</v>
      </c>
      <c r="B2970" s="322" t="s">
        <v>2018</v>
      </c>
      <c r="C2970" s="322" t="s">
        <v>2017</v>
      </c>
      <c r="D2970" s="322">
        <v>1381</v>
      </c>
      <c r="E2970" s="412">
        <v>24000</v>
      </c>
      <c r="F2970" s="317" t="s">
        <v>2456</v>
      </c>
      <c r="G2970" s="316" t="s">
        <v>125</v>
      </c>
      <c r="H2970" s="325">
        <v>44368</v>
      </c>
      <c r="I2970" s="325">
        <v>44524</v>
      </c>
      <c r="J2970" s="316"/>
    </row>
    <row r="2971" spans="1:10" s="333" customFormat="1" ht="24" x14ac:dyDescent="0.25">
      <c r="A2971" s="317" t="s">
        <v>8695</v>
      </c>
      <c r="B2971" s="322" t="s">
        <v>2018</v>
      </c>
      <c r="C2971" s="322" t="s">
        <v>2017</v>
      </c>
      <c r="D2971" s="322">
        <v>1367</v>
      </c>
      <c r="E2971" s="412">
        <v>22550</v>
      </c>
      <c r="F2971" s="317" t="s">
        <v>2090</v>
      </c>
      <c r="G2971" s="316" t="s">
        <v>125</v>
      </c>
      <c r="H2971" s="325">
        <v>44365</v>
      </c>
      <c r="I2971" s="325">
        <v>44376</v>
      </c>
      <c r="J2971" s="316"/>
    </row>
    <row r="2972" spans="1:10" s="333" customFormat="1" ht="24" x14ac:dyDescent="0.25">
      <c r="A2972" s="317" t="s">
        <v>8694</v>
      </c>
      <c r="B2972" s="322" t="s">
        <v>2018</v>
      </c>
      <c r="C2972" s="322" t="s">
        <v>2017</v>
      </c>
      <c r="D2972" s="322">
        <v>1378</v>
      </c>
      <c r="E2972" s="412">
        <v>30000</v>
      </c>
      <c r="F2972" s="317" t="s">
        <v>2154</v>
      </c>
      <c r="G2972" s="316" t="s">
        <v>125</v>
      </c>
      <c r="H2972" s="325">
        <v>44368</v>
      </c>
      <c r="I2972" s="325">
        <v>44435</v>
      </c>
      <c r="J2972" s="316"/>
    </row>
    <row r="2973" spans="1:10" s="333" customFormat="1" ht="24" x14ac:dyDescent="0.25">
      <c r="A2973" s="317" t="s">
        <v>8693</v>
      </c>
      <c r="B2973" s="322" t="s">
        <v>1079</v>
      </c>
      <c r="C2973" s="322" t="s">
        <v>2017</v>
      </c>
      <c r="D2973" s="322" t="s">
        <v>8692</v>
      </c>
      <c r="E2973" s="412">
        <v>153260</v>
      </c>
      <c r="F2973" s="317" t="s">
        <v>8464</v>
      </c>
      <c r="G2973" s="316" t="s">
        <v>2156</v>
      </c>
      <c r="H2973" s="325" t="s">
        <v>8691</v>
      </c>
      <c r="I2973" s="325" t="s">
        <v>8690</v>
      </c>
      <c r="J2973" s="316"/>
    </row>
    <row r="2974" spans="1:10" s="333" customFormat="1" ht="24" x14ac:dyDescent="0.25">
      <c r="A2974" s="317" t="s">
        <v>8689</v>
      </c>
      <c r="B2974" s="322" t="s">
        <v>2018</v>
      </c>
      <c r="C2974" s="322" t="s">
        <v>2017</v>
      </c>
      <c r="D2974" s="322">
        <v>1371</v>
      </c>
      <c r="E2974" s="412">
        <v>28000</v>
      </c>
      <c r="F2974" s="317" t="s">
        <v>3116</v>
      </c>
      <c r="G2974" s="316" t="s">
        <v>125</v>
      </c>
      <c r="H2974" s="325">
        <v>44365</v>
      </c>
      <c r="I2974" s="325">
        <v>44498</v>
      </c>
      <c r="J2974" s="316"/>
    </row>
    <row r="2975" spans="1:10" s="333" customFormat="1" x14ac:dyDescent="0.25">
      <c r="A2975" s="317" t="s">
        <v>8688</v>
      </c>
      <c r="B2975" s="322" t="s">
        <v>2018</v>
      </c>
      <c r="C2975" s="322" t="s">
        <v>2017</v>
      </c>
      <c r="D2975" s="322">
        <v>1397</v>
      </c>
      <c r="E2975" s="412">
        <v>24000</v>
      </c>
      <c r="F2975" s="317" t="s">
        <v>8687</v>
      </c>
      <c r="G2975" s="316" t="s">
        <v>125</v>
      </c>
      <c r="H2975" s="325">
        <v>44369</v>
      </c>
      <c r="I2975" s="325">
        <v>44439</v>
      </c>
      <c r="J2975" s="316"/>
    </row>
    <row r="2976" spans="1:10" s="333" customFormat="1" ht="24" x14ac:dyDescent="0.25">
      <c r="A2976" s="317" t="s">
        <v>8686</v>
      </c>
      <c r="B2976" s="322" t="s">
        <v>2018</v>
      </c>
      <c r="C2976" s="322" t="s">
        <v>2017</v>
      </c>
      <c r="D2976" s="322">
        <v>658</v>
      </c>
      <c r="E2976" s="412">
        <v>18500</v>
      </c>
      <c r="F2976" s="317" t="s">
        <v>8685</v>
      </c>
      <c r="G2976" s="316" t="s">
        <v>125</v>
      </c>
      <c r="H2976" s="325">
        <v>44368</v>
      </c>
      <c r="I2976" s="325">
        <v>44376</v>
      </c>
      <c r="J2976" s="316"/>
    </row>
    <row r="2977" spans="1:10" s="333" customFormat="1" ht="24" x14ac:dyDescent="0.25">
      <c r="A2977" s="317" t="s">
        <v>8684</v>
      </c>
      <c r="B2977" s="322" t="s">
        <v>1079</v>
      </c>
      <c r="C2977" s="322" t="s">
        <v>2017</v>
      </c>
      <c r="D2977" s="322" t="s">
        <v>8683</v>
      </c>
      <c r="E2977" s="412">
        <v>332500</v>
      </c>
      <c r="F2977" s="317" t="s">
        <v>8682</v>
      </c>
      <c r="G2977" s="316" t="s">
        <v>2156</v>
      </c>
      <c r="H2977" s="325" t="s">
        <v>8681</v>
      </c>
      <c r="I2977" s="325" t="s">
        <v>8592</v>
      </c>
      <c r="J2977" s="316"/>
    </row>
    <row r="2978" spans="1:10" s="333" customFormat="1" ht="24" x14ac:dyDescent="0.25">
      <c r="A2978" s="317" t="s">
        <v>8680</v>
      </c>
      <c r="B2978" s="322" t="s">
        <v>2018</v>
      </c>
      <c r="C2978" s="322" t="s">
        <v>2017</v>
      </c>
      <c r="D2978" s="322">
        <v>664</v>
      </c>
      <c r="E2978" s="412">
        <v>35000</v>
      </c>
      <c r="F2978" s="317" t="s">
        <v>2713</v>
      </c>
      <c r="G2978" s="316" t="s">
        <v>125</v>
      </c>
      <c r="H2978" s="325">
        <v>44369</v>
      </c>
      <c r="I2978" s="325">
        <v>44377</v>
      </c>
      <c r="J2978" s="316"/>
    </row>
    <row r="2979" spans="1:10" s="333" customFormat="1" ht="24" x14ac:dyDescent="0.25">
      <c r="A2979" s="317" t="s">
        <v>8679</v>
      </c>
      <c r="B2979" s="322" t="s">
        <v>2018</v>
      </c>
      <c r="C2979" s="322" t="s">
        <v>2017</v>
      </c>
      <c r="D2979" s="322">
        <v>1385</v>
      </c>
      <c r="E2979" s="412">
        <v>24730</v>
      </c>
      <c r="F2979" s="317" t="s">
        <v>8678</v>
      </c>
      <c r="G2979" s="316" t="s">
        <v>125</v>
      </c>
      <c r="H2979" s="325">
        <v>44369</v>
      </c>
      <c r="I2979" s="325">
        <v>44375</v>
      </c>
      <c r="J2979" s="316"/>
    </row>
    <row r="2980" spans="1:10" s="333" customFormat="1" ht="24" x14ac:dyDescent="0.25">
      <c r="A2980" s="317" t="s">
        <v>8677</v>
      </c>
      <c r="B2980" s="322" t="s">
        <v>2018</v>
      </c>
      <c r="C2980" s="322" t="s">
        <v>2017</v>
      </c>
      <c r="D2980" s="322">
        <v>680</v>
      </c>
      <c r="E2980" s="412">
        <v>34650</v>
      </c>
      <c r="F2980" s="317" t="s">
        <v>8676</v>
      </c>
      <c r="G2980" s="316" t="s">
        <v>125</v>
      </c>
      <c r="H2980" s="325">
        <v>44371</v>
      </c>
      <c r="I2980" s="325">
        <v>44495</v>
      </c>
      <c r="J2980" s="316"/>
    </row>
    <row r="2981" spans="1:10" s="333" customFormat="1" ht="24" x14ac:dyDescent="0.25">
      <c r="A2981" s="317" t="s">
        <v>8675</v>
      </c>
      <c r="B2981" s="322" t="s">
        <v>2018</v>
      </c>
      <c r="C2981" s="322" t="s">
        <v>2017</v>
      </c>
      <c r="D2981" s="322">
        <v>672</v>
      </c>
      <c r="E2981" s="412">
        <v>33000</v>
      </c>
      <c r="F2981" s="317" t="s">
        <v>2295</v>
      </c>
      <c r="G2981" s="316" t="s">
        <v>125</v>
      </c>
      <c r="H2981" s="325">
        <v>44370</v>
      </c>
      <c r="I2981" s="325">
        <v>44375</v>
      </c>
      <c r="J2981" s="316"/>
    </row>
    <row r="2982" spans="1:10" s="333" customFormat="1" ht="24" x14ac:dyDescent="0.25">
      <c r="A2982" s="317" t="s">
        <v>8674</v>
      </c>
      <c r="B2982" s="322" t="s">
        <v>2018</v>
      </c>
      <c r="C2982" s="322" t="s">
        <v>2017</v>
      </c>
      <c r="D2982" s="322">
        <v>1409</v>
      </c>
      <c r="E2982" s="412">
        <v>30000</v>
      </c>
      <c r="F2982" s="317" t="s">
        <v>8673</v>
      </c>
      <c r="G2982" s="316" t="s">
        <v>125</v>
      </c>
      <c r="H2982" s="325">
        <v>44372</v>
      </c>
      <c r="I2982" s="325">
        <v>44522</v>
      </c>
      <c r="J2982" s="316"/>
    </row>
    <row r="2983" spans="1:10" s="333" customFormat="1" ht="24" x14ac:dyDescent="0.25">
      <c r="A2983" s="317" t="s">
        <v>8672</v>
      </c>
      <c r="B2983" s="322" t="s">
        <v>2018</v>
      </c>
      <c r="C2983" s="322" t="s">
        <v>2017</v>
      </c>
      <c r="D2983" s="322">
        <v>686</v>
      </c>
      <c r="E2983" s="412">
        <v>22266</v>
      </c>
      <c r="F2983" s="317" t="s">
        <v>8671</v>
      </c>
      <c r="G2983" s="316" t="s">
        <v>125</v>
      </c>
      <c r="H2983" s="325">
        <v>44371</v>
      </c>
      <c r="I2983" s="325">
        <v>44376</v>
      </c>
      <c r="J2983" s="316"/>
    </row>
    <row r="2984" spans="1:10" s="333" customFormat="1" ht="24" x14ac:dyDescent="0.25">
      <c r="A2984" s="317" t="s">
        <v>8670</v>
      </c>
      <c r="B2984" s="322" t="s">
        <v>2018</v>
      </c>
      <c r="C2984" s="322" t="s">
        <v>2017</v>
      </c>
      <c r="D2984" s="322">
        <v>1411</v>
      </c>
      <c r="E2984" s="412">
        <v>28000</v>
      </c>
      <c r="F2984" s="317" t="s">
        <v>2114</v>
      </c>
      <c r="G2984" s="316" t="s">
        <v>125</v>
      </c>
      <c r="H2984" s="325">
        <v>44372</v>
      </c>
      <c r="I2984" s="325">
        <v>44475</v>
      </c>
      <c r="J2984" s="316"/>
    </row>
    <row r="2985" spans="1:10" s="333" customFormat="1" ht="24" x14ac:dyDescent="0.25">
      <c r="A2985" s="317" t="s">
        <v>8669</v>
      </c>
      <c r="B2985" s="322" t="s">
        <v>2018</v>
      </c>
      <c r="C2985" s="322" t="s">
        <v>2017</v>
      </c>
      <c r="D2985" s="322">
        <v>1415</v>
      </c>
      <c r="E2985" s="412">
        <v>21300.46</v>
      </c>
      <c r="F2985" s="317" t="s">
        <v>2569</v>
      </c>
      <c r="G2985" s="316" t="s">
        <v>125</v>
      </c>
      <c r="H2985" s="325">
        <v>44398</v>
      </c>
      <c r="I2985" s="325">
        <v>44463</v>
      </c>
      <c r="J2985" s="316"/>
    </row>
    <row r="2986" spans="1:10" s="333" customFormat="1" ht="24" x14ac:dyDescent="0.25">
      <c r="A2986" s="317" t="s">
        <v>8668</v>
      </c>
      <c r="B2986" s="322" t="s">
        <v>2018</v>
      </c>
      <c r="C2986" s="322" t="s">
        <v>2017</v>
      </c>
      <c r="D2986" s="322">
        <v>1414</v>
      </c>
      <c r="E2986" s="412">
        <v>21000</v>
      </c>
      <c r="F2986" s="317" t="s">
        <v>8667</v>
      </c>
      <c r="G2986" s="316" t="s">
        <v>125</v>
      </c>
      <c r="H2986" s="325">
        <v>44372</v>
      </c>
      <c r="I2986" s="325">
        <v>44404</v>
      </c>
      <c r="J2986" s="316"/>
    </row>
    <row r="2987" spans="1:10" s="333" customFormat="1" ht="24" x14ac:dyDescent="0.25">
      <c r="A2987" s="317" t="s">
        <v>8666</v>
      </c>
      <c r="B2987" s="322" t="s">
        <v>2018</v>
      </c>
      <c r="C2987" s="322" t="s">
        <v>2017</v>
      </c>
      <c r="D2987" s="322">
        <v>1421</v>
      </c>
      <c r="E2987" s="412">
        <v>28000</v>
      </c>
      <c r="F2987" s="317" t="s">
        <v>2307</v>
      </c>
      <c r="G2987" s="316" t="s">
        <v>125</v>
      </c>
      <c r="H2987" s="325">
        <v>44375</v>
      </c>
      <c r="I2987" s="325">
        <v>44544</v>
      </c>
      <c r="J2987" s="316"/>
    </row>
    <row r="2988" spans="1:10" s="333" customFormat="1" ht="24" x14ac:dyDescent="0.25">
      <c r="A2988" s="317" t="s">
        <v>8665</v>
      </c>
      <c r="B2988" s="322" t="s">
        <v>2018</v>
      </c>
      <c r="C2988" s="322" t="s">
        <v>2017</v>
      </c>
      <c r="D2988" s="322">
        <v>1425</v>
      </c>
      <c r="E2988" s="412">
        <v>27000</v>
      </c>
      <c r="F2988" s="317" t="s">
        <v>2076</v>
      </c>
      <c r="G2988" s="316" t="s">
        <v>125</v>
      </c>
      <c r="H2988" s="325">
        <v>44375</v>
      </c>
      <c r="I2988" s="325">
        <v>44550</v>
      </c>
      <c r="J2988" s="316"/>
    </row>
    <row r="2989" spans="1:10" s="333" customFormat="1" ht="24" x14ac:dyDescent="0.25">
      <c r="A2989" s="317" t="s">
        <v>8664</v>
      </c>
      <c r="B2989" s="322" t="s">
        <v>2018</v>
      </c>
      <c r="C2989" s="322" t="s">
        <v>2017</v>
      </c>
      <c r="D2989" s="322">
        <v>1426</v>
      </c>
      <c r="E2989" s="412">
        <v>30000</v>
      </c>
      <c r="F2989" s="317" t="s">
        <v>2790</v>
      </c>
      <c r="G2989" s="316" t="s">
        <v>125</v>
      </c>
      <c r="H2989" s="325">
        <v>44375</v>
      </c>
      <c r="I2989" s="325">
        <v>44557</v>
      </c>
      <c r="J2989" s="316"/>
    </row>
    <row r="2990" spans="1:10" s="333" customFormat="1" ht="36" x14ac:dyDescent="0.25">
      <c r="A2990" s="317" t="s">
        <v>8663</v>
      </c>
      <c r="B2990" s="322" t="s">
        <v>2018</v>
      </c>
      <c r="C2990" s="322" t="s">
        <v>2017</v>
      </c>
      <c r="D2990" s="322">
        <v>1438</v>
      </c>
      <c r="E2990" s="412">
        <v>20000</v>
      </c>
      <c r="F2990" s="317" t="s">
        <v>8662</v>
      </c>
      <c r="G2990" s="316" t="s">
        <v>125</v>
      </c>
      <c r="H2990" s="325">
        <v>44377</v>
      </c>
      <c r="I2990" s="325">
        <v>44526</v>
      </c>
      <c r="J2990" s="316"/>
    </row>
    <row r="2991" spans="1:10" s="333" customFormat="1" x14ac:dyDescent="0.25">
      <c r="A2991" s="317" t="s">
        <v>8661</v>
      </c>
      <c r="B2991" s="322" t="s">
        <v>2018</v>
      </c>
      <c r="C2991" s="322" t="s">
        <v>2017</v>
      </c>
      <c r="D2991" s="322">
        <v>1448</v>
      </c>
      <c r="E2991" s="412">
        <v>41913.67</v>
      </c>
      <c r="F2991" s="317" t="s">
        <v>2042</v>
      </c>
      <c r="G2991" s="316" t="s">
        <v>125</v>
      </c>
      <c r="H2991" s="325">
        <v>44379</v>
      </c>
      <c r="I2991" s="325">
        <v>44382</v>
      </c>
      <c r="J2991" s="316"/>
    </row>
    <row r="2992" spans="1:10" s="333" customFormat="1" ht="24" x14ac:dyDescent="0.25">
      <c r="A2992" s="317" t="s">
        <v>8660</v>
      </c>
      <c r="B2992" s="322" t="s">
        <v>2018</v>
      </c>
      <c r="C2992" s="322" t="s">
        <v>2017</v>
      </c>
      <c r="D2992" s="322">
        <v>1449</v>
      </c>
      <c r="E2992" s="412">
        <v>25461.200000000001</v>
      </c>
      <c r="F2992" s="317" t="s">
        <v>2044</v>
      </c>
      <c r="G2992" s="316" t="s">
        <v>125</v>
      </c>
      <c r="H2992" s="325">
        <v>44379</v>
      </c>
      <c r="I2992" s="325">
        <v>44382</v>
      </c>
      <c r="J2992" s="316"/>
    </row>
    <row r="2993" spans="1:10" s="333" customFormat="1" ht="24" x14ac:dyDescent="0.25">
      <c r="A2993" s="317" t="s">
        <v>8659</v>
      </c>
      <c r="B2993" s="322" t="s">
        <v>2018</v>
      </c>
      <c r="C2993" s="322" t="s">
        <v>2017</v>
      </c>
      <c r="D2993" s="322">
        <v>1441</v>
      </c>
      <c r="E2993" s="412">
        <v>35000</v>
      </c>
      <c r="F2993" s="317" t="s">
        <v>2545</v>
      </c>
      <c r="G2993" s="316" t="s">
        <v>125</v>
      </c>
      <c r="H2993" s="325">
        <v>44378</v>
      </c>
      <c r="I2993" s="325">
        <v>44526</v>
      </c>
      <c r="J2993" s="316"/>
    </row>
    <row r="2994" spans="1:10" s="333" customFormat="1" x14ac:dyDescent="0.25">
      <c r="A2994" s="317" t="s">
        <v>8658</v>
      </c>
      <c r="B2994" s="322" t="s">
        <v>2018</v>
      </c>
      <c r="C2994" s="322" t="s">
        <v>2017</v>
      </c>
      <c r="D2994" s="322">
        <v>1442</v>
      </c>
      <c r="E2994" s="412">
        <v>28800</v>
      </c>
      <c r="F2994" s="317" t="s">
        <v>2523</v>
      </c>
      <c r="G2994" s="316" t="s">
        <v>125</v>
      </c>
      <c r="H2994" s="325">
        <v>44379</v>
      </c>
      <c r="I2994" s="325">
        <v>44545</v>
      </c>
      <c r="J2994" s="316"/>
    </row>
    <row r="2995" spans="1:10" s="333" customFormat="1" ht="24" x14ac:dyDescent="0.25">
      <c r="A2995" s="317" t="s">
        <v>8657</v>
      </c>
      <c r="B2995" s="322" t="s">
        <v>2018</v>
      </c>
      <c r="C2995" s="322" t="s">
        <v>2017</v>
      </c>
      <c r="D2995" s="322">
        <v>1450</v>
      </c>
      <c r="E2995" s="412">
        <v>23749.439999999999</v>
      </c>
      <c r="F2995" s="317" t="s">
        <v>2195</v>
      </c>
      <c r="G2995" s="316" t="s">
        <v>125</v>
      </c>
      <c r="H2995" s="325">
        <v>44379</v>
      </c>
      <c r="I2995" s="325">
        <v>44384</v>
      </c>
      <c r="J2995" s="316"/>
    </row>
    <row r="2996" spans="1:10" s="333" customFormat="1" ht="24" x14ac:dyDescent="0.25">
      <c r="A2996" s="317" t="s">
        <v>8656</v>
      </c>
      <c r="B2996" s="322" t="s">
        <v>2018</v>
      </c>
      <c r="C2996" s="322" t="s">
        <v>2017</v>
      </c>
      <c r="D2996" s="322">
        <v>1469</v>
      </c>
      <c r="E2996" s="412">
        <v>19200</v>
      </c>
      <c r="F2996" s="317" t="s">
        <v>2943</v>
      </c>
      <c r="G2996" s="316" t="s">
        <v>125</v>
      </c>
      <c r="H2996" s="325">
        <v>44383</v>
      </c>
      <c r="I2996" s="325">
        <v>44544</v>
      </c>
      <c r="J2996" s="316"/>
    </row>
    <row r="2997" spans="1:10" s="333" customFormat="1" ht="24" x14ac:dyDescent="0.25">
      <c r="A2997" s="317" t="s">
        <v>8655</v>
      </c>
      <c r="B2997" s="322" t="s">
        <v>2018</v>
      </c>
      <c r="C2997" s="322" t="s">
        <v>2017</v>
      </c>
      <c r="D2997" s="322">
        <v>1471</v>
      </c>
      <c r="E2997" s="412">
        <v>20000</v>
      </c>
      <c r="F2997" s="317" t="s">
        <v>8654</v>
      </c>
      <c r="G2997" s="316" t="s">
        <v>125</v>
      </c>
      <c r="H2997" s="325">
        <v>44383</v>
      </c>
      <c r="I2997" s="325">
        <v>44524</v>
      </c>
      <c r="J2997" s="316"/>
    </row>
    <row r="2998" spans="1:10" s="333" customFormat="1" ht="24" x14ac:dyDescent="0.25">
      <c r="A2998" s="317" t="s">
        <v>8653</v>
      </c>
      <c r="B2998" s="322" t="s">
        <v>2018</v>
      </c>
      <c r="C2998" s="322" t="s">
        <v>2017</v>
      </c>
      <c r="D2998" s="322">
        <v>1470</v>
      </c>
      <c r="E2998" s="412">
        <v>20000</v>
      </c>
      <c r="F2998" s="317" t="s">
        <v>8652</v>
      </c>
      <c r="G2998" s="316" t="s">
        <v>125</v>
      </c>
      <c r="H2998" s="325">
        <v>44383</v>
      </c>
      <c r="I2998" s="325">
        <v>44526</v>
      </c>
      <c r="J2998" s="316"/>
    </row>
    <row r="2999" spans="1:10" s="333" customFormat="1" ht="24" x14ac:dyDescent="0.25">
      <c r="A2999" s="317" t="s">
        <v>8651</v>
      </c>
      <c r="B2999" s="322" t="s">
        <v>2018</v>
      </c>
      <c r="C2999" s="322" t="s">
        <v>2017</v>
      </c>
      <c r="D2999" s="322">
        <v>1476</v>
      </c>
      <c r="E2999" s="412">
        <v>20000</v>
      </c>
      <c r="F2999" s="317" t="s">
        <v>8650</v>
      </c>
      <c r="G2999" s="316" t="s">
        <v>125</v>
      </c>
      <c r="H2999" s="325">
        <v>44384</v>
      </c>
      <c r="I2999" s="325">
        <v>44526</v>
      </c>
      <c r="J2999" s="316"/>
    </row>
    <row r="3000" spans="1:10" s="333" customFormat="1" ht="24" x14ac:dyDescent="0.25">
      <c r="A3000" s="317" t="s">
        <v>8649</v>
      </c>
      <c r="B3000" s="322" t="s">
        <v>2018</v>
      </c>
      <c r="C3000" s="322" t="s">
        <v>2017</v>
      </c>
      <c r="D3000" s="322">
        <v>1475</v>
      </c>
      <c r="E3000" s="412">
        <v>20000</v>
      </c>
      <c r="F3000" s="317" t="s">
        <v>8648</v>
      </c>
      <c r="G3000" s="316" t="s">
        <v>125</v>
      </c>
      <c r="H3000" s="325">
        <v>44384</v>
      </c>
      <c r="I3000" s="325">
        <v>44523</v>
      </c>
      <c r="J3000" s="316"/>
    </row>
    <row r="3001" spans="1:10" s="333" customFormat="1" ht="24" x14ac:dyDescent="0.25">
      <c r="A3001" s="317" t="s">
        <v>8647</v>
      </c>
      <c r="B3001" s="322" t="s">
        <v>2018</v>
      </c>
      <c r="C3001" s="322" t="s">
        <v>2017</v>
      </c>
      <c r="D3001" s="322">
        <v>1477</v>
      </c>
      <c r="E3001" s="412">
        <v>20000</v>
      </c>
      <c r="F3001" s="317" t="s">
        <v>3022</v>
      </c>
      <c r="G3001" s="316" t="s">
        <v>125</v>
      </c>
      <c r="H3001" s="325">
        <v>44384</v>
      </c>
      <c r="I3001" s="325">
        <v>44544</v>
      </c>
      <c r="J3001" s="316"/>
    </row>
    <row r="3002" spans="1:10" s="333" customFormat="1" ht="24" x14ac:dyDescent="0.25">
      <c r="A3002" s="317" t="s">
        <v>8646</v>
      </c>
      <c r="B3002" s="322" t="s">
        <v>2018</v>
      </c>
      <c r="C3002" s="322" t="s">
        <v>2017</v>
      </c>
      <c r="D3002" s="322">
        <v>1491</v>
      </c>
      <c r="E3002" s="412">
        <v>23000</v>
      </c>
      <c r="F3002" s="317" t="s">
        <v>8645</v>
      </c>
      <c r="G3002" s="316" t="s">
        <v>125</v>
      </c>
      <c r="H3002" s="325">
        <v>44385</v>
      </c>
      <c r="I3002" s="325">
        <v>44439</v>
      </c>
      <c r="J3002" s="316"/>
    </row>
    <row r="3003" spans="1:10" s="333" customFormat="1" ht="24" x14ac:dyDescent="0.25">
      <c r="A3003" s="317" t="s">
        <v>8644</v>
      </c>
      <c r="B3003" s="322" t="s">
        <v>2018</v>
      </c>
      <c r="C3003" s="322" t="s">
        <v>2017</v>
      </c>
      <c r="D3003" s="322">
        <v>1492</v>
      </c>
      <c r="E3003" s="412">
        <v>23000</v>
      </c>
      <c r="F3003" s="317" t="s">
        <v>8643</v>
      </c>
      <c r="G3003" s="316" t="s">
        <v>125</v>
      </c>
      <c r="H3003" s="325">
        <v>44385</v>
      </c>
      <c r="I3003" s="325">
        <v>44439</v>
      </c>
      <c r="J3003" s="316"/>
    </row>
    <row r="3004" spans="1:10" s="333" customFormat="1" ht="24" x14ac:dyDescent="0.25">
      <c r="A3004" s="317" t="s">
        <v>8642</v>
      </c>
      <c r="B3004" s="322" t="s">
        <v>2018</v>
      </c>
      <c r="C3004" s="322" t="s">
        <v>2017</v>
      </c>
      <c r="D3004" s="322">
        <v>1493</v>
      </c>
      <c r="E3004" s="412">
        <v>23000</v>
      </c>
      <c r="F3004" s="317" t="s">
        <v>8641</v>
      </c>
      <c r="G3004" s="316" t="s">
        <v>125</v>
      </c>
      <c r="H3004" s="325">
        <v>44385</v>
      </c>
      <c r="I3004" s="325">
        <v>44439</v>
      </c>
      <c r="J3004" s="316"/>
    </row>
    <row r="3005" spans="1:10" s="333" customFormat="1" ht="24" x14ac:dyDescent="0.25">
      <c r="A3005" s="317" t="s">
        <v>8640</v>
      </c>
      <c r="B3005" s="322" t="s">
        <v>2018</v>
      </c>
      <c r="C3005" s="322" t="s">
        <v>2017</v>
      </c>
      <c r="D3005" s="322">
        <v>1497</v>
      </c>
      <c r="E3005" s="412">
        <v>33799.800000000003</v>
      </c>
      <c r="F3005" s="317" t="s">
        <v>8639</v>
      </c>
      <c r="G3005" s="316" t="s">
        <v>125</v>
      </c>
      <c r="H3005" s="325">
        <v>44385</v>
      </c>
      <c r="I3005" s="325">
        <v>44498</v>
      </c>
      <c r="J3005" s="316"/>
    </row>
    <row r="3006" spans="1:10" s="333" customFormat="1" ht="24" x14ac:dyDescent="0.25">
      <c r="A3006" s="317" t="s">
        <v>8638</v>
      </c>
      <c r="B3006" s="322" t="s">
        <v>2018</v>
      </c>
      <c r="C3006" s="322" t="s">
        <v>2017</v>
      </c>
      <c r="D3006" s="322">
        <v>1496</v>
      </c>
      <c r="E3006" s="412">
        <v>22500</v>
      </c>
      <c r="F3006" s="317" t="s">
        <v>8637</v>
      </c>
      <c r="G3006" s="316" t="s">
        <v>125</v>
      </c>
      <c r="H3006" s="325">
        <v>44385</v>
      </c>
      <c r="I3006" s="325">
        <v>44469</v>
      </c>
      <c r="J3006" s="316"/>
    </row>
    <row r="3007" spans="1:10" s="333" customFormat="1" ht="24" x14ac:dyDescent="0.25">
      <c r="A3007" s="317" t="s">
        <v>8636</v>
      </c>
      <c r="B3007" s="322" t="s">
        <v>2018</v>
      </c>
      <c r="C3007" s="322" t="s">
        <v>2017</v>
      </c>
      <c r="D3007" s="322">
        <v>1490</v>
      </c>
      <c r="E3007" s="412">
        <v>30000</v>
      </c>
      <c r="F3007" s="317" t="s">
        <v>2146</v>
      </c>
      <c r="G3007" s="316" t="s">
        <v>125</v>
      </c>
      <c r="H3007" s="325">
        <v>44385</v>
      </c>
      <c r="I3007" s="325">
        <v>44557</v>
      </c>
      <c r="J3007" s="316"/>
    </row>
    <row r="3008" spans="1:10" s="333" customFormat="1" ht="24" x14ac:dyDescent="0.25">
      <c r="A3008" s="317" t="s">
        <v>8635</v>
      </c>
      <c r="B3008" s="322" t="s">
        <v>2018</v>
      </c>
      <c r="C3008" s="322" t="s">
        <v>2017</v>
      </c>
      <c r="D3008" s="322">
        <v>1479</v>
      </c>
      <c r="E3008" s="412">
        <v>22800</v>
      </c>
      <c r="F3008" s="317" t="s">
        <v>2220</v>
      </c>
      <c r="G3008" s="316" t="s">
        <v>125</v>
      </c>
      <c r="H3008" s="325">
        <v>44384</v>
      </c>
      <c r="I3008" s="325">
        <v>44550</v>
      </c>
      <c r="J3008" s="316"/>
    </row>
    <row r="3009" spans="1:10" s="333" customFormat="1" ht="24" x14ac:dyDescent="0.25">
      <c r="A3009" s="317" t="s">
        <v>8634</v>
      </c>
      <c r="B3009" s="322" t="s">
        <v>2018</v>
      </c>
      <c r="C3009" s="322" t="s">
        <v>2017</v>
      </c>
      <c r="D3009" s="322">
        <v>1480</v>
      </c>
      <c r="E3009" s="412">
        <v>27000</v>
      </c>
      <c r="F3009" s="317" t="s">
        <v>2084</v>
      </c>
      <c r="G3009" s="316" t="s">
        <v>125</v>
      </c>
      <c r="H3009" s="325">
        <v>44384</v>
      </c>
      <c r="I3009" s="325">
        <v>44550</v>
      </c>
      <c r="J3009" s="316"/>
    </row>
    <row r="3010" spans="1:10" s="333" customFormat="1" x14ac:dyDescent="0.25">
      <c r="A3010" s="317" t="s">
        <v>8633</v>
      </c>
      <c r="B3010" s="322" t="s">
        <v>2018</v>
      </c>
      <c r="C3010" s="322" t="s">
        <v>2017</v>
      </c>
      <c r="D3010" s="322">
        <v>1505</v>
      </c>
      <c r="E3010" s="412">
        <v>24000</v>
      </c>
      <c r="F3010" s="317" t="s">
        <v>2822</v>
      </c>
      <c r="G3010" s="316" t="s">
        <v>125</v>
      </c>
      <c r="H3010" s="325">
        <v>44385</v>
      </c>
      <c r="I3010" s="325">
        <v>44466</v>
      </c>
      <c r="J3010" s="316"/>
    </row>
    <row r="3011" spans="1:10" s="333" customFormat="1" ht="24" x14ac:dyDescent="0.25">
      <c r="A3011" s="317" t="s">
        <v>8632</v>
      </c>
      <c r="B3011" s="322" t="s">
        <v>2018</v>
      </c>
      <c r="C3011" s="322" t="s">
        <v>2017</v>
      </c>
      <c r="D3011" s="322">
        <v>1502</v>
      </c>
      <c r="E3011" s="412">
        <v>20000</v>
      </c>
      <c r="F3011" s="317" t="s">
        <v>2144</v>
      </c>
      <c r="G3011" s="316" t="s">
        <v>125</v>
      </c>
      <c r="H3011" s="325">
        <v>44385</v>
      </c>
      <c r="I3011" s="325">
        <v>44544</v>
      </c>
      <c r="J3011" s="316"/>
    </row>
    <row r="3012" spans="1:10" s="333" customFormat="1" ht="24" x14ac:dyDescent="0.25">
      <c r="A3012" s="317" t="s">
        <v>8631</v>
      </c>
      <c r="B3012" s="322" t="s">
        <v>2018</v>
      </c>
      <c r="C3012" s="322" t="s">
        <v>2017</v>
      </c>
      <c r="D3012" s="322">
        <v>1512</v>
      </c>
      <c r="E3012" s="412">
        <v>30000</v>
      </c>
      <c r="F3012" s="317" t="s">
        <v>2172</v>
      </c>
      <c r="G3012" s="316" t="s">
        <v>125</v>
      </c>
      <c r="H3012" s="325">
        <v>44386</v>
      </c>
      <c r="I3012" s="325">
        <v>44545</v>
      </c>
      <c r="J3012" s="316"/>
    </row>
    <row r="3013" spans="1:10" s="333" customFormat="1" ht="24" x14ac:dyDescent="0.25">
      <c r="A3013" s="317" t="s">
        <v>8630</v>
      </c>
      <c r="B3013" s="322" t="s">
        <v>2018</v>
      </c>
      <c r="C3013" s="322" t="s">
        <v>2017</v>
      </c>
      <c r="D3013" s="322">
        <v>1513</v>
      </c>
      <c r="E3013" s="412">
        <v>21000</v>
      </c>
      <c r="F3013" s="317" t="s">
        <v>2174</v>
      </c>
      <c r="G3013" s="316" t="s">
        <v>125</v>
      </c>
      <c r="H3013" s="325">
        <v>44386</v>
      </c>
      <c r="I3013" s="325">
        <v>44545</v>
      </c>
      <c r="J3013" s="316"/>
    </row>
    <row r="3014" spans="1:10" s="333" customFormat="1" ht="24" x14ac:dyDescent="0.25">
      <c r="A3014" s="317" t="s">
        <v>8629</v>
      </c>
      <c r="B3014" s="322" t="s">
        <v>2018</v>
      </c>
      <c r="C3014" s="322" t="s">
        <v>2017</v>
      </c>
      <c r="D3014" s="322">
        <v>1514</v>
      </c>
      <c r="E3014" s="412">
        <v>33000</v>
      </c>
      <c r="F3014" s="317" t="s">
        <v>2170</v>
      </c>
      <c r="G3014" s="316" t="s">
        <v>125</v>
      </c>
      <c r="H3014" s="325">
        <v>44386</v>
      </c>
      <c r="I3014" s="325">
        <v>44545</v>
      </c>
      <c r="J3014" s="316"/>
    </row>
    <row r="3015" spans="1:10" s="333" customFormat="1" ht="36" x14ac:dyDescent="0.25">
      <c r="A3015" s="317" t="s">
        <v>8628</v>
      </c>
      <c r="B3015" s="322" t="s">
        <v>2018</v>
      </c>
      <c r="C3015" s="322" t="s">
        <v>2017</v>
      </c>
      <c r="D3015" s="322">
        <v>1515</v>
      </c>
      <c r="E3015" s="412">
        <v>33000</v>
      </c>
      <c r="F3015" s="317" t="s">
        <v>2168</v>
      </c>
      <c r="G3015" s="316" t="s">
        <v>125</v>
      </c>
      <c r="H3015" s="325">
        <v>44386</v>
      </c>
      <c r="I3015" s="325">
        <v>44545</v>
      </c>
      <c r="J3015" s="316"/>
    </row>
    <row r="3016" spans="1:10" s="333" customFormat="1" ht="24" x14ac:dyDescent="0.25">
      <c r="A3016" s="317" t="s">
        <v>8627</v>
      </c>
      <c r="B3016" s="322" t="s">
        <v>2018</v>
      </c>
      <c r="C3016" s="322" t="s">
        <v>2017</v>
      </c>
      <c r="D3016" s="322">
        <v>1537</v>
      </c>
      <c r="E3016" s="412">
        <v>22000</v>
      </c>
      <c r="F3016" s="317" t="s">
        <v>2116</v>
      </c>
      <c r="G3016" s="316" t="s">
        <v>125</v>
      </c>
      <c r="H3016" s="325">
        <v>44391</v>
      </c>
      <c r="I3016" s="325">
        <v>44496</v>
      </c>
      <c r="J3016" s="316"/>
    </row>
    <row r="3017" spans="1:10" s="333" customFormat="1" ht="24" x14ac:dyDescent="0.25">
      <c r="A3017" s="317" t="s">
        <v>8626</v>
      </c>
      <c r="B3017" s="322" t="s">
        <v>2018</v>
      </c>
      <c r="C3017" s="322" t="s">
        <v>2017</v>
      </c>
      <c r="D3017" s="322">
        <v>1538</v>
      </c>
      <c r="E3017" s="412">
        <v>20000</v>
      </c>
      <c r="F3017" s="317" t="s">
        <v>2502</v>
      </c>
      <c r="G3017" s="316" t="s">
        <v>125</v>
      </c>
      <c r="H3017" s="325">
        <v>44391</v>
      </c>
      <c r="I3017" s="325">
        <v>44523</v>
      </c>
      <c r="J3017" s="316"/>
    </row>
    <row r="3018" spans="1:10" s="333" customFormat="1" ht="24" x14ac:dyDescent="0.25">
      <c r="A3018" s="317" t="s">
        <v>8625</v>
      </c>
      <c r="B3018" s="322" t="s">
        <v>2018</v>
      </c>
      <c r="C3018" s="322" t="s">
        <v>2017</v>
      </c>
      <c r="D3018" s="322">
        <v>1554</v>
      </c>
      <c r="E3018" s="412">
        <v>20000</v>
      </c>
      <c r="F3018" s="317" t="s">
        <v>2359</v>
      </c>
      <c r="G3018" s="316" t="s">
        <v>125</v>
      </c>
      <c r="H3018" s="325">
        <v>44392</v>
      </c>
      <c r="I3018" s="325">
        <v>44522</v>
      </c>
      <c r="J3018" s="316"/>
    </row>
    <row r="3019" spans="1:10" s="333" customFormat="1" ht="24" x14ac:dyDescent="0.25">
      <c r="A3019" s="317" t="s">
        <v>8624</v>
      </c>
      <c r="B3019" s="322" t="s">
        <v>2018</v>
      </c>
      <c r="C3019" s="322" t="s">
        <v>2017</v>
      </c>
      <c r="D3019" s="322">
        <v>1555</v>
      </c>
      <c r="E3019" s="412">
        <v>22500</v>
      </c>
      <c r="F3019" s="317" t="s">
        <v>2374</v>
      </c>
      <c r="G3019" s="316" t="s">
        <v>125</v>
      </c>
      <c r="H3019" s="325">
        <v>44392</v>
      </c>
      <c r="I3019" s="325">
        <v>44519</v>
      </c>
      <c r="J3019" s="316"/>
    </row>
    <row r="3020" spans="1:10" s="333" customFormat="1" ht="24" x14ac:dyDescent="0.25">
      <c r="A3020" s="317" t="s">
        <v>8623</v>
      </c>
      <c r="B3020" s="322" t="s">
        <v>2018</v>
      </c>
      <c r="C3020" s="322" t="s">
        <v>2017</v>
      </c>
      <c r="D3020" s="322">
        <v>1578</v>
      </c>
      <c r="E3020" s="412">
        <v>31200</v>
      </c>
      <c r="F3020" s="317" t="s">
        <v>2613</v>
      </c>
      <c r="G3020" s="316" t="s">
        <v>125</v>
      </c>
      <c r="H3020" s="325">
        <v>44396</v>
      </c>
      <c r="I3020" s="325">
        <v>44546</v>
      </c>
      <c r="J3020" s="316"/>
    </row>
    <row r="3021" spans="1:10" s="333" customFormat="1" ht="36" x14ac:dyDescent="0.25">
      <c r="A3021" s="317" t="s">
        <v>8622</v>
      </c>
      <c r="B3021" s="322" t="s">
        <v>2018</v>
      </c>
      <c r="C3021" s="322" t="s">
        <v>2017</v>
      </c>
      <c r="D3021" s="322">
        <v>746</v>
      </c>
      <c r="E3021" s="412">
        <v>27942.400000000001</v>
      </c>
      <c r="F3021" s="317" t="s">
        <v>2295</v>
      </c>
      <c r="G3021" s="316" t="s">
        <v>125</v>
      </c>
      <c r="H3021" s="325">
        <v>44396</v>
      </c>
      <c r="I3021" s="325">
        <v>44401</v>
      </c>
      <c r="J3021" s="316"/>
    </row>
    <row r="3022" spans="1:10" s="333" customFormat="1" x14ac:dyDescent="0.25">
      <c r="A3022" s="317" t="s">
        <v>8621</v>
      </c>
      <c r="B3022" s="322" t="s">
        <v>2018</v>
      </c>
      <c r="C3022" s="322" t="s">
        <v>2017</v>
      </c>
      <c r="D3022" s="322">
        <v>1589</v>
      </c>
      <c r="E3022" s="412">
        <v>21000</v>
      </c>
      <c r="F3022" s="317" t="s">
        <v>2954</v>
      </c>
      <c r="G3022" s="316" t="s">
        <v>125</v>
      </c>
      <c r="H3022" s="325">
        <v>44397</v>
      </c>
      <c r="I3022" s="325">
        <v>44550</v>
      </c>
      <c r="J3022" s="316"/>
    </row>
    <row r="3023" spans="1:10" s="333" customFormat="1" ht="24" x14ac:dyDescent="0.25">
      <c r="A3023" s="317" t="s">
        <v>8620</v>
      </c>
      <c r="B3023" s="322" t="s">
        <v>2018</v>
      </c>
      <c r="C3023" s="322" t="s">
        <v>2017</v>
      </c>
      <c r="D3023" s="322">
        <v>1590</v>
      </c>
      <c r="E3023" s="412">
        <v>33000</v>
      </c>
      <c r="F3023" s="317" t="s">
        <v>2134</v>
      </c>
      <c r="G3023" s="316" t="s">
        <v>125</v>
      </c>
      <c r="H3023" s="325">
        <v>44397</v>
      </c>
      <c r="I3023" s="325">
        <v>44554</v>
      </c>
      <c r="J3023" s="316"/>
    </row>
    <row r="3024" spans="1:10" s="333" customFormat="1" ht="24" x14ac:dyDescent="0.25">
      <c r="A3024" s="317" t="s">
        <v>8619</v>
      </c>
      <c r="B3024" s="322" t="s">
        <v>2018</v>
      </c>
      <c r="C3024" s="322" t="s">
        <v>2017</v>
      </c>
      <c r="D3024" s="322">
        <v>1592</v>
      </c>
      <c r="E3024" s="412">
        <v>27000</v>
      </c>
      <c r="F3024" s="317" t="s">
        <v>2975</v>
      </c>
      <c r="G3024" s="316" t="s">
        <v>125</v>
      </c>
      <c r="H3024" s="325">
        <v>44397</v>
      </c>
      <c r="I3024" s="325">
        <v>44547</v>
      </c>
      <c r="J3024" s="316"/>
    </row>
    <row r="3025" spans="1:10" s="333" customFormat="1" ht="36" x14ac:dyDescent="0.25">
      <c r="A3025" s="317" t="s">
        <v>8618</v>
      </c>
      <c r="B3025" s="322" t="s">
        <v>2018</v>
      </c>
      <c r="C3025" s="322" t="s">
        <v>2017</v>
      </c>
      <c r="D3025" s="322">
        <v>1587</v>
      </c>
      <c r="E3025" s="412">
        <v>24000</v>
      </c>
      <c r="F3025" s="317" t="s">
        <v>8617</v>
      </c>
      <c r="G3025" s="316" t="s">
        <v>125</v>
      </c>
      <c r="H3025" s="325">
        <v>44397</v>
      </c>
      <c r="I3025" s="325">
        <v>44466</v>
      </c>
      <c r="J3025" s="316"/>
    </row>
    <row r="3026" spans="1:10" s="333" customFormat="1" ht="24" x14ac:dyDescent="0.25">
      <c r="A3026" s="317" t="s">
        <v>8616</v>
      </c>
      <c r="B3026" s="322" t="s">
        <v>2018</v>
      </c>
      <c r="C3026" s="322" t="s">
        <v>2017</v>
      </c>
      <c r="D3026" s="322">
        <v>1601</v>
      </c>
      <c r="E3026" s="412">
        <v>26000</v>
      </c>
      <c r="F3026" s="317" t="s">
        <v>8615</v>
      </c>
      <c r="G3026" s="316" t="s">
        <v>125</v>
      </c>
      <c r="H3026" s="325">
        <v>44399</v>
      </c>
      <c r="I3026" s="325">
        <v>44544</v>
      </c>
      <c r="J3026" s="316"/>
    </row>
    <row r="3027" spans="1:10" s="333" customFormat="1" ht="24" x14ac:dyDescent="0.25">
      <c r="A3027" s="317" t="s">
        <v>8614</v>
      </c>
      <c r="B3027" s="322" t="s">
        <v>2018</v>
      </c>
      <c r="C3027" s="322" t="s">
        <v>2017</v>
      </c>
      <c r="D3027" s="322">
        <v>773</v>
      </c>
      <c r="E3027" s="412">
        <v>32709.599999999999</v>
      </c>
      <c r="F3027" s="317" t="s">
        <v>8557</v>
      </c>
      <c r="G3027" s="316" t="s">
        <v>125</v>
      </c>
      <c r="H3027" s="325">
        <v>44401</v>
      </c>
      <c r="I3027" s="325">
        <v>44410</v>
      </c>
      <c r="J3027" s="316"/>
    </row>
    <row r="3028" spans="1:10" s="333" customFormat="1" ht="24" x14ac:dyDescent="0.25">
      <c r="A3028" s="317" t="s">
        <v>8613</v>
      </c>
      <c r="B3028" s="322" t="s">
        <v>2018</v>
      </c>
      <c r="C3028" s="322" t="s">
        <v>2017</v>
      </c>
      <c r="D3028" s="322">
        <v>786</v>
      </c>
      <c r="E3028" s="412">
        <v>18890</v>
      </c>
      <c r="F3028" s="317" t="s">
        <v>2443</v>
      </c>
      <c r="G3028" s="316" t="s">
        <v>125</v>
      </c>
      <c r="H3028" s="325">
        <v>44407</v>
      </c>
      <c r="I3028" s="325">
        <v>44468</v>
      </c>
      <c r="J3028" s="316"/>
    </row>
    <row r="3029" spans="1:10" s="333" customFormat="1" ht="24" x14ac:dyDescent="0.25">
      <c r="A3029" s="317" t="s">
        <v>8612</v>
      </c>
      <c r="B3029" s="322" t="s">
        <v>2018</v>
      </c>
      <c r="C3029" s="322" t="s">
        <v>2017</v>
      </c>
      <c r="D3029" s="322">
        <v>1630</v>
      </c>
      <c r="E3029" s="412">
        <v>38898.800000000003</v>
      </c>
      <c r="F3029" s="317" t="s">
        <v>2042</v>
      </c>
      <c r="G3029" s="316" t="s">
        <v>125</v>
      </c>
      <c r="H3029" s="325">
        <v>44408</v>
      </c>
      <c r="I3029" s="325">
        <v>44410</v>
      </c>
      <c r="J3029" s="316"/>
    </row>
    <row r="3030" spans="1:10" s="333" customFormat="1" ht="24" x14ac:dyDescent="0.25">
      <c r="A3030" s="317" t="s">
        <v>8611</v>
      </c>
      <c r="B3030" s="322" t="s">
        <v>2018</v>
      </c>
      <c r="C3030" s="322" t="s">
        <v>2017</v>
      </c>
      <c r="D3030" s="322">
        <v>810</v>
      </c>
      <c r="E3030" s="412">
        <v>31920</v>
      </c>
      <c r="F3030" s="317" t="s">
        <v>2892</v>
      </c>
      <c r="G3030" s="316" t="s">
        <v>125</v>
      </c>
      <c r="H3030" s="325">
        <v>44418</v>
      </c>
      <c r="I3030" s="325">
        <v>44544</v>
      </c>
      <c r="J3030" s="316"/>
    </row>
    <row r="3031" spans="1:10" s="333" customFormat="1" ht="24" x14ac:dyDescent="0.25">
      <c r="A3031" s="317" t="s">
        <v>8610</v>
      </c>
      <c r="B3031" s="322" t="s">
        <v>2018</v>
      </c>
      <c r="C3031" s="322" t="s">
        <v>2017</v>
      </c>
      <c r="D3031" s="322">
        <v>1643</v>
      </c>
      <c r="E3031" s="412">
        <v>25000</v>
      </c>
      <c r="F3031" s="317" t="s">
        <v>8609</v>
      </c>
      <c r="G3031" s="316" t="s">
        <v>125</v>
      </c>
      <c r="H3031" s="325">
        <v>44412</v>
      </c>
      <c r="I3031" s="325">
        <v>44547</v>
      </c>
      <c r="J3031" s="316"/>
    </row>
    <row r="3032" spans="1:10" s="333" customFormat="1" ht="24" x14ac:dyDescent="0.25">
      <c r="A3032" s="317" t="s">
        <v>8608</v>
      </c>
      <c r="B3032" s="322" t="s">
        <v>2018</v>
      </c>
      <c r="C3032" s="322" t="s">
        <v>2017</v>
      </c>
      <c r="D3032" s="322">
        <v>1647</v>
      </c>
      <c r="E3032" s="412">
        <v>27500</v>
      </c>
      <c r="F3032" s="317" t="s">
        <v>2192</v>
      </c>
      <c r="G3032" s="316" t="s">
        <v>125</v>
      </c>
      <c r="H3032" s="325">
        <v>44414</v>
      </c>
      <c r="I3032" s="325">
        <v>44545</v>
      </c>
      <c r="J3032" s="316"/>
    </row>
    <row r="3033" spans="1:10" s="333" customFormat="1" ht="24" x14ac:dyDescent="0.25">
      <c r="A3033" s="317" t="s">
        <v>8607</v>
      </c>
      <c r="B3033" s="322" t="s">
        <v>2018</v>
      </c>
      <c r="C3033" s="322" t="s">
        <v>2017</v>
      </c>
      <c r="D3033" s="322">
        <v>1648</v>
      </c>
      <c r="E3033" s="412">
        <v>20000</v>
      </c>
      <c r="F3033" s="317" t="s">
        <v>2190</v>
      </c>
      <c r="G3033" s="316" t="s">
        <v>125</v>
      </c>
      <c r="H3033" s="325">
        <v>44414</v>
      </c>
      <c r="I3033" s="325">
        <v>44545</v>
      </c>
      <c r="J3033" s="316"/>
    </row>
    <row r="3034" spans="1:10" s="333" customFormat="1" ht="24" x14ac:dyDescent="0.25">
      <c r="A3034" s="317" t="s">
        <v>8606</v>
      </c>
      <c r="B3034" s="322" t="s">
        <v>2018</v>
      </c>
      <c r="C3034" s="322" t="s">
        <v>2017</v>
      </c>
      <c r="D3034" s="322">
        <v>1663</v>
      </c>
      <c r="E3034" s="412">
        <v>20000</v>
      </c>
      <c r="F3034" s="317" t="s">
        <v>3185</v>
      </c>
      <c r="G3034" s="316" t="s">
        <v>125</v>
      </c>
      <c r="H3034" s="325">
        <v>44414</v>
      </c>
      <c r="I3034" s="325">
        <v>44552</v>
      </c>
      <c r="J3034" s="316"/>
    </row>
    <row r="3035" spans="1:10" s="333" customFormat="1" ht="24" x14ac:dyDescent="0.25">
      <c r="A3035" s="317" t="s">
        <v>8605</v>
      </c>
      <c r="B3035" s="322" t="s">
        <v>2018</v>
      </c>
      <c r="C3035" s="322" t="s">
        <v>2017</v>
      </c>
      <c r="D3035" s="322">
        <v>1665</v>
      </c>
      <c r="E3035" s="412">
        <v>21000</v>
      </c>
      <c r="F3035" s="317" t="s">
        <v>2705</v>
      </c>
      <c r="G3035" s="316" t="s">
        <v>125</v>
      </c>
      <c r="H3035" s="325">
        <v>44414</v>
      </c>
      <c r="I3035" s="325">
        <v>44544</v>
      </c>
      <c r="J3035" s="316"/>
    </row>
    <row r="3036" spans="1:10" s="333" customFormat="1" ht="24" x14ac:dyDescent="0.25">
      <c r="A3036" s="317" t="s">
        <v>8604</v>
      </c>
      <c r="B3036" s="322" t="s">
        <v>2018</v>
      </c>
      <c r="C3036" s="322" t="s">
        <v>2017</v>
      </c>
      <c r="D3036" s="322">
        <v>1682</v>
      </c>
      <c r="E3036" s="412">
        <v>21000</v>
      </c>
      <c r="F3036" s="317" t="s">
        <v>2291</v>
      </c>
      <c r="G3036" s="316" t="s">
        <v>125</v>
      </c>
      <c r="H3036" s="325">
        <v>44418</v>
      </c>
      <c r="I3036" s="325">
        <v>44526</v>
      </c>
      <c r="J3036" s="316"/>
    </row>
    <row r="3037" spans="1:10" s="333" customFormat="1" ht="24" x14ac:dyDescent="0.25">
      <c r="A3037" s="317" t="s">
        <v>8603</v>
      </c>
      <c r="B3037" s="322" t="s">
        <v>2018</v>
      </c>
      <c r="C3037" s="322" t="s">
        <v>2017</v>
      </c>
      <c r="D3037" s="322">
        <v>1727</v>
      </c>
      <c r="E3037" s="412">
        <v>30000</v>
      </c>
      <c r="F3037" s="317" t="s">
        <v>2118</v>
      </c>
      <c r="G3037" s="316" t="s">
        <v>125</v>
      </c>
      <c r="H3037" s="325">
        <v>44421</v>
      </c>
      <c r="I3037" s="325">
        <v>44548</v>
      </c>
      <c r="J3037" s="316"/>
    </row>
    <row r="3038" spans="1:10" s="333" customFormat="1" ht="24" x14ac:dyDescent="0.25">
      <c r="A3038" s="317" t="s">
        <v>8602</v>
      </c>
      <c r="B3038" s="322" t="s">
        <v>2018</v>
      </c>
      <c r="C3038" s="322" t="s">
        <v>2017</v>
      </c>
      <c r="D3038" s="322">
        <v>1740</v>
      </c>
      <c r="E3038" s="412">
        <v>32000</v>
      </c>
      <c r="F3038" s="317" t="s">
        <v>2166</v>
      </c>
      <c r="G3038" s="316" t="s">
        <v>125</v>
      </c>
      <c r="H3038" s="325">
        <v>44424</v>
      </c>
      <c r="I3038" s="325">
        <v>44525</v>
      </c>
      <c r="J3038" s="316"/>
    </row>
    <row r="3039" spans="1:10" s="333" customFormat="1" ht="24" x14ac:dyDescent="0.25">
      <c r="A3039" s="317" t="s">
        <v>8601</v>
      </c>
      <c r="B3039" s="322" t="s">
        <v>2018</v>
      </c>
      <c r="C3039" s="322" t="s">
        <v>2017</v>
      </c>
      <c r="D3039" s="322">
        <v>1766</v>
      </c>
      <c r="E3039" s="412">
        <v>20000</v>
      </c>
      <c r="F3039" s="317" t="s">
        <v>3158</v>
      </c>
      <c r="G3039" s="316" t="s">
        <v>125</v>
      </c>
      <c r="H3039" s="325">
        <v>44425</v>
      </c>
      <c r="I3039" s="325">
        <v>44547</v>
      </c>
      <c r="J3039" s="316"/>
    </row>
    <row r="3040" spans="1:10" s="333" customFormat="1" ht="24" x14ac:dyDescent="0.25">
      <c r="A3040" s="317" t="s">
        <v>8600</v>
      </c>
      <c r="B3040" s="322" t="s">
        <v>2018</v>
      </c>
      <c r="C3040" s="322" t="s">
        <v>2017</v>
      </c>
      <c r="D3040" s="322">
        <v>1767</v>
      </c>
      <c r="E3040" s="412">
        <v>20000</v>
      </c>
      <c r="F3040" s="317" t="s">
        <v>3156</v>
      </c>
      <c r="G3040" s="316" t="s">
        <v>125</v>
      </c>
      <c r="H3040" s="325">
        <v>44425</v>
      </c>
      <c r="I3040" s="325">
        <v>44547</v>
      </c>
      <c r="J3040" s="316"/>
    </row>
    <row r="3041" spans="1:10" s="333" customFormat="1" ht="24" x14ac:dyDescent="0.25">
      <c r="A3041" s="317" t="s">
        <v>8599</v>
      </c>
      <c r="B3041" s="322" t="s">
        <v>2018</v>
      </c>
      <c r="C3041" s="322" t="s">
        <v>2017</v>
      </c>
      <c r="D3041" s="322">
        <v>827</v>
      </c>
      <c r="E3041" s="412">
        <v>18450</v>
      </c>
      <c r="F3041" s="317" t="s">
        <v>8598</v>
      </c>
      <c r="G3041" s="316" t="s">
        <v>125</v>
      </c>
      <c r="H3041" s="325">
        <v>44425</v>
      </c>
      <c r="I3041" s="325">
        <v>44437</v>
      </c>
      <c r="J3041" s="316"/>
    </row>
    <row r="3042" spans="1:10" s="333" customFormat="1" ht="24" x14ac:dyDescent="0.25">
      <c r="A3042" s="317" t="s">
        <v>8597</v>
      </c>
      <c r="B3042" s="322" t="s">
        <v>2018</v>
      </c>
      <c r="C3042" s="322" t="s">
        <v>2017</v>
      </c>
      <c r="D3042" s="322">
        <v>1829</v>
      </c>
      <c r="E3042" s="412">
        <v>20000</v>
      </c>
      <c r="F3042" s="317" t="s">
        <v>8596</v>
      </c>
      <c r="G3042" s="316" t="s">
        <v>125</v>
      </c>
      <c r="H3042" s="325">
        <v>44431</v>
      </c>
      <c r="I3042" s="325">
        <v>44526</v>
      </c>
      <c r="J3042" s="316"/>
    </row>
    <row r="3043" spans="1:10" s="333" customFormat="1" ht="24" x14ac:dyDescent="0.25">
      <c r="A3043" s="317" t="s">
        <v>8595</v>
      </c>
      <c r="B3043" s="322" t="s">
        <v>1079</v>
      </c>
      <c r="C3043" s="322" t="s">
        <v>2017</v>
      </c>
      <c r="D3043" s="322" t="s">
        <v>8594</v>
      </c>
      <c r="E3043" s="412">
        <v>179000</v>
      </c>
      <c r="F3043" s="317" t="s">
        <v>8593</v>
      </c>
      <c r="G3043" s="316" t="s">
        <v>2156</v>
      </c>
      <c r="H3043" s="325" t="s">
        <v>8592</v>
      </c>
      <c r="I3043" s="325" t="s">
        <v>8591</v>
      </c>
      <c r="J3043" s="316"/>
    </row>
    <row r="3044" spans="1:10" s="333" customFormat="1" ht="24" x14ac:dyDescent="0.25">
      <c r="A3044" s="317" t="s">
        <v>8590</v>
      </c>
      <c r="B3044" s="322" t="s">
        <v>2018</v>
      </c>
      <c r="C3044" s="322" t="s">
        <v>2017</v>
      </c>
      <c r="D3044" s="322">
        <v>847</v>
      </c>
      <c r="E3044" s="412">
        <v>21101.56</v>
      </c>
      <c r="F3044" s="317" t="s">
        <v>2854</v>
      </c>
      <c r="G3044" s="316" t="s">
        <v>125</v>
      </c>
      <c r="H3044" s="325">
        <v>44433</v>
      </c>
      <c r="I3044" s="325">
        <v>44498</v>
      </c>
      <c r="J3044" s="316"/>
    </row>
    <row r="3045" spans="1:10" s="333" customFormat="1" ht="24" x14ac:dyDescent="0.25">
      <c r="A3045" s="317" t="s">
        <v>8589</v>
      </c>
      <c r="B3045" s="322" t="s">
        <v>2018</v>
      </c>
      <c r="C3045" s="322" t="s">
        <v>2017</v>
      </c>
      <c r="D3045" s="322">
        <v>858</v>
      </c>
      <c r="E3045" s="412">
        <v>33250</v>
      </c>
      <c r="F3045" s="317" t="s">
        <v>8588</v>
      </c>
      <c r="G3045" s="316" t="s">
        <v>125</v>
      </c>
      <c r="H3045" s="325">
        <v>44434</v>
      </c>
      <c r="I3045" s="325">
        <v>44468</v>
      </c>
      <c r="J3045" s="316"/>
    </row>
    <row r="3046" spans="1:10" s="333" customFormat="1" x14ac:dyDescent="0.25">
      <c r="A3046" s="317" t="s">
        <v>8587</v>
      </c>
      <c r="B3046" s="322" t="s">
        <v>2018</v>
      </c>
      <c r="C3046" s="322" t="s">
        <v>2017</v>
      </c>
      <c r="D3046" s="322">
        <v>1859</v>
      </c>
      <c r="E3046" s="412">
        <v>36633.85</v>
      </c>
      <c r="F3046" s="317" t="s">
        <v>2042</v>
      </c>
      <c r="G3046" s="316" t="s">
        <v>125</v>
      </c>
      <c r="H3046" s="325">
        <v>44433</v>
      </c>
      <c r="I3046" s="325">
        <v>44434</v>
      </c>
      <c r="J3046" s="316"/>
    </row>
    <row r="3047" spans="1:10" s="333" customFormat="1" ht="24" x14ac:dyDescent="0.25">
      <c r="A3047" s="317" t="s">
        <v>8586</v>
      </c>
      <c r="B3047" s="322" t="s">
        <v>2018</v>
      </c>
      <c r="C3047" s="322" t="s">
        <v>2017</v>
      </c>
      <c r="D3047" s="322">
        <v>1858</v>
      </c>
      <c r="E3047" s="412">
        <v>23493.4</v>
      </c>
      <c r="F3047" s="317" t="s">
        <v>2044</v>
      </c>
      <c r="G3047" s="316" t="s">
        <v>125</v>
      </c>
      <c r="H3047" s="325">
        <v>44433</v>
      </c>
      <c r="I3047" s="325">
        <v>44434</v>
      </c>
      <c r="J3047" s="316"/>
    </row>
    <row r="3048" spans="1:10" s="333" customFormat="1" ht="24" x14ac:dyDescent="0.25">
      <c r="A3048" s="317" t="s">
        <v>8585</v>
      </c>
      <c r="B3048" s="322" t="s">
        <v>2530</v>
      </c>
      <c r="C3048" s="322" t="s">
        <v>2529</v>
      </c>
      <c r="D3048" s="322">
        <v>1954</v>
      </c>
      <c r="E3048" s="412">
        <v>100534.76</v>
      </c>
      <c r="F3048" s="317" t="s">
        <v>2538</v>
      </c>
      <c r="G3048" s="316" t="s">
        <v>125</v>
      </c>
      <c r="H3048" s="325">
        <v>44453</v>
      </c>
      <c r="I3048" s="325">
        <v>44494</v>
      </c>
      <c r="J3048" s="316"/>
    </row>
    <row r="3049" spans="1:10" s="333" customFormat="1" ht="24" x14ac:dyDescent="0.25">
      <c r="A3049" s="317" t="s">
        <v>8584</v>
      </c>
      <c r="B3049" s="322" t="s">
        <v>2018</v>
      </c>
      <c r="C3049" s="322" t="s">
        <v>2017</v>
      </c>
      <c r="D3049" s="322">
        <v>1921</v>
      </c>
      <c r="E3049" s="412">
        <v>20000</v>
      </c>
      <c r="F3049" s="317" t="s">
        <v>8583</v>
      </c>
      <c r="G3049" s="316" t="s">
        <v>125</v>
      </c>
      <c r="H3049" s="325">
        <v>44446</v>
      </c>
      <c r="I3049" s="325">
        <v>44469</v>
      </c>
      <c r="J3049" s="316"/>
    </row>
    <row r="3050" spans="1:10" s="333" customFormat="1" ht="24" x14ac:dyDescent="0.25">
      <c r="A3050" s="317" t="s">
        <v>8582</v>
      </c>
      <c r="B3050" s="322" t="s">
        <v>2018</v>
      </c>
      <c r="C3050" s="322" t="s">
        <v>2017</v>
      </c>
      <c r="D3050" s="322">
        <v>1898</v>
      </c>
      <c r="E3050" s="412">
        <v>32000</v>
      </c>
      <c r="F3050" s="317" t="s">
        <v>2478</v>
      </c>
      <c r="G3050" s="316" t="s">
        <v>125</v>
      </c>
      <c r="H3050" s="325">
        <v>44442</v>
      </c>
      <c r="I3050" s="325">
        <v>44554</v>
      </c>
      <c r="J3050" s="316"/>
    </row>
    <row r="3051" spans="1:10" s="333" customFormat="1" ht="24" x14ac:dyDescent="0.25">
      <c r="A3051" s="317" t="s">
        <v>8581</v>
      </c>
      <c r="B3051" s="322" t="s">
        <v>2018</v>
      </c>
      <c r="C3051" s="322" t="s">
        <v>2017</v>
      </c>
      <c r="D3051" s="322">
        <v>919</v>
      </c>
      <c r="E3051" s="412">
        <v>26196.3</v>
      </c>
      <c r="F3051" s="317" t="s">
        <v>8580</v>
      </c>
      <c r="G3051" s="316" t="s">
        <v>125</v>
      </c>
      <c r="H3051" s="325">
        <v>44452</v>
      </c>
      <c r="I3051" s="325">
        <v>44544</v>
      </c>
      <c r="J3051" s="316"/>
    </row>
    <row r="3052" spans="1:10" s="333" customFormat="1" ht="24" x14ac:dyDescent="0.25">
      <c r="A3052" s="317" t="s">
        <v>8579</v>
      </c>
      <c r="B3052" s="322" t="s">
        <v>2018</v>
      </c>
      <c r="C3052" s="322" t="s">
        <v>2017</v>
      </c>
      <c r="D3052" s="322">
        <v>873</v>
      </c>
      <c r="E3052" s="412">
        <v>25050</v>
      </c>
      <c r="F3052" s="317" t="s">
        <v>8578</v>
      </c>
      <c r="G3052" s="316" t="s">
        <v>125</v>
      </c>
      <c r="H3052" s="325">
        <v>44445</v>
      </c>
      <c r="I3052" s="325">
        <v>44463</v>
      </c>
      <c r="J3052" s="316"/>
    </row>
    <row r="3053" spans="1:10" s="333" customFormat="1" ht="24" x14ac:dyDescent="0.25">
      <c r="A3053" s="317" t="s">
        <v>8577</v>
      </c>
      <c r="B3053" s="322" t="s">
        <v>2018</v>
      </c>
      <c r="C3053" s="322" t="s">
        <v>2017</v>
      </c>
      <c r="D3053" s="322">
        <v>878</v>
      </c>
      <c r="E3053" s="412">
        <v>31050</v>
      </c>
      <c r="F3053" s="317" t="s">
        <v>2443</v>
      </c>
      <c r="G3053" s="316" t="s">
        <v>125</v>
      </c>
      <c r="H3053" s="325">
        <v>44447</v>
      </c>
      <c r="I3053" s="325">
        <v>44469</v>
      </c>
      <c r="J3053" s="316"/>
    </row>
    <row r="3054" spans="1:10" s="333" customFormat="1" ht="24" x14ac:dyDescent="0.25">
      <c r="A3054" s="317" t="s">
        <v>8576</v>
      </c>
      <c r="B3054" s="322" t="s">
        <v>2158</v>
      </c>
      <c r="C3054" s="322" t="s">
        <v>2017</v>
      </c>
      <c r="D3054" s="322">
        <v>965</v>
      </c>
      <c r="E3054" s="412">
        <v>154490.32</v>
      </c>
      <c r="F3054" s="317" t="s">
        <v>2565</v>
      </c>
      <c r="G3054" s="316" t="s">
        <v>2156</v>
      </c>
      <c r="H3054" s="325">
        <v>44461</v>
      </c>
      <c r="I3054" s="325">
        <v>44463</v>
      </c>
      <c r="J3054" s="316"/>
    </row>
    <row r="3055" spans="1:10" s="333" customFormat="1" ht="24" x14ac:dyDescent="0.25">
      <c r="A3055" s="317" t="s">
        <v>8575</v>
      </c>
      <c r="B3055" s="322" t="s">
        <v>2018</v>
      </c>
      <c r="C3055" s="322" t="s">
        <v>2017</v>
      </c>
      <c r="D3055" s="322">
        <v>881</v>
      </c>
      <c r="E3055" s="412">
        <v>23192</v>
      </c>
      <c r="F3055" s="317" t="s">
        <v>2786</v>
      </c>
      <c r="G3055" s="316" t="s">
        <v>125</v>
      </c>
      <c r="H3055" s="325">
        <v>44448</v>
      </c>
      <c r="I3055" s="325">
        <v>44459</v>
      </c>
      <c r="J3055" s="316"/>
    </row>
    <row r="3056" spans="1:10" s="333" customFormat="1" ht="36" x14ac:dyDescent="0.25">
      <c r="A3056" s="317" t="s">
        <v>8574</v>
      </c>
      <c r="B3056" s="322" t="s">
        <v>2018</v>
      </c>
      <c r="C3056" s="322" t="s">
        <v>2017</v>
      </c>
      <c r="D3056" s="322">
        <v>906</v>
      </c>
      <c r="E3056" s="412">
        <v>24000</v>
      </c>
      <c r="F3056" s="317" t="s">
        <v>2632</v>
      </c>
      <c r="G3056" s="316" t="s">
        <v>125</v>
      </c>
      <c r="H3056" s="325">
        <v>44449</v>
      </c>
      <c r="I3056" s="325">
        <v>44497</v>
      </c>
      <c r="J3056" s="316"/>
    </row>
    <row r="3057" spans="1:10" s="333" customFormat="1" ht="24" x14ac:dyDescent="0.25">
      <c r="A3057" s="317" t="s">
        <v>8573</v>
      </c>
      <c r="B3057" s="322" t="s">
        <v>2158</v>
      </c>
      <c r="C3057" s="322" t="s">
        <v>2017</v>
      </c>
      <c r="D3057" s="322">
        <v>948</v>
      </c>
      <c r="E3057" s="412">
        <v>39008.32</v>
      </c>
      <c r="F3057" s="317" t="s">
        <v>2765</v>
      </c>
      <c r="G3057" s="316" t="s">
        <v>2156</v>
      </c>
      <c r="H3057" s="325">
        <v>44459</v>
      </c>
      <c r="I3057" s="325">
        <v>44490</v>
      </c>
      <c r="J3057" s="316"/>
    </row>
    <row r="3058" spans="1:10" s="333" customFormat="1" ht="24" x14ac:dyDescent="0.25">
      <c r="A3058" s="317" t="s">
        <v>8572</v>
      </c>
      <c r="B3058" s="322" t="s">
        <v>2018</v>
      </c>
      <c r="C3058" s="322" t="s">
        <v>2017</v>
      </c>
      <c r="D3058" s="322">
        <v>908</v>
      </c>
      <c r="E3058" s="412">
        <v>21117.52</v>
      </c>
      <c r="F3058" s="317" t="s">
        <v>2854</v>
      </c>
      <c r="G3058" s="316" t="s">
        <v>125</v>
      </c>
      <c r="H3058" s="325">
        <v>44449</v>
      </c>
      <c r="I3058" s="325">
        <v>44544</v>
      </c>
      <c r="J3058" s="316"/>
    </row>
    <row r="3059" spans="1:10" s="333" customFormat="1" ht="24" x14ac:dyDescent="0.25">
      <c r="A3059" s="317" t="s">
        <v>8571</v>
      </c>
      <c r="B3059" s="322" t="s">
        <v>2018</v>
      </c>
      <c r="C3059" s="322" t="s">
        <v>2017</v>
      </c>
      <c r="D3059" s="322">
        <v>907</v>
      </c>
      <c r="E3059" s="412">
        <v>34102</v>
      </c>
      <c r="F3059" s="317" t="s">
        <v>8557</v>
      </c>
      <c r="G3059" s="316" t="s">
        <v>125</v>
      </c>
      <c r="H3059" s="325">
        <v>44449</v>
      </c>
      <c r="I3059" s="325">
        <v>44488</v>
      </c>
      <c r="J3059" s="316"/>
    </row>
    <row r="3060" spans="1:10" s="333" customFormat="1" ht="24" x14ac:dyDescent="0.25">
      <c r="A3060" s="317" t="s">
        <v>8570</v>
      </c>
      <c r="B3060" s="322" t="s">
        <v>2018</v>
      </c>
      <c r="C3060" s="322" t="s">
        <v>2017</v>
      </c>
      <c r="D3060" s="322">
        <v>1945</v>
      </c>
      <c r="E3060" s="412">
        <v>20000</v>
      </c>
      <c r="F3060" s="317" t="s">
        <v>8569</v>
      </c>
      <c r="G3060" s="316" t="s">
        <v>125</v>
      </c>
      <c r="H3060" s="325">
        <v>44449</v>
      </c>
      <c r="I3060" s="325">
        <v>44498</v>
      </c>
      <c r="J3060" s="316"/>
    </row>
    <row r="3061" spans="1:10" s="333" customFormat="1" ht="24" x14ac:dyDescent="0.25">
      <c r="A3061" s="317" t="s">
        <v>8568</v>
      </c>
      <c r="B3061" s="322" t="s">
        <v>2018</v>
      </c>
      <c r="C3061" s="322" t="s">
        <v>2017</v>
      </c>
      <c r="D3061" s="322">
        <v>923</v>
      </c>
      <c r="E3061" s="412">
        <v>24500</v>
      </c>
      <c r="F3061" s="317" t="s">
        <v>8567</v>
      </c>
      <c r="G3061" s="316" t="s">
        <v>125</v>
      </c>
      <c r="H3061" s="325">
        <v>44453</v>
      </c>
      <c r="I3061" s="325">
        <v>44475</v>
      </c>
      <c r="J3061" s="316"/>
    </row>
    <row r="3062" spans="1:10" s="333" customFormat="1" x14ac:dyDescent="0.25">
      <c r="A3062" s="317" t="s">
        <v>8566</v>
      </c>
      <c r="B3062" s="322" t="s">
        <v>2018</v>
      </c>
      <c r="C3062" s="322" t="s">
        <v>2017</v>
      </c>
      <c r="D3062" s="322">
        <v>927</v>
      </c>
      <c r="E3062" s="412">
        <v>33901.800000000003</v>
      </c>
      <c r="F3062" s="317" t="s">
        <v>8565</v>
      </c>
      <c r="G3062" s="316" t="s">
        <v>125</v>
      </c>
      <c r="H3062" s="325">
        <v>44454</v>
      </c>
      <c r="I3062" s="325">
        <v>44529</v>
      </c>
      <c r="J3062" s="316"/>
    </row>
    <row r="3063" spans="1:10" s="333" customFormat="1" ht="24" x14ac:dyDescent="0.25">
      <c r="A3063" s="317" t="s">
        <v>8564</v>
      </c>
      <c r="B3063" s="322" t="s">
        <v>2018</v>
      </c>
      <c r="C3063" s="322" t="s">
        <v>2017</v>
      </c>
      <c r="D3063" s="322">
        <v>1982</v>
      </c>
      <c r="E3063" s="412">
        <v>21582.2</v>
      </c>
      <c r="F3063" s="317" t="s">
        <v>2044</v>
      </c>
      <c r="G3063" s="316" t="s">
        <v>125</v>
      </c>
      <c r="H3063" s="325">
        <v>44457</v>
      </c>
      <c r="I3063" s="325">
        <v>44459</v>
      </c>
      <c r="J3063" s="316"/>
    </row>
    <row r="3064" spans="1:10" s="333" customFormat="1" ht="24" x14ac:dyDescent="0.25">
      <c r="A3064" s="317" t="s">
        <v>8563</v>
      </c>
      <c r="B3064" s="322" t="s">
        <v>2018</v>
      </c>
      <c r="C3064" s="322" t="s">
        <v>2017</v>
      </c>
      <c r="D3064" s="322">
        <v>1983</v>
      </c>
      <c r="E3064" s="412">
        <v>39151</v>
      </c>
      <c r="F3064" s="317" t="s">
        <v>2042</v>
      </c>
      <c r="G3064" s="316" t="s">
        <v>125</v>
      </c>
      <c r="H3064" s="325">
        <v>44457</v>
      </c>
      <c r="I3064" s="325">
        <v>44459</v>
      </c>
      <c r="J3064" s="316"/>
    </row>
    <row r="3065" spans="1:10" s="333" customFormat="1" ht="24" x14ac:dyDescent="0.25">
      <c r="A3065" s="317" t="s">
        <v>8562</v>
      </c>
      <c r="B3065" s="322" t="s">
        <v>2018</v>
      </c>
      <c r="C3065" s="322" t="s">
        <v>2017</v>
      </c>
      <c r="D3065" s="322" t="s">
        <v>8561</v>
      </c>
      <c r="E3065" s="412">
        <v>19960.96</v>
      </c>
      <c r="F3065" s="317" t="s">
        <v>3072</v>
      </c>
      <c r="G3065" s="316" t="s">
        <v>125</v>
      </c>
      <c r="H3065" s="325">
        <v>44498</v>
      </c>
      <c r="I3065" s="325">
        <v>44500</v>
      </c>
      <c r="J3065" s="316"/>
    </row>
    <row r="3066" spans="1:10" s="333" customFormat="1" ht="24" x14ac:dyDescent="0.25">
      <c r="A3066" s="317" t="s">
        <v>8560</v>
      </c>
      <c r="B3066" s="322" t="s">
        <v>2018</v>
      </c>
      <c r="C3066" s="322" t="s">
        <v>2017</v>
      </c>
      <c r="D3066" s="322">
        <v>1957</v>
      </c>
      <c r="E3066" s="412">
        <v>22520.080000000002</v>
      </c>
      <c r="F3066" s="317" t="s">
        <v>8559</v>
      </c>
      <c r="G3066" s="316" t="s">
        <v>125</v>
      </c>
      <c r="H3066" s="325">
        <v>44454</v>
      </c>
      <c r="I3066" s="325">
        <v>44459</v>
      </c>
      <c r="J3066" s="316"/>
    </row>
    <row r="3067" spans="1:10" s="333" customFormat="1" ht="24" x14ac:dyDescent="0.25">
      <c r="A3067" s="317" t="s">
        <v>8558</v>
      </c>
      <c r="B3067" s="322" t="s">
        <v>2018</v>
      </c>
      <c r="C3067" s="322" t="s">
        <v>2017</v>
      </c>
      <c r="D3067" s="322">
        <v>932</v>
      </c>
      <c r="E3067" s="412">
        <v>28320</v>
      </c>
      <c r="F3067" s="317" t="s">
        <v>8557</v>
      </c>
      <c r="G3067" s="316" t="s">
        <v>125</v>
      </c>
      <c r="H3067" s="325">
        <v>44455</v>
      </c>
      <c r="I3067" s="325">
        <v>44490</v>
      </c>
      <c r="J3067" s="316"/>
    </row>
    <row r="3068" spans="1:10" s="333" customFormat="1" ht="24" x14ac:dyDescent="0.25">
      <c r="A3068" s="317" t="s">
        <v>8556</v>
      </c>
      <c r="B3068" s="322" t="s">
        <v>2018</v>
      </c>
      <c r="C3068" s="322" t="s">
        <v>2017</v>
      </c>
      <c r="D3068" s="322">
        <v>936</v>
      </c>
      <c r="E3068" s="412">
        <v>33106.800000000003</v>
      </c>
      <c r="F3068" s="317" t="s">
        <v>2295</v>
      </c>
      <c r="G3068" s="316" t="s">
        <v>125</v>
      </c>
      <c r="H3068" s="325">
        <v>44456</v>
      </c>
      <c r="I3068" s="325">
        <v>44464</v>
      </c>
      <c r="J3068" s="316"/>
    </row>
    <row r="3069" spans="1:10" s="333" customFormat="1" ht="24" x14ac:dyDescent="0.25">
      <c r="A3069" s="317" t="s">
        <v>8555</v>
      </c>
      <c r="B3069" s="322" t="s">
        <v>2018</v>
      </c>
      <c r="C3069" s="322" t="s">
        <v>2017</v>
      </c>
      <c r="D3069" s="322">
        <v>935</v>
      </c>
      <c r="E3069" s="412">
        <v>19300</v>
      </c>
      <c r="F3069" s="317" t="s">
        <v>8554</v>
      </c>
      <c r="G3069" s="316" t="s">
        <v>125</v>
      </c>
      <c r="H3069" s="325">
        <v>44455</v>
      </c>
      <c r="I3069" s="325">
        <v>44515</v>
      </c>
      <c r="J3069" s="316"/>
    </row>
    <row r="3070" spans="1:10" s="333" customFormat="1" x14ac:dyDescent="0.25">
      <c r="A3070" s="317" t="s">
        <v>8553</v>
      </c>
      <c r="B3070" s="322" t="s">
        <v>2018</v>
      </c>
      <c r="C3070" s="322" t="s">
        <v>2017</v>
      </c>
      <c r="D3070" s="322">
        <v>938</v>
      </c>
      <c r="E3070" s="412">
        <v>34950</v>
      </c>
      <c r="F3070" s="317" t="s">
        <v>2713</v>
      </c>
      <c r="G3070" s="316" t="s">
        <v>125</v>
      </c>
      <c r="H3070" s="325">
        <v>44457</v>
      </c>
      <c r="I3070" s="325">
        <v>44462</v>
      </c>
      <c r="J3070" s="316"/>
    </row>
    <row r="3071" spans="1:10" s="333" customFormat="1" ht="24" x14ac:dyDescent="0.25">
      <c r="A3071" s="317" t="s">
        <v>8552</v>
      </c>
      <c r="B3071" s="322" t="s">
        <v>2018</v>
      </c>
      <c r="C3071" s="322" t="s">
        <v>2017</v>
      </c>
      <c r="D3071" s="322">
        <v>955</v>
      </c>
      <c r="E3071" s="412">
        <v>22750</v>
      </c>
      <c r="F3071" s="317" t="s">
        <v>8551</v>
      </c>
      <c r="G3071" s="316" t="s">
        <v>125</v>
      </c>
      <c r="H3071" s="325">
        <v>44460</v>
      </c>
      <c r="I3071" s="325">
        <v>44468</v>
      </c>
      <c r="J3071" s="316"/>
    </row>
    <row r="3072" spans="1:10" s="333" customFormat="1" ht="24" x14ac:dyDescent="0.25">
      <c r="A3072" s="317" t="s">
        <v>8550</v>
      </c>
      <c r="B3072" s="322" t="s">
        <v>2018</v>
      </c>
      <c r="C3072" s="322" t="s">
        <v>2017</v>
      </c>
      <c r="D3072" s="322">
        <v>954</v>
      </c>
      <c r="E3072" s="412">
        <v>35000</v>
      </c>
      <c r="F3072" s="317" t="s">
        <v>8549</v>
      </c>
      <c r="G3072" s="316" t="s">
        <v>125</v>
      </c>
      <c r="H3072" s="325">
        <v>44460</v>
      </c>
      <c r="I3072" s="325">
        <v>44495</v>
      </c>
      <c r="J3072" s="316"/>
    </row>
    <row r="3073" spans="1:10" s="333" customFormat="1" ht="24" x14ac:dyDescent="0.25">
      <c r="A3073" s="317" t="s">
        <v>8548</v>
      </c>
      <c r="B3073" s="322" t="s">
        <v>2018</v>
      </c>
      <c r="C3073" s="322" t="s">
        <v>2017</v>
      </c>
      <c r="D3073" s="322">
        <v>1988</v>
      </c>
      <c r="E3073" s="412">
        <v>24000</v>
      </c>
      <c r="F3073" s="317" t="s">
        <v>8547</v>
      </c>
      <c r="G3073" s="316" t="s">
        <v>125</v>
      </c>
      <c r="H3073" s="325">
        <v>44459</v>
      </c>
      <c r="I3073" s="325">
        <v>44539</v>
      </c>
      <c r="J3073" s="316"/>
    </row>
    <row r="3074" spans="1:10" s="333" customFormat="1" ht="24" x14ac:dyDescent="0.25">
      <c r="A3074" s="317" t="s">
        <v>8546</v>
      </c>
      <c r="B3074" s="322" t="s">
        <v>2018</v>
      </c>
      <c r="C3074" s="322" t="s">
        <v>2017</v>
      </c>
      <c r="D3074" s="322">
        <v>966</v>
      </c>
      <c r="E3074" s="412">
        <v>32500</v>
      </c>
      <c r="F3074" s="317" t="s">
        <v>8545</v>
      </c>
      <c r="G3074" s="316" t="s">
        <v>125</v>
      </c>
      <c r="H3074" s="325">
        <v>44461</v>
      </c>
      <c r="I3074" s="325">
        <v>44464</v>
      </c>
      <c r="J3074" s="316"/>
    </row>
    <row r="3075" spans="1:10" s="333" customFormat="1" ht="36" x14ac:dyDescent="0.25">
      <c r="A3075" s="317" t="s">
        <v>8544</v>
      </c>
      <c r="B3075" s="322" t="s">
        <v>2018</v>
      </c>
      <c r="C3075" s="322" t="s">
        <v>2017</v>
      </c>
      <c r="D3075" s="322">
        <v>1999</v>
      </c>
      <c r="E3075" s="412">
        <v>34900</v>
      </c>
      <c r="F3075" s="317" t="s">
        <v>8543</v>
      </c>
      <c r="G3075" s="316" t="s">
        <v>125</v>
      </c>
      <c r="H3075" s="325">
        <v>44462</v>
      </c>
      <c r="I3075" s="325">
        <v>44496</v>
      </c>
      <c r="J3075" s="316"/>
    </row>
    <row r="3076" spans="1:10" s="333" customFormat="1" x14ac:dyDescent="0.25">
      <c r="A3076" s="317" t="s">
        <v>8542</v>
      </c>
      <c r="B3076" s="322" t="s">
        <v>2018</v>
      </c>
      <c r="C3076" s="322" t="s">
        <v>2017</v>
      </c>
      <c r="D3076" s="322">
        <v>986</v>
      </c>
      <c r="E3076" s="412">
        <v>29685</v>
      </c>
      <c r="F3076" s="317" t="s">
        <v>8508</v>
      </c>
      <c r="G3076" s="316" t="s">
        <v>125</v>
      </c>
      <c r="H3076" s="325">
        <v>44466</v>
      </c>
      <c r="I3076" s="325">
        <v>44469</v>
      </c>
      <c r="J3076" s="316"/>
    </row>
    <row r="3077" spans="1:10" s="333" customFormat="1" ht="24" x14ac:dyDescent="0.25">
      <c r="A3077" s="317" t="s">
        <v>8541</v>
      </c>
      <c r="B3077" s="322" t="s">
        <v>2158</v>
      </c>
      <c r="C3077" s="322" t="s">
        <v>2017</v>
      </c>
      <c r="D3077" s="322">
        <v>1008</v>
      </c>
      <c r="E3077" s="412">
        <v>28049.19</v>
      </c>
      <c r="F3077" s="317" t="s">
        <v>8540</v>
      </c>
      <c r="G3077" s="316" t="s">
        <v>2156</v>
      </c>
      <c r="H3077" s="325">
        <v>44476</v>
      </c>
      <c r="I3077" s="325">
        <v>44497</v>
      </c>
      <c r="J3077" s="316"/>
    </row>
    <row r="3078" spans="1:10" s="333" customFormat="1" ht="24" x14ac:dyDescent="0.25">
      <c r="A3078" s="317" t="s">
        <v>8539</v>
      </c>
      <c r="B3078" s="322" t="s">
        <v>2018</v>
      </c>
      <c r="C3078" s="322" t="s">
        <v>2017</v>
      </c>
      <c r="D3078" s="322">
        <v>2114</v>
      </c>
      <c r="E3078" s="412">
        <v>24000</v>
      </c>
      <c r="F3078" s="317" t="s">
        <v>2480</v>
      </c>
      <c r="G3078" s="316" t="s">
        <v>125</v>
      </c>
      <c r="H3078" s="325">
        <v>44484</v>
      </c>
      <c r="I3078" s="325">
        <v>44554</v>
      </c>
      <c r="J3078" s="316"/>
    </row>
    <row r="3079" spans="1:10" s="333" customFormat="1" ht="24" x14ac:dyDescent="0.25">
      <c r="A3079" s="317" t="s">
        <v>8538</v>
      </c>
      <c r="B3079" s="322" t="s">
        <v>2018</v>
      </c>
      <c r="C3079" s="322" t="s">
        <v>2017</v>
      </c>
      <c r="D3079" s="322">
        <v>2143</v>
      </c>
      <c r="E3079" s="412">
        <v>21000</v>
      </c>
      <c r="F3079" s="317" t="s">
        <v>2114</v>
      </c>
      <c r="G3079" s="316" t="s">
        <v>125</v>
      </c>
      <c r="H3079" s="325">
        <v>44489</v>
      </c>
      <c r="I3079" s="325">
        <v>44547</v>
      </c>
      <c r="J3079" s="316"/>
    </row>
    <row r="3080" spans="1:10" s="333" customFormat="1" ht="24" x14ac:dyDescent="0.25">
      <c r="A3080" s="317" t="s">
        <v>8537</v>
      </c>
      <c r="B3080" s="322" t="s">
        <v>2158</v>
      </c>
      <c r="C3080" s="322" t="s">
        <v>2017</v>
      </c>
      <c r="D3080" s="322">
        <v>1072</v>
      </c>
      <c r="E3080" s="412">
        <v>74598.240000000005</v>
      </c>
      <c r="F3080" s="317" t="s">
        <v>8475</v>
      </c>
      <c r="G3080" s="316" t="s">
        <v>2156</v>
      </c>
      <c r="H3080" s="325">
        <v>44495</v>
      </c>
      <c r="I3080" s="325">
        <v>44516</v>
      </c>
      <c r="J3080" s="316"/>
    </row>
    <row r="3081" spans="1:10" s="333" customFormat="1" ht="24" x14ac:dyDescent="0.25">
      <c r="A3081" s="317" t="s">
        <v>8536</v>
      </c>
      <c r="B3081" s="322" t="s">
        <v>2018</v>
      </c>
      <c r="C3081" s="322" t="s">
        <v>2017</v>
      </c>
      <c r="D3081" s="322">
        <v>1052</v>
      </c>
      <c r="E3081" s="412">
        <v>21804</v>
      </c>
      <c r="F3081" s="317" t="s">
        <v>2214</v>
      </c>
      <c r="G3081" s="316" t="s">
        <v>125</v>
      </c>
      <c r="H3081" s="325">
        <v>44490</v>
      </c>
      <c r="I3081" s="325">
        <v>44511</v>
      </c>
      <c r="J3081" s="316"/>
    </row>
    <row r="3082" spans="1:10" s="333" customFormat="1" ht="24" x14ac:dyDescent="0.25">
      <c r="A3082" s="317" t="s">
        <v>8535</v>
      </c>
      <c r="B3082" s="322" t="s">
        <v>2018</v>
      </c>
      <c r="C3082" s="322" t="s">
        <v>2017</v>
      </c>
      <c r="D3082" s="322">
        <v>2169</v>
      </c>
      <c r="E3082" s="412">
        <v>22128.2</v>
      </c>
      <c r="F3082" s="317" t="s">
        <v>2044</v>
      </c>
      <c r="G3082" s="316" t="s">
        <v>125</v>
      </c>
      <c r="H3082" s="325">
        <v>44494</v>
      </c>
      <c r="I3082" s="325">
        <v>44499</v>
      </c>
      <c r="J3082" s="316"/>
    </row>
    <row r="3083" spans="1:10" s="333" customFormat="1" ht="24" x14ac:dyDescent="0.25">
      <c r="A3083" s="317" t="s">
        <v>8534</v>
      </c>
      <c r="B3083" s="322" t="s">
        <v>2018</v>
      </c>
      <c r="C3083" s="322" t="s">
        <v>2017</v>
      </c>
      <c r="D3083" s="322">
        <v>2229</v>
      </c>
      <c r="E3083" s="412">
        <v>40015.699999999997</v>
      </c>
      <c r="F3083" s="317" t="s">
        <v>2042</v>
      </c>
      <c r="G3083" s="316" t="s">
        <v>125</v>
      </c>
      <c r="H3083" s="325">
        <v>44504</v>
      </c>
      <c r="I3083" s="325">
        <v>44505</v>
      </c>
      <c r="J3083" s="316"/>
    </row>
    <row r="3084" spans="1:10" s="333" customFormat="1" ht="24" x14ac:dyDescent="0.25">
      <c r="A3084" s="317" t="s">
        <v>8533</v>
      </c>
      <c r="B3084" s="322" t="s">
        <v>2018</v>
      </c>
      <c r="C3084" s="322" t="s">
        <v>2017</v>
      </c>
      <c r="D3084" s="322">
        <v>1102</v>
      </c>
      <c r="E3084" s="412">
        <v>18200</v>
      </c>
      <c r="F3084" s="317" t="s">
        <v>8532</v>
      </c>
      <c r="G3084" s="316" t="s">
        <v>125</v>
      </c>
      <c r="H3084" s="325">
        <v>44505</v>
      </c>
      <c r="I3084" s="325">
        <v>44517</v>
      </c>
      <c r="J3084" s="316"/>
    </row>
    <row r="3085" spans="1:10" s="333" customFormat="1" x14ac:dyDescent="0.25">
      <c r="A3085" s="317" t="s">
        <v>8531</v>
      </c>
      <c r="B3085" s="322" t="s">
        <v>2018</v>
      </c>
      <c r="C3085" s="322" t="s">
        <v>2017</v>
      </c>
      <c r="D3085" s="322">
        <v>1142</v>
      </c>
      <c r="E3085" s="412">
        <v>34759</v>
      </c>
      <c r="F3085" s="317" t="s">
        <v>2880</v>
      </c>
      <c r="G3085" s="316" t="s">
        <v>125</v>
      </c>
      <c r="H3085" s="325">
        <v>44512</v>
      </c>
      <c r="I3085" s="325">
        <v>44518</v>
      </c>
      <c r="J3085" s="316"/>
    </row>
    <row r="3086" spans="1:10" s="333" customFormat="1" ht="36" x14ac:dyDescent="0.25">
      <c r="A3086" s="317" t="s">
        <v>8530</v>
      </c>
      <c r="B3086" s="322" t="s">
        <v>2018</v>
      </c>
      <c r="C3086" s="322" t="s">
        <v>2017</v>
      </c>
      <c r="D3086" s="322">
        <v>2267</v>
      </c>
      <c r="E3086" s="412">
        <v>20000</v>
      </c>
      <c r="F3086" s="317" t="s">
        <v>2154</v>
      </c>
      <c r="G3086" s="316" t="s">
        <v>125</v>
      </c>
      <c r="H3086" s="325">
        <v>44512</v>
      </c>
      <c r="I3086" s="325">
        <v>44546</v>
      </c>
      <c r="J3086" s="316"/>
    </row>
    <row r="3087" spans="1:10" s="333" customFormat="1" ht="24" x14ac:dyDescent="0.25">
      <c r="A3087" s="317" t="s">
        <v>8529</v>
      </c>
      <c r="B3087" s="322" t="s">
        <v>2018</v>
      </c>
      <c r="C3087" s="322" t="s">
        <v>2017</v>
      </c>
      <c r="D3087" s="322">
        <v>2432</v>
      </c>
      <c r="E3087" s="412">
        <v>42886.23</v>
      </c>
      <c r="F3087" s="317" t="s">
        <v>2042</v>
      </c>
      <c r="G3087" s="316" t="s">
        <v>125</v>
      </c>
      <c r="H3087" s="325">
        <v>44547</v>
      </c>
      <c r="I3087" s="325">
        <v>44548</v>
      </c>
      <c r="J3087" s="316"/>
    </row>
    <row r="3088" spans="1:10" s="333" customFormat="1" ht="24" x14ac:dyDescent="0.25">
      <c r="A3088" s="317" t="s">
        <v>8528</v>
      </c>
      <c r="B3088" s="322" t="s">
        <v>2018</v>
      </c>
      <c r="C3088" s="322" t="s">
        <v>2017</v>
      </c>
      <c r="D3088" s="322">
        <v>2433</v>
      </c>
      <c r="E3088" s="412">
        <v>22499.5</v>
      </c>
      <c r="F3088" s="317" t="s">
        <v>2044</v>
      </c>
      <c r="G3088" s="316" t="s">
        <v>125</v>
      </c>
      <c r="H3088" s="325">
        <v>44547</v>
      </c>
      <c r="I3088" s="325">
        <v>44548</v>
      </c>
      <c r="J3088" s="316"/>
    </row>
    <row r="3089" spans="1:10" s="333" customFormat="1" ht="24" x14ac:dyDescent="0.25">
      <c r="A3089" s="317" t="s">
        <v>8527</v>
      </c>
      <c r="B3089" s="322" t="s">
        <v>1083</v>
      </c>
      <c r="C3089" s="322" t="s">
        <v>2017</v>
      </c>
      <c r="D3089" s="322" t="s">
        <v>8526</v>
      </c>
      <c r="E3089" s="412">
        <v>312809.15999999997</v>
      </c>
      <c r="F3089" s="317" t="s">
        <v>2892</v>
      </c>
      <c r="G3089" s="316" t="s">
        <v>2156</v>
      </c>
      <c r="H3089" s="325" t="s">
        <v>8525</v>
      </c>
      <c r="I3089" s="325" t="s">
        <v>8524</v>
      </c>
      <c r="J3089" s="316"/>
    </row>
    <row r="3090" spans="1:10" s="333" customFormat="1" ht="24" x14ac:dyDescent="0.25">
      <c r="A3090" s="317" t="s">
        <v>8527</v>
      </c>
      <c r="B3090" s="322" t="s">
        <v>1083</v>
      </c>
      <c r="C3090" s="322" t="s">
        <v>2017</v>
      </c>
      <c r="D3090" s="322" t="s">
        <v>8526</v>
      </c>
      <c r="E3090" s="412">
        <v>156404.57999999999</v>
      </c>
      <c r="F3090" s="317" t="s">
        <v>2892</v>
      </c>
      <c r="G3090" s="316" t="s">
        <v>2156</v>
      </c>
      <c r="H3090" s="325" t="s">
        <v>8525</v>
      </c>
      <c r="I3090" s="325" t="s">
        <v>8524</v>
      </c>
      <c r="J3090" s="316"/>
    </row>
    <row r="3091" spans="1:10" s="333" customFormat="1" ht="24" x14ac:dyDescent="0.25">
      <c r="A3091" s="317" t="s">
        <v>8527</v>
      </c>
      <c r="B3091" s="322" t="s">
        <v>1083</v>
      </c>
      <c r="C3091" s="322" t="s">
        <v>2017</v>
      </c>
      <c r="D3091" s="322" t="s">
        <v>8526</v>
      </c>
      <c r="E3091" s="412">
        <v>469213.74</v>
      </c>
      <c r="F3091" s="317" t="s">
        <v>2892</v>
      </c>
      <c r="G3091" s="316" t="s">
        <v>2156</v>
      </c>
      <c r="H3091" s="325" t="s">
        <v>8525</v>
      </c>
      <c r="I3091" s="325" t="s">
        <v>8524</v>
      </c>
      <c r="J3091" s="316"/>
    </row>
    <row r="3092" spans="1:10" s="333" customFormat="1" ht="36" x14ac:dyDescent="0.25">
      <c r="A3092" s="317" t="s">
        <v>8523</v>
      </c>
      <c r="B3092" s="322" t="s">
        <v>1079</v>
      </c>
      <c r="C3092" s="322" t="s">
        <v>2017</v>
      </c>
      <c r="D3092" s="322" t="s">
        <v>8522</v>
      </c>
      <c r="E3092" s="412">
        <v>382384.35</v>
      </c>
      <c r="F3092" s="317" t="s">
        <v>2299</v>
      </c>
      <c r="G3092" s="316" t="s">
        <v>2156</v>
      </c>
      <c r="H3092" s="325" t="s">
        <v>2298</v>
      </c>
      <c r="I3092" s="325" t="s">
        <v>2297</v>
      </c>
      <c r="J3092" s="316"/>
    </row>
    <row r="3093" spans="1:10" s="333" customFormat="1" x14ac:dyDescent="0.25">
      <c r="A3093" s="317" t="s">
        <v>8521</v>
      </c>
      <c r="B3093" s="322" t="s">
        <v>1079</v>
      </c>
      <c r="C3093" s="322" t="s">
        <v>2017</v>
      </c>
      <c r="D3093" s="322" t="s">
        <v>8520</v>
      </c>
      <c r="E3093" s="412">
        <v>383349.11</v>
      </c>
      <c r="F3093" s="317" t="s">
        <v>8519</v>
      </c>
      <c r="G3093" s="316" t="s">
        <v>2156</v>
      </c>
      <c r="H3093" s="325" t="s">
        <v>8518</v>
      </c>
      <c r="I3093" s="325" t="s">
        <v>2297</v>
      </c>
      <c r="J3093" s="316"/>
    </row>
    <row r="3094" spans="1:10" s="333" customFormat="1" ht="36" x14ac:dyDescent="0.25">
      <c r="A3094" s="317" t="s">
        <v>8517</v>
      </c>
      <c r="B3094" s="322" t="s">
        <v>1079</v>
      </c>
      <c r="C3094" s="322" t="s">
        <v>2017</v>
      </c>
      <c r="D3094" s="322" t="s">
        <v>8516</v>
      </c>
      <c r="E3094" s="412">
        <v>298284.45</v>
      </c>
      <c r="F3094" s="317" t="s">
        <v>8515</v>
      </c>
      <c r="G3094" s="316" t="s">
        <v>2156</v>
      </c>
      <c r="H3094" s="325" t="s">
        <v>8514</v>
      </c>
      <c r="I3094" s="325" t="s">
        <v>8513</v>
      </c>
      <c r="J3094" s="316"/>
    </row>
    <row r="3095" spans="1:10" s="333" customFormat="1" ht="48" x14ac:dyDescent="0.25">
      <c r="A3095" s="317" t="s">
        <v>8512</v>
      </c>
      <c r="B3095" s="322" t="s">
        <v>1083</v>
      </c>
      <c r="C3095" s="322" t="s">
        <v>2017</v>
      </c>
      <c r="D3095" s="322" t="s">
        <v>8511</v>
      </c>
      <c r="E3095" s="412">
        <v>684204.58</v>
      </c>
      <c r="F3095" s="317" t="s">
        <v>2800</v>
      </c>
      <c r="G3095" s="316" t="s">
        <v>2156</v>
      </c>
      <c r="H3095" s="325" t="s">
        <v>2799</v>
      </c>
      <c r="I3095" s="325" t="s">
        <v>2798</v>
      </c>
      <c r="J3095" s="316"/>
    </row>
    <row r="3096" spans="1:10" s="333" customFormat="1" x14ac:dyDescent="0.25">
      <c r="A3096" s="317" t="s">
        <v>8510</v>
      </c>
      <c r="B3096" s="322" t="s">
        <v>1079</v>
      </c>
      <c r="C3096" s="322" t="s">
        <v>2017</v>
      </c>
      <c r="D3096" s="322" t="s">
        <v>8509</v>
      </c>
      <c r="E3096" s="412">
        <v>97000</v>
      </c>
      <c r="F3096" s="317" t="s">
        <v>8508</v>
      </c>
      <c r="G3096" s="316" t="s">
        <v>2156</v>
      </c>
      <c r="H3096" s="325" t="s">
        <v>3029</v>
      </c>
      <c r="I3096" s="325" t="s">
        <v>8507</v>
      </c>
      <c r="J3096" s="316"/>
    </row>
    <row r="3097" spans="1:10" s="333" customFormat="1" ht="24" x14ac:dyDescent="0.25">
      <c r="A3097" s="317" t="s">
        <v>8506</v>
      </c>
      <c r="B3097" s="322" t="s">
        <v>1079</v>
      </c>
      <c r="C3097" s="322" t="s">
        <v>2017</v>
      </c>
      <c r="D3097" s="322" t="s">
        <v>8505</v>
      </c>
      <c r="E3097" s="412">
        <v>70000</v>
      </c>
      <c r="F3097" s="317" t="s">
        <v>2567</v>
      </c>
      <c r="G3097" s="316" t="s">
        <v>2156</v>
      </c>
      <c r="H3097" s="325" t="s">
        <v>8504</v>
      </c>
      <c r="I3097" s="325" t="s">
        <v>8487</v>
      </c>
      <c r="J3097" s="316"/>
    </row>
    <row r="3098" spans="1:10" s="333" customFormat="1" ht="24" x14ac:dyDescent="0.25">
      <c r="A3098" s="317" t="s">
        <v>8503</v>
      </c>
      <c r="B3098" s="322" t="s">
        <v>1079</v>
      </c>
      <c r="C3098" s="322" t="s">
        <v>2017</v>
      </c>
      <c r="D3098" s="322" t="s">
        <v>8502</v>
      </c>
      <c r="E3098" s="412">
        <v>70000</v>
      </c>
      <c r="F3098" s="317" t="s">
        <v>8501</v>
      </c>
      <c r="G3098" s="316" t="s">
        <v>2156</v>
      </c>
      <c r="H3098" s="325" t="s">
        <v>8500</v>
      </c>
      <c r="I3098" s="325" t="s">
        <v>8499</v>
      </c>
      <c r="J3098" s="316"/>
    </row>
    <row r="3099" spans="1:10" s="333" customFormat="1" ht="24" x14ac:dyDescent="0.25">
      <c r="A3099" s="317" t="s">
        <v>8498</v>
      </c>
      <c r="B3099" s="322" t="s">
        <v>1083</v>
      </c>
      <c r="C3099" s="322" t="s">
        <v>2017</v>
      </c>
      <c r="D3099" s="322" t="s">
        <v>8497</v>
      </c>
      <c r="E3099" s="412">
        <v>241429.24</v>
      </c>
      <c r="F3099" s="317" t="s">
        <v>3031</v>
      </c>
      <c r="G3099" s="316" t="s">
        <v>2156</v>
      </c>
      <c r="H3099" s="325" t="s">
        <v>3030</v>
      </c>
      <c r="I3099" s="325" t="s">
        <v>3029</v>
      </c>
      <c r="J3099" s="316"/>
    </row>
    <row r="3100" spans="1:10" s="333" customFormat="1" ht="24" x14ac:dyDescent="0.25">
      <c r="A3100" s="317" t="s">
        <v>8496</v>
      </c>
      <c r="B3100" s="322" t="s">
        <v>2018</v>
      </c>
      <c r="C3100" s="322" t="s">
        <v>2017</v>
      </c>
      <c r="D3100" s="322">
        <v>2578</v>
      </c>
      <c r="E3100" s="412">
        <v>24000</v>
      </c>
      <c r="F3100" s="317" t="s">
        <v>2581</v>
      </c>
      <c r="G3100" s="316" t="s">
        <v>125</v>
      </c>
      <c r="H3100" s="325">
        <v>44561</v>
      </c>
      <c r="I3100" s="325">
        <v>44561</v>
      </c>
      <c r="J3100" s="316" t="s">
        <v>8459</v>
      </c>
    </row>
    <row r="3101" spans="1:10" s="333" customFormat="1" ht="24" x14ac:dyDescent="0.25">
      <c r="A3101" s="317" t="s">
        <v>8495</v>
      </c>
      <c r="B3101" s="322" t="s">
        <v>2018</v>
      </c>
      <c r="C3101" s="322" t="s">
        <v>2017</v>
      </c>
      <c r="D3101" s="322">
        <v>2583</v>
      </c>
      <c r="E3101" s="412">
        <v>20500</v>
      </c>
      <c r="F3101" s="317" t="s">
        <v>8494</v>
      </c>
      <c r="G3101" s="316" t="s">
        <v>125</v>
      </c>
      <c r="H3101" s="325">
        <v>44561</v>
      </c>
      <c r="I3101" s="325">
        <v>44561</v>
      </c>
      <c r="J3101" s="316" t="s">
        <v>8459</v>
      </c>
    </row>
    <row r="3102" spans="1:10" s="333" customFormat="1" ht="24" x14ac:dyDescent="0.25">
      <c r="A3102" s="317" t="s">
        <v>8493</v>
      </c>
      <c r="B3102" s="322" t="s">
        <v>2018</v>
      </c>
      <c r="C3102" s="322" t="s">
        <v>2017</v>
      </c>
      <c r="D3102" s="322">
        <v>2588</v>
      </c>
      <c r="E3102" s="412">
        <v>34810</v>
      </c>
      <c r="F3102" s="317" t="s">
        <v>2398</v>
      </c>
      <c r="G3102" s="316" t="s">
        <v>125</v>
      </c>
      <c r="H3102" s="325">
        <v>44561</v>
      </c>
      <c r="I3102" s="325">
        <v>44561</v>
      </c>
      <c r="J3102" s="316" t="s">
        <v>8459</v>
      </c>
    </row>
    <row r="3103" spans="1:10" s="333" customFormat="1" ht="24" x14ac:dyDescent="0.25">
      <c r="A3103" s="317" t="s">
        <v>8492</v>
      </c>
      <c r="B3103" s="322" t="s">
        <v>2018</v>
      </c>
      <c r="C3103" s="322" t="s">
        <v>2017</v>
      </c>
      <c r="D3103" s="322">
        <v>2596</v>
      </c>
      <c r="E3103" s="412">
        <v>33264.199999999997</v>
      </c>
      <c r="F3103" s="317" t="s">
        <v>8491</v>
      </c>
      <c r="G3103" s="316" t="s">
        <v>125</v>
      </c>
      <c r="H3103" s="325">
        <v>44561</v>
      </c>
      <c r="I3103" s="325">
        <v>44561</v>
      </c>
      <c r="J3103" s="316" t="s">
        <v>8459</v>
      </c>
    </row>
    <row r="3104" spans="1:10" s="333" customFormat="1" ht="24" x14ac:dyDescent="0.25">
      <c r="A3104" s="317" t="s">
        <v>8490</v>
      </c>
      <c r="B3104" s="322" t="s">
        <v>1079</v>
      </c>
      <c r="C3104" s="322" t="s">
        <v>2017</v>
      </c>
      <c r="D3104" s="322" t="s">
        <v>8489</v>
      </c>
      <c r="E3104" s="412">
        <v>35300</v>
      </c>
      <c r="F3104" s="317" t="s">
        <v>8488</v>
      </c>
      <c r="G3104" s="316" t="s">
        <v>2156</v>
      </c>
      <c r="H3104" s="325" t="s">
        <v>8487</v>
      </c>
      <c r="I3104" s="325" t="s">
        <v>8486</v>
      </c>
      <c r="J3104" s="316"/>
    </row>
    <row r="3105" spans="1:10" s="333" customFormat="1" ht="24" x14ac:dyDescent="0.25">
      <c r="A3105" s="317" t="s">
        <v>8485</v>
      </c>
      <c r="B3105" s="322" t="s">
        <v>2018</v>
      </c>
      <c r="C3105" s="322" t="s">
        <v>2017</v>
      </c>
      <c r="D3105" s="322">
        <v>2671</v>
      </c>
      <c r="E3105" s="412">
        <v>33500</v>
      </c>
      <c r="F3105" s="317" t="s">
        <v>2182</v>
      </c>
      <c r="G3105" s="316" t="s">
        <v>125</v>
      </c>
      <c r="H3105" s="325">
        <v>44561</v>
      </c>
      <c r="I3105" s="325">
        <v>44561</v>
      </c>
      <c r="J3105" s="316" t="s">
        <v>8459</v>
      </c>
    </row>
    <row r="3106" spans="1:10" s="333" customFormat="1" ht="24" x14ac:dyDescent="0.25">
      <c r="A3106" s="317" t="s">
        <v>8484</v>
      </c>
      <c r="B3106" s="322" t="s">
        <v>2018</v>
      </c>
      <c r="C3106" s="322" t="s">
        <v>2017</v>
      </c>
      <c r="D3106" s="322">
        <v>2672</v>
      </c>
      <c r="E3106" s="412">
        <v>20000</v>
      </c>
      <c r="F3106" s="317" t="s">
        <v>2054</v>
      </c>
      <c r="G3106" s="316" t="s">
        <v>125</v>
      </c>
      <c r="H3106" s="325">
        <v>44561</v>
      </c>
      <c r="I3106" s="325">
        <v>44561</v>
      </c>
      <c r="J3106" s="316" t="s">
        <v>8459</v>
      </c>
    </row>
    <row r="3107" spans="1:10" s="333" customFormat="1" ht="24" x14ac:dyDescent="0.25">
      <c r="A3107" s="317" t="s">
        <v>8483</v>
      </c>
      <c r="B3107" s="322" t="s">
        <v>2018</v>
      </c>
      <c r="C3107" s="322" t="s">
        <v>2017</v>
      </c>
      <c r="D3107" s="322">
        <v>1268</v>
      </c>
      <c r="E3107" s="412">
        <v>34300</v>
      </c>
      <c r="F3107" s="317" t="s">
        <v>8482</v>
      </c>
      <c r="G3107" s="316" t="s">
        <v>125</v>
      </c>
      <c r="H3107" s="325">
        <v>44561</v>
      </c>
      <c r="I3107" s="325">
        <v>44561</v>
      </c>
      <c r="J3107" s="316" t="s">
        <v>8459</v>
      </c>
    </row>
    <row r="3108" spans="1:10" s="333" customFormat="1" ht="24" x14ac:dyDescent="0.25">
      <c r="A3108" s="317" t="s">
        <v>8481</v>
      </c>
      <c r="B3108" s="322" t="s">
        <v>2018</v>
      </c>
      <c r="C3108" s="322" t="s">
        <v>2017</v>
      </c>
      <c r="D3108" s="322">
        <v>1274</v>
      </c>
      <c r="E3108" s="412">
        <v>24190</v>
      </c>
      <c r="F3108" s="317" t="s">
        <v>2587</v>
      </c>
      <c r="G3108" s="316" t="s">
        <v>125</v>
      </c>
      <c r="H3108" s="325">
        <v>44561</v>
      </c>
      <c r="I3108" s="325">
        <v>44561</v>
      </c>
      <c r="J3108" s="316" t="s">
        <v>8459</v>
      </c>
    </row>
    <row r="3109" spans="1:10" s="333" customFormat="1" ht="24" x14ac:dyDescent="0.25">
      <c r="A3109" s="317" t="s">
        <v>8480</v>
      </c>
      <c r="B3109" s="322" t="s">
        <v>2018</v>
      </c>
      <c r="C3109" s="322" t="s">
        <v>2017</v>
      </c>
      <c r="D3109" s="322">
        <v>1278</v>
      </c>
      <c r="E3109" s="412">
        <v>24155.08</v>
      </c>
      <c r="F3109" s="317" t="s">
        <v>8479</v>
      </c>
      <c r="G3109" s="316" t="s">
        <v>125</v>
      </c>
      <c r="H3109" s="325">
        <v>44561</v>
      </c>
      <c r="I3109" s="325">
        <v>44561</v>
      </c>
      <c r="J3109" s="316" t="s">
        <v>8459</v>
      </c>
    </row>
    <row r="3110" spans="1:10" s="333" customFormat="1" ht="24" x14ac:dyDescent="0.25">
      <c r="A3110" s="317" t="s">
        <v>8478</v>
      </c>
      <c r="B3110" s="322" t="s">
        <v>2018</v>
      </c>
      <c r="C3110" s="322" t="s">
        <v>2017</v>
      </c>
      <c r="D3110" s="322">
        <v>1269</v>
      </c>
      <c r="E3110" s="412">
        <v>34200</v>
      </c>
      <c r="F3110" s="317" t="s">
        <v>2713</v>
      </c>
      <c r="G3110" s="316" t="s">
        <v>125</v>
      </c>
      <c r="H3110" s="325">
        <v>44561</v>
      </c>
      <c r="I3110" s="325">
        <v>44561</v>
      </c>
      <c r="J3110" s="316" t="s">
        <v>8459</v>
      </c>
    </row>
    <row r="3111" spans="1:10" s="333" customFormat="1" ht="24" x14ac:dyDescent="0.25">
      <c r="A3111" s="317" t="s">
        <v>8477</v>
      </c>
      <c r="B3111" s="322" t="s">
        <v>2018</v>
      </c>
      <c r="C3111" s="322" t="s">
        <v>2017</v>
      </c>
      <c r="D3111" s="322">
        <v>1273</v>
      </c>
      <c r="E3111" s="412">
        <v>32000</v>
      </c>
      <c r="F3111" s="317" t="s">
        <v>2096</v>
      </c>
      <c r="G3111" s="316" t="s">
        <v>125</v>
      </c>
      <c r="H3111" s="325">
        <v>44561</v>
      </c>
      <c r="I3111" s="325">
        <v>44561</v>
      </c>
      <c r="J3111" s="316" t="s">
        <v>8459</v>
      </c>
    </row>
    <row r="3112" spans="1:10" s="333" customFormat="1" ht="24" x14ac:dyDescent="0.25">
      <c r="A3112" s="317" t="s">
        <v>8476</v>
      </c>
      <c r="B3112" s="322" t="s">
        <v>2018</v>
      </c>
      <c r="C3112" s="322" t="s">
        <v>2017</v>
      </c>
      <c r="D3112" s="322">
        <v>1281</v>
      </c>
      <c r="E3112" s="412">
        <v>30000.43</v>
      </c>
      <c r="F3112" s="317" t="s">
        <v>8475</v>
      </c>
      <c r="G3112" s="316" t="s">
        <v>125</v>
      </c>
      <c r="H3112" s="325">
        <v>44561</v>
      </c>
      <c r="I3112" s="325">
        <v>44561</v>
      </c>
      <c r="J3112" s="316" t="s">
        <v>8459</v>
      </c>
    </row>
    <row r="3113" spans="1:10" s="333" customFormat="1" ht="24" x14ac:dyDescent="0.25">
      <c r="A3113" s="317" t="s">
        <v>8474</v>
      </c>
      <c r="B3113" s="322" t="s">
        <v>2018</v>
      </c>
      <c r="C3113" s="322" t="s">
        <v>2017</v>
      </c>
      <c r="D3113" s="322">
        <v>1264</v>
      </c>
      <c r="E3113" s="412">
        <v>32826</v>
      </c>
      <c r="F3113" s="317" t="s">
        <v>2201</v>
      </c>
      <c r="G3113" s="316" t="s">
        <v>125</v>
      </c>
      <c r="H3113" s="325">
        <v>44561</v>
      </c>
      <c r="I3113" s="325">
        <v>44561</v>
      </c>
      <c r="J3113" s="316" t="s">
        <v>8459</v>
      </c>
    </row>
    <row r="3114" spans="1:10" s="333" customFormat="1" ht="24" x14ac:dyDescent="0.25">
      <c r="A3114" s="317" t="s">
        <v>8473</v>
      </c>
      <c r="B3114" s="322" t="s">
        <v>2018</v>
      </c>
      <c r="C3114" s="322" t="s">
        <v>2017</v>
      </c>
      <c r="D3114" s="322">
        <v>1265</v>
      </c>
      <c r="E3114" s="412">
        <v>31270</v>
      </c>
      <c r="F3114" s="317" t="s">
        <v>2735</v>
      </c>
      <c r="G3114" s="316" t="s">
        <v>125</v>
      </c>
      <c r="H3114" s="325">
        <v>44561</v>
      </c>
      <c r="I3114" s="325">
        <v>44561</v>
      </c>
      <c r="J3114" s="316" t="s">
        <v>8459</v>
      </c>
    </row>
    <row r="3115" spans="1:10" s="333" customFormat="1" ht="24" x14ac:dyDescent="0.25">
      <c r="A3115" s="317" t="s">
        <v>8472</v>
      </c>
      <c r="B3115" s="322" t="s">
        <v>2018</v>
      </c>
      <c r="C3115" s="322" t="s">
        <v>2017</v>
      </c>
      <c r="D3115" s="322">
        <v>1280</v>
      </c>
      <c r="E3115" s="412">
        <v>115447.37</v>
      </c>
      <c r="F3115" s="317" t="s">
        <v>8471</v>
      </c>
      <c r="G3115" s="316" t="s">
        <v>125</v>
      </c>
      <c r="H3115" s="325">
        <v>44561</v>
      </c>
      <c r="I3115" s="325">
        <v>44561</v>
      </c>
      <c r="J3115" s="316" t="s">
        <v>8459</v>
      </c>
    </row>
    <row r="3116" spans="1:10" s="333" customFormat="1" ht="24" x14ac:dyDescent="0.25">
      <c r="A3116" s="317" t="s">
        <v>8470</v>
      </c>
      <c r="B3116" s="322" t="s">
        <v>2018</v>
      </c>
      <c r="C3116" s="322" t="s">
        <v>2017</v>
      </c>
      <c r="D3116" s="322">
        <v>2736</v>
      </c>
      <c r="E3116" s="412">
        <v>20000</v>
      </c>
      <c r="F3116" s="317" t="s">
        <v>3027</v>
      </c>
      <c r="G3116" s="316" t="s">
        <v>125</v>
      </c>
      <c r="H3116" s="325">
        <v>44561</v>
      </c>
      <c r="I3116" s="325">
        <v>44561</v>
      </c>
      <c r="J3116" s="316" t="s">
        <v>8459</v>
      </c>
    </row>
    <row r="3117" spans="1:10" s="333" customFormat="1" ht="24" x14ac:dyDescent="0.25">
      <c r="A3117" s="317" t="s">
        <v>8469</v>
      </c>
      <c r="B3117" s="322" t="s">
        <v>2018</v>
      </c>
      <c r="C3117" s="322" t="s">
        <v>2017</v>
      </c>
      <c r="D3117" s="322">
        <v>2726</v>
      </c>
      <c r="E3117" s="412">
        <v>19000</v>
      </c>
      <c r="F3117" s="317" t="s">
        <v>2960</v>
      </c>
      <c r="G3117" s="316" t="s">
        <v>125</v>
      </c>
      <c r="H3117" s="325">
        <v>44561</v>
      </c>
      <c r="I3117" s="325">
        <v>44561</v>
      </c>
      <c r="J3117" s="316" t="s">
        <v>8459</v>
      </c>
    </row>
    <row r="3118" spans="1:10" s="333" customFormat="1" ht="24" x14ac:dyDescent="0.25">
      <c r="A3118" s="317" t="s">
        <v>8468</v>
      </c>
      <c r="B3118" s="322" t="s">
        <v>2018</v>
      </c>
      <c r="C3118" s="322" t="s">
        <v>2017</v>
      </c>
      <c r="D3118" s="322">
        <v>1289</v>
      </c>
      <c r="E3118" s="412">
        <v>29700</v>
      </c>
      <c r="F3118" s="317" t="s">
        <v>2914</v>
      </c>
      <c r="G3118" s="316" t="s">
        <v>125</v>
      </c>
      <c r="H3118" s="325">
        <v>44561</v>
      </c>
      <c r="I3118" s="325">
        <v>44561</v>
      </c>
      <c r="J3118" s="316" t="s">
        <v>8459</v>
      </c>
    </row>
    <row r="3119" spans="1:10" s="333" customFormat="1" ht="24" x14ac:dyDescent="0.25">
      <c r="A3119" s="317" t="s">
        <v>8467</v>
      </c>
      <c r="B3119" s="322" t="s">
        <v>2018</v>
      </c>
      <c r="C3119" s="322" t="s">
        <v>2017</v>
      </c>
      <c r="D3119" s="322">
        <v>1295</v>
      </c>
      <c r="E3119" s="412">
        <v>27561.200000000001</v>
      </c>
      <c r="F3119" s="317" t="s">
        <v>8466</v>
      </c>
      <c r="G3119" s="316" t="s">
        <v>125</v>
      </c>
      <c r="H3119" s="325">
        <v>44561</v>
      </c>
      <c r="I3119" s="325">
        <v>44561</v>
      </c>
      <c r="J3119" s="316" t="s">
        <v>8459</v>
      </c>
    </row>
    <row r="3120" spans="1:10" s="333" customFormat="1" ht="24" x14ac:dyDescent="0.25">
      <c r="A3120" s="317" t="s">
        <v>8465</v>
      </c>
      <c r="B3120" s="322" t="s">
        <v>2018</v>
      </c>
      <c r="C3120" s="322" t="s">
        <v>2017</v>
      </c>
      <c r="D3120" s="322">
        <v>1291</v>
      </c>
      <c r="E3120" s="412">
        <v>18960</v>
      </c>
      <c r="F3120" s="317" t="s">
        <v>8464</v>
      </c>
      <c r="G3120" s="316" t="s">
        <v>125</v>
      </c>
      <c r="H3120" s="325">
        <v>44561</v>
      </c>
      <c r="I3120" s="325">
        <v>44561</v>
      </c>
      <c r="J3120" s="316" t="s">
        <v>8459</v>
      </c>
    </row>
    <row r="3121" spans="1:10" s="333" customFormat="1" ht="24" x14ac:dyDescent="0.25">
      <c r="A3121" s="317" t="s">
        <v>8463</v>
      </c>
      <c r="B3121" s="322" t="s">
        <v>2018</v>
      </c>
      <c r="C3121" s="322" t="s">
        <v>2017</v>
      </c>
      <c r="D3121" s="322">
        <v>1297</v>
      </c>
      <c r="E3121" s="412">
        <v>31747.5</v>
      </c>
      <c r="F3121" s="317" t="s">
        <v>8462</v>
      </c>
      <c r="G3121" s="316" t="s">
        <v>125</v>
      </c>
      <c r="H3121" s="325">
        <v>44561</v>
      </c>
      <c r="I3121" s="325">
        <v>44561</v>
      </c>
      <c r="J3121" s="316" t="s">
        <v>8459</v>
      </c>
    </row>
    <row r="3122" spans="1:10" s="333" customFormat="1" ht="24" x14ac:dyDescent="0.25">
      <c r="A3122" s="317" t="s">
        <v>8461</v>
      </c>
      <c r="B3122" s="322" t="s">
        <v>2018</v>
      </c>
      <c r="C3122" s="322" t="s">
        <v>2017</v>
      </c>
      <c r="D3122" s="322">
        <v>1300</v>
      </c>
      <c r="E3122" s="412">
        <v>20183.240000000002</v>
      </c>
      <c r="F3122" s="317" t="s">
        <v>8460</v>
      </c>
      <c r="G3122" s="316" t="s">
        <v>125</v>
      </c>
      <c r="H3122" s="325">
        <v>44561</v>
      </c>
      <c r="I3122" s="325">
        <v>44561</v>
      </c>
      <c r="J3122" s="316" t="s">
        <v>8459</v>
      </c>
    </row>
    <row r="3123" spans="1:10" s="333" customFormat="1" ht="29.65" customHeight="1" x14ac:dyDescent="0.25">
      <c r="A3123" s="319" t="s">
        <v>1461</v>
      </c>
      <c r="B3123" s="318"/>
      <c r="C3123" s="318"/>
      <c r="D3123" s="318"/>
      <c r="E3123" s="421">
        <f>SUM(E3124:E3151)</f>
        <v>17968657.969999999</v>
      </c>
      <c r="F3123" s="318"/>
      <c r="G3123" s="318"/>
      <c r="H3123" s="318"/>
      <c r="I3123" s="318"/>
      <c r="J3123" s="318"/>
    </row>
    <row r="3124" spans="1:10" s="333" customFormat="1" ht="36" x14ac:dyDescent="0.25">
      <c r="A3124" s="317" t="s">
        <v>8458</v>
      </c>
      <c r="B3124" s="317" t="s">
        <v>1794</v>
      </c>
      <c r="C3124" s="317" t="s">
        <v>1116</v>
      </c>
      <c r="D3124" s="322" t="s">
        <v>8448</v>
      </c>
      <c r="E3124" s="412">
        <v>222520</v>
      </c>
      <c r="F3124" s="317" t="s">
        <v>8457</v>
      </c>
      <c r="G3124" s="316" t="s">
        <v>8370</v>
      </c>
      <c r="H3124" s="743">
        <v>44272</v>
      </c>
      <c r="I3124" s="336">
        <v>45367</v>
      </c>
      <c r="J3124" s="322" t="s">
        <v>8456</v>
      </c>
    </row>
    <row r="3125" spans="1:10" s="333" customFormat="1" ht="24" x14ac:dyDescent="0.25">
      <c r="A3125" s="317" t="s">
        <v>8455</v>
      </c>
      <c r="B3125" s="317" t="s">
        <v>891</v>
      </c>
      <c r="C3125" s="317" t="s">
        <v>1116</v>
      </c>
      <c r="D3125" s="322" t="s">
        <v>8407</v>
      </c>
      <c r="E3125" s="412">
        <v>726541.92</v>
      </c>
      <c r="F3125" s="317" t="s">
        <v>8454</v>
      </c>
      <c r="G3125" s="316" t="s">
        <v>8370</v>
      </c>
      <c r="H3125" s="743">
        <v>44350</v>
      </c>
      <c r="I3125" s="336">
        <v>45445</v>
      </c>
      <c r="J3125" s="322" t="s">
        <v>8453</v>
      </c>
    </row>
    <row r="3126" spans="1:10" s="333" customFormat="1" ht="36" x14ac:dyDescent="0.25">
      <c r="A3126" s="317" t="s">
        <v>8452</v>
      </c>
      <c r="B3126" s="317" t="s">
        <v>1400</v>
      </c>
      <c r="C3126" s="317" t="s">
        <v>1116</v>
      </c>
      <c r="D3126" s="322" t="s">
        <v>8448</v>
      </c>
      <c r="E3126" s="412">
        <v>233360</v>
      </c>
      <c r="F3126" s="317" t="s">
        <v>8451</v>
      </c>
      <c r="G3126" s="316" t="s">
        <v>8370</v>
      </c>
      <c r="H3126" s="743">
        <v>44362</v>
      </c>
      <c r="I3126" s="336">
        <v>45091</v>
      </c>
      <c r="J3126" s="322" t="s">
        <v>8450</v>
      </c>
    </row>
    <row r="3127" spans="1:10" s="333" customFormat="1" ht="36" x14ac:dyDescent="0.25">
      <c r="A3127" s="317" t="s">
        <v>8449</v>
      </c>
      <c r="B3127" s="317" t="s">
        <v>1400</v>
      </c>
      <c r="C3127" s="317" t="s">
        <v>1116</v>
      </c>
      <c r="D3127" s="322" t="s">
        <v>8448</v>
      </c>
      <c r="E3127" s="412">
        <v>33343.17</v>
      </c>
      <c r="F3127" s="317" t="s">
        <v>8447</v>
      </c>
      <c r="G3127" s="316" t="s">
        <v>8370</v>
      </c>
      <c r="H3127" s="743">
        <v>44359</v>
      </c>
      <c r="I3127" s="336">
        <v>45088</v>
      </c>
      <c r="J3127" s="322" t="s">
        <v>8446</v>
      </c>
    </row>
    <row r="3128" spans="1:10" s="333" customFormat="1" ht="24" x14ac:dyDescent="0.25">
      <c r="A3128" s="317" t="s">
        <v>8445</v>
      </c>
      <c r="B3128" s="317" t="s">
        <v>891</v>
      </c>
      <c r="C3128" s="317" t="s">
        <v>1116</v>
      </c>
      <c r="D3128" s="322" t="s">
        <v>8444</v>
      </c>
      <c r="E3128" s="412">
        <v>23166.68</v>
      </c>
      <c r="F3128" s="317" t="s">
        <v>8443</v>
      </c>
      <c r="G3128" s="316" t="s">
        <v>8370</v>
      </c>
      <c r="H3128" s="743">
        <v>44429</v>
      </c>
      <c r="I3128" s="336">
        <v>44793</v>
      </c>
      <c r="J3128" s="322" t="s">
        <v>8442</v>
      </c>
    </row>
    <row r="3129" spans="1:10" s="333" customFormat="1" ht="24" x14ac:dyDescent="0.25">
      <c r="A3129" s="317" t="s">
        <v>8441</v>
      </c>
      <c r="B3129" s="317" t="s">
        <v>1794</v>
      </c>
      <c r="C3129" s="317" t="s">
        <v>1116</v>
      </c>
      <c r="D3129" s="322" t="s">
        <v>8411</v>
      </c>
      <c r="E3129" s="412">
        <v>72245</v>
      </c>
      <c r="F3129" s="317" t="s">
        <v>8440</v>
      </c>
      <c r="G3129" s="316" t="s">
        <v>8370</v>
      </c>
      <c r="H3129" s="743">
        <v>44379</v>
      </c>
      <c r="I3129" s="336">
        <v>44743</v>
      </c>
      <c r="J3129" s="322" t="s">
        <v>8439</v>
      </c>
    </row>
    <row r="3130" spans="1:10" s="333" customFormat="1" ht="36" x14ac:dyDescent="0.25">
      <c r="A3130" s="317" t="s">
        <v>8438</v>
      </c>
      <c r="B3130" s="317" t="s">
        <v>1543</v>
      </c>
      <c r="C3130" s="317" t="s">
        <v>1116</v>
      </c>
      <c r="D3130" s="322" t="s">
        <v>8411</v>
      </c>
      <c r="E3130" s="412">
        <v>180000</v>
      </c>
      <c r="F3130" s="317" t="s">
        <v>8437</v>
      </c>
      <c r="G3130" s="316" t="s">
        <v>8370</v>
      </c>
      <c r="H3130" s="743">
        <v>44384</v>
      </c>
      <c r="I3130" s="336">
        <v>44748</v>
      </c>
      <c r="J3130" s="322" t="s">
        <v>8436</v>
      </c>
    </row>
    <row r="3131" spans="1:10" s="333" customFormat="1" ht="36" x14ac:dyDescent="0.25">
      <c r="A3131" s="317" t="s">
        <v>8435</v>
      </c>
      <c r="B3131" s="317" t="s">
        <v>1400</v>
      </c>
      <c r="C3131" s="317" t="s">
        <v>1116</v>
      </c>
      <c r="D3131" s="322" t="s">
        <v>8434</v>
      </c>
      <c r="E3131" s="412">
        <v>1980190</v>
      </c>
      <c r="F3131" s="317" t="s">
        <v>8433</v>
      </c>
      <c r="G3131" s="316" t="s">
        <v>8370</v>
      </c>
      <c r="H3131" s="743">
        <v>44401</v>
      </c>
      <c r="I3131" s="336">
        <v>44550</v>
      </c>
      <c r="J3131" s="322" t="s">
        <v>8432</v>
      </c>
    </row>
    <row r="3132" spans="1:10" s="333" customFormat="1" ht="36" x14ac:dyDescent="0.25">
      <c r="A3132" s="317" t="s">
        <v>8431</v>
      </c>
      <c r="B3132" s="317" t="s">
        <v>891</v>
      </c>
      <c r="C3132" s="317" t="s">
        <v>1116</v>
      </c>
      <c r="D3132" s="322" t="s">
        <v>8387</v>
      </c>
      <c r="E3132" s="412">
        <v>63000</v>
      </c>
      <c r="F3132" s="392" t="s">
        <v>8430</v>
      </c>
      <c r="G3132" s="316" t="s">
        <v>8370</v>
      </c>
      <c r="H3132" s="743">
        <v>44434</v>
      </c>
      <c r="I3132" s="336">
        <v>44798</v>
      </c>
      <c r="J3132" s="322" t="s">
        <v>8429</v>
      </c>
    </row>
    <row r="3133" spans="1:10" s="333" customFormat="1" ht="72" x14ac:dyDescent="0.25">
      <c r="A3133" s="317" t="s">
        <v>8428</v>
      </c>
      <c r="B3133" s="317" t="s">
        <v>1400</v>
      </c>
      <c r="C3133" s="317" t="s">
        <v>1116</v>
      </c>
      <c r="D3133" s="322" t="s">
        <v>8422</v>
      </c>
      <c r="E3133" s="412">
        <v>313000</v>
      </c>
      <c r="F3133" s="392" t="s">
        <v>8425</v>
      </c>
      <c r="G3133" s="316" t="s">
        <v>8370</v>
      </c>
      <c r="H3133" s="743">
        <v>44437</v>
      </c>
      <c r="I3133" s="336">
        <v>45532</v>
      </c>
      <c r="J3133" s="322" t="s">
        <v>8427</v>
      </c>
    </row>
    <row r="3134" spans="1:10" s="333" customFormat="1" ht="60" x14ac:dyDescent="0.25">
      <c r="A3134" s="317" t="s">
        <v>8426</v>
      </c>
      <c r="B3134" s="317" t="s">
        <v>1400</v>
      </c>
      <c r="C3134" s="317" t="s">
        <v>1116</v>
      </c>
      <c r="D3134" s="322" t="s">
        <v>8422</v>
      </c>
      <c r="E3134" s="412">
        <v>720000</v>
      </c>
      <c r="F3134" s="392" t="s">
        <v>8425</v>
      </c>
      <c r="G3134" s="316" t="s">
        <v>8370</v>
      </c>
      <c r="H3134" s="743">
        <v>44465</v>
      </c>
      <c r="I3134" s="336">
        <v>45560</v>
      </c>
      <c r="J3134" s="322" t="s">
        <v>8424</v>
      </c>
    </row>
    <row r="3135" spans="1:10" s="333" customFormat="1" ht="72" x14ac:dyDescent="0.25">
      <c r="A3135" s="317" t="s">
        <v>8423</v>
      </c>
      <c r="B3135" s="317" t="s">
        <v>1400</v>
      </c>
      <c r="C3135" s="317" t="s">
        <v>1116</v>
      </c>
      <c r="D3135" s="322" t="s">
        <v>8422</v>
      </c>
      <c r="E3135" s="412">
        <v>81774</v>
      </c>
      <c r="F3135" s="317" t="s">
        <v>8421</v>
      </c>
      <c r="G3135" s="316" t="s">
        <v>8370</v>
      </c>
      <c r="H3135" s="743">
        <v>44495</v>
      </c>
      <c r="I3135" s="336">
        <v>45590</v>
      </c>
      <c r="J3135" s="322" t="s">
        <v>8420</v>
      </c>
    </row>
    <row r="3136" spans="1:10" s="333" customFormat="1" ht="24" x14ac:dyDescent="0.25">
      <c r="A3136" s="317" t="s">
        <v>8419</v>
      </c>
      <c r="B3136" s="317" t="s">
        <v>891</v>
      </c>
      <c r="C3136" s="317" t="s">
        <v>1116</v>
      </c>
      <c r="D3136" s="322" t="s">
        <v>8383</v>
      </c>
      <c r="E3136" s="412">
        <v>64799.76</v>
      </c>
      <c r="F3136" s="317" t="s">
        <v>8418</v>
      </c>
      <c r="G3136" s="316" t="s">
        <v>8370</v>
      </c>
      <c r="H3136" s="743">
        <v>44476</v>
      </c>
      <c r="I3136" s="336">
        <v>44840</v>
      </c>
      <c r="J3136" s="322" t="s">
        <v>8417</v>
      </c>
    </row>
    <row r="3137" spans="1:10" s="333" customFormat="1" ht="72" x14ac:dyDescent="0.25">
      <c r="A3137" s="317" t="s">
        <v>8416</v>
      </c>
      <c r="B3137" s="317" t="s">
        <v>891</v>
      </c>
      <c r="C3137" s="317" t="s">
        <v>1116</v>
      </c>
      <c r="D3137" s="322" t="s">
        <v>8415</v>
      </c>
      <c r="E3137" s="412">
        <v>1664883.16</v>
      </c>
      <c r="F3137" s="317" t="s">
        <v>8414</v>
      </c>
      <c r="G3137" s="316" t="s">
        <v>8370</v>
      </c>
      <c r="H3137" s="743">
        <v>44544</v>
      </c>
      <c r="I3137" s="336">
        <v>45639</v>
      </c>
      <c r="J3137" s="322" t="s">
        <v>8413</v>
      </c>
    </row>
    <row r="3138" spans="1:10" s="333" customFormat="1" ht="24" x14ac:dyDescent="0.25">
      <c r="A3138" s="317" t="s">
        <v>8412</v>
      </c>
      <c r="B3138" s="317" t="s">
        <v>1400</v>
      </c>
      <c r="C3138" s="317" t="s">
        <v>1116</v>
      </c>
      <c r="D3138" s="322" t="s">
        <v>8411</v>
      </c>
      <c r="E3138" s="412">
        <v>6435000</v>
      </c>
      <c r="F3138" s="317" t="s">
        <v>8410</v>
      </c>
      <c r="G3138" s="316" t="s">
        <v>8370</v>
      </c>
      <c r="H3138" s="743">
        <v>44516</v>
      </c>
      <c r="I3138" s="336">
        <v>44880</v>
      </c>
      <c r="J3138" s="322" t="s">
        <v>8409</v>
      </c>
    </row>
    <row r="3139" spans="1:10" s="333" customFormat="1" ht="36" x14ac:dyDescent="0.25">
      <c r="A3139" s="317" t="s">
        <v>8408</v>
      </c>
      <c r="B3139" s="317" t="s">
        <v>1543</v>
      </c>
      <c r="C3139" s="317" t="s">
        <v>1116</v>
      </c>
      <c r="D3139" s="322" t="s">
        <v>8407</v>
      </c>
      <c r="E3139" s="412">
        <v>84000</v>
      </c>
      <c r="F3139" s="317" t="s">
        <v>8406</v>
      </c>
      <c r="G3139" s="316" t="s">
        <v>8370</v>
      </c>
      <c r="H3139" s="743">
        <v>44531</v>
      </c>
      <c r="I3139" s="336">
        <v>44895</v>
      </c>
      <c r="J3139" s="322" t="s">
        <v>8405</v>
      </c>
    </row>
    <row r="3140" spans="1:10" s="333" customFormat="1" ht="24" x14ac:dyDescent="0.25">
      <c r="A3140" s="317" t="s">
        <v>8404</v>
      </c>
      <c r="B3140" s="317" t="s">
        <v>891</v>
      </c>
      <c r="C3140" s="317" t="s">
        <v>1116</v>
      </c>
      <c r="D3140" s="322" t="s">
        <v>8403</v>
      </c>
      <c r="E3140" s="412">
        <v>69600</v>
      </c>
      <c r="F3140" s="317" t="s">
        <v>8402</v>
      </c>
      <c r="G3140" s="316" t="s">
        <v>8370</v>
      </c>
      <c r="H3140" s="743">
        <v>44545</v>
      </c>
      <c r="I3140" s="336">
        <v>44909</v>
      </c>
      <c r="J3140" s="322" t="s">
        <v>8401</v>
      </c>
    </row>
    <row r="3141" spans="1:10" s="333" customFormat="1" ht="36" x14ac:dyDescent="0.25">
      <c r="A3141" s="317" t="s">
        <v>8400</v>
      </c>
      <c r="B3141" s="317" t="s">
        <v>1543</v>
      </c>
      <c r="C3141" s="317" t="s">
        <v>1116</v>
      </c>
      <c r="D3141" s="322" t="s">
        <v>8399</v>
      </c>
      <c r="E3141" s="412">
        <v>60000</v>
      </c>
      <c r="F3141" s="317" t="s">
        <v>8398</v>
      </c>
      <c r="G3141" s="316" t="s">
        <v>8370</v>
      </c>
      <c r="H3141" s="743">
        <v>44534</v>
      </c>
      <c r="I3141" s="336">
        <v>44898</v>
      </c>
      <c r="J3141" s="322" t="s">
        <v>8397</v>
      </c>
    </row>
    <row r="3142" spans="1:10" s="333" customFormat="1" ht="48" x14ac:dyDescent="0.25">
      <c r="A3142" s="317" t="s">
        <v>8396</v>
      </c>
      <c r="B3142" s="317" t="s">
        <v>1400</v>
      </c>
      <c r="C3142" s="317" t="s">
        <v>1116</v>
      </c>
      <c r="D3142" s="322" t="s">
        <v>8395</v>
      </c>
      <c r="E3142" s="412">
        <v>62538.98</v>
      </c>
      <c r="F3142" s="317" t="s">
        <v>8394</v>
      </c>
      <c r="G3142" s="316" t="s">
        <v>8370</v>
      </c>
      <c r="H3142" s="743">
        <v>44540</v>
      </c>
      <c r="I3142" s="336">
        <v>44712</v>
      </c>
      <c r="J3142" s="322" t="s">
        <v>8393</v>
      </c>
    </row>
    <row r="3143" spans="1:10" s="333" customFormat="1" ht="36" x14ac:dyDescent="0.25">
      <c r="A3143" s="317" t="s">
        <v>8392</v>
      </c>
      <c r="B3143" s="317" t="s">
        <v>1400</v>
      </c>
      <c r="C3143" s="317" t="s">
        <v>1116</v>
      </c>
      <c r="D3143" s="322" t="s">
        <v>8391</v>
      </c>
      <c r="E3143" s="412">
        <v>2601351.2000000002</v>
      </c>
      <c r="F3143" s="317" t="s">
        <v>8390</v>
      </c>
      <c r="G3143" s="316" t="s">
        <v>8370</v>
      </c>
      <c r="H3143" s="743">
        <v>44547</v>
      </c>
      <c r="I3143" s="336">
        <v>44786</v>
      </c>
      <c r="J3143" s="322" t="s">
        <v>8389</v>
      </c>
    </row>
    <row r="3144" spans="1:10" s="333" customFormat="1" ht="36" x14ac:dyDescent="0.25">
      <c r="A3144" s="317" t="s">
        <v>8388</v>
      </c>
      <c r="B3144" s="317" t="s">
        <v>1543</v>
      </c>
      <c r="C3144" s="317" t="s">
        <v>1025</v>
      </c>
      <c r="D3144" s="322" t="s">
        <v>8387</v>
      </c>
      <c r="E3144" s="412">
        <v>51600</v>
      </c>
      <c r="F3144" s="317" t="s">
        <v>8386</v>
      </c>
      <c r="G3144" s="316" t="s">
        <v>8370</v>
      </c>
      <c r="H3144" s="743">
        <v>44552</v>
      </c>
      <c r="I3144" s="336">
        <v>44916</v>
      </c>
      <c r="J3144" s="322" t="s">
        <v>8385</v>
      </c>
    </row>
    <row r="3145" spans="1:10" s="333" customFormat="1" ht="36" x14ac:dyDescent="0.25">
      <c r="A3145" s="317" t="s">
        <v>8384</v>
      </c>
      <c r="B3145" s="317" t="s">
        <v>1543</v>
      </c>
      <c r="C3145" s="317" t="s">
        <v>1025</v>
      </c>
      <c r="D3145" s="322" t="s">
        <v>8383</v>
      </c>
      <c r="E3145" s="412">
        <v>36000</v>
      </c>
      <c r="F3145" s="317" t="s">
        <v>8382</v>
      </c>
      <c r="G3145" s="316" t="s">
        <v>8370</v>
      </c>
      <c r="H3145" s="743">
        <v>44552</v>
      </c>
      <c r="I3145" s="336">
        <v>44916</v>
      </c>
      <c r="J3145" s="322" t="s">
        <v>8381</v>
      </c>
    </row>
    <row r="3146" spans="1:10" s="333" customFormat="1" ht="24" x14ac:dyDescent="0.25">
      <c r="A3146" s="317" t="s">
        <v>8380</v>
      </c>
      <c r="B3146" s="317" t="s">
        <v>1543</v>
      </c>
      <c r="C3146" s="317" t="s">
        <v>1025</v>
      </c>
      <c r="D3146" s="317"/>
      <c r="E3146" s="412">
        <v>60410</v>
      </c>
      <c r="F3146" s="317" t="s">
        <v>8379</v>
      </c>
      <c r="G3146" s="316" t="s">
        <v>8370</v>
      </c>
      <c r="H3146" s="325">
        <v>44218</v>
      </c>
      <c r="I3146" s="336">
        <v>44218</v>
      </c>
      <c r="J3146" s="316"/>
    </row>
    <row r="3147" spans="1:10" s="333" customFormat="1" ht="24" x14ac:dyDescent="0.25">
      <c r="A3147" s="317" t="s">
        <v>8378</v>
      </c>
      <c r="B3147" s="317" t="s">
        <v>1543</v>
      </c>
      <c r="C3147" s="317" t="s">
        <v>1025</v>
      </c>
      <c r="D3147" s="317"/>
      <c r="E3147" s="412">
        <v>57000</v>
      </c>
      <c r="F3147" s="317" t="s">
        <v>8377</v>
      </c>
      <c r="G3147" s="316" t="s">
        <v>8370</v>
      </c>
      <c r="H3147" s="325">
        <v>44218</v>
      </c>
      <c r="I3147" s="336">
        <v>44218</v>
      </c>
      <c r="J3147" s="316"/>
    </row>
    <row r="3148" spans="1:10" s="333" customFormat="1" ht="24" x14ac:dyDescent="0.25">
      <c r="A3148" s="317" t="s">
        <v>8376</v>
      </c>
      <c r="B3148" s="317" t="s">
        <v>1543</v>
      </c>
      <c r="C3148" s="317" t="s">
        <v>1025</v>
      </c>
      <c r="D3148" s="317"/>
      <c r="E3148" s="412">
        <v>126000</v>
      </c>
      <c r="F3148" s="317" t="s">
        <v>8375</v>
      </c>
      <c r="G3148" s="316" t="s">
        <v>8370</v>
      </c>
      <c r="H3148" s="325">
        <v>44218</v>
      </c>
      <c r="I3148" s="336">
        <v>44218</v>
      </c>
      <c r="J3148" s="316"/>
    </row>
    <row r="3149" spans="1:10" s="333" customFormat="1" ht="24" x14ac:dyDescent="0.25">
      <c r="A3149" s="317" t="s">
        <v>8374</v>
      </c>
      <c r="B3149" s="317" t="s">
        <v>1400</v>
      </c>
      <c r="C3149" s="317" t="s">
        <v>1116</v>
      </c>
      <c r="D3149" s="317"/>
      <c r="E3149" s="412">
        <v>1105759.22</v>
      </c>
      <c r="F3149" s="317" t="s">
        <v>8373</v>
      </c>
      <c r="G3149" s="316" t="s">
        <v>2008</v>
      </c>
      <c r="H3149" s="325">
        <v>44217</v>
      </c>
      <c r="I3149" s="336">
        <v>44217</v>
      </c>
      <c r="J3149" s="316"/>
    </row>
    <row r="3150" spans="1:10" s="333" customFormat="1" ht="36" x14ac:dyDescent="0.25">
      <c r="A3150" s="317" t="s">
        <v>8372</v>
      </c>
      <c r="B3150" s="317" t="s">
        <v>1400</v>
      </c>
      <c r="C3150" s="317" t="s">
        <v>1116</v>
      </c>
      <c r="D3150" s="317"/>
      <c r="E3150" s="412">
        <v>785574.88</v>
      </c>
      <c r="F3150" s="317" t="s">
        <v>8371</v>
      </c>
      <c r="G3150" s="316" t="s">
        <v>8370</v>
      </c>
      <c r="H3150" s="325">
        <v>44249</v>
      </c>
      <c r="I3150" s="336">
        <v>44249</v>
      </c>
      <c r="J3150" s="316"/>
    </row>
    <row r="3151" spans="1:10" s="333" customFormat="1" ht="24" x14ac:dyDescent="0.25">
      <c r="A3151" s="317" t="s">
        <v>8369</v>
      </c>
      <c r="B3151" s="317" t="s">
        <v>1543</v>
      </c>
      <c r="C3151" s="317" t="s">
        <v>1025</v>
      </c>
      <c r="D3151" s="317"/>
      <c r="E3151" s="412">
        <v>55000</v>
      </c>
      <c r="F3151" s="317" t="s">
        <v>8368</v>
      </c>
      <c r="G3151" s="316" t="s">
        <v>2008</v>
      </c>
      <c r="H3151" s="325">
        <v>44253</v>
      </c>
      <c r="I3151" s="336">
        <v>44253</v>
      </c>
      <c r="J3151" s="316"/>
    </row>
    <row r="3152" spans="1:10" s="333" customFormat="1" ht="29.65" customHeight="1" x14ac:dyDescent="0.25">
      <c r="A3152" s="319" t="s">
        <v>1383</v>
      </c>
      <c r="B3152" s="318"/>
      <c r="C3152" s="318"/>
      <c r="D3152" s="318"/>
      <c r="E3152" s="421">
        <f>SUM(E3153:E3335)</f>
        <v>13614411.83</v>
      </c>
      <c r="F3152" s="318"/>
      <c r="G3152" s="318"/>
      <c r="H3152" s="318"/>
      <c r="I3152" s="318"/>
      <c r="J3152" s="318"/>
    </row>
    <row r="3153" spans="1:10" s="333" customFormat="1" x14ac:dyDescent="0.25">
      <c r="A3153" s="342" t="s">
        <v>8263</v>
      </c>
      <c r="B3153" s="317" t="s">
        <v>1543</v>
      </c>
      <c r="C3153" s="317" t="s">
        <v>1808</v>
      </c>
      <c r="D3153" s="322" t="s">
        <v>354</v>
      </c>
      <c r="E3153" s="412">
        <v>1223965.8600000001</v>
      </c>
      <c r="F3153" s="322">
        <v>20603678801</v>
      </c>
      <c r="G3153" s="322" t="s">
        <v>1813</v>
      </c>
      <c r="H3153" s="325">
        <v>44203</v>
      </c>
      <c r="I3153" s="323" t="s">
        <v>354</v>
      </c>
      <c r="J3153" s="316"/>
    </row>
    <row r="3154" spans="1:10" s="333" customFormat="1" ht="24" x14ac:dyDescent="0.25">
      <c r="A3154" s="342" t="s">
        <v>8367</v>
      </c>
      <c r="B3154" s="317" t="s">
        <v>891</v>
      </c>
      <c r="C3154" s="317" t="s">
        <v>1808</v>
      </c>
      <c r="D3154" s="322" t="s">
        <v>354</v>
      </c>
      <c r="E3154" s="412">
        <v>41656.57</v>
      </c>
      <c r="F3154" s="322">
        <v>20603332751</v>
      </c>
      <c r="G3154" s="322" t="s">
        <v>1813</v>
      </c>
      <c r="H3154" s="325">
        <v>44204</v>
      </c>
      <c r="I3154" s="323" t="s">
        <v>354</v>
      </c>
      <c r="J3154" s="316"/>
    </row>
    <row r="3155" spans="1:10" s="333" customFormat="1" ht="24" x14ac:dyDescent="0.25">
      <c r="A3155" s="342" t="s">
        <v>8366</v>
      </c>
      <c r="B3155" s="317" t="s">
        <v>891</v>
      </c>
      <c r="C3155" s="317" t="s">
        <v>1808</v>
      </c>
      <c r="D3155" s="322" t="s">
        <v>354</v>
      </c>
      <c r="E3155" s="412">
        <v>262550</v>
      </c>
      <c r="F3155" s="322">
        <v>20544382498</v>
      </c>
      <c r="G3155" s="322" t="s">
        <v>1813</v>
      </c>
      <c r="H3155" s="325">
        <v>44204</v>
      </c>
      <c r="I3155" s="323" t="s">
        <v>354</v>
      </c>
      <c r="J3155" s="316"/>
    </row>
    <row r="3156" spans="1:10" s="333" customFormat="1" ht="24" x14ac:dyDescent="0.25">
      <c r="A3156" s="344" t="s">
        <v>8365</v>
      </c>
      <c r="B3156" s="317" t="s">
        <v>1725</v>
      </c>
      <c r="C3156" s="317" t="s">
        <v>1808</v>
      </c>
      <c r="D3156" s="322" t="s">
        <v>354</v>
      </c>
      <c r="E3156" s="412">
        <v>25500</v>
      </c>
      <c r="F3156" s="322">
        <v>10096736202</v>
      </c>
      <c r="G3156" s="322" t="s">
        <v>1813</v>
      </c>
      <c r="H3156" s="325">
        <v>44211</v>
      </c>
      <c r="I3156" s="323" t="s">
        <v>354</v>
      </c>
      <c r="J3156" s="316"/>
    </row>
    <row r="3157" spans="1:10" s="333" customFormat="1" ht="24" x14ac:dyDescent="0.25">
      <c r="A3157" s="342" t="s">
        <v>8364</v>
      </c>
      <c r="B3157" s="317" t="s">
        <v>1725</v>
      </c>
      <c r="C3157" s="317" t="s">
        <v>1808</v>
      </c>
      <c r="D3157" s="322" t="s">
        <v>354</v>
      </c>
      <c r="E3157" s="412">
        <v>27000</v>
      </c>
      <c r="F3157" s="322">
        <v>10409316307</v>
      </c>
      <c r="G3157" s="322" t="s">
        <v>1813</v>
      </c>
      <c r="H3157" s="325">
        <v>44211</v>
      </c>
      <c r="I3157" s="323" t="s">
        <v>354</v>
      </c>
      <c r="J3157" s="316"/>
    </row>
    <row r="3158" spans="1:10" s="333" customFormat="1" ht="24" x14ac:dyDescent="0.25">
      <c r="A3158" s="342" t="s">
        <v>8363</v>
      </c>
      <c r="B3158" s="317" t="s">
        <v>1725</v>
      </c>
      <c r="C3158" s="317" t="s">
        <v>1808</v>
      </c>
      <c r="D3158" s="322" t="s">
        <v>354</v>
      </c>
      <c r="E3158" s="412">
        <v>27000</v>
      </c>
      <c r="F3158" s="322">
        <v>10074673029</v>
      </c>
      <c r="G3158" s="322" t="s">
        <v>1813</v>
      </c>
      <c r="H3158" s="325">
        <v>44211</v>
      </c>
      <c r="I3158" s="323" t="s">
        <v>354</v>
      </c>
      <c r="J3158" s="316"/>
    </row>
    <row r="3159" spans="1:10" s="333" customFormat="1" ht="24" x14ac:dyDescent="0.25">
      <c r="A3159" s="342" t="s">
        <v>8362</v>
      </c>
      <c r="B3159" s="317" t="s">
        <v>1725</v>
      </c>
      <c r="C3159" s="317" t="s">
        <v>1808</v>
      </c>
      <c r="D3159" s="322" t="s">
        <v>354</v>
      </c>
      <c r="E3159" s="412">
        <v>27000</v>
      </c>
      <c r="F3159" s="322">
        <v>10154346011</v>
      </c>
      <c r="G3159" s="322" t="s">
        <v>1813</v>
      </c>
      <c r="H3159" s="325">
        <v>44214</v>
      </c>
      <c r="I3159" s="323" t="s">
        <v>354</v>
      </c>
      <c r="J3159" s="316"/>
    </row>
    <row r="3160" spans="1:10" s="333" customFormat="1" ht="24" x14ac:dyDescent="0.25">
      <c r="A3160" s="342" t="s">
        <v>8361</v>
      </c>
      <c r="B3160" s="317" t="s">
        <v>1725</v>
      </c>
      <c r="C3160" s="317" t="s">
        <v>1808</v>
      </c>
      <c r="D3160" s="322" t="s">
        <v>354</v>
      </c>
      <c r="E3160" s="412">
        <v>22500</v>
      </c>
      <c r="F3160" s="322">
        <v>10257942118</v>
      </c>
      <c r="G3160" s="322" t="s">
        <v>1813</v>
      </c>
      <c r="H3160" s="325">
        <v>44216</v>
      </c>
      <c r="I3160" s="323" t="s">
        <v>354</v>
      </c>
      <c r="J3160" s="316"/>
    </row>
    <row r="3161" spans="1:10" s="333" customFormat="1" ht="24" x14ac:dyDescent="0.25">
      <c r="A3161" s="342" t="s">
        <v>8360</v>
      </c>
      <c r="B3161" s="317" t="s">
        <v>891</v>
      </c>
      <c r="C3161" s="317" t="s">
        <v>1808</v>
      </c>
      <c r="D3161" s="322" t="s">
        <v>354</v>
      </c>
      <c r="E3161" s="412">
        <v>227500</v>
      </c>
      <c r="F3161" s="322">
        <v>20601376068</v>
      </c>
      <c r="G3161" s="322" t="s">
        <v>1813</v>
      </c>
      <c r="H3161" s="325">
        <v>44218</v>
      </c>
      <c r="I3161" s="323" t="s">
        <v>354</v>
      </c>
      <c r="J3161" s="316"/>
    </row>
    <row r="3162" spans="1:10" s="333" customFormat="1" ht="24" x14ac:dyDescent="0.25">
      <c r="A3162" s="342" t="s">
        <v>8359</v>
      </c>
      <c r="B3162" s="317" t="s">
        <v>1725</v>
      </c>
      <c r="C3162" s="317" t="s">
        <v>1808</v>
      </c>
      <c r="D3162" s="322" t="s">
        <v>354</v>
      </c>
      <c r="E3162" s="412">
        <v>99497.189999999988</v>
      </c>
      <c r="F3162" s="322">
        <v>20603732325</v>
      </c>
      <c r="G3162" s="322" t="s">
        <v>1813</v>
      </c>
      <c r="H3162" s="325">
        <v>44222</v>
      </c>
      <c r="I3162" s="323" t="s">
        <v>354</v>
      </c>
      <c r="J3162" s="316"/>
    </row>
    <row r="3163" spans="1:10" s="333" customFormat="1" ht="24" x14ac:dyDescent="0.25">
      <c r="A3163" s="342" t="s">
        <v>8358</v>
      </c>
      <c r="B3163" s="317" t="s">
        <v>1725</v>
      </c>
      <c r="C3163" s="317" t="s">
        <v>1808</v>
      </c>
      <c r="D3163" s="322" t="s">
        <v>354</v>
      </c>
      <c r="E3163" s="412">
        <v>142911.04999999999</v>
      </c>
      <c r="F3163" s="322">
        <v>20269985900</v>
      </c>
      <c r="G3163" s="322" t="s">
        <v>1813</v>
      </c>
      <c r="H3163" s="325">
        <v>44222</v>
      </c>
      <c r="I3163" s="323" t="s">
        <v>354</v>
      </c>
      <c r="J3163" s="316"/>
    </row>
    <row r="3164" spans="1:10" s="333" customFormat="1" ht="18" customHeight="1" x14ac:dyDescent="0.25">
      <c r="A3164" s="342" t="s">
        <v>8357</v>
      </c>
      <c r="B3164" s="317" t="s">
        <v>891</v>
      </c>
      <c r="C3164" s="317" t="s">
        <v>1808</v>
      </c>
      <c r="D3164" s="322" t="s">
        <v>354</v>
      </c>
      <c r="E3164" s="412">
        <v>189692.75</v>
      </c>
      <c r="F3164" s="322">
        <v>20601726174</v>
      </c>
      <c r="G3164" s="322" t="s">
        <v>1813</v>
      </c>
      <c r="H3164" s="325">
        <v>44223</v>
      </c>
      <c r="I3164" s="323" t="s">
        <v>354</v>
      </c>
      <c r="J3164" s="316"/>
    </row>
    <row r="3165" spans="1:10" s="333" customFormat="1" ht="24" x14ac:dyDescent="0.25">
      <c r="A3165" s="342" t="s">
        <v>8356</v>
      </c>
      <c r="B3165" s="317" t="s">
        <v>1725</v>
      </c>
      <c r="C3165" s="317" t="s">
        <v>1808</v>
      </c>
      <c r="D3165" s="322" t="s">
        <v>354</v>
      </c>
      <c r="E3165" s="412">
        <v>21000</v>
      </c>
      <c r="F3165" s="322">
        <v>10084110324</v>
      </c>
      <c r="G3165" s="322" t="s">
        <v>1813</v>
      </c>
      <c r="H3165" s="325">
        <v>44224</v>
      </c>
      <c r="I3165" s="323" t="s">
        <v>354</v>
      </c>
      <c r="J3165" s="316"/>
    </row>
    <row r="3166" spans="1:10" s="333" customFormat="1" ht="24" x14ac:dyDescent="0.25">
      <c r="A3166" s="342" t="s">
        <v>8355</v>
      </c>
      <c r="B3166" s="317" t="s">
        <v>1725</v>
      </c>
      <c r="C3166" s="317" t="s">
        <v>1808</v>
      </c>
      <c r="D3166" s="322" t="s">
        <v>354</v>
      </c>
      <c r="E3166" s="412">
        <v>27000</v>
      </c>
      <c r="F3166" s="322">
        <v>10464337984</v>
      </c>
      <c r="G3166" s="322" t="s">
        <v>1813</v>
      </c>
      <c r="H3166" s="325">
        <v>44224</v>
      </c>
      <c r="I3166" s="323" t="s">
        <v>354</v>
      </c>
      <c r="J3166" s="316"/>
    </row>
    <row r="3167" spans="1:10" s="333" customFormat="1" ht="24" x14ac:dyDescent="0.25">
      <c r="A3167" s="342" t="s">
        <v>8354</v>
      </c>
      <c r="B3167" s="317" t="s">
        <v>1725</v>
      </c>
      <c r="C3167" s="317" t="s">
        <v>1808</v>
      </c>
      <c r="D3167" s="322" t="s">
        <v>354</v>
      </c>
      <c r="E3167" s="412">
        <v>27000</v>
      </c>
      <c r="F3167" s="322">
        <v>10091481966</v>
      </c>
      <c r="G3167" s="322" t="s">
        <v>1813</v>
      </c>
      <c r="H3167" s="325">
        <v>44225</v>
      </c>
      <c r="I3167" s="323" t="s">
        <v>354</v>
      </c>
      <c r="J3167" s="316"/>
    </row>
    <row r="3168" spans="1:10" s="333" customFormat="1" ht="24" x14ac:dyDescent="0.25">
      <c r="A3168" s="344" t="s">
        <v>8353</v>
      </c>
      <c r="B3168" s="317" t="s">
        <v>1725</v>
      </c>
      <c r="C3168" s="317" t="s">
        <v>1808</v>
      </c>
      <c r="D3168" s="322" t="s">
        <v>354</v>
      </c>
      <c r="E3168" s="412">
        <v>27000</v>
      </c>
      <c r="F3168" s="322">
        <v>10462510859</v>
      </c>
      <c r="G3168" s="322" t="s">
        <v>1813</v>
      </c>
      <c r="H3168" s="325">
        <v>44225</v>
      </c>
      <c r="I3168" s="323" t="s">
        <v>354</v>
      </c>
      <c r="J3168" s="316"/>
    </row>
    <row r="3169" spans="1:10" s="333" customFormat="1" ht="24" x14ac:dyDescent="0.25">
      <c r="A3169" s="342" t="s">
        <v>8352</v>
      </c>
      <c r="B3169" s="317" t="s">
        <v>1725</v>
      </c>
      <c r="C3169" s="317" t="s">
        <v>1808</v>
      </c>
      <c r="D3169" s="322" t="s">
        <v>354</v>
      </c>
      <c r="E3169" s="412">
        <v>118088.6</v>
      </c>
      <c r="F3169" s="322">
        <v>20100017491</v>
      </c>
      <c r="G3169" s="322" t="s">
        <v>1813</v>
      </c>
      <c r="H3169" s="325">
        <v>44225</v>
      </c>
      <c r="I3169" s="323" t="s">
        <v>354</v>
      </c>
      <c r="J3169" s="316"/>
    </row>
    <row r="3170" spans="1:10" s="333" customFormat="1" ht="24" x14ac:dyDescent="0.25">
      <c r="A3170" s="344" t="s">
        <v>8351</v>
      </c>
      <c r="B3170" s="317" t="s">
        <v>1725</v>
      </c>
      <c r="C3170" s="317" t="s">
        <v>1808</v>
      </c>
      <c r="D3170" s="322" t="s">
        <v>354</v>
      </c>
      <c r="E3170" s="412">
        <v>27000</v>
      </c>
      <c r="F3170" s="322">
        <v>10475013510</v>
      </c>
      <c r="G3170" s="322" t="s">
        <v>1813</v>
      </c>
      <c r="H3170" s="325">
        <v>44228</v>
      </c>
      <c r="I3170" s="323" t="s">
        <v>354</v>
      </c>
      <c r="J3170" s="316"/>
    </row>
    <row r="3171" spans="1:10" s="333" customFormat="1" ht="24" x14ac:dyDescent="0.25">
      <c r="A3171" s="344" t="s">
        <v>8350</v>
      </c>
      <c r="B3171" s="317" t="s">
        <v>1725</v>
      </c>
      <c r="C3171" s="317" t="s">
        <v>1808</v>
      </c>
      <c r="D3171" s="322" t="s">
        <v>354</v>
      </c>
      <c r="E3171" s="412">
        <v>20000</v>
      </c>
      <c r="F3171" s="322">
        <v>10705862147</v>
      </c>
      <c r="G3171" s="322" t="s">
        <v>1813</v>
      </c>
      <c r="H3171" s="325">
        <v>44229</v>
      </c>
      <c r="I3171" s="323" t="s">
        <v>354</v>
      </c>
      <c r="J3171" s="316"/>
    </row>
    <row r="3172" spans="1:10" s="333" customFormat="1" ht="48" x14ac:dyDescent="0.25">
      <c r="A3172" s="342" t="s">
        <v>8349</v>
      </c>
      <c r="B3172" s="317" t="s">
        <v>1725</v>
      </c>
      <c r="C3172" s="317" t="s">
        <v>1808</v>
      </c>
      <c r="D3172" s="322" t="s">
        <v>354</v>
      </c>
      <c r="E3172" s="412">
        <v>21000</v>
      </c>
      <c r="F3172" s="322">
        <v>10458019997</v>
      </c>
      <c r="G3172" s="322" t="s">
        <v>1813</v>
      </c>
      <c r="H3172" s="325">
        <v>44230</v>
      </c>
      <c r="I3172" s="323" t="s">
        <v>354</v>
      </c>
      <c r="J3172" s="316"/>
    </row>
    <row r="3173" spans="1:10" s="333" customFormat="1" ht="24" x14ac:dyDescent="0.25">
      <c r="A3173" s="342" t="s">
        <v>1815</v>
      </c>
      <c r="B3173" s="317" t="s">
        <v>891</v>
      </c>
      <c r="C3173" s="317" t="s">
        <v>1808</v>
      </c>
      <c r="D3173" s="322" t="s">
        <v>354</v>
      </c>
      <c r="E3173" s="412">
        <v>61373.02</v>
      </c>
      <c r="F3173" s="322">
        <v>20603732325</v>
      </c>
      <c r="G3173" s="322" t="s">
        <v>1813</v>
      </c>
      <c r="H3173" s="325">
        <v>44230</v>
      </c>
      <c r="I3173" s="323" t="s">
        <v>354</v>
      </c>
      <c r="J3173" s="316"/>
    </row>
    <row r="3174" spans="1:10" s="333" customFormat="1" ht="24" x14ac:dyDescent="0.25">
      <c r="A3174" s="342" t="s">
        <v>8348</v>
      </c>
      <c r="B3174" s="317" t="s">
        <v>1725</v>
      </c>
      <c r="C3174" s="317" t="s">
        <v>1808</v>
      </c>
      <c r="D3174" s="322" t="s">
        <v>354</v>
      </c>
      <c r="E3174" s="412">
        <v>34400</v>
      </c>
      <c r="F3174" s="322">
        <v>10429642715</v>
      </c>
      <c r="G3174" s="322" t="s">
        <v>1813</v>
      </c>
      <c r="H3174" s="325">
        <v>44231</v>
      </c>
      <c r="I3174" s="323" t="s">
        <v>354</v>
      </c>
      <c r="J3174" s="316"/>
    </row>
    <row r="3175" spans="1:10" s="333" customFormat="1" ht="24" x14ac:dyDescent="0.25">
      <c r="A3175" s="342" t="s">
        <v>8347</v>
      </c>
      <c r="B3175" s="317" t="s">
        <v>1534</v>
      </c>
      <c r="C3175" s="317" t="s">
        <v>1808</v>
      </c>
      <c r="D3175" s="322" t="s">
        <v>354</v>
      </c>
      <c r="E3175" s="412">
        <v>56589.09</v>
      </c>
      <c r="F3175" s="322">
        <v>20100041953</v>
      </c>
      <c r="G3175" s="322" t="s">
        <v>1813</v>
      </c>
      <c r="H3175" s="325">
        <v>44231</v>
      </c>
      <c r="I3175" s="323" t="s">
        <v>354</v>
      </c>
      <c r="J3175" s="316"/>
    </row>
    <row r="3176" spans="1:10" s="333" customFormat="1" ht="24" x14ac:dyDescent="0.25">
      <c r="A3176" s="342" t="s">
        <v>8347</v>
      </c>
      <c r="B3176" s="317" t="s">
        <v>1534</v>
      </c>
      <c r="C3176" s="317" t="s">
        <v>1808</v>
      </c>
      <c r="D3176" s="322" t="s">
        <v>354</v>
      </c>
      <c r="E3176" s="412">
        <v>79227.649999999994</v>
      </c>
      <c r="F3176" s="322">
        <v>20100041953</v>
      </c>
      <c r="G3176" s="322" t="s">
        <v>1813</v>
      </c>
      <c r="H3176" s="325">
        <v>44231</v>
      </c>
      <c r="I3176" s="323" t="s">
        <v>354</v>
      </c>
      <c r="J3176" s="316"/>
    </row>
    <row r="3177" spans="1:10" s="333" customFormat="1" ht="24" x14ac:dyDescent="0.25">
      <c r="A3177" s="342" t="s">
        <v>8347</v>
      </c>
      <c r="B3177" s="317" t="s">
        <v>1534</v>
      </c>
      <c r="C3177" s="317" t="s">
        <v>1808</v>
      </c>
      <c r="D3177" s="322" t="s">
        <v>354</v>
      </c>
      <c r="E3177" s="412">
        <v>173744.44999999998</v>
      </c>
      <c r="F3177" s="322">
        <v>20100041953</v>
      </c>
      <c r="G3177" s="322" t="s">
        <v>1813</v>
      </c>
      <c r="H3177" s="325">
        <v>44231</v>
      </c>
      <c r="I3177" s="323" t="s">
        <v>354</v>
      </c>
      <c r="J3177" s="316"/>
    </row>
    <row r="3178" spans="1:10" s="333" customFormat="1" ht="24" x14ac:dyDescent="0.25">
      <c r="A3178" s="342" t="s">
        <v>8347</v>
      </c>
      <c r="B3178" s="317" t="s">
        <v>1534</v>
      </c>
      <c r="C3178" s="317" t="s">
        <v>1808</v>
      </c>
      <c r="D3178" s="322" t="s">
        <v>354</v>
      </c>
      <c r="E3178" s="412">
        <v>45907.689999999995</v>
      </c>
      <c r="F3178" s="322">
        <v>20100041953</v>
      </c>
      <c r="G3178" s="322" t="s">
        <v>1813</v>
      </c>
      <c r="H3178" s="325">
        <v>44232</v>
      </c>
      <c r="I3178" s="323" t="s">
        <v>354</v>
      </c>
      <c r="J3178" s="316"/>
    </row>
    <row r="3179" spans="1:10" s="333" customFormat="1" ht="36" x14ac:dyDescent="0.25">
      <c r="A3179" s="342" t="s">
        <v>8346</v>
      </c>
      <c r="B3179" s="317" t="s">
        <v>1725</v>
      </c>
      <c r="C3179" s="317" t="s">
        <v>1808</v>
      </c>
      <c r="D3179" s="322" t="s">
        <v>354</v>
      </c>
      <c r="E3179" s="412">
        <v>20400</v>
      </c>
      <c r="F3179" s="322">
        <v>10447732250</v>
      </c>
      <c r="G3179" s="322" t="s">
        <v>1813</v>
      </c>
      <c r="H3179" s="325">
        <v>44235</v>
      </c>
      <c r="I3179" s="323" t="s">
        <v>354</v>
      </c>
      <c r="J3179" s="316"/>
    </row>
    <row r="3180" spans="1:10" s="333" customFormat="1" ht="36" x14ac:dyDescent="0.25">
      <c r="A3180" s="342" t="s">
        <v>8345</v>
      </c>
      <c r="B3180" s="317" t="s">
        <v>1725</v>
      </c>
      <c r="C3180" s="317" t="s">
        <v>1808</v>
      </c>
      <c r="D3180" s="322" t="s">
        <v>354</v>
      </c>
      <c r="E3180" s="412">
        <v>20400</v>
      </c>
      <c r="F3180" s="322">
        <v>15602079004</v>
      </c>
      <c r="G3180" s="322" t="s">
        <v>1813</v>
      </c>
      <c r="H3180" s="325">
        <v>44235</v>
      </c>
      <c r="I3180" s="323" t="s">
        <v>354</v>
      </c>
      <c r="J3180" s="316"/>
    </row>
    <row r="3181" spans="1:10" s="333" customFormat="1" ht="36" x14ac:dyDescent="0.25">
      <c r="A3181" s="342" t="s">
        <v>8344</v>
      </c>
      <c r="B3181" s="317" t="s">
        <v>1725</v>
      </c>
      <c r="C3181" s="317" t="s">
        <v>1808</v>
      </c>
      <c r="D3181" s="322" t="s">
        <v>354</v>
      </c>
      <c r="E3181" s="412">
        <v>27000</v>
      </c>
      <c r="F3181" s="322">
        <v>10422776074</v>
      </c>
      <c r="G3181" s="322" t="s">
        <v>1813</v>
      </c>
      <c r="H3181" s="325">
        <v>44235</v>
      </c>
      <c r="I3181" s="323" t="s">
        <v>354</v>
      </c>
      <c r="J3181" s="316"/>
    </row>
    <row r="3182" spans="1:10" s="333" customFormat="1" ht="36" x14ac:dyDescent="0.25">
      <c r="A3182" s="342" t="s">
        <v>8343</v>
      </c>
      <c r="B3182" s="317" t="s">
        <v>1725</v>
      </c>
      <c r="C3182" s="317" t="s">
        <v>1808</v>
      </c>
      <c r="D3182" s="322" t="s">
        <v>354</v>
      </c>
      <c r="E3182" s="412">
        <v>32000</v>
      </c>
      <c r="F3182" s="322">
        <v>10422401861</v>
      </c>
      <c r="G3182" s="322" t="s">
        <v>1813</v>
      </c>
      <c r="H3182" s="325">
        <v>44235</v>
      </c>
      <c r="I3182" s="323" t="s">
        <v>354</v>
      </c>
      <c r="J3182" s="316"/>
    </row>
    <row r="3183" spans="1:10" s="333" customFormat="1" ht="24" x14ac:dyDescent="0.25">
      <c r="A3183" s="342" t="s">
        <v>8342</v>
      </c>
      <c r="B3183" s="317" t="s">
        <v>1725</v>
      </c>
      <c r="C3183" s="317" t="s">
        <v>1808</v>
      </c>
      <c r="D3183" s="322" t="s">
        <v>354</v>
      </c>
      <c r="E3183" s="412">
        <v>29902</v>
      </c>
      <c r="F3183" s="322">
        <v>20508571152</v>
      </c>
      <c r="G3183" s="322" t="s">
        <v>1813</v>
      </c>
      <c r="H3183" s="325">
        <v>44238</v>
      </c>
      <c r="I3183" s="323" t="s">
        <v>354</v>
      </c>
      <c r="J3183" s="316"/>
    </row>
    <row r="3184" spans="1:10" s="333" customFormat="1" ht="36" x14ac:dyDescent="0.25">
      <c r="A3184" s="342" t="s">
        <v>8341</v>
      </c>
      <c r="B3184" s="317" t="s">
        <v>1725</v>
      </c>
      <c r="C3184" s="317" t="s">
        <v>1808</v>
      </c>
      <c r="D3184" s="322" t="s">
        <v>354</v>
      </c>
      <c r="E3184" s="412">
        <v>30000</v>
      </c>
      <c r="F3184" s="322">
        <v>10104919613</v>
      </c>
      <c r="G3184" s="322" t="s">
        <v>1813</v>
      </c>
      <c r="H3184" s="325">
        <v>44238</v>
      </c>
      <c r="I3184" s="323" t="s">
        <v>354</v>
      </c>
      <c r="J3184" s="316"/>
    </row>
    <row r="3185" spans="1:10" s="333" customFormat="1" ht="24" x14ac:dyDescent="0.25">
      <c r="A3185" s="342" t="s">
        <v>8340</v>
      </c>
      <c r="B3185" s="317" t="s">
        <v>1725</v>
      </c>
      <c r="C3185" s="317" t="s">
        <v>1808</v>
      </c>
      <c r="D3185" s="322" t="s">
        <v>354</v>
      </c>
      <c r="E3185" s="412">
        <v>21000</v>
      </c>
      <c r="F3185" s="322">
        <v>10214364463</v>
      </c>
      <c r="G3185" s="322" t="s">
        <v>1813</v>
      </c>
      <c r="H3185" s="325">
        <v>44242</v>
      </c>
      <c r="I3185" s="323" t="s">
        <v>354</v>
      </c>
      <c r="J3185" s="316"/>
    </row>
    <row r="3186" spans="1:10" s="333" customFormat="1" ht="24" x14ac:dyDescent="0.25">
      <c r="A3186" s="342" t="s">
        <v>8339</v>
      </c>
      <c r="B3186" s="317" t="s">
        <v>1725</v>
      </c>
      <c r="C3186" s="317" t="s">
        <v>1808</v>
      </c>
      <c r="D3186" s="322" t="s">
        <v>354</v>
      </c>
      <c r="E3186" s="412">
        <v>32000</v>
      </c>
      <c r="F3186" s="322">
        <v>10461783061</v>
      </c>
      <c r="G3186" s="322" t="s">
        <v>1813</v>
      </c>
      <c r="H3186" s="325">
        <v>44242</v>
      </c>
      <c r="I3186" s="323" t="s">
        <v>354</v>
      </c>
      <c r="J3186" s="316"/>
    </row>
    <row r="3187" spans="1:10" s="333" customFormat="1" ht="24" x14ac:dyDescent="0.25">
      <c r="A3187" s="344" t="s">
        <v>8338</v>
      </c>
      <c r="B3187" s="317" t="s">
        <v>891</v>
      </c>
      <c r="C3187" s="317" t="s">
        <v>1808</v>
      </c>
      <c r="D3187" s="322" t="s">
        <v>354</v>
      </c>
      <c r="E3187" s="412">
        <v>258400</v>
      </c>
      <c r="F3187" s="322">
        <v>20524740606</v>
      </c>
      <c r="G3187" s="322" t="s">
        <v>1813</v>
      </c>
      <c r="H3187" s="325">
        <v>44242</v>
      </c>
      <c r="I3187" s="323" t="s">
        <v>354</v>
      </c>
      <c r="J3187" s="316"/>
    </row>
    <row r="3188" spans="1:10" s="333" customFormat="1" ht="24" x14ac:dyDescent="0.25">
      <c r="A3188" s="342" t="s">
        <v>8337</v>
      </c>
      <c r="B3188" s="317" t="s">
        <v>1725</v>
      </c>
      <c r="C3188" s="317" t="s">
        <v>1808</v>
      </c>
      <c r="D3188" s="322" t="s">
        <v>354</v>
      </c>
      <c r="E3188" s="412">
        <v>20400</v>
      </c>
      <c r="F3188" s="322">
        <v>10004199214</v>
      </c>
      <c r="G3188" s="322" t="s">
        <v>1813</v>
      </c>
      <c r="H3188" s="325">
        <v>44243</v>
      </c>
      <c r="I3188" s="323" t="s">
        <v>354</v>
      </c>
      <c r="J3188" s="316"/>
    </row>
    <row r="3189" spans="1:10" s="333" customFormat="1" ht="24" x14ac:dyDescent="0.25">
      <c r="A3189" s="342" t="s">
        <v>8336</v>
      </c>
      <c r="B3189" s="317" t="s">
        <v>1725</v>
      </c>
      <c r="C3189" s="317" t="s">
        <v>1820</v>
      </c>
      <c r="D3189" s="322" t="s">
        <v>354</v>
      </c>
      <c r="E3189" s="412">
        <v>21439.090000000004</v>
      </c>
      <c r="F3189" s="322">
        <v>20568755490</v>
      </c>
      <c r="G3189" s="322" t="s">
        <v>1813</v>
      </c>
      <c r="H3189" s="325">
        <v>44243</v>
      </c>
      <c r="I3189" s="323" t="s">
        <v>354</v>
      </c>
      <c r="J3189" s="316"/>
    </row>
    <row r="3190" spans="1:10" s="333" customFormat="1" ht="13.15" customHeight="1" x14ac:dyDescent="0.25">
      <c r="A3190" s="342" t="s">
        <v>8335</v>
      </c>
      <c r="B3190" s="740" t="s">
        <v>1725</v>
      </c>
      <c r="C3190" s="317" t="s">
        <v>1820</v>
      </c>
      <c r="D3190" s="317" t="s">
        <v>354</v>
      </c>
      <c r="E3190" s="412">
        <v>31677.570000000003</v>
      </c>
      <c r="F3190" s="322">
        <v>20215606181</v>
      </c>
      <c r="G3190" s="322" t="s">
        <v>1813</v>
      </c>
      <c r="H3190" s="325">
        <v>44243</v>
      </c>
      <c r="I3190" s="323" t="s">
        <v>354</v>
      </c>
      <c r="J3190" s="316"/>
    </row>
    <row r="3191" spans="1:10" s="333" customFormat="1" ht="24" x14ac:dyDescent="0.25">
      <c r="A3191" s="342" t="s">
        <v>8334</v>
      </c>
      <c r="B3191" s="317" t="s">
        <v>1725</v>
      </c>
      <c r="C3191" s="317" t="s">
        <v>1808</v>
      </c>
      <c r="D3191" s="322" t="s">
        <v>354</v>
      </c>
      <c r="E3191" s="412">
        <v>34835</v>
      </c>
      <c r="F3191" s="322">
        <v>20100041953</v>
      </c>
      <c r="G3191" s="322" t="s">
        <v>1813</v>
      </c>
      <c r="H3191" s="325">
        <v>44244</v>
      </c>
      <c r="I3191" s="323" t="s">
        <v>354</v>
      </c>
      <c r="J3191" s="316"/>
    </row>
    <row r="3192" spans="1:10" s="333" customFormat="1" ht="48" x14ac:dyDescent="0.25">
      <c r="A3192" s="342" t="s">
        <v>8333</v>
      </c>
      <c r="B3192" s="317" t="s">
        <v>1725</v>
      </c>
      <c r="C3192" s="317" t="s">
        <v>1808</v>
      </c>
      <c r="D3192" s="322" t="s">
        <v>354</v>
      </c>
      <c r="E3192" s="412">
        <v>27000</v>
      </c>
      <c r="F3192" s="322">
        <v>10474862823</v>
      </c>
      <c r="G3192" s="322" t="s">
        <v>1813</v>
      </c>
      <c r="H3192" s="325">
        <v>44245</v>
      </c>
      <c r="I3192" s="323" t="s">
        <v>354</v>
      </c>
      <c r="J3192" s="316"/>
    </row>
    <row r="3193" spans="1:10" s="333" customFormat="1" ht="24" x14ac:dyDescent="0.25">
      <c r="A3193" s="342" t="s">
        <v>8332</v>
      </c>
      <c r="B3193" s="317" t="s">
        <v>891</v>
      </c>
      <c r="C3193" s="317" t="s">
        <v>1808</v>
      </c>
      <c r="D3193" s="322" t="s">
        <v>354</v>
      </c>
      <c r="E3193" s="412">
        <v>29081.040000000005</v>
      </c>
      <c r="F3193" s="322">
        <v>20100041953</v>
      </c>
      <c r="G3193" s="322" t="s">
        <v>1813</v>
      </c>
      <c r="H3193" s="325">
        <v>44246</v>
      </c>
      <c r="I3193" s="323" t="s">
        <v>354</v>
      </c>
      <c r="J3193" s="316"/>
    </row>
    <row r="3194" spans="1:10" s="333" customFormat="1" ht="48" x14ac:dyDescent="0.25">
      <c r="A3194" s="342" t="s">
        <v>8331</v>
      </c>
      <c r="B3194" s="317" t="s">
        <v>1725</v>
      </c>
      <c r="C3194" s="317" t="s">
        <v>1808</v>
      </c>
      <c r="D3194" s="322" t="s">
        <v>354</v>
      </c>
      <c r="E3194" s="412">
        <v>18250</v>
      </c>
      <c r="F3194" s="322">
        <v>10466146850</v>
      </c>
      <c r="G3194" s="322" t="s">
        <v>1813</v>
      </c>
      <c r="H3194" s="325">
        <v>44250</v>
      </c>
      <c r="I3194" s="323" t="s">
        <v>354</v>
      </c>
      <c r="J3194" s="316"/>
    </row>
    <row r="3195" spans="1:10" s="333" customFormat="1" ht="48" x14ac:dyDescent="0.25">
      <c r="A3195" s="342" t="s">
        <v>8330</v>
      </c>
      <c r="B3195" s="317" t="s">
        <v>1725</v>
      </c>
      <c r="C3195" s="317" t="s">
        <v>1808</v>
      </c>
      <c r="D3195" s="322" t="s">
        <v>354</v>
      </c>
      <c r="E3195" s="412">
        <v>18250</v>
      </c>
      <c r="F3195" s="322">
        <v>10440294192</v>
      </c>
      <c r="G3195" s="322" t="s">
        <v>1813</v>
      </c>
      <c r="H3195" s="325">
        <v>44250</v>
      </c>
      <c r="I3195" s="323" t="s">
        <v>354</v>
      </c>
      <c r="J3195" s="316"/>
    </row>
    <row r="3196" spans="1:10" s="333" customFormat="1" ht="24" x14ac:dyDescent="0.25">
      <c r="A3196" s="342" t="s">
        <v>8329</v>
      </c>
      <c r="B3196" s="317" t="s">
        <v>1725</v>
      </c>
      <c r="C3196" s="317" t="s">
        <v>1808</v>
      </c>
      <c r="D3196" s="322" t="s">
        <v>354</v>
      </c>
      <c r="E3196" s="412">
        <v>27000</v>
      </c>
      <c r="F3196" s="322">
        <v>10421650131</v>
      </c>
      <c r="G3196" s="322" t="s">
        <v>1813</v>
      </c>
      <c r="H3196" s="325">
        <v>44250</v>
      </c>
      <c r="I3196" s="323" t="s">
        <v>354</v>
      </c>
      <c r="J3196" s="316"/>
    </row>
    <row r="3197" spans="1:10" s="333" customFormat="1" ht="36" x14ac:dyDescent="0.25">
      <c r="A3197" s="342" t="s">
        <v>8328</v>
      </c>
      <c r="B3197" s="317" t="s">
        <v>1725</v>
      </c>
      <c r="C3197" s="317" t="s">
        <v>1808</v>
      </c>
      <c r="D3197" s="322" t="s">
        <v>354</v>
      </c>
      <c r="E3197" s="412">
        <v>27000</v>
      </c>
      <c r="F3197" s="322">
        <v>10431262687</v>
      </c>
      <c r="G3197" s="322" t="s">
        <v>1813</v>
      </c>
      <c r="H3197" s="325">
        <v>44253</v>
      </c>
      <c r="I3197" s="323" t="s">
        <v>354</v>
      </c>
      <c r="J3197" s="316"/>
    </row>
    <row r="3198" spans="1:10" s="333" customFormat="1" ht="24" x14ac:dyDescent="0.25">
      <c r="A3198" s="342" t="s">
        <v>8327</v>
      </c>
      <c r="B3198" s="317" t="s">
        <v>1725</v>
      </c>
      <c r="C3198" s="317" t="s">
        <v>1820</v>
      </c>
      <c r="D3198" s="322" t="s">
        <v>354</v>
      </c>
      <c r="E3198" s="412">
        <v>18963.14</v>
      </c>
      <c r="F3198" s="322">
        <v>20441636831</v>
      </c>
      <c r="G3198" s="322" t="s">
        <v>1813</v>
      </c>
      <c r="H3198" s="325">
        <v>44257</v>
      </c>
      <c r="I3198" s="323" t="s">
        <v>354</v>
      </c>
      <c r="J3198" s="316"/>
    </row>
    <row r="3199" spans="1:10" s="333" customFormat="1" ht="36" x14ac:dyDescent="0.25">
      <c r="A3199" s="342" t="s">
        <v>8326</v>
      </c>
      <c r="B3199" s="317" t="s">
        <v>1725</v>
      </c>
      <c r="C3199" s="317" t="s">
        <v>1808</v>
      </c>
      <c r="D3199" s="322" t="s">
        <v>354</v>
      </c>
      <c r="E3199" s="412">
        <v>24000</v>
      </c>
      <c r="F3199" s="322">
        <v>10726519418</v>
      </c>
      <c r="G3199" s="322" t="s">
        <v>1813</v>
      </c>
      <c r="H3199" s="325">
        <v>44263</v>
      </c>
      <c r="I3199" s="323" t="s">
        <v>354</v>
      </c>
      <c r="J3199" s="316"/>
    </row>
    <row r="3200" spans="1:10" s="333" customFormat="1" ht="48" x14ac:dyDescent="0.25">
      <c r="A3200" s="342" t="s">
        <v>8325</v>
      </c>
      <c r="B3200" s="317" t="s">
        <v>1725</v>
      </c>
      <c r="C3200" s="317" t="s">
        <v>1808</v>
      </c>
      <c r="D3200" s="322" t="s">
        <v>354</v>
      </c>
      <c r="E3200" s="412">
        <v>19997.46</v>
      </c>
      <c r="F3200" s="322">
        <v>10426765247</v>
      </c>
      <c r="G3200" s="322" t="s">
        <v>1813</v>
      </c>
      <c r="H3200" s="325">
        <v>44264</v>
      </c>
      <c r="I3200" s="323" t="s">
        <v>354</v>
      </c>
      <c r="J3200" s="316"/>
    </row>
    <row r="3201" spans="1:10" s="333" customFormat="1" ht="36" x14ac:dyDescent="0.25">
      <c r="A3201" s="342" t="s">
        <v>8324</v>
      </c>
      <c r="B3201" s="317" t="s">
        <v>1725</v>
      </c>
      <c r="C3201" s="317" t="s">
        <v>1808</v>
      </c>
      <c r="D3201" s="322" t="s">
        <v>354</v>
      </c>
      <c r="E3201" s="412">
        <v>27000</v>
      </c>
      <c r="F3201" s="322">
        <v>10429693506</v>
      </c>
      <c r="G3201" s="322" t="s">
        <v>1813</v>
      </c>
      <c r="H3201" s="325">
        <v>44270</v>
      </c>
      <c r="I3201" s="323" t="s">
        <v>354</v>
      </c>
      <c r="J3201" s="316"/>
    </row>
    <row r="3202" spans="1:10" s="333" customFormat="1" ht="24" x14ac:dyDescent="0.25">
      <c r="A3202" s="342" t="s">
        <v>8323</v>
      </c>
      <c r="B3202" s="317" t="s">
        <v>1725</v>
      </c>
      <c r="C3202" s="317" t="s">
        <v>1808</v>
      </c>
      <c r="D3202" s="322" t="s">
        <v>354</v>
      </c>
      <c r="E3202" s="412">
        <v>30686.51</v>
      </c>
      <c r="F3202" s="322">
        <v>20603732325</v>
      </c>
      <c r="G3202" s="322" t="s">
        <v>1813</v>
      </c>
      <c r="H3202" s="325">
        <v>44275</v>
      </c>
      <c r="I3202" s="323" t="s">
        <v>354</v>
      </c>
      <c r="J3202" s="316"/>
    </row>
    <row r="3203" spans="1:10" s="333" customFormat="1" ht="36" x14ac:dyDescent="0.25">
      <c r="A3203" s="342" t="s">
        <v>8322</v>
      </c>
      <c r="B3203" s="317" t="s">
        <v>1725</v>
      </c>
      <c r="C3203" s="317" t="s">
        <v>1820</v>
      </c>
      <c r="D3203" s="322" t="s">
        <v>354</v>
      </c>
      <c r="E3203" s="412">
        <v>146284.13</v>
      </c>
      <c r="F3203" s="322">
        <v>20506102333</v>
      </c>
      <c r="G3203" s="322" t="s">
        <v>1813</v>
      </c>
      <c r="H3203" s="325">
        <v>44281</v>
      </c>
      <c r="I3203" s="323" t="s">
        <v>354</v>
      </c>
      <c r="J3203" s="316"/>
    </row>
    <row r="3204" spans="1:10" s="333" customFormat="1" ht="24" x14ac:dyDescent="0.25">
      <c r="A3204" s="342" t="s">
        <v>8321</v>
      </c>
      <c r="B3204" s="317" t="s">
        <v>1725</v>
      </c>
      <c r="C3204" s="317" t="s">
        <v>1808</v>
      </c>
      <c r="D3204" s="322" t="s">
        <v>354</v>
      </c>
      <c r="E3204" s="412">
        <v>27000</v>
      </c>
      <c r="F3204" s="322">
        <v>10094758446</v>
      </c>
      <c r="G3204" s="322" t="s">
        <v>1813</v>
      </c>
      <c r="H3204" s="325">
        <v>44284</v>
      </c>
      <c r="I3204" s="323" t="s">
        <v>354</v>
      </c>
      <c r="J3204" s="316"/>
    </row>
    <row r="3205" spans="1:10" s="333" customFormat="1" ht="36" x14ac:dyDescent="0.25">
      <c r="A3205" s="342" t="s">
        <v>8320</v>
      </c>
      <c r="B3205" s="317" t="s">
        <v>891</v>
      </c>
      <c r="C3205" s="317" t="s">
        <v>1820</v>
      </c>
      <c r="D3205" s="322" t="s">
        <v>354</v>
      </c>
      <c r="E3205" s="412">
        <v>50729.14</v>
      </c>
      <c r="F3205" s="322">
        <v>20568033354</v>
      </c>
      <c r="G3205" s="322" t="s">
        <v>1813</v>
      </c>
      <c r="H3205" s="325">
        <v>44285</v>
      </c>
      <c r="I3205" s="323" t="s">
        <v>354</v>
      </c>
      <c r="J3205" s="316"/>
    </row>
    <row r="3206" spans="1:10" s="333" customFormat="1" ht="24" x14ac:dyDescent="0.25">
      <c r="A3206" s="342" t="s">
        <v>8319</v>
      </c>
      <c r="B3206" s="317" t="s">
        <v>891</v>
      </c>
      <c r="C3206" s="317" t="s">
        <v>1820</v>
      </c>
      <c r="D3206" s="322" t="s">
        <v>354</v>
      </c>
      <c r="E3206" s="412">
        <v>59000</v>
      </c>
      <c r="F3206" s="322">
        <v>20345367757</v>
      </c>
      <c r="G3206" s="322" t="s">
        <v>1813</v>
      </c>
      <c r="H3206" s="325">
        <v>44285</v>
      </c>
      <c r="I3206" s="323" t="s">
        <v>354</v>
      </c>
      <c r="J3206" s="316"/>
    </row>
    <row r="3207" spans="1:10" s="333" customFormat="1" ht="36" x14ac:dyDescent="0.25">
      <c r="A3207" s="342" t="s">
        <v>8318</v>
      </c>
      <c r="B3207" s="317" t="s">
        <v>1851</v>
      </c>
      <c r="C3207" s="317" t="s">
        <v>1808</v>
      </c>
      <c r="D3207" s="322" t="s">
        <v>354</v>
      </c>
      <c r="E3207" s="412">
        <v>65520</v>
      </c>
      <c r="F3207" s="322">
        <v>10417868165</v>
      </c>
      <c r="G3207" s="322" t="s">
        <v>1813</v>
      </c>
      <c r="H3207" s="325">
        <v>44285</v>
      </c>
      <c r="I3207" s="323" t="s">
        <v>354</v>
      </c>
      <c r="J3207" s="316"/>
    </row>
    <row r="3208" spans="1:10" s="333" customFormat="1" ht="36" x14ac:dyDescent="0.25">
      <c r="A3208" s="342" t="s">
        <v>8317</v>
      </c>
      <c r="B3208" s="317" t="s">
        <v>1851</v>
      </c>
      <c r="C3208" s="317" t="s">
        <v>1808</v>
      </c>
      <c r="D3208" s="322" t="s">
        <v>354</v>
      </c>
      <c r="E3208" s="412">
        <v>91728</v>
      </c>
      <c r="F3208" s="322">
        <v>10239933381</v>
      </c>
      <c r="G3208" s="322" t="s">
        <v>1813</v>
      </c>
      <c r="H3208" s="325">
        <v>44285</v>
      </c>
      <c r="I3208" s="323" t="s">
        <v>354</v>
      </c>
      <c r="J3208" s="316"/>
    </row>
    <row r="3209" spans="1:10" s="333" customFormat="1" ht="36" x14ac:dyDescent="0.25">
      <c r="A3209" s="342" t="s">
        <v>8316</v>
      </c>
      <c r="B3209" s="317" t="s">
        <v>1725</v>
      </c>
      <c r="C3209" s="317" t="s">
        <v>1808</v>
      </c>
      <c r="D3209" s="322" t="s">
        <v>354</v>
      </c>
      <c r="E3209" s="412">
        <v>20000</v>
      </c>
      <c r="F3209" s="322">
        <v>10462510859</v>
      </c>
      <c r="G3209" s="322" t="s">
        <v>1813</v>
      </c>
      <c r="H3209" s="325">
        <v>44295</v>
      </c>
      <c r="I3209" s="323" t="s">
        <v>354</v>
      </c>
      <c r="J3209" s="316"/>
    </row>
    <row r="3210" spans="1:10" s="333" customFormat="1" ht="24" x14ac:dyDescent="0.25">
      <c r="A3210" s="342" t="s">
        <v>8315</v>
      </c>
      <c r="B3210" s="317" t="s">
        <v>1725</v>
      </c>
      <c r="C3210" s="317" t="s">
        <v>1820</v>
      </c>
      <c r="D3210" s="322" t="s">
        <v>354</v>
      </c>
      <c r="E3210" s="412">
        <v>22400.1</v>
      </c>
      <c r="F3210" s="322">
        <v>20607464775</v>
      </c>
      <c r="G3210" s="322" t="s">
        <v>1813</v>
      </c>
      <c r="H3210" s="325">
        <v>44298</v>
      </c>
      <c r="I3210" s="323" t="s">
        <v>354</v>
      </c>
      <c r="J3210" s="316"/>
    </row>
    <row r="3211" spans="1:10" s="333" customFormat="1" ht="24" x14ac:dyDescent="0.25">
      <c r="A3211" s="342" t="s">
        <v>8314</v>
      </c>
      <c r="B3211" s="317" t="s">
        <v>1725</v>
      </c>
      <c r="C3211" s="317" t="s">
        <v>1808</v>
      </c>
      <c r="D3211" s="322" t="s">
        <v>354</v>
      </c>
      <c r="E3211" s="412">
        <v>22500</v>
      </c>
      <c r="F3211" s="322">
        <v>10257942118</v>
      </c>
      <c r="G3211" s="322" t="s">
        <v>1813</v>
      </c>
      <c r="H3211" s="325">
        <v>44301</v>
      </c>
      <c r="I3211" s="323" t="s">
        <v>354</v>
      </c>
      <c r="J3211" s="316"/>
    </row>
    <row r="3212" spans="1:10" s="333" customFormat="1" ht="24" x14ac:dyDescent="0.25">
      <c r="A3212" s="342" t="s">
        <v>8313</v>
      </c>
      <c r="B3212" s="317" t="s">
        <v>1725</v>
      </c>
      <c r="C3212" s="317" t="s">
        <v>1820</v>
      </c>
      <c r="D3212" s="322" t="s">
        <v>354</v>
      </c>
      <c r="E3212" s="412">
        <v>30219.8</v>
      </c>
      <c r="F3212" s="322">
        <v>10424783205</v>
      </c>
      <c r="G3212" s="322" t="s">
        <v>1813</v>
      </c>
      <c r="H3212" s="325">
        <v>44301</v>
      </c>
      <c r="I3212" s="323" t="s">
        <v>354</v>
      </c>
      <c r="J3212" s="316"/>
    </row>
    <row r="3213" spans="1:10" s="333" customFormat="1" ht="24" x14ac:dyDescent="0.25">
      <c r="A3213" s="342" t="s">
        <v>8312</v>
      </c>
      <c r="B3213" s="317" t="s">
        <v>1725</v>
      </c>
      <c r="C3213" s="317" t="s">
        <v>1808</v>
      </c>
      <c r="D3213" s="322" t="s">
        <v>354</v>
      </c>
      <c r="E3213" s="412">
        <v>21000</v>
      </c>
      <c r="F3213" s="322">
        <v>10084110324</v>
      </c>
      <c r="G3213" s="322" t="s">
        <v>1813</v>
      </c>
      <c r="H3213" s="325">
        <v>44302</v>
      </c>
      <c r="I3213" s="323" t="s">
        <v>354</v>
      </c>
      <c r="J3213" s="316"/>
    </row>
    <row r="3214" spans="1:10" s="333" customFormat="1" ht="24" x14ac:dyDescent="0.25">
      <c r="A3214" s="342" t="s">
        <v>8311</v>
      </c>
      <c r="B3214" s="317" t="s">
        <v>1725</v>
      </c>
      <c r="C3214" s="317" t="s">
        <v>1808</v>
      </c>
      <c r="D3214" s="322" t="s">
        <v>354</v>
      </c>
      <c r="E3214" s="412">
        <v>27000</v>
      </c>
      <c r="F3214" s="322">
        <v>10464337984</v>
      </c>
      <c r="G3214" s="322" t="s">
        <v>1813</v>
      </c>
      <c r="H3214" s="325">
        <v>44302</v>
      </c>
      <c r="I3214" s="323" t="s">
        <v>354</v>
      </c>
      <c r="J3214" s="316"/>
    </row>
    <row r="3215" spans="1:10" s="333" customFormat="1" ht="24" x14ac:dyDescent="0.25">
      <c r="A3215" s="342" t="s">
        <v>8310</v>
      </c>
      <c r="B3215" s="317" t="s">
        <v>1534</v>
      </c>
      <c r="C3215" s="317" t="s">
        <v>1808</v>
      </c>
      <c r="D3215" s="322" t="s">
        <v>354</v>
      </c>
      <c r="E3215" s="412">
        <v>319600</v>
      </c>
      <c r="F3215" s="322">
        <v>20545888522</v>
      </c>
      <c r="G3215" s="322" t="s">
        <v>1813</v>
      </c>
      <c r="H3215" s="325">
        <v>44307</v>
      </c>
      <c r="I3215" s="323" t="s">
        <v>354</v>
      </c>
      <c r="J3215" s="316"/>
    </row>
    <row r="3216" spans="1:10" s="333" customFormat="1" ht="24" x14ac:dyDescent="0.25">
      <c r="A3216" s="344" t="s">
        <v>8309</v>
      </c>
      <c r="B3216" s="317" t="s">
        <v>891</v>
      </c>
      <c r="C3216" s="317" t="s">
        <v>1808</v>
      </c>
      <c r="D3216" s="322" t="s">
        <v>354</v>
      </c>
      <c r="E3216" s="412">
        <v>153432.54999999999</v>
      </c>
      <c r="F3216" s="322">
        <v>20603732325</v>
      </c>
      <c r="G3216" s="322" t="s">
        <v>1813</v>
      </c>
      <c r="H3216" s="325">
        <v>44309</v>
      </c>
      <c r="I3216" s="323" t="s">
        <v>354</v>
      </c>
      <c r="J3216" s="316"/>
    </row>
    <row r="3217" spans="1:10" s="333" customFormat="1" ht="60" x14ac:dyDescent="0.25">
      <c r="A3217" s="342" t="s">
        <v>8308</v>
      </c>
      <c r="B3217" s="317" t="s">
        <v>1725</v>
      </c>
      <c r="C3217" s="317" t="s">
        <v>1808</v>
      </c>
      <c r="D3217" s="322" t="s">
        <v>354</v>
      </c>
      <c r="E3217" s="412">
        <v>24800</v>
      </c>
      <c r="F3217" s="322">
        <v>10410962689</v>
      </c>
      <c r="G3217" s="322" t="s">
        <v>1813</v>
      </c>
      <c r="H3217" s="325">
        <v>44312</v>
      </c>
      <c r="I3217" s="323" t="s">
        <v>354</v>
      </c>
      <c r="J3217" s="316"/>
    </row>
    <row r="3218" spans="1:10" s="333" customFormat="1" ht="24" x14ac:dyDescent="0.25">
      <c r="A3218" s="342" t="s">
        <v>8307</v>
      </c>
      <c r="B3218" s="317" t="s">
        <v>891</v>
      </c>
      <c r="C3218" s="317" t="s">
        <v>1808</v>
      </c>
      <c r="D3218" s="322" t="s">
        <v>354</v>
      </c>
      <c r="E3218" s="412">
        <v>163000</v>
      </c>
      <c r="F3218" s="322">
        <v>10422087279</v>
      </c>
      <c r="G3218" s="322" t="s">
        <v>1813</v>
      </c>
      <c r="H3218" s="325">
        <v>44315</v>
      </c>
      <c r="I3218" s="323" t="s">
        <v>354</v>
      </c>
      <c r="J3218" s="316"/>
    </row>
    <row r="3219" spans="1:10" s="333" customFormat="1" ht="24" x14ac:dyDescent="0.25">
      <c r="A3219" s="342" t="s">
        <v>8306</v>
      </c>
      <c r="B3219" s="317" t="s">
        <v>1725</v>
      </c>
      <c r="C3219" s="317" t="s">
        <v>1808</v>
      </c>
      <c r="D3219" s="322" t="s">
        <v>354</v>
      </c>
      <c r="E3219" s="412">
        <v>27000</v>
      </c>
      <c r="F3219" s="322">
        <v>10475013510</v>
      </c>
      <c r="G3219" s="322" t="s">
        <v>1813</v>
      </c>
      <c r="H3219" s="325">
        <v>44319</v>
      </c>
      <c r="I3219" s="323" t="s">
        <v>354</v>
      </c>
      <c r="J3219" s="316"/>
    </row>
    <row r="3220" spans="1:10" s="333" customFormat="1" ht="24" x14ac:dyDescent="0.25">
      <c r="A3220" s="342" t="s">
        <v>8305</v>
      </c>
      <c r="B3220" s="317" t="s">
        <v>1725</v>
      </c>
      <c r="C3220" s="317" t="s">
        <v>1808</v>
      </c>
      <c r="D3220" s="322" t="s">
        <v>354</v>
      </c>
      <c r="E3220" s="412">
        <v>27000</v>
      </c>
      <c r="F3220" s="322" t="s">
        <v>8304</v>
      </c>
      <c r="G3220" s="322" t="s">
        <v>1813</v>
      </c>
      <c r="H3220" s="325">
        <v>44319</v>
      </c>
      <c r="I3220" s="323" t="s">
        <v>354</v>
      </c>
      <c r="J3220" s="316"/>
    </row>
    <row r="3221" spans="1:10" s="333" customFormat="1" ht="24" x14ac:dyDescent="0.25">
      <c r="A3221" s="342" t="s">
        <v>8303</v>
      </c>
      <c r="B3221" s="317" t="s">
        <v>1725</v>
      </c>
      <c r="C3221" s="317" t="s">
        <v>1808</v>
      </c>
      <c r="D3221" s="322" t="s">
        <v>354</v>
      </c>
      <c r="E3221" s="412">
        <v>35200</v>
      </c>
      <c r="F3221" s="322" t="s">
        <v>8302</v>
      </c>
      <c r="G3221" s="322" t="s">
        <v>1813</v>
      </c>
      <c r="H3221" s="325">
        <v>44319</v>
      </c>
      <c r="I3221" s="323" t="s">
        <v>354</v>
      </c>
      <c r="J3221" s="316"/>
    </row>
    <row r="3222" spans="1:10" s="333" customFormat="1" ht="36" x14ac:dyDescent="0.25">
      <c r="A3222" s="342" t="s">
        <v>8301</v>
      </c>
      <c r="B3222" s="317" t="s">
        <v>1725</v>
      </c>
      <c r="C3222" s="317" t="s">
        <v>1820</v>
      </c>
      <c r="D3222" s="322" t="s">
        <v>354</v>
      </c>
      <c r="E3222" s="412">
        <v>30971.32</v>
      </c>
      <c r="F3222" s="322">
        <v>20481682721</v>
      </c>
      <c r="G3222" s="322" t="s">
        <v>1813</v>
      </c>
      <c r="H3222" s="325">
        <v>44323</v>
      </c>
      <c r="I3222" s="323" t="s">
        <v>354</v>
      </c>
      <c r="J3222" s="316"/>
    </row>
    <row r="3223" spans="1:10" s="333" customFormat="1" ht="36" x14ac:dyDescent="0.25">
      <c r="A3223" s="342" t="s">
        <v>8300</v>
      </c>
      <c r="B3223" s="317" t="s">
        <v>1725</v>
      </c>
      <c r="C3223" s="317" t="s">
        <v>1820</v>
      </c>
      <c r="D3223" s="322" t="s">
        <v>354</v>
      </c>
      <c r="E3223" s="412">
        <v>30971.32</v>
      </c>
      <c r="F3223" s="322">
        <v>20481682721</v>
      </c>
      <c r="G3223" s="322" t="s">
        <v>1813</v>
      </c>
      <c r="H3223" s="325">
        <v>44323</v>
      </c>
      <c r="I3223" s="323" t="s">
        <v>354</v>
      </c>
      <c r="J3223" s="316"/>
    </row>
    <row r="3224" spans="1:10" s="333" customFormat="1" ht="24" x14ac:dyDescent="0.25">
      <c r="A3224" s="342" t="s">
        <v>8299</v>
      </c>
      <c r="B3224" s="317" t="s">
        <v>1725</v>
      </c>
      <c r="C3224" s="317" t="s">
        <v>1808</v>
      </c>
      <c r="D3224" s="322" t="s">
        <v>354</v>
      </c>
      <c r="E3224" s="412">
        <v>21000</v>
      </c>
      <c r="F3224" s="322">
        <v>10466460490</v>
      </c>
      <c r="G3224" s="322" t="s">
        <v>1813</v>
      </c>
      <c r="H3224" s="325">
        <v>44327</v>
      </c>
      <c r="I3224" s="323" t="s">
        <v>354</v>
      </c>
      <c r="J3224" s="316"/>
    </row>
    <row r="3225" spans="1:10" s="333" customFormat="1" ht="24" x14ac:dyDescent="0.25">
      <c r="A3225" s="342" t="s">
        <v>8298</v>
      </c>
      <c r="B3225" s="317" t="s">
        <v>1725</v>
      </c>
      <c r="C3225" s="317" t="s">
        <v>1808</v>
      </c>
      <c r="D3225" s="322" t="s">
        <v>354</v>
      </c>
      <c r="E3225" s="412">
        <v>21000</v>
      </c>
      <c r="F3225" s="322">
        <v>10480433993</v>
      </c>
      <c r="G3225" s="322" t="s">
        <v>1813</v>
      </c>
      <c r="H3225" s="325">
        <v>44327</v>
      </c>
      <c r="I3225" s="323" t="s">
        <v>354</v>
      </c>
      <c r="J3225" s="316"/>
    </row>
    <row r="3226" spans="1:10" s="333" customFormat="1" ht="24" x14ac:dyDescent="0.25">
      <c r="A3226" s="342" t="s">
        <v>8297</v>
      </c>
      <c r="B3226" s="317" t="s">
        <v>1725</v>
      </c>
      <c r="C3226" s="317" t="s">
        <v>1808</v>
      </c>
      <c r="D3226" s="322" t="s">
        <v>354</v>
      </c>
      <c r="E3226" s="412">
        <v>29700</v>
      </c>
      <c r="F3226" s="322">
        <v>10411124091</v>
      </c>
      <c r="G3226" s="322" t="s">
        <v>1813</v>
      </c>
      <c r="H3226" s="325">
        <v>44327</v>
      </c>
      <c r="I3226" s="323" t="s">
        <v>354</v>
      </c>
      <c r="J3226" s="316"/>
    </row>
    <row r="3227" spans="1:10" s="333" customFormat="1" ht="24" x14ac:dyDescent="0.25">
      <c r="A3227" s="342" t="s">
        <v>8296</v>
      </c>
      <c r="B3227" s="317" t="s">
        <v>1725</v>
      </c>
      <c r="C3227" s="317" t="s">
        <v>1820</v>
      </c>
      <c r="D3227" s="322" t="s">
        <v>354</v>
      </c>
      <c r="E3227" s="412">
        <v>19777.939999999999</v>
      </c>
      <c r="F3227" s="322">
        <v>20602517684</v>
      </c>
      <c r="G3227" s="322" t="s">
        <v>1813</v>
      </c>
      <c r="H3227" s="325">
        <v>44333</v>
      </c>
      <c r="I3227" s="323" t="s">
        <v>354</v>
      </c>
      <c r="J3227" s="316"/>
    </row>
    <row r="3228" spans="1:10" s="333" customFormat="1" ht="24" x14ac:dyDescent="0.25">
      <c r="A3228" s="342" t="s">
        <v>8295</v>
      </c>
      <c r="B3228" s="317" t="s">
        <v>1725</v>
      </c>
      <c r="C3228" s="317" t="s">
        <v>1820</v>
      </c>
      <c r="D3228" s="322" t="s">
        <v>354</v>
      </c>
      <c r="E3228" s="412">
        <v>26500</v>
      </c>
      <c r="F3228" s="322">
        <v>20605473611</v>
      </c>
      <c r="G3228" s="322" t="s">
        <v>1813</v>
      </c>
      <c r="H3228" s="325">
        <v>44334</v>
      </c>
      <c r="I3228" s="323" t="s">
        <v>354</v>
      </c>
      <c r="J3228" s="316"/>
    </row>
    <row r="3229" spans="1:10" s="333" customFormat="1" ht="24" x14ac:dyDescent="0.25">
      <c r="A3229" s="342" t="s">
        <v>8294</v>
      </c>
      <c r="B3229" s="317" t="s">
        <v>1725</v>
      </c>
      <c r="C3229" s="317" t="s">
        <v>1808</v>
      </c>
      <c r="D3229" s="322" t="s">
        <v>354</v>
      </c>
      <c r="E3229" s="412">
        <v>21000</v>
      </c>
      <c r="F3229" s="322">
        <v>10214364463</v>
      </c>
      <c r="G3229" s="322" t="s">
        <v>1813</v>
      </c>
      <c r="H3229" s="325">
        <v>44337</v>
      </c>
      <c r="I3229" s="323" t="s">
        <v>354</v>
      </c>
      <c r="J3229" s="316"/>
    </row>
    <row r="3230" spans="1:10" s="333" customFormat="1" ht="24" x14ac:dyDescent="0.25">
      <c r="A3230" s="344" t="s">
        <v>8293</v>
      </c>
      <c r="B3230" s="317" t="s">
        <v>891</v>
      </c>
      <c r="C3230" s="317" t="s">
        <v>1808</v>
      </c>
      <c r="D3230" s="322" t="s">
        <v>354</v>
      </c>
      <c r="E3230" s="412">
        <v>105020</v>
      </c>
      <c r="F3230" s="322">
        <v>20544382498</v>
      </c>
      <c r="G3230" s="322" t="s">
        <v>1813</v>
      </c>
      <c r="H3230" s="325">
        <v>44337</v>
      </c>
      <c r="I3230" s="323" t="s">
        <v>354</v>
      </c>
      <c r="J3230" s="316"/>
    </row>
    <row r="3231" spans="1:10" s="333" customFormat="1" ht="24" x14ac:dyDescent="0.25">
      <c r="A3231" s="342" t="s">
        <v>8292</v>
      </c>
      <c r="B3231" s="317" t="s">
        <v>891</v>
      </c>
      <c r="C3231" s="317" t="s">
        <v>1820</v>
      </c>
      <c r="D3231" s="322" t="s">
        <v>354</v>
      </c>
      <c r="E3231" s="412">
        <v>96406</v>
      </c>
      <c r="F3231" s="322">
        <v>20535936669</v>
      </c>
      <c r="G3231" s="322" t="s">
        <v>1813</v>
      </c>
      <c r="H3231" s="325">
        <v>44340</v>
      </c>
      <c r="I3231" s="323" t="s">
        <v>354</v>
      </c>
      <c r="J3231" s="316"/>
    </row>
    <row r="3232" spans="1:10" s="333" customFormat="1" x14ac:dyDescent="0.25">
      <c r="A3232" s="342" t="s">
        <v>8291</v>
      </c>
      <c r="B3232" s="317" t="s">
        <v>1844</v>
      </c>
      <c r="C3232" s="317" t="s">
        <v>1820</v>
      </c>
      <c r="D3232" s="322" t="s">
        <v>354</v>
      </c>
      <c r="E3232" s="412">
        <v>42470.54</v>
      </c>
      <c r="F3232" s="322">
        <v>20605847243</v>
      </c>
      <c r="G3232" s="322" t="s">
        <v>1813</v>
      </c>
      <c r="H3232" s="325">
        <v>44341</v>
      </c>
      <c r="I3232" s="323" t="s">
        <v>354</v>
      </c>
      <c r="J3232" s="316"/>
    </row>
    <row r="3233" spans="1:10" s="333" customFormat="1" ht="24" x14ac:dyDescent="0.25">
      <c r="A3233" s="342" t="s">
        <v>8290</v>
      </c>
      <c r="B3233" s="317" t="s">
        <v>891</v>
      </c>
      <c r="C3233" s="317" t="s">
        <v>1820</v>
      </c>
      <c r="D3233" s="322" t="s">
        <v>354</v>
      </c>
      <c r="E3233" s="412">
        <v>78833.77</v>
      </c>
      <c r="F3233" s="322">
        <v>20546801471</v>
      </c>
      <c r="G3233" s="322" t="s">
        <v>1813</v>
      </c>
      <c r="H3233" s="325">
        <v>44343</v>
      </c>
      <c r="I3233" s="323" t="s">
        <v>354</v>
      </c>
      <c r="J3233" s="316"/>
    </row>
    <row r="3234" spans="1:10" s="333" customFormat="1" ht="24" x14ac:dyDescent="0.25">
      <c r="A3234" s="342" t="s">
        <v>8289</v>
      </c>
      <c r="B3234" s="317" t="s">
        <v>891</v>
      </c>
      <c r="C3234" s="317" t="s">
        <v>1820</v>
      </c>
      <c r="D3234" s="322" t="s">
        <v>354</v>
      </c>
      <c r="E3234" s="412">
        <v>91922</v>
      </c>
      <c r="F3234" s="322">
        <v>20535936669</v>
      </c>
      <c r="G3234" s="322" t="s">
        <v>1813</v>
      </c>
      <c r="H3234" s="325">
        <v>44344</v>
      </c>
      <c r="I3234" s="323" t="s">
        <v>354</v>
      </c>
      <c r="J3234" s="316"/>
    </row>
    <row r="3235" spans="1:10" s="333" customFormat="1" ht="36" x14ac:dyDescent="0.25">
      <c r="A3235" s="342" t="s">
        <v>8288</v>
      </c>
      <c r="B3235" s="317" t="s">
        <v>1725</v>
      </c>
      <c r="C3235" s="317" t="s">
        <v>1808</v>
      </c>
      <c r="D3235" s="322" t="s">
        <v>354</v>
      </c>
      <c r="E3235" s="412">
        <v>27000</v>
      </c>
      <c r="F3235" s="322">
        <v>10431262687</v>
      </c>
      <c r="G3235" s="322" t="s">
        <v>1813</v>
      </c>
      <c r="H3235" s="325">
        <v>44347</v>
      </c>
      <c r="I3235" s="323" t="s">
        <v>354</v>
      </c>
      <c r="J3235" s="316"/>
    </row>
    <row r="3236" spans="1:10" s="333" customFormat="1" ht="24" x14ac:dyDescent="0.25">
      <c r="A3236" s="342" t="s">
        <v>8287</v>
      </c>
      <c r="B3236" s="317" t="s">
        <v>891</v>
      </c>
      <c r="C3236" s="317" t="s">
        <v>1808</v>
      </c>
      <c r="D3236" s="322" t="s">
        <v>354</v>
      </c>
      <c r="E3236" s="412">
        <v>148000</v>
      </c>
      <c r="F3236" s="322">
        <v>20522499707</v>
      </c>
      <c r="G3236" s="322" t="s">
        <v>1813</v>
      </c>
      <c r="H3236" s="325">
        <v>44348</v>
      </c>
      <c r="I3236" s="323" t="s">
        <v>354</v>
      </c>
      <c r="J3236" s="316"/>
    </row>
    <row r="3237" spans="1:10" s="333" customFormat="1" ht="24" x14ac:dyDescent="0.25">
      <c r="A3237" s="342" t="s">
        <v>8286</v>
      </c>
      <c r="B3237" s="317" t="s">
        <v>891</v>
      </c>
      <c r="C3237" s="317" t="s">
        <v>1808</v>
      </c>
      <c r="D3237" s="322" t="s">
        <v>354</v>
      </c>
      <c r="E3237" s="412">
        <v>189929.31</v>
      </c>
      <c r="F3237" s="322">
        <v>20600657659</v>
      </c>
      <c r="G3237" s="322" t="s">
        <v>1813</v>
      </c>
      <c r="H3237" s="325">
        <v>44348</v>
      </c>
      <c r="I3237" s="323" t="s">
        <v>354</v>
      </c>
      <c r="J3237" s="316"/>
    </row>
    <row r="3238" spans="1:10" s="333" customFormat="1" ht="48" x14ac:dyDescent="0.25">
      <c r="A3238" s="342" t="s">
        <v>8285</v>
      </c>
      <c r="B3238" s="317" t="s">
        <v>1725</v>
      </c>
      <c r="C3238" s="317" t="s">
        <v>1808</v>
      </c>
      <c r="D3238" s="322" t="s">
        <v>354</v>
      </c>
      <c r="E3238" s="412">
        <v>20000</v>
      </c>
      <c r="F3238" s="322">
        <v>10462510859</v>
      </c>
      <c r="G3238" s="322" t="s">
        <v>1813</v>
      </c>
      <c r="H3238" s="325">
        <v>44361</v>
      </c>
      <c r="I3238" s="323" t="s">
        <v>354</v>
      </c>
      <c r="J3238" s="316"/>
    </row>
    <row r="3239" spans="1:10" s="333" customFormat="1" ht="24" x14ac:dyDescent="0.25">
      <c r="A3239" s="342" t="s">
        <v>8284</v>
      </c>
      <c r="B3239" s="317" t="s">
        <v>1725</v>
      </c>
      <c r="C3239" s="317" t="s">
        <v>1808</v>
      </c>
      <c r="D3239" s="322" t="s">
        <v>354</v>
      </c>
      <c r="E3239" s="412">
        <v>30000</v>
      </c>
      <c r="F3239" s="322">
        <v>10440495015</v>
      </c>
      <c r="G3239" s="322" t="s">
        <v>1813</v>
      </c>
      <c r="H3239" s="325">
        <v>44361</v>
      </c>
      <c r="I3239" s="323" t="s">
        <v>354</v>
      </c>
      <c r="J3239" s="316"/>
    </row>
    <row r="3240" spans="1:10" s="333" customFormat="1" ht="24" x14ac:dyDescent="0.25">
      <c r="A3240" s="344" t="s">
        <v>8283</v>
      </c>
      <c r="B3240" s="317" t="s">
        <v>1725</v>
      </c>
      <c r="C3240" s="317" t="s">
        <v>1808</v>
      </c>
      <c r="D3240" s="322" t="s">
        <v>354</v>
      </c>
      <c r="E3240" s="412">
        <v>25200</v>
      </c>
      <c r="F3240" s="322">
        <v>20564348954</v>
      </c>
      <c r="G3240" s="322" t="s">
        <v>1813</v>
      </c>
      <c r="H3240" s="325">
        <v>44363</v>
      </c>
      <c r="I3240" s="323" t="s">
        <v>354</v>
      </c>
      <c r="J3240" s="316"/>
    </row>
    <row r="3241" spans="1:10" s="333" customFormat="1" ht="60" x14ac:dyDescent="0.25">
      <c r="A3241" s="342" t="s">
        <v>8282</v>
      </c>
      <c r="B3241" s="317" t="s">
        <v>1725</v>
      </c>
      <c r="C3241" s="317" t="s">
        <v>1808</v>
      </c>
      <c r="D3241" s="322" t="s">
        <v>354</v>
      </c>
      <c r="E3241" s="412">
        <v>30400</v>
      </c>
      <c r="F3241" s="322">
        <v>10427480726</v>
      </c>
      <c r="G3241" s="322" t="s">
        <v>1813</v>
      </c>
      <c r="H3241" s="325">
        <v>44363</v>
      </c>
      <c r="I3241" s="323" t="s">
        <v>354</v>
      </c>
      <c r="J3241" s="316"/>
    </row>
    <row r="3242" spans="1:10" s="333" customFormat="1" ht="36" x14ac:dyDescent="0.25">
      <c r="A3242" s="342" t="s">
        <v>8281</v>
      </c>
      <c r="B3242" s="317" t="s">
        <v>1844</v>
      </c>
      <c r="C3242" s="317" t="s">
        <v>1820</v>
      </c>
      <c r="D3242" s="322" t="s">
        <v>354</v>
      </c>
      <c r="E3242" s="412">
        <v>48246.659999999989</v>
      </c>
      <c r="F3242" s="322">
        <v>20107903951</v>
      </c>
      <c r="G3242" s="322" t="s">
        <v>1813</v>
      </c>
      <c r="H3242" s="325">
        <v>44363</v>
      </c>
      <c r="I3242" s="323" t="s">
        <v>354</v>
      </c>
      <c r="J3242" s="316"/>
    </row>
    <row r="3243" spans="1:10" s="333" customFormat="1" ht="24" x14ac:dyDescent="0.25">
      <c r="A3243" s="342" t="s">
        <v>8280</v>
      </c>
      <c r="B3243" s="317" t="s">
        <v>1725</v>
      </c>
      <c r="C3243" s="317" t="s">
        <v>1820</v>
      </c>
      <c r="D3243" s="322" t="s">
        <v>354</v>
      </c>
      <c r="E3243" s="412">
        <v>32800</v>
      </c>
      <c r="F3243" s="322">
        <v>20607464775</v>
      </c>
      <c r="G3243" s="322" t="s">
        <v>1813</v>
      </c>
      <c r="H3243" s="325">
        <v>44368</v>
      </c>
      <c r="I3243" s="323" t="s">
        <v>354</v>
      </c>
      <c r="J3243" s="316"/>
    </row>
    <row r="3244" spans="1:10" s="333" customFormat="1" ht="24" x14ac:dyDescent="0.25">
      <c r="A3244" s="342" t="s">
        <v>8279</v>
      </c>
      <c r="B3244" s="317" t="s">
        <v>1725</v>
      </c>
      <c r="C3244" s="317" t="s">
        <v>1808</v>
      </c>
      <c r="D3244" s="322" t="s">
        <v>354</v>
      </c>
      <c r="E3244" s="412">
        <v>33000</v>
      </c>
      <c r="F3244" s="322">
        <v>20563802139</v>
      </c>
      <c r="G3244" s="322" t="s">
        <v>1813</v>
      </c>
      <c r="H3244" s="325">
        <v>44368</v>
      </c>
      <c r="I3244" s="323" t="s">
        <v>354</v>
      </c>
      <c r="J3244" s="316"/>
    </row>
    <row r="3245" spans="1:10" s="333" customFormat="1" ht="24" x14ac:dyDescent="0.25">
      <c r="A3245" s="342" t="s">
        <v>8278</v>
      </c>
      <c r="B3245" s="317" t="s">
        <v>1725</v>
      </c>
      <c r="C3245" s="317" t="s">
        <v>1820</v>
      </c>
      <c r="D3245" s="322" t="s">
        <v>354</v>
      </c>
      <c r="E3245" s="412">
        <v>29322.76</v>
      </c>
      <c r="F3245" s="322">
        <v>20494879329</v>
      </c>
      <c r="G3245" s="322" t="s">
        <v>1813</v>
      </c>
      <c r="H3245" s="325">
        <v>44369</v>
      </c>
      <c r="I3245" s="323" t="s">
        <v>354</v>
      </c>
      <c r="J3245" s="316"/>
    </row>
    <row r="3246" spans="1:10" s="333" customFormat="1" ht="24" x14ac:dyDescent="0.25">
      <c r="A3246" s="342" t="s">
        <v>8278</v>
      </c>
      <c r="B3246" s="317" t="s">
        <v>1844</v>
      </c>
      <c r="C3246" s="317" t="s">
        <v>1820</v>
      </c>
      <c r="D3246" s="322" t="s">
        <v>354</v>
      </c>
      <c r="E3246" s="412">
        <v>43984.15</v>
      </c>
      <c r="F3246" s="322">
        <v>20494879329</v>
      </c>
      <c r="G3246" s="322" t="s">
        <v>1813</v>
      </c>
      <c r="H3246" s="325">
        <v>44369</v>
      </c>
      <c r="I3246" s="323" t="s">
        <v>354</v>
      </c>
      <c r="J3246" s="316"/>
    </row>
    <row r="3247" spans="1:10" s="333" customFormat="1" ht="36" x14ac:dyDescent="0.25">
      <c r="A3247" s="342" t="s">
        <v>8277</v>
      </c>
      <c r="B3247" s="317" t="s">
        <v>1725</v>
      </c>
      <c r="C3247" s="317" t="s">
        <v>1808</v>
      </c>
      <c r="D3247" s="322" t="s">
        <v>354</v>
      </c>
      <c r="E3247" s="412">
        <v>35000</v>
      </c>
      <c r="F3247" s="322">
        <v>10457596729</v>
      </c>
      <c r="G3247" s="322" t="s">
        <v>1813</v>
      </c>
      <c r="H3247" s="325">
        <v>44370</v>
      </c>
      <c r="I3247" s="323" t="s">
        <v>354</v>
      </c>
      <c r="J3247" s="316"/>
    </row>
    <row r="3248" spans="1:10" s="333" customFormat="1" ht="24" x14ac:dyDescent="0.25">
      <c r="A3248" s="342" t="s">
        <v>8276</v>
      </c>
      <c r="B3248" s="317" t="s">
        <v>1725</v>
      </c>
      <c r="C3248" s="317" t="s">
        <v>1820</v>
      </c>
      <c r="D3248" s="322" t="s">
        <v>354</v>
      </c>
      <c r="E3248" s="412">
        <v>29677</v>
      </c>
      <c r="F3248" s="322">
        <v>10409997592</v>
      </c>
      <c r="G3248" s="322" t="s">
        <v>1813</v>
      </c>
      <c r="H3248" s="325">
        <v>44371</v>
      </c>
      <c r="I3248" s="323" t="s">
        <v>354</v>
      </c>
      <c r="J3248" s="316"/>
    </row>
    <row r="3249" spans="1:10" s="333" customFormat="1" ht="48" x14ac:dyDescent="0.25">
      <c r="A3249" s="342" t="s">
        <v>8239</v>
      </c>
      <c r="B3249" s="317" t="s">
        <v>1725</v>
      </c>
      <c r="C3249" s="317" t="s">
        <v>1808</v>
      </c>
      <c r="D3249" s="322" t="s">
        <v>354</v>
      </c>
      <c r="E3249" s="412">
        <v>22500</v>
      </c>
      <c r="F3249" s="322">
        <v>10422776074</v>
      </c>
      <c r="G3249" s="322" t="s">
        <v>1813</v>
      </c>
      <c r="H3249" s="325">
        <v>44377</v>
      </c>
      <c r="I3249" s="323" t="s">
        <v>354</v>
      </c>
      <c r="J3249" s="316"/>
    </row>
    <row r="3250" spans="1:10" s="333" customFormat="1" ht="36" x14ac:dyDescent="0.25">
      <c r="A3250" s="342" t="s">
        <v>8275</v>
      </c>
      <c r="B3250" s="317" t="s">
        <v>1725</v>
      </c>
      <c r="C3250" s="317" t="s">
        <v>1808</v>
      </c>
      <c r="D3250" s="322" t="s">
        <v>354</v>
      </c>
      <c r="E3250" s="412">
        <v>24000</v>
      </c>
      <c r="F3250" s="322">
        <v>10422401861</v>
      </c>
      <c r="G3250" s="322" t="s">
        <v>1813</v>
      </c>
      <c r="H3250" s="325">
        <v>44378</v>
      </c>
      <c r="I3250" s="323" t="s">
        <v>354</v>
      </c>
      <c r="J3250" s="316"/>
    </row>
    <row r="3251" spans="1:10" s="333" customFormat="1" ht="24" x14ac:dyDescent="0.25">
      <c r="A3251" s="344" t="s">
        <v>8274</v>
      </c>
      <c r="B3251" s="317" t="s">
        <v>1725</v>
      </c>
      <c r="C3251" s="317" t="s">
        <v>1808</v>
      </c>
      <c r="D3251" s="322" t="s">
        <v>354</v>
      </c>
      <c r="E3251" s="412">
        <v>41049.85</v>
      </c>
      <c r="F3251" s="322">
        <v>20100017491</v>
      </c>
      <c r="G3251" s="322" t="s">
        <v>1813</v>
      </c>
      <c r="H3251" s="325">
        <v>44385</v>
      </c>
      <c r="I3251" s="323" t="s">
        <v>354</v>
      </c>
      <c r="J3251" s="316"/>
    </row>
    <row r="3252" spans="1:10" s="333" customFormat="1" ht="36" x14ac:dyDescent="0.25">
      <c r="A3252" s="342" t="s">
        <v>8273</v>
      </c>
      <c r="B3252" s="317" t="s">
        <v>1851</v>
      </c>
      <c r="C3252" s="317" t="s">
        <v>1808</v>
      </c>
      <c r="D3252" s="322" t="s">
        <v>354</v>
      </c>
      <c r="E3252" s="416">
        <v>21840</v>
      </c>
      <c r="F3252" s="322">
        <v>10444541992</v>
      </c>
      <c r="G3252" s="322" t="s">
        <v>1813</v>
      </c>
      <c r="H3252" s="325">
        <v>44389</v>
      </c>
      <c r="I3252" s="323" t="s">
        <v>354</v>
      </c>
      <c r="J3252" s="316"/>
    </row>
    <row r="3253" spans="1:10" s="333" customFormat="1" ht="36" x14ac:dyDescent="0.25">
      <c r="A3253" s="342" t="s">
        <v>8272</v>
      </c>
      <c r="B3253" s="317" t="s">
        <v>1851</v>
      </c>
      <c r="C3253" s="317" t="s">
        <v>1808</v>
      </c>
      <c r="D3253" s="322" t="s">
        <v>354</v>
      </c>
      <c r="E3253" s="416">
        <v>33488</v>
      </c>
      <c r="F3253" s="322">
        <v>15602079004</v>
      </c>
      <c r="G3253" s="322" t="s">
        <v>1813</v>
      </c>
      <c r="H3253" s="325">
        <v>44389</v>
      </c>
      <c r="I3253" s="323" t="s">
        <v>354</v>
      </c>
      <c r="J3253" s="316"/>
    </row>
    <row r="3254" spans="1:10" s="333" customFormat="1" ht="48" x14ac:dyDescent="0.25">
      <c r="A3254" s="342" t="s">
        <v>8271</v>
      </c>
      <c r="B3254" s="317" t="s">
        <v>1851</v>
      </c>
      <c r="C3254" s="317" t="s">
        <v>1808</v>
      </c>
      <c r="D3254" s="322" t="s">
        <v>354</v>
      </c>
      <c r="E3254" s="416">
        <v>38220</v>
      </c>
      <c r="F3254" s="322">
        <v>10459392918</v>
      </c>
      <c r="G3254" s="322" t="s">
        <v>1813</v>
      </c>
      <c r="H3254" s="325">
        <v>44389</v>
      </c>
      <c r="I3254" s="323" t="s">
        <v>354</v>
      </c>
      <c r="J3254" s="316"/>
    </row>
    <row r="3255" spans="1:10" s="333" customFormat="1" ht="48" x14ac:dyDescent="0.25">
      <c r="A3255" s="342" t="s">
        <v>8271</v>
      </c>
      <c r="B3255" s="317" t="s">
        <v>1851</v>
      </c>
      <c r="C3255" s="317" t="s">
        <v>1808</v>
      </c>
      <c r="D3255" s="322" t="s">
        <v>354</v>
      </c>
      <c r="E3255" s="416">
        <v>38220</v>
      </c>
      <c r="F3255" s="322">
        <v>10230132971</v>
      </c>
      <c r="G3255" s="322" t="s">
        <v>1813</v>
      </c>
      <c r="H3255" s="325">
        <v>44389</v>
      </c>
      <c r="I3255" s="323" t="s">
        <v>354</v>
      </c>
      <c r="J3255" s="316"/>
    </row>
    <row r="3256" spans="1:10" s="333" customFormat="1" ht="48" x14ac:dyDescent="0.25">
      <c r="A3256" s="342" t="s">
        <v>8271</v>
      </c>
      <c r="B3256" s="317" t="s">
        <v>1851</v>
      </c>
      <c r="C3256" s="317" t="s">
        <v>1808</v>
      </c>
      <c r="D3256" s="322" t="s">
        <v>354</v>
      </c>
      <c r="E3256" s="416">
        <v>38220</v>
      </c>
      <c r="F3256" s="322">
        <v>10266637107</v>
      </c>
      <c r="G3256" s="322" t="s">
        <v>1813</v>
      </c>
      <c r="H3256" s="325">
        <v>44389</v>
      </c>
      <c r="I3256" s="323" t="s">
        <v>354</v>
      </c>
      <c r="J3256" s="316"/>
    </row>
    <row r="3257" spans="1:10" s="333" customFormat="1" ht="48" x14ac:dyDescent="0.25">
      <c r="A3257" s="342" t="s">
        <v>8271</v>
      </c>
      <c r="B3257" s="317" t="s">
        <v>1851</v>
      </c>
      <c r="C3257" s="317" t="s">
        <v>1808</v>
      </c>
      <c r="D3257" s="322" t="s">
        <v>354</v>
      </c>
      <c r="E3257" s="416">
        <v>38220</v>
      </c>
      <c r="F3257" s="322">
        <v>10001120731</v>
      </c>
      <c r="G3257" s="322" t="s">
        <v>1813</v>
      </c>
      <c r="H3257" s="325">
        <v>44389</v>
      </c>
      <c r="I3257" s="323" t="s">
        <v>354</v>
      </c>
      <c r="J3257" s="316"/>
    </row>
    <row r="3258" spans="1:10" s="333" customFormat="1" ht="60" x14ac:dyDescent="0.25">
      <c r="A3258" s="342" t="s">
        <v>8270</v>
      </c>
      <c r="B3258" s="317" t="s">
        <v>1851</v>
      </c>
      <c r="C3258" s="317" t="s">
        <v>1808</v>
      </c>
      <c r="D3258" s="322" t="s">
        <v>354</v>
      </c>
      <c r="E3258" s="416">
        <v>38220</v>
      </c>
      <c r="F3258" s="322">
        <v>10406763019</v>
      </c>
      <c r="G3258" s="322" t="s">
        <v>1813</v>
      </c>
      <c r="H3258" s="325">
        <v>44389</v>
      </c>
      <c r="I3258" s="323" t="s">
        <v>354</v>
      </c>
      <c r="J3258" s="316"/>
    </row>
    <row r="3259" spans="1:10" s="333" customFormat="1" ht="60" x14ac:dyDescent="0.25">
      <c r="A3259" s="342" t="s">
        <v>8269</v>
      </c>
      <c r="B3259" s="317" t="s">
        <v>1851</v>
      </c>
      <c r="C3259" s="317" t="s">
        <v>1808</v>
      </c>
      <c r="D3259" s="322" t="s">
        <v>354</v>
      </c>
      <c r="E3259" s="416">
        <v>40040</v>
      </c>
      <c r="F3259" s="322">
        <v>10468259686</v>
      </c>
      <c r="G3259" s="322" t="s">
        <v>1813</v>
      </c>
      <c r="H3259" s="325">
        <v>44389</v>
      </c>
      <c r="I3259" s="323" t="s">
        <v>354</v>
      </c>
      <c r="J3259" s="316"/>
    </row>
    <row r="3260" spans="1:10" s="333" customFormat="1" ht="60" x14ac:dyDescent="0.25">
      <c r="A3260" s="342" t="s">
        <v>8269</v>
      </c>
      <c r="B3260" s="317" t="s">
        <v>1851</v>
      </c>
      <c r="C3260" s="317" t="s">
        <v>1808</v>
      </c>
      <c r="D3260" s="322" t="s">
        <v>354</v>
      </c>
      <c r="E3260" s="416">
        <v>40040</v>
      </c>
      <c r="F3260" s="322">
        <v>10461858045</v>
      </c>
      <c r="G3260" s="322" t="s">
        <v>1813</v>
      </c>
      <c r="H3260" s="325">
        <v>44389</v>
      </c>
      <c r="I3260" s="323" t="s">
        <v>354</v>
      </c>
      <c r="J3260" s="316"/>
    </row>
    <row r="3261" spans="1:10" s="333" customFormat="1" ht="36" x14ac:dyDescent="0.25">
      <c r="A3261" s="342" t="s">
        <v>8268</v>
      </c>
      <c r="B3261" s="317" t="s">
        <v>1851</v>
      </c>
      <c r="C3261" s="317" t="s">
        <v>1808</v>
      </c>
      <c r="D3261" s="322" t="s">
        <v>354</v>
      </c>
      <c r="E3261" s="416">
        <v>40040</v>
      </c>
      <c r="F3261" s="322">
        <v>10442798937</v>
      </c>
      <c r="G3261" s="322" t="s">
        <v>1813</v>
      </c>
      <c r="H3261" s="325">
        <v>44389</v>
      </c>
      <c r="I3261" s="323" t="s">
        <v>354</v>
      </c>
      <c r="J3261" s="316"/>
    </row>
    <row r="3262" spans="1:10" s="333" customFormat="1" ht="36" x14ac:dyDescent="0.25">
      <c r="A3262" s="342" t="s">
        <v>8268</v>
      </c>
      <c r="B3262" s="317" t="s">
        <v>1851</v>
      </c>
      <c r="C3262" s="317" t="s">
        <v>1808</v>
      </c>
      <c r="D3262" s="322" t="s">
        <v>354</v>
      </c>
      <c r="E3262" s="416">
        <v>40040</v>
      </c>
      <c r="F3262" s="322">
        <v>10708721226</v>
      </c>
      <c r="G3262" s="322" t="s">
        <v>1813</v>
      </c>
      <c r="H3262" s="325">
        <v>44389</v>
      </c>
      <c r="I3262" s="323" t="s">
        <v>354</v>
      </c>
      <c r="J3262" s="316"/>
    </row>
    <row r="3263" spans="1:10" s="333" customFormat="1" ht="36" x14ac:dyDescent="0.25">
      <c r="A3263" s="342" t="s">
        <v>8267</v>
      </c>
      <c r="B3263" s="317" t="s">
        <v>1725</v>
      </c>
      <c r="C3263" s="317" t="s">
        <v>1808</v>
      </c>
      <c r="D3263" s="322" t="s">
        <v>354</v>
      </c>
      <c r="E3263" s="412">
        <v>35199.980000000003</v>
      </c>
      <c r="F3263" s="322">
        <v>20544382498</v>
      </c>
      <c r="G3263" s="322" t="s">
        <v>1813</v>
      </c>
      <c r="H3263" s="325">
        <v>44392</v>
      </c>
      <c r="I3263" s="323" t="s">
        <v>354</v>
      </c>
      <c r="J3263" s="316"/>
    </row>
    <row r="3264" spans="1:10" s="333" customFormat="1" ht="24" x14ac:dyDescent="0.25">
      <c r="A3264" s="344" t="s">
        <v>8266</v>
      </c>
      <c r="B3264" s="317" t="s">
        <v>891</v>
      </c>
      <c r="C3264" s="317" t="s">
        <v>1808</v>
      </c>
      <c r="D3264" s="322" t="s">
        <v>354</v>
      </c>
      <c r="E3264" s="412">
        <v>29290.68</v>
      </c>
      <c r="F3264" s="322">
        <v>20601726174</v>
      </c>
      <c r="G3264" s="322" t="s">
        <v>1813</v>
      </c>
      <c r="H3264" s="325">
        <v>44396</v>
      </c>
      <c r="I3264" s="323" t="s">
        <v>354</v>
      </c>
      <c r="J3264" s="316"/>
    </row>
    <row r="3265" spans="1:10" s="333" customFormat="1" ht="60" x14ac:dyDescent="0.25">
      <c r="A3265" s="342" t="s">
        <v>8265</v>
      </c>
      <c r="B3265" s="317" t="s">
        <v>1725</v>
      </c>
      <c r="C3265" s="317" t="s">
        <v>1808</v>
      </c>
      <c r="D3265" s="322" t="s">
        <v>354</v>
      </c>
      <c r="E3265" s="412">
        <v>18800</v>
      </c>
      <c r="F3265" s="322">
        <v>20508845112</v>
      </c>
      <c r="G3265" s="322" t="s">
        <v>1813</v>
      </c>
      <c r="H3265" s="325">
        <v>44407</v>
      </c>
      <c r="I3265" s="323" t="s">
        <v>354</v>
      </c>
      <c r="J3265" s="316"/>
    </row>
    <row r="3266" spans="1:10" s="333" customFormat="1" ht="24" x14ac:dyDescent="0.25">
      <c r="A3266" s="342" t="s">
        <v>8264</v>
      </c>
      <c r="B3266" s="317" t="s">
        <v>1725</v>
      </c>
      <c r="C3266" s="317" t="s">
        <v>1820</v>
      </c>
      <c r="D3266" s="322" t="s">
        <v>354</v>
      </c>
      <c r="E3266" s="412">
        <v>24926.26</v>
      </c>
      <c r="F3266" s="322">
        <v>20600257286</v>
      </c>
      <c r="G3266" s="322" t="s">
        <v>1813</v>
      </c>
      <c r="H3266" s="325">
        <v>44412</v>
      </c>
      <c r="I3266" s="323" t="s">
        <v>354</v>
      </c>
      <c r="J3266" s="316"/>
    </row>
    <row r="3267" spans="1:10" s="333" customFormat="1" x14ac:dyDescent="0.25">
      <c r="A3267" s="342" t="s">
        <v>8263</v>
      </c>
      <c r="B3267" s="317" t="s">
        <v>1534</v>
      </c>
      <c r="C3267" s="317" t="s">
        <v>1808</v>
      </c>
      <c r="D3267" s="322" t="s">
        <v>354</v>
      </c>
      <c r="E3267" s="412">
        <v>1098430.8999999999</v>
      </c>
      <c r="F3267" s="322">
        <v>20603678801</v>
      </c>
      <c r="G3267" s="322" t="s">
        <v>1813</v>
      </c>
      <c r="H3267" s="325">
        <v>44412</v>
      </c>
      <c r="I3267" s="323" t="s">
        <v>354</v>
      </c>
      <c r="J3267" s="316"/>
    </row>
    <row r="3268" spans="1:10" s="333" customFormat="1" ht="60" x14ac:dyDescent="0.25">
      <c r="A3268" s="342" t="s">
        <v>8262</v>
      </c>
      <c r="B3268" s="317" t="s">
        <v>1851</v>
      </c>
      <c r="C3268" s="317" t="s">
        <v>1808</v>
      </c>
      <c r="D3268" s="322" t="s">
        <v>354</v>
      </c>
      <c r="E3268" s="416">
        <v>15288</v>
      </c>
      <c r="F3268" s="322">
        <v>10166882911</v>
      </c>
      <c r="G3268" s="322" t="s">
        <v>1813</v>
      </c>
      <c r="H3268" s="325">
        <v>44412</v>
      </c>
      <c r="I3268" s="323" t="s">
        <v>354</v>
      </c>
      <c r="J3268" s="316"/>
    </row>
    <row r="3269" spans="1:10" s="333" customFormat="1" ht="36" x14ac:dyDescent="0.25">
      <c r="A3269" s="342" t="s">
        <v>8261</v>
      </c>
      <c r="B3269" s="317" t="s">
        <v>1725</v>
      </c>
      <c r="C3269" s="317" t="s">
        <v>1820</v>
      </c>
      <c r="D3269" s="322" t="s">
        <v>354</v>
      </c>
      <c r="E3269" s="412">
        <v>31954.5</v>
      </c>
      <c r="F3269" s="322">
        <v>20199144961</v>
      </c>
      <c r="G3269" s="322" t="s">
        <v>1813</v>
      </c>
      <c r="H3269" s="325">
        <v>44417</v>
      </c>
      <c r="I3269" s="323" t="s">
        <v>354</v>
      </c>
      <c r="J3269" s="316"/>
    </row>
    <row r="3270" spans="1:10" s="333" customFormat="1" ht="24" x14ac:dyDescent="0.25">
      <c r="A3270" s="342" t="s">
        <v>8260</v>
      </c>
      <c r="B3270" s="317" t="s">
        <v>891</v>
      </c>
      <c r="C3270" s="317" t="s">
        <v>1820</v>
      </c>
      <c r="D3270" s="322" t="s">
        <v>354</v>
      </c>
      <c r="E3270" s="412">
        <v>2300000</v>
      </c>
      <c r="F3270" s="322">
        <v>20438509039</v>
      </c>
      <c r="G3270" s="322" t="s">
        <v>1813</v>
      </c>
      <c r="H3270" s="325">
        <v>44417</v>
      </c>
      <c r="I3270" s="323" t="s">
        <v>354</v>
      </c>
      <c r="J3270" s="316"/>
    </row>
    <row r="3271" spans="1:10" s="333" customFormat="1" ht="48" x14ac:dyDescent="0.25">
      <c r="A3271" s="342" t="s">
        <v>8259</v>
      </c>
      <c r="B3271" s="317" t="s">
        <v>1851</v>
      </c>
      <c r="C3271" s="317" t="s">
        <v>1808</v>
      </c>
      <c r="D3271" s="322" t="s">
        <v>354</v>
      </c>
      <c r="E3271" s="412">
        <v>55000</v>
      </c>
      <c r="F3271" s="322">
        <v>10078810535</v>
      </c>
      <c r="G3271" s="322" t="s">
        <v>1813</v>
      </c>
      <c r="H3271" s="325">
        <v>44418</v>
      </c>
      <c r="I3271" s="323" t="s">
        <v>354</v>
      </c>
      <c r="J3271" s="316"/>
    </row>
    <row r="3272" spans="1:10" s="333" customFormat="1" ht="60" x14ac:dyDescent="0.25">
      <c r="A3272" s="342" t="s">
        <v>8258</v>
      </c>
      <c r="B3272" s="317" t="s">
        <v>1725</v>
      </c>
      <c r="C3272" s="317" t="s">
        <v>1808</v>
      </c>
      <c r="D3272" s="322" t="s">
        <v>354</v>
      </c>
      <c r="E3272" s="412">
        <v>20000</v>
      </c>
      <c r="F3272" s="322">
        <v>10462510859</v>
      </c>
      <c r="G3272" s="322" t="s">
        <v>1813</v>
      </c>
      <c r="H3272" s="325">
        <v>44428</v>
      </c>
      <c r="I3272" s="323" t="s">
        <v>354</v>
      </c>
      <c r="J3272" s="316"/>
    </row>
    <row r="3273" spans="1:10" s="333" customFormat="1" ht="24" x14ac:dyDescent="0.25">
      <c r="A3273" s="342" t="s">
        <v>8257</v>
      </c>
      <c r="B3273" s="317" t="s">
        <v>891</v>
      </c>
      <c r="C3273" s="317" t="s">
        <v>1808</v>
      </c>
      <c r="D3273" s="322" t="s">
        <v>354</v>
      </c>
      <c r="E3273" s="412">
        <v>135192.59999999998</v>
      </c>
      <c r="F3273" s="322">
        <v>20544382498</v>
      </c>
      <c r="G3273" s="322" t="s">
        <v>1813</v>
      </c>
      <c r="H3273" s="325">
        <v>44431</v>
      </c>
      <c r="I3273" s="323" t="s">
        <v>354</v>
      </c>
      <c r="J3273" s="316"/>
    </row>
    <row r="3274" spans="1:10" s="333" customFormat="1" ht="24" x14ac:dyDescent="0.25">
      <c r="A3274" s="342" t="s">
        <v>8256</v>
      </c>
      <c r="B3274" s="317" t="s">
        <v>891</v>
      </c>
      <c r="C3274" s="317" t="s">
        <v>1808</v>
      </c>
      <c r="D3274" s="322" t="s">
        <v>354</v>
      </c>
      <c r="E3274" s="412">
        <v>31860.32</v>
      </c>
      <c r="F3274" s="322">
        <v>20601288444</v>
      </c>
      <c r="G3274" s="322" t="s">
        <v>1813</v>
      </c>
      <c r="H3274" s="325">
        <v>44434</v>
      </c>
      <c r="I3274" s="323" t="s">
        <v>354</v>
      </c>
      <c r="J3274" s="316"/>
    </row>
    <row r="3275" spans="1:10" s="333" customFormat="1" ht="24" x14ac:dyDescent="0.25">
      <c r="A3275" s="342" t="s">
        <v>8255</v>
      </c>
      <c r="B3275" s="317" t="s">
        <v>891</v>
      </c>
      <c r="C3275" s="317" t="s">
        <v>1820</v>
      </c>
      <c r="D3275" s="322" t="s">
        <v>354</v>
      </c>
      <c r="E3275" s="412">
        <v>261500</v>
      </c>
      <c r="F3275" s="322">
        <v>20606750430</v>
      </c>
      <c r="G3275" s="322" t="s">
        <v>1813</v>
      </c>
      <c r="H3275" s="325">
        <v>44434</v>
      </c>
      <c r="I3275" s="323" t="s">
        <v>354</v>
      </c>
      <c r="J3275" s="316"/>
    </row>
    <row r="3276" spans="1:10" s="333" customFormat="1" ht="24" x14ac:dyDescent="0.25">
      <c r="A3276" s="342" t="s">
        <v>8254</v>
      </c>
      <c r="B3276" s="317" t="s">
        <v>891</v>
      </c>
      <c r="C3276" s="317" t="s">
        <v>1808</v>
      </c>
      <c r="D3276" s="322" t="s">
        <v>354</v>
      </c>
      <c r="E3276" s="412">
        <v>132796.88</v>
      </c>
      <c r="F3276" s="322">
        <v>20601726174</v>
      </c>
      <c r="G3276" s="322" t="s">
        <v>1813</v>
      </c>
      <c r="H3276" s="325">
        <v>44435</v>
      </c>
      <c r="I3276" s="323" t="s">
        <v>354</v>
      </c>
      <c r="J3276" s="316"/>
    </row>
    <row r="3277" spans="1:10" s="333" customFormat="1" ht="48" x14ac:dyDescent="0.25">
      <c r="A3277" s="342" t="s">
        <v>8253</v>
      </c>
      <c r="B3277" s="317" t="s">
        <v>1844</v>
      </c>
      <c r="C3277" s="317" t="s">
        <v>1820</v>
      </c>
      <c r="D3277" s="322" t="s">
        <v>354</v>
      </c>
      <c r="E3277" s="412">
        <v>37899.83</v>
      </c>
      <c r="F3277" s="322">
        <v>20519865476</v>
      </c>
      <c r="G3277" s="322" t="s">
        <v>1813</v>
      </c>
      <c r="H3277" s="325">
        <v>44447</v>
      </c>
      <c r="I3277" s="323" t="s">
        <v>354</v>
      </c>
      <c r="J3277" s="316"/>
    </row>
    <row r="3278" spans="1:10" s="333" customFormat="1" ht="24" x14ac:dyDescent="0.25">
      <c r="A3278" s="342" t="s">
        <v>8252</v>
      </c>
      <c r="B3278" s="317" t="s">
        <v>1725</v>
      </c>
      <c r="C3278" s="317" t="s">
        <v>1808</v>
      </c>
      <c r="D3278" s="322" t="s">
        <v>354</v>
      </c>
      <c r="E3278" s="412">
        <v>30434.249999999996</v>
      </c>
      <c r="F3278" s="322">
        <v>20100072751</v>
      </c>
      <c r="G3278" s="322" t="s">
        <v>1813</v>
      </c>
      <c r="H3278" s="325">
        <v>44448</v>
      </c>
      <c r="I3278" s="323" t="s">
        <v>354</v>
      </c>
      <c r="J3278" s="316"/>
    </row>
    <row r="3279" spans="1:10" s="333" customFormat="1" ht="24" x14ac:dyDescent="0.25">
      <c r="A3279" s="342" t="s">
        <v>8251</v>
      </c>
      <c r="B3279" s="317" t="s">
        <v>891</v>
      </c>
      <c r="C3279" s="317" t="s">
        <v>1808</v>
      </c>
      <c r="D3279" s="322" t="s">
        <v>354</v>
      </c>
      <c r="E3279" s="412">
        <v>50000</v>
      </c>
      <c r="F3279" s="322">
        <v>20438509039</v>
      </c>
      <c r="G3279" s="322" t="s">
        <v>1813</v>
      </c>
      <c r="H3279" s="325">
        <v>44448</v>
      </c>
      <c r="I3279" s="323" t="s">
        <v>354</v>
      </c>
      <c r="J3279" s="316"/>
    </row>
    <row r="3280" spans="1:10" s="333" customFormat="1" ht="24" x14ac:dyDescent="0.25">
      <c r="A3280" s="342" t="s">
        <v>8250</v>
      </c>
      <c r="B3280" s="317" t="s">
        <v>1851</v>
      </c>
      <c r="C3280" s="317" t="s">
        <v>1808</v>
      </c>
      <c r="D3280" s="322" t="s">
        <v>354</v>
      </c>
      <c r="E3280" s="412">
        <v>32000</v>
      </c>
      <c r="F3280" s="322">
        <v>10455991744</v>
      </c>
      <c r="G3280" s="322" t="s">
        <v>1813</v>
      </c>
      <c r="H3280" s="325">
        <v>44453</v>
      </c>
      <c r="I3280" s="323" t="s">
        <v>354</v>
      </c>
      <c r="J3280" s="316"/>
    </row>
    <row r="3281" spans="1:10" s="333" customFormat="1" ht="24" x14ac:dyDescent="0.25">
      <c r="A3281" s="342" t="s">
        <v>8249</v>
      </c>
      <c r="B3281" s="317" t="s">
        <v>1725</v>
      </c>
      <c r="C3281" s="317" t="s">
        <v>1808</v>
      </c>
      <c r="D3281" s="322" t="s">
        <v>354</v>
      </c>
      <c r="E3281" s="412">
        <v>97392.5</v>
      </c>
      <c r="F3281" s="322">
        <v>20269985900</v>
      </c>
      <c r="G3281" s="322" t="s">
        <v>1813</v>
      </c>
      <c r="H3281" s="325">
        <v>44455</v>
      </c>
      <c r="I3281" s="323" t="s">
        <v>354</v>
      </c>
      <c r="J3281" s="316"/>
    </row>
    <row r="3282" spans="1:10" s="333" customFormat="1" ht="24" x14ac:dyDescent="0.25">
      <c r="A3282" s="342" t="s">
        <v>8248</v>
      </c>
      <c r="B3282" s="317" t="s">
        <v>1725</v>
      </c>
      <c r="C3282" s="317" t="s">
        <v>1808</v>
      </c>
      <c r="D3282" s="322" t="s">
        <v>354</v>
      </c>
      <c r="E3282" s="412">
        <v>24000</v>
      </c>
      <c r="F3282" s="322">
        <v>10427870281</v>
      </c>
      <c r="G3282" s="322" t="s">
        <v>1813</v>
      </c>
      <c r="H3282" s="325">
        <v>44456</v>
      </c>
      <c r="I3282" s="323" t="s">
        <v>354</v>
      </c>
      <c r="J3282" s="316"/>
    </row>
    <row r="3283" spans="1:10" s="333" customFormat="1" ht="24" x14ac:dyDescent="0.25">
      <c r="A3283" s="342" t="s">
        <v>8247</v>
      </c>
      <c r="B3283" s="317" t="s">
        <v>1725</v>
      </c>
      <c r="C3283" s="317" t="s">
        <v>1808</v>
      </c>
      <c r="D3283" s="322" t="s">
        <v>354</v>
      </c>
      <c r="E3283" s="412">
        <v>35000</v>
      </c>
      <c r="F3283" s="322">
        <v>10708610343</v>
      </c>
      <c r="G3283" s="322" t="s">
        <v>1813</v>
      </c>
      <c r="H3283" s="325">
        <v>44456</v>
      </c>
      <c r="I3283" s="323" t="s">
        <v>354</v>
      </c>
      <c r="J3283" s="316"/>
    </row>
    <row r="3284" spans="1:10" s="333" customFormat="1" ht="60" x14ac:dyDescent="0.25">
      <c r="A3284" s="342" t="s">
        <v>8246</v>
      </c>
      <c r="B3284" s="317" t="s">
        <v>1725</v>
      </c>
      <c r="C3284" s="317" t="s">
        <v>1808</v>
      </c>
      <c r="D3284" s="322" t="s">
        <v>354</v>
      </c>
      <c r="E3284" s="412">
        <v>24000</v>
      </c>
      <c r="F3284" s="322">
        <v>10239512319</v>
      </c>
      <c r="G3284" s="322" t="s">
        <v>1813</v>
      </c>
      <c r="H3284" s="325">
        <v>44459</v>
      </c>
      <c r="I3284" s="323" t="s">
        <v>354</v>
      </c>
      <c r="J3284" s="316"/>
    </row>
    <row r="3285" spans="1:10" s="333" customFormat="1" ht="24" x14ac:dyDescent="0.25">
      <c r="A3285" s="342" t="s">
        <v>8245</v>
      </c>
      <c r="B3285" s="317" t="s">
        <v>891</v>
      </c>
      <c r="C3285" s="317" t="s">
        <v>1808</v>
      </c>
      <c r="D3285" s="322" t="s">
        <v>354</v>
      </c>
      <c r="E3285" s="412">
        <v>122746.04</v>
      </c>
      <c r="F3285" s="322">
        <v>20603732325</v>
      </c>
      <c r="G3285" s="322" t="s">
        <v>1813</v>
      </c>
      <c r="H3285" s="325">
        <v>44462</v>
      </c>
      <c r="I3285" s="323" t="s">
        <v>354</v>
      </c>
      <c r="J3285" s="316"/>
    </row>
    <row r="3286" spans="1:10" s="333" customFormat="1" ht="60" x14ac:dyDescent="0.25">
      <c r="A3286" s="342" t="s">
        <v>8244</v>
      </c>
      <c r="B3286" s="317" t="s">
        <v>891</v>
      </c>
      <c r="C3286" s="317" t="s">
        <v>1820</v>
      </c>
      <c r="D3286" s="322" t="s">
        <v>354</v>
      </c>
      <c r="E3286" s="412">
        <v>170000</v>
      </c>
      <c r="F3286" s="322">
        <v>20101984291</v>
      </c>
      <c r="G3286" s="322" t="s">
        <v>1813</v>
      </c>
      <c r="H3286" s="325">
        <v>44463</v>
      </c>
      <c r="I3286" s="323" t="s">
        <v>354</v>
      </c>
      <c r="J3286" s="316"/>
    </row>
    <row r="3287" spans="1:10" s="333" customFormat="1" ht="48" x14ac:dyDescent="0.25">
      <c r="A3287" s="342" t="s">
        <v>8243</v>
      </c>
      <c r="B3287" s="317" t="s">
        <v>1725</v>
      </c>
      <c r="C3287" s="317" t="s">
        <v>1820</v>
      </c>
      <c r="D3287" s="322" t="s">
        <v>354</v>
      </c>
      <c r="E3287" s="412">
        <v>20100</v>
      </c>
      <c r="F3287" s="322">
        <v>20486591529</v>
      </c>
      <c r="G3287" s="322" t="s">
        <v>1813</v>
      </c>
      <c r="H3287" s="325">
        <v>44466</v>
      </c>
      <c r="I3287" s="323" t="s">
        <v>354</v>
      </c>
      <c r="J3287" s="316"/>
    </row>
    <row r="3288" spans="1:10" s="333" customFormat="1" ht="24" x14ac:dyDescent="0.25">
      <c r="A3288" s="342" t="s">
        <v>8242</v>
      </c>
      <c r="B3288" s="317" t="s">
        <v>891</v>
      </c>
      <c r="C3288" s="317" t="s">
        <v>1808</v>
      </c>
      <c r="D3288" s="322" t="s">
        <v>354</v>
      </c>
      <c r="E3288" s="412">
        <v>95319.52</v>
      </c>
      <c r="F3288" s="322">
        <v>20467534026</v>
      </c>
      <c r="G3288" s="322" t="s">
        <v>1813</v>
      </c>
      <c r="H3288" s="325">
        <v>44467</v>
      </c>
      <c r="I3288" s="323" t="s">
        <v>354</v>
      </c>
      <c r="J3288" s="316"/>
    </row>
    <row r="3289" spans="1:10" s="333" customFormat="1" ht="36" x14ac:dyDescent="0.25">
      <c r="A3289" s="342" t="s">
        <v>8241</v>
      </c>
      <c r="B3289" s="317" t="s">
        <v>1725</v>
      </c>
      <c r="C3289" s="317" t="s">
        <v>1808</v>
      </c>
      <c r="D3289" s="322" t="s">
        <v>354</v>
      </c>
      <c r="E3289" s="412">
        <v>34700</v>
      </c>
      <c r="F3289" s="322">
        <v>10425605963</v>
      </c>
      <c r="G3289" s="322" t="s">
        <v>1813</v>
      </c>
      <c r="H3289" s="325">
        <v>44469</v>
      </c>
      <c r="I3289" s="323" t="s">
        <v>354</v>
      </c>
      <c r="J3289" s="316"/>
    </row>
    <row r="3290" spans="1:10" s="333" customFormat="1" ht="48" x14ac:dyDescent="0.25">
      <c r="A3290" s="342" t="s">
        <v>8240</v>
      </c>
      <c r="B3290" s="317" t="s">
        <v>1725</v>
      </c>
      <c r="C3290" s="317" t="s">
        <v>1808</v>
      </c>
      <c r="D3290" s="322" t="s">
        <v>354</v>
      </c>
      <c r="E3290" s="412">
        <v>22000</v>
      </c>
      <c r="F3290" s="322">
        <v>10403601689</v>
      </c>
      <c r="G3290" s="322" t="s">
        <v>1813</v>
      </c>
      <c r="H3290" s="325">
        <v>44471</v>
      </c>
      <c r="I3290" s="323" t="s">
        <v>354</v>
      </c>
      <c r="J3290" s="316"/>
    </row>
    <row r="3291" spans="1:10" s="333" customFormat="1" ht="48" x14ac:dyDescent="0.25">
      <c r="A3291" s="342" t="s">
        <v>8239</v>
      </c>
      <c r="B3291" s="317" t="s">
        <v>1725</v>
      </c>
      <c r="C3291" s="317" t="s">
        <v>1808</v>
      </c>
      <c r="D3291" s="322" t="s">
        <v>354</v>
      </c>
      <c r="E3291" s="412">
        <v>22500</v>
      </c>
      <c r="F3291" s="322">
        <v>10422776074</v>
      </c>
      <c r="G3291" s="322" t="s">
        <v>1813</v>
      </c>
      <c r="H3291" s="325">
        <v>44481</v>
      </c>
      <c r="I3291" s="323" t="s">
        <v>354</v>
      </c>
      <c r="J3291" s="316"/>
    </row>
    <row r="3292" spans="1:10" s="333" customFormat="1" ht="24" x14ac:dyDescent="0.25">
      <c r="A3292" s="342" t="s">
        <v>8238</v>
      </c>
      <c r="B3292" s="317" t="s">
        <v>1725</v>
      </c>
      <c r="C3292" s="317" t="s">
        <v>1808</v>
      </c>
      <c r="D3292" s="322" t="s">
        <v>354</v>
      </c>
      <c r="E3292" s="412">
        <v>30000</v>
      </c>
      <c r="F3292" s="322">
        <v>10453721553</v>
      </c>
      <c r="G3292" s="322" t="s">
        <v>1813</v>
      </c>
      <c r="H3292" s="325">
        <v>44482</v>
      </c>
      <c r="I3292" s="323" t="s">
        <v>354</v>
      </c>
      <c r="J3292" s="316"/>
    </row>
    <row r="3293" spans="1:10" s="333" customFormat="1" ht="24" x14ac:dyDescent="0.25">
      <c r="A3293" s="342" t="s">
        <v>8237</v>
      </c>
      <c r="B3293" s="317" t="s">
        <v>1725</v>
      </c>
      <c r="C3293" s="317" t="s">
        <v>1808</v>
      </c>
      <c r="D3293" s="322" t="s">
        <v>354</v>
      </c>
      <c r="E3293" s="412">
        <v>21000</v>
      </c>
      <c r="F3293" s="322">
        <v>10458019997</v>
      </c>
      <c r="G3293" s="322" t="s">
        <v>1813</v>
      </c>
      <c r="H3293" s="325">
        <v>44484</v>
      </c>
      <c r="I3293" s="323" t="s">
        <v>354</v>
      </c>
      <c r="J3293" s="316"/>
    </row>
    <row r="3294" spans="1:10" s="333" customFormat="1" ht="36" x14ac:dyDescent="0.25">
      <c r="A3294" s="342" t="s">
        <v>8236</v>
      </c>
      <c r="B3294" s="317" t="s">
        <v>1725</v>
      </c>
      <c r="C3294" s="317" t="s">
        <v>1808</v>
      </c>
      <c r="D3294" s="322" t="s">
        <v>354</v>
      </c>
      <c r="E3294" s="412">
        <v>27000</v>
      </c>
      <c r="F3294" s="322">
        <v>10421650131</v>
      </c>
      <c r="G3294" s="322" t="s">
        <v>1813</v>
      </c>
      <c r="H3294" s="325">
        <v>44484</v>
      </c>
      <c r="I3294" s="323" t="s">
        <v>354</v>
      </c>
      <c r="J3294" s="316"/>
    </row>
    <row r="3295" spans="1:10" s="333" customFormat="1" ht="36" x14ac:dyDescent="0.25">
      <c r="A3295" s="342" t="s">
        <v>8235</v>
      </c>
      <c r="B3295" s="317" t="s">
        <v>1725</v>
      </c>
      <c r="C3295" s="317" t="s">
        <v>1808</v>
      </c>
      <c r="D3295" s="322" t="s">
        <v>354</v>
      </c>
      <c r="E3295" s="412">
        <v>27000</v>
      </c>
      <c r="F3295" s="322">
        <v>10096736202</v>
      </c>
      <c r="G3295" s="322" t="s">
        <v>1813</v>
      </c>
      <c r="H3295" s="325">
        <v>44484</v>
      </c>
      <c r="I3295" s="323" t="s">
        <v>354</v>
      </c>
      <c r="J3295" s="316"/>
    </row>
    <row r="3296" spans="1:10" s="333" customFormat="1" ht="36" x14ac:dyDescent="0.25">
      <c r="A3296" s="342" t="s">
        <v>8234</v>
      </c>
      <c r="B3296" s="317" t="s">
        <v>1725</v>
      </c>
      <c r="C3296" s="317" t="s">
        <v>1808</v>
      </c>
      <c r="D3296" s="322" t="s">
        <v>354</v>
      </c>
      <c r="E3296" s="412">
        <v>27000</v>
      </c>
      <c r="F3296" s="322">
        <v>10409316307</v>
      </c>
      <c r="G3296" s="322" t="s">
        <v>1813</v>
      </c>
      <c r="H3296" s="325">
        <v>44484</v>
      </c>
      <c r="I3296" s="323" t="s">
        <v>354</v>
      </c>
      <c r="J3296" s="316"/>
    </row>
    <row r="3297" spans="1:10" s="333" customFormat="1" ht="24" x14ac:dyDescent="0.25">
      <c r="A3297" s="342" t="s">
        <v>8233</v>
      </c>
      <c r="B3297" s="317" t="s">
        <v>1725</v>
      </c>
      <c r="C3297" s="317" t="s">
        <v>1808</v>
      </c>
      <c r="D3297" s="322" t="s">
        <v>354</v>
      </c>
      <c r="E3297" s="412">
        <v>27000</v>
      </c>
      <c r="F3297" s="322">
        <v>10154346011</v>
      </c>
      <c r="G3297" s="322" t="s">
        <v>1813</v>
      </c>
      <c r="H3297" s="325">
        <v>44484</v>
      </c>
      <c r="I3297" s="323" t="s">
        <v>354</v>
      </c>
      <c r="J3297" s="316"/>
    </row>
    <row r="3298" spans="1:10" s="333" customFormat="1" ht="24" x14ac:dyDescent="0.25">
      <c r="A3298" s="342" t="s">
        <v>8232</v>
      </c>
      <c r="B3298" s="317" t="s">
        <v>1725</v>
      </c>
      <c r="C3298" s="317" t="s">
        <v>1808</v>
      </c>
      <c r="D3298" s="322" t="s">
        <v>354</v>
      </c>
      <c r="E3298" s="412">
        <v>27000</v>
      </c>
      <c r="F3298" s="322">
        <v>10408239163</v>
      </c>
      <c r="G3298" s="322" t="s">
        <v>1813</v>
      </c>
      <c r="H3298" s="325">
        <v>44484</v>
      </c>
      <c r="I3298" s="323" t="s">
        <v>354</v>
      </c>
      <c r="J3298" s="316"/>
    </row>
    <row r="3299" spans="1:10" s="333" customFormat="1" ht="48" x14ac:dyDescent="0.25">
      <c r="A3299" s="342" t="s">
        <v>8231</v>
      </c>
      <c r="B3299" s="317" t="s">
        <v>1725</v>
      </c>
      <c r="C3299" s="317" t="s">
        <v>1808</v>
      </c>
      <c r="D3299" s="322" t="s">
        <v>354</v>
      </c>
      <c r="E3299" s="412">
        <v>21000</v>
      </c>
      <c r="F3299" s="322">
        <v>10451447713</v>
      </c>
      <c r="G3299" s="322" t="s">
        <v>1813</v>
      </c>
      <c r="H3299" s="325">
        <v>44487</v>
      </c>
      <c r="I3299" s="323" t="s">
        <v>354</v>
      </c>
      <c r="J3299" s="316"/>
    </row>
    <row r="3300" spans="1:10" s="333" customFormat="1" ht="36" x14ac:dyDescent="0.25">
      <c r="A3300" s="342" t="s">
        <v>8230</v>
      </c>
      <c r="B3300" s="317" t="s">
        <v>1725</v>
      </c>
      <c r="C3300" s="317" t="s">
        <v>1808</v>
      </c>
      <c r="D3300" s="322" t="s">
        <v>354</v>
      </c>
      <c r="E3300" s="412">
        <v>21000</v>
      </c>
      <c r="F3300" s="322">
        <v>10480603180</v>
      </c>
      <c r="G3300" s="322" t="s">
        <v>1813</v>
      </c>
      <c r="H3300" s="325">
        <v>44488</v>
      </c>
      <c r="I3300" s="323" t="s">
        <v>354</v>
      </c>
      <c r="J3300" s="316"/>
    </row>
    <row r="3301" spans="1:10" s="333" customFormat="1" ht="48" x14ac:dyDescent="0.25">
      <c r="A3301" s="342" t="s">
        <v>8229</v>
      </c>
      <c r="B3301" s="317" t="s">
        <v>1725</v>
      </c>
      <c r="C3301" s="317" t="s">
        <v>1808</v>
      </c>
      <c r="D3301" s="322" t="s">
        <v>354</v>
      </c>
      <c r="E3301" s="412">
        <v>21000</v>
      </c>
      <c r="F3301" s="322">
        <v>10466460490</v>
      </c>
      <c r="G3301" s="322" t="s">
        <v>1813</v>
      </c>
      <c r="H3301" s="325">
        <v>44488</v>
      </c>
      <c r="I3301" s="323" t="s">
        <v>354</v>
      </c>
      <c r="J3301" s="316"/>
    </row>
    <row r="3302" spans="1:10" s="333" customFormat="1" ht="48" x14ac:dyDescent="0.25">
      <c r="A3302" s="342" t="s">
        <v>8228</v>
      </c>
      <c r="B3302" s="317" t="s">
        <v>1725</v>
      </c>
      <c r="C3302" s="317" t="s">
        <v>1808</v>
      </c>
      <c r="D3302" s="322" t="s">
        <v>354</v>
      </c>
      <c r="E3302" s="412">
        <v>24000</v>
      </c>
      <c r="F3302" s="322">
        <v>10464975506</v>
      </c>
      <c r="G3302" s="322" t="s">
        <v>1813</v>
      </c>
      <c r="H3302" s="325">
        <v>44488</v>
      </c>
      <c r="I3302" s="323" t="s">
        <v>354</v>
      </c>
      <c r="J3302" s="316"/>
    </row>
    <row r="3303" spans="1:10" s="333" customFormat="1" ht="60" x14ac:dyDescent="0.25">
      <c r="A3303" s="342" t="s">
        <v>8227</v>
      </c>
      <c r="B3303" s="317" t="s">
        <v>1725</v>
      </c>
      <c r="C3303" s="317" t="s">
        <v>1808</v>
      </c>
      <c r="D3303" s="322" t="s">
        <v>354</v>
      </c>
      <c r="E3303" s="412">
        <v>24000</v>
      </c>
      <c r="F3303" s="322">
        <v>10449419095</v>
      </c>
      <c r="G3303" s="322" t="s">
        <v>1813</v>
      </c>
      <c r="H3303" s="325">
        <v>44488</v>
      </c>
      <c r="I3303" s="323" t="s">
        <v>354</v>
      </c>
      <c r="J3303" s="316"/>
    </row>
    <row r="3304" spans="1:10" s="333" customFormat="1" ht="60" x14ac:dyDescent="0.25">
      <c r="A3304" s="342" t="s">
        <v>8226</v>
      </c>
      <c r="B3304" s="317" t="s">
        <v>1725</v>
      </c>
      <c r="C3304" s="317" t="s">
        <v>1808</v>
      </c>
      <c r="D3304" s="322" t="s">
        <v>354</v>
      </c>
      <c r="E3304" s="412">
        <v>24000</v>
      </c>
      <c r="F3304" s="322">
        <v>10475795283</v>
      </c>
      <c r="G3304" s="322" t="s">
        <v>1813</v>
      </c>
      <c r="H3304" s="325">
        <v>44488</v>
      </c>
      <c r="I3304" s="323" t="s">
        <v>354</v>
      </c>
      <c r="J3304" s="316"/>
    </row>
    <row r="3305" spans="1:10" s="333" customFormat="1" ht="60" x14ac:dyDescent="0.25">
      <c r="A3305" s="342" t="s">
        <v>8225</v>
      </c>
      <c r="B3305" s="317" t="s">
        <v>1725</v>
      </c>
      <c r="C3305" s="317" t="s">
        <v>1808</v>
      </c>
      <c r="D3305" s="322" t="s">
        <v>354</v>
      </c>
      <c r="E3305" s="412">
        <v>30000</v>
      </c>
      <c r="F3305" s="322">
        <v>10462510859</v>
      </c>
      <c r="G3305" s="322" t="s">
        <v>1813</v>
      </c>
      <c r="H3305" s="325">
        <v>44488</v>
      </c>
      <c r="I3305" s="323" t="s">
        <v>354</v>
      </c>
      <c r="J3305" s="316"/>
    </row>
    <row r="3306" spans="1:10" s="333" customFormat="1" ht="60" x14ac:dyDescent="0.25">
      <c r="A3306" s="342" t="s">
        <v>8224</v>
      </c>
      <c r="B3306" s="317" t="s">
        <v>1851</v>
      </c>
      <c r="C3306" s="317" t="s">
        <v>1808</v>
      </c>
      <c r="D3306" s="322" t="s">
        <v>354</v>
      </c>
      <c r="E3306" s="416">
        <v>13000</v>
      </c>
      <c r="F3306" s="322">
        <v>10107277558</v>
      </c>
      <c r="G3306" s="322" t="s">
        <v>1813</v>
      </c>
      <c r="H3306" s="325">
        <v>44489</v>
      </c>
      <c r="I3306" s="323" t="s">
        <v>354</v>
      </c>
      <c r="J3306" s="316"/>
    </row>
    <row r="3307" spans="1:10" s="333" customFormat="1" ht="60" x14ac:dyDescent="0.25">
      <c r="A3307" s="342" t="s">
        <v>8223</v>
      </c>
      <c r="B3307" s="317" t="s">
        <v>1851</v>
      </c>
      <c r="C3307" s="317" t="s">
        <v>1808</v>
      </c>
      <c r="D3307" s="322" t="s">
        <v>354</v>
      </c>
      <c r="E3307" s="416">
        <v>13650</v>
      </c>
      <c r="F3307" s="322">
        <v>10079613245</v>
      </c>
      <c r="G3307" s="322" t="s">
        <v>1813</v>
      </c>
      <c r="H3307" s="325">
        <v>44489</v>
      </c>
      <c r="I3307" s="323" t="s">
        <v>354</v>
      </c>
      <c r="J3307" s="316"/>
    </row>
    <row r="3308" spans="1:10" s="333" customFormat="1" ht="60" x14ac:dyDescent="0.25">
      <c r="A3308" s="342" t="s">
        <v>8222</v>
      </c>
      <c r="B3308" s="317" t="s">
        <v>1725</v>
      </c>
      <c r="C3308" s="317" t="s">
        <v>1808</v>
      </c>
      <c r="D3308" s="322" t="s">
        <v>354</v>
      </c>
      <c r="E3308" s="412">
        <v>20000</v>
      </c>
      <c r="F3308" s="322">
        <v>10239268094</v>
      </c>
      <c r="G3308" s="322" t="s">
        <v>1813</v>
      </c>
      <c r="H3308" s="325">
        <v>44490</v>
      </c>
      <c r="I3308" s="323" t="s">
        <v>354</v>
      </c>
      <c r="J3308" s="316"/>
    </row>
    <row r="3309" spans="1:10" s="333" customFormat="1" ht="48" x14ac:dyDescent="0.25">
      <c r="A3309" s="342" t="s">
        <v>8221</v>
      </c>
      <c r="B3309" s="317" t="s">
        <v>1725</v>
      </c>
      <c r="C3309" s="317" t="s">
        <v>1808</v>
      </c>
      <c r="D3309" s="322" t="s">
        <v>354</v>
      </c>
      <c r="E3309" s="412">
        <v>22500</v>
      </c>
      <c r="F3309" s="322">
        <v>10474862823</v>
      </c>
      <c r="G3309" s="322" t="s">
        <v>1813</v>
      </c>
      <c r="H3309" s="325">
        <v>44491</v>
      </c>
      <c r="I3309" s="323" t="s">
        <v>354</v>
      </c>
      <c r="J3309" s="316"/>
    </row>
    <row r="3310" spans="1:10" s="333" customFormat="1" ht="36" x14ac:dyDescent="0.25">
      <c r="A3310" s="342" t="s">
        <v>8220</v>
      </c>
      <c r="B3310" s="317" t="s">
        <v>1725</v>
      </c>
      <c r="C3310" s="317" t="s">
        <v>1808</v>
      </c>
      <c r="D3310" s="322" t="s">
        <v>354</v>
      </c>
      <c r="E3310" s="412">
        <v>22500</v>
      </c>
      <c r="F3310" s="322">
        <v>10477251574</v>
      </c>
      <c r="G3310" s="322" t="s">
        <v>1813</v>
      </c>
      <c r="H3310" s="325">
        <v>44491</v>
      </c>
      <c r="I3310" s="323" t="s">
        <v>354</v>
      </c>
      <c r="J3310" s="316"/>
    </row>
    <row r="3311" spans="1:10" s="333" customFormat="1" ht="60" x14ac:dyDescent="0.25">
      <c r="A3311" s="342" t="s">
        <v>8219</v>
      </c>
      <c r="B3311" s="317" t="s">
        <v>1725</v>
      </c>
      <c r="C3311" s="317" t="s">
        <v>1808</v>
      </c>
      <c r="D3311" s="322" t="s">
        <v>354</v>
      </c>
      <c r="E3311" s="412">
        <v>30000</v>
      </c>
      <c r="F3311" s="322">
        <v>10069880156</v>
      </c>
      <c r="G3311" s="322" t="s">
        <v>1813</v>
      </c>
      <c r="H3311" s="325">
        <v>44491</v>
      </c>
      <c r="I3311" s="323" t="s">
        <v>354</v>
      </c>
      <c r="J3311" s="316"/>
    </row>
    <row r="3312" spans="1:10" s="333" customFormat="1" ht="24" x14ac:dyDescent="0.25">
      <c r="A3312" s="342" t="s">
        <v>8218</v>
      </c>
      <c r="B3312" s="317" t="s">
        <v>1851</v>
      </c>
      <c r="C3312" s="317" t="s">
        <v>1808</v>
      </c>
      <c r="D3312" s="322" t="s">
        <v>354</v>
      </c>
      <c r="E3312" s="416">
        <v>15288</v>
      </c>
      <c r="F3312" s="322">
        <v>10444541992</v>
      </c>
      <c r="G3312" s="322" t="s">
        <v>1813</v>
      </c>
      <c r="H3312" s="325">
        <v>44497</v>
      </c>
      <c r="I3312" s="323" t="s">
        <v>354</v>
      </c>
      <c r="J3312" s="316"/>
    </row>
    <row r="3313" spans="1:10" s="333" customFormat="1" ht="60" x14ac:dyDescent="0.25">
      <c r="A3313" s="342" t="s">
        <v>8217</v>
      </c>
      <c r="B3313" s="317" t="s">
        <v>1851</v>
      </c>
      <c r="C3313" s="317" t="s">
        <v>1808</v>
      </c>
      <c r="D3313" s="322" t="s">
        <v>354</v>
      </c>
      <c r="E3313" s="416">
        <v>32000</v>
      </c>
      <c r="F3313" s="322">
        <v>10451261776</v>
      </c>
      <c r="G3313" s="322" t="s">
        <v>1813</v>
      </c>
      <c r="H3313" s="325">
        <v>44497</v>
      </c>
      <c r="I3313" s="323" t="s">
        <v>354</v>
      </c>
      <c r="J3313" s="316"/>
    </row>
    <row r="3314" spans="1:10" s="333" customFormat="1" ht="60" x14ac:dyDescent="0.25">
      <c r="A3314" s="342" t="s">
        <v>8216</v>
      </c>
      <c r="B3314" s="317" t="s">
        <v>1851</v>
      </c>
      <c r="C3314" s="317" t="s">
        <v>1808</v>
      </c>
      <c r="D3314" s="322" t="s">
        <v>354</v>
      </c>
      <c r="E3314" s="416">
        <v>15288</v>
      </c>
      <c r="F3314" s="322">
        <v>10454002666</v>
      </c>
      <c r="G3314" s="322" t="s">
        <v>1813</v>
      </c>
      <c r="H3314" s="325">
        <v>44504</v>
      </c>
      <c r="I3314" s="323" t="s">
        <v>354</v>
      </c>
      <c r="J3314" s="316"/>
    </row>
    <row r="3315" spans="1:10" s="333" customFormat="1" ht="24" x14ac:dyDescent="0.25">
      <c r="A3315" s="342" t="s">
        <v>8215</v>
      </c>
      <c r="B3315" s="317" t="s">
        <v>1534</v>
      </c>
      <c r="C3315" s="317" t="s">
        <v>1808</v>
      </c>
      <c r="D3315" s="322" t="s">
        <v>354</v>
      </c>
      <c r="E3315" s="412">
        <v>54016.94</v>
      </c>
      <c r="F3315" s="322">
        <v>20520731203</v>
      </c>
      <c r="G3315" s="322" t="s">
        <v>1813</v>
      </c>
      <c r="H3315" s="325">
        <v>44508</v>
      </c>
      <c r="I3315" s="323" t="s">
        <v>354</v>
      </c>
      <c r="J3315" s="316"/>
    </row>
    <row r="3316" spans="1:10" s="333" customFormat="1" ht="60" x14ac:dyDescent="0.25">
      <c r="A3316" s="342" t="s">
        <v>8214</v>
      </c>
      <c r="B3316" s="317" t="s">
        <v>1851</v>
      </c>
      <c r="C3316" s="317" t="s">
        <v>1808</v>
      </c>
      <c r="D3316" s="322" t="s">
        <v>354</v>
      </c>
      <c r="E3316" s="416">
        <v>22000</v>
      </c>
      <c r="F3316" s="322">
        <v>10440566117</v>
      </c>
      <c r="G3316" s="322" t="s">
        <v>1813</v>
      </c>
      <c r="H3316" s="325">
        <v>44509</v>
      </c>
      <c r="I3316" s="323" t="s">
        <v>354</v>
      </c>
      <c r="J3316" s="316"/>
    </row>
    <row r="3317" spans="1:10" s="333" customFormat="1" ht="24" x14ac:dyDescent="0.25">
      <c r="A3317" s="342" t="s">
        <v>8213</v>
      </c>
      <c r="B3317" s="317" t="s">
        <v>1725</v>
      </c>
      <c r="C3317" s="317" t="s">
        <v>1820</v>
      </c>
      <c r="D3317" s="322" t="s">
        <v>354</v>
      </c>
      <c r="E3317" s="412">
        <v>34043</v>
      </c>
      <c r="F3317" s="322">
        <v>20522776123</v>
      </c>
      <c r="G3317" s="322" t="s">
        <v>1813</v>
      </c>
      <c r="H3317" s="325">
        <v>44512</v>
      </c>
      <c r="I3317" s="323" t="s">
        <v>354</v>
      </c>
      <c r="J3317" s="316"/>
    </row>
    <row r="3318" spans="1:10" s="333" customFormat="1" x14ac:dyDescent="0.25">
      <c r="A3318" s="342" t="s">
        <v>8212</v>
      </c>
      <c r="B3318" s="317" t="s">
        <v>1844</v>
      </c>
      <c r="C3318" s="317" t="s">
        <v>1820</v>
      </c>
      <c r="D3318" s="322" t="s">
        <v>354</v>
      </c>
      <c r="E3318" s="412">
        <v>41857.380000000005</v>
      </c>
      <c r="F3318" s="322">
        <v>20536630954</v>
      </c>
      <c r="G3318" s="322" t="s">
        <v>1813</v>
      </c>
      <c r="H3318" s="325">
        <v>44516</v>
      </c>
      <c r="I3318" s="323" t="s">
        <v>354</v>
      </c>
      <c r="J3318" s="316"/>
    </row>
    <row r="3319" spans="1:10" s="333" customFormat="1" ht="60" x14ac:dyDescent="0.25">
      <c r="A3319" s="342" t="s">
        <v>8211</v>
      </c>
      <c r="B3319" s="317" t="s">
        <v>1725</v>
      </c>
      <c r="C3319" s="317" t="s">
        <v>1808</v>
      </c>
      <c r="D3319" s="322" t="s">
        <v>354</v>
      </c>
      <c r="E3319" s="412">
        <v>18990</v>
      </c>
      <c r="F3319" s="322">
        <v>20606588861</v>
      </c>
      <c r="G3319" s="322" t="s">
        <v>1813</v>
      </c>
      <c r="H3319" s="325">
        <v>44523</v>
      </c>
      <c r="I3319" s="323" t="s">
        <v>354</v>
      </c>
      <c r="J3319" s="316"/>
    </row>
    <row r="3320" spans="1:10" s="333" customFormat="1" ht="24" x14ac:dyDescent="0.25">
      <c r="A3320" s="342" t="s">
        <v>8210</v>
      </c>
      <c r="B3320" s="317" t="s">
        <v>1725</v>
      </c>
      <c r="C3320" s="317" t="s">
        <v>1820</v>
      </c>
      <c r="D3320" s="322" t="s">
        <v>354</v>
      </c>
      <c r="E3320" s="412">
        <v>31588.46</v>
      </c>
      <c r="F3320" s="322">
        <v>20506102333</v>
      </c>
      <c r="G3320" s="322" t="s">
        <v>1813</v>
      </c>
      <c r="H3320" s="325">
        <v>44524</v>
      </c>
      <c r="I3320" s="323" t="s">
        <v>354</v>
      </c>
      <c r="J3320" s="316"/>
    </row>
    <row r="3321" spans="1:10" s="333" customFormat="1" ht="24" x14ac:dyDescent="0.25">
      <c r="A3321" s="342" t="s">
        <v>8209</v>
      </c>
      <c r="B3321" s="317" t="s">
        <v>1844</v>
      </c>
      <c r="C3321" s="317" t="s">
        <v>1820</v>
      </c>
      <c r="D3321" s="322" t="s">
        <v>354</v>
      </c>
      <c r="E3321" s="412">
        <v>71471.47</v>
      </c>
      <c r="F3321" s="322">
        <v>20513909030</v>
      </c>
      <c r="G3321" s="322" t="s">
        <v>1813</v>
      </c>
      <c r="H3321" s="325">
        <v>44524</v>
      </c>
      <c r="I3321" s="323" t="s">
        <v>354</v>
      </c>
      <c r="J3321" s="316"/>
    </row>
    <row r="3322" spans="1:10" s="333" customFormat="1" ht="24" x14ac:dyDescent="0.25">
      <c r="A3322" s="342" t="s">
        <v>8208</v>
      </c>
      <c r="B3322" s="317" t="s">
        <v>1725</v>
      </c>
      <c r="C3322" s="317" t="s">
        <v>1808</v>
      </c>
      <c r="D3322" s="322" t="s">
        <v>354</v>
      </c>
      <c r="E3322" s="412">
        <v>19296.93</v>
      </c>
      <c r="F3322" s="322">
        <v>20341841357</v>
      </c>
      <c r="G3322" s="322" t="s">
        <v>1813</v>
      </c>
      <c r="H3322" s="325">
        <v>44525</v>
      </c>
      <c r="I3322" s="323" t="s">
        <v>354</v>
      </c>
      <c r="J3322" s="316"/>
    </row>
    <row r="3323" spans="1:10" s="333" customFormat="1" ht="24" x14ac:dyDescent="0.25">
      <c r="A3323" s="342" t="s">
        <v>8207</v>
      </c>
      <c r="B3323" s="317" t="s">
        <v>1725</v>
      </c>
      <c r="C3323" s="317" t="s">
        <v>1808</v>
      </c>
      <c r="D3323" s="322" t="s">
        <v>354</v>
      </c>
      <c r="E3323" s="412">
        <v>33300</v>
      </c>
      <c r="F3323" s="322">
        <v>20508845112</v>
      </c>
      <c r="G3323" s="322" t="s">
        <v>1813</v>
      </c>
      <c r="H3323" s="325">
        <v>44526</v>
      </c>
      <c r="I3323" s="323" t="s">
        <v>354</v>
      </c>
      <c r="J3323" s="316"/>
    </row>
    <row r="3324" spans="1:10" s="333" customFormat="1" ht="60" x14ac:dyDescent="0.25">
      <c r="A3324" s="342" t="s">
        <v>8206</v>
      </c>
      <c r="B3324" s="317" t="s">
        <v>1851</v>
      </c>
      <c r="C3324" s="317" t="s">
        <v>1820</v>
      </c>
      <c r="D3324" s="322" t="s">
        <v>354</v>
      </c>
      <c r="E3324" s="412">
        <v>62750</v>
      </c>
      <c r="F3324" s="322">
        <v>20556249769</v>
      </c>
      <c r="G3324" s="322" t="s">
        <v>1813</v>
      </c>
      <c r="H3324" s="325">
        <v>44526</v>
      </c>
      <c r="I3324" s="323" t="s">
        <v>354</v>
      </c>
      <c r="J3324" s="316"/>
    </row>
    <row r="3325" spans="1:10" s="333" customFormat="1" ht="24" x14ac:dyDescent="0.25">
      <c r="A3325" s="342" t="s">
        <v>8205</v>
      </c>
      <c r="B3325" s="317" t="s">
        <v>1851</v>
      </c>
      <c r="C3325" s="317" t="s">
        <v>1808</v>
      </c>
      <c r="D3325" s="322" t="s">
        <v>354</v>
      </c>
      <c r="E3325" s="416">
        <v>8372</v>
      </c>
      <c r="F3325" s="322">
        <v>15602079004</v>
      </c>
      <c r="G3325" s="322" t="s">
        <v>1813</v>
      </c>
      <c r="H3325" s="325">
        <v>44526</v>
      </c>
      <c r="I3325" s="323" t="s">
        <v>354</v>
      </c>
      <c r="J3325" s="316"/>
    </row>
    <row r="3326" spans="1:10" s="333" customFormat="1" ht="60" x14ac:dyDescent="0.25">
      <c r="A3326" s="342" t="s">
        <v>8204</v>
      </c>
      <c r="B3326" s="317" t="s">
        <v>1851</v>
      </c>
      <c r="C3326" s="317" t="s">
        <v>1808</v>
      </c>
      <c r="D3326" s="322" t="s">
        <v>354</v>
      </c>
      <c r="E3326" s="416">
        <v>2920</v>
      </c>
      <c r="F3326" s="322">
        <v>10701526983</v>
      </c>
      <c r="G3326" s="322" t="s">
        <v>1813</v>
      </c>
      <c r="H3326" s="325">
        <v>44529</v>
      </c>
      <c r="I3326" s="323" t="s">
        <v>354</v>
      </c>
      <c r="J3326" s="316"/>
    </row>
    <row r="3327" spans="1:10" s="333" customFormat="1" ht="24" x14ac:dyDescent="0.25">
      <c r="A3327" s="342" t="s">
        <v>8203</v>
      </c>
      <c r="B3327" s="317" t="s">
        <v>1725</v>
      </c>
      <c r="C3327" s="317" t="s">
        <v>1808</v>
      </c>
      <c r="D3327" s="322" t="s">
        <v>354</v>
      </c>
      <c r="E3327" s="412">
        <v>34850</v>
      </c>
      <c r="F3327" s="322">
        <v>10176404529</v>
      </c>
      <c r="G3327" s="322" t="s">
        <v>1813</v>
      </c>
      <c r="H3327" s="325">
        <v>44531</v>
      </c>
      <c r="I3327" s="323" t="s">
        <v>354</v>
      </c>
      <c r="J3327" s="316"/>
    </row>
    <row r="3328" spans="1:10" s="333" customFormat="1" ht="24" x14ac:dyDescent="0.25">
      <c r="A3328" s="342" t="s">
        <v>8202</v>
      </c>
      <c r="B3328" s="317" t="s">
        <v>1725</v>
      </c>
      <c r="C3328" s="317" t="s">
        <v>1820</v>
      </c>
      <c r="D3328" s="322" t="s">
        <v>354</v>
      </c>
      <c r="E3328" s="412">
        <v>18871.2</v>
      </c>
      <c r="F3328" s="322">
        <v>10106966023</v>
      </c>
      <c r="G3328" s="322" t="s">
        <v>1813</v>
      </c>
      <c r="H3328" s="325">
        <v>44533</v>
      </c>
      <c r="I3328" s="323" t="s">
        <v>354</v>
      </c>
      <c r="J3328" s="316"/>
    </row>
    <row r="3329" spans="1:10" s="333" customFormat="1" ht="36" x14ac:dyDescent="0.25">
      <c r="A3329" s="342" t="s">
        <v>8201</v>
      </c>
      <c r="B3329" s="317" t="s">
        <v>1725</v>
      </c>
      <c r="C3329" s="317" t="s">
        <v>1820</v>
      </c>
      <c r="D3329" s="322" t="s">
        <v>354</v>
      </c>
      <c r="E3329" s="412">
        <v>32350</v>
      </c>
      <c r="F3329" s="322" t="s">
        <v>8200</v>
      </c>
      <c r="G3329" s="322" t="s">
        <v>1813</v>
      </c>
      <c r="H3329" s="325">
        <v>44543</v>
      </c>
      <c r="I3329" s="323" t="s">
        <v>354</v>
      </c>
      <c r="J3329" s="316"/>
    </row>
    <row r="3330" spans="1:10" s="333" customFormat="1" ht="24" x14ac:dyDescent="0.25">
      <c r="A3330" s="342" t="s">
        <v>8199</v>
      </c>
      <c r="B3330" s="317" t="s">
        <v>891</v>
      </c>
      <c r="C3330" s="317" t="s">
        <v>1820</v>
      </c>
      <c r="D3330" s="322" t="s">
        <v>354</v>
      </c>
      <c r="E3330" s="412">
        <v>384120</v>
      </c>
      <c r="F3330" s="322" t="s">
        <v>8198</v>
      </c>
      <c r="G3330" s="322" t="s">
        <v>1813</v>
      </c>
      <c r="H3330" s="325">
        <v>44544</v>
      </c>
      <c r="I3330" s="323" t="s">
        <v>354</v>
      </c>
      <c r="J3330" s="316"/>
    </row>
    <row r="3331" spans="1:10" s="333" customFormat="1" ht="24" x14ac:dyDescent="0.25">
      <c r="A3331" s="342" t="s">
        <v>8197</v>
      </c>
      <c r="B3331" s="317" t="s">
        <v>1725</v>
      </c>
      <c r="C3331" s="317" t="s">
        <v>1820</v>
      </c>
      <c r="D3331" s="322" t="s">
        <v>354</v>
      </c>
      <c r="E3331" s="412">
        <v>30100</v>
      </c>
      <c r="F3331" s="322" t="s">
        <v>8196</v>
      </c>
      <c r="G3331" s="322" t="s">
        <v>1813</v>
      </c>
      <c r="H3331" s="325">
        <v>44546</v>
      </c>
      <c r="I3331" s="323" t="s">
        <v>354</v>
      </c>
      <c r="J3331" s="316"/>
    </row>
    <row r="3332" spans="1:10" s="333" customFormat="1" ht="24" x14ac:dyDescent="0.25">
      <c r="A3332" s="350" t="s">
        <v>8195</v>
      </c>
      <c r="B3332" s="317" t="s">
        <v>1725</v>
      </c>
      <c r="C3332" s="317" t="s">
        <v>1808</v>
      </c>
      <c r="D3332" s="322" t="s">
        <v>354</v>
      </c>
      <c r="E3332" s="412">
        <v>23375</v>
      </c>
      <c r="F3332" s="322" t="s">
        <v>8194</v>
      </c>
      <c r="G3332" s="322" t="s">
        <v>1813</v>
      </c>
      <c r="H3332" s="325">
        <v>44550</v>
      </c>
      <c r="I3332" s="323" t="s">
        <v>354</v>
      </c>
      <c r="J3332" s="316"/>
    </row>
    <row r="3333" spans="1:10" s="333" customFormat="1" ht="24" x14ac:dyDescent="0.25">
      <c r="A3333" s="350" t="s">
        <v>8193</v>
      </c>
      <c r="B3333" s="317" t="s">
        <v>1725</v>
      </c>
      <c r="C3333" s="317" t="s">
        <v>1820</v>
      </c>
      <c r="D3333" s="322" t="s">
        <v>354</v>
      </c>
      <c r="E3333" s="412">
        <v>26076.82</v>
      </c>
      <c r="F3333" s="322" t="s">
        <v>8192</v>
      </c>
      <c r="G3333" s="322" t="s">
        <v>1813</v>
      </c>
      <c r="H3333" s="325">
        <v>44550</v>
      </c>
      <c r="I3333" s="323" t="s">
        <v>354</v>
      </c>
      <c r="J3333" s="316"/>
    </row>
    <row r="3334" spans="1:10" s="333" customFormat="1" ht="24" x14ac:dyDescent="0.25">
      <c r="A3334" s="350" t="s">
        <v>8191</v>
      </c>
      <c r="B3334" s="317" t="s">
        <v>1725</v>
      </c>
      <c r="C3334" s="317" t="s">
        <v>1820</v>
      </c>
      <c r="D3334" s="322" t="s">
        <v>354</v>
      </c>
      <c r="E3334" s="412">
        <v>21192.799999999999</v>
      </c>
      <c r="F3334" s="322" t="s">
        <v>8190</v>
      </c>
      <c r="G3334" s="322" t="s">
        <v>1813</v>
      </c>
      <c r="H3334" s="325">
        <v>44553</v>
      </c>
      <c r="I3334" s="323" t="s">
        <v>354</v>
      </c>
      <c r="J3334" s="316"/>
    </row>
    <row r="3335" spans="1:10" s="333" customFormat="1" ht="24" x14ac:dyDescent="0.25">
      <c r="A3335" s="342" t="s">
        <v>8189</v>
      </c>
      <c r="B3335" s="317" t="s">
        <v>1725</v>
      </c>
      <c r="C3335" s="317" t="s">
        <v>1808</v>
      </c>
      <c r="D3335" s="322" t="s">
        <v>354</v>
      </c>
      <c r="E3335" s="412">
        <v>30841.5</v>
      </c>
      <c r="F3335" s="322">
        <v>20269985900</v>
      </c>
      <c r="G3335" s="322" t="s">
        <v>1813</v>
      </c>
      <c r="H3335" s="325">
        <v>44559</v>
      </c>
      <c r="I3335" s="323" t="s">
        <v>354</v>
      </c>
      <c r="J3335" s="316"/>
    </row>
    <row r="3336" spans="1:10" s="333" customFormat="1" ht="22.5" customHeight="1" x14ac:dyDescent="0.25">
      <c r="A3336" s="432" t="s">
        <v>172</v>
      </c>
      <c r="B3336" s="433"/>
      <c r="C3336" s="433"/>
      <c r="D3336" s="433"/>
      <c r="E3336" s="434">
        <f>+E3337+E5226+E5269+E5543+E6177+E6201</f>
        <v>258583639.36536402</v>
      </c>
      <c r="F3336" s="433"/>
      <c r="G3336" s="433"/>
      <c r="H3336" s="433"/>
      <c r="I3336" s="433"/>
      <c r="J3336" s="433"/>
    </row>
    <row r="3337" spans="1:10" s="333" customFormat="1" ht="29.65" customHeight="1" x14ac:dyDescent="0.25">
      <c r="A3337" s="319" t="s">
        <v>1806</v>
      </c>
      <c r="B3337" s="318"/>
      <c r="C3337" s="318"/>
      <c r="D3337" s="318"/>
      <c r="E3337" s="421">
        <f>+E3338+E3466+E3474+E3556+E3563+E3568+E3577+E3657+E3684+E3750+E3762+E3787+E3796+E3926+E3932+E4515</f>
        <v>135073520.57000002</v>
      </c>
      <c r="F3337" s="318"/>
      <c r="G3337" s="318"/>
      <c r="H3337" s="318"/>
      <c r="I3337" s="318"/>
      <c r="J3337" s="318"/>
    </row>
    <row r="3338" spans="1:10" s="333" customFormat="1" ht="21.95" customHeight="1" x14ac:dyDescent="0.25">
      <c r="A3338" s="327" t="s">
        <v>1805</v>
      </c>
      <c r="B3338" s="326"/>
      <c r="C3338" s="326"/>
      <c r="D3338" s="326"/>
      <c r="E3338" s="422">
        <f>SUM(E3339:E3465)</f>
        <v>46270081.100000001</v>
      </c>
      <c r="F3338" s="326"/>
      <c r="G3338" s="326"/>
      <c r="H3338" s="326"/>
      <c r="I3338" s="326"/>
      <c r="J3338" s="326"/>
    </row>
    <row r="3339" spans="1:10" s="333" customFormat="1" ht="45.6" customHeight="1" x14ac:dyDescent="0.25">
      <c r="A3339" s="317" t="s">
        <v>1804</v>
      </c>
      <c r="B3339" s="322" t="s">
        <v>1400</v>
      </c>
      <c r="C3339" s="322" t="s">
        <v>1025</v>
      </c>
      <c r="D3339" s="322" t="s">
        <v>8181</v>
      </c>
      <c r="E3339" s="411">
        <v>3081509.68</v>
      </c>
      <c r="F3339" s="317" t="s">
        <v>8188</v>
      </c>
      <c r="G3339" s="329"/>
      <c r="H3339" s="325">
        <v>44764</v>
      </c>
      <c r="I3339" s="316"/>
      <c r="J3339" s="322" t="s">
        <v>8141</v>
      </c>
    </row>
    <row r="3340" spans="1:10" s="333" customFormat="1" ht="34.15" customHeight="1" x14ac:dyDescent="0.25">
      <c r="A3340" s="317" t="s">
        <v>1803</v>
      </c>
      <c r="B3340" s="322" t="s">
        <v>1400</v>
      </c>
      <c r="C3340" s="322" t="s">
        <v>1025</v>
      </c>
      <c r="D3340" s="322" t="s">
        <v>8187</v>
      </c>
      <c r="E3340" s="411">
        <v>2187815.5299999998</v>
      </c>
      <c r="F3340" s="317" t="s">
        <v>8186</v>
      </c>
      <c r="G3340" s="329"/>
      <c r="H3340" s="325" t="s">
        <v>8185</v>
      </c>
      <c r="I3340" s="316"/>
      <c r="J3340" s="322" t="s">
        <v>8141</v>
      </c>
    </row>
    <row r="3341" spans="1:10" s="333" customFormat="1" ht="34.15" customHeight="1" x14ac:dyDescent="0.25">
      <c r="A3341" s="317" t="s">
        <v>1802</v>
      </c>
      <c r="B3341" s="322" t="s">
        <v>1782</v>
      </c>
      <c r="C3341" s="322" t="s">
        <v>1025</v>
      </c>
      <c r="D3341" s="322" t="s">
        <v>8181</v>
      </c>
      <c r="E3341" s="411">
        <v>54950</v>
      </c>
      <c r="F3341" s="317" t="s">
        <v>8184</v>
      </c>
      <c r="G3341" s="329"/>
      <c r="H3341" s="325">
        <v>44754</v>
      </c>
      <c r="I3341" s="316"/>
      <c r="J3341" s="322" t="s">
        <v>8182</v>
      </c>
    </row>
    <row r="3342" spans="1:10" s="333" customFormat="1" ht="34.15" customHeight="1" x14ac:dyDescent="0.25">
      <c r="A3342" s="317" t="s">
        <v>1801</v>
      </c>
      <c r="B3342" s="322" t="s">
        <v>1800</v>
      </c>
      <c r="C3342" s="322" t="s">
        <v>1025</v>
      </c>
      <c r="D3342" s="322" t="s">
        <v>8181</v>
      </c>
      <c r="E3342" s="411">
        <v>27814.29</v>
      </c>
      <c r="F3342" s="317" t="s">
        <v>8183</v>
      </c>
      <c r="G3342" s="329"/>
      <c r="H3342" s="325">
        <v>44726</v>
      </c>
      <c r="I3342" s="316"/>
      <c r="J3342" s="322" t="s">
        <v>8182</v>
      </c>
    </row>
    <row r="3343" spans="1:10" s="333" customFormat="1" ht="34.15" customHeight="1" x14ac:dyDescent="0.25">
      <c r="A3343" s="317" t="s">
        <v>1799</v>
      </c>
      <c r="B3343" s="322" t="s">
        <v>1118</v>
      </c>
      <c r="C3343" s="322" t="s">
        <v>1025</v>
      </c>
      <c r="D3343" s="322" t="s">
        <v>8181</v>
      </c>
      <c r="E3343" s="411">
        <v>79000</v>
      </c>
      <c r="F3343" s="317" t="s">
        <v>8180</v>
      </c>
      <c r="G3343" s="329"/>
      <c r="H3343" s="325">
        <v>44623</v>
      </c>
      <c r="I3343" s="316"/>
      <c r="J3343" s="322" t="s">
        <v>8141</v>
      </c>
    </row>
    <row r="3344" spans="1:10" s="333" customFormat="1" ht="34.15" customHeight="1" x14ac:dyDescent="0.25">
      <c r="A3344" s="317" t="s">
        <v>8179</v>
      </c>
      <c r="B3344" s="322" t="s">
        <v>1118</v>
      </c>
      <c r="C3344" s="322" t="s">
        <v>1025</v>
      </c>
      <c r="D3344" s="322" t="s">
        <v>8178</v>
      </c>
      <c r="E3344" s="411">
        <v>12549610.01</v>
      </c>
      <c r="F3344" s="317"/>
      <c r="G3344" s="322" t="s">
        <v>8177</v>
      </c>
      <c r="H3344" s="325"/>
      <c r="I3344" s="316"/>
      <c r="J3344" s="322" t="s">
        <v>8176</v>
      </c>
    </row>
    <row r="3345" spans="1:10" s="333" customFormat="1" ht="34.15" customHeight="1" x14ac:dyDescent="0.25">
      <c r="A3345" s="317" t="s">
        <v>8175</v>
      </c>
      <c r="B3345" s="322" t="s">
        <v>1118</v>
      </c>
      <c r="C3345" s="322" t="s">
        <v>1025</v>
      </c>
      <c r="D3345" s="322" t="s">
        <v>8174</v>
      </c>
      <c r="E3345" s="411">
        <v>1078910.1200000001</v>
      </c>
      <c r="F3345" s="317" t="s">
        <v>8173</v>
      </c>
      <c r="G3345" s="323"/>
      <c r="H3345" s="325">
        <v>44669</v>
      </c>
      <c r="I3345" s="316"/>
      <c r="J3345" s="322" t="s">
        <v>8141</v>
      </c>
    </row>
    <row r="3346" spans="1:10" s="333" customFormat="1" ht="34.15" customHeight="1" x14ac:dyDescent="0.25">
      <c r="A3346" s="317" t="s">
        <v>8172</v>
      </c>
      <c r="B3346" s="322" t="s">
        <v>1118</v>
      </c>
      <c r="C3346" s="322" t="s">
        <v>1025</v>
      </c>
      <c r="D3346" s="322" t="s">
        <v>8171</v>
      </c>
      <c r="E3346" s="411">
        <v>126000</v>
      </c>
      <c r="F3346" s="317"/>
      <c r="G3346" s="322" t="s">
        <v>8170</v>
      </c>
      <c r="H3346" s="322"/>
      <c r="I3346" s="316"/>
      <c r="J3346" s="316" t="s">
        <v>8169</v>
      </c>
    </row>
    <row r="3347" spans="1:10" s="333" customFormat="1" ht="34.15" customHeight="1" x14ac:dyDescent="0.25">
      <c r="A3347" s="317" t="s">
        <v>8168</v>
      </c>
      <c r="B3347" s="322" t="s">
        <v>1118</v>
      </c>
      <c r="C3347" s="322" t="s">
        <v>1025</v>
      </c>
      <c r="D3347" s="322" t="s">
        <v>8167</v>
      </c>
      <c r="E3347" s="411">
        <v>168000</v>
      </c>
      <c r="F3347" s="317" t="s">
        <v>8166</v>
      </c>
      <c r="G3347" s="329"/>
      <c r="H3347" s="325">
        <v>44754</v>
      </c>
      <c r="I3347" s="316"/>
      <c r="J3347" s="322" t="s">
        <v>8141</v>
      </c>
    </row>
    <row r="3348" spans="1:10" s="333" customFormat="1" ht="34.15" customHeight="1" x14ac:dyDescent="0.25">
      <c r="A3348" s="317" t="s">
        <v>1798</v>
      </c>
      <c r="B3348" s="322" t="s">
        <v>1118</v>
      </c>
      <c r="C3348" s="322" t="s">
        <v>1025</v>
      </c>
      <c r="D3348" s="322" t="s">
        <v>8165</v>
      </c>
      <c r="E3348" s="411">
        <v>88140</v>
      </c>
      <c r="F3348" s="317" t="s">
        <v>8164</v>
      </c>
      <c r="G3348" s="322"/>
      <c r="H3348" s="325">
        <v>44609</v>
      </c>
      <c r="I3348" s="316"/>
      <c r="J3348" s="322" t="s">
        <v>8141</v>
      </c>
    </row>
    <row r="3349" spans="1:10" s="333" customFormat="1" ht="34.15" customHeight="1" x14ac:dyDescent="0.25">
      <c r="A3349" s="317" t="s">
        <v>1713</v>
      </c>
      <c r="B3349" s="322" t="s">
        <v>1400</v>
      </c>
      <c r="C3349" s="322" t="s">
        <v>1025</v>
      </c>
      <c r="D3349" s="322" t="s">
        <v>8163</v>
      </c>
      <c r="E3349" s="411">
        <v>10181.719999999999</v>
      </c>
      <c r="F3349" s="317" t="s">
        <v>1689</v>
      </c>
      <c r="G3349" s="322"/>
      <c r="H3349" s="325">
        <v>44699</v>
      </c>
      <c r="I3349" s="316"/>
      <c r="J3349" s="322" t="s">
        <v>8141</v>
      </c>
    </row>
    <row r="3350" spans="1:10" s="333" customFormat="1" ht="34.15" customHeight="1" x14ac:dyDescent="0.25">
      <c r="A3350" s="317" t="s">
        <v>1711</v>
      </c>
      <c r="B3350" s="322" t="s">
        <v>1400</v>
      </c>
      <c r="C3350" s="322" t="s">
        <v>1025</v>
      </c>
      <c r="D3350" s="322" t="s">
        <v>8163</v>
      </c>
      <c r="E3350" s="411">
        <v>235718.84</v>
      </c>
      <c r="F3350" s="317" t="s">
        <v>1709</v>
      </c>
      <c r="G3350" s="322"/>
      <c r="H3350" s="325">
        <v>44708</v>
      </c>
      <c r="I3350" s="316"/>
      <c r="J3350" s="322" t="s">
        <v>8141</v>
      </c>
    </row>
    <row r="3351" spans="1:10" s="333" customFormat="1" ht="34.15" customHeight="1" x14ac:dyDescent="0.25">
      <c r="A3351" s="317" t="s">
        <v>1708</v>
      </c>
      <c r="B3351" s="322" t="s">
        <v>1400</v>
      </c>
      <c r="C3351" s="322" t="s">
        <v>1025</v>
      </c>
      <c r="D3351" s="322" t="s">
        <v>8163</v>
      </c>
      <c r="E3351" s="411">
        <v>38086.14</v>
      </c>
      <c r="F3351" s="317" t="s">
        <v>1689</v>
      </c>
      <c r="G3351" s="322"/>
      <c r="H3351" s="325">
        <v>44711</v>
      </c>
      <c r="I3351" s="316"/>
      <c r="J3351" s="322" t="s">
        <v>8141</v>
      </c>
    </row>
    <row r="3352" spans="1:10" s="333" customFormat="1" ht="34.15" customHeight="1" x14ac:dyDescent="0.25">
      <c r="A3352" s="317" t="s">
        <v>1706</v>
      </c>
      <c r="B3352" s="322" t="s">
        <v>1400</v>
      </c>
      <c r="C3352" s="322" t="s">
        <v>1025</v>
      </c>
      <c r="D3352" s="322" t="s">
        <v>8163</v>
      </c>
      <c r="E3352" s="411">
        <v>97382.3</v>
      </c>
      <c r="F3352" s="317" t="s">
        <v>1689</v>
      </c>
      <c r="G3352" s="322"/>
      <c r="H3352" s="325">
        <v>44711</v>
      </c>
      <c r="I3352" s="316"/>
      <c r="J3352" s="322" t="s">
        <v>8141</v>
      </c>
    </row>
    <row r="3353" spans="1:10" s="333" customFormat="1" ht="34.15" customHeight="1" x14ac:dyDescent="0.25">
      <c r="A3353" s="317" t="s">
        <v>1704</v>
      </c>
      <c r="B3353" s="322" t="s">
        <v>1400</v>
      </c>
      <c r="C3353" s="322" t="s">
        <v>1025</v>
      </c>
      <c r="D3353" s="322" t="s">
        <v>8163</v>
      </c>
      <c r="E3353" s="411">
        <v>13137.25</v>
      </c>
      <c r="F3353" s="317" t="s">
        <v>1689</v>
      </c>
      <c r="G3353" s="322"/>
      <c r="H3353" s="325">
        <v>44711</v>
      </c>
      <c r="I3353" s="316"/>
      <c r="J3353" s="322" t="s">
        <v>8141</v>
      </c>
    </row>
    <row r="3354" spans="1:10" s="333" customFormat="1" ht="34.15" customHeight="1" x14ac:dyDescent="0.25">
      <c r="A3354" s="317" t="s">
        <v>1797</v>
      </c>
      <c r="B3354" s="322" t="s">
        <v>1400</v>
      </c>
      <c r="C3354" s="322" t="s">
        <v>1025</v>
      </c>
      <c r="D3354" s="322" t="s">
        <v>8163</v>
      </c>
      <c r="E3354" s="411">
        <v>81674.880000000005</v>
      </c>
      <c r="F3354" s="317" t="s">
        <v>1689</v>
      </c>
      <c r="G3354" s="322"/>
      <c r="H3354" s="325">
        <v>44711</v>
      </c>
      <c r="I3354" s="316"/>
      <c r="J3354" s="322" t="s">
        <v>8141</v>
      </c>
    </row>
    <row r="3355" spans="1:10" s="333" customFormat="1" ht="34.15" customHeight="1" x14ac:dyDescent="0.25">
      <c r="A3355" s="317" t="s">
        <v>1702</v>
      </c>
      <c r="B3355" s="322" t="s">
        <v>1400</v>
      </c>
      <c r="C3355" s="322" t="s">
        <v>1025</v>
      </c>
      <c r="D3355" s="322" t="s">
        <v>8163</v>
      </c>
      <c r="E3355" s="411">
        <v>97186.18</v>
      </c>
      <c r="F3355" s="317" t="s">
        <v>1700</v>
      </c>
      <c r="G3355" s="322"/>
      <c r="H3355" s="325">
        <v>44711</v>
      </c>
      <c r="I3355" s="316"/>
      <c r="J3355" s="322" t="s">
        <v>8141</v>
      </c>
    </row>
    <row r="3356" spans="1:10" s="333" customFormat="1" ht="34.15" customHeight="1" x14ac:dyDescent="0.25">
      <c r="A3356" s="317" t="s">
        <v>1699</v>
      </c>
      <c r="B3356" s="322" t="s">
        <v>1400</v>
      </c>
      <c r="C3356" s="322" t="s">
        <v>1025</v>
      </c>
      <c r="D3356" s="322" t="s">
        <v>8163</v>
      </c>
      <c r="E3356" s="411">
        <v>1479.99</v>
      </c>
      <c r="F3356" s="317" t="s">
        <v>1697</v>
      </c>
      <c r="G3356" s="322"/>
      <c r="H3356" s="325">
        <v>44712</v>
      </c>
      <c r="I3356" s="316"/>
      <c r="J3356" s="322" t="s">
        <v>8141</v>
      </c>
    </row>
    <row r="3357" spans="1:10" s="333" customFormat="1" ht="34.15" customHeight="1" x14ac:dyDescent="0.25">
      <c r="A3357" s="317" t="s">
        <v>1696</v>
      </c>
      <c r="B3357" s="322" t="s">
        <v>1400</v>
      </c>
      <c r="C3357" s="322" t="s">
        <v>1025</v>
      </c>
      <c r="D3357" s="322" t="s">
        <v>8163</v>
      </c>
      <c r="E3357" s="411">
        <v>14963.66</v>
      </c>
      <c r="F3357" s="317" t="s">
        <v>1689</v>
      </c>
      <c r="G3357" s="322"/>
      <c r="H3357" s="325">
        <v>44713</v>
      </c>
      <c r="I3357" s="316"/>
      <c r="J3357" s="322" t="s">
        <v>8141</v>
      </c>
    </row>
    <row r="3358" spans="1:10" s="333" customFormat="1" ht="34.15" customHeight="1" x14ac:dyDescent="0.25">
      <c r="A3358" s="317" t="s">
        <v>1691</v>
      </c>
      <c r="B3358" s="322" t="s">
        <v>1400</v>
      </c>
      <c r="C3358" s="322" t="s">
        <v>1025</v>
      </c>
      <c r="D3358" s="322" t="s">
        <v>8163</v>
      </c>
      <c r="E3358" s="411">
        <v>142537.51999999999</v>
      </c>
      <c r="F3358" s="317" t="s">
        <v>1689</v>
      </c>
      <c r="G3358" s="322"/>
      <c r="H3358" s="325">
        <v>44721</v>
      </c>
      <c r="I3358" s="316"/>
      <c r="J3358" s="322" t="s">
        <v>8141</v>
      </c>
    </row>
    <row r="3359" spans="1:10" s="333" customFormat="1" ht="34.15" customHeight="1" x14ac:dyDescent="0.25">
      <c r="A3359" s="317" t="s">
        <v>1796</v>
      </c>
      <c r="B3359" s="322" t="s">
        <v>1400</v>
      </c>
      <c r="C3359" s="322" t="s">
        <v>1025</v>
      </c>
      <c r="D3359" s="322" t="s">
        <v>8163</v>
      </c>
      <c r="E3359" s="411">
        <v>53704.38</v>
      </c>
      <c r="F3359" s="316" t="s">
        <v>1692</v>
      </c>
      <c r="G3359" s="322"/>
      <c r="H3359" s="325">
        <v>44721</v>
      </c>
      <c r="I3359" s="316"/>
      <c r="J3359" s="322" t="s">
        <v>8141</v>
      </c>
    </row>
    <row r="3360" spans="1:10" s="333" customFormat="1" ht="34.15" customHeight="1" x14ac:dyDescent="0.25">
      <c r="A3360" s="317" t="s">
        <v>1795</v>
      </c>
      <c r="B3360" s="322" t="s">
        <v>1794</v>
      </c>
      <c r="C3360" s="322" t="s">
        <v>1025</v>
      </c>
      <c r="D3360" s="322" t="s">
        <v>8160</v>
      </c>
      <c r="E3360" s="411">
        <v>449070</v>
      </c>
      <c r="F3360" s="316" t="s">
        <v>8162</v>
      </c>
      <c r="G3360" s="322"/>
      <c r="H3360" s="325">
        <v>44558</v>
      </c>
      <c r="I3360" s="322"/>
      <c r="J3360" s="322" t="s">
        <v>8141</v>
      </c>
    </row>
    <row r="3361" spans="1:10" s="333" customFormat="1" ht="34.15" customHeight="1" x14ac:dyDescent="0.25">
      <c r="A3361" s="317" t="s">
        <v>1793</v>
      </c>
      <c r="B3361" s="322" t="s">
        <v>1400</v>
      </c>
      <c r="C3361" s="322" t="s">
        <v>1025</v>
      </c>
      <c r="D3361" s="322" t="s">
        <v>8160</v>
      </c>
      <c r="E3361" s="411">
        <v>395347.20000000001</v>
      </c>
      <c r="F3361" s="316" t="s">
        <v>8161</v>
      </c>
      <c r="G3361" s="329"/>
      <c r="H3361" s="325">
        <v>44558</v>
      </c>
      <c r="I3361" s="322"/>
      <c r="J3361" s="322" t="s">
        <v>8141</v>
      </c>
    </row>
    <row r="3362" spans="1:10" s="333" customFormat="1" ht="34.15" customHeight="1" x14ac:dyDescent="0.25">
      <c r="A3362" s="317" t="s">
        <v>1792</v>
      </c>
      <c r="B3362" s="322" t="s">
        <v>1782</v>
      </c>
      <c r="C3362" s="322" t="s">
        <v>1025</v>
      </c>
      <c r="D3362" s="322" t="s">
        <v>8160</v>
      </c>
      <c r="E3362" s="411">
        <v>360000</v>
      </c>
      <c r="F3362" s="316" t="s">
        <v>8159</v>
      </c>
      <c r="G3362" s="329"/>
      <c r="H3362" s="325">
        <v>44375</v>
      </c>
      <c r="I3362" s="316"/>
      <c r="J3362" s="322" t="s">
        <v>8141</v>
      </c>
    </row>
    <row r="3363" spans="1:10" s="333" customFormat="1" ht="34.15" customHeight="1" x14ac:dyDescent="0.25">
      <c r="A3363" s="317" t="s">
        <v>1791</v>
      </c>
      <c r="B3363" s="322" t="s">
        <v>1782</v>
      </c>
      <c r="C3363" s="322" t="s">
        <v>1025</v>
      </c>
      <c r="D3363" s="322" t="s">
        <v>8158</v>
      </c>
      <c r="E3363" s="411">
        <v>353325.96</v>
      </c>
      <c r="F3363" s="316" t="s">
        <v>8157</v>
      </c>
      <c r="G3363" s="329"/>
      <c r="H3363" s="325">
        <v>44676</v>
      </c>
      <c r="I3363" s="316"/>
      <c r="J3363" s="322" t="s">
        <v>8141</v>
      </c>
    </row>
    <row r="3364" spans="1:10" s="333" customFormat="1" ht="34.15" customHeight="1" x14ac:dyDescent="0.25">
      <c r="A3364" s="317" t="s">
        <v>1790</v>
      </c>
      <c r="B3364" s="322" t="s">
        <v>1782</v>
      </c>
      <c r="C3364" s="322" t="s">
        <v>1025</v>
      </c>
      <c r="D3364" s="322" t="s">
        <v>8156</v>
      </c>
      <c r="E3364" s="411">
        <v>1176000</v>
      </c>
      <c r="F3364" s="316" t="s">
        <v>8155</v>
      </c>
      <c r="G3364" s="329"/>
      <c r="H3364" s="325">
        <v>44634</v>
      </c>
      <c r="I3364" s="316"/>
      <c r="J3364" s="322" t="s">
        <v>8141</v>
      </c>
    </row>
    <row r="3365" spans="1:10" s="333" customFormat="1" ht="34.15" customHeight="1" x14ac:dyDescent="0.25">
      <c r="A3365" s="317" t="s">
        <v>1789</v>
      </c>
      <c r="B3365" s="322" t="s">
        <v>1118</v>
      </c>
      <c r="C3365" s="322" t="s">
        <v>1025</v>
      </c>
      <c r="D3365" s="322" t="s">
        <v>8154</v>
      </c>
      <c r="E3365" s="411">
        <v>190000</v>
      </c>
      <c r="F3365" s="316" t="s">
        <v>8153</v>
      </c>
      <c r="G3365" s="329"/>
      <c r="H3365" s="325">
        <v>44329</v>
      </c>
      <c r="I3365" s="316"/>
      <c r="J3365" s="322" t="s">
        <v>8141</v>
      </c>
    </row>
    <row r="3366" spans="1:10" s="333" customFormat="1" ht="34.15" customHeight="1" x14ac:dyDescent="0.25">
      <c r="A3366" s="317" t="s">
        <v>1788</v>
      </c>
      <c r="B3366" s="322" t="s">
        <v>1118</v>
      </c>
      <c r="C3366" s="322" t="s">
        <v>1025</v>
      </c>
      <c r="D3366" s="322" t="s">
        <v>8152</v>
      </c>
      <c r="E3366" s="411">
        <v>232000</v>
      </c>
      <c r="F3366" s="316" t="s">
        <v>8151</v>
      </c>
      <c r="G3366" s="329"/>
      <c r="H3366" s="325">
        <v>44483</v>
      </c>
      <c r="I3366" s="316"/>
      <c r="J3366" s="322" t="s">
        <v>8141</v>
      </c>
    </row>
    <row r="3367" spans="1:10" s="333" customFormat="1" ht="34.15" customHeight="1" x14ac:dyDescent="0.25">
      <c r="A3367" s="317" t="s">
        <v>1787</v>
      </c>
      <c r="B3367" s="322" t="s">
        <v>1118</v>
      </c>
      <c r="C3367" s="322" t="s">
        <v>1025</v>
      </c>
      <c r="D3367" s="322" t="s">
        <v>8150</v>
      </c>
      <c r="E3367" s="411">
        <v>66576</v>
      </c>
      <c r="F3367" s="316" t="s">
        <v>8149</v>
      </c>
      <c r="G3367" s="329"/>
      <c r="H3367" s="325">
        <v>44475</v>
      </c>
      <c r="I3367" s="316"/>
      <c r="J3367" s="322" t="s">
        <v>8141</v>
      </c>
    </row>
    <row r="3368" spans="1:10" s="333" customFormat="1" ht="34.15" customHeight="1" x14ac:dyDescent="0.25">
      <c r="A3368" s="317" t="s">
        <v>1785</v>
      </c>
      <c r="B3368" s="322" t="s">
        <v>1400</v>
      </c>
      <c r="C3368" s="322" t="s">
        <v>1025</v>
      </c>
      <c r="D3368" s="322" t="s">
        <v>8145</v>
      </c>
      <c r="E3368" s="411">
        <v>2723826.6</v>
      </c>
      <c r="F3368" s="316" t="s">
        <v>8148</v>
      </c>
      <c r="G3368" s="322"/>
      <c r="H3368" s="325">
        <v>44279</v>
      </c>
      <c r="I3368" s="316"/>
      <c r="J3368" s="322" t="s">
        <v>8141</v>
      </c>
    </row>
    <row r="3369" spans="1:10" s="333" customFormat="1" ht="34.15" customHeight="1" x14ac:dyDescent="0.25">
      <c r="A3369" s="317" t="s">
        <v>1784</v>
      </c>
      <c r="B3369" s="322" t="s">
        <v>1400</v>
      </c>
      <c r="C3369" s="322" t="s">
        <v>1025</v>
      </c>
      <c r="D3369" s="322" t="s">
        <v>8147</v>
      </c>
      <c r="E3369" s="411">
        <v>507696</v>
      </c>
      <c r="F3369" s="316" t="s">
        <v>8146</v>
      </c>
      <c r="G3369" s="322"/>
      <c r="H3369" s="325">
        <v>44313</v>
      </c>
      <c r="I3369" s="316"/>
      <c r="J3369" s="322" t="s">
        <v>8141</v>
      </c>
    </row>
    <row r="3370" spans="1:10" s="333" customFormat="1" ht="34.15" customHeight="1" x14ac:dyDescent="0.25">
      <c r="A3370" s="317" t="s">
        <v>1783</v>
      </c>
      <c r="B3370" s="322" t="s">
        <v>1782</v>
      </c>
      <c r="C3370" s="322" t="s">
        <v>1025</v>
      </c>
      <c r="D3370" s="322" t="s">
        <v>8145</v>
      </c>
      <c r="E3370" s="411">
        <v>108992.6</v>
      </c>
      <c r="F3370" s="316" t="s">
        <v>8144</v>
      </c>
      <c r="G3370" s="322"/>
      <c r="H3370" s="325">
        <v>44071</v>
      </c>
      <c r="I3370" s="316"/>
      <c r="J3370" s="322" t="s">
        <v>8141</v>
      </c>
    </row>
    <row r="3371" spans="1:10" s="333" customFormat="1" ht="34.15" customHeight="1" x14ac:dyDescent="0.25">
      <c r="A3371" s="317" t="s">
        <v>1780</v>
      </c>
      <c r="B3371" s="322" t="s">
        <v>1400</v>
      </c>
      <c r="C3371" s="322" t="s">
        <v>1025</v>
      </c>
      <c r="D3371" s="322" t="s">
        <v>8143</v>
      </c>
      <c r="E3371" s="411">
        <v>9239675.5199999996</v>
      </c>
      <c r="F3371" s="316" t="s">
        <v>8142</v>
      </c>
      <c r="G3371" s="322"/>
      <c r="H3371" s="325">
        <v>44337</v>
      </c>
      <c r="I3371" s="316"/>
      <c r="J3371" s="322" t="s">
        <v>8141</v>
      </c>
    </row>
    <row r="3372" spans="1:10" s="333" customFormat="1" ht="34.15" customHeight="1" x14ac:dyDescent="0.25">
      <c r="A3372" s="317" t="s">
        <v>1749</v>
      </c>
      <c r="B3372" s="322" t="s">
        <v>1725</v>
      </c>
      <c r="C3372" s="322" t="s">
        <v>1025</v>
      </c>
      <c r="D3372" s="322" t="s">
        <v>8028</v>
      </c>
      <c r="E3372" s="411">
        <v>45000</v>
      </c>
      <c r="F3372" s="316" t="s">
        <v>8027</v>
      </c>
      <c r="G3372" s="322"/>
      <c r="H3372" s="325">
        <v>44574</v>
      </c>
      <c r="I3372" s="316"/>
      <c r="J3372" s="322" t="s">
        <v>8141</v>
      </c>
    </row>
    <row r="3373" spans="1:10" s="333" customFormat="1" ht="34.15" customHeight="1" x14ac:dyDescent="0.25">
      <c r="A3373" s="317" t="s">
        <v>1778</v>
      </c>
      <c r="B3373" s="322" t="s">
        <v>1725</v>
      </c>
      <c r="C3373" s="322" t="s">
        <v>7765</v>
      </c>
      <c r="D3373" s="322" t="s">
        <v>8140</v>
      </c>
      <c r="E3373" s="411">
        <v>18000</v>
      </c>
      <c r="F3373" s="316" t="s">
        <v>8139</v>
      </c>
      <c r="G3373" s="322"/>
      <c r="H3373" s="325">
        <v>44575</v>
      </c>
      <c r="I3373" s="316"/>
      <c r="J3373" s="322"/>
    </row>
    <row r="3374" spans="1:10" s="333" customFormat="1" ht="34.15" customHeight="1" x14ac:dyDescent="0.25">
      <c r="A3374" s="317" t="s">
        <v>1777</v>
      </c>
      <c r="B3374" s="322" t="s">
        <v>1725</v>
      </c>
      <c r="C3374" s="322" t="s">
        <v>7765</v>
      </c>
      <c r="D3374" s="322" t="s">
        <v>8138</v>
      </c>
      <c r="E3374" s="411">
        <v>18000</v>
      </c>
      <c r="F3374" s="316" t="s">
        <v>8137</v>
      </c>
      <c r="G3374" s="322"/>
      <c r="H3374" s="325">
        <v>44726</v>
      </c>
      <c r="I3374" s="316"/>
      <c r="J3374" s="322"/>
    </row>
    <row r="3375" spans="1:10" s="333" customFormat="1" ht="34.15" customHeight="1" x14ac:dyDescent="0.25">
      <c r="A3375" s="317" t="s">
        <v>1321</v>
      </c>
      <c r="B3375" s="322" t="s">
        <v>1725</v>
      </c>
      <c r="C3375" s="322" t="s">
        <v>7765</v>
      </c>
      <c r="D3375" s="322" t="s">
        <v>8136</v>
      </c>
      <c r="E3375" s="411">
        <v>19031.82</v>
      </c>
      <c r="F3375" s="316" t="s">
        <v>8135</v>
      </c>
      <c r="G3375" s="322"/>
      <c r="H3375" s="325">
        <v>44656</v>
      </c>
      <c r="I3375" s="316"/>
      <c r="J3375" s="322"/>
    </row>
    <row r="3376" spans="1:10" s="333" customFormat="1" ht="34.15" customHeight="1" x14ac:dyDescent="0.25">
      <c r="A3376" s="317" t="s">
        <v>1748</v>
      </c>
      <c r="B3376" s="322" t="s">
        <v>1678</v>
      </c>
      <c r="C3376" s="322" t="s">
        <v>1677</v>
      </c>
      <c r="D3376" s="322" t="s">
        <v>8134</v>
      </c>
      <c r="E3376" s="411">
        <v>19141.27</v>
      </c>
      <c r="F3376" s="316" t="s">
        <v>8023</v>
      </c>
      <c r="G3376" s="322"/>
      <c r="H3376" s="325">
        <v>44582</v>
      </c>
      <c r="I3376" s="316"/>
      <c r="J3376" s="322"/>
    </row>
    <row r="3377" spans="1:10" s="333" customFormat="1" ht="34.15" customHeight="1" x14ac:dyDescent="0.25">
      <c r="A3377" s="317" t="s">
        <v>1748</v>
      </c>
      <c r="B3377" s="322" t="s">
        <v>1678</v>
      </c>
      <c r="C3377" s="322" t="s">
        <v>1677</v>
      </c>
      <c r="D3377" s="322" t="s">
        <v>8133</v>
      </c>
      <c r="E3377" s="411">
        <v>19286.919999999998</v>
      </c>
      <c r="F3377" s="316" t="s">
        <v>8023</v>
      </c>
      <c r="G3377" s="322"/>
      <c r="H3377" s="325">
        <v>44596</v>
      </c>
      <c r="I3377" s="316"/>
      <c r="J3377" s="322"/>
    </row>
    <row r="3378" spans="1:10" s="333" customFormat="1" ht="34.15" customHeight="1" x14ac:dyDescent="0.25">
      <c r="A3378" s="317" t="s">
        <v>1776</v>
      </c>
      <c r="B3378" s="322" t="s">
        <v>1725</v>
      </c>
      <c r="C3378" s="322" t="s">
        <v>7765</v>
      </c>
      <c r="D3378" s="322" t="s">
        <v>8115</v>
      </c>
      <c r="E3378" s="411">
        <v>19608</v>
      </c>
      <c r="F3378" s="316" t="s">
        <v>8114</v>
      </c>
      <c r="G3378" s="322"/>
      <c r="H3378" s="325">
        <v>44578</v>
      </c>
      <c r="I3378" s="316"/>
      <c r="J3378" s="322"/>
    </row>
    <row r="3379" spans="1:10" s="333" customFormat="1" ht="34.15" customHeight="1" x14ac:dyDescent="0.25">
      <c r="A3379" s="317" t="s">
        <v>1775</v>
      </c>
      <c r="B3379" s="322" t="s">
        <v>1725</v>
      </c>
      <c r="C3379" s="322" t="s">
        <v>7765</v>
      </c>
      <c r="D3379" s="322" t="s">
        <v>8132</v>
      </c>
      <c r="E3379" s="411">
        <v>19640</v>
      </c>
      <c r="F3379" s="316" t="s">
        <v>8131</v>
      </c>
      <c r="G3379" s="322"/>
      <c r="H3379" s="325">
        <v>44740</v>
      </c>
      <c r="I3379" s="316"/>
      <c r="J3379" s="322"/>
    </row>
    <row r="3380" spans="1:10" s="333" customFormat="1" ht="34.15" customHeight="1" x14ac:dyDescent="0.25">
      <c r="A3380" s="317" t="s">
        <v>1748</v>
      </c>
      <c r="B3380" s="322" t="s">
        <v>1678</v>
      </c>
      <c r="C3380" s="322" t="s">
        <v>1677</v>
      </c>
      <c r="D3380" s="322" t="s">
        <v>8130</v>
      </c>
      <c r="E3380" s="411">
        <v>19881.53</v>
      </c>
      <c r="F3380" s="316" t="s">
        <v>8023</v>
      </c>
      <c r="G3380" s="322"/>
      <c r="H3380" s="325">
        <v>44781</v>
      </c>
      <c r="I3380" s="316"/>
      <c r="J3380" s="322"/>
    </row>
    <row r="3381" spans="1:10" s="333" customFormat="1" ht="34.15" customHeight="1" x14ac:dyDescent="0.25">
      <c r="A3381" s="317" t="s">
        <v>1774</v>
      </c>
      <c r="B3381" s="322" t="s">
        <v>1725</v>
      </c>
      <c r="C3381" s="322" t="s">
        <v>7765</v>
      </c>
      <c r="D3381" s="322" t="s">
        <v>8129</v>
      </c>
      <c r="E3381" s="411">
        <v>20260</v>
      </c>
      <c r="F3381" s="316" t="s">
        <v>8128</v>
      </c>
      <c r="G3381" s="322"/>
      <c r="H3381" s="325">
        <v>44672</v>
      </c>
      <c r="I3381" s="316"/>
      <c r="J3381" s="322"/>
    </row>
    <row r="3382" spans="1:10" s="333" customFormat="1" ht="34.15" customHeight="1" x14ac:dyDescent="0.25">
      <c r="A3382" s="317" t="s">
        <v>1767</v>
      </c>
      <c r="B3382" s="322" t="s">
        <v>1725</v>
      </c>
      <c r="C3382" s="322" t="s">
        <v>7765</v>
      </c>
      <c r="D3382" s="322" t="s">
        <v>8127</v>
      </c>
      <c r="E3382" s="411">
        <v>20350</v>
      </c>
      <c r="F3382" s="316" t="s">
        <v>8126</v>
      </c>
      <c r="G3382" s="322"/>
      <c r="H3382" s="325">
        <v>44587</v>
      </c>
      <c r="I3382" s="316"/>
      <c r="J3382" s="322"/>
    </row>
    <row r="3383" spans="1:10" s="333" customFormat="1" ht="34.15" customHeight="1" x14ac:dyDescent="0.25">
      <c r="A3383" s="317" t="s">
        <v>1773</v>
      </c>
      <c r="B3383" s="322" t="s">
        <v>1725</v>
      </c>
      <c r="C3383" s="322" t="s">
        <v>7765</v>
      </c>
      <c r="D3383" s="322" t="s">
        <v>8125</v>
      </c>
      <c r="E3383" s="411">
        <v>21000</v>
      </c>
      <c r="F3383" s="316" t="s">
        <v>8094</v>
      </c>
      <c r="G3383" s="322"/>
      <c r="H3383" s="325">
        <v>44651</v>
      </c>
      <c r="I3383" s="316"/>
      <c r="J3383" s="322"/>
    </row>
    <row r="3384" spans="1:10" s="333" customFormat="1" ht="34.15" customHeight="1" x14ac:dyDescent="0.25">
      <c r="A3384" s="317" t="s">
        <v>1772</v>
      </c>
      <c r="B3384" s="322" t="s">
        <v>1725</v>
      </c>
      <c r="C3384" s="322" t="s">
        <v>7765</v>
      </c>
      <c r="D3384" s="322" t="s">
        <v>8124</v>
      </c>
      <c r="E3384" s="411">
        <v>21034</v>
      </c>
      <c r="F3384" s="316" t="s">
        <v>8123</v>
      </c>
      <c r="G3384" s="322"/>
      <c r="H3384" s="325">
        <v>44594</v>
      </c>
      <c r="I3384" s="316"/>
      <c r="J3384" s="322"/>
    </row>
    <row r="3385" spans="1:10" s="333" customFormat="1" ht="34.15" customHeight="1" x14ac:dyDescent="0.25">
      <c r="A3385" s="317" t="s">
        <v>1771</v>
      </c>
      <c r="B3385" s="322" t="s">
        <v>1725</v>
      </c>
      <c r="C3385" s="322" t="s">
        <v>7765</v>
      </c>
      <c r="D3385" s="322" t="s">
        <v>8122</v>
      </c>
      <c r="E3385" s="411">
        <v>21466.7</v>
      </c>
      <c r="F3385" s="316" t="s">
        <v>8121</v>
      </c>
      <c r="G3385" s="322"/>
      <c r="H3385" s="325">
        <v>44630</v>
      </c>
      <c r="I3385" s="316"/>
      <c r="J3385" s="322"/>
    </row>
    <row r="3386" spans="1:10" s="333" customFormat="1" ht="34.15" customHeight="1" x14ac:dyDescent="0.25">
      <c r="A3386" s="317" t="s">
        <v>1748</v>
      </c>
      <c r="B3386" s="322" t="s">
        <v>1678</v>
      </c>
      <c r="C3386" s="322" t="s">
        <v>1677</v>
      </c>
      <c r="D3386" s="322" t="s">
        <v>8120</v>
      </c>
      <c r="E3386" s="411">
        <v>21678.02</v>
      </c>
      <c r="F3386" s="316" t="s">
        <v>8023</v>
      </c>
      <c r="G3386" s="322"/>
      <c r="H3386" s="325">
        <v>44739</v>
      </c>
      <c r="I3386" s="316"/>
      <c r="J3386" s="322"/>
    </row>
    <row r="3387" spans="1:10" s="333" customFormat="1" ht="34.15" customHeight="1" x14ac:dyDescent="0.25">
      <c r="A3387" s="317" t="s">
        <v>1748</v>
      </c>
      <c r="B3387" s="322" t="s">
        <v>1678</v>
      </c>
      <c r="C3387" s="322" t="s">
        <v>1677</v>
      </c>
      <c r="D3387" s="322" t="s">
        <v>8119</v>
      </c>
      <c r="E3387" s="411">
        <v>22265.72</v>
      </c>
      <c r="F3387" s="316" t="s">
        <v>8023</v>
      </c>
      <c r="G3387" s="322"/>
      <c r="H3387" s="325">
        <v>44614</v>
      </c>
      <c r="I3387" s="316"/>
      <c r="J3387" s="322"/>
    </row>
    <row r="3388" spans="1:10" s="333" customFormat="1" ht="34.15" customHeight="1" x14ac:dyDescent="0.25">
      <c r="A3388" s="317" t="s">
        <v>8118</v>
      </c>
      <c r="B3388" s="322" t="s">
        <v>1725</v>
      </c>
      <c r="C3388" s="322" t="s">
        <v>7765</v>
      </c>
      <c r="D3388" s="322" t="s">
        <v>8117</v>
      </c>
      <c r="E3388" s="411">
        <v>22848</v>
      </c>
      <c r="F3388" s="316" t="s">
        <v>8116</v>
      </c>
      <c r="G3388" s="322"/>
      <c r="H3388" s="325">
        <v>44589</v>
      </c>
      <c r="I3388" s="316"/>
      <c r="J3388" s="322"/>
    </row>
    <row r="3389" spans="1:10" s="333" customFormat="1" ht="34.15" customHeight="1" x14ac:dyDescent="0.25">
      <c r="A3389" s="317" t="s">
        <v>1770</v>
      </c>
      <c r="B3389" s="322" t="s">
        <v>1725</v>
      </c>
      <c r="C3389" s="322" t="s">
        <v>7765</v>
      </c>
      <c r="D3389" s="322" t="s">
        <v>8115</v>
      </c>
      <c r="E3389" s="411">
        <v>23000</v>
      </c>
      <c r="F3389" s="316" t="s">
        <v>8114</v>
      </c>
      <c r="G3389" s="322"/>
      <c r="H3389" s="325">
        <v>44578</v>
      </c>
      <c r="I3389" s="316"/>
      <c r="J3389" s="322"/>
    </row>
    <row r="3390" spans="1:10" s="333" customFormat="1" ht="34.15" customHeight="1" x14ac:dyDescent="0.25">
      <c r="A3390" s="317" t="s">
        <v>1767</v>
      </c>
      <c r="B3390" s="322" t="s">
        <v>1725</v>
      </c>
      <c r="C3390" s="322" t="s">
        <v>7765</v>
      </c>
      <c r="D3390" s="322" t="s">
        <v>8113</v>
      </c>
      <c r="E3390" s="411">
        <v>23128</v>
      </c>
      <c r="F3390" s="316" t="s">
        <v>8112</v>
      </c>
      <c r="G3390" s="322"/>
      <c r="H3390" s="325">
        <v>44587</v>
      </c>
      <c r="I3390" s="316"/>
      <c r="J3390" s="322"/>
    </row>
    <row r="3391" spans="1:10" s="333" customFormat="1" ht="34.15" customHeight="1" x14ac:dyDescent="0.25">
      <c r="A3391" s="317" t="s">
        <v>1321</v>
      </c>
      <c r="B3391" s="322" t="s">
        <v>1725</v>
      </c>
      <c r="C3391" s="322" t="s">
        <v>7765</v>
      </c>
      <c r="D3391" s="322" t="s">
        <v>8111</v>
      </c>
      <c r="E3391" s="411">
        <v>23333.34</v>
      </c>
      <c r="F3391" s="316" t="s">
        <v>8041</v>
      </c>
      <c r="G3391" s="322"/>
      <c r="H3391" s="325">
        <v>44585</v>
      </c>
      <c r="I3391" s="316"/>
      <c r="J3391" s="322"/>
    </row>
    <row r="3392" spans="1:10" s="333" customFormat="1" ht="34.15" customHeight="1" x14ac:dyDescent="0.25">
      <c r="A3392" s="317" t="s">
        <v>8110</v>
      </c>
      <c r="B3392" s="322" t="s">
        <v>1725</v>
      </c>
      <c r="C3392" s="322" t="s">
        <v>7765</v>
      </c>
      <c r="D3392" s="322" t="s">
        <v>8109</v>
      </c>
      <c r="E3392" s="411">
        <v>23511.599999999999</v>
      </c>
      <c r="F3392" s="316" t="s">
        <v>8108</v>
      </c>
      <c r="G3392" s="322"/>
      <c r="H3392" s="325">
        <v>44589</v>
      </c>
      <c r="I3392" s="316"/>
      <c r="J3392" s="322"/>
    </row>
    <row r="3393" spans="1:10" s="333" customFormat="1" ht="34.15" customHeight="1" x14ac:dyDescent="0.25">
      <c r="A3393" s="317" t="s">
        <v>8107</v>
      </c>
      <c r="B3393" s="322" t="s">
        <v>1725</v>
      </c>
      <c r="C3393" s="322" t="s">
        <v>7765</v>
      </c>
      <c r="D3393" s="322" t="s">
        <v>8106</v>
      </c>
      <c r="E3393" s="411">
        <v>24734.11</v>
      </c>
      <c r="F3393" s="316" t="s">
        <v>8105</v>
      </c>
      <c r="G3393" s="322"/>
      <c r="H3393" s="325">
        <v>44589</v>
      </c>
      <c r="I3393" s="316"/>
      <c r="J3393" s="322"/>
    </row>
    <row r="3394" spans="1:10" s="333" customFormat="1" ht="34.15" customHeight="1" x14ac:dyDescent="0.25">
      <c r="A3394" s="317" t="s">
        <v>1769</v>
      </c>
      <c r="B3394" s="322" t="s">
        <v>1725</v>
      </c>
      <c r="C3394" s="322" t="s">
        <v>7765</v>
      </c>
      <c r="D3394" s="322" t="s">
        <v>8104</v>
      </c>
      <c r="E3394" s="411">
        <v>25000</v>
      </c>
      <c r="F3394" s="316" t="s">
        <v>8103</v>
      </c>
      <c r="G3394" s="322"/>
      <c r="H3394" s="325">
        <v>44610</v>
      </c>
      <c r="I3394" s="316"/>
      <c r="J3394" s="322"/>
    </row>
    <row r="3395" spans="1:10" s="333" customFormat="1" ht="34.15" customHeight="1" x14ac:dyDescent="0.25">
      <c r="A3395" s="317" t="s">
        <v>1759</v>
      </c>
      <c r="B3395" s="322" t="s">
        <v>1725</v>
      </c>
      <c r="C3395" s="322" t="s">
        <v>7765</v>
      </c>
      <c r="D3395" s="322" t="s">
        <v>8102</v>
      </c>
      <c r="E3395" s="411">
        <v>25883.3</v>
      </c>
      <c r="F3395" s="316" t="s">
        <v>8101</v>
      </c>
      <c r="G3395" s="322"/>
      <c r="H3395" s="325">
        <v>44648</v>
      </c>
      <c r="I3395" s="316"/>
      <c r="J3395" s="322"/>
    </row>
    <row r="3396" spans="1:10" s="333" customFormat="1" ht="34.15" customHeight="1" x14ac:dyDescent="0.25">
      <c r="A3396" s="317" t="s">
        <v>1748</v>
      </c>
      <c r="B3396" s="322" t="s">
        <v>1678</v>
      </c>
      <c r="C3396" s="322" t="s">
        <v>1677</v>
      </c>
      <c r="D3396" s="322" t="s">
        <v>8100</v>
      </c>
      <c r="E3396" s="411">
        <v>26332.43</v>
      </c>
      <c r="F3396" s="316" t="s">
        <v>8023</v>
      </c>
      <c r="G3396" s="322"/>
      <c r="H3396" s="325">
        <v>44699</v>
      </c>
      <c r="I3396" s="316"/>
      <c r="J3396" s="322"/>
    </row>
    <row r="3397" spans="1:10" s="333" customFormat="1" ht="34.15" customHeight="1" x14ac:dyDescent="0.25">
      <c r="A3397" s="317" t="s">
        <v>1321</v>
      </c>
      <c r="B3397" s="322" t="s">
        <v>1725</v>
      </c>
      <c r="C3397" s="322" t="s">
        <v>7765</v>
      </c>
      <c r="D3397" s="322" t="s">
        <v>8099</v>
      </c>
      <c r="E3397" s="411">
        <v>26390.7</v>
      </c>
      <c r="F3397" s="316" t="s">
        <v>8098</v>
      </c>
      <c r="G3397" s="322"/>
      <c r="H3397" s="325">
        <v>44585</v>
      </c>
      <c r="I3397" s="316"/>
      <c r="J3397" s="322"/>
    </row>
    <row r="3398" spans="1:10" s="333" customFormat="1" ht="34.15" customHeight="1" x14ac:dyDescent="0.25">
      <c r="A3398" s="317" t="s">
        <v>1767</v>
      </c>
      <c r="B3398" s="322" t="s">
        <v>1725</v>
      </c>
      <c r="C3398" s="322" t="s">
        <v>7765</v>
      </c>
      <c r="D3398" s="322" t="s">
        <v>8097</v>
      </c>
      <c r="E3398" s="411">
        <v>26447</v>
      </c>
      <c r="F3398" s="316" t="s">
        <v>8096</v>
      </c>
      <c r="G3398" s="322"/>
      <c r="H3398" s="325">
        <v>44600</v>
      </c>
      <c r="I3398" s="316"/>
      <c r="J3398" s="322"/>
    </row>
    <row r="3399" spans="1:10" s="333" customFormat="1" ht="34.15" customHeight="1" x14ac:dyDescent="0.25">
      <c r="A3399" s="317" t="s">
        <v>1768</v>
      </c>
      <c r="B3399" s="322" t="s">
        <v>1725</v>
      </c>
      <c r="C3399" s="322" t="s">
        <v>7765</v>
      </c>
      <c r="D3399" s="322" t="s">
        <v>8095</v>
      </c>
      <c r="E3399" s="411">
        <v>26990</v>
      </c>
      <c r="F3399" s="316" t="s">
        <v>8094</v>
      </c>
      <c r="G3399" s="322"/>
      <c r="H3399" s="325">
        <v>44686</v>
      </c>
      <c r="I3399" s="316"/>
      <c r="J3399" s="322"/>
    </row>
    <row r="3400" spans="1:10" s="333" customFormat="1" ht="34.15" customHeight="1" x14ac:dyDescent="0.25">
      <c r="A3400" s="317" t="s">
        <v>1767</v>
      </c>
      <c r="B3400" s="322" t="s">
        <v>1725</v>
      </c>
      <c r="C3400" s="322" t="s">
        <v>7765</v>
      </c>
      <c r="D3400" s="322" t="s">
        <v>8093</v>
      </c>
      <c r="E3400" s="411">
        <v>27030</v>
      </c>
      <c r="F3400" s="316" t="s">
        <v>8092</v>
      </c>
      <c r="G3400" s="322"/>
      <c r="H3400" s="325">
        <v>44587</v>
      </c>
      <c r="I3400" s="316"/>
      <c r="J3400" s="322"/>
    </row>
    <row r="3401" spans="1:10" s="333" customFormat="1" ht="34.15" customHeight="1" x14ac:dyDescent="0.25">
      <c r="A3401" s="317" t="s">
        <v>1759</v>
      </c>
      <c r="B3401" s="322" t="s">
        <v>1725</v>
      </c>
      <c r="C3401" s="322" t="s">
        <v>7765</v>
      </c>
      <c r="D3401" s="322" t="s">
        <v>8091</v>
      </c>
      <c r="E3401" s="411">
        <v>28229.599999999999</v>
      </c>
      <c r="F3401" s="316" t="s">
        <v>8090</v>
      </c>
      <c r="G3401" s="322"/>
      <c r="H3401" s="325">
        <v>44809</v>
      </c>
      <c r="I3401" s="316"/>
      <c r="J3401" s="322"/>
    </row>
    <row r="3402" spans="1:10" s="333" customFormat="1" ht="34.15" customHeight="1" x14ac:dyDescent="0.25">
      <c r="A3402" s="317" t="s">
        <v>1748</v>
      </c>
      <c r="B3402" s="322" t="s">
        <v>1678</v>
      </c>
      <c r="C3402" s="322" t="s">
        <v>1677</v>
      </c>
      <c r="D3402" s="322" t="s">
        <v>8089</v>
      </c>
      <c r="E3402" s="411">
        <v>28393.4</v>
      </c>
      <c r="F3402" s="316" t="s">
        <v>8023</v>
      </c>
      <c r="G3402" s="322"/>
      <c r="H3402" s="325">
        <v>44743</v>
      </c>
      <c r="I3402" s="316"/>
      <c r="J3402" s="322"/>
    </row>
    <row r="3403" spans="1:10" s="333" customFormat="1" ht="34.15" customHeight="1" x14ac:dyDescent="0.25">
      <c r="A3403" s="317" t="s">
        <v>1767</v>
      </c>
      <c r="B3403" s="322" t="s">
        <v>1725</v>
      </c>
      <c r="C3403" s="322" t="s">
        <v>7765</v>
      </c>
      <c r="D3403" s="322" t="s">
        <v>8088</v>
      </c>
      <c r="E3403" s="411">
        <v>28993.8</v>
      </c>
      <c r="F3403" s="316" t="s">
        <v>8087</v>
      </c>
      <c r="G3403" s="322"/>
      <c r="H3403" s="325">
        <v>44587</v>
      </c>
      <c r="I3403" s="316"/>
      <c r="J3403" s="322"/>
    </row>
    <row r="3404" spans="1:10" s="333" customFormat="1" ht="34.15" customHeight="1" x14ac:dyDescent="0.25">
      <c r="A3404" s="317" t="s">
        <v>1767</v>
      </c>
      <c r="B3404" s="322" t="s">
        <v>1725</v>
      </c>
      <c r="C3404" s="322" t="s">
        <v>7765</v>
      </c>
      <c r="D3404" s="322" t="s">
        <v>8086</v>
      </c>
      <c r="E3404" s="411">
        <v>29750</v>
      </c>
      <c r="F3404" s="316" t="s">
        <v>8085</v>
      </c>
      <c r="G3404" s="322"/>
      <c r="H3404" s="325">
        <v>44587</v>
      </c>
      <c r="I3404" s="316"/>
      <c r="J3404" s="322"/>
    </row>
    <row r="3405" spans="1:10" s="333" customFormat="1" ht="34.15" customHeight="1" x14ac:dyDescent="0.25">
      <c r="A3405" s="317" t="s">
        <v>1766</v>
      </c>
      <c r="B3405" s="322" t="s">
        <v>1725</v>
      </c>
      <c r="C3405" s="322" t="s">
        <v>7765</v>
      </c>
      <c r="D3405" s="322" t="s">
        <v>8084</v>
      </c>
      <c r="E3405" s="411">
        <v>30000</v>
      </c>
      <c r="F3405" s="316" t="s">
        <v>8083</v>
      </c>
      <c r="G3405" s="322"/>
      <c r="H3405" s="325">
        <v>44574</v>
      </c>
      <c r="I3405" s="316"/>
      <c r="J3405" s="322"/>
    </row>
    <row r="3406" spans="1:10" s="333" customFormat="1" ht="34.15" customHeight="1" x14ac:dyDescent="0.25">
      <c r="A3406" s="317" t="s">
        <v>1765</v>
      </c>
      <c r="B3406" s="322" t="s">
        <v>1725</v>
      </c>
      <c r="C3406" s="322" t="s">
        <v>7765</v>
      </c>
      <c r="D3406" s="322" t="s">
        <v>8082</v>
      </c>
      <c r="E3406" s="411">
        <v>30000</v>
      </c>
      <c r="F3406" s="316" t="s">
        <v>8081</v>
      </c>
      <c r="G3406" s="322"/>
      <c r="H3406" s="325">
        <v>44676</v>
      </c>
      <c r="I3406" s="316"/>
      <c r="J3406" s="322"/>
    </row>
    <row r="3407" spans="1:10" s="333" customFormat="1" ht="34.15" customHeight="1" x14ac:dyDescent="0.25">
      <c r="A3407" s="317" t="s">
        <v>1764</v>
      </c>
      <c r="B3407" s="322" t="s">
        <v>1725</v>
      </c>
      <c r="C3407" s="322" t="s">
        <v>7765</v>
      </c>
      <c r="D3407" s="322" t="s">
        <v>8080</v>
      </c>
      <c r="E3407" s="411">
        <v>30000</v>
      </c>
      <c r="F3407" s="316" t="s">
        <v>8079</v>
      </c>
      <c r="G3407" s="322"/>
      <c r="H3407" s="325">
        <v>44777</v>
      </c>
      <c r="I3407" s="316"/>
      <c r="J3407" s="322"/>
    </row>
    <row r="3408" spans="1:10" s="333" customFormat="1" ht="34.15" customHeight="1" x14ac:dyDescent="0.25">
      <c r="A3408" s="317" t="s">
        <v>1748</v>
      </c>
      <c r="B3408" s="322" t="s">
        <v>1678</v>
      </c>
      <c r="C3408" s="322" t="s">
        <v>1677</v>
      </c>
      <c r="D3408" s="322" t="s">
        <v>8078</v>
      </c>
      <c r="E3408" s="411">
        <v>30303.69</v>
      </c>
      <c r="F3408" s="316" t="s">
        <v>8023</v>
      </c>
      <c r="G3408" s="322"/>
      <c r="H3408" s="325">
        <v>44671</v>
      </c>
      <c r="I3408" s="316"/>
      <c r="J3408" s="322"/>
    </row>
    <row r="3409" spans="1:10" s="333" customFormat="1" ht="34.15" customHeight="1" x14ac:dyDescent="0.25">
      <c r="A3409" s="317" t="s">
        <v>1758</v>
      </c>
      <c r="B3409" s="322" t="s">
        <v>1725</v>
      </c>
      <c r="C3409" s="322" t="s">
        <v>7765</v>
      </c>
      <c r="D3409" s="322" t="s">
        <v>8077</v>
      </c>
      <c r="E3409" s="411">
        <v>31500</v>
      </c>
      <c r="F3409" s="316" t="s">
        <v>8076</v>
      </c>
      <c r="G3409" s="322"/>
      <c r="H3409" s="325">
        <v>44720</v>
      </c>
      <c r="I3409" s="316"/>
      <c r="J3409" s="322"/>
    </row>
    <row r="3410" spans="1:10" s="333" customFormat="1" ht="34.15" customHeight="1" x14ac:dyDescent="0.25">
      <c r="A3410" s="317" t="s">
        <v>1759</v>
      </c>
      <c r="B3410" s="322" t="s">
        <v>1725</v>
      </c>
      <c r="C3410" s="322" t="s">
        <v>7765</v>
      </c>
      <c r="D3410" s="322" t="s">
        <v>8075</v>
      </c>
      <c r="E3410" s="411">
        <v>31735.47</v>
      </c>
      <c r="F3410" s="316" t="s">
        <v>8074</v>
      </c>
      <c r="G3410" s="322"/>
      <c r="H3410" s="325">
        <v>44578</v>
      </c>
      <c r="I3410" s="316"/>
      <c r="J3410" s="322"/>
    </row>
    <row r="3411" spans="1:10" s="333" customFormat="1" ht="34.15" customHeight="1" x14ac:dyDescent="0.25">
      <c r="A3411" s="317" t="s">
        <v>1763</v>
      </c>
      <c r="B3411" s="322" t="s">
        <v>1725</v>
      </c>
      <c r="C3411" s="322" t="s">
        <v>7765</v>
      </c>
      <c r="D3411" s="322" t="s">
        <v>8073</v>
      </c>
      <c r="E3411" s="411">
        <v>32000</v>
      </c>
      <c r="F3411" s="316" t="s">
        <v>8072</v>
      </c>
      <c r="G3411" s="322"/>
      <c r="H3411" s="325">
        <v>44580</v>
      </c>
      <c r="I3411" s="316"/>
      <c r="J3411" s="322"/>
    </row>
    <row r="3412" spans="1:10" s="333" customFormat="1" ht="34.15" customHeight="1" x14ac:dyDescent="0.25">
      <c r="A3412" s="317" t="s">
        <v>1682</v>
      </c>
      <c r="B3412" s="322" t="s">
        <v>1725</v>
      </c>
      <c r="C3412" s="322" t="s">
        <v>7765</v>
      </c>
      <c r="D3412" s="322" t="s">
        <v>8071</v>
      </c>
      <c r="E3412" s="411">
        <v>32079.4</v>
      </c>
      <c r="F3412" s="316" t="s">
        <v>8070</v>
      </c>
      <c r="G3412" s="322"/>
      <c r="H3412" s="325">
        <v>44573</v>
      </c>
      <c r="I3412" s="316"/>
      <c r="J3412" s="322"/>
    </row>
    <row r="3413" spans="1:10" s="333" customFormat="1" ht="34.15" customHeight="1" x14ac:dyDescent="0.25">
      <c r="A3413" s="317" t="s">
        <v>1767</v>
      </c>
      <c r="B3413" s="322" t="s">
        <v>1725</v>
      </c>
      <c r="C3413" s="322" t="s">
        <v>7765</v>
      </c>
      <c r="D3413" s="322" t="s">
        <v>8069</v>
      </c>
      <c r="E3413" s="411">
        <v>32850</v>
      </c>
      <c r="F3413" s="316" t="s">
        <v>8068</v>
      </c>
      <c r="G3413" s="322"/>
      <c r="H3413" s="325">
        <v>44662</v>
      </c>
      <c r="I3413" s="316"/>
      <c r="J3413" s="322"/>
    </row>
    <row r="3414" spans="1:10" s="333" customFormat="1" ht="34.15" customHeight="1" x14ac:dyDescent="0.25">
      <c r="A3414" s="317" t="s">
        <v>1762</v>
      </c>
      <c r="B3414" s="322" t="s">
        <v>1725</v>
      </c>
      <c r="C3414" s="322" t="s">
        <v>7765</v>
      </c>
      <c r="D3414" s="322" t="s">
        <v>8067</v>
      </c>
      <c r="E3414" s="411">
        <v>33000</v>
      </c>
      <c r="F3414" s="316" t="s">
        <v>8066</v>
      </c>
      <c r="G3414" s="322"/>
      <c r="H3414" s="325">
        <v>44673</v>
      </c>
      <c r="I3414" s="316"/>
      <c r="J3414" s="322"/>
    </row>
    <row r="3415" spans="1:10" s="333" customFormat="1" ht="34.15" customHeight="1" x14ac:dyDescent="0.25">
      <c r="A3415" s="317" t="s">
        <v>1748</v>
      </c>
      <c r="B3415" s="322" t="s">
        <v>1678</v>
      </c>
      <c r="C3415" s="322" t="s">
        <v>1677</v>
      </c>
      <c r="D3415" s="322" t="s">
        <v>8065</v>
      </c>
      <c r="E3415" s="411">
        <v>33027.89</v>
      </c>
      <c r="F3415" s="316" t="s">
        <v>8023</v>
      </c>
      <c r="G3415" s="322"/>
      <c r="H3415" s="325">
        <v>44750</v>
      </c>
      <c r="I3415" s="316"/>
      <c r="J3415" s="322"/>
    </row>
    <row r="3416" spans="1:10" s="333" customFormat="1" ht="34.15" customHeight="1" x14ac:dyDescent="0.25">
      <c r="A3416" s="317" t="s">
        <v>1748</v>
      </c>
      <c r="B3416" s="322" t="s">
        <v>1678</v>
      </c>
      <c r="C3416" s="322" t="s">
        <v>1677</v>
      </c>
      <c r="D3416" s="322" t="s">
        <v>8064</v>
      </c>
      <c r="E3416" s="411">
        <v>33441.300000000003</v>
      </c>
      <c r="F3416" s="316" t="s">
        <v>8023</v>
      </c>
      <c r="G3416" s="322"/>
      <c r="H3416" s="325">
        <v>44767</v>
      </c>
      <c r="I3416" s="316"/>
      <c r="J3416" s="322"/>
    </row>
    <row r="3417" spans="1:10" s="333" customFormat="1" ht="34.15" customHeight="1" x14ac:dyDescent="0.25">
      <c r="A3417" s="317" t="s">
        <v>1761</v>
      </c>
      <c r="B3417" s="322" t="s">
        <v>1725</v>
      </c>
      <c r="C3417" s="322" t="s">
        <v>7765</v>
      </c>
      <c r="D3417" s="322" t="s">
        <v>8063</v>
      </c>
      <c r="E3417" s="411">
        <v>33900</v>
      </c>
      <c r="F3417" s="316" t="s">
        <v>8062</v>
      </c>
      <c r="G3417" s="322"/>
      <c r="H3417" s="325">
        <v>44701</v>
      </c>
      <c r="I3417" s="316"/>
      <c r="J3417" s="322"/>
    </row>
    <row r="3418" spans="1:10" s="333" customFormat="1" ht="34.15" customHeight="1" x14ac:dyDescent="0.25">
      <c r="A3418" s="317" t="s">
        <v>1748</v>
      </c>
      <c r="B3418" s="322" t="s">
        <v>1678</v>
      </c>
      <c r="C3418" s="322" t="s">
        <v>1677</v>
      </c>
      <c r="D3418" s="322" t="s">
        <v>8061</v>
      </c>
      <c r="E3418" s="411">
        <v>33945.85</v>
      </c>
      <c r="F3418" s="316" t="s">
        <v>8023</v>
      </c>
      <c r="G3418" s="322"/>
      <c r="H3418" s="325">
        <v>44622</v>
      </c>
      <c r="I3418" s="316"/>
      <c r="J3418" s="322"/>
    </row>
    <row r="3419" spans="1:10" s="333" customFormat="1" ht="34.15" customHeight="1" x14ac:dyDescent="0.25">
      <c r="A3419" s="317" t="s">
        <v>1760</v>
      </c>
      <c r="B3419" s="322" t="s">
        <v>1725</v>
      </c>
      <c r="C3419" s="322" t="s">
        <v>7765</v>
      </c>
      <c r="D3419" s="322" t="s">
        <v>8060</v>
      </c>
      <c r="E3419" s="411">
        <v>34000</v>
      </c>
      <c r="F3419" s="316" t="s">
        <v>8059</v>
      </c>
      <c r="G3419" s="322"/>
      <c r="H3419" s="325">
        <v>44697</v>
      </c>
      <c r="I3419" s="316"/>
      <c r="J3419" s="322"/>
    </row>
    <row r="3420" spans="1:10" s="333" customFormat="1" ht="34.15" customHeight="1" x14ac:dyDescent="0.25">
      <c r="A3420" s="317" t="s">
        <v>1759</v>
      </c>
      <c r="B3420" s="322" t="s">
        <v>1725</v>
      </c>
      <c r="C3420" s="322" t="s">
        <v>7765</v>
      </c>
      <c r="D3420" s="322" t="s">
        <v>8058</v>
      </c>
      <c r="E3420" s="411">
        <v>34175</v>
      </c>
      <c r="F3420" s="316" t="s">
        <v>8057</v>
      </c>
      <c r="G3420" s="322"/>
      <c r="H3420" s="325">
        <v>44670</v>
      </c>
      <c r="I3420" s="316"/>
      <c r="J3420" s="322"/>
    </row>
    <row r="3421" spans="1:10" s="333" customFormat="1" ht="34.15" customHeight="1" x14ac:dyDescent="0.25">
      <c r="A3421" s="317" t="s">
        <v>1758</v>
      </c>
      <c r="B3421" s="322" t="s">
        <v>1725</v>
      </c>
      <c r="C3421" s="322" t="s">
        <v>7765</v>
      </c>
      <c r="D3421" s="322" t="s">
        <v>8056</v>
      </c>
      <c r="E3421" s="411">
        <v>34899.870000000003</v>
      </c>
      <c r="F3421" s="316" t="s">
        <v>8055</v>
      </c>
      <c r="G3421" s="322"/>
      <c r="H3421" s="325">
        <v>44754</v>
      </c>
      <c r="I3421" s="316"/>
      <c r="J3421" s="322"/>
    </row>
    <row r="3422" spans="1:10" s="333" customFormat="1" ht="34.15" customHeight="1" x14ac:dyDescent="0.25">
      <c r="A3422" s="317" t="s">
        <v>1757</v>
      </c>
      <c r="B3422" s="322" t="s">
        <v>1725</v>
      </c>
      <c r="C3422" s="322" t="s">
        <v>7765</v>
      </c>
      <c r="D3422" s="322" t="s">
        <v>8054</v>
      </c>
      <c r="E3422" s="411">
        <v>34950</v>
      </c>
      <c r="F3422" s="316" t="s">
        <v>8053</v>
      </c>
      <c r="G3422" s="322"/>
      <c r="H3422" s="325">
        <v>44788</v>
      </c>
      <c r="I3422" s="316"/>
      <c r="J3422" s="322"/>
    </row>
    <row r="3423" spans="1:10" s="333" customFormat="1" ht="34.15" customHeight="1" x14ac:dyDescent="0.25">
      <c r="A3423" s="317" t="s">
        <v>8052</v>
      </c>
      <c r="B3423" s="322" t="s">
        <v>1725</v>
      </c>
      <c r="C3423" s="322" t="s">
        <v>7765</v>
      </c>
      <c r="D3423" s="322" t="s">
        <v>8051</v>
      </c>
      <c r="E3423" s="411">
        <v>34999.9</v>
      </c>
      <c r="F3423" s="316" t="s">
        <v>8039</v>
      </c>
      <c r="G3423" s="322"/>
      <c r="H3423" s="325">
        <v>44761</v>
      </c>
      <c r="I3423" s="316"/>
      <c r="J3423" s="322"/>
    </row>
    <row r="3424" spans="1:10" s="333" customFormat="1" ht="34.15" customHeight="1" x14ac:dyDescent="0.25">
      <c r="A3424" s="317" t="s">
        <v>1756</v>
      </c>
      <c r="B3424" s="322" t="s">
        <v>1725</v>
      </c>
      <c r="C3424" s="322" t="s">
        <v>7765</v>
      </c>
      <c r="D3424" s="322" t="s">
        <v>8050</v>
      </c>
      <c r="E3424" s="411">
        <v>35000</v>
      </c>
      <c r="F3424" s="316" t="s">
        <v>8041</v>
      </c>
      <c r="G3424" s="322"/>
      <c r="H3424" s="325">
        <v>44809</v>
      </c>
      <c r="I3424" s="316"/>
      <c r="J3424" s="322"/>
    </row>
    <row r="3425" spans="1:10" s="333" customFormat="1" ht="34.15" customHeight="1" x14ac:dyDescent="0.25">
      <c r="A3425" s="317" t="s">
        <v>1748</v>
      </c>
      <c r="B3425" s="322" t="s">
        <v>1678</v>
      </c>
      <c r="C3425" s="322" t="s">
        <v>1677</v>
      </c>
      <c r="D3425" s="322" t="s">
        <v>8049</v>
      </c>
      <c r="E3425" s="411">
        <v>35015.449999999997</v>
      </c>
      <c r="F3425" s="316" t="s">
        <v>8023</v>
      </c>
      <c r="G3425" s="322"/>
      <c r="H3425" s="325">
        <v>44799</v>
      </c>
      <c r="I3425" s="316"/>
      <c r="J3425" s="322"/>
    </row>
    <row r="3426" spans="1:10" s="333" customFormat="1" ht="34.15" customHeight="1" x14ac:dyDescent="0.25">
      <c r="A3426" s="317" t="s">
        <v>1755</v>
      </c>
      <c r="B3426" s="322" t="s">
        <v>1725</v>
      </c>
      <c r="C3426" s="322" t="s">
        <v>7765</v>
      </c>
      <c r="D3426" s="322" t="s">
        <v>8048</v>
      </c>
      <c r="E3426" s="411">
        <v>35100</v>
      </c>
      <c r="F3426" s="316" t="s">
        <v>8047</v>
      </c>
      <c r="G3426" s="322"/>
      <c r="H3426" s="325">
        <v>44672</v>
      </c>
      <c r="I3426" s="316"/>
      <c r="J3426" s="322"/>
    </row>
    <row r="3427" spans="1:10" s="333" customFormat="1" ht="34.15" customHeight="1" x14ac:dyDescent="0.25">
      <c r="A3427" s="317" t="s">
        <v>1754</v>
      </c>
      <c r="B3427" s="322" t="s">
        <v>1725</v>
      </c>
      <c r="C3427" s="322" t="s">
        <v>7765</v>
      </c>
      <c r="D3427" s="322" t="s">
        <v>8046</v>
      </c>
      <c r="E3427" s="411">
        <v>35500</v>
      </c>
      <c r="F3427" s="316" t="s">
        <v>8045</v>
      </c>
      <c r="G3427" s="322"/>
      <c r="H3427" s="325">
        <v>44694</v>
      </c>
      <c r="I3427" s="316"/>
      <c r="J3427" s="322"/>
    </row>
    <row r="3428" spans="1:10" s="333" customFormat="1" ht="34.15" customHeight="1" x14ac:dyDescent="0.25">
      <c r="A3428" s="317" t="s">
        <v>1753</v>
      </c>
      <c r="B3428" s="322" t="s">
        <v>1725</v>
      </c>
      <c r="C3428" s="322" t="s">
        <v>7765</v>
      </c>
      <c r="D3428" s="322" t="s">
        <v>8044</v>
      </c>
      <c r="E3428" s="411">
        <v>35580</v>
      </c>
      <c r="F3428" s="316" t="s">
        <v>8043</v>
      </c>
      <c r="G3428" s="322"/>
      <c r="H3428" s="325">
        <v>44686</v>
      </c>
      <c r="I3428" s="316"/>
      <c r="J3428" s="322"/>
    </row>
    <row r="3429" spans="1:10" s="333" customFormat="1" ht="34.15" customHeight="1" x14ac:dyDescent="0.25">
      <c r="A3429" s="317" t="s">
        <v>1318</v>
      </c>
      <c r="B3429" s="322" t="s">
        <v>1725</v>
      </c>
      <c r="C3429" s="322" t="s">
        <v>7765</v>
      </c>
      <c r="D3429" s="322" t="s">
        <v>8042</v>
      </c>
      <c r="E3429" s="411">
        <v>36000</v>
      </c>
      <c r="F3429" s="316" t="s">
        <v>8041</v>
      </c>
      <c r="G3429" s="322"/>
      <c r="H3429" s="325">
        <v>44585</v>
      </c>
      <c r="I3429" s="316"/>
      <c r="J3429" s="322"/>
    </row>
    <row r="3430" spans="1:10" s="333" customFormat="1" ht="34.15" customHeight="1" x14ac:dyDescent="0.25">
      <c r="A3430" s="317" t="s">
        <v>1752</v>
      </c>
      <c r="B3430" s="322" t="s">
        <v>1725</v>
      </c>
      <c r="C3430" s="322" t="s">
        <v>7765</v>
      </c>
      <c r="D3430" s="322" t="s">
        <v>8040</v>
      </c>
      <c r="E3430" s="411">
        <v>36233.599999999999</v>
      </c>
      <c r="F3430" s="316" t="s">
        <v>8039</v>
      </c>
      <c r="G3430" s="322"/>
      <c r="H3430" s="325">
        <v>44754</v>
      </c>
      <c r="I3430" s="316"/>
      <c r="J3430" s="322"/>
    </row>
    <row r="3431" spans="1:10" s="333" customFormat="1" ht="34.15" customHeight="1" x14ac:dyDescent="0.25">
      <c r="A3431" s="317" t="s">
        <v>1748</v>
      </c>
      <c r="B3431" s="322" t="s">
        <v>1678</v>
      </c>
      <c r="C3431" s="322" t="s">
        <v>1677</v>
      </c>
      <c r="D3431" s="322" t="s">
        <v>8038</v>
      </c>
      <c r="E3431" s="411">
        <v>36406.03</v>
      </c>
      <c r="F3431" s="316" t="s">
        <v>8023</v>
      </c>
      <c r="G3431" s="322"/>
      <c r="H3431" s="325">
        <v>44701</v>
      </c>
      <c r="I3431" s="316"/>
      <c r="J3431" s="322"/>
    </row>
    <row r="3432" spans="1:10" s="333" customFormat="1" ht="34.15" customHeight="1" x14ac:dyDescent="0.25">
      <c r="A3432" s="317" t="s">
        <v>1751</v>
      </c>
      <c r="B3432" s="322" t="s">
        <v>1725</v>
      </c>
      <c r="C3432" s="322" t="s">
        <v>7765</v>
      </c>
      <c r="D3432" s="322" t="s">
        <v>8037</v>
      </c>
      <c r="E3432" s="411">
        <v>36800</v>
      </c>
      <c r="F3432" s="316" t="s">
        <v>8036</v>
      </c>
      <c r="G3432" s="322"/>
      <c r="H3432" s="325">
        <v>44769</v>
      </c>
      <c r="I3432" s="316"/>
      <c r="J3432" s="322"/>
    </row>
    <row r="3433" spans="1:10" s="333" customFormat="1" ht="34.15" customHeight="1" x14ac:dyDescent="0.25">
      <c r="A3433" s="317" t="s">
        <v>1750</v>
      </c>
      <c r="B3433" s="322" t="s">
        <v>1725</v>
      </c>
      <c r="C3433" s="322" t="s">
        <v>7765</v>
      </c>
      <c r="D3433" s="322" t="s">
        <v>8035</v>
      </c>
      <c r="E3433" s="411">
        <v>36800</v>
      </c>
      <c r="F3433" s="316" t="s">
        <v>8034</v>
      </c>
      <c r="G3433" s="322"/>
      <c r="H3433" s="325">
        <v>44769</v>
      </c>
      <c r="I3433" s="316"/>
      <c r="J3433" s="322"/>
    </row>
    <row r="3434" spans="1:10" s="333" customFormat="1" ht="34.15" customHeight="1" x14ac:dyDescent="0.25">
      <c r="A3434" s="317" t="s">
        <v>1748</v>
      </c>
      <c r="B3434" s="322" t="s">
        <v>1678</v>
      </c>
      <c r="C3434" s="322" t="s">
        <v>1677</v>
      </c>
      <c r="D3434" s="322" t="s">
        <v>8033</v>
      </c>
      <c r="E3434" s="411">
        <v>37618.379999999997</v>
      </c>
      <c r="F3434" s="316" t="s">
        <v>8023</v>
      </c>
      <c r="G3434" s="322"/>
      <c r="H3434" s="325">
        <v>44679</v>
      </c>
      <c r="I3434" s="316"/>
      <c r="J3434" s="322"/>
    </row>
    <row r="3435" spans="1:10" s="333" customFormat="1" ht="34.15" customHeight="1" x14ac:dyDescent="0.25">
      <c r="A3435" s="317" t="s">
        <v>1747</v>
      </c>
      <c r="B3435" s="322" t="s">
        <v>1725</v>
      </c>
      <c r="C3435" s="322" t="s">
        <v>1025</v>
      </c>
      <c r="D3435" s="322" t="s">
        <v>8032</v>
      </c>
      <c r="E3435" s="411">
        <v>40000</v>
      </c>
      <c r="F3435" s="316" t="s">
        <v>8021</v>
      </c>
      <c r="G3435" s="322"/>
      <c r="H3435" s="325">
        <v>44578</v>
      </c>
      <c r="I3435" s="316"/>
      <c r="J3435" s="322"/>
    </row>
    <row r="3436" spans="1:10" s="333" customFormat="1" ht="34.15" customHeight="1" x14ac:dyDescent="0.25">
      <c r="A3436" s="317" t="s">
        <v>1748</v>
      </c>
      <c r="B3436" s="322" t="s">
        <v>1678</v>
      </c>
      <c r="C3436" s="322" t="s">
        <v>1677</v>
      </c>
      <c r="D3436" s="322" t="s">
        <v>8031</v>
      </c>
      <c r="E3436" s="411">
        <v>43784.73</v>
      </c>
      <c r="F3436" s="316" t="s">
        <v>8023</v>
      </c>
      <c r="G3436" s="322"/>
      <c r="H3436" s="325">
        <v>44651</v>
      </c>
      <c r="I3436" s="316"/>
      <c r="J3436" s="322"/>
    </row>
    <row r="3437" spans="1:10" s="333" customFormat="1" ht="34.15" customHeight="1" x14ac:dyDescent="0.25">
      <c r="A3437" s="317" t="s">
        <v>1748</v>
      </c>
      <c r="B3437" s="322" t="s">
        <v>1678</v>
      </c>
      <c r="C3437" s="322" t="s">
        <v>1677</v>
      </c>
      <c r="D3437" s="322" t="s">
        <v>8030</v>
      </c>
      <c r="E3437" s="411">
        <v>44269.98</v>
      </c>
      <c r="F3437" s="316" t="s">
        <v>8023</v>
      </c>
      <c r="G3437" s="322"/>
      <c r="H3437" s="325">
        <v>44795</v>
      </c>
      <c r="I3437" s="316"/>
      <c r="J3437" s="322"/>
    </row>
    <row r="3438" spans="1:10" s="333" customFormat="1" ht="34.15" customHeight="1" x14ac:dyDescent="0.25">
      <c r="A3438" s="317" t="s">
        <v>1748</v>
      </c>
      <c r="B3438" s="322" t="s">
        <v>1678</v>
      </c>
      <c r="C3438" s="322" t="s">
        <v>1677</v>
      </c>
      <c r="D3438" s="322" t="s">
        <v>8029</v>
      </c>
      <c r="E3438" s="411">
        <v>44857.279999999999</v>
      </c>
      <c r="F3438" s="316" t="s">
        <v>8023</v>
      </c>
      <c r="G3438" s="322"/>
      <c r="H3438" s="325">
        <v>44651</v>
      </c>
      <c r="I3438" s="316"/>
      <c r="J3438" s="322"/>
    </row>
    <row r="3439" spans="1:10" s="333" customFormat="1" ht="24" x14ac:dyDescent="0.25">
      <c r="A3439" s="317" t="s">
        <v>1749</v>
      </c>
      <c r="B3439" s="322" t="s">
        <v>1725</v>
      </c>
      <c r="C3439" s="322" t="s">
        <v>1025</v>
      </c>
      <c r="D3439" s="322" t="s">
        <v>8028</v>
      </c>
      <c r="E3439" s="411">
        <v>45000</v>
      </c>
      <c r="F3439" s="316" t="s">
        <v>8027</v>
      </c>
      <c r="G3439" s="322"/>
      <c r="H3439" s="325">
        <v>44574</v>
      </c>
      <c r="I3439" s="316"/>
      <c r="J3439" s="322"/>
    </row>
    <row r="3440" spans="1:10" s="333" customFormat="1" ht="24" x14ac:dyDescent="0.25">
      <c r="A3440" s="317" t="s">
        <v>1748</v>
      </c>
      <c r="B3440" s="322" t="s">
        <v>1678</v>
      </c>
      <c r="C3440" s="322" t="s">
        <v>1677</v>
      </c>
      <c r="D3440" s="322" t="s">
        <v>8026</v>
      </c>
      <c r="E3440" s="411">
        <v>45698.51</v>
      </c>
      <c r="F3440" s="316" t="s">
        <v>8023</v>
      </c>
      <c r="G3440" s="322"/>
      <c r="H3440" s="325">
        <v>44687</v>
      </c>
      <c r="I3440" s="316"/>
      <c r="J3440" s="322"/>
    </row>
    <row r="3441" spans="1:10" s="333" customFormat="1" ht="27.6" customHeight="1" x14ac:dyDescent="0.25">
      <c r="A3441" s="317" t="s">
        <v>1747</v>
      </c>
      <c r="B3441" s="322" t="s">
        <v>1725</v>
      </c>
      <c r="C3441" s="322" t="s">
        <v>1025</v>
      </c>
      <c r="D3441" s="322" t="s">
        <v>8025</v>
      </c>
      <c r="E3441" s="411">
        <v>50000</v>
      </c>
      <c r="F3441" s="316" t="s">
        <v>8021</v>
      </c>
      <c r="G3441" s="322"/>
      <c r="H3441" s="325">
        <v>44623</v>
      </c>
      <c r="I3441" s="316"/>
      <c r="J3441" s="322"/>
    </row>
    <row r="3442" spans="1:10" s="333" customFormat="1" ht="24" x14ac:dyDescent="0.25">
      <c r="A3442" s="317" t="s">
        <v>1748</v>
      </c>
      <c r="B3442" s="322" t="s">
        <v>1678</v>
      </c>
      <c r="C3442" s="322" t="s">
        <v>1677</v>
      </c>
      <c r="D3442" s="322" t="s">
        <v>8024</v>
      </c>
      <c r="E3442" s="411">
        <v>50049.1</v>
      </c>
      <c r="F3442" s="316" t="s">
        <v>8023</v>
      </c>
      <c r="G3442" s="322"/>
      <c r="H3442" s="325">
        <v>44624</v>
      </c>
      <c r="I3442" s="316"/>
      <c r="J3442" s="322"/>
    </row>
    <row r="3443" spans="1:10" s="333" customFormat="1" ht="33.6" customHeight="1" x14ac:dyDescent="0.25">
      <c r="A3443" s="317" t="s">
        <v>1747</v>
      </c>
      <c r="B3443" s="322" t="s">
        <v>1725</v>
      </c>
      <c r="C3443" s="322" t="s">
        <v>1025</v>
      </c>
      <c r="D3443" s="322" t="s">
        <v>8022</v>
      </c>
      <c r="E3443" s="411">
        <v>359000</v>
      </c>
      <c r="F3443" s="316" t="s">
        <v>8021</v>
      </c>
      <c r="G3443" s="322"/>
      <c r="H3443" s="325">
        <v>44636</v>
      </c>
      <c r="I3443" s="316"/>
      <c r="J3443" s="322"/>
    </row>
    <row r="3444" spans="1:10" s="333" customFormat="1" ht="30" customHeight="1" x14ac:dyDescent="0.25">
      <c r="A3444" s="317" t="s">
        <v>1746</v>
      </c>
      <c r="B3444" s="322" t="s">
        <v>1725</v>
      </c>
      <c r="C3444" s="322" t="s">
        <v>7765</v>
      </c>
      <c r="D3444" s="322" t="s">
        <v>8020</v>
      </c>
      <c r="E3444" s="411">
        <v>19382</v>
      </c>
      <c r="F3444" s="316" t="s">
        <v>8019</v>
      </c>
      <c r="G3444" s="322"/>
      <c r="H3444" s="325">
        <v>44761</v>
      </c>
      <c r="I3444" s="316"/>
      <c r="J3444" s="322"/>
    </row>
    <row r="3445" spans="1:10" s="333" customFormat="1" ht="44.45" customHeight="1" x14ac:dyDescent="0.25">
      <c r="A3445" s="317" t="s">
        <v>1745</v>
      </c>
      <c r="B3445" s="322" t="s">
        <v>1678</v>
      </c>
      <c r="C3445" s="322" t="s">
        <v>1677</v>
      </c>
      <c r="D3445" s="322" t="s">
        <v>8018</v>
      </c>
      <c r="E3445" s="411">
        <v>19413.36</v>
      </c>
      <c r="F3445" s="316" t="s">
        <v>8017</v>
      </c>
      <c r="G3445" s="322"/>
      <c r="H3445" s="325">
        <v>44755</v>
      </c>
      <c r="I3445" s="316"/>
      <c r="J3445" s="322"/>
    </row>
    <row r="3446" spans="1:10" s="333" customFormat="1" ht="24" x14ac:dyDescent="0.25">
      <c r="A3446" s="317" t="s">
        <v>1744</v>
      </c>
      <c r="B3446" s="322" t="s">
        <v>1725</v>
      </c>
      <c r="C3446" s="322" t="s">
        <v>7765</v>
      </c>
      <c r="D3446" s="322" t="s">
        <v>8016</v>
      </c>
      <c r="E3446" s="411">
        <v>20024.71</v>
      </c>
      <c r="F3446" s="316" t="s">
        <v>8015</v>
      </c>
      <c r="G3446" s="322"/>
      <c r="H3446" s="325">
        <v>44613</v>
      </c>
      <c r="I3446" s="316"/>
      <c r="J3446" s="322"/>
    </row>
    <row r="3447" spans="1:10" s="333" customFormat="1" ht="60" x14ac:dyDescent="0.25">
      <c r="A3447" s="317" t="s">
        <v>1743</v>
      </c>
      <c r="B3447" s="322" t="s">
        <v>1678</v>
      </c>
      <c r="C3447" s="322" t="s">
        <v>1677</v>
      </c>
      <c r="D3447" s="322" t="s">
        <v>8014</v>
      </c>
      <c r="E3447" s="411">
        <v>20213.400000000001</v>
      </c>
      <c r="F3447" s="316" t="s">
        <v>8013</v>
      </c>
      <c r="G3447" s="322"/>
      <c r="H3447" s="325">
        <v>44693</v>
      </c>
      <c r="I3447" s="316"/>
      <c r="J3447" s="322"/>
    </row>
    <row r="3448" spans="1:10" s="333" customFormat="1" ht="48" x14ac:dyDescent="0.25">
      <c r="A3448" s="317" t="s">
        <v>1742</v>
      </c>
      <c r="B3448" s="322" t="s">
        <v>1725</v>
      </c>
      <c r="C3448" s="322" t="s">
        <v>7765</v>
      </c>
      <c r="D3448" s="322" t="s">
        <v>8012</v>
      </c>
      <c r="E3448" s="411">
        <v>20626.990000000002</v>
      </c>
      <c r="F3448" s="316" t="s">
        <v>8011</v>
      </c>
      <c r="G3448" s="322"/>
      <c r="H3448" s="325">
        <v>44691</v>
      </c>
      <c r="I3448" s="316"/>
      <c r="J3448" s="322"/>
    </row>
    <row r="3449" spans="1:10" s="333" customFormat="1" ht="24" x14ac:dyDescent="0.25">
      <c r="A3449" s="317" t="s">
        <v>1741</v>
      </c>
      <c r="B3449" s="322" t="s">
        <v>1725</v>
      </c>
      <c r="C3449" s="322" t="s">
        <v>7765</v>
      </c>
      <c r="D3449" s="322" t="s">
        <v>8010</v>
      </c>
      <c r="E3449" s="411">
        <v>24878.37</v>
      </c>
      <c r="F3449" s="316" t="s">
        <v>8009</v>
      </c>
      <c r="G3449" s="322"/>
      <c r="H3449" s="325">
        <v>44629</v>
      </c>
      <c r="I3449" s="316"/>
      <c r="J3449" s="322"/>
    </row>
    <row r="3450" spans="1:10" s="333" customFormat="1" ht="24" x14ac:dyDescent="0.25">
      <c r="A3450" s="317" t="s">
        <v>1740</v>
      </c>
      <c r="B3450" s="322" t="s">
        <v>1678</v>
      </c>
      <c r="C3450" s="322" t="s">
        <v>1677</v>
      </c>
      <c r="D3450" s="322" t="s">
        <v>8008</v>
      </c>
      <c r="E3450" s="411">
        <v>26148.560000000001</v>
      </c>
      <c r="F3450" s="316" t="s">
        <v>7975</v>
      </c>
      <c r="G3450" s="322"/>
      <c r="H3450" s="325">
        <v>44749</v>
      </c>
      <c r="I3450" s="316"/>
      <c r="J3450" s="322"/>
    </row>
    <row r="3451" spans="1:10" s="333" customFormat="1" ht="36" x14ac:dyDescent="0.25">
      <c r="A3451" s="317" t="s">
        <v>1739</v>
      </c>
      <c r="B3451" s="322" t="s">
        <v>1725</v>
      </c>
      <c r="C3451" s="322" t="s">
        <v>7765</v>
      </c>
      <c r="D3451" s="322" t="s">
        <v>8007</v>
      </c>
      <c r="E3451" s="411">
        <v>26734</v>
      </c>
      <c r="F3451" s="316" t="s">
        <v>8006</v>
      </c>
      <c r="G3451" s="322"/>
      <c r="H3451" s="325">
        <v>44603</v>
      </c>
      <c r="I3451" s="316"/>
      <c r="J3451" s="322"/>
    </row>
    <row r="3452" spans="1:10" s="333" customFormat="1" ht="24" x14ac:dyDescent="0.25">
      <c r="A3452" s="317" t="s">
        <v>1738</v>
      </c>
      <c r="B3452" s="322" t="s">
        <v>1725</v>
      </c>
      <c r="C3452" s="322" t="s">
        <v>7765</v>
      </c>
      <c r="D3452" s="322" t="s">
        <v>8005</v>
      </c>
      <c r="E3452" s="411">
        <v>29311</v>
      </c>
      <c r="F3452" s="316" t="s">
        <v>8004</v>
      </c>
      <c r="G3452" s="322"/>
      <c r="H3452" s="325">
        <v>44609</v>
      </c>
      <c r="I3452" s="316"/>
      <c r="J3452" s="322"/>
    </row>
    <row r="3453" spans="1:10" s="333" customFormat="1" ht="24" x14ac:dyDescent="0.25">
      <c r="A3453" s="317" t="s">
        <v>1737</v>
      </c>
      <c r="B3453" s="322" t="s">
        <v>1725</v>
      </c>
      <c r="C3453" s="322" t="s">
        <v>7765</v>
      </c>
      <c r="D3453" s="322" t="s">
        <v>8003</v>
      </c>
      <c r="E3453" s="411">
        <v>29781</v>
      </c>
      <c r="F3453" s="316" t="s">
        <v>8002</v>
      </c>
      <c r="G3453" s="322"/>
      <c r="H3453" s="325">
        <v>44790</v>
      </c>
      <c r="I3453" s="316"/>
      <c r="J3453" s="322"/>
    </row>
    <row r="3454" spans="1:10" s="333" customFormat="1" ht="24" x14ac:dyDescent="0.25">
      <c r="A3454" s="317" t="s">
        <v>1736</v>
      </c>
      <c r="B3454" s="322" t="s">
        <v>1725</v>
      </c>
      <c r="C3454" s="322" t="s">
        <v>7765</v>
      </c>
      <c r="D3454" s="322" t="s">
        <v>8001</v>
      </c>
      <c r="E3454" s="411">
        <v>32857.32</v>
      </c>
      <c r="F3454" s="316" t="s">
        <v>8000</v>
      </c>
      <c r="G3454" s="322"/>
      <c r="H3454" s="325">
        <v>44679</v>
      </c>
      <c r="I3454" s="316"/>
      <c r="J3454" s="322"/>
    </row>
    <row r="3455" spans="1:10" s="333" customFormat="1" ht="24" x14ac:dyDescent="0.25">
      <c r="A3455" s="317" t="s">
        <v>1735</v>
      </c>
      <c r="B3455" s="322" t="s">
        <v>1725</v>
      </c>
      <c r="C3455" s="322" t="s">
        <v>7765</v>
      </c>
      <c r="D3455" s="322" t="s">
        <v>7999</v>
      </c>
      <c r="E3455" s="411">
        <v>33714.620000000003</v>
      </c>
      <c r="F3455" s="316" t="s">
        <v>7991</v>
      </c>
      <c r="G3455" s="322"/>
      <c r="H3455" s="325">
        <v>44602</v>
      </c>
      <c r="I3455" s="316"/>
      <c r="J3455" s="322"/>
    </row>
    <row r="3456" spans="1:10" s="333" customFormat="1" ht="24" x14ac:dyDescent="0.25">
      <c r="A3456" s="317" t="s">
        <v>1734</v>
      </c>
      <c r="B3456" s="322" t="s">
        <v>1725</v>
      </c>
      <c r="C3456" s="322" t="s">
        <v>7765</v>
      </c>
      <c r="D3456" s="322" t="s">
        <v>7998</v>
      </c>
      <c r="E3456" s="411">
        <v>34134.400000000001</v>
      </c>
      <c r="F3456" s="316" t="s">
        <v>7997</v>
      </c>
      <c r="G3456" s="322"/>
      <c r="H3456" s="325">
        <v>44659</v>
      </c>
      <c r="I3456" s="316"/>
      <c r="J3456" s="322"/>
    </row>
    <row r="3457" spans="1:10" s="333" customFormat="1" ht="24" x14ac:dyDescent="0.25">
      <c r="A3457" s="317" t="s">
        <v>1734</v>
      </c>
      <c r="B3457" s="322" t="s">
        <v>1725</v>
      </c>
      <c r="C3457" s="322" t="s">
        <v>7765</v>
      </c>
      <c r="D3457" s="322" t="s">
        <v>7996</v>
      </c>
      <c r="E3457" s="411">
        <v>35886</v>
      </c>
      <c r="F3457" s="316" t="s">
        <v>7995</v>
      </c>
      <c r="G3457" s="322"/>
      <c r="H3457" s="325">
        <v>44659</v>
      </c>
      <c r="I3457" s="316"/>
      <c r="J3457" s="322"/>
    </row>
    <row r="3458" spans="1:10" s="333" customFormat="1" ht="24" x14ac:dyDescent="0.25">
      <c r="A3458" s="317" t="s">
        <v>1733</v>
      </c>
      <c r="B3458" s="322" t="s">
        <v>1725</v>
      </c>
      <c r="C3458" s="322" t="s">
        <v>7765</v>
      </c>
      <c r="D3458" s="322" t="s">
        <v>7994</v>
      </c>
      <c r="E3458" s="411">
        <v>36000</v>
      </c>
      <c r="F3458" s="316" t="s">
        <v>7993</v>
      </c>
      <c r="G3458" s="322"/>
      <c r="H3458" s="325">
        <v>44637</v>
      </c>
      <c r="I3458" s="316"/>
      <c r="J3458" s="322"/>
    </row>
    <row r="3459" spans="1:10" s="333" customFormat="1" ht="36" x14ac:dyDescent="0.25">
      <c r="A3459" s="317" t="s">
        <v>1732</v>
      </c>
      <c r="B3459" s="322" t="s">
        <v>1725</v>
      </c>
      <c r="C3459" s="322" t="s">
        <v>7765</v>
      </c>
      <c r="D3459" s="322" t="s">
        <v>7992</v>
      </c>
      <c r="E3459" s="411">
        <v>36000</v>
      </c>
      <c r="F3459" s="316" t="s">
        <v>7991</v>
      </c>
      <c r="G3459" s="322"/>
      <c r="H3459" s="325">
        <v>44649</v>
      </c>
      <c r="I3459" s="316"/>
      <c r="J3459" s="322"/>
    </row>
    <row r="3460" spans="1:10" s="333" customFormat="1" ht="36" x14ac:dyDescent="0.25">
      <c r="A3460" s="317" t="s">
        <v>7990</v>
      </c>
      <c r="B3460" s="322" t="s">
        <v>1725</v>
      </c>
      <c r="C3460" s="322" t="s">
        <v>7765</v>
      </c>
      <c r="D3460" s="322" t="s">
        <v>7989</v>
      </c>
      <c r="E3460" s="411">
        <v>36789</v>
      </c>
      <c r="F3460" s="316" t="s">
        <v>7988</v>
      </c>
      <c r="G3460" s="322"/>
      <c r="H3460" s="325">
        <v>44652</v>
      </c>
      <c r="I3460" s="316"/>
      <c r="J3460" s="322"/>
    </row>
    <row r="3461" spans="1:10" s="333" customFormat="1" ht="24" x14ac:dyDescent="0.25">
      <c r="A3461" s="317" t="s">
        <v>7987</v>
      </c>
      <c r="B3461" s="322" t="s">
        <v>1678</v>
      </c>
      <c r="C3461" s="322" t="s">
        <v>1677</v>
      </c>
      <c r="D3461" s="322" t="s">
        <v>7986</v>
      </c>
      <c r="E3461" s="411">
        <v>45222.32</v>
      </c>
      <c r="F3461" s="316" t="s">
        <v>7985</v>
      </c>
      <c r="G3461" s="322"/>
      <c r="H3461" s="325">
        <v>44608</v>
      </c>
      <c r="I3461" s="316"/>
      <c r="J3461" s="322"/>
    </row>
    <row r="3462" spans="1:10" s="333" customFormat="1" ht="36" x14ac:dyDescent="0.25">
      <c r="A3462" s="317" t="s">
        <v>1731</v>
      </c>
      <c r="B3462" s="322" t="s">
        <v>1678</v>
      </c>
      <c r="C3462" s="322" t="s">
        <v>1677</v>
      </c>
      <c r="D3462" s="322" t="s">
        <v>7984</v>
      </c>
      <c r="E3462" s="411">
        <v>62163.77</v>
      </c>
      <c r="F3462" s="316" t="s">
        <v>7981</v>
      </c>
      <c r="G3462" s="322"/>
      <c r="H3462" s="325">
        <v>44693</v>
      </c>
      <c r="I3462" s="316"/>
      <c r="J3462" s="322"/>
    </row>
    <row r="3463" spans="1:10" s="333" customFormat="1" ht="30" customHeight="1" x14ac:dyDescent="0.25">
      <c r="A3463" s="317" t="s">
        <v>7983</v>
      </c>
      <c r="B3463" s="322" t="s">
        <v>1678</v>
      </c>
      <c r="C3463" s="322" t="s">
        <v>1677</v>
      </c>
      <c r="D3463" s="322" t="s">
        <v>7982</v>
      </c>
      <c r="E3463" s="411">
        <v>159966.57999999999</v>
      </c>
      <c r="F3463" s="316" t="s">
        <v>7981</v>
      </c>
      <c r="G3463" s="322"/>
      <c r="H3463" s="325">
        <v>44719</v>
      </c>
      <c r="I3463" s="316"/>
      <c r="J3463" s="322"/>
    </row>
    <row r="3464" spans="1:10" s="333" customFormat="1" ht="36" customHeight="1" x14ac:dyDescent="0.25">
      <c r="A3464" s="317" t="s">
        <v>7980</v>
      </c>
      <c r="B3464" s="322" t="s">
        <v>1678</v>
      </c>
      <c r="C3464" s="322" t="s">
        <v>1677</v>
      </c>
      <c r="D3464" s="322" t="s">
        <v>7979</v>
      </c>
      <c r="E3464" s="411">
        <v>769832</v>
      </c>
      <c r="F3464" s="316" t="s">
        <v>7978</v>
      </c>
      <c r="G3464" s="322"/>
      <c r="H3464" s="325">
        <v>44658</v>
      </c>
      <c r="I3464" s="316"/>
      <c r="J3464" s="322"/>
    </row>
    <row r="3465" spans="1:10" s="333" customFormat="1" ht="29.45" customHeight="1" x14ac:dyDescent="0.25">
      <c r="A3465" s="317" t="s">
        <v>7977</v>
      </c>
      <c r="B3465" s="322" t="s">
        <v>1678</v>
      </c>
      <c r="C3465" s="322" t="s">
        <v>1677</v>
      </c>
      <c r="D3465" s="322" t="s">
        <v>7976</v>
      </c>
      <c r="E3465" s="411">
        <v>6195528.6399999997</v>
      </c>
      <c r="F3465" s="316" t="s">
        <v>7975</v>
      </c>
      <c r="G3465" s="322"/>
      <c r="H3465" s="325">
        <v>44705</v>
      </c>
      <c r="I3465" s="316"/>
      <c r="J3465" s="316"/>
    </row>
    <row r="3466" spans="1:10" s="333" customFormat="1" ht="21.95" customHeight="1" x14ac:dyDescent="0.25">
      <c r="A3466" s="327" t="s">
        <v>1724</v>
      </c>
      <c r="B3466" s="326"/>
      <c r="C3466" s="326"/>
      <c r="D3466" s="326"/>
      <c r="E3466" s="422">
        <f>SUM(E3467:E3473)</f>
        <v>612240.26</v>
      </c>
      <c r="F3466" s="326"/>
      <c r="G3466" s="326"/>
      <c r="H3466" s="326"/>
      <c r="I3466" s="326"/>
      <c r="J3466" s="326"/>
    </row>
    <row r="3467" spans="1:10" s="333" customFormat="1" ht="24" x14ac:dyDescent="0.25">
      <c r="A3467" s="317" t="s">
        <v>1715</v>
      </c>
      <c r="B3467" s="317" t="s">
        <v>891</v>
      </c>
      <c r="C3467" s="317" t="s">
        <v>118</v>
      </c>
      <c r="D3467" s="317" t="s">
        <v>7974</v>
      </c>
      <c r="E3467" s="412">
        <v>310690.46999999997</v>
      </c>
      <c r="F3467" s="317" t="s">
        <v>7973</v>
      </c>
      <c r="G3467" s="316" t="s">
        <v>2156</v>
      </c>
      <c r="H3467" s="316"/>
      <c r="I3467" s="336">
        <v>44593</v>
      </c>
      <c r="J3467" s="316"/>
    </row>
    <row r="3468" spans="1:10" s="333" customFormat="1" ht="24" x14ac:dyDescent="0.25">
      <c r="A3468" s="317" t="s">
        <v>1723</v>
      </c>
      <c r="B3468" s="317" t="s">
        <v>891</v>
      </c>
      <c r="C3468" s="317" t="s">
        <v>118</v>
      </c>
      <c r="D3468" s="317" t="s">
        <v>7972</v>
      </c>
      <c r="E3468" s="412">
        <v>169462.79</v>
      </c>
      <c r="F3468" s="317" t="s">
        <v>7971</v>
      </c>
      <c r="G3468" s="316" t="s">
        <v>2156</v>
      </c>
      <c r="H3468" s="316"/>
      <c r="I3468" s="336">
        <v>44628</v>
      </c>
      <c r="J3468" s="316"/>
    </row>
    <row r="3469" spans="1:10" s="333" customFormat="1" ht="24" x14ac:dyDescent="0.25">
      <c r="A3469" s="317" t="s">
        <v>1718</v>
      </c>
      <c r="B3469" s="317" t="s">
        <v>6999</v>
      </c>
      <c r="C3469" s="317" t="s">
        <v>7965</v>
      </c>
      <c r="D3469" s="317"/>
      <c r="E3469" s="412">
        <v>21590</v>
      </c>
      <c r="F3469" s="317" t="s">
        <v>7970</v>
      </c>
      <c r="G3469" s="316"/>
      <c r="H3469" s="336"/>
      <c r="I3469" s="336">
        <v>44686</v>
      </c>
      <c r="J3469" s="316"/>
    </row>
    <row r="3470" spans="1:10" s="333" customFormat="1" x14ac:dyDescent="0.25">
      <c r="A3470" s="317" t="s">
        <v>1717</v>
      </c>
      <c r="B3470" s="317" t="s">
        <v>6999</v>
      </c>
      <c r="C3470" s="317" t="s">
        <v>7965</v>
      </c>
      <c r="D3470" s="317"/>
      <c r="E3470" s="412">
        <v>27000</v>
      </c>
      <c r="F3470" s="317" t="s">
        <v>7969</v>
      </c>
      <c r="G3470" s="316"/>
      <c r="H3470" s="336"/>
      <c r="I3470" s="336">
        <v>44760</v>
      </c>
      <c r="J3470" s="316"/>
    </row>
    <row r="3471" spans="1:10" s="333" customFormat="1" x14ac:dyDescent="0.25">
      <c r="A3471" s="317" t="s">
        <v>1716</v>
      </c>
      <c r="B3471" s="317" t="s">
        <v>6999</v>
      </c>
      <c r="C3471" s="317" t="s">
        <v>7965</v>
      </c>
      <c r="D3471" s="317"/>
      <c r="E3471" s="412">
        <v>28497</v>
      </c>
      <c r="F3471" s="317">
        <v>20602533299</v>
      </c>
      <c r="G3471" s="316"/>
      <c r="H3471" s="336"/>
      <c r="I3471" s="336">
        <v>44742</v>
      </c>
      <c r="J3471" s="316"/>
    </row>
    <row r="3472" spans="1:10" s="333" customFormat="1" x14ac:dyDescent="0.25">
      <c r="A3472" s="317" t="s">
        <v>7968</v>
      </c>
      <c r="B3472" s="317" t="s">
        <v>6999</v>
      </c>
      <c r="C3472" s="317" t="s">
        <v>7965</v>
      </c>
      <c r="D3472" s="317"/>
      <c r="E3472" s="412">
        <v>29000</v>
      </c>
      <c r="F3472" s="317" t="s">
        <v>7967</v>
      </c>
      <c r="G3472" s="316"/>
      <c r="H3472" s="336"/>
      <c r="I3472" s="336">
        <v>44757</v>
      </c>
      <c r="J3472" s="316"/>
    </row>
    <row r="3473" spans="1:10" s="333" customFormat="1" x14ac:dyDescent="0.25">
      <c r="A3473" s="317" t="s">
        <v>7966</v>
      </c>
      <c r="B3473" s="317" t="s">
        <v>6999</v>
      </c>
      <c r="C3473" s="317" t="s">
        <v>7965</v>
      </c>
      <c r="D3473" s="317"/>
      <c r="E3473" s="412">
        <v>26000</v>
      </c>
      <c r="F3473" s="317" t="s">
        <v>7964</v>
      </c>
      <c r="G3473" s="316"/>
      <c r="H3473" s="336"/>
      <c r="I3473" s="336">
        <v>44757</v>
      </c>
      <c r="J3473" s="316"/>
    </row>
    <row r="3474" spans="1:10" s="333" customFormat="1" ht="21.95" customHeight="1" x14ac:dyDescent="0.25">
      <c r="A3474" s="327" t="s">
        <v>1714</v>
      </c>
      <c r="B3474" s="326"/>
      <c r="C3474" s="326"/>
      <c r="D3474" s="326"/>
      <c r="E3474" s="422">
        <f>SUM(E3475:E3555)</f>
        <v>25558664.439999998</v>
      </c>
      <c r="F3474" s="326"/>
      <c r="G3474" s="326"/>
      <c r="H3474" s="326"/>
      <c r="I3474" s="326"/>
      <c r="J3474" s="326"/>
    </row>
    <row r="3475" spans="1:10" s="738" customFormat="1" ht="24" x14ac:dyDescent="0.25">
      <c r="A3475" s="317" t="s">
        <v>1682</v>
      </c>
      <c r="B3475" s="341" t="s">
        <v>891</v>
      </c>
      <c r="C3475" s="341" t="s">
        <v>1025</v>
      </c>
      <c r="D3475" s="341" t="s">
        <v>1686</v>
      </c>
      <c r="E3475" s="736">
        <v>17895</v>
      </c>
      <c r="F3475" s="342" t="s">
        <v>7963</v>
      </c>
      <c r="G3475" s="317" t="s">
        <v>100</v>
      </c>
      <c r="H3475" s="322">
        <v>2022</v>
      </c>
      <c r="I3475" s="317" t="s">
        <v>7962</v>
      </c>
      <c r="J3475" s="317"/>
    </row>
    <row r="3476" spans="1:10" s="738" customFormat="1" ht="24" x14ac:dyDescent="0.25">
      <c r="A3476" s="317" t="s">
        <v>7961</v>
      </c>
      <c r="B3476" s="341" t="s">
        <v>1597</v>
      </c>
      <c r="C3476" s="341" t="s">
        <v>7765</v>
      </c>
      <c r="D3476" s="341" t="s">
        <v>7960</v>
      </c>
      <c r="E3476" s="736">
        <v>27425.09</v>
      </c>
      <c r="F3476" s="342" t="s">
        <v>7959</v>
      </c>
      <c r="G3476" s="317" t="s">
        <v>100</v>
      </c>
      <c r="H3476" s="322">
        <v>2022</v>
      </c>
      <c r="I3476" s="317" t="s">
        <v>7911</v>
      </c>
      <c r="J3476" s="317"/>
    </row>
    <row r="3477" spans="1:10" s="738" customFormat="1" ht="24" x14ac:dyDescent="0.25">
      <c r="A3477" s="317" t="s">
        <v>7958</v>
      </c>
      <c r="B3477" s="341" t="s">
        <v>891</v>
      </c>
      <c r="C3477" s="341" t="s">
        <v>1025</v>
      </c>
      <c r="D3477" s="341" t="s">
        <v>7957</v>
      </c>
      <c r="E3477" s="736">
        <v>27818.07</v>
      </c>
      <c r="F3477" s="342" t="s">
        <v>7956</v>
      </c>
      <c r="G3477" s="317" t="s">
        <v>100</v>
      </c>
      <c r="H3477" s="322">
        <v>2022</v>
      </c>
      <c r="I3477" s="317" t="s">
        <v>7871</v>
      </c>
      <c r="J3477" s="317"/>
    </row>
    <row r="3478" spans="1:10" s="738" customFormat="1" ht="24" x14ac:dyDescent="0.25">
      <c r="A3478" s="317" t="s">
        <v>7860</v>
      </c>
      <c r="B3478" s="341" t="s">
        <v>946</v>
      </c>
      <c r="C3478" s="341" t="s">
        <v>1025</v>
      </c>
      <c r="D3478" s="341" t="s">
        <v>7955</v>
      </c>
      <c r="E3478" s="736">
        <v>32006.06</v>
      </c>
      <c r="F3478" s="342" t="s">
        <v>7954</v>
      </c>
      <c r="G3478" s="317" t="s">
        <v>100</v>
      </c>
      <c r="H3478" s="322">
        <v>2022</v>
      </c>
      <c r="I3478" s="317" t="s">
        <v>7857</v>
      </c>
      <c r="J3478" s="317"/>
    </row>
    <row r="3479" spans="1:10" s="738" customFormat="1" ht="24" x14ac:dyDescent="0.25">
      <c r="A3479" s="317" t="s">
        <v>7953</v>
      </c>
      <c r="B3479" s="341" t="s">
        <v>891</v>
      </c>
      <c r="C3479" s="341" t="s">
        <v>1025</v>
      </c>
      <c r="D3479" s="341" t="s">
        <v>7952</v>
      </c>
      <c r="E3479" s="736">
        <v>35912</v>
      </c>
      <c r="F3479" s="342" t="s">
        <v>7951</v>
      </c>
      <c r="G3479" s="317" t="s">
        <v>100</v>
      </c>
      <c r="H3479" s="322">
        <v>2022</v>
      </c>
      <c r="I3479" s="317" t="s">
        <v>7907</v>
      </c>
      <c r="J3479" s="317"/>
    </row>
    <row r="3480" spans="1:10" s="738" customFormat="1" ht="24" x14ac:dyDescent="0.25">
      <c r="A3480" s="317" t="s">
        <v>7950</v>
      </c>
      <c r="B3480" s="341" t="s">
        <v>891</v>
      </c>
      <c r="C3480" s="341" t="s">
        <v>1025</v>
      </c>
      <c r="D3480" s="341" t="s">
        <v>7949</v>
      </c>
      <c r="E3480" s="736">
        <v>40826.5</v>
      </c>
      <c r="F3480" s="342" t="s">
        <v>7948</v>
      </c>
      <c r="G3480" s="317" t="s">
        <v>100</v>
      </c>
      <c r="H3480" s="322">
        <v>2022</v>
      </c>
      <c r="I3480" s="317" t="s">
        <v>7919</v>
      </c>
      <c r="J3480" s="317"/>
    </row>
    <row r="3481" spans="1:10" s="738" customFormat="1" ht="24" x14ac:dyDescent="0.25">
      <c r="A3481" s="317" t="s">
        <v>7947</v>
      </c>
      <c r="B3481" s="341" t="s">
        <v>891</v>
      </c>
      <c r="C3481" s="341" t="s">
        <v>1025</v>
      </c>
      <c r="D3481" s="341" t="s">
        <v>7946</v>
      </c>
      <c r="E3481" s="736">
        <v>42193.5</v>
      </c>
      <c r="F3481" s="342" t="s">
        <v>7945</v>
      </c>
      <c r="G3481" s="317" t="s">
        <v>100</v>
      </c>
      <c r="H3481" s="322">
        <v>2022</v>
      </c>
      <c r="I3481" s="317" t="s">
        <v>7864</v>
      </c>
      <c r="J3481" s="317"/>
    </row>
    <row r="3482" spans="1:10" s="738" customFormat="1" ht="24" x14ac:dyDescent="0.25">
      <c r="A3482" s="317" t="s">
        <v>7860</v>
      </c>
      <c r="B3482" s="341" t="s">
        <v>946</v>
      </c>
      <c r="C3482" s="341" t="s">
        <v>1025</v>
      </c>
      <c r="D3482" s="341" t="s">
        <v>7944</v>
      </c>
      <c r="E3482" s="736">
        <v>43814.7</v>
      </c>
      <c r="F3482" s="342" t="s">
        <v>7943</v>
      </c>
      <c r="G3482" s="317" t="s">
        <v>100</v>
      </c>
      <c r="H3482" s="322">
        <v>2022</v>
      </c>
      <c r="I3482" s="317" t="s">
        <v>7942</v>
      </c>
      <c r="J3482" s="317"/>
    </row>
    <row r="3483" spans="1:10" s="738" customFormat="1" ht="24" x14ac:dyDescent="0.25">
      <c r="A3483" s="317" t="s">
        <v>7860</v>
      </c>
      <c r="B3483" s="341" t="s">
        <v>946</v>
      </c>
      <c r="C3483" s="341" t="s">
        <v>1025</v>
      </c>
      <c r="D3483" s="341" t="s">
        <v>7941</v>
      </c>
      <c r="E3483" s="736">
        <v>44989.87</v>
      </c>
      <c r="F3483" s="342" t="s">
        <v>7940</v>
      </c>
      <c r="G3483" s="317" t="s">
        <v>100</v>
      </c>
      <c r="H3483" s="322">
        <v>2022</v>
      </c>
      <c r="I3483" s="317" t="s">
        <v>7861</v>
      </c>
      <c r="J3483" s="317"/>
    </row>
    <row r="3484" spans="1:10" s="738" customFormat="1" ht="24" x14ac:dyDescent="0.25">
      <c r="A3484" s="317" t="s">
        <v>7918</v>
      </c>
      <c r="B3484" s="341" t="s">
        <v>891</v>
      </c>
      <c r="C3484" s="341" t="s">
        <v>1025</v>
      </c>
      <c r="D3484" s="341" t="s">
        <v>7939</v>
      </c>
      <c r="E3484" s="736">
        <v>52000</v>
      </c>
      <c r="F3484" s="342" t="s">
        <v>7938</v>
      </c>
      <c r="G3484" s="317" t="s">
        <v>100</v>
      </c>
      <c r="H3484" s="322">
        <v>2022</v>
      </c>
      <c r="I3484" s="317" t="s">
        <v>7803</v>
      </c>
      <c r="J3484" s="317"/>
    </row>
    <row r="3485" spans="1:10" s="738" customFormat="1" ht="24" x14ac:dyDescent="0.25">
      <c r="A3485" s="317" t="s">
        <v>7895</v>
      </c>
      <c r="B3485" s="341" t="s">
        <v>7742</v>
      </c>
      <c r="C3485" s="341" t="s">
        <v>1025</v>
      </c>
      <c r="D3485" s="341" t="s">
        <v>7937</v>
      </c>
      <c r="E3485" s="736">
        <v>55350</v>
      </c>
      <c r="F3485" s="342" t="s">
        <v>7936</v>
      </c>
      <c r="G3485" s="317" t="s">
        <v>100</v>
      </c>
      <c r="H3485" s="322">
        <v>2022</v>
      </c>
      <c r="I3485" s="317" t="s">
        <v>7733</v>
      </c>
      <c r="J3485" s="317"/>
    </row>
    <row r="3486" spans="1:10" s="738" customFormat="1" ht="24" x14ac:dyDescent="0.25">
      <c r="A3486" s="317" t="s">
        <v>7867</v>
      </c>
      <c r="B3486" s="341" t="s">
        <v>1597</v>
      </c>
      <c r="C3486" s="341" t="s">
        <v>7765</v>
      </c>
      <c r="D3486" s="341" t="s">
        <v>7935</v>
      </c>
      <c r="E3486" s="736">
        <v>60000</v>
      </c>
      <c r="F3486" s="342" t="s">
        <v>7934</v>
      </c>
      <c r="G3486" s="317" t="s">
        <v>100</v>
      </c>
      <c r="H3486" s="322">
        <v>2022</v>
      </c>
      <c r="I3486" s="317" t="s">
        <v>7864</v>
      </c>
      <c r="J3486" s="317"/>
    </row>
    <row r="3487" spans="1:10" s="738" customFormat="1" ht="24" x14ac:dyDescent="0.25">
      <c r="A3487" s="317" t="s">
        <v>1682</v>
      </c>
      <c r="B3487" s="341" t="s">
        <v>1534</v>
      </c>
      <c r="C3487" s="341" t="s">
        <v>1025</v>
      </c>
      <c r="D3487" s="341" t="s">
        <v>7933</v>
      </c>
      <c r="E3487" s="736">
        <v>60798</v>
      </c>
      <c r="F3487" s="342" t="s">
        <v>7932</v>
      </c>
      <c r="G3487" s="317" t="s">
        <v>100</v>
      </c>
      <c r="H3487" s="322">
        <v>2022</v>
      </c>
      <c r="I3487" s="317" t="s">
        <v>7931</v>
      </c>
      <c r="J3487" s="317"/>
    </row>
    <row r="3488" spans="1:10" s="738" customFormat="1" ht="24" x14ac:dyDescent="0.25">
      <c r="A3488" s="317" t="s">
        <v>7918</v>
      </c>
      <c r="B3488" s="341" t="s">
        <v>891</v>
      </c>
      <c r="C3488" s="341" t="s">
        <v>1025</v>
      </c>
      <c r="D3488" s="341" t="s">
        <v>7930</v>
      </c>
      <c r="E3488" s="736">
        <v>64000</v>
      </c>
      <c r="F3488" s="342" t="s">
        <v>7929</v>
      </c>
      <c r="G3488" s="317" t="s">
        <v>100</v>
      </c>
      <c r="H3488" s="322">
        <v>2022</v>
      </c>
      <c r="I3488" s="317" t="s">
        <v>7907</v>
      </c>
      <c r="J3488" s="317"/>
    </row>
    <row r="3489" spans="1:10" s="738" customFormat="1" ht="24" x14ac:dyDescent="0.25">
      <c r="A3489" s="317" t="s">
        <v>7879</v>
      </c>
      <c r="B3489" s="341" t="s">
        <v>891</v>
      </c>
      <c r="C3489" s="341" t="s">
        <v>1025</v>
      </c>
      <c r="D3489" s="341" t="s">
        <v>7928</v>
      </c>
      <c r="E3489" s="736">
        <v>67540</v>
      </c>
      <c r="F3489" s="342" t="s">
        <v>7927</v>
      </c>
      <c r="G3489" s="317" t="s">
        <v>100</v>
      </c>
      <c r="H3489" s="322">
        <v>2022</v>
      </c>
      <c r="I3489" s="317" t="s">
        <v>7926</v>
      </c>
      <c r="J3489" s="317"/>
    </row>
    <row r="3490" spans="1:10" s="738" customFormat="1" ht="24" x14ac:dyDescent="0.25">
      <c r="A3490" s="317" t="s">
        <v>7910</v>
      </c>
      <c r="B3490" s="341" t="s">
        <v>891</v>
      </c>
      <c r="C3490" s="341" t="s">
        <v>1025</v>
      </c>
      <c r="D3490" s="341" t="s">
        <v>7925</v>
      </c>
      <c r="E3490" s="736">
        <v>67990</v>
      </c>
      <c r="F3490" s="342" t="s">
        <v>7924</v>
      </c>
      <c r="G3490" s="317" t="s">
        <v>100</v>
      </c>
      <c r="H3490" s="322">
        <v>2022</v>
      </c>
      <c r="I3490" s="317" t="s">
        <v>7907</v>
      </c>
      <c r="J3490" s="317"/>
    </row>
    <row r="3491" spans="1:10" s="738" customFormat="1" ht="24" x14ac:dyDescent="0.25">
      <c r="A3491" s="317" t="s">
        <v>7918</v>
      </c>
      <c r="B3491" s="341" t="s">
        <v>891</v>
      </c>
      <c r="C3491" s="341" t="s">
        <v>1025</v>
      </c>
      <c r="D3491" s="341" t="s">
        <v>7923</v>
      </c>
      <c r="E3491" s="736">
        <v>68000</v>
      </c>
      <c r="F3491" s="342" t="s">
        <v>7922</v>
      </c>
      <c r="G3491" s="317" t="s">
        <v>100</v>
      </c>
      <c r="H3491" s="322">
        <v>2022</v>
      </c>
      <c r="I3491" s="317" t="s">
        <v>7907</v>
      </c>
      <c r="J3491" s="317"/>
    </row>
    <row r="3492" spans="1:10" s="738" customFormat="1" ht="24" x14ac:dyDescent="0.25">
      <c r="A3492" s="317" t="s">
        <v>7918</v>
      </c>
      <c r="B3492" s="341" t="s">
        <v>891</v>
      </c>
      <c r="C3492" s="341" t="s">
        <v>1025</v>
      </c>
      <c r="D3492" s="341" t="s">
        <v>7921</v>
      </c>
      <c r="E3492" s="736">
        <v>70400</v>
      </c>
      <c r="F3492" s="342" t="s">
        <v>7920</v>
      </c>
      <c r="G3492" s="317" t="s">
        <v>100</v>
      </c>
      <c r="H3492" s="322">
        <v>2022</v>
      </c>
      <c r="I3492" s="317" t="s">
        <v>7919</v>
      </c>
      <c r="J3492" s="317"/>
    </row>
    <row r="3493" spans="1:10" s="738" customFormat="1" ht="24" x14ac:dyDescent="0.25">
      <c r="A3493" s="317" t="s">
        <v>7918</v>
      </c>
      <c r="B3493" s="341" t="s">
        <v>891</v>
      </c>
      <c r="C3493" s="341" t="s">
        <v>1025</v>
      </c>
      <c r="D3493" s="341" t="s">
        <v>7917</v>
      </c>
      <c r="E3493" s="736">
        <v>70500</v>
      </c>
      <c r="F3493" s="342" t="s">
        <v>7916</v>
      </c>
      <c r="G3493" s="317" t="s">
        <v>100</v>
      </c>
      <c r="H3493" s="322">
        <v>2022</v>
      </c>
      <c r="I3493" s="317" t="s">
        <v>7907</v>
      </c>
      <c r="J3493" s="317"/>
    </row>
    <row r="3494" spans="1:10" s="738" customFormat="1" ht="24" x14ac:dyDescent="0.25">
      <c r="A3494" s="317" t="s">
        <v>7898</v>
      </c>
      <c r="B3494" s="341" t="s">
        <v>891</v>
      </c>
      <c r="C3494" s="341" t="s">
        <v>1025</v>
      </c>
      <c r="D3494" s="341" t="s">
        <v>7915</v>
      </c>
      <c r="E3494" s="736">
        <v>71192</v>
      </c>
      <c r="F3494" s="342" t="s">
        <v>7914</v>
      </c>
      <c r="G3494" s="317" t="s">
        <v>100</v>
      </c>
      <c r="H3494" s="322">
        <v>2022</v>
      </c>
      <c r="I3494" s="317" t="s">
        <v>7907</v>
      </c>
      <c r="J3494" s="317"/>
    </row>
    <row r="3495" spans="1:10" s="738" customFormat="1" ht="24" x14ac:dyDescent="0.25">
      <c r="A3495" s="317" t="s">
        <v>7898</v>
      </c>
      <c r="B3495" s="341" t="s">
        <v>891</v>
      </c>
      <c r="C3495" s="341" t="s">
        <v>1025</v>
      </c>
      <c r="D3495" s="341" t="s">
        <v>7913</v>
      </c>
      <c r="E3495" s="736">
        <v>72000</v>
      </c>
      <c r="F3495" s="342" t="s">
        <v>7912</v>
      </c>
      <c r="G3495" s="317" t="s">
        <v>100</v>
      </c>
      <c r="H3495" s="322">
        <v>2022</v>
      </c>
      <c r="I3495" s="317" t="s">
        <v>7911</v>
      </c>
      <c r="J3495" s="317"/>
    </row>
    <row r="3496" spans="1:10" s="738" customFormat="1" ht="24" x14ac:dyDescent="0.25">
      <c r="A3496" s="317" t="s">
        <v>7910</v>
      </c>
      <c r="B3496" s="341" t="s">
        <v>891</v>
      </c>
      <c r="C3496" s="341" t="s">
        <v>1025</v>
      </c>
      <c r="D3496" s="341" t="s">
        <v>7909</v>
      </c>
      <c r="E3496" s="736">
        <v>73600</v>
      </c>
      <c r="F3496" s="342" t="s">
        <v>7908</v>
      </c>
      <c r="G3496" s="317" t="s">
        <v>100</v>
      </c>
      <c r="H3496" s="322">
        <v>2022</v>
      </c>
      <c r="I3496" s="317" t="s">
        <v>7907</v>
      </c>
      <c r="J3496" s="317"/>
    </row>
    <row r="3497" spans="1:10" s="738" customFormat="1" ht="24" x14ac:dyDescent="0.25">
      <c r="A3497" s="317" t="s">
        <v>7906</v>
      </c>
      <c r="B3497" s="341" t="s">
        <v>891</v>
      </c>
      <c r="C3497" s="341" t="s">
        <v>1025</v>
      </c>
      <c r="D3497" s="341" t="s">
        <v>7905</v>
      </c>
      <c r="E3497" s="736">
        <v>81000</v>
      </c>
      <c r="F3497" s="342" t="s">
        <v>7904</v>
      </c>
      <c r="G3497" s="317" t="s">
        <v>100</v>
      </c>
      <c r="H3497" s="322">
        <v>2022</v>
      </c>
      <c r="I3497" s="317" t="s">
        <v>7903</v>
      </c>
      <c r="J3497" s="317"/>
    </row>
    <row r="3498" spans="1:10" s="738" customFormat="1" ht="24" x14ac:dyDescent="0.25">
      <c r="A3498" s="317" t="s">
        <v>7867</v>
      </c>
      <c r="B3498" s="341" t="s">
        <v>1597</v>
      </c>
      <c r="C3498" s="341" t="s">
        <v>7765</v>
      </c>
      <c r="D3498" s="341" t="s">
        <v>7902</v>
      </c>
      <c r="E3498" s="736">
        <v>90000</v>
      </c>
      <c r="F3498" s="342" t="s">
        <v>7865</v>
      </c>
      <c r="G3498" s="317" t="s">
        <v>100</v>
      </c>
      <c r="H3498" s="322">
        <v>2022</v>
      </c>
      <c r="I3498" s="317" t="s">
        <v>7864</v>
      </c>
      <c r="J3498" s="317"/>
    </row>
    <row r="3499" spans="1:10" s="738" customFormat="1" ht="24" x14ac:dyDescent="0.25">
      <c r="A3499" s="317" t="s">
        <v>7901</v>
      </c>
      <c r="B3499" s="341" t="s">
        <v>891</v>
      </c>
      <c r="C3499" s="341" t="s">
        <v>1025</v>
      </c>
      <c r="D3499" s="341" t="s">
        <v>7900</v>
      </c>
      <c r="E3499" s="736">
        <v>95616</v>
      </c>
      <c r="F3499" s="342" t="s">
        <v>7899</v>
      </c>
      <c r="G3499" s="317" t="s">
        <v>100</v>
      </c>
      <c r="H3499" s="322">
        <v>2022</v>
      </c>
      <c r="I3499" s="317" t="s">
        <v>7864</v>
      </c>
      <c r="J3499" s="317"/>
    </row>
    <row r="3500" spans="1:10" s="738" customFormat="1" ht="24" x14ac:dyDescent="0.25">
      <c r="A3500" s="317" t="s">
        <v>7898</v>
      </c>
      <c r="B3500" s="341" t="s">
        <v>891</v>
      </c>
      <c r="C3500" s="341" t="s">
        <v>1025</v>
      </c>
      <c r="D3500" s="341" t="s">
        <v>7897</v>
      </c>
      <c r="E3500" s="736">
        <v>100980</v>
      </c>
      <c r="F3500" s="342" t="s">
        <v>7896</v>
      </c>
      <c r="G3500" s="317" t="s">
        <v>100</v>
      </c>
      <c r="H3500" s="322">
        <v>2022</v>
      </c>
      <c r="I3500" s="317" t="s">
        <v>7883</v>
      </c>
      <c r="J3500" s="317"/>
    </row>
    <row r="3501" spans="1:10" s="738" customFormat="1" ht="24" x14ac:dyDescent="0.25">
      <c r="A3501" s="317" t="s">
        <v>7895</v>
      </c>
      <c r="B3501" s="341" t="s">
        <v>7742</v>
      </c>
      <c r="C3501" s="341" t="s">
        <v>1025</v>
      </c>
      <c r="D3501" s="341" t="s">
        <v>7894</v>
      </c>
      <c r="E3501" s="736">
        <v>108360</v>
      </c>
      <c r="F3501" s="342" t="s">
        <v>7893</v>
      </c>
      <c r="G3501" s="317" t="s">
        <v>100</v>
      </c>
      <c r="H3501" s="322">
        <v>2022</v>
      </c>
      <c r="I3501" s="317" t="s">
        <v>7770</v>
      </c>
      <c r="J3501" s="317"/>
    </row>
    <row r="3502" spans="1:10" s="738" customFormat="1" ht="24" x14ac:dyDescent="0.25">
      <c r="A3502" s="317" t="s">
        <v>7892</v>
      </c>
      <c r="B3502" s="341" t="s">
        <v>891</v>
      </c>
      <c r="C3502" s="341" t="s">
        <v>1025</v>
      </c>
      <c r="D3502" s="341" t="s">
        <v>7891</v>
      </c>
      <c r="E3502" s="736">
        <v>110160</v>
      </c>
      <c r="F3502" s="342" t="s">
        <v>7890</v>
      </c>
      <c r="G3502" s="317" t="s">
        <v>100</v>
      </c>
      <c r="H3502" s="322">
        <v>2022</v>
      </c>
      <c r="I3502" s="317" t="s">
        <v>7883</v>
      </c>
      <c r="J3502" s="317"/>
    </row>
    <row r="3503" spans="1:10" s="738" customFormat="1" ht="24" x14ac:dyDescent="0.25">
      <c r="A3503" s="317" t="s">
        <v>7889</v>
      </c>
      <c r="B3503" s="341" t="s">
        <v>891</v>
      </c>
      <c r="C3503" s="341" t="s">
        <v>1025</v>
      </c>
      <c r="D3503" s="341" t="s">
        <v>7888</v>
      </c>
      <c r="E3503" s="736">
        <v>110160</v>
      </c>
      <c r="F3503" s="342" t="s">
        <v>7887</v>
      </c>
      <c r="G3503" s="317" t="s">
        <v>100</v>
      </c>
      <c r="H3503" s="322">
        <v>2022</v>
      </c>
      <c r="I3503" s="317" t="s">
        <v>7883</v>
      </c>
      <c r="J3503" s="317"/>
    </row>
    <row r="3504" spans="1:10" s="738" customFormat="1" ht="24" x14ac:dyDescent="0.25">
      <c r="A3504" s="317" t="s">
        <v>7886</v>
      </c>
      <c r="B3504" s="341" t="s">
        <v>891</v>
      </c>
      <c r="C3504" s="341" t="s">
        <v>1025</v>
      </c>
      <c r="D3504" s="341" t="s">
        <v>7885</v>
      </c>
      <c r="E3504" s="736">
        <v>131580</v>
      </c>
      <c r="F3504" s="342" t="s">
        <v>7884</v>
      </c>
      <c r="G3504" s="317" t="s">
        <v>100</v>
      </c>
      <c r="H3504" s="322">
        <v>2022</v>
      </c>
      <c r="I3504" s="317" t="s">
        <v>7883</v>
      </c>
      <c r="J3504" s="317"/>
    </row>
    <row r="3505" spans="1:10" s="738" customFormat="1" ht="24" x14ac:dyDescent="0.25">
      <c r="A3505" s="317" t="s">
        <v>7856</v>
      </c>
      <c r="B3505" s="341" t="s">
        <v>891</v>
      </c>
      <c r="C3505" s="341" t="s">
        <v>1025</v>
      </c>
      <c r="D3505" s="341" t="s">
        <v>7882</v>
      </c>
      <c r="E3505" s="736">
        <v>163700</v>
      </c>
      <c r="F3505" s="342" t="s">
        <v>7881</v>
      </c>
      <c r="G3505" s="317" t="s">
        <v>100</v>
      </c>
      <c r="H3505" s="322">
        <v>2022</v>
      </c>
      <c r="I3505" s="317" t="s">
        <v>7880</v>
      </c>
      <c r="J3505" s="317"/>
    </row>
    <row r="3506" spans="1:10" s="738" customFormat="1" ht="24" x14ac:dyDescent="0.25">
      <c r="A3506" s="317" t="s">
        <v>7879</v>
      </c>
      <c r="B3506" s="341" t="s">
        <v>891</v>
      </c>
      <c r="C3506" s="341" t="s">
        <v>1025</v>
      </c>
      <c r="D3506" s="341" t="s">
        <v>7878</v>
      </c>
      <c r="E3506" s="736">
        <v>199000</v>
      </c>
      <c r="F3506" s="342" t="s">
        <v>7877</v>
      </c>
      <c r="G3506" s="317" t="s">
        <v>100</v>
      </c>
      <c r="H3506" s="322">
        <v>2022</v>
      </c>
      <c r="I3506" s="317" t="s">
        <v>7864</v>
      </c>
      <c r="J3506" s="317"/>
    </row>
    <row r="3507" spans="1:10" s="738" customFormat="1" ht="24" x14ac:dyDescent="0.25">
      <c r="A3507" s="317" t="s">
        <v>7856</v>
      </c>
      <c r="B3507" s="341" t="s">
        <v>1534</v>
      </c>
      <c r="C3507" s="341" t="s">
        <v>1025</v>
      </c>
      <c r="D3507" s="341" t="s">
        <v>7876</v>
      </c>
      <c r="E3507" s="736">
        <v>213080</v>
      </c>
      <c r="F3507" s="342" t="s">
        <v>7875</v>
      </c>
      <c r="G3507" s="317" t="s">
        <v>100</v>
      </c>
      <c r="H3507" s="322">
        <v>2022</v>
      </c>
      <c r="I3507" s="317" t="s">
        <v>7864</v>
      </c>
      <c r="J3507" s="317"/>
    </row>
    <row r="3508" spans="1:10" s="738" customFormat="1" ht="36" x14ac:dyDescent="0.25">
      <c r="A3508" s="317" t="s">
        <v>7874</v>
      </c>
      <c r="B3508" s="341" t="s">
        <v>891</v>
      </c>
      <c r="C3508" s="341" t="s">
        <v>1025</v>
      </c>
      <c r="D3508" s="341" t="s">
        <v>7873</v>
      </c>
      <c r="E3508" s="736">
        <v>230877.08</v>
      </c>
      <c r="F3508" s="342" t="s">
        <v>7872</v>
      </c>
      <c r="G3508" s="317" t="s">
        <v>100</v>
      </c>
      <c r="H3508" s="322">
        <v>2022</v>
      </c>
      <c r="I3508" s="317" t="s">
        <v>7871</v>
      </c>
      <c r="J3508" s="317"/>
    </row>
    <row r="3509" spans="1:10" s="738" customFormat="1" ht="24" x14ac:dyDescent="0.25">
      <c r="A3509" s="317" t="s">
        <v>7870</v>
      </c>
      <c r="B3509" s="341" t="s">
        <v>1534</v>
      </c>
      <c r="C3509" s="341" t="s">
        <v>1025</v>
      </c>
      <c r="D3509" s="341" t="s">
        <v>7869</v>
      </c>
      <c r="E3509" s="736">
        <v>258428</v>
      </c>
      <c r="F3509" s="342" t="s">
        <v>7868</v>
      </c>
      <c r="G3509" s="317" t="s">
        <v>100</v>
      </c>
      <c r="H3509" s="322">
        <v>2022</v>
      </c>
      <c r="I3509" s="317" t="s">
        <v>7857</v>
      </c>
      <c r="J3509" s="317"/>
    </row>
    <row r="3510" spans="1:10" s="738" customFormat="1" ht="24" x14ac:dyDescent="0.25">
      <c r="A3510" s="317" t="s">
        <v>7867</v>
      </c>
      <c r="B3510" s="341" t="s">
        <v>1597</v>
      </c>
      <c r="C3510" s="341" t="s">
        <v>7765</v>
      </c>
      <c r="D3510" s="341" t="s">
        <v>7866</v>
      </c>
      <c r="E3510" s="736">
        <v>290000</v>
      </c>
      <c r="F3510" s="342" t="s">
        <v>7865</v>
      </c>
      <c r="G3510" s="317" t="s">
        <v>100</v>
      </c>
      <c r="H3510" s="322">
        <v>2022</v>
      </c>
      <c r="I3510" s="317" t="s">
        <v>7864</v>
      </c>
      <c r="J3510" s="317"/>
    </row>
    <row r="3511" spans="1:10" s="738" customFormat="1" ht="24" x14ac:dyDescent="0.25">
      <c r="A3511" s="317" t="s">
        <v>7860</v>
      </c>
      <c r="B3511" s="341" t="s">
        <v>891</v>
      </c>
      <c r="C3511" s="341" t="s">
        <v>1025</v>
      </c>
      <c r="D3511" s="341" t="s">
        <v>7863</v>
      </c>
      <c r="E3511" s="736">
        <v>319201.2</v>
      </c>
      <c r="F3511" s="342" t="s">
        <v>7862</v>
      </c>
      <c r="G3511" s="317" t="s">
        <v>100</v>
      </c>
      <c r="H3511" s="322">
        <v>2022</v>
      </c>
      <c r="I3511" s="317" t="s">
        <v>7861</v>
      </c>
      <c r="J3511" s="317"/>
    </row>
    <row r="3512" spans="1:10" s="738" customFormat="1" ht="24" x14ac:dyDescent="0.25">
      <c r="A3512" s="317" t="s">
        <v>7860</v>
      </c>
      <c r="B3512" s="341" t="s">
        <v>1534</v>
      </c>
      <c r="C3512" s="341" t="s">
        <v>1025</v>
      </c>
      <c r="D3512" s="341" t="s">
        <v>7859</v>
      </c>
      <c r="E3512" s="736">
        <v>548800</v>
      </c>
      <c r="F3512" s="342" t="s">
        <v>7858</v>
      </c>
      <c r="G3512" s="317" t="s">
        <v>100</v>
      </c>
      <c r="H3512" s="322">
        <v>2022</v>
      </c>
      <c r="I3512" s="317" t="s">
        <v>7857</v>
      </c>
      <c r="J3512" s="317"/>
    </row>
    <row r="3513" spans="1:10" s="738" customFormat="1" ht="24" x14ac:dyDescent="0.25">
      <c r="A3513" s="317" t="s">
        <v>7856</v>
      </c>
      <c r="B3513" s="341" t="s">
        <v>7742</v>
      </c>
      <c r="C3513" s="341" t="s">
        <v>1025</v>
      </c>
      <c r="D3513" s="341" t="s">
        <v>7855</v>
      </c>
      <c r="E3513" s="736">
        <v>650000</v>
      </c>
      <c r="F3513" s="342" t="s">
        <v>7852</v>
      </c>
      <c r="G3513" s="317" t="s">
        <v>100</v>
      </c>
      <c r="H3513" s="322">
        <v>2022</v>
      </c>
      <c r="I3513" s="317" t="s">
        <v>7851</v>
      </c>
      <c r="J3513" s="317"/>
    </row>
    <row r="3514" spans="1:10" s="738" customFormat="1" ht="24" x14ac:dyDescent="0.25">
      <c r="A3514" s="317" t="s">
        <v>7854</v>
      </c>
      <c r="B3514" s="341" t="s">
        <v>7742</v>
      </c>
      <c r="C3514" s="341" t="s">
        <v>1025</v>
      </c>
      <c r="D3514" s="341" t="s">
        <v>7853</v>
      </c>
      <c r="E3514" s="736">
        <v>730000</v>
      </c>
      <c r="F3514" s="342" t="s">
        <v>7852</v>
      </c>
      <c r="G3514" s="317" t="s">
        <v>100</v>
      </c>
      <c r="H3514" s="322">
        <v>2022</v>
      </c>
      <c r="I3514" s="317" t="s">
        <v>7851</v>
      </c>
      <c r="J3514" s="317"/>
    </row>
    <row r="3515" spans="1:10" s="738" customFormat="1" ht="24" x14ac:dyDescent="0.25">
      <c r="A3515" s="317" t="s">
        <v>7850</v>
      </c>
      <c r="B3515" s="341" t="s">
        <v>1597</v>
      </c>
      <c r="C3515" s="341" t="s">
        <v>7765</v>
      </c>
      <c r="D3515" s="341" t="s">
        <v>7764</v>
      </c>
      <c r="E3515" s="736">
        <v>18000</v>
      </c>
      <c r="F3515" s="342" t="s">
        <v>7849</v>
      </c>
      <c r="G3515" s="317" t="s">
        <v>100</v>
      </c>
      <c r="H3515" s="322">
        <v>2022</v>
      </c>
      <c r="I3515" s="317" t="s">
        <v>7848</v>
      </c>
      <c r="J3515" s="317"/>
    </row>
    <row r="3516" spans="1:10" s="738" customFormat="1" ht="24" x14ac:dyDescent="0.25">
      <c r="A3516" s="317" t="s">
        <v>7847</v>
      </c>
      <c r="B3516" s="341" t="s">
        <v>1678</v>
      </c>
      <c r="C3516" s="341" t="s">
        <v>1677</v>
      </c>
      <c r="D3516" s="341" t="s">
        <v>7846</v>
      </c>
      <c r="E3516" s="736">
        <v>19571.300000000007</v>
      </c>
      <c r="F3516" s="342" t="s">
        <v>7845</v>
      </c>
      <c r="G3516" s="317" t="s">
        <v>100</v>
      </c>
      <c r="H3516" s="322">
        <v>2022</v>
      </c>
      <c r="I3516" s="317" t="s">
        <v>7844</v>
      </c>
      <c r="J3516" s="317"/>
    </row>
    <row r="3517" spans="1:10" s="738" customFormat="1" ht="24" x14ac:dyDescent="0.25">
      <c r="A3517" s="317" t="s">
        <v>7843</v>
      </c>
      <c r="B3517" s="341" t="s">
        <v>1597</v>
      </c>
      <c r="C3517" s="341" t="s">
        <v>7765</v>
      </c>
      <c r="D3517" s="341" t="s">
        <v>7764</v>
      </c>
      <c r="E3517" s="736">
        <v>19600</v>
      </c>
      <c r="F3517" s="342" t="s">
        <v>7775</v>
      </c>
      <c r="G3517" s="317" t="s">
        <v>100</v>
      </c>
      <c r="H3517" s="322">
        <v>2022</v>
      </c>
      <c r="I3517" s="317" t="s">
        <v>7842</v>
      </c>
      <c r="J3517" s="317"/>
    </row>
    <row r="3518" spans="1:10" s="738" customFormat="1" ht="24" x14ac:dyDescent="0.25">
      <c r="A3518" s="317" t="s">
        <v>7841</v>
      </c>
      <c r="B3518" s="341" t="s">
        <v>1678</v>
      </c>
      <c r="C3518" s="341" t="s">
        <v>1677</v>
      </c>
      <c r="D3518" s="341" t="s">
        <v>7840</v>
      </c>
      <c r="E3518" s="736">
        <v>20071.8</v>
      </c>
      <c r="F3518" s="342" t="s">
        <v>7839</v>
      </c>
      <c r="G3518" s="317" t="s">
        <v>100</v>
      </c>
      <c r="H3518" s="322">
        <v>2022</v>
      </c>
      <c r="I3518" s="317" t="s">
        <v>7838</v>
      </c>
      <c r="J3518" s="317"/>
    </row>
    <row r="3519" spans="1:10" s="738" customFormat="1" ht="24" x14ac:dyDescent="0.25">
      <c r="A3519" s="317" t="s">
        <v>7837</v>
      </c>
      <c r="B3519" s="341" t="s">
        <v>1597</v>
      </c>
      <c r="C3519" s="341" t="s">
        <v>7765</v>
      </c>
      <c r="D3519" s="341" t="s">
        <v>7764</v>
      </c>
      <c r="E3519" s="736">
        <v>22385</v>
      </c>
      <c r="F3519" s="342" t="s">
        <v>7824</v>
      </c>
      <c r="G3519" s="317" t="s">
        <v>100</v>
      </c>
      <c r="H3519" s="322">
        <v>2022</v>
      </c>
      <c r="I3519" s="317" t="s">
        <v>7823</v>
      </c>
      <c r="J3519" s="317"/>
    </row>
    <row r="3520" spans="1:10" s="738" customFormat="1" ht="24" x14ac:dyDescent="0.25">
      <c r="A3520" s="317" t="s">
        <v>7836</v>
      </c>
      <c r="B3520" s="341" t="s">
        <v>1597</v>
      </c>
      <c r="C3520" s="341" t="s">
        <v>7765</v>
      </c>
      <c r="D3520" s="341" t="s">
        <v>7764</v>
      </c>
      <c r="E3520" s="736">
        <v>23092.6</v>
      </c>
      <c r="F3520" s="342" t="s">
        <v>7835</v>
      </c>
      <c r="G3520" s="317" t="s">
        <v>100</v>
      </c>
      <c r="H3520" s="322">
        <v>2022</v>
      </c>
      <c r="I3520" s="317" t="s">
        <v>7799</v>
      </c>
      <c r="J3520" s="317"/>
    </row>
    <row r="3521" spans="1:10" s="738" customFormat="1" ht="24" x14ac:dyDescent="0.25">
      <c r="A3521" s="317" t="s">
        <v>7834</v>
      </c>
      <c r="B3521" s="341" t="s">
        <v>1678</v>
      </c>
      <c r="C3521" s="341" t="s">
        <v>1677</v>
      </c>
      <c r="D3521" s="341" t="s">
        <v>7833</v>
      </c>
      <c r="E3521" s="736">
        <v>25870.32</v>
      </c>
      <c r="F3521" s="342" t="s">
        <v>7832</v>
      </c>
      <c r="G3521" s="317" t="s">
        <v>100</v>
      </c>
      <c r="H3521" s="322">
        <v>2022</v>
      </c>
      <c r="I3521" s="317" t="s">
        <v>7815</v>
      </c>
      <c r="J3521" s="317"/>
    </row>
    <row r="3522" spans="1:10" s="738" customFormat="1" ht="24" x14ac:dyDescent="0.25">
      <c r="A3522" s="317" t="s">
        <v>7831</v>
      </c>
      <c r="B3522" s="341" t="s">
        <v>1597</v>
      </c>
      <c r="C3522" s="341" t="s">
        <v>7765</v>
      </c>
      <c r="D3522" s="341" t="s">
        <v>7764</v>
      </c>
      <c r="E3522" s="736">
        <v>27367.5</v>
      </c>
      <c r="F3522" s="342" t="s">
        <v>7830</v>
      </c>
      <c r="G3522" s="317" t="s">
        <v>100</v>
      </c>
      <c r="H3522" s="322">
        <v>2022</v>
      </c>
      <c r="I3522" s="317" t="s">
        <v>7829</v>
      </c>
      <c r="J3522" s="317"/>
    </row>
    <row r="3523" spans="1:10" s="738" customFormat="1" ht="24" x14ac:dyDescent="0.25">
      <c r="A3523" s="317" t="s">
        <v>7828</v>
      </c>
      <c r="B3523" s="341" t="s">
        <v>1597</v>
      </c>
      <c r="C3523" s="341" t="s">
        <v>7765</v>
      </c>
      <c r="D3523" s="341" t="s">
        <v>7764</v>
      </c>
      <c r="E3523" s="736">
        <v>31972.5</v>
      </c>
      <c r="F3523" s="342" t="s">
        <v>7827</v>
      </c>
      <c r="G3523" s="317" t="s">
        <v>100</v>
      </c>
      <c r="H3523" s="322">
        <v>2022</v>
      </c>
      <c r="I3523" s="317" t="s">
        <v>7826</v>
      </c>
      <c r="J3523" s="317"/>
    </row>
    <row r="3524" spans="1:10" s="738" customFormat="1" ht="24" x14ac:dyDescent="0.25">
      <c r="A3524" s="317" t="s">
        <v>7825</v>
      </c>
      <c r="B3524" s="341" t="s">
        <v>1597</v>
      </c>
      <c r="C3524" s="341" t="s">
        <v>7765</v>
      </c>
      <c r="D3524" s="341" t="s">
        <v>7764</v>
      </c>
      <c r="E3524" s="736">
        <v>36081</v>
      </c>
      <c r="F3524" s="342" t="s">
        <v>7824</v>
      </c>
      <c r="G3524" s="317" t="s">
        <v>100</v>
      </c>
      <c r="H3524" s="322">
        <v>2022</v>
      </c>
      <c r="I3524" s="317" t="s">
        <v>7823</v>
      </c>
      <c r="J3524" s="317"/>
    </row>
    <row r="3525" spans="1:10" s="738" customFormat="1" ht="24" x14ac:dyDescent="0.25">
      <c r="A3525" s="317" t="s">
        <v>7822</v>
      </c>
      <c r="B3525" s="341" t="s">
        <v>1597</v>
      </c>
      <c r="C3525" s="341" t="s">
        <v>7765</v>
      </c>
      <c r="D3525" s="341" t="s">
        <v>7764</v>
      </c>
      <c r="E3525" s="736">
        <v>36500</v>
      </c>
      <c r="F3525" s="342" t="s">
        <v>7821</v>
      </c>
      <c r="G3525" s="317" t="s">
        <v>100</v>
      </c>
      <c r="H3525" s="322">
        <v>2022</v>
      </c>
      <c r="I3525" s="317" t="s">
        <v>7744</v>
      </c>
      <c r="J3525" s="317"/>
    </row>
    <row r="3526" spans="1:10" s="738" customFormat="1" ht="24" x14ac:dyDescent="0.25">
      <c r="A3526" s="317" t="s">
        <v>7820</v>
      </c>
      <c r="B3526" s="341" t="s">
        <v>1678</v>
      </c>
      <c r="C3526" s="341" t="s">
        <v>1677</v>
      </c>
      <c r="D3526" s="341" t="s">
        <v>7764</v>
      </c>
      <c r="E3526" s="736">
        <v>38108.1</v>
      </c>
      <c r="F3526" s="342" t="s">
        <v>7819</v>
      </c>
      <c r="G3526" s="317" t="s">
        <v>100</v>
      </c>
      <c r="H3526" s="322">
        <v>2022</v>
      </c>
      <c r="I3526" s="317" t="s">
        <v>7815</v>
      </c>
      <c r="J3526" s="317"/>
    </row>
    <row r="3527" spans="1:10" s="738" customFormat="1" ht="24" x14ac:dyDescent="0.25">
      <c r="A3527" s="317" t="s">
        <v>7818</v>
      </c>
      <c r="B3527" s="341" t="s">
        <v>1678</v>
      </c>
      <c r="C3527" s="341" t="s">
        <v>1677</v>
      </c>
      <c r="D3527" s="341" t="s">
        <v>7817</v>
      </c>
      <c r="E3527" s="736">
        <v>43154.37</v>
      </c>
      <c r="F3527" s="342" t="s">
        <v>7816</v>
      </c>
      <c r="G3527" s="317" t="s">
        <v>100</v>
      </c>
      <c r="H3527" s="322">
        <v>2022</v>
      </c>
      <c r="I3527" s="317" t="s">
        <v>7815</v>
      </c>
      <c r="J3527" s="317"/>
    </row>
    <row r="3528" spans="1:10" s="738" customFormat="1" ht="24" x14ac:dyDescent="0.25">
      <c r="A3528" s="317" t="s">
        <v>7814</v>
      </c>
      <c r="B3528" s="341" t="s">
        <v>1597</v>
      </c>
      <c r="C3528" s="341" t="s">
        <v>7765</v>
      </c>
      <c r="D3528" s="341" t="s">
        <v>7764</v>
      </c>
      <c r="E3528" s="736">
        <v>51128</v>
      </c>
      <c r="F3528" s="342" t="s">
        <v>7813</v>
      </c>
      <c r="G3528" s="317" t="s">
        <v>100</v>
      </c>
      <c r="H3528" s="322">
        <v>2022</v>
      </c>
      <c r="I3528" s="317" t="s">
        <v>7785</v>
      </c>
      <c r="J3528" s="317"/>
    </row>
    <row r="3529" spans="1:10" s="738" customFormat="1" ht="24" x14ac:dyDescent="0.25">
      <c r="A3529" s="317" t="s">
        <v>7812</v>
      </c>
      <c r="B3529" s="341" t="s">
        <v>1597</v>
      </c>
      <c r="C3529" s="341" t="s">
        <v>7765</v>
      </c>
      <c r="D3529" s="341" t="s">
        <v>7764</v>
      </c>
      <c r="E3529" s="736">
        <v>54275</v>
      </c>
      <c r="F3529" s="342" t="s">
        <v>7794</v>
      </c>
      <c r="G3529" s="317" t="s">
        <v>100</v>
      </c>
      <c r="H3529" s="322">
        <v>2022</v>
      </c>
      <c r="I3529" s="317" t="s">
        <v>7811</v>
      </c>
      <c r="J3529" s="317"/>
    </row>
    <row r="3530" spans="1:10" s="738" customFormat="1" ht="24" x14ac:dyDescent="0.25">
      <c r="A3530" s="317" t="s">
        <v>7810</v>
      </c>
      <c r="B3530" s="341" t="s">
        <v>1597</v>
      </c>
      <c r="C3530" s="341" t="s">
        <v>7765</v>
      </c>
      <c r="D3530" s="341" t="s">
        <v>7764</v>
      </c>
      <c r="E3530" s="736">
        <v>54827.040000000001</v>
      </c>
      <c r="F3530" s="342" t="s">
        <v>7809</v>
      </c>
      <c r="G3530" s="317" t="s">
        <v>100</v>
      </c>
      <c r="H3530" s="322">
        <v>2022</v>
      </c>
      <c r="I3530" s="317" t="s">
        <v>7808</v>
      </c>
      <c r="J3530" s="317"/>
    </row>
    <row r="3531" spans="1:10" s="738" customFormat="1" ht="24" x14ac:dyDescent="0.25">
      <c r="A3531" s="317" t="s">
        <v>7807</v>
      </c>
      <c r="B3531" s="341" t="s">
        <v>1597</v>
      </c>
      <c r="C3531" s="341" t="s">
        <v>7765</v>
      </c>
      <c r="D3531" s="341" t="s">
        <v>7764</v>
      </c>
      <c r="E3531" s="736">
        <v>56000</v>
      </c>
      <c r="F3531" s="342" t="s">
        <v>7806</v>
      </c>
      <c r="G3531" s="317" t="s">
        <v>100</v>
      </c>
      <c r="H3531" s="322">
        <v>2022</v>
      </c>
      <c r="I3531" s="317" t="s">
        <v>7744</v>
      </c>
      <c r="J3531" s="317"/>
    </row>
    <row r="3532" spans="1:10" s="738" customFormat="1" ht="24" x14ac:dyDescent="0.25">
      <c r="A3532" s="317" t="s">
        <v>7805</v>
      </c>
      <c r="B3532" s="341" t="s">
        <v>1597</v>
      </c>
      <c r="C3532" s="341" t="s">
        <v>7765</v>
      </c>
      <c r="D3532" s="341" t="s">
        <v>7764</v>
      </c>
      <c r="E3532" s="736">
        <v>63902</v>
      </c>
      <c r="F3532" s="342" t="s">
        <v>7804</v>
      </c>
      <c r="G3532" s="317" t="s">
        <v>100</v>
      </c>
      <c r="H3532" s="322">
        <v>2022</v>
      </c>
      <c r="I3532" s="317" t="s">
        <v>7803</v>
      </c>
      <c r="J3532" s="317"/>
    </row>
    <row r="3533" spans="1:10" s="738" customFormat="1" ht="24" x14ac:dyDescent="0.25">
      <c r="A3533" s="317" t="s">
        <v>7802</v>
      </c>
      <c r="B3533" s="341" t="s">
        <v>1678</v>
      </c>
      <c r="C3533" s="341" t="s">
        <v>1677</v>
      </c>
      <c r="D3533" s="341" t="s">
        <v>7801</v>
      </c>
      <c r="E3533" s="736">
        <v>65936.88</v>
      </c>
      <c r="F3533" s="342" t="s">
        <v>7800</v>
      </c>
      <c r="G3533" s="317" t="s">
        <v>100</v>
      </c>
      <c r="H3533" s="322">
        <v>2022</v>
      </c>
      <c r="I3533" s="317" t="s">
        <v>7799</v>
      </c>
      <c r="J3533" s="317"/>
    </row>
    <row r="3534" spans="1:10" s="738" customFormat="1" ht="24" x14ac:dyDescent="0.25">
      <c r="A3534" s="317" t="s">
        <v>7798</v>
      </c>
      <c r="B3534" s="341" t="s">
        <v>891</v>
      </c>
      <c r="C3534" s="341" t="s">
        <v>1025</v>
      </c>
      <c r="D3534" s="341" t="s">
        <v>7797</v>
      </c>
      <c r="E3534" s="736">
        <v>76281.42</v>
      </c>
      <c r="F3534" s="342" t="s">
        <v>7796</v>
      </c>
      <c r="G3534" s="317" t="s">
        <v>100</v>
      </c>
      <c r="H3534" s="322">
        <v>2022</v>
      </c>
      <c r="I3534" s="317" t="s">
        <v>7759</v>
      </c>
      <c r="J3534" s="317"/>
    </row>
    <row r="3535" spans="1:10" s="738" customFormat="1" ht="24" x14ac:dyDescent="0.25">
      <c r="A3535" s="317" t="s">
        <v>7795</v>
      </c>
      <c r="B3535" s="341" t="s">
        <v>1597</v>
      </c>
      <c r="C3535" s="341" t="s">
        <v>7765</v>
      </c>
      <c r="D3535" s="341" t="s">
        <v>7764</v>
      </c>
      <c r="E3535" s="736">
        <v>93870</v>
      </c>
      <c r="F3535" s="342" t="s">
        <v>7794</v>
      </c>
      <c r="G3535" s="317" t="s">
        <v>100</v>
      </c>
      <c r="H3535" s="322">
        <v>2022</v>
      </c>
      <c r="I3535" s="317" t="s">
        <v>7793</v>
      </c>
      <c r="J3535" s="317"/>
    </row>
    <row r="3536" spans="1:10" s="738" customFormat="1" ht="24" x14ac:dyDescent="0.25">
      <c r="A3536" s="317" t="s">
        <v>7792</v>
      </c>
      <c r="B3536" s="341" t="s">
        <v>1597</v>
      </c>
      <c r="C3536" s="341" t="s">
        <v>7765</v>
      </c>
      <c r="D3536" s="341" t="s">
        <v>7764</v>
      </c>
      <c r="E3536" s="736">
        <v>100890</v>
      </c>
      <c r="F3536" s="342" t="s">
        <v>7791</v>
      </c>
      <c r="G3536" s="317" t="s">
        <v>100</v>
      </c>
      <c r="H3536" s="322">
        <v>2022</v>
      </c>
      <c r="I3536" s="317" t="s">
        <v>7790</v>
      </c>
      <c r="J3536" s="317"/>
    </row>
    <row r="3537" spans="1:10" s="738" customFormat="1" ht="24" x14ac:dyDescent="0.25">
      <c r="A3537" s="317" t="s">
        <v>7789</v>
      </c>
      <c r="B3537" s="341" t="s">
        <v>1597</v>
      </c>
      <c r="C3537" s="341" t="s">
        <v>7765</v>
      </c>
      <c r="D3537" s="341" t="s">
        <v>7764</v>
      </c>
      <c r="E3537" s="736">
        <v>133023.35999999999</v>
      </c>
      <c r="F3537" s="342" t="s">
        <v>7788</v>
      </c>
      <c r="G3537" s="317" t="s">
        <v>100</v>
      </c>
      <c r="H3537" s="322">
        <v>2022</v>
      </c>
      <c r="I3537" s="317" t="s">
        <v>7787</v>
      </c>
      <c r="J3537" s="317"/>
    </row>
    <row r="3538" spans="1:10" s="738" customFormat="1" ht="24" x14ac:dyDescent="0.25">
      <c r="A3538" s="317" t="s">
        <v>7786</v>
      </c>
      <c r="B3538" s="341" t="s">
        <v>1597</v>
      </c>
      <c r="C3538" s="341" t="s">
        <v>7765</v>
      </c>
      <c r="D3538" s="341" t="s">
        <v>7764</v>
      </c>
      <c r="E3538" s="736">
        <v>166510</v>
      </c>
      <c r="F3538" s="342" t="s">
        <v>7783</v>
      </c>
      <c r="G3538" s="317" t="s">
        <v>100</v>
      </c>
      <c r="H3538" s="322">
        <v>2022</v>
      </c>
      <c r="I3538" s="317" t="s">
        <v>7785</v>
      </c>
      <c r="J3538" s="317"/>
    </row>
    <row r="3539" spans="1:10" s="738" customFormat="1" ht="24" x14ac:dyDescent="0.25">
      <c r="A3539" s="317" t="s">
        <v>7784</v>
      </c>
      <c r="B3539" s="341" t="s">
        <v>1597</v>
      </c>
      <c r="C3539" s="341" t="s">
        <v>7765</v>
      </c>
      <c r="D3539" s="341" t="s">
        <v>7764</v>
      </c>
      <c r="E3539" s="736">
        <v>193200</v>
      </c>
      <c r="F3539" s="342" t="s">
        <v>7783</v>
      </c>
      <c r="G3539" s="317" t="s">
        <v>100</v>
      </c>
      <c r="H3539" s="322">
        <v>2022</v>
      </c>
      <c r="I3539" s="317" t="s">
        <v>7782</v>
      </c>
      <c r="J3539" s="317"/>
    </row>
    <row r="3540" spans="1:10" s="738" customFormat="1" ht="48" x14ac:dyDescent="0.25">
      <c r="A3540" s="317" t="s">
        <v>7781</v>
      </c>
      <c r="B3540" s="341" t="s">
        <v>3352</v>
      </c>
      <c r="C3540" s="341" t="s">
        <v>1025</v>
      </c>
      <c r="D3540" s="341" t="s">
        <v>7780</v>
      </c>
      <c r="E3540" s="736">
        <v>384026.5</v>
      </c>
      <c r="F3540" s="342" t="s">
        <v>7779</v>
      </c>
      <c r="G3540" s="317" t="s">
        <v>100</v>
      </c>
      <c r="H3540" s="322">
        <v>2022</v>
      </c>
      <c r="I3540" s="317" t="s">
        <v>7778</v>
      </c>
      <c r="J3540" s="317"/>
    </row>
    <row r="3541" spans="1:10" s="738" customFormat="1" ht="24" x14ac:dyDescent="0.25">
      <c r="A3541" s="317" t="s">
        <v>7777</v>
      </c>
      <c r="B3541" s="341" t="s">
        <v>7742</v>
      </c>
      <c r="C3541" s="341" t="s">
        <v>1025</v>
      </c>
      <c r="D3541" s="341" t="s">
        <v>7776</v>
      </c>
      <c r="E3541" s="736">
        <v>429768</v>
      </c>
      <c r="F3541" s="342" t="s">
        <v>7775</v>
      </c>
      <c r="G3541" s="317" t="s">
        <v>100</v>
      </c>
      <c r="H3541" s="322">
        <v>2022</v>
      </c>
      <c r="I3541" s="317" t="s">
        <v>7774</v>
      </c>
      <c r="J3541" s="317"/>
    </row>
    <row r="3542" spans="1:10" s="738" customFormat="1" ht="24" x14ac:dyDescent="0.25">
      <c r="A3542" s="317" t="s">
        <v>7773</v>
      </c>
      <c r="B3542" s="341" t="s">
        <v>1597</v>
      </c>
      <c r="C3542" s="341" t="s">
        <v>7765</v>
      </c>
      <c r="D3542" s="341" t="s">
        <v>7764</v>
      </c>
      <c r="E3542" s="736">
        <v>437152.8000000001</v>
      </c>
      <c r="F3542" s="342" t="s">
        <v>7768</v>
      </c>
      <c r="G3542" s="317" t="s">
        <v>100</v>
      </c>
      <c r="H3542" s="322">
        <v>2022</v>
      </c>
      <c r="I3542" s="317" t="s">
        <v>7767</v>
      </c>
      <c r="J3542" s="317"/>
    </row>
    <row r="3543" spans="1:10" s="738" customFormat="1" ht="24" x14ac:dyDescent="0.25">
      <c r="A3543" s="317" t="s">
        <v>7772</v>
      </c>
      <c r="B3543" s="341" t="s">
        <v>1597</v>
      </c>
      <c r="C3543" s="341" t="s">
        <v>7765</v>
      </c>
      <c r="D3543" s="341" t="s">
        <v>7764</v>
      </c>
      <c r="E3543" s="736">
        <v>501467</v>
      </c>
      <c r="F3543" s="342" t="s">
        <v>7771</v>
      </c>
      <c r="G3543" s="317" t="s">
        <v>100</v>
      </c>
      <c r="H3543" s="322">
        <v>2022</v>
      </c>
      <c r="I3543" s="317" t="s">
        <v>7770</v>
      </c>
      <c r="J3543" s="317"/>
    </row>
    <row r="3544" spans="1:10" s="738" customFormat="1" ht="24" x14ac:dyDescent="0.25">
      <c r="A3544" s="317" t="s">
        <v>7769</v>
      </c>
      <c r="B3544" s="341" t="s">
        <v>1597</v>
      </c>
      <c r="C3544" s="341" t="s">
        <v>7765</v>
      </c>
      <c r="D3544" s="341" t="s">
        <v>7764</v>
      </c>
      <c r="E3544" s="736">
        <v>502286.39999999985</v>
      </c>
      <c r="F3544" s="342" t="s">
        <v>7768</v>
      </c>
      <c r="G3544" s="317" t="s">
        <v>100</v>
      </c>
      <c r="H3544" s="322">
        <v>2022</v>
      </c>
      <c r="I3544" s="317" t="s">
        <v>7767</v>
      </c>
      <c r="J3544" s="317"/>
    </row>
    <row r="3545" spans="1:10" s="738" customFormat="1" ht="24" x14ac:dyDescent="0.25">
      <c r="A3545" s="317" t="s">
        <v>7766</v>
      </c>
      <c r="B3545" s="341" t="s">
        <v>1597</v>
      </c>
      <c r="C3545" s="341" t="s">
        <v>7765</v>
      </c>
      <c r="D3545" s="341" t="s">
        <v>7764</v>
      </c>
      <c r="E3545" s="736">
        <v>555958</v>
      </c>
      <c r="F3545" s="342" t="s">
        <v>7763</v>
      </c>
      <c r="G3545" s="317" t="s">
        <v>100</v>
      </c>
      <c r="H3545" s="322">
        <v>2022</v>
      </c>
      <c r="I3545" s="317" t="s">
        <v>7739</v>
      </c>
      <c r="J3545" s="317"/>
    </row>
    <row r="3546" spans="1:10" s="738" customFormat="1" ht="24" x14ac:dyDescent="0.25">
      <c r="A3546" s="317" t="s">
        <v>7762</v>
      </c>
      <c r="B3546" s="341" t="s">
        <v>3352</v>
      </c>
      <c r="C3546" s="341" t="s">
        <v>1025</v>
      </c>
      <c r="D3546" s="341" t="s">
        <v>7761</v>
      </c>
      <c r="E3546" s="736">
        <v>735932</v>
      </c>
      <c r="F3546" s="342" t="s">
        <v>7760</v>
      </c>
      <c r="G3546" s="317" t="s">
        <v>100</v>
      </c>
      <c r="H3546" s="322">
        <v>2022</v>
      </c>
      <c r="I3546" s="317" t="s">
        <v>7759</v>
      </c>
      <c r="J3546" s="317"/>
    </row>
    <row r="3547" spans="1:10" s="738" customFormat="1" ht="24" x14ac:dyDescent="0.25">
      <c r="A3547" s="317" t="s">
        <v>7758</v>
      </c>
      <c r="B3547" s="341" t="s">
        <v>7742</v>
      </c>
      <c r="C3547" s="341" t="s">
        <v>1025</v>
      </c>
      <c r="D3547" s="341" t="s">
        <v>7757</v>
      </c>
      <c r="E3547" s="736">
        <v>773808</v>
      </c>
      <c r="F3547" s="342" t="s">
        <v>7756</v>
      </c>
      <c r="G3547" s="317" t="s">
        <v>100</v>
      </c>
      <c r="H3547" s="322">
        <v>2022</v>
      </c>
      <c r="I3547" s="317" t="s">
        <v>7755</v>
      </c>
      <c r="J3547" s="317"/>
    </row>
    <row r="3548" spans="1:10" s="738" customFormat="1" ht="24" x14ac:dyDescent="0.25">
      <c r="A3548" s="317" t="s">
        <v>7754</v>
      </c>
      <c r="B3548" s="341" t="s">
        <v>891</v>
      </c>
      <c r="C3548" s="341" t="s">
        <v>1025</v>
      </c>
      <c r="D3548" s="341" t="s">
        <v>7753</v>
      </c>
      <c r="E3548" s="736">
        <v>800100</v>
      </c>
      <c r="F3548" s="342" t="s">
        <v>7752</v>
      </c>
      <c r="G3548" s="317" t="s">
        <v>100</v>
      </c>
      <c r="H3548" s="322">
        <v>2022</v>
      </c>
      <c r="I3548" s="317" t="s">
        <v>7751</v>
      </c>
      <c r="J3548" s="317"/>
    </row>
    <row r="3549" spans="1:10" s="738" customFormat="1" ht="24" x14ac:dyDescent="0.25">
      <c r="A3549" s="317" t="s">
        <v>7743</v>
      </c>
      <c r="B3549" s="341" t="s">
        <v>7742</v>
      </c>
      <c r="C3549" s="341" t="s">
        <v>1025</v>
      </c>
      <c r="D3549" s="341" t="s">
        <v>7750</v>
      </c>
      <c r="E3549" s="736">
        <v>1068756</v>
      </c>
      <c r="F3549" s="342" t="s">
        <v>7740</v>
      </c>
      <c r="G3549" s="317" t="s">
        <v>100</v>
      </c>
      <c r="H3549" s="322">
        <v>2022</v>
      </c>
      <c r="I3549" s="317" t="s">
        <v>7739</v>
      </c>
      <c r="J3549" s="317"/>
    </row>
    <row r="3550" spans="1:10" s="738" customFormat="1" ht="24" x14ac:dyDescent="0.25">
      <c r="A3550" s="317" t="s">
        <v>7738</v>
      </c>
      <c r="B3550" s="341" t="s">
        <v>886</v>
      </c>
      <c r="C3550" s="341" t="s">
        <v>1025</v>
      </c>
      <c r="D3550" s="341" t="s">
        <v>7749</v>
      </c>
      <c r="E3550" s="736">
        <v>2224242.19</v>
      </c>
      <c r="F3550" s="342" t="s">
        <v>7748</v>
      </c>
      <c r="G3550" s="317" t="s">
        <v>100</v>
      </c>
      <c r="H3550" s="322">
        <v>2022</v>
      </c>
      <c r="I3550" s="317" t="s">
        <v>7736</v>
      </c>
      <c r="J3550" s="317"/>
    </row>
    <row r="3551" spans="1:10" s="738" customFormat="1" ht="24" x14ac:dyDescent="0.25">
      <c r="A3551" s="317" t="s">
        <v>7747</v>
      </c>
      <c r="B3551" s="341" t="s">
        <v>886</v>
      </c>
      <c r="C3551" s="341" t="s">
        <v>1025</v>
      </c>
      <c r="D3551" s="341" t="s">
        <v>7746</v>
      </c>
      <c r="E3551" s="736">
        <v>2144000</v>
      </c>
      <c r="F3551" s="342" t="s">
        <v>7745</v>
      </c>
      <c r="G3551" s="317" t="s">
        <v>100</v>
      </c>
      <c r="H3551" s="322">
        <v>2022</v>
      </c>
      <c r="I3551" s="317" t="s">
        <v>7744</v>
      </c>
      <c r="J3551" s="317"/>
    </row>
    <row r="3552" spans="1:10" s="738" customFormat="1" ht="24" x14ac:dyDescent="0.25">
      <c r="A3552" s="317" t="s">
        <v>7743</v>
      </c>
      <c r="B3552" s="341" t="s">
        <v>7742</v>
      </c>
      <c r="C3552" s="341" t="s">
        <v>1025</v>
      </c>
      <c r="D3552" s="341" t="s">
        <v>7741</v>
      </c>
      <c r="E3552" s="736">
        <v>5018400</v>
      </c>
      <c r="F3552" s="342" t="s">
        <v>7740</v>
      </c>
      <c r="G3552" s="317" t="s">
        <v>100</v>
      </c>
      <c r="H3552" s="322">
        <v>2022</v>
      </c>
      <c r="I3552" s="317" t="s">
        <v>7739</v>
      </c>
      <c r="J3552" s="317"/>
    </row>
    <row r="3553" spans="1:10" s="738" customFormat="1" ht="24" x14ac:dyDescent="0.25">
      <c r="A3553" s="317" t="s">
        <v>7738</v>
      </c>
      <c r="B3553" s="341" t="s">
        <v>886</v>
      </c>
      <c r="C3553" s="341" t="s">
        <v>1025</v>
      </c>
      <c r="D3553" s="341" t="s">
        <v>1430</v>
      </c>
      <c r="E3553" s="736">
        <v>620846.31000000006</v>
      </c>
      <c r="F3553" s="342" t="s">
        <v>7737</v>
      </c>
      <c r="G3553" s="317" t="s">
        <v>100</v>
      </c>
      <c r="H3553" s="322">
        <v>2022</v>
      </c>
      <c r="I3553" s="317" t="s">
        <v>7736</v>
      </c>
      <c r="J3553" s="317"/>
    </row>
    <row r="3554" spans="1:10" s="738" customFormat="1" ht="24" x14ac:dyDescent="0.25">
      <c r="A3554" s="317" t="s">
        <v>7735</v>
      </c>
      <c r="B3554" s="341" t="s">
        <v>886</v>
      </c>
      <c r="C3554" s="341" t="s">
        <v>1025</v>
      </c>
      <c r="D3554" s="341" t="s">
        <v>7734</v>
      </c>
      <c r="E3554" s="736">
        <v>1410090</v>
      </c>
      <c r="F3554" s="342" t="s">
        <v>2235</v>
      </c>
      <c r="G3554" s="317" t="s">
        <v>100</v>
      </c>
      <c r="H3554" s="322">
        <v>2022</v>
      </c>
      <c r="I3554" s="317" t="s">
        <v>7733</v>
      </c>
      <c r="J3554" s="317"/>
    </row>
    <row r="3555" spans="1:10" s="738" customFormat="1" ht="24" x14ac:dyDescent="0.25">
      <c r="A3555" s="317" t="s">
        <v>7732</v>
      </c>
      <c r="B3555" s="341" t="s">
        <v>3352</v>
      </c>
      <c r="C3555" s="341" t="s">
        <v>1025</v>
      </c>
      <c r="D3555" s="341" t="s">
        <v>7731</v>
      </c>
      <c r="E3555" s="736">
        <v>883019.98</v>
      </c>
      <c r="F3555" s="342" t="s">
        <v>7730</v>
      </c>
      <c r="G3555" s="317" t="s">
        <v>100</v>
      </c>
      <c r="H3555" s="322">
        <v>2022</v>
      </c>
      <c r="I3555" s="317" t="s">
        <v>7729</v>
      </c>
      <c r="J3555" s="317"/>
    </row>
    <row r="3556" spans="1:10" s="333" customFormat="1" ht="21.95" customHeight="1" x14ac:dyDescent="0.25">
      <c r="A3556" s="327" t="s">
        <v>1676</v>
      </c>
      <c r="B3556" s="326"/>
      <c r="C3556" s="326"/>
      <c r="D3556" s="326"/>
      <c r="E3556" s="422">
        <f>SUM(E3557:E3562)</f>
        <v>588347.91999999993</v>
      </c>
      <c r="F3556" s="326"/>
      <c r="G3556" s="326"/>
      <c r="H3556" s="326"/>
      <c r="I3556" s="326"/>
      <c r="J3556" s="326"/>
    </row>
    <row r="3557" spans="1:10" s="333" customFormat="1" x14ac:dyDescent="0.25">
      <c r="A3557" s="350" t="s">
        <v>7728</v>
      </c>
      <c r="B3557" s="322" t="s">
        <v>1678</v>
      </c>
      <c r="C3557" s="322" t="s">
        <v>7727</v>
      </c>
      <c r="D3557" s="322" t="s">
        <v>7726</v>
      </c>
      <c r="E3557" s="419">
        <v>20034.169999999998</v>
      </c>
      <c r="F3557" s="348" t="s">
        <v>7725</v>
      </c>
      <c r="G3557" s="322" t="s">
        <v>100</v>
      </c>
      <c r="H3557" s="349">
        <v>44748</v>
      </c>
      <c r="I3557" s="325">
        <v>44755</v>
      </c>
      <c r="J3557" s="322"/>
    </row>
    <row r="3558" spans="1:10" s="333" customFormat="1" x14ac:dyDescent="0.25">
      <c r="A3558" s="350" t="s">
        <v>7724</v>
      </c>
      <c r="B3558" s="322" t="s">
        <v>2018</v>
      </c>
      <c r="C3558" s="322" t="s">
        <v>7723</v>
      </c>
      <c r="D3558" s="322" t="s">
        <v>951</v>
      </c>
      <c r="E3558" s="419">
        <v>19440</v>
      </c>
      <c r="F3558" s="348" t="s">
        <v>7722</v>
      </c>
      <c r="G3558" s="322" t="s">
        <v>100</v>
      </c>
      <c r="H3558" s="349">
        <v>44657</v>
      </c>
      <c r="I3558" s="325">
        <v>44664</v>
      </c>
      <c r="J3558" s="322"/>
    </row>
    <row r="3559" spans="1:10" s="333" customFormat="1" ht="18" customHeight="1" x14ac:dyDescent="0.25">
      <c r="A3559" s="317" t="s">
        <v>1671</v>
      </c>
      <c r="B3559" s="322" t="s">
        <v>891</v>
      </c>
      <c r="C3559" s="322" t="s">
        <v>1667</v>
      </c>
      <c r="D3559" s="322" t="s">
        <v>7721</v>
      </c>
      <c r="E3559" s="417">
        <v>89914.23</v>
      </c>
      <c r="F3559" s="322" t="s">
        <v>1675</v>
      </c>
      <c r="G3559" s="322" t="s">
        <v>100</v>
      </c>
      <c r="H3559" s="325">
        <v>44756</v>
      </c>
      <c r="I3559" s="325">
        <v>45120</v>
      </c>
      <c r="J3559" s="322" t="s">
        <v>7720</v>
      </c>
    </row>
    <row r="3560" spans="1:10" s="333" customFormat="1" ht="48" x14ac:dyDescent="0.25">
      <c r="A3560" s="317" t="s">
        <v>1670</v>
      </c>
      <c r="B3560" s="322" t="s">
        <v>891</v>
      </c>
      <c r="C3560" s="322" t="s">
        <v>1667</v>
      </c>
      <c r="D3560" s="322" t="s">
        <v>7719</v>
      </c>
      <c r="E3560" s="417">
        <v>99826.52</v>
      </c>
      <c r="F3560" s="322" t="s">
        <v>1673</v>
      </c>
      <c r="G3560" s="322" t="s">
        <v>7718</v>
      </c>
      <c r="H3560" s="322" t="s">
        <v>354</v>
      </c>
      <c r="I3560" s="322" t="s">
        <v>354</v>
      </c>
      <c r="J3560" s="322" t="s">
        <v>7717</v>
      </c>
    </row>
    <row r="3561" spans="1:10" s="333" customFormat="1" ht="36" x14ac:dyDescent="0.25">
      <c r="A3561" s="317" t="s">
        <v>1669</v>
      </c>
      <c r="B3561" s="322" t="s">
        <v>891</v>
      </c>
      <c r="C3561" s="322" t="s">
        <v>1667</v>
      </c>
      <c r="D3561" s="322" t="s">
        <v>354</v>
      </c>
      <c r="E3561" s="417">
        <v>66333</v>
      </c>
      <c r="F3561" s="322" t="s">
        <v>354</v>
      </c>
      <c r="G3561" s="322" t="s">
        <v>7716</v>
      </c>
      <c r="H3561" s="322" t="s">
        <v>354</v>
      </c>
      <c r="I3561" s="322" t="s">
        <v>354</v>
      </c>
      <c r="J3561" s="322" t="s">
        <v>354</v>
      </c>
    </row>
    <row r="3562" spans="1:10" s="333" customFormat="1" ht="48" x14ac:dyDescent="0.25">
      <c r="A3562" s="317" t="s">
        <v>1668</v>
      </c>
      <c r="B3562" s="322" t="s">
        <v>1782</v>
      </c>
      <c r="C3562" s="322" t="s">
        <v>1667</v>
      </c>
      <c r="D3562" s="322" t="s">
        <v>7715</v>
      </c>
      <c r="E3562" s="417">
        <v>292800</v>
      </c>
      <c r="F3562" s="348" t="s">
        <v>7714</v>
      </c>
      <c r="G3562" s="322" t="s">
        <v>7713</v>
      </c>
      <c r="H3562" s="325">
        <v>44801</v>
      </c>
      <c r="I3562" s="325">
        <v>45165</v>
      </c>
      <c r="J3562" s="322" t="s">
        <v>354</v>
      </c>
    </row>
    <row r="3563" spans="1:10" s="333" customFormat="1" ht="21.95" customHeight="1" x14ac:dyDescent="0.25">
      <c r="A3563" s="327" t="s">
        <v>1665</v>
      </c>
      <c r="B3563" s="326"/>
      <c r="C3563" s="326"/>
      <c r="D3563" s="326"/>
      <c r="E3563" s="422">
        <f>SUM(E3564:E3567)</f>
        <v>960303.5</v>
      </c>
      <c r="F3563" s="326"/>
      <c r="G3563" s="326"/>
      <c r="H3563" s="326"/>
      <c r="I3563" s="326"/>
      <c r="J3563" s="326"/>
    </row>
    <row r="3564" spans="1:10" s="333" customFormat="1" ht="64.5" customHeight="1" x14ac:dyDescent="0.25">
      <c r="A3564" s="317" t="s">
        <v>7712</v>
      </c>
      <c r="B3564" s="322" t="s">
        <v>1661</v>
      </c>
      <c r="C3564" s="322" t="s">
        <v>1660</v>
      </c>
      <c r="D3564" s="322" t="s">
        <v>7711</v>
      </c>
      <c r="E3564" s="412">
        <v>243552</v>
      </c>
      <c r="F3564" s="322">
        <v>20467534026</v>
      </c>
      <c r="G3564" s="322" t="s">
        <v>7710</v>
      </c>
      <c r="H3564" s="325">
        <v>44623</v>
      </c>
      <c r="I3564" s="322"/>
      <c r="J3564" s="322" t="s">
        <v>7704</v>
      </c>
    </row>
    <row r="3565" spans="1:10" s="333" customFormat="1" ht="64.5" customHeight="1" x14ac:dyDescent="0.25">
      <c r="A3565" s="317" t="s">
        <v>7709</v>
      </c>
      <c r="B3565" s="322" t="s">
        <v>1663</v>
      </c>
      <c r="C3565" s="322" t="s">
        <v>1660</v>
      </c>
      <c r="D3565" s="322" t="s">
        <v>7708</v>
      </c>
      <c r="E3565" s="412">
        <v>358482</v>
      </c>
      <c r="F3565" s="322">
        <v>20409473459</v>
      </c>
      <c r="G3565" s="322" t="s">
        <v>7707</v>
      </c>
      <c r="H3565" s="322"/>
      <c r="I3565" s="322"/>
      <c r="J3565" s="322"/>
    </row>
    <row r="3566" spans="1:10" s="333" customFormat="1" ht="64.5" customHeight="1" x14ac:dyDescent="0.25">
      <c r="A3566" s="317" t="s">
        <v>7706</v>
      </c>
      <c r="B3566" s="322" t="s">
        <v>1661</v>
      </c>
      <c r="C3566" s="322" t="s">
        <v>1660</v>
      </c>
      <c r="D3566" s="322" t="s">
        <v>7705</v>
      </c>
      <c r="E3566" s="412">
        <v>295200</v>
      </c>
      <c r="F3566" s="322">
        <v>20600879376</v>
      </c>
      <c r="G3566" s="322" t="s">
        <v>7701</v>
      </c>
      <c r="H3566" s="325">
        <v>44788</v>
      </c>
      <c r="I3566" s="322"/>
      <c r="J3566" s="322" t="s">
        <v>7704</v>
      </c>
    </row>
    <row r="3567" spans="1:10" s="333" customFormat="1" ht="64.5" customHeight="1" x14ac:dyDescent="0.25">
      <c r="A3567" s="317" t="s">
        <v>7703</v>
      </c>
      <c r="B3567" s="322" t="s">
        <v>1661</v>
      </c>
      <c r="C3567" s="322" t="s">
        <v>1660</v>
      </c>
      <c r="D3567" s="322" t="s">
        <v>7702</v>
      </c>
      <c r="E3567" s="412">
        <v>63069.5</v>
      </c>
      <c r="F3567" s="322">
        <v>20549755624</v>
      </c>
      <c r="G3567" s="322" t="s">
        <v>7701</v>
      </c>
      <c r="H3567" s="325">
        <v>44769</v>
      </c>
      <c r="I3567" s="322"/>
      <c r="J3567" s="322" t="s">
        <v>7700</v>
      </c>
    </row>
    <row r="3568" spans="1:10" s="333" customFormat="1" ht="21.95" customHeight="1" x14ac:dyDescent="0.25">
      <c r="A3568" s="327" t="s">
        <v>7699</v>
      </c>
      <c r="B3568" s="326"/>
      <c r="C3568" s="326"/>
      <c r="D3568" s="326"/>
      <c r="E3568" s="422">
        <f>SUM(E3569:E3576)</f>
        <v>8936714.8499999996</v>
      </c>
      <c r="F3568" s="326"/>
      <c r="G3568" s="326"/>
      <c r="H3568" s="326"/>
      <c r="I3568" s="326"/>
      <c r="J3568" s="326"/>
    </row>
    <row r="3569" spans="1:10" s="333" customFormat="1" ht="84" x14ac:dyDescent="0.25">
      <c r="A3569" s="317" t="s">
        <v>7698</v>
      </c>
      <c r="B3569" s="317" t="s">
        <v>7678</v>
      </c>
      <c r="C3569" s="322" t="s">
        <v>7677</v>
      </c>
      <c r="D3569" s="322">
        <v>6</v>
      </c>
      <c r="E3569" s="412">
        <v>359250.75</v>
      </c>
      <c r="F3569" s="322" t="s">
        <v>7697</v>
      </c>
      <c r="G3569" s="322" t="s">
        <v>7680</v>
      </c>
      <c r="H3569" s="325">
        <v>44602</v>
      </c>
      <c r="I3569" s="325">
        <v>44606</v>
      </c>
      <c r="J3569" s="316"/>
    </row>
    <row r="3570" spans="1:10" s="333" customFormat="1" ht="24" x14ac:dyDescent="0.25">
      <c r="A3570" s="317" t="s">
        <v>7696</v>
      </c>
      <c r="B3570" s="322" t="s">
        <v>7691</v>
      </c>
      <c r="C3570" s="322" t="s">
        <v>7690</v>
      </c>
      <c r="D3570" s="322"/>
      <c r="E3570" s="412">
        <v>97000</v>
      </c>
      <c r="F3570" s="322" t="s">
        <v>7695</v>
      </c>
      <c r="G3570" s="322" t="s">
        <v>3204</v>
      </c>
      <c r="H3570" s="325">
        <v>44753</v>
      </c>
      <c r="I3570" s="325">
        <v>44760</v>
      </c>
      <c r="J3570" s="316"/>
    </row>
    <row r="3571" spans="1:10" s="333" customFormat="1" ht="108" x14ac:dyDescent="0.25">
      <c r="A3571" s="317" t="s">
        <v>7694</v>
      </c>
      <c r="B3571" s="322" t="s">
        <v>7691</v>
      </c>
      <c r="C3571" s="322" t="s">
        <v>7690</v>
      </c>
      <c r="D3571" s="322"/>
      <c r="E3571" s="412">
        <v>28300</v>
      </c>
      <c r="F3571" s="322" t="s">
        <v>7693</v>
      </c>
      <c r="G3571" s="322" t="s">
        <v>3204</v>
      </c>
      <c r="H3571" s="325">
        <v>44602</v>
      </c>
      <c r="I3571" s="325">
        <v>44607</v>
      </c>
      <c r="J3571" s="316"/>
    </row>
    <row r="3572" spans="1:10" s="333" customFormat="1" ht="204" x14ac:dyDescent="0.25">
      <c r="A3572" s="317" t="s">
        <v>7692</v>
      </c>
      <c r="B3572" s="322" t="s">
        <v>7691</v>
      </c>
      <c r="C3572" s="322" t="s">
        <v>7690</v>
      </c>
      <c r="D3572" s="322"/>
      <c r="E3572" s="412">
        <v>71000</v>
      </c>
      <c r="F3572" s="322" t="s">
        <v>7689</v>
      </c>
      <c r="G3572" s="322" t="s">
        <v>3204</v>
      </c>
      <c r="H3572" s="325">
        <v>44630</v>
      </c>
      <c r="I3572" s="325" t="s">
        <v>7688</v>
      </c>
      <c r="J3572" s="316"/>
    </row>
    <row r="3573" spans="1:10" s="333" customFormat="1" ht="24" x14ac:dyDescent="0.25">
      <c r="A3573" s="317" t="s">
        <v>7687</v>
      </c>
      <c r="B3573" s="317" t="s">
        <v>7289</v>
      </c>
      <c r="C3573" s="322" t="s">
        <v>7677</v>
      </c>
      <c r="D3573" s="322">
        <v>1</v>
      </c>
      <c r="E3573" s="412">
        <v>259475</v>
      </c>
      <c r="F3573" s="322" t="s">
        <v>7686</v>
      </c>
      <c r="G3573" s="322" t="s">
        <v>7680</v>
      </c>
      <c r="H3573" s="325">
        <v>44776</v>
      </c>
      <c r="I3573" s="325">
        <v>44783</v>
      </c>
      <c r="J3573" s="316"/>
    </row>
    <row r="3574" spans="1:10" s="333" customFormat="1" ht="84" x14ac:dyDescent="0.25">
      <c r="A3574" s="317" t="s">
        <v>7685</v>
      </c>
      <c r="B3574" s="317" t="s">
        <v>7684</v>
      </c>
      <c r="C3574" s="322" t="s">
        <v>7677</v>
      </c>
      <c r="D3574" s="322">
        <v>5</v>
      </c>
      <c r="E3574" s="412">
        <v>8096496.0999999996</v>
      </c>
      <c r="F3574" s="322" t="s">
        <v>7683</v>
      </c>
      <c r="G3574" s="322" t="s">
        <v>7680</v>
      </c>
      <c r="H3574" s="325">
        <v>44809</v>
      </c>
      <c r="I3574" s="325">
        <v>44816</v>
      </c>
      <c r="J3574" s="316"/>
    </row>
    <row r="3575" spans="1:10" s="333" customFormat="1" ht="24" x14ac:dyDescent="0.25">
      <c r="A3575" s="317" t="s">
        <v>7682</v>
      </c>
      <c r="B3575" s="317" t="s">
        <v>7678</v>
      </c>
      <c r="C3575" s="322" t="s">
        <v>7677</v>
      </c>
      <c r="D3575" s="322">
        <v>1</v>
      </c>
      <c r="E3575" s="412">
        <v>25193</v>
      </c>
      <c r="F3575" s="322" t="s">
        <v>7681</v>
      </c>
      <c r="G3575" s="322" t="s">
        <v>7680</v>
      </c>
      <c r="H3575" s="325">
        <v>44799</v>
      </c>
      <c r="I3575" s="325">
        <v>44858</v>
      </c>
      <c r="J3575" s="316"/>
    </row>
    <row r="3576" spans="1:10" s="333" customFormat="1" ht="24" x14ac:dyDescent="0.25">
      <c r="A3576" s="317" t="s">
        <v>7679</v>
      </c>
      <c r="B3576" s="317" t="s">
        <v>7678</v>
      </c>
      <c r="C3576" s="322" t="s">
        <v>7677</v>
      </c>
      <c r="D3576" s="322"/>
      <c r="E3576" s="412"/>
      <c r="F3576" s="322" t="s">
        <v>7676</v>
      </c>
      <c r="G3576" s="322"/>
      <c r="H3576" s="322"/>
      <c r="I3576" s="322"/>
      <c r="J3576" s="316"/>
    </row>
    <row r="3577" spans="1:10" s="333" customFormat="1" ht="21.95" customHeight="1" x14ac:dyDescent="0.25">
      <c r="A3577" s="327" t="s">
        <v>1659</v>
      </c>
      <c r="B3577" s="326"/>
      <c r="C3577" s="326"/>
      <c r="D3577" s="326"/>
      <c r="E3577" s="422">
        <f>SUM(E3578:E3656)</f>
        <v>3667678.6400000006</v>
      </c>
      <c r="F3577" s="326"/>
      <c r="G3577" s="326"/>
      <c r="H3577" s="326"/>
      <c r="I3577" s="326"/>
      <c r="J3577" s="326"/>
    </row>
    <row r="3578" spans="1:10" s="333" customFormat="1" ht="24" x14ac:dyDescent="0.25">
      <c r="A3578" s="435" t="s">
        <v>7675</v>
      </c>
      <c r="B3578" s="436" t="s">
        <v>7526</v>
      </c>
      <c r="C3578" s="322" t="s">
        <v>7535</v>
      </c>
      <c r="D3578" s="436">
        <v>22</v>
      </c>
      <c r="E3578" s="437">
        <v>24562.23</v>
      </c>
      <c r="F3578" s="435" t="s">
        <v>7674</v>
      </c>
      <c r="G3578" s="322" t="s">
        <v>1813</v>
      </c>
      <c r="H3578" s="316"/>
      <c r="I3578" s="316"/>
      <c r="J3578" s="316"/>
    </row>
    <row r="3579" spans="1:10" s="333" customFormat="1" ht="24" x14ac:dyDescent="0.25">
      <c r="A3579" s="435" t="s">
        <v>7673</v>
      </c>
      <c r="B3579" s="436" t="s">
        <v>2018</v>
      </c>
      <c r="C3579" s="322" t="s">
        <v>7535</v>
      </c>
      <c r="D3579" s="436">
        <v>128</v>
      </c>
      <c r="E3579" s="437">
        <v>28550</v>
      </c>
      <c r="F3579" s="435" t="s">
        <v>7672</v>
      </c>
      <c r="G3579" s="322" t="s">
        <v>1813</v>
      </c>
      <c r="H3579" s="316"/>
      <c r="I3579" s="316"/>
      <c r="J3579" s="316"/>
    </row>
    <row r="3580" spans="1:10" s="333" customFormat="1" ht="24" x14ac:dyDescent="0.25">
      <c r="A3580" s="435" t="s">
        <v>7671</v>
      </c>
      <c r="B3580" s="436" t="s">
        <v>2018</v>
      </c>
      <c r="C3580" s="322" t="s">
        <v>7535</v>
      </c>
      <c r="D3580" s="436">
        <v>57</v>
      </c>
      <c r="E3580" s="437">
        <v>34550</v>
      </c>
      <c r="F3580" s="435" t="s">
        <v>7670</v>
      </c>
      <c r="G3580" s="322" t="s">
        <v>1813</v>
      </c>
      <c r="H3580" s="316"/>
      <c r="I3580" s="316"/>
      <c r="J3580" s="316"/>
    </row>
    <row r="3581" spans="1:10" s="333" customFormat="1" ht="36" x14ac:dyDescent="0.25">
      <c r="A3581" s="435" t="s">
        <v>7669</v>
      </c>
      <c r="B3581" s="436" t="s">
        <v>2018</v>
      </c>
      <c r="C3581" s="322" t="s">
        <v>7535</v>
      </c>
      <c r="D3581" s="436">
        <v>65</v>
      </c>
      <c r="E3581" s="437">
        <v>35462</v>
      </c>
      <c r="F3581" s="435" t="s">
        <v>7652</v>
      </c>
      <c r="G3581" s="322" t="s">
        <v>1813</v>
      </c>
      <c r="H3581" s="316"/>
      <c r="I3581" s="316"/>
      <c r="J3581" s="316"/>
    </row>
    <row r="3582" spans="1:10" s="333" customFormat="1" ht="24" x14ac:dyDescent="0.25">
      <c r="A3582" s="435" t="s">
        <v>7668</v>
      </c>
      <c r="B3582" s="436" t="s">
        <v>2018</v>
      </c>
      <c r="C3582" s="322" t="s">
        <v>7535</v>
      </c>
      <c r="D3582" s="436">
        <v>81</v>
      </c>
      <c r="E3582" s="437">
        <v>22729</v>
      </c>
      <c r="F3582" s="435" t="s">
        <v>7667</v>
      </c>
      <c r="G3582" s="322" t="s">
        <v>1813</v>
      </c>
      <c r="H3582" s="316"/>
      <c r="I3582" s="316"/>
      <c r="J3582" s="316"/>
    </row>
    <row r="3583" spans="1:10" s="333" customFormat="1" ht="24" x14ac:dyDescent="0.25">
      <c r="A3583" s="435" t="s">
        <v>7666</v>
      </c>
      <c r="B3583" s="436" t="s">
        <v>2018</v>
      </c>
      <c r="C3583" s="322" t="s">
        <v>7535</v>
      </c>
      <c r="D3583" s="436">
        <v>98</v>
      </c>
      <c r="E3583" s="437">
        <v>24380</v>
      </c>
      <c r="F3583" s="435" t="s">
        <v>7665</v>
      </c>
      <c r="G3583" s="322" t="s">
        <v>1813</v>
      </c>
      <c r="H3583" s="316"/>
      <c r="I3583" s="316"/>
      <c r="J3583" s="316"/>
    </row>
    <row r="3584" spans="1:10" s="333" customFormat="1" ht="24" x14ac:dyDescent="0.25">
      <c r="A3584" s="435" t="s">
        <v>7664</v>
      </c>
      <c r="B3584" s="436" t="s">
        <v>2018</v>
      </c>
      <c r="C3584" s="322" t="s">
        <v>7535</v>
      </c>
      <c r="D3584" s="436">
        <v>120</v>
      </c>
      <c r="E3584" s="437">
        <v>18725</v>
      </c>
      <c r="F3584" s="435" t="s">
        <v>7663</v>
      </c>
      <c r="G3584" s="322" t="s">
        <v>1813</v>
      </c>
      <c r="H3584" s="316"/>
      <c r="I3584" s="316"/>
      <c r="J3584" s="316"/>
    </row>
    <row r="3585" spans="1:10" s="333" customFormat="1" ht="24" x14ac:dyDescent="0.25">
      <c r="A3585" s="435" t="s">
        <v>7662</v>
      </c>
      <c r="B3585" s="436" t="s">
        <v>2018</v>
      </c>
      <c r="C3585" s="322" t="s">
        <v>7535</v>
      </c>
      <c r="D3585" s="436">
        <v>121</v>
      </c>
      <c r="E3585" s="437">
        <v>22031</v>
      </c>
      <c r="F3585" s="435" t="s">
        <v>7624</v>
      </c>
      <c r="G3585" s="322" t="s">
        <v>1813</v>
      </c>
      <c r="H3585" s="316"/>
      <c r="I3585" s="316"/>
      <c r="J3585" s="316"/>
    </row>
    <row r="3586" spans="1:10" s="333" customFormat="1" x14ac:dyDescent="0.25">
      <c r="A3586" s="435" t="s">
        <v>7661</v>
      </c>
      <c r="B3586" s="436" t="s">
        <v>2018</v>
      </c>
      <c r="C3586" s="322" t="s">
        <v>7535</v>
      </c>
      <c r="D3586" s="436">
        <v>152</v>
      </c>
      <c r="E3586" s="437">
        <v>35980</v>
      </c>
      <c r="F3586" s="435" t="s">
        <v>7660</v>
      </c>
      <c r="G3586" s="322" t="s">
        <v>1813</v>
      </c>
      <c r="H3586" s="316"/>
      <c r="I3586" s="316"/>
      <c r="J3586" s="316"/>
    </row>
    <row r="3587" spans="1:10" s="333" customFormat="1" ht="24" x14ac:dyDescent="0.25">
      <c r="A3587" s="435" t="s">
        <v>7659</v>
      </c>
      <c r="B3587" s="436" t="s">
        <v>2018</v>
      </c>
      <c r="C3587" s="322" t="s">
        <v>7535</v>
      </c>
      <c r="D3587" s="436">
        <v>154</v>
      </c>
      <c r="E3587" s="437">
        <v>24702</v>
      </c>
      <c r="F3587" s="435" t="s">
        <v>7658</v>
      </c>
      <c r="G3587" s="322" t="s">
        <v>1813</v>
      </c>
      <c r="H3587" s="316"/>
      <c r="I3587" s="316"/>
      <c r="J3587" s="316"/>
    </row>
    <row r="3588" spans="1:10" s="333" customFormat="1" ht="24" x14ac:dyDescent="0.25">
      <c r="A3588" s="435" t="s">
        <v>7657</v>
      </c>
      <c r="B3588" s="436" t="s">
        <v>2018</v>
      </c>
      <c r="C3588" s="322" t="s">
        <v>7535</v>
      </c>
      <c r="D3588" s="436">
        <v>161</v>
      </c>
      <c r="E3588" s="437">
        <v>35800</v>
      </c>
      <c r="F3588" s="435" t="s">
        <v>7639</v>
      </c>
      <c r="G3588" s="322" t="s">
        <v>1813</v>
      </c>
      <c r="H3588" s="316"/>
      <c r="I3588" s="316"/>
      <c r="J3588" s="316"/>
    </row>
    <row r="3589" spans="1:10" s="333" customFormat="1" ht="24" x14ac:dyDescent="0.25">
      <c r="A3589" s="435" t="s">
        <v>7656</v>
      </c>
      <c r="B3589" s="436" t="s">
        <v>2018</v>
      </c>
      <c r="C3589" s="322" t="s">
        <v>7535</v>
      </c>
      <c r="D3589" s="436">
        <v>162</v>
      </c>
      <c r="E3589" s="437">
        <v>29379</v>
      </c>
      <c r="F3589" s="435" t="s">
        <v>7639</v>
      </c>
      <c r="G3589" s="322" t="s">
        <v>1813</v>
      </c>
      <c r="H3589" s="316"/>
      <c r="I3589" s="316"/>
      <c r="J3589" s="316"/>
    </row>
    <row r="3590" spans="1:10" s="333" customFormat="1" ht="48" x14ac:dyDescent="0.25">
      <c r="A3590" s="435" t="s">
        <v>7655</v>
      </c>
      <c r="B3590" s="436" t="s">
        <v>2018</v>
      </c>
      <c r="C3590" s="322" t="s">
        <v>7535</v>
      </c>
      <c r="D3590" s="436">
        <v>171</v>
      </c>
      <c r="E3590" s="437">
        <v>36580</v>
      </c>
      <c r="F3590" s="435" t="s">
        <v>7639</v>
      </c>
      <c r="G3590" s="322" t="s">
        <v>1813</v>
      </c>
      <c r="H3590" s="316"/>
      <c r="I3590" s="316"/>
      <c r="J3590" s="316"/>
    </row>
    <row r="3591" spans="1:10" s="333" customFormat="1" ht="48" x14ac:dyDescent="0.25">
      <c r="A3591" s="435" t="s">
        <v>7654</v>
      </c>
      <c r="B3591" s="436" t="s">
        <v>2018</v>
      </c>
      <c r="C3591" s="322" t="s">
        <v>7535</v>
      </c>
      <c r="D3591" s="436">
        <v>173</v>
      </c>
      <c r="E3591" s="437">
        <v>27139</v>
      </c>
      <c r="F3591" s="435" t="s">
        <v>7639</v>
      </c>
      <c r="G3591" s="322" t="s">
        <v>1813</v>
      </c>
      <c r="H3591" s="316"/>
      <c r="I3591" s="316"/>
      <c r="J3591" s="316"/>
    </row>
    <row r="3592" spans="1:10" s="333" customFormat="1" ht="36" x14ac:dyDescent="0.25">
      <c r="A3592" s="435" t="s">
        <v>7653</v>
      </c>
      <c r="B3592" s="436" t="s">
        <v>2018</v>
      </c>
      <c r="C3592" s="322" t="s">
        <v>7535</v>
      </c>
      <c r="D3592" s="436">
        <v>226</v>
      </c>
      <c r="E3592" s="437">
        <v>20740</v>
      </c>
      <c r="F3592" s="435" t="s">
        <v>7652</v>
      </c>
      <c r="G3592" s="322" t="s">
        <v>1813</v>
      </c>
      <c r="H3592" s="316"/>
      <c r="I3592" s="316"/>
      <c r="J3592" s="316"/>
    </row>
    <row r="3593" spans="1:10" s="333" customFormat="1" ht="32.25" customHeight="1" x14ac:dyDescent="0.25">
      <c r="A3593" s="435" t="s">
        <v>7651</v>
      </c>
      <c r="B3593" s="436" t="s">
        <v>1079</v>
      </c>
      <c r="C3593" s="322" t="s">
        <v>7535</v>
      </c>
      <c r="D3593" s="436">
        <v>249</v>
      </c>
      <c r="E3593" s="437">
        <v>58187.75</v>
      </c>
      <c r="F3593" s="435" t="s">
        <v>7650</v>
      </c>
      <c r="G3593" s="322" t="s">
        <v>1813</v>
      </c>
      <c r="H3593" s="316"/>
      <c r="I3593" s="316"/>
      <c r="J3593" s="316"/>
    </row>
    <row r="3594" spans="1:10" s="333" customFormat="1" ht="24" x14ac:dyDescent="0.25">
      <c r="A3594" s="435" t="s">
        <v>7649</v>
      </c>
      <c r="B3594" s="436" t="s">
        <v>2018</v>
      </c>
      <c r="C3594" s="322" t="s">
        <v>7535</v>
      </c>
      <c r="D3594" s="436">
        <v>250</v>
      </c>
      <c r="E3594" s="437">
        <v>29193.25</v>
      </c>
      <c r="F3594" s="435" t="s">
        <v>7648</v>
      </c>
      <c r="G3594" s="322" t="s">
        <v>1813</v>
      </c>
      <c r="H3594" s="316"/>
      <c r="I3594" s="316"/>
      <c r="J3594" s="316"/>
    </row>
    <row r="3595" spans="1:10" s="333" customFormat="1" ht="48" x14ac:dyDescent="0.25">
      <c r="A3595" s="435" t="s">
        <v>7647</v>
      </c>
      <c r="B3595" s="436" t="s">
        <v>1079</v>
      </c>
      <c r="C3595" s="322" t="s">
        <v>7535</v>
      </c>
      <c r="D3595" s="436">
        <v>251</v>
      </c>
      <c r="E3595" s="437">
        <v>206000</v>
      </c>
      <c r="F3595" s="435" t="s">
        <v>7635</v>
      </c>
      <c r="G3595" s="322" t="s">
        <v>1813</v>
      </c>
      <c r="H3595" s="316"/>
      <c r="I3595" s="316"/>
      <c r="J3595" s="316"/>
    </row>
    <row r="3596" spans="1:10" s="333" customFormat="1" ht="48" x14ac:dyDescent="0.25">
      <c r="A3596" s="435" t="s">
        <v>7646</v>
      </c>
      <c r="B3596" s="436" t="s">
        <v>1079</v>
      </c>
      <c r="C3596" s="322" t="s">
        <v>7535</v>
      </c>
      <c r="D3596" s="436">
        <v>252</v>
      </c>
      <c r="E3596" s="437">
        <v>143530</v>
      </c>
      <c r="F3596" s="435" t="s">
        <v>7645</v>
      </c>
      <c r="G3596" s="322" t="s">
        <v>1813</v>
      </c>
      <c r="H3596" s="316"/>
      <c r="I3596" s="316"/>
      <c r="J3596" s="316"/>
    </row>
    <row r="3597" spans="1:10" s="333" customFormat="1" ht="48" x14ac:dyDescent="0.25">
      <c r="A3597" s="435" t="s">
        <v>7644</v>
      </c>
      <c r="B3597" s="436" t="s">
        <v>1079</v>
      </c>
      <c r="C3597" s="322" t="s">
        <v>7535</v>
      </c>
      <c r="D3597" s="436">
        <v>253</v>
      </c>
      <c r="E3597" s="437">
        <v>46500</v>
      </c>
      <c r="F3597" s="435" t="s">
        <v>7643</v>
      </c>
      <c r="G3597" s="322" t="s">
        <v>1813</v>
      </c>
      <c r="H3597" s="316"/>
      <c r="I3597" s="316"/>
      <c r="J3597" s="316"/>
    </row>
    <row r="3598" spans="1:10" s="333" customFormat="1" ht="48" x14ac:dyDescent="0.25">
      <c r="A3598" s="435" t="s">
        <v>7642</v>
      </c>
      <c r="B3598" s="436" t="s">
        <v>1079</v>
      </c>
      <c r="C3598" s="322" t="s">
        <v>7535</v>
      </c>
      <c r="D3598" s="436">
        <v>254</v>
      </c>
      <c r="E3598" s="437">
        <v>126809.7</v>
      </c>
      <c r="F3598" s="435" t="s">
        <v>7641</v>
      </c>
      <c r="G3598" s="322" t="s">
        <v>1813</v>
      </c>
      <c r="H3598" s="316"/>
      <c r="I3598" s="316"/>
      <c r="J3598" s="316"/>
    </row>
    <row r="3599" spans="1:10" s="333" customFormat="1" ht="24" x14ac:dyDescent="0.25">
      <c r="A3599" s="435" t="s">
        <v>7640</v>
      </c>
      <c r="B3599" s="436" t="s">
        <v>1079</v>
      </c>
      <c r="C3599" s="322" t="s">
        <v>7535</v>
      </c>
      <c r="D3599" s="436">
        <v>283</v>
      </c>
      <c r="E3599" s="437">
        <v>165500</v>
      </c>
      <c r="F3599" s="435" t="s">
        <v>7639</v>
      </c>
      <c r="G3599" s="322" t="s">
        <v>1813</v>
      </c>
      <c r="H3599" s="316"/>
      <c r="I3599" s="316"/>
      <c r="J3599" s="316"/>
    </row>
    <row r="3600" spans="1:10" s="333" customFormat="1" ht="36" customHeight="1" x14ac:dyDescent="0.25">
      <c r="A3600" s="435" t="s">
        <v>7638</v>
      </c>
      <c r="B3600" s="436" t="s">
        <v>1079</v>
      </c>
      <c r="C3600" s="322" t="s">
        <v>7535</v>
      </c>
      <c r="D3600" s="436">
        <v>284</v>
      </c>
      <c r="E3600" s="437">
        <v>77648</v>
      </c>
      <c r="F3600" s="435" t="s">
        <v>7637</v>
      </c>
      <c r="G3600" s="322" t="s">
        <v>1813</v>
      </c>
      <c r="H3600" s="316"/>
      <c r="I3600" s="316"/>
      <c r="J3600" s="316"/>
    </row>
    <row r="3601" spans="1:10" s="333" customFormat="1" ht="70.5" customHeight="1" x14ac:dyDescent="0.25">
      <c r="A3601" s="435" t="s">
        <v>7636</v>
      </c>
      <c r="B3601" s="436" t="s">
        <v>1079</v>
      </c>
      <c r="C3601" s="322" t="s">
        <v>7535</v>
      </c>
      <c r="D3601" s="436">
        <v>292</v>
      </c>
      <c r="E3601" s="437">
        <v>224989</v>
      </c>
      <c r="F3601" s="435" t="s">
        <v>7635</v>
      </c>
      <c r="G3601" s="322" t="s">
        <v>1813</v>
      </c>
      <c r="H3601" s="316"/>
      <c r="I3601" s="316"/>
      <c r="J3601" s="316"/>
    </row>
    <row r="3602" spans="1:10" s="333" customFormat="1" ht="44.25" customHeight="1" x14ac:dyDescent="0.25">
      <c r="A3602" s="435" t="s">
        <v>7634</v>
      </c>
      <c r="B3602" s="436" t="s">
        <v>2018</v>
      </c>
      <c r="C3602" s="322" t="s">
        <v>7535</v>
      </c>
      <c r="D3602" s="436">
        <v>296</v>
      </c>
      <c r="E3602" s="437">
        <v>29920</v>
      </c>
      <c r="F3602" s="435" t="s">
        <v>7633</v>
      </c>
      <c r="G3602" s="322" t="s">
        <v>1813</v>
      </c>
      <c r="H3602" s="316"/>
      <c r="I3602" s="316"/>
      <c r="J3602" s="316"/>
    </row>
    <row r="3603" spans="1:10" s="333" customFormat="1" ht="44.25" customHeight="1" x14ac:dyDescent="0.25">
      <c r="A3603" s="435" t="s">
        <v>7632</v>
      </c>
      <c r="B3603" s="436" t="s">
        <v>2018</v>
      </c>
      <c r="C3603" s="322" t="s">
        <v>7535</v>
      </c>
      <c r="D3603" s="436">
        <v>307</v>
      </c>
      <c r="E3603" s="437">
        <v>33644.199999999997</v>
      </c>
      <c r="F3603" s="435" t="s">
        <v>7631</v>
      </c>
      <c r="G3603" s="322" t="s">
        <v>1813</v>
      </c>
      <c r="H3603" s="316"/>
      <c r="I3603" s="316"/>
      <c r="J3603" s="316"/>
    </row>
    <row r="3604" spans="1:10" s="333" customFormat="1" ht="24" x14ac:dyDescent="0.25">
      <c r="A3604" s="435" t="s">
        <v>7630</v>
      </c>
      <c r="B3604" s="436" t="s">
        <v>2018</v>
      </c>
      <c r="C3604" s="322" t="s">
        <v>7535</v>
      </c>
      <c r="D3604" s="436">
        <v>50</v>
      </c>
      <c r="E3604" s="437">
        <v>22300</v>
      </c>
      <c r="F3604" s="435" t="s">
        <v>7614</v>
      </c>
      <c r="G3604" s="322" t="s">
        <v>1813</v>
      </c>
      <c r="H3604" s="316"/>
      <c r="I3604" s="316"/>
      <c r="J3604" s="316"/>
    </row>
    <row r="3605" spans="1:10" s="333" customFormat="1" x14ac:dyDescent="0.25">
      <c r="A3605" s="435" t="s">
        <v>7629</v>
      </c>
      <c r="B3605" s="436" t="s">
        <v>2018</v>
      </c>
      <c r="C3605" s="322" t="s">
        <v>7535</v>
      </c>
      <c r="D3605" s="436">
        <v>88</v>
      </c>
      <c r="E3605" s="437">
        <v>18630</v>
      </c>
      <c r="F3605" s="435" t="s">
        <v>7628</v>
      </c>
      <c r="G3605" s="322" t="s">
        <v>1813</v>
      </c>
      <c r="H3605" s="316"/>
      <c r="I3605" s="316"/>
      <c r="J3605" s="316"/>
    </row>
    <row r="3606" spans="1:10" s="333" customFormat="1" x14ac:dyDescent="0.25">
      <c r="A3606" s="435" t="s">
        <v>7627</v>
      </c>
      <c r="B3606" s="436" t="s">
        <v>2018</v>
      </c>
      <c r="C3606" s="322" t="s">
        <v>7535</v>
      </c>
      <c r="D3606" s="436">
        <v>89</v>
      </c>
      <c r="E3606" s="437">
        <v>18750</v>
      </c>
      <c r="F3606" s="435" t="s">
        <v>7614</v>
      </c>
      <c r="G3606" s="322" t="s">
        <v>1813</v>
      </c>
      <c r="H3606" s="316"/>
      <c r="I3606" s="316"/>
      <c r="J3606" s="316"/>
    </row>
    <row r="3607" spans="1:10" s="333" customFormat="1" x14ac:dyDescent="0.25">
      <c r="A3607" s="435" t="s">
        <v>7626</v>
      </c>
      <c r="B3607" s="436" t="s">
        <v>2018</v>
      </c>
      <c r="C3607" s="322" t="s">
        <v>7535</v>
      </c>
      <c r="D3607" s="436">
        <v>97</v>
      </c>
      <c r="E3607" s="437">
        <v>22950</v>
      </c>
      <c r="F3607" s="435" t="s">
        <v>7614</v>
      </c>
      <c r="G3607" s="322" t="s">
        <v>1813</v>
      </c>
      <c r="H3607" s="316"/>
      <c r="I3607" s="316"/>
      <c r="J3607" s="316"/>
    </row>
    <row r="3608" spans="1:10" s="333" customFormat="1" ht="24" x14ac:dyDescent="0.25">
      <c r="A3608" s="435" t="s">
        <v>7625</v>
      </c>
      <c r="B3608" s="436" t="s">
        <v>2018</v>
      </c>
      <c r="C3608" s="322" t="s">
        <v>7535</v>
      </c>
      <c r="D3608" s="436">
        <v>112</v>
      </c>
      <c r="E3608" s="437">
        <v>26536</v>
      </c>
      <c r="F3608" s="435" t="s">
        <v>7624</v>
      </c>
      <c r="G3608" s="322" t="s">
        <v>1813</v>
      </c>
      <c r="H3608" s="316"/>
      <c r="I3608" s="316"/>
      <c r="J3608" s="316"/>
    </row>
    <row r="3609" spans="1:10" s="333" customFormat="1" ht="24" x14ac:dyDescent="0.25">
      <c r="A3609" s="435" t="s">
        <v>7623</v>
      </c>
      <c r="B3609" s="436" t="s">
        <v>2018</v>
      </c>
      <c r="C3609" s="322" t="s">
        <v>7535</v>
      </c>
      <c r="D3609" s="436">
        <v>114</v>
      </c>
      <c r="E3609" s="437">
        <v>19600</v>
      </c>
      <c r="F3609" s="435" t="s">
        <v>7616</v>
      </c>
      <c r="G3609" s="322" t="s">
        <v>1813</v>
      </c>
      <c r="H3609" s="316"/>
      <c r="I3609" s="316"/>
      <c r="J3609" s="316"/>
    </row>
    <row r="3610" spans="1:10" s="333" customFormat="1" ht="24" x14ac:dyDescent="0.25">
      <c r="A3610" s="435" t="s">
        <v>7622</v>
      </c>
      <c r="B3610" s="436" t="s">
        <v>2018</v>
      </c>
      <c r="C3610" s="322" t="s">
        <v>7535</v>
      </c>
      <c r="D3610" s="436">
        <v>190</v>
      </c>
      <c r="E3610" s="437">
        <v>21775</v>
      </c>
      <c r="F3610" s="435" t="s">
        <v>7614</v>
      </c>
      <c r="G3610" s="322" t="s">
        <v>1813</v>
      </c>
      <c r="H3610" s="316"/>
      <c r="I3610" s="316"/>
      <c r="J3610" s="316"/>
    </row>
    <row r="3611" spans="1:10" s="333" customFormat="1" ht="24" x14ac:dyDescent="0.25">
      <c r="A3611" s="435" t="s">
        <v>7621</v>
      </c>
      <c r="B3611" s="436" t="s">
        <v>2018</v>
      </c>
      <c r="C3611" s="322" t="s">
        <v>7535</v>
      </c>
      <c r="D3611" s="436">
        <v>191</v>
      </c>
      <c r="E3611" s="437">
        <v>16300</v>
      </c>
      <c r="F3611" s="435" t="s">
        <v>7620</v>
      </c>
      <c r="G3611" s="322" t="s">
        <v>1813</v>
      </c>
      <c r="H3611" s="316"/>
      <c r="I3611" s="316"/>
      <c r="J3611" s="316"/>
    </row>
    <row r="3612" spans="1:10" s="333" customFormat="1" ht="24" x14ac:dyDescent="0.25">
      <c r="A3612" s="435" t="s">
        <v>7619</v>
      </c>
      <c r="B3612" s="436" t="s">
        <v>2018</v>
      </c>
      <c r="C3612" s="322" t="s">
        <v>7535</v>
      </c>
      <c r="D3612" s="436">
        <v>199</v>
      </c>
      <c r="E3612" s="437">
        <v>26500</v>
      </c>
      <c r="F3612" s="435" t="s">
        <v>7616</v>
      </c>
      <c r="G3612" s="322" t="s">
        <v>1813</v>
      </c>
      <c r="H3612" s="316"/>
      <c r="I3612" s="316"/>
      <c r="J3612" s="316"/>
    </row>
    <row r="3613" spans="1:10" s="333" customFormat="1" ht="24" x14ac:dyDescent="0.25">
      <c r="A3613" s="435" t="s">
        <v>7618</v>
      </c>
      <c r="B3613" s="436" t="s">
        <v>2018</v>
      </c>
      <c r="C3613" s="322" t="s">
        <v>7535</v>
      </c>
      <c r="D3613" s="436">
        <v>214</v>
      </c>
      <c r="E3613" s="437">
        <v>26972</v>
      </c>
      <c r="F3613" s="435" t="s">
        <v>7616</v>
      </c>
      <c r="G3613" s="322" t="s">
        <v>1813</v>
      </c>
      <c r="H3613" s="316"/>
      <c r="I3613" s="316"/>
      <c r="J3613" s="316"/>
    </row>
    <row r="3614" spans="1:10" s="333" customFormat="1" ht="24" x14ac:dyDescent="0.25">
      <c r="A3614" s="435" t="s">
        <v>7617</v>
      </c>
      <c r="B3614" s="436" t="s">
        <v>2018</v>
      </c>
      <c r="C3614" s="322" t="s">
        <v>7535</v>
      </c>
      <c r="D3614" s="436">
        <v>219</v>
      </c>
      <c r="E3614" s="437">
        <v>31250</v>
      </c>
      <c r="F3614" s="435" t="s">
        <v>7616</v>
      </c>
      <c r="G3614" s="322" t="s">
        <v>1813</v>
      </c>
      <c r="H3614" s="316"/>
      <c r="I3614" s="316"/>
      <c r="J3614" s="316"/>
    </row>
    <row r="3615" spans="1:10" s="333" customFormat="1" x14ac:dyDescent="0.25">
      <c r="A3615" s="435" t="s">
        <v>7615</v>
      </c>
      <c r="B3615" s="436" t="s">
        <v>2018</v>
      </c>
      <c r="C3615" s="322" t="s">
        <v>7535</v>
      </c>
      <c r="D3615" s="436">
        <v>256</v>
      </c>
      <c r="E3615" s="437">
        <v>21463.55</v>
      </c>
      <c r="F3615" s="435" t="s">
        <v>7614</v>
      </c>
      <c r="G3615" s="322" t="s">
        <v>1813</v>
      </c>
      <c r="H3615" s="316"/>
      <c r="I3615" s="316"/>
      <c r="J3615" s="316"/>
    </row>
    <row r="3616" spans="1:10" s="333" customFormat="1" ht="24" x14ac:dyDescent="0.25">
      <c r="A3616" s="435" t="s">
        <v>7613</v>
      </c>
      <c r="B3616" s="436" t="s">
        <v>2018</v>
      </c>
      <c r="C3616" s="322" t="s">
        <v>7535</v>
      </c>
      <c r="D3616" s="436">
        <v>257</v>
      </c>
      <c r="E3616" s="437">
        <v>28544</v>
      </c>
      <c r="F3616" s="435" t="s">
        <v>7612</v>
      </c>
      <c r="G3616" s="322" t="s">
        <v>1813</v>
      </c>
      <c r="H3616" s="316"/>
      <c r="I3616" s="316"/>
      <c r="J3616" s="316"/>
    </row>
    <row r="3617" spans="1:10" s="333" customFormat="1" x14ac:dyDescent="0.25">
      <c r="A3617" s="435" t="s">
        <v>7611</v>
      </c>
      <c r="B3617" s="436" t="s">
        <v>2018</v>
      </c>
      <c r="C3617" s="322" t="s">
        <v>7535</v>
      </c>
      <c r="D3617" s="436">
        <v>270</v>
      </c>
      <c r="E3617" s="437">
        <v>19060</v>
      </c>
      <c r="F3617" s="435" t="s">
        <v>7610</v>
      </c>
      <c r="G3617" s="322" t="s">
        <v>1813</v>
      </c>
      <c r="H3617" s="316"/>
      <c r="I3617" s="316"/>
      <c r="J3617" s="316"/>
    </row>
    <row r="3618" spans="1:10" s="333" customFormat="1" ht="24" x14ac:dyDescent="0.25">
      <c r="A3618" s="435" t="s">
        <v>7609</v>
      </c>
      <c r="B3618" s="436" t="s">
        <v>2018</v>
      </c>
      <c r="C3618" s="322" t="s">
        <v>7535</v>
      </c>
      <c r="D3618" s="436">
        <v>278</v>
      </c>
      <c r="E3618" s="437">
        <v>26260</v>
      </c>
      <c r="F3618" s="435" t="s">
        <v>7608</v>
      </c>
      <c r="G3618" s="322" t="s">
        <v>1813</v>
      </c>
      <c r="H3618" s="316"/>
      <c r="I3618" s="316"/>
      <c r="J3618" s="316"/>
    </row>
    <row r="3619" spans="1:10" s="333" customFormat="1" ht="36" x14ac:dyDescent="0.25">
      <c r="A3619" s="435" t="s">
        <v>7607</v>
      </c>
      <c r="B3619" s="436" t="s">
        <v>7526</v>
      </c>
      <c r="C3619" s="322" t="s">
        <v>7535</v>
      </c>
      <c r="D3619" s="436">
        <v>302</v>
      </c>
      <c r="E3619" s="437">
        <v>387506.93</v>
      </c>
      <c r="F3619" s="435" t="s">
        <v>7606</v>
      </c>
      <c r="G3619" s="322" t="s">
        <v>1813</v>
      </c>
      <c r="H3619" s="316"/>
      <c r="I3619" s="316"/>
      <c r="J3619" s="316"/>
    </row>
    <row r="3620" spans="1:10" s="333" customFormat="1" ht="24" x14ac:dyDescent="0.25">
      <c r="A3620" s="435" t="s">
        <v>7605</v>
      </c>
      <c r="B3620" s="436" t="s">
        <v>7526</v>
      </c>
      <c r="C3620" s="322" t="s">
        <v>7535</v>
      </c>
      <c r="D3620" s="436">
        <v>303</v>
      </c>
      <c r="E3620" s="437">
        <v>142844.9</v>
      </c>
      <c r="F3620" s="435" t="s">
        <v>7604</v>
      </c>
      <c r="G3620" s="322" t="s">
        <v>1813</v>
      </c>
      <c r="H3620" s="316"/>
      <c r="I3620" s="316"/>
      <c r="J3620" s="316"/>
    </row>
    <row r="3621" spans="1:10" s="333" customFormat="1" ht="24" x14ac:dyDescent="0.25">
      <c r="A3621" s="435" t="s">
        <v>7603</v>
      </c>
      <c r="B3621" s="436" t="s">
        <v>7526</v>
      </c>
      <c r="C3621" s="322" t="s">
        <v>7535</v>
      </c>
      <c r="D3621" s="436">
        <v>72</v>
      </c>
      <c r="E3621" s="437">
        <v>8416.7000000000007</v>
      </c>
      <c r="F3621" s="435" t="s">
        <v>7602</v>
      </c>
      <c r="G3621" s="322" t="s">
        <v>1813</v>
      </c>
      <c r="H3621" s="316"/>
      <c r="I3621" s="316"/>
      <c r="J3621" s="316"/>
    </row>
    <row r="3622" spans="1:10" s="333" customFormat="1" ht="24" x14ac:dyDescent="0.25">
      <c r="A3622" s="435" t="s">
        <v>7601</v>
      </c>
      <c r="B3622" s="436" t="s">
        <v>1079</v>
      </c>
      <c r="C3622" s="322" t="s">
        <v>7535</v>
      </c>
      <c r="D3622" s="436">
        <v>204</v>
      </c>
      <c r="E3622" s="437">
        <v>56000</v>
      </c>
      <c r="F3622" s="435" t="s">
        <v>7539</v>
      </c>
      <c r="G3622" s="322" t="s">
        <v>1813</v>
      </c>
      <c r="H3622" s="316"/>
      <c r="I3622" s="316"/>
      <c r="J3622" s="316"/>
    </row>
    <row r="3623" spans="1:10" s="333" customFormat="1" ht="24" x14ac:dyDescent="0.25">
      <c r="A3623" s="435" t="s">
        <v>7600</v>
      </c>
      <c r="B3623" s="436" t="s">
        <v>2018</v>
      </c>
      <c r="C3623" s="322" t="s">
        <v>7535</v>
      </c>
      <c r="D3623" s="436">
        <v>33</v>
      </c>
      <c r="E3623" s="437">
        <v>24360</v>
      </c>
      <c r="F3623" s="435" t="s">
        <v>7599</v>
      </c>
      <c r="G3623" s="322" t="s">
        <v>1813</v>
      </c>
      <c r="H3623" s="316"/>
      <c r="I3623" s="316"/>
      <c r="J3623" s="316"/>
    </row>
    <row r="3624" spans="1:10" s="333" customFormat="1" x14ac:dyDescent="0.25">
      <c r="A3624" s="435" t="s">
        <v>7598</v>
      </c>
      <c r="B3624" s="436" t="s">
        <v>2018</v>
      </c>
      <c r="C3624" s="322" t="s">
        <v>7535</v>
      </c>
      <c r="D3624" s="436">
        <v>107</v>
      </c>
      <c r="E3624" s="437">
        <v>32826</v>
      </c>
      <c r="F3624" s="435" t="s">
        <v>7597</v>
      </c>
      <c r="G3624" s="322" t="s">
        <v>1813</v>
      </c>
      <c r="H3624" s="316"/>
      <c r="I3624" s="316"/>
      <c r="J3624" s="316"/>
    </row>
    <row r="3625" spans="1:10" s="333" customFormat="1" ht="24" x14ac:dyDescent="0.25">
      <c r="A3625" s="435" t="s">
        <v>7596</v>
      </c>
      <c r="B3625" s="436" t="s">
        <v>2018</v>
      </c>
      <c r="C3625" s="322" t="s">
        <v>7535</v>
      </c>
      <c r="D3625" s="436">
        <v>153</v>
      </c>
      <c r="E3625" s="437">
        <v>19370</v>
      </c>
      <c r="F3625" s="435" t="s">
        <v>7595</v>
      </c>
      <c r="G3625" s="322" t="s">
        <v>1813</v>
      </c>
      <c r="H3625" s="316"/>
      <c r="I3625" s="316"/>
      <c r="J3625" s="316"/>
    </row>
    <row r="3626" spans="1:10" s="333" customFormat="1" x14ac:dyDescent="0.25">
      <c r="A3626" s="435" t="s">
        <v>7594</v>
      </c>
      <c r="B3626" s="436" t="s">
        <v>2018</v>
      </c>
      <c r="C3626" s="322" t="s">
        <v>7535</v>
      </c>
      <c r="D3626" s="436">
        <v>242</v>
      </c>
      <c r="E3626" s="437">
        <v>22500</v>
      </c>
      <c r="F3626" s="435" t="s">
        <v>7593</v>
      </c>
      <c r="G3626" s="322" t="s">
        <v>1813</v>
      </c>
      <c r="H3626" s="316"/>
      <c r="I3626" s="316"/>
      <c r="J3626" s="316"/>
    </row>
    <row r="3627" spans="1:10" s="333" customFormat="1" x14ac:dyDescent="0.25">
      <c r="A3627" s="435" t="s">
        <v>7592</v>
      </c>
      <c r="B3627" s="436" t="s">
        <v>2018</v>
      </c>
      <c r="C3627" s="322" t="s">
        <v>7535</v>
      </c>
      <c r="D3627" s="436">
        <v>307</v>
      </c>
      <c r="E3627" s="437">
        <v>21000</v>
      </c>
      <c r="F3627" s="435" t="s">
        <v>7591</v>
      </c>
      <c r="G3627" s="322" t="s">
        <v>1813</v>
      </c>
      <c r="H3627" s="316"/>
      <c r="I3627" s="316"/>
      <c r="J3627" s="316"/>
    </row>
    <row r="3628" spans="1:10" s="333" customFormat="1" ht="24" x14ac:dyDescent="0.25">
      <c r="A3628" s="435" t="s">
        <v>7590</v>
      </c>
      <c r="B3628" s="436" t="s">
        <v>2018</v>
      </c>
      <c r="C3628" s="322" t="s">
        <v>7535</v>
      </c>
      <c r="D3628" s="436">
        <v>399</v>
      </c>
      <c r="E3628" s="437">
        <v>25200</v>
      </c>
      <c r="F3628" s="435" t="s">
        <v>7589</v>
      </c>
      <c r="G3628" s="322" t="s">
        <v>1813</v>
      </c>
      <c r="H3628" s="316"/>
      <c r="I3628" s="316"/>
      <c r="J3628" s="316"/>
    </row>
    <row r="3629" spans="1:10" s="333" customFormat="1" ht="48" x14ac:dyDescent="0.25">
      <c r="A3629" s="435" t="s">
        <v>7588</v>
      </c>
      <c r="B3629" s="436" t="s">
        <v>2018</v>
      </c>
      <c r="C3629" s="322" t="s">
        <v>7535</v>
      </c>
      <c r="D3629" s="436">
        <v>403</v>
      </c>
      <c r="E3629" s="437">
        <v>26250</v>
      </c>
      <c r="F3629" s="435" t="s">
        <v>7587</v>
      </c>
      <c r="G3629" s="322" t="s">
        <v>1813</v>
      </c>
      <c r="H3629" s="316"/>
      <c r="I3629" s="316"/>
      <c r="J3629" s="316"/>
    </row>
    <row r="3630" spans="1:10" s="333" customFormat="1" ht="43.5" customHeight="1" x14ac:dyDescent="0.25">
      <c r="A3630" s="435" t="s">
        <v>7586</v>
      </c>
      <c r="B3630" s="436" t="s">
        <v>2018</v>
      </c>
      <c r="C3630" s="322" t="s">
        <v>7535</v>
      </c>
      <c r="D3630" s="436">
        <v>406</v>
      </c>
      <c r="E3630" s="437">
        <v>18000</v>
      </c>
      <c r="F3630" s="435" t="s">
        <v>7585</v>
      </c>
      <c r="G3630" s="322" t="s">
        <v>1813</v>
      </c>
      <c r="H3630" s="316"/>
      <c r="I3630" s="316"/>
      <c r="J3630" s="316"/>
    </row>
    <row r="3631" spans="1:10" s="333" customFormat="1" ht="36" x14ac:dyDescent="0.25">
      <c r="A3631" s="435" t="s">
        <v>7584</v>
      </c>
      <c r="B3631" s="436" t="s">
        <v>2018</v>
      </c>
      <c r="C3631" s="322" t="s">
        <v>7535</v>
      </c>
      <c r="D3631" s="436">
        <v>466</v>
      </c>
      <c r="E3631" s="437">
        <v>33500</v>
      </c>
      <c r="F3631" s="435" t="s">
        <v>7583</v>
      </c>
      <c r="G3631" s="322" t="s">
        <v>1813</v>
      </c>
      <c r="H3631" s="316"/>
      <c r="I3631" s="316"/>
      <c r="J3631" s="316"/>
    </row>
    <row r="3632" spans="1:10" s="333" customFormat="1" ht="24" x14ac:dyDescent="0.25">
      <c r="A3632" s="435" t="s">
        <v>7582</v>
      </c>
      <c r="B3632" s="436" t="s">
        <v>1079</v>
      </c>
      <c r="C3632" s="322" t="s">
        <v>7535</v>
      </c>
      <c r="D3632" s="436">
        <v>467</v>
      </c>
      <c r="E3632" s="437">
        <v>119350</v>
      </c>
      <c r="F3632" s="435" t="s">
        <v>7581</v>
      </c>
      <c r="G3632" s="322" t="s">
        <v>3247</v>
      </c>
      <c r="H3632" s="316"/>
      <c r="I3632" s="316"/>
      <c r="J3632" s="316"/>
    </row>
    <row r="3633" spans="1:10" s="333" customFormat="1" ht="24" x14ac:dyDescent="0.25">
      <c r="A3633" s="435" t="s">
        <v>7580</v>
      </c>
      <c r="B3633" s="436" t="s">
        <v>2018</v>
      </c>
      <c r="C3633" s="322" t="s">
        <v>7535</v>
      </c>
      <c r="D3633" s="436">
        <v>581</v>
      </c>
      <c r="E3633" s="437">
        <v>22840</v>
      </c>
      <c r="F3633" s="435" t="s">
        <v>7579</v>
      </c>
      <c r="G3633" s="322" t="s">
        <v>1813</v>
      </c>
      <c r="H3633" s="316"/>
      <c r="I3633" s="316"/>
      <c r="J3633" s="316"/>
    </row>
    <row r="3634" spans="1:10" s="333" customFormat="1" ht="24" x14ac:dyDescent="0.25">
      <c r="A3634" s="435" t="s">
        <v>7578</v>
      </c>
      <c r="B3634" s="436" t="s">
        <v>2018</v>
      </c>
      <c r="C3634" s="322" t="s">
        <v>7535</v>
      </c>
      <c r="D3634" s="436">
        <v>54</v>
      </c>
      <c r="E3634" s="437">
        <v>19133.330000000002</v>
      </c>
      <c r="F3634" s="435" t="s">
        <v>7577</v>
      </c>
      <c r="G3634" s="322" t="s">
        <v>1813</v>
      </c>
      <c r="H3634" s="316"/>
      <c r="I3634" s="316"/>
      <c r="J3634" s="316"/>
    </row>
    <row r="3635" spans="1:10" s="333" customFormat="1" ht="24" x14ac:dyDescent="0.25">
      <c r="A3635" s="435" t="s">
        <v>7576</v>
      </c>
      <c r="B3635" s="436" t="s">
        <v>2018</v>
      </c>
      <c r="C3635" s="322" t="s">
        <v>7535</v>
      </c>
      <c r="D3635" s="436">
        <v>55</v>
      </c>
      <c r="E3635" s="437">
        <v>27333.33</v>
      </c>
      <c r="F3635" s="435" t="s">
        <v>7575</v>
      </c>
      <c r="G3635" s="322" t="s">
        <v>1813</v>
      </c>
      <c r="H3635" s="316"/>
      <c r="I3635" s="316"/>
      <c r="J3635" s="316"/>
    </row>
    <row r="3636" spans="1:10" s="333" customFormat="1" ht="24" x14ac:dyDescent="0.25">
      <c r="A3636" s="435" t="s">
        <v>7574</v>
      </c>
      <c r="B3636" s="436" t="s">
        <v>2018</v>
      </c>
      <c r="C3636" s="322" t="s">
        <v>7535</v>
      </c>
      <c r="D3636" s="436">
        <v>56</v>
      </c>
      <c r="E3636" s="437">
        <v>27333.33</v>
      </c>
      <c r="F3636" s="435" t="s">
        <v>7573</v>
      </c>
      <c r="G3636" s="322" t="s">
        <v>1813</v>
      </c>
      <c r="H3636" s="316"/>
      <c r="I3636" s="316"/>
      <c r="J3636" s="316"/>
    </row>
    <row r="3637" spans="1:10" s="333" customFormat="1" ht="24" x14ac:dyDescent="0.25">
      <c r="A3637" s="435" t="s">
        <v>7572</v>
      </c>
      <c r="B3637" s="436" t="s">
        <v>2018</v>
      </c>
      <c r="C3637" s="322" t="s">
        <v>7535</v>
      </c>
      <c r="D3637" s="436">
        <v>74</v>
      </c>
      <c r="E3637" s="437">
        <v>27333.33</v>
      </c>
      <c r="F3637" s="435" t="s">
        <v>7571</v>
      </c>
      <c r="G3637" s="322" t="s">
        <v>1813</v>
      </c>
      <c r="H3637" s="316"/>
      <c r="I3637" s="316"/>
      <c r="J3637" s="316"/>
    </row>
    <row r="3638" spans="1:10" s="333" customFormat="1" ht="24" x14ac:dyDescent="0.25">
      <c r="A3638" s="435" t="s">
        <v>7570</v>
      </c>
      <c r="B3638" s="436" t="s">
        <v>2018</v>
      </c>
      <c r="C3638" s="322" t="s">
        <v>7535</v>
      </c>
      <c r="D3638" s="436">
        <v>75</v>
      </c>
      <c r="E3638" s="437">
        <v>27333.33</v>
      </c>
      <c r="F3638" s="435" t="s">
        <v>7569</v>
      </c>
      <c r="G3638" s="322" t="s">
        <v>1813</v>
      </c>
      <c r="H3638" s="316"/>
      <c r="I3638" s="316"/>
      <c r="J3638" s="316"/>
    </row>
    <row r="3639" spans="1:10" s="333" customFormat="1" ht="24" x14ac:dyDescent="0.25">
      <c r="A3639" s="435" t="s">
        <v>7568</v>
      </c>
      <c r="B3639" s="436" t="s">
        <v>2018</v>
      </c>
      <c r="C3639" s="322" t="s">
        <v>7535</v>
      </c>
      <c r="D3639" s="436">
        <v>81</v>
      </c>
      <c r="E3639" s="437">
        <v>19133.330000000002</v>
      </c>
      <c r="F3639" s="435" t="s">
        <v>7567</v>
      </c>
      <c r="G3639" s="322" t="s">
        <v>1813</v>
      </c>
      <c r="H3639" s="316"/>
      <c r="I3639" s="316"/>
      <c r="J3639" s="316"/>
    </row>
    <row r="3640" spans="1:10" s="333" customFormat="1" ht="24" x14ac:dyDescent="0.25">
      <c r="A3640" s="435" t="s">
        <v>7566</v>
      </c>
      <c r="B3640" s="436" t="s">
        <v>2018</v>
      </c>
      <c r="C3640" s="322" t="s">
        <v>7535</v>
      </c>
      <c r="D3640" s="436">
        <v>87</v>
      </c>
      <c r="E3640" s="437">
        <v>25000</v>
      </c>
      <c r="F3640" s="435" t="s">
        <v>7565</v>
      </c>
      <c r="G3640" s="322" t="s">
        <v>1813</v>
      </c>
      <c r="H3640" s="316"/>
      <c r="I3640" s="316"/>
      <c r="J3640" s="316"/>
    </row>
    <row r="3641" spans="1:10" s="333" customFormat="1" ht="24" x14ac:dyDescent="0.25">
      <c r="A3641" s="435" t="s">
        <v>7564</v>
      </c>
      <c r="B3641" s="436" t="s">
        <v>2018</v>
      </c>
      <c r="C3641" s="322" t="s">
        <v>7535</v>
      </c>
      <c r="D3641" s="436">
        <v>88</v>
      </c>
      <c r="E3641" s="437">
        <v>30000</v>
      </c>
      <c r="F3641" s="435" t="s">
        <v>7563</v>
      </c>
      <c r="G3641" s="322" t="s">
        <v>1813</v>
      </c>
      <c r="H3641" s="316"/>
      <c r="I3641" s="316"/>
      <c r="J3641" s="316"/>
    </row>
    <row r="3642" spans="1:10" s="333" customFormat="1" ht="24" x14ac:dyDescent="0.25">
      <c r="A3642" s="435" t="s">
        <v>7562</v>
      </c>
      <c r="B3642" s="436" t="s">
        <v>2018</v>
      </c>
      <c r="C3642" s="322" t="s">
        <v>7535</v>
      </c>
      <c r="D3642" s="436">
        <v>111</v>
      </c>
      <c r="E3642" s="437">
        <v>32400</v>
      </c>
      <c r="F3642" s="435" t="s">
        <v>7561</v>
      </c>
      <c r="G3642" s="322" t="s">
        <v>1813</v>
      </c>
      <c r="H3642" s="316"/>
      <c r="I3642" s="316"/>
      <c r="J3642" s="316"/>
    </row>
    <row r="3643" spans="1:10" s="333" customFormat="1" ht="24" x14ac:dyDescent="0.25">
      <c r="A3643" s="435" t="s">
        <v>7560</v>
      </c>
      <c r="B3643" s="436" t="s">
        <v>2018</v>
      </c>
      <c r="C3643" s="322" t="s">
        <v>7535</v>
      </c>
      <c r="D3643" s="436">
        <v>112</v>
      </c>
      <c r="E3643" s="437">
        <v>28500</v>
      </c>
      <c r="F3643" s="435" t="s">
        <v>7559</v>
      </c>
      <c r="G3643" s="322" t="s">
        <v>1813</v>
      </c>
      <c r="H3643" s="316"/>
      <c r="I3643" s="316"/>
      <c r="J3643" s="316"/>
    </row>
    <row r="3644" spans="1:10" s="333" customFormat="1" ht="24" x14ac:dyDescent="0.25">
      <c r="A3644" s="435" t="s">
        <v>7558</v>
      </c>
      <c r="B3644" s="436" t="s">
        <v>2018</v>
      </c>
      <c r="C3644" s="322" t="s">
        <v>7535</v>
      </c>
      <c r="D3644" s="436">
        <v>176</v>
      </c>
      <c r="E3644" s="437">
        <v>30000</v>
      </c>
      <c r="F3644" s="435" t="s">
        <v>7557</v>
      </c>
      <c r="G3644" s="322" t="s">
        <v>1813</v>
      </c>
      <c r="H3644" s="316"/>
      <c r="I3644" s="316"/>
      <c r="J3644" s="316"/>
    </row>
    <row r="3645" spans="1:10" s="333" customFormat="1" ht="24" x14ac:dyDescent="0.25">
      <c r="A3645" s="435" t="s">
        <v>7556</v>
      </c>
      <c r="B3645" s="436" t="s">
        <v>2018</v>
      </c>
      <c r="C3645" s="322" t="s">
        <v>7535</v>
      </c>
      <c r="D3645" s="436">
        <v>177</v>
      </c>
      <c r="E3645" s="437">
        <v>30000</v>
      </c>
      <c r="F3645" s="435" t="s">
        <v>7555</v>
      </c>
      <c r="G3645" s="322" t="s">
        <v>1813</v>
      </c>
      <c r="H3645" s="316"/>
      <c r="I3645" s="316"/>
      <c r="J3645" s="316"/>
    </row>
    <row r="3646" spans="1:10" s="333" customFormat="1" ht="24" x14ac:dyDescent="0.25">
      <c r="A3646" s="435" t="s">
        <v>7554</v>
      </c>
      <c r="B3646" s="436" t="s">
        <v>2018</v>
      </c>
      <c r="C3646" s="322" t="s">
        <v>7535</v>
      </c>
      <c r="D3646" s="436">
        <v>179</v>
      </c>
      <c r="E3646" s="437">
        <v>18000</v>
      </c>
      <c r="F3646" s="435" t="s">
        <v>7553</v>
      </c>
      <c r="G3646" s="322" t="s">
        <v>1813</v>
      </c>
      <c r="H3646" s="316"/>
      <c r="I3646" s="316"/>
      <c r="J3646" s="316"/>
    </row>
    <row r="3647" spans="1:10" s="333" customFormat="1" ht="24" x14ac:dyDescent="0.25">
      <c r="A3647" s="435" t="s">
        <v>7552</v>
      </c>
      <c r="B3647" s="436" t="s">
        <v>2018</v>
      </c>
      <c r="C3647" s="322" t="s">
        <v>7535</v>
      </c>
      <c r="D3647" s="436">
        <v>180</v>
      </c>
      <c r="E3647" s="437">
        <v>35000</v>
      </c>
      <c r="F3647" s="435" t="s">
        <v>7551</v>
      </c>
      <c r="G3647" s="322" t="s">
        <v>1813</v>
      </c>
      <c r="H3647" s="316"/>
      <c r="I3647" s="316"/>
      <c r="J3647" s="316"/>
    </row>
    <row r="3648" spans="1:10" s="333" customFormat="1" ht="24" x14ac:dyDescent="0.25">
      <c r="A3648" s="435" t="s">
        <v>7550</v>
      </c>
      <c r="B3648" s="436" t="s">
        <v>2018</v>
      </c>
      <c r="C3648" s="322" t="s">
        <v>7535</v>
      </c>
      <c r="D3648" s="436">
        <v>192</v>
      </c>
      <c r="E3648" s="437">
        <v>21000</v>
      </c>
      <c r="F3648" s="435" t="s">
        <v>7549</v>
      </c>
      <c r="G3648" s="322" t="s">
        <v>1813</v>
      </c>
      <c r="H3648" s="316"/>
      <c r="I3648" s="316"/>
      <c r="J3648" s="316"/>
    </row>
    <row r="3649" spans="1:10" s="333" customFormat="1" ht="24" x14ac:dyDescent="0.25">
      <c r="A3649" s="435" t="s">
        <v>7548</v>
      </c>
      <c r="B3649" s="436" t="s">
        <v>2018</v>
      </c>
      <c r="C3649" s="322" t="s">
        <v>7535</v>
      </c>
      <c r="D3649" s="436">
        <v>199</v>
      </c>
      <c r="E3649" s="437">
        <v>35000</v>
      </c>
      <c r="F3649" s="435" t="s">
        <v>7547</v>
      </c>
      <c r="G3649" s="322" t="s">
        <v>1813</v>
      </c>
      <c r="H3649" s="316"/>
      <c r="I3649" s="316"/>
      <c r="J3649" s="316"/>
    </row>
    <row r="3650" spans="1:10" s="333" customFormat="1" ht="24" x14ac:dyDescent="0.25">
      <c r="A3650" s="435" t="s">
        <v>7546</v>
      </c>
      <c r="B3650" s="436" t="s">
        <v>2018</v>
      </c>
      <c r="C3650" s="322" t="s">
        <v>7535</v>
      </c>
      <c r="D3650" s="436">
        <v>201</v>
      </c>
      <c r="E3650" s="437">
        <v>30249.95</v>
      </c>
      <c r="F3650" s="435" t="s">
        <v>7539</v>
      </c>
      <c r="G3650" s="322" t="s">
        <v>1813</v>
      </c>
      <c r="H3650" s="316"/>
      <c r="I3650" s="316"/>
      <c r="J3650" s="316"/>
    </row>
    <row r="3651" spans="1:10" s="333" customFormat="1" x14ac:dyDescent="0.25">
      <c r="A3651" s="435" t="s">
        <v>7545</v>
      </c>
      <c r="B3651" s="436" t="s">
        <v>2018</v>
      </c>
      <c r="C3651" s="322" t="s">
        <v>7535</v>
      </c>
      <c r="D3651" s="436">
        <v>293</v>
      </c>
      <c r="E3651" s="437">
        <v>35820</v>
      </c>
      <c r="F3651" s="435" t="s">
        <v>7544</v>
      </c>
      <c r="G3651" s="322" t="s">
        <v>1813</v>
      </c>
      <c r="H3651" s="316"/>
      <c r="I3651" s="316"/>
      <c r="J3651" s="316"/>
    </row>
    <row r="3652" spans="1:10" s="333" customFormat="1" ht="24" x14ac:dyDescent="0.25">
      <c r="A3652" s="435" t="s">
        <v>7543</v>
      </c>
      <c r="B3652" s="436" t="s">
        <v>2018</v>
      </c>
      <c r="C3652" s="322" t="s">
        <v>7535</v>
      </c>
      <c r="D3652" s="436">
        <v>300</v>
      </c>
      <c r="E3652" s="437">
        <v>18000</v>
      </c>
      <c r="F3652" s="435" t="s">
        <v>7542</v>
      </c>
      <c r="G3652" s="322" t="s">
        <v>1813</v>
      </c>
      <c r="H3652" s="316"/>
      <c r="I3652" s="316"/>
      <c r="J3652" s="316"/>
    </row>
    <row r="3653" spans="1:10" s="333" customFormat="1" ht="24" x14ac:dyDescent="0.25">
      <c r="A3653" s="435" t="s">
        <v>7541</v>
      </c>
      <c r="B3653" s="436" t="s">
        <v>2018</v>
      </c>
      <c r="C3653" s="322" t="s">
        <v>7535</v>
      </c>
      <c r="D3653" s="436">
        <v>407</v>
      </c>
      <c r="E3653" s="437">
        <v>32000</v>
      </c>
      <c r="F3653" s="435" t="s">
        <v>7539</v>
      </c>
      <c r="G3653" s="322" t="s">
        <v>1813</v>
      </c>
      <c r="H3653" s="316"/>
      <c r="I3653" s="316"/>
      <c r="J3653" s="316"/>
    </row>
    <row r="3654" spans="1:10" s="333" customFormat="1" ht="24" x14ac:dyDescent="0.25">
      <c r="A3654" s="435" t="s">
        <v>7540</v>
      </c>
      <c r="B3654" s="436" t="s">
        <v>2018</v>
      </c>
      <c r="C3654" s="322" t="s">
        <v>7535</v>
      </c>
      <c r="D3654" s="436">
        <v>408</v>
      </c>
      <c r="E3654" s="437">
        <v>20400</v>
      </c>
      <c r="F3654" s="435" t="s">
        <v>7539</v>
      </c>
      <c r="G3654" s="322" t="s">
        <v>1813</v>
      </c>
      <c r="H3654" s="316"/>
      <c r="I3654" s="316"/>
      <c r="J3654" s="316"/>
    </row>
    <row r="3655" spans="1:10" s="333" customFormat="1" ht="24" x14ac:dyDescent="0.25">
      <c r="A3655" s="435" t="s">
        <v>7538</v>
      </c>
      <c r="B3655" s="436" t="s">
        <v>1079</v>
      </c>
      <c r="C3655" s="322" t="s">
        <v>7535</v>
      </c>
      <c r="D3655" s="436">
        <v>574</v>
      </c>
      <c r="E3655" s="437">
        <v>99022.5</v>
      </c>
      <c r="F3655" s="435" t="s">
        <v>7537</v>
      </c>
      <c r="G3655" s="322" t="s">
        <v>3247</v>
      </c>
      <c r="H3655" s="316"/>
      <c r="I3655" s="316"/>
      <c r="J3655" s="316"/>
    </row>
    <row r="3656" spans="1:10" s="333" customFormat="1" ht="60" x14ac:dyDescent="0.25">
      <c r="A3656" s="435" t="s">
        <v>7536</v>
      </c>
      <c r="B3656" s="436" t="s">
        <v>1079</v>
      </c>
      <c r="C3656" s="322" t="s">
        <v>7535</v>
      </c>
      <c r="D3656" s="436">
        <v>575</v>
      </c>
      <c r="E3656" s="437">
        <v>129600</v>
      </c>
      <c r="F3656" s="435" t="s">
        <v>7534</v>
      </c>
      <c r="G3656" s="322" t="s">
        <v>3247</v>
      </c>
      <c r="H3656" s="316"/>
      <c r="I3656" s="316"/>
      <c r="J3656" s="316"/>
    </row>
    <row r="3657" spans="1:10" s="333" customFormat="1" ht="21.95" customHeight="1" x14ac:dyDescent="0.25">
      <c r="A3657" s="327" t="s">
        <v>7533</v>
      </c>
      <c r="B3657" s="326"/>
      <c r="C3657" s="326"/>
      <c r="D3657" s="326"/>
      <c r="E3657" s="422">
        <f>SUM(E3658:E3683)</f>
        <v>989245.1100000001</v>
      </c>
      <c r="F3657" s="326"/>
      <c r="G3657" s="326"/>
      <c r="H3657" s="326"/>
      <c r="I3657" s="326"/>
      <c r="J3657" s="326"/>
    </row>
    <row r="3658" spans="1:10" s="333" customFormat="1" x14ac:dyDescent="0.25">
      <c r="A3658" s="350" t="s">
        <v>7532</v>
      </c>
      <c r="B3658" s="739" t="s">
        <v>2018</v>
      </c>
      <c r="C3658" s="317" t="s">
        <v>7486</v>
      </c>
      <c r="D3658" s="739">
        <v>45</v>
      </c>
      <c r="E3658" s="413">
        <v>18000</v>
      </c>
      <c r="F3658" s="739" t="s">
        <v>7507</v>
      </c>
      <c r="G3658" s="316" t="s">
        <v>7484</v>
      </c>
      <c r="H3658" s="739" t="s">
        <v>7059</v>
      </c>
      <c r="I3658" s="316"/>
      <c r="J3658" s="316"/>
    </row>
    <row r="3659" spans="1:10" s="333" customFormat="1" x14ac:dyDescent="0.25">
      <c r="A3659" s="350" t="s">
        <v>7531</v>
      </c>
      <c r="B3659" s="739" t="s">
        <v>2018</v>
      </c>
      <c r="C3659" s="317" t="s">
        <v>7486</v>
      </c>
      <c r="D3659" s="739">
        <v>167</v>
      </c>
      <c r="E3659" s="413">
        <v>18627.5</v>
      </c>
      <c r="F3659" s="739" t="s">
        <v>7530</v>
      </c>
      <c r="G3659" s="316" t="s">
        <v>7484</v>
      </c>
      <c r="H3659" s="739" t="s">
        <v>6080</v>
      </c>
      <c r="I3659" s="316"/>
      <c r="J3659" s="316"/>
    </row>
    <row r="3660" spans="1:10" s="333" customFormat="1" ht="24" x14ac:dyDescent="0.25">
      <c r="A3660" s="350" t="s">
        <v>7529</v>
      </c>
      <c r="B3660" s="739" t="s">
        <v>2018</v>
      </c>
      <c r="C3660" s="317" t="s">
        <v>7486</v>
      </c>
      <c r="D3660" s="739">
        <v>786</v>
      </c>
      <c r="E3660" s="413">
        <v>18700</v>
      </c>
      <c r="F3660" s="739" t="s">
        <v>7528</v>
      </c>
      <c r="G3660" s="316" t="s">
        <v>7484</v>
      </c>
      <c r="H3660" s="739" t="s">
        <v>5911</v>
      </c>
      <c r="I3660" s="316"/>
      <c r="J3660" s="316"/>
    </row>
    <row r="3661" spans="1:10" s="333" customFormat="1" x14ac:dyDescent="0.25">
      <c r="A3661" s="350" t="s">
        <v>7527</v>
      </c>
      <c r="B3661" s="739" t="s">
        <v>7526</v>
      </c>
      <c r="C3661" s="317" t="s">
        <v>7486</v>
      </c>
      <c r="D3661" s="739">
        <v>12</v>
      </c>
      <c r="E3661" s="413">
        <v>19030.86</v>
      </c>
      <c r="F3661" s="739" t="s">
        <v>7525</v>
      </c>
      <c r="G3661" s="316" t="s">
        <v>7484</v>
      </c>
      <c r="H3661" s="739" t="s">
        <v>6835</v>
      </c>
      <c r="I3661" s="316"/>
      <c r="J3661" s="316"/>
    </row>
    <row r="3662" spans="1:10" s="333" customFormat="1" x14ac:dyDescent="0.25">
      <c r="A3662" s="350" t="s">
        <v>7524</v>
      </c>
      <c r="B3662" s="739" t="s">
        <v>2018</v>
      </c>
      <c r="C3662" s="317" t="s">
        <v>7486</v>
      </c>
      <c r="D3662" s="739">
        <v>120</v>
      </c>
      <c r="E3662" s="413">
        <v>19366</v>
      </c>
      <c r="F3662" s="739" t="s">
        <v>7523</v>
      </c>
      <c r="G3662" s="316" t="s">
        <v>7484</v>
      </c>
      <c r="H3662" s="739" t="s">
        <v>6644</v>
      </c>
      <c r="I3662" s="316"/>
      <c r="J3662" s="316"/>
    </row>
    <row r="3663" spans="1:10" s="333" customFormat="1" x14ac:dyDescent="0.25">
      <c r="A3663" s="350" t="s">
        <v>7522</v>
      </c>
      <c r="B3663" s="739" t="s">
        <v>2018</v>
      </c>
      <c r="C3663" s="317" t="s">
        <v>7486</v>
      </c>
      <c r="D3663" s="739">
        <v>570</v>
      </c>
      <c r="E3663" s="413">
        <v>19650</v>
      </c>
      <c r="F3663" s="739" t="s">
        <v>7521</v>
      </c>
      <c r="G3663" s="316" t="s">
        <v>7484</v>
      </c>
      <c r="H3663" s="739" t="s">
        <v>5989</v>
      </c>
      <c r="I3663" s="316"/>
      <c r="J3663" s="316"/>
    </row>
    <row r="3664" spans="1:10" s="333" customFormat="1" x14ac:dyDescent="0.25">
      <c r="A3664" s="350" t="s">
        <v>7520</v>
      </c>
      <c r="B3664" s="739" t="s">
        <v>2018</v>
      </c>
      <c r="C3664" s="317" t="s">
        <v>7486</v>
      </c>
      <c r="D3664" s="739">
        <v>32</v>
      </c>
      <c r="E3664" s="413">
        <v>19950</v>
      </c>
      <c r="F3664" s="739" t="s">
        <v>7519</v>
      </c>
      <c r="G3664" s="316" t="s">
        <v>7484</v>
      </c>
      <c r="H3664" s="739" t="s">
        <v>7513</v>
      </c>
      <c r="I3664" s="316"/>
      <c r="J3664" s="316"/>
    </row>
    <row r="3665" spans="1:10" s="333" customFormat="1" ht="24" x14ac:dyDescent="0.25">
      <c r="A3665" s="350" t="s">
        <v>7518</v>
      </c>
      <c r="B3665" s="739" t="s">
        <v>2018</v>
      </c>
      <c r="C3665" s="317" t="s">
        <v>7486</v>
      </c>
      <c r="D3665" s="739">
        <v>784</v>
      </c>
      <c r="E3665" s="413">
        <v>20000</v>
      </c>
      <c r="F3665" s="739" t="s">
        <v>7517</v>
      </c>
      <c r="G3665" s="316" t="s">
        <v>7484</v>
      </c>
      <c r="H3665" s="739" t="s">
        <v>5911</v>
      </c>
      <c r="I3665" s="316"/>
      <c r="J3665" s="316"/>
    </row>
    <row r="3666" spans="1:10" s="333" customFormat="1" x14ac:dyDescent="0.25">
      <c r="A3666" s="350" t="s">
        <v>7516</v>
      </c>
      <c r="B3666" s="739" t="s">
        <v>2018</v>
      </c>
      <c r="C3666" s="317" t="s">
        <v>7486</v>
      </c>
      <c r="D3666" s="739">
        <v>235</v>
      </c>
      <c r="E3666" s="413">
        <v>22545</v>
      </c>
      <c r="F3666" s="739" t="s">
        <v>7514</v>
      </c>
      <c r="G3666" s="316" t="s">
        <v>7484</v>
      </c>
      <c r="H3666" s="739" t="s">
        <v>7025</v>
      </c>
      <c r="I3666" s="316"/>
      <c r="J3666" s="316"/>
    </row>
    <row r="3667" spans="1:10" s="333" customFormat="1" x14ac:dyDescent="0.25">
      <c r="A3667" s="350" t="s">
        <v>7515</v>
      </c>
      <c r="B3667" s="739" t="s">
        <v>2018</v>
      </c>
      <c r="C3667" s="317" t="s">
        <v>7486</v>
      </c>
      <c r="D3667" s="739">
        <v>30</v>
      </c>
      <c r="E3667" s="413">
        <v>23000</v>
      </c>
      <c r="F3667" s="739" t="s">
        <v>7514</v>
      </c>
      <c r="G3667" s="316" t="s">
        <v>7484</v>
      </c>
      <c r="H3667" s="739" t="s">
        <v>7513</v>
      </c>
      <c r="I3667" s="316"/>
      <c r="J3667" s="316"/>
    </row>
    <row r="3668" spans="1:10" s="333" customFormat="1" ht="24" x14ac:dyDescent="0.25">
      <c r="A3668" s="350" t="s">
        <v>7512</v>
      </c>
      <c r="B3668" s="739" t="s">
        <v>2018</v>
      </c>
      <c r="C3668" s="317" t="s">
        <v>7486</v>
      </c>
      <c r="D3668" s="739">
        <v>774</v>
      </c>
      <c r="E3668" s="413">
        <v>25280</v>
      </c>
      <c r="F3668" s="739" t="s">
        <v>7511</v>
      </c>
      <c r="G3668" s="316" t="s">
        <v>7484</v>
      </c>
      <c r="H3668" s="739" t="s">
        <v>5911</v>
      </c>
      <c r="I3668" s="316"/>
      <c r="J3668" s="316"/>
    </row>
    <row r="3669" spans="1:10" s="333" customFormat="1" ht="24" x14ac:dyDescent="0.25">
      <c r="A3669" s="350" t="s">
        <v>7493</v>
      </c>
      <c r="B3669" s="739" t="s">
        <v>1079</v>
      </c>
      <c r="C3669" s="317" t="s">
        <v>7486</v>
      </c>
      <c r="D3669" s="739">
        <v>899</v>
      </c>
      <c r="E3669" s="413">
        <v>26577</v>
      </c>
      <c r="F3669" s="739" t="s">
        <v>7492</v>
      </c>
      <c r="G3669" s="316" t="s">
        <v>7484</v>
      </c>
      <c r="H3669" s="739" t="s">
        <v>7025</v>
      </c>
      <c r="I3669" s="316"/>
      <c r="J3669" s="316"/>
    </row>
    <row r="3670" spans="1:10" s="333" customFormat="1" x14ac:dyDescent="0.25">
      <c r="A3670" s="350" t="s">
        <v>7502</v>
      </c>
      <c r="B3670" s="739" t="s">
        <v>2018</v>
      </c>
      <c r="C3670" s="317" t="s">
        <v>7486</v>
      </c>
      <c r="D3670" s="739">
        <v>5</v>
      </c>
      <c r="E3670" s="413">
        <v>27720</v>
      </c>
      <c r="F3670" s="739" t="s">
        <v>7510</v>
      </c>
      <c r="G3670" s="316" t="s">
        <v>7484</v>
      </c>
      <c r="H3670" s="739" t="s">
        <v>7509</v>
      </c>
      <c r="I3670" s="316"/>
      <c r="J3670" s="316"/>
    </row>
    <row r="3671" spans="1:10" s="333" customFormat="1" x14ac:dyDescent="0.25">
      <c r="A3671" s="350" t="s">
        <v>7508</v>
      </c>
      <c r="B3671" s="739" t="s">
        <v>2018</v>
      </c>
      <c r="C3671" s="317" t="s">
        <v>7486</v>
      </c>
      <c r="D3671" s="739">
        <v>49</v>
      </c>
      <c r="E3671" s="413">
        <v>27855</v>
      </c>
      <c r="F3671" s="739" t="s">
        <v>7507</v>
      </c>
      <c r="G3671" s="316" t="s">
        <v>7484</v>
      </c>
      <c r="H3671" s="739" t="s">
        <v>7009</v>
      </c>
      <c r="I3671" s="316"/>
      <c r="J3671" s="316"/>
    </row>
    <row r="3672" spans="1:10" s="333" customFormat="1" ht="24" x14ac:dyDescent="0.25">
      <c r="A3672" s="350" t="s">
        <v>7506</v>
      </c>
      <c r="B3672" s="739" t="s">
        <v>1079</v>
      </c>
      <c r="C3672" s="317" t="s">
        <v>7486</v>
      </c>
      <c r="D3672" s="739">
        <v>852</v>
      </c>
      <c r="E3672" s="413">
        <v>28242.83</v>
      </c>
      <c r="F3672" s="739" t="s">
        <v>7505</v>
      </c>
      <c r="G3672" s="316" t="s">
        <v>7484</v>
      </c>
      <c r="H3672" s="739" t="s">
        <v>5884</v>
      </c>
      <c r="I3672" s="316"/>
      <c r="J3672" s="316"/>
    </row>
    <row r="3673" spans="1:10" s="333" customFormat="1" ht="24" x14ac:dyDescent="0.25">
      <c r="A3673" s="350" t="s">
        <v>7506</v>
      </c>
      <c r="B3673" s="739" t="s">
        <v>1079</v>
      </c>
      <c r="C3673" s="317" t="s">
        <v>7486</v>
      </c>
      <c r="D3673" s="739">
        <v>941</v>
      </c>
      <c r="E3673" s="413">
        <v>28242.83</v>
      </c>
      <c r="F3673" s="739" t="s">
        <v>7505</v>
      </c>
      <c r="G3673" s="316" t="s">
        <v>7484</v>
      </c>
      <c r="H3673" s="739" t="s">
        <v>5867</v>
      </c>
      <c r="I3673" s="316"/>
      <c r="J3673" s="316"/>
    </row>
    <row r="3674" spans="1:10" s="333" customFormat="1" x14ac:dyDescent="0.25">
      <c r="A3674" s="350" t="s">
        <v>7504</v>
      </c>
      <c r="B3674" s="739" t="s">
        <v>2018</v>
      </c>
      <c r="C3674" s="317" t="s">
        <v>7486</v>
      </c>
      <c r="D3674" s="739">
        <v>953</v>
      </c>
      <c r="E3674" s="413">
        <v>31400</v>
      </c>
      <c r="F3674" s="739" t="s">
        <v>7503</v>
      </c>
      <c r="G3674" s="316" t="s">
        <v>7484</v>
      </c>
      <c r="H3674" s="739" t="s">
        <v>5867</v>
      </c>
      <c r="I3674" s="316"/>
      <c r="J3674" s="316"/>
    </row>
    <row r="3675" spans="1:10" s="333" customFormat="1" x14ac:dyDescent="0.25">
      <c r="A3675" s="350" t="s">
        <v>7502</v>
      </c>
      <c r="B3675" s="739" t="s">
        <v>2018</v>
      </c>
      <c r="C3675" s="317" t="s">
        <v>7486</v>
      </c>
      <c r="D3675" s="739">
        <v>43</v>
      </c>
      <c r="E3675" s="413">
        <v>31920</v>
      </c>
      <c r="F3675" s="739" t="s">
        <v>7501</v>
      </c>
      <c r="G3675" s="316" t="s">
        <v>7484</v>
      </c>
      <c r="H3675" s="739" t="s">
        <v>7498</v>
      </c>
      <c r="I3675" s="316"/>
      <c r="J3675" s="316"/>
    </row>
    <row r="3676" spans="1:10" s="333" customFormat="1" x14ac:dyDescent="0.25">
      <c r="A3676" s="350" t="s">
        <v>7500</v>
      </c>
      <c r="B3676" s="739" t="s">
        <v>2018</v>
      </c>
      <c r="C3676" s="317" t="s">
        <v>7486</v>
      </c>
      <c r="D3676" s="739">
        <v>42</v>
      </c>
      <c r="E3676" s="413">
        <v>32500</v>
      </c>
      <c r="F3676" s="739" t="s">
        <v>7499</v>
      </c>
      <c r="G3676" s="316" t="s">
        <v>7484</v>
      </c>
      <c r="H3676" s="739" t="s">
        <v>7498</v>
      </c>
      <c r="I3676" s="316"/>
      <c r="J3676" s="316"/>
    </row>
    <row r="3677" spans="1:10" s="333" customFormat="1" x14ac:dyDescent="0.25">
      <c r="A3677" s="350" t="s">
        <v>7497</v>
      </c>
      <c r="B3677" s="739" t="s">
        <v>2018</v>
      </c>
      <c r="C3677" s="317" t="s">
        <v>7486</v>
      </c>
      <c r="D3677" s="739">
        <v>111</v>
      </c>
      <c r="E3677" s="413">
        <v>36322</v>
      </c>
      <c r="F3677" s="739" t="s">
        <v>7496</v>
      </c>
      <c r="G3677" s="316" t="s">
        <v>7484</v>
      </c>
      <c r="H3677" s="739" t="s">
        <v>6695</v>
      </c>
      <c r="I3677" s="316"/>
      <c r="J3677" s="316"/>
    </row>
    <row r="3678" spans="1:10" s="333" customFormat="1" x14ac:dyDescent="0.25">
      <c r="A3678" s="350" t="s">
        <v>7495</v>
      </c>
      <c r="B3678" s="739" t="s">
        <v>2018</v>
      </c>
      <c r="C3678" s="317" t="s">
        <v>7486</v>
      </c>
      <c r="D3678" s="739">
        <v>292</v>
      </c>
      <c r="E3678" s="413">
        <v>40500</v>
      </c>
      <c r="F3678" s="739" t="s">
        <v>7494</v>
      </c>
      <c r="G3678" s="316" t="s">
        <v>7484</v>
      </c>
      <c r="H3678" s="739" t="s">
        <v>7086</v>
      </c>
      <c r="I3678" s="316"/>
      <c r="J3678" s="316"/>
    </row>
    <row r="3679" spans="1:10" s="333" customFormat="1" ht="24" x14ac:dyDescent="0.25">
      <c r="A3679" s="350" t="s">
        <v>7493</v>
      </c>
      <c r="B3679" s="739" t="s">
        <v>1079</v>
      </c>
      <c r="C3679" s="317" t="s">
        <v>7486</v>
      </c>
      <c r="D3679" s="739">
        <v>529</v>
      </c>
      <c r="E3679" s="413">
        <v>44295</v>
      </c>
      <c r="F3679" s="739" t="s">
        <v>7492</v>
      </c>
      <c r="G3679" s="316" t="s">
        <v>7484</v>
      </c>
      <c r="H3679" s="739" t="s">
        <v>6173</v>
      </c>
      <c r="I3679" s="316"/>
      <c r="J3679" s="316"/>
    </row>
    <row r="3680" spans="1:10" s="333" customFormat="1" ht="24" x14ac:dyDescent="0.25">
      <c r="A3680" s="350" t="s">
        <v>7493</v>
      </c>
      <c r="B3680" s="739" t="s">
        <v>1079</v>
      </c>
      <c r="C3680" s="317" t="s">
        <v>7486</v>
      </c>
      <c r="D3680" s="739">
        <v>616</v>
      </c>
      <c r="E3680" s="413">
        <v>45771.5</v>
      </c>
      <c r="F3680" s="739" t="s">
        <v>7492</v>
      </c>
      <c r="G3680" s="316" t="s">
        <v>7484</v>
      </c>
      <c r="H3680" s="739" t="s">
        <v>7491</v>
      </c>
      <c r="I3680" s="316"/>
      <c r="J3680" s="316"/>
    </row>
    <row r="3681" spans="1:10" s="333" customFormat="1" ht="24" x14ac:dyDescent="0.25">
      <c r="A3681" s="350" t="s">
        <v>7489</v>
      </c>
      <c r="B3681" s="739" t="s">
        <v>1079</v>
      </c>
      <c r="C3681" s="317" t="s">
        <v>7486</v>
      </c>
      <c r="D3681" s="739">
        <v>1380</v>
      </c>
      <c r="E3681" s="413">
        <v>59296.68</v>
      </c>
      <c r="F3681" s="739" t="s">
        <v>7488</v>
      </c>
      <c r="G3681" s="316" t="s">
        <v>7484</v>
      </c>
      <c r="H3681" s="739" t="s">
        <v>7490</v>
      </c>
      <c r="I3681" s="316"/>
      <c r="J3681" s="316"/>
    </row>
    <row r="3682" spans="1:10" s="333" customFormat="1" ht="24" x14ac:dyDescent="0.25">
      <c r="A3682" s="350" t="s">
        <v>7489</v>
      </c>
      <c r="B3682" s="739" t="s">
        <v>1079</v>
      </c>
      <c r="C3682" s="317" t="s">
        <v>7486</v>
      </c>
      <c r="D3682" s="739">
        <v>1422</v>
      </c>
      <c r="E3682" s="413">
        <v>64452.91</v>
      </c>
      <c r="F3682" s="739" t="s">
        <v>7488</v>
      </c>
      <c r="G3682" s="316" t="s">
        <v>7484</v>
      </c>
      <c r="H3682" s="739" t="s">
        <v>7130</v>
      </c>
      <c r="I3682" s="316"/>
      <c r="J3682" s="316"/>
    </row>
    <row r="3683" spans="1:10" s="333" customFormat="1" ht="24" x14ac:dyDescent="0.25">
      <c r="A3683" s="350" t="s">
        <v>7487</v>
      </c>
      <c r="B3683" s="739" t="s">
        <v>1079</v>
      </c>
      <c r="C3683" s="317" t="s">
        <v>7486</v>
      </c>
      <c r="D3683" s="739">
        <v>185</v>
      </c>
      <c r="E3683" s="413">
        <v>240000</v>
      </c>
      <c r="F3683" s="739" t="s">
        <v>7485</v>
      </c>
      <c r="G3683" s="316" t="s">
        <v>7484</v>
      </c>
      <c r="H3683" s="739" t="s">
        <v>5973</v>
      </c>
      <c r="I3683" s="316"/>
      <c r="J3683" s="316"/>
    </row>
    <row r="3684" spans="1:10" s="333" customFormat="1" ht="21.95" customHeight="1" x14ac:dyDescent="0.25">
      <c r="A3684" s="327" t="s">
        <v>1649</v>
      </c>
      <c r="B3684" s="326"/>
      <c r="C3684" s="326"/>
      <c r="D3684" s="326"/>
      <c r="E3684" s="422">
        <f>SUM(E3685:E3749)</f>
        <v>2187252.9299999997</v>
      </c>
      <c r="F3684" s="326"/>
      <c r="G3684" s="326"/>
      <c r="H3684" s="326"/>
      <c r="I3684" s="326"/>
      <c r="J3684" s="326"/>
    </row>
    <row r="3685" spans="1:10" s="333" customFormat="1" ht="36" customHeight="1" x14ac:dyDescent="0.25">
      <c r="A3685" s="317" t="s">
        <v>1648</v>
      </c>
      <c r="B3685" s="317" t="s">
        <v>1543</v>
      </c>
      <c r="C3685" s="317" t="s">
        <v>1025</v>
      </c>
      <c r="D3685" s="322">
        <v>1</v>
      </c>
      <c r="E3685" s="412">
        <v>60000</v>
      </c>
      <c r="F3685" s="317" t="s">
        <v>7483</v>
      </c>
      <c r="G3685" s="316" t="s">
        <v>7476</v>
      </c>
      <c r="H3685" s="325">
        <v>44670</v>
      </c>
      <c r="I3685" s="325">
        <v>45035</v>
      </c>
      <c r="J3685" s="316" t="s">
        <v>1030</v>
      </c>
    </row>
    <row r="3686" spans="1:10" s="333" customFormat="1" ht="72" x14ac:dyDescent="0.25">
      <c r="A3686" s="317" t="s">
        <v>1647</v>
      </c>
      <c r="B3686" s="317" t="s">
        <v>1643</v>
      </c>
      <c r="C3686" s="317" t="s">
        <v>1025</v>
      </c>
      <c r="D3686" s="322">
        <v>1</v>
      </c>
      <c r="E3686" s="412">
        <v>45000</v>
      </c>
      <c r="F3686" s="317" t="s">
        <v>7482</v>
      </c>
      <c r="G3686" s="316" t="s">
        <v>2008</v>
      </c>
      <c r="H3686" s="325">
        <v>44693</v>
      </c>
      <c r="I3686" s="325">
        <v>44697</v>
      </c>
      <c r="J3686" s="316" t="s">
        <v>1030</v>
      </c>
    </row>
    <row r="3687" spans="1:10" s="333" customFormat="1" ht="36" x14ac:dyDescent="0.25">
      <c r="A3687" s="317" t="s">
        <v>1646</v>
      </c>
      <c r="B3687" s="317" t="s">
        <v>1118</v>
      </c>
      <c r="C3687" s="317" t="s">
        <v>1025</v>
      </c>
      <c r="D3687" s="322">
        <v>1</v>
      </c>
      <c r="E3687" s="412">
        <v>95352</v>
      </c>
      <c r="F3687" s="316" t="s">
        <v>7481</v>
      </c>
      <c r="G3687" s="316" t="s">
        <v>7476</v>
      </c>
      <c r="H3687" s="325">
        <v>44708</v>
      </c>
      <c r="I3687" s="325">
        <v>45073</v>
      </c>
      <c r="J3687" s="316" t="s">
        <v>1030</v>
      </c>
    </row>
    <row r="3688" spans="1:10" s="333" customFormat="1" ht="84" x14ac:dyDescent="0.25">
      <c r="A3688" s="317" t="s">
        <v>1645</v>
      </c>
      <c r="B3688" s="317" t="s">
        <v>1118</v>
      </c>
      <c r="C3688" s="317" t="s">
        <v>1025</v>
      </c>
      <c r="D3688" s="322">
        <v>2</v>
      </c>
      <c r="E3688" s="412">
        <v>64800</v>
      </c>
      <c r="F3688" s="317" t="s">
        <v>7480</v>
      </c>
      <c r="G3688" s="316" t="s">
        <v>7476</v>
      </c>
      <c r="H3688" s="325">
        <v>44728</v>
      </c>
      <c r="I3688" s="325">
        <v>45093</v>
      </c>
      <c r="J3688" s="316" t="s">
        <v>1030</v>
      </c>
    </row>
    <row r="3689" spans="1:10" s="333" customFormat="1" ht="48" x14ac:dyDescent="0.25">
      <c r="A3689" s="317" t="s">
        <v>1644</v>
      </c>
      <c r="B3689" s="317" t="s">
        <v>1643</v>
      </c>
      <c r="C3689" s="317" t="s">
        <v>1025</v>
      </c>
      <c r="D3689" s="322">
        <v>2</v>
      </c>
      <c r="E3689" s="412">
        <v>45000</v>
      </c>
      <c r="F3689" s="316" t="s">
        <v>7479</v>
      </c>
      <c r="G3689" s="316" t="s">
        <v>7476</v>
      </c>
      <c r="H3689" s="325">
        <v>44749</v>
      </c>
      <c r="I3689" s="325">
        <v>44755</v>
      </c>
      <c r="J3689" s="316" t="s">
        <v>1030</v>
      </c>
    </row>
    <row r="3690" spans="1:10" s="333" customFormat="1" ht="72" x14ac:dyDescent="0.25">
      <c r="A3690" s="317" t="s">
        <v>1642</v>
      </c>
      <c r="B3690" s="317" t="s">
        <v>1118</v>
      </c>
      <c r="C3690" s="317" t="s">
        <v>1025</v>
      </c>
      <c r="D3690" s="322">
        <v>3</v>
      </c>
      <c r="E3690" s="412">
        <v>84000</v>
      </c>
      <c r="F3690" s="317" t="s">
        <v>7478</v>
      </c>
      <c r="G3690" s="316" t="s">
        <v>7476</v>
      </c>
      <c r="H3690" s="325">
        <v>44806</v>
      </c>
      <c r="I3690" s="325">
        <v>45171</v>
      </c>
      <c r="J3690" s="316" t="s">
        <v>1030</v>
      </c>
    </row>
    <row r="3691" spans="1:10" s="333" customFormat="1" ht="60" x14ac:dyDescent="0.25">
      <c r="A3691" s="317" t="s">
        <v>1641</v>
      </c>
      <c r="B3691" s="317" t="s">
        <v>1118</v>
      </c>
      <c r="C3691" s="317" t="s">
        <v>1025</v>
      </c>
      <c r="D3691" s="322">
        <v>4</v>
      </c>
      <c r="E3691" s="412">
        <v>66000</v>
      </c>
      <c r="F3691" s="317" t="s">
        <v>7477</v>
      </c>
      <c r="G3691" s="316" t="s">
        <v>7476</v>
      </c>
      <c r="H3691" s="325">
        <v>44785</v>
      </c>
      <c r="I3691" s="325">
        <v>45150</v>
      </c>
      <c r="J3691" s="316" t="s">
        <v>1030</v>
      </c>
    </row>
    <row r="3692" spans="1:10" s="333" customFormat="1" ht="72" x14ac:dyDescent="0.25">
      <c r="A3692" s="317" t="s">
        <v>1640</v>
      </c>
      <c r="B3692" s="317" t="s">
        <v>1118</v>
      </c>
      <c r="C3692" s="317" t="s">
        <v>1025</v>
      </c>
      <c r="D3692" s="322">
        <v>5</v>
      </c>
      <c r="E3692" s="412">
        <v>0</v>
      </c>
      <c r="F3692" s="317" t="s">
        <v>354</v>
      </c>
      <c r="G3692" s="316" t="s">
        <v>7474</v>
      </c>
      <c r="H3692" s="322" t="s">
        <v>354</v>
      </c>
      <c r="I3692" s="322" t="s">
        <v>354</v>
      </c>
      <c r="J3692" s="316" t="s">
        <v>1030</v>
      </c>
    </row>
    <row r="3693" spans="1:10" s="333" customFormat="1" ht="72" x14ac:dyDescent="0.25">
      <c r="A3693" s="317" t="s">
        <v>1639</v>
      </c>
      <c r="B3693" s="317" t="s">
        <v>1118</v>
      </c>
      <c r="C3693" s="317" t="s">
        <v>1025</v>
      </c>
      <c r="D3693" s="322">
        <v>6</v>
      </c>
      <c r="E3693" s="412">
        <v>0</v>
      </c>
      <c r="F3693" s="317" t="s">
        <v>354</v>
      </c>
      <c r="G3693" s="316" t="s">
        <v>7475</v>
      </c>
      <c r="H3693" s="322" t="s">
        <v>354</v>
      </c>
      <c r="I3693" s="322" t="s">
        <v>354</v>
      </c>
      <c r="J3693" s="316" t="s">
        <v>1030</v>
      </c>
    </row>
    <row r="3694" spans="1:10" s="333" customFormat="1" ht="72" x14ac:dyDescent="0.25">
      <c r="A3694" s="317" t="s">
        <v>1638</v>
      </c>
      <c r="B3694" s="317" t="s">
        <v>1118</v>
      </c>
      <c r="C3694" s="317" t="s">
        <v>1025</v>
      </c>
      <c r="D3694" s="322">
        <v>7</v>
      </c>
      <c r="E3694" s="412">
        <v>0</v>
      </c>
      <c r="F3694" s="317" t="s">
        <v>354</v>
      </c>
      <c r="G3694" s="316" t="s">
        <v>7474</v>
      </c>
      <c r="H3694" s="322" t="s">
        <v>354</v>
      </c>
      <c r="I3694" s="322" t="s">
        <v>354</v>
      </c>
      <c r="J3694" s="316" t="s">
        <v>1030</v>
      </c>
    </row>
    <row r="3695" spans="1:10" s="333" customFormat="1" ht="60" x14ac:dyDescent="0.25">
      <c r="A3695" s="317" t="s">
        <v>1637</v>
      </c>
      <c r="B3695" s="317" t="s">
        <v>1118</v>
      </c>
      <c r="C3695" s="317" t="s">
        <v>1025</v>
      </c>
      <c r="D3695" s="322">
        <v>8</v>
      </c>
      <c r="E3695" s="412">
        <v>0</v>
      </c>
      <c r="F3695" s="317" t="s">
        <v>354</v>
      </c>
      <c r="G3695" s="316" t="s">
        <v>7474</v>
      </c>
      <c r="H3695" s="322" t="s">
        <v>354</v>
      </c>
      <c r="I3695" s="322" t="s">
        <v>354</v>
      </c>
      <c r="J3695" s="316" t="s">
        <v>1030</v>
      </c>
    </row>
    <row r="3696" spans="1:10" s="333" customFormat="1" ht="72" x14ac:dyDescent="0.25">
      <c r="A3696" s="317" t="s">
        <v>1636</v>
      </c>
      <c r="B3696" s="317" t="s">
        <v>1118</v>
      </c>
      <c r="C3696" s="317" t="s">
        <v>1025</v>
      </c>
      <c r="D3696" s="322">
        <v>9</v>
      </c>
      <c r="E3696" s="412">
        <v>0</v>
      </c>
      <c r="F3696" s="317" t="s">
        <v>354</v>
      </c>
      <c r="G3696" s="316" t="s">
        <v>7474</v>
      </c>
      <c r="H3696" s="322" t="s">
        <v>354</v>
      </c>
      <c r="I3696" s="322" t="s">
        <v>354</v>
      </c>
      <c r="J3696" s="316" t="s">
        <v>1030</v>
      </c>
    </row>
    <row r="3697" spans="1:10" s="333" customFormat="1" ht="72" x14ac:dyDescent="0.25">
      <c r="A3697" s="317" t="s">
        <v>1635</v>
      </c>
      <c r="B3697" s="317" t="s">
        <v>1118</v>
      </c>
      <c r="C3697" s="317" t="s">
        <v>1025</v>
      </c>
      <c r="D3697" s="322">
        <v>10</v>
      </c>
      <c r="E3697" s="412">
        <v>0</v>
      </c>
      <c r="F3697" s="317" t="s">
        <v>354</v>
      </c>
      <c r="G3697" s="316" t="s">
        <v>7473</v>
      </c>
      <c r="H3697" s="322" t="s">
        <v>354</v>
      </c>
      <c r="I3697" s="322" t="s">
        <v>354</v>
      </c>
      <c r="J3697" s="316" t="s">
        <v>1030</v>
      </c>
    </row>
    <row r="3698" spans="1:10" s="333" customFormat="1" ht="72" x14ac:dyDescent="0.25">
      <c r="A3698" s="317" t="s">
        <v>1635</v>
      </c>
      <c r="B3698" s="317" t="s">
        <v>1118</v>
      </c>
      <c r="C3698" s="317" t="s">
        <v>1025</v>
      </c>
      <c r="D3698" s="322">
        <v>11</v>
      </c>
      <c r="E3698" s="412">
        <v>0</v>
      </c>
      <c r="F3698" s="317" t="s">
        <v>354</v>
      </c>
      <c r="G3698" s="316" t="s">
        <v>7473</v>
      </c>
      <c r="H3698" s="322" t="s">
        <v>354</v>
      </c>
      <c r="I3698" s="322" t="s">
        <v>354</v>
      </c>
      <c r="J3698" s="316" t="s">
        <v>1030</v>
      </c>
    </row>
    <row r="3699" spans="1:10" s="333" customFormat="1" ht="24" x14ac:dyDescent="0.25">
      <c r="A3699" s="317" t="s">
        <v>7472</v>
      </c>
      <c r="B3699" s="317" t="s">
        <v>1597</v>
      </c>
      <c r="C3699" s="317" t="s">
        <v>1025</v>
      </c>
      <c r="D3699" s="322" t="s">
        <v>354</v>
      </c>
      <c r="E3699" s="412">
        <v>25000</v>
      </c>
      <c r="F3699" s="317" t="s">
        <v>7468</v>
      </c>
      <c r="G3699" s="316" t="s">
        <v>2008</v>
      </c>
      <c r="H3699" s="744">
        <v>44601</v>
      </c>
      <c r="I3699" s="744">
        <v>44601</v>
      </c>
      <c r="J3699" s="316" t="s">
        <v>1030</v>
      </c>
    </row>
    <row r="3700" spans="1:10" s="333" customFormat="1" ht="24" x14ac:dyDescent="0.25">
      <c r="A3700" s="317" t="s">
        <v>7471</v>
      </c>
      <c r="B3700" s="317" t="s">
        <v>1597</v>
      </c>
      <c r="C3700" s="317" t="s">
        <v>1025</v>
      </c>
      <c r="D3700" s="322" t="s">
        <v>354</v>
      </c>
      <c r="E3700" s="412">
        <v>20867</v>
      </c>
      <c r="F3700" s="317" t="s">
        <v>7470</v>
      </c>
      <c r="G3700" s="316" t="s">
        <v>2008</v>
      </c>
      <c r="H3700" s="744">
        <v>44634</v>
      </c>
      <c r="I3700" s="744">
        <v>44634</v>
      </c>
      <c r="J3700" s="316" t="s">
        <v>1030</v>
      </c>
    </row>
    <row r="3701" spans="1:10" s="333" customFormat="1" ht="24" x14ac:dyDescent="0.25">
      <c r="A3701" s="317" t="s">
        <v>7469</v>
      </c>
      <c r="B3701" s="317" t="s">
        <v>1597</v>
      </c>
      <c r="C3701" s="317" t="s">
        <v>1025</v>
      </c>
      <c r="D3701" s="322" t="s">
        <v>354</v>
      </c>
      <c r="E3701" s="412">
        <v>26000</v>
      </c>
      <c r="F3701" s="317" t="s">
        <v>7468</v>
      </c>
      <c r="G3701" s="316" t="s">
        <v>2008</v>
      </c>
      <c r="H3701" s="744">
        <v>44655</v>
      </c>
      <c r="I3701" s="744">
        <v>44655</v>
      </c>
      <c r="J3701" s="316" t="s">
        <v>1030</v>
      </c>
    </row>
    <row r="3702" spans="1:10" s="333" customFormat="1" ht="24" x14ac:dyDescent="0.25">
      <c r="A3702" s="317" t="s">
        <v>7467</v>
      </c>
      <c r="B3702" s="317" t="s">
        <v>1597</v>
      </c>
      <c r="C3702" s="317" t="s">
        <v>1025</v>
      </c>
      <c r="D3702" s="322" t="s">
        <v>354</v>
      </c>
      <c r="E3702" s="412">
        <v>29905</v>
      </c>
      <c r="F3702" s="317" t="s">
        <v>7443</v>
      </c>
      <c r="G3702" s="316" t="s">
        <v>2008</v>
      </c>
      <c r="H3702" s="744">
        <v>44692</v>
      </c>
      <c r="I3702" s="744">
        <v>44692</v>
      </c>
      <c r="J3702" s="316" t="s">
        <v>1030</v>
      </c>
    </row>
    <row r="3703" spans="1:10" s="333" customFormat="1" ht="24" x14ac:dyDescent="0.25">
      <c r="A3703" s="317" t="s">
        <v>7466</v>
      </c>
      <c r="B3703" s="317" t="s">
        <v>1597</v>
      </c>
      <c r="C3703" s="317" t="s">
        <v>1025</v>
      </c>
      <c r="D3703" s="322" t="s">
        <v>354</v>
      </c>
      <c r="E3703" s="412">
        <v>27312.25</v>
      </c>
      <c r="F3703" s="317" t="s">
        <v>7465</v>
      </c>
      <c r="G3703" s="316" t="s">
        <v>2008</v>
      </c>
      <c r="H3703" s="744">
        <v>44767</v>
      </c>
      <c r="I3703" s="744">
        <v>44767</v>
      </c>
      <c r="J3703" s="316" t="s">
        <v>1030</v>
      </c>
    </row>
    <row r="3704" spans="1:10" s="333" customFormat="1" ht="24" x14ac:dyDescent="0.25">
      <c r="A3704" s="317" t="s">
        <v>7464</v>
      </c>
      <c r="B3704" s="317" t="s">
        <v>1597</v>
      </c>
      <c r="C3704" s="317" t="s">
        <v>1025</v>
      </c>
      <c r="D3704" s="322" t="s">
        <v>354</v>
      </c>
      <c r="E3704" s="412">
        <v>18080.73</v>
      </c>
      <c r="F3704" s="317" t="s">
        <v>7463</v>
      </c>
      <c r="G3704" s="316" t="s">
        <v>2008</v>
      </c>
      <c r="H3704" s="744">
        <v>44798</v>
      </c>
      <c r="I3704" s="744">
        <v>44798</v>
      </c>
      <c r="J3704" s="316" t="s">
        <v>1030</v>
      </c>
    </row>
    <row r="3705" spans="1:10" s="333" customFormat="1" ht="24" x14ac:dyDescent="0.25">
      <c r="A3705" s="317" t="s">
        <v>7462</v>
      </c>
      <c r="B3705" s="317" t="s">
        <v>1597</v>
      </c>
      <c r="C3705" s="317" t="s">
        <v>1025</v>
      </c>
      <c r="D3705" s="322" t="s">
        <v>354</v>
      </c>
      <c r="E3705" s="412">
        <v>40000</v>
      </c>
      <c r="F3705" s="317" t="s">
        <v>7461</v>
      </c>
      <c r="G3705" s="316" t="s">
        <v>2008</v>
      </c>
      <c r="H3705" s="744">
        <v>44799</v>
      </c>
      <c r="I3705" s="744">
        <v>44799</v>
      </c>
      <c r="J3705" s="316" t="s">
        <v>1030</v>
      </c>
    </row>
    <row r="3706" spans="1:10" s="333" customFormat="1" ht="24" x14ac:dyDescent="0.25">
      <c r="A3706" s="317" t="s">
        <v>7460</v>
      </c>
      <c r="B3706" s="317" t="s">
        <v>1597</v>
      </c>
      <c r="C3706" s="317" t="s">
        <v>1025</v>
      </c>
      <c r="D3706" s="322" t="s">
        <v>354</v>
      </c>
      <c r="E3706" s="412">
        <v>29000</v>
      </c>
      <c r="F3706" s="317" t="s">
        <v>7441</v>
      </c>
      <c r="G3706" s="316" t="s">
        <v>2008</v>
      </c>
      <c r="H3706" s="744">
        <v>44603</v>
      </c>
      <c r="I3706" s="744">
        <v>44603</v>
      </c>
      <c r="J3706" s="316" t="s">
        <v>1030</v>
      </c>
    </row>
    <row r="3707" spans="1:10" s="333" customFormat="1" ht="24" x14ac:dyDescent="0.25">
      <c r="A3707" s="317" t="s">
        <v>1634</v>
      </c>
      <c r="B3707" s="317" t="s">
        <v>1597</v>
      </c>
      <c r="C3707" s="317" t="s">
        <v>1025</v>
      </c>
      <c r="D3707" s="322" t="s">
        <v>354</v>
      </c>
      <c r="E3707" s="412">
        <v>26000</v>
      </c>
      <c r="F3707" s="317" t="s">
        <v>7459</v>
      </c>
      <c r="G3707" s="316" t="s">
        <v>2008</v>
      </c>
      <c r="H3707" s="744">
        <v>44606</v>
      </c>
      <c r="I3707" s="744">
        <v>44606</v>
      </c>
      <c r="J3707" s="316" t="s">
        <v>1030</v>
      </c>
    </row>
    <row r="3708" spans="1:10" s="333" customFormat="1" ht="24" x14ac:dyDescent="0.25">
      <c r="A3708" s="317" t="s">
        <v>1633</v>
      </c>
      <c r="B3708" s="317" t="s">
        <v>1597</v>
      </c>
      <c r="C3708" s="317" t="s">
        <v>1025</v>
      </c>
      <c r="D3708" s="322" t="s">
        <v>354</v>
      </c>
      <c r="E3708" s="412">
        <v>27000</v>
      </c>
      <c r="F3708" s="317" t="s">
        <v>7458</v>
      </c>
      <c r="G3708" s="316" t="s">
        <v>2008</v>
      </c>
      <c r="H3708" s="744">
        <v>44606</v>
      </c>
      <c r="I3708" s="744">
        <v>44606</v>
      </c>
      <c r="J3708" s="316" t="s">
        <v>1030</v>
      </c>
    </row>
    <row r="3709" spans="1:10" s="333" customFormat="1" ht="24" x14ac:dyDescent="0.25">
      <c r="A3709" s="317" t="s">
        <v>1632</v>
      </c>
      <c r="B3709" s="317" t="s">
        <v>1597</v>
      </c>
      <c r="C3709" s="317" t="s">
        <v>1025</v>
      </c>
      <c r="D3709" s="322" t="s">
        <v>354</v>
      </c>
      <c r="E3709" s="412">
        <v>22500</v>
      </c>
      <c r="F3709" s="317" t="s">
        <v>7458</v>
      </c>
      <c r="G3709" s="316" t="s">
        <v>2008</v>
      </c>
      <c r="H3709" s="744">
        <v>44606</v>
      </c>
      <c r="I3709" s="744">
        <v>44606</v>
      </c>
      <c r="J3709" s="316" t="s">
        <v>1030</v>
      </c>
    </row>
    <row r="3710" spans="1:10" s="333" customFormat="1" ht="24" x14ac:dyDescent="0.25">
      <c r="A3710" s="317" t="s">
        <v>7457</v>
      </c>
      <c r="B3710" s="317" t="s">
        <v>1597</v>
      </c>
      <c r="C3710" s="317" t="s">
        <v>1025</v>
      </c>
      <c r="D3710" s="322" t="s">
        <v>354</v>
      </c>
      <c r="E3710" s="412">
        <v>28650</v>
      </c>
      <c r="F3710" s="317" t="s">
        <v>7443</v>
      </c>
      <c r="G3710" s="316" t="s">
        <v>2008</v>
      </c>
      <c r="H3710" s="744">
        <v>44615</v>
      </c>
      <c r="I3710" s="744">
        <v>44615</v>
      </c>
      <c r="J3710" s="316" t="s">
        <v>1030</v>
      </c>
    </row>
    <row r="3711" spans="1:10" s="333" customFormat="1" ht="24" x14ac:dyDescent="0.25">
      <c r="A3711" s="317" t="s">
        <v>7456</v>
      </c>
      <c r="B3711" s="317" t="s">
        <v>1597</v>
      </c>
      <c r="C3711" s="317" t="s">
        <v>1025</v>
      </c>
      <c r="D3711" s="322" t="s">
        <v>354</v>
      </c>
      <c r="E3711" s="412">
        <v>27694</v>
      </c>
      <c r="F3711" s="317" t="s">
        <v>7428</v>
      </c>
      <c r="G3711" s="316" t="s">
        <v>2008</v>
      </c>
      <c r="H3711" s="744">
        <v>44617</v>
      </c>
      <c r="I3711" s="744">
        <v>44617</v>
      </c>
      <c r="J3711" s="316" t="s">
        <v>1030</v>
      </c>
    </row>
    <row r="3712" spans="1:10" s="333" customFormat="1" ht="24" x14ac:dyDescent="0.25">
      <c r="A3712" s="317" t="s">
        <v>7455</v>
      </c>
      <c r="B3712" s="317" t="s">
        <v>1597</v>
      </c>
      <c r="C3712" s="317" t="s">
        <v>1025</v>
      </c>
      <c r="D3712" s="322" t="s">
        <v>354</v>
      </c>
      <c r="E3712" s="412">
        <v>26006</v>
      </c>
      <c r="F3712" s="317" t="s">
        <v>7454</v>
      </c>
      <c r="G3712" s="316" t="s">
        <v>2008</v>
      </c>
      <c r="H3712" s="744">
        <v>44620</v>
      </c>
      <c r="I3712" s="744">
        <v>44620</v>
      </c>
      <c r="J3712" s="316" t="s">
        <v>1030</v>
      </c>
    </row>
    <row r="3713" spans="1:10" s="333" customFormat="1" ht="24" x14ac:dyDescent="0.25">
      <c r="A3713" s="317" t="s">
        <v>1631</v>
      </c>
      <c r="B3713" s="317" t="s">
        <v>1597</v>
      </c>
      <c r="C3713" s="317" t="s">
        <v>1025</v>
      </c>
      <c r="D3713" s="322" t="s">
        <v>354</v>
      </c>
      <c r="E3713" s="412">
        <v>18600</v>
      </c>
      <c r="F3713" s="317" t="s">
        <v>7439</v>
      </c>
      <c r="G3713" s="316" t="s">
        <v>2008</v>
      </c>
      <c r="H3713" s="744">
        <v>44634</v>
      </c>
      <c r="I3713" s="744">
        <v>44634</v>
      </c>
      <c r="J3713" s="316" t="s">
        <v>1030</v>
      </c>
    </row>
    <row r="3714" spans="1:10" s="333" customFormat="1" ht="24" x14ac:dyDescent="0.25">
      <c r="A3714" s="317" t="s">
        <v>1630</v>
      </c>
      <c r="B3714" s="317" t="s">
        <v>1597</v>
      </c>
      <c r="C3714" s="317" t="s">
        <v>1025</v>
      </c>
      <c r="D3714" s="322" t="s">
        <v>354</v>
      </c>
      <c r="E3714" s="412">
        <v>33187.5</v>
      </c>
      <c r="F3714" s="317" t="s">
        <v>7453</v>
      </c>
      <c r="G3714" s="316" t="s">
        <v>2008</v>
      </c>
      <c r="H3714" s="744">
        <v>44635</v>
      </c>
      <c r="I3714" s="744">
        <v>44635</v>
      </c>
      <c r="J3714" s="316" t="s">
        <v>1030</v>
      </c>
    </row>
    <row r="3715" spans="1:10" s="333" customFormat="1" ht="24" x14ac:dyDescent="0.25">
      <c r="A3715" s="317" t="s">
        <v>1629</v>
      </c>
      <c r="B3715" s="317" t="s">
        <v>1597</v>
      </c>
      <c r="C3715" s="317" t="s">
        <v>1025</v>
      </c>
      <c r="D3715" s="322" t="s">
        <v>354</v>
      </c>
      <c r="E3715" s="412">
        <v>35125</v>
      </c>
      <c r="F3715" s="317" t="s">
        <v>7436</v>
      </c>
      <c r="G3715" s="316" t="s">
        <v>2008</v>
      </c>
      <c r="H3715" s="744">
        <v>44635</v>
      </c>
      <c r="I3715" s="744">
        <v>44635</v>
      </c>
      <c r="J3715" s="316" t="s">
        <v>1030</v>
      </c>
    </row>
    <row r="3716" spans="1:10" s="333" customFormat="1" ht="24" x14ac:dyDescent="0.25">
      <c r="A3716" s="317" t="s">
        <v>1628</v>
      </c>
      <c r="B3716" s="317" t="s">
        <v>1597</v>
      </c>
      <c r="C3716" s="317" t="s">
        <v>1025</v>
      </c>
      <c r="D3716" s="322" t="s">
        <v>354</v>
      </c>
      <c r="E3716" s="412">
        <v>30300</v>
      </c>
      <c r="F3716" s="317" t="s">
        <v>7443</v>
      </c>
      <c r="G3716" s="316" t="s">
        <v>2008</v>
      </c>
      <c r="H3716" s="744">
        <v>44651</v>
      </c>
      <c r="I3716" s="744">
        <v>44651</v>
      </c>
      <c r="J3716" s="316" t="s">
        <v>1030</v>
      </c>
    </row>
    <row r="3717" spans="1:10" s="333" customFormat="1" ht="24" x14ac:dyDescent="0.25">
      <c r="A3717" s="317" t="s">
        <v>1628</v>
      </c>
      <c r="B3717" s="317" t="s">
        <v>1597</v>
      </c>
      <c r="C3717" s="317" t="s">
        <v>1025</v>
      </c>
      <c r="D3717" s="322" t="s">
        <v>354</v>
      </c>
      <c r="E3717" s="412">
        <v>19600</v>
      </c>
      <c r="F3717" s="317" t="s">
        <v>7443</v>
      </c>
      <c r="G3717" s="316" t="s">
        <v>2008</v>
      </c>
      <c r="H3717" s="744">
        <v>44651</v>
      </c>
      <c r="I3717" s="744">
        <v>44651</v>
      </c>
      <c r="J3717" s="316" t="s">
        <v>1030</v>
      </c>
    </row>
    <row r="3718" spans="1:10" s="333" customFormat="1" ht="24" x14ac:dyDescent="0.25">
      <c r="A3718" s="317" t="s">
        <v>1627</v>
      </c>
      <c r="B3718" s="317" t="s">
        <v>1597</v>
      </c>
      <c r="C3718" s="317" t="s">
        <v>1025</v>
      </c>
      <c r="D3718" s="322" t="s">
        <v>354</v>
      </c>
      <c r="E3718" s="412">
        <v>23660</v>
      </c>
      <c r="F3718" s="317" t="s">
        <v>7443</v>
      </c>
      <c r="G3718" s="316" t="s">
        <v>2008</v>
      </c>
      <c r="H3718" s="744">
        <v>44658</v>
      </c>
      <c r="I3718" s="744">
        <v>44658</v>
      </c>
      <c r="J3718" s="316" t="s">
        <v>1030</v>
      </c>
    </row>
    <row r="3719" spans="1:10" s="333" customFormat="1" ht="24" x14ac:dyDescent="0.25">
      <c r="A3719" s="317" t="s">
        <v>1626</v>
      </c>
      <c r="B3719" s="317" t="s">
        <v>1597</v>
      </c>
      <c r="C3719" s="317" t="s">
        <v>1025</v>
      </c>
      <c r="D3719" s="322" t="s">
        <v>354</v>
      </c>
      <c r="E3719" s="412">
        <v>22320</v>
      </c>
      <c r="F3719" s="317" t="s">
        <v>7443</v>
      </c>
      <c r="G3719" s="316" t="s">
        <v>2008</v>
      </c>
      <c r="H3719" s="744">
        <v>44658</v>
      </c>
      <c r="I3719" s="744">
        <v>44658</v>
      </c>
      <c r="J3719" s="316" t="s">
        <v>1030</v>
      </c>
    </row>
    <row r="3720" spans="1:10" s="333" customFormat="1" ht="24" x14ac:dyDescent="0.25">
      <c r="A3720" s="317" t="s">
        <v>1626</v>
      </c>
      <c r="B3720" s="317" t="s">
        <v>1597</v>
      </c>
      <c r="C3720" s="317" t="s">
        <v>1025</v>
      </c>
      <c r="D3720" s="322" t="s">
        <v>354</v>
      </c>
      <c r="E3720" s="412">
        <v>22560</v>
      </c>
      <c r="F3720" s="317" t="s">
        <v>7443</v>
      </c>
      <c r="G3720" s="316" t="s">
        <v>2008</v>
      </c>
      <c r="H3720" s="744">
        <v>44658</v>
      </c>
      <c r="I3720" s="744">
        <v>44658</v>
      </c>
      <c r="J3720" s="316" t="s">
        <v>1030</v>
      </c>
    </row>
    <row r="3721" spans="1:10" s="333" customFormat="1" ht="24" x14ac:dyDescent="0.25">
      <c r="A3721" s="317" t="s">
        <v>1626</v>
      </c>
      <c r="B3721" s="317" t="s">
        <v>1597</v>
      </c>
      <c r="C3721" s="317" t="s">
        <v>1025</v>
      </c>
      <c r="D3721" s="322" t="s">
        <v>354</v>
      </c>
      <c r="E3721" s="412">
        <v>24180</v>
      </c>
      <c r="F3721" s="317" t="s">
        <v>7443</v>
      </c>
      <c r="G3721" s="316" t="s">
        <v>2008</v>
      </c>
      <c r="H3721" s="744">
        <v>44658</v>
      </c>
      <c r="I3721" s="744">
        <v>44658</v>
      </c>
      <c r="J3721" s="316" t="s">
        <v>1030</v>
      </c>
    </row>
    <row r="3722" spans="1:10" s="333" customFormat="1" ht="24" x14ac:dyDescent="0.25">
      <c r="A3722" s="317" t="s">
        <v>7452</v>
      </c>
      <c r="B3722" s="317" t="s">
        <v>1597</v>
      </c>
      <c r="C3722" s="317" t="s">
        <v>1025</v>
      </c>
      <c r="D3722" s="322" t="s">
        <v>354</v>
      </c>
      <c r="E3722" s="412">
        <v>19700</v>
      </c>
      <c r="F3722" s="317" t="s">
        <v>7450</v>
      </c>
      <c r="G3722" s="316" t="s">
        <v>2008</v>
      </c>
      <c r="H3722" s="744">
        <v>44659</v>
      </c>
      <c r="I3722" s="744">
        <v>44659</v>
      </c>
      <c r="J3722" s="316" t="s">
        <v>1030</v>
      </c>
    </row>
    <row r="3723" spans="1:10" s="333" customFormat="1" ht="24" x14ac:dyDescent="0.25">
      <c r="A3723" s="317" t="s">
        <v>7451</v>
      </c>
      <c r="B3723" s="317" t="s">
        <v>1597</v>
      </c>
      <c r="C3723" s="317" t="s">
        <v>1025</v>
      </c>
      <c r="D3723" s="322" t="s">
        <v>354</v>
      </c>
      <c r="E3723" s="412">
        <v>19825.8</v>
      </c>
      <c r="F3723" s="317" t="s">
        <v>7450</v>
      </c>
      <c r="G3723" s="316" t="s">
        <v>2008</v>
      </c>
      <c r="H3723" s="744">
        <v>44663</v>
      </c>
      <c r="I3723" s="744">
        <v>44663</v>
      </c>
      <c r="J3723" s="316" t="s">
        <v>1030</v>
      </c>
    </row>
    <row r="3724" spans="1:10" s="333" customFormat="1" ht="24" x14ac:dyDescent="0.25">
      <c r="A3724" s="317" t="s">
        <v>7449</v>
      </c>
      <c r="B3724" s="317" t="s">
        <v>1597</v>
      </c>
      <c r="C3724" s="317" t="s">
        <v>1025</v>
      </c>
      <c r="D3724" s="322" t="s">
        <v>354</v>
      </c>
      <c r="E3724" s="412">
        <v>25200</v>
      </c>
      <c r="F3724" s="317" t="s">
        <v>7448</v>
      </c>
      <c r="G3724" s="316" t="s">
        <v>2008</v>
      </c>
      <c r="H3724" s="744">
        <v>44664</v>
      </c>
      <c r="I3724" s="744">
        <v>44664</v>
      </c>
      <c r="J3724" s="316" t="s">
        <v>1030</v>
      </c>
    </row>
    <row r="3725" spans="1:10" s="333" customFormat="1" ht="24" x14ac:dyDescent="0.25">
      <c r="A3725" s="317" t="s">
        <v>1625</v>
      </c>
      <c r="B3725" s="317" t="s">
        <v>1597</v>
      </c>
      <c r="C3725" s="317" t="s">
        <v>1025</v>
      </c>
      <c r="D3725" s="322" t="s">
        <v>354</v>
      </c>
      <c r="E3725" s="412">
        <v>22500</v>
      </c>
      <c r="F3725" s="317" t="s">
        <v>7448</v>
      </c>
      <c r="G3725" s="316" t="s">
        <v>2008</v>
      </c>
      <c r="H3725" s="744">
        <v>44669</v>
      </c>
      <c r="I3725" s="744">
        <v>44669</v>
      </c>
      <c r="J3725" s="316" t="s">
        <v>1030</v>
      </c>
    </row>
    <row r="3726" spans="1:10" s="333" customFormat="1" ht="24" x14ac:dyDescent="0.25">
      <c r="A3726" s="317" t="s">
        <v>1624</v>
      </c>
      <c r="B3726" s="317" t="s">
        <v>1597</v>
      </c>
      <c r="C3726" s="317" t="s">
        <v>1025</v>
      </c>
      <c r="D3726" s="322" t="s">
        <v>354</v>
      </c>
      <c r="E3726" s="412">
        <v>32418</v>
      </c>
      <c r="F3726" s="317" t="s">
        <v>7439</v>
      </c>
      <c r="G3726" s="316" t="s">
        <v>2008</v>
      </c>
      <c r="H3726" s="744">
        <v>44671</v>
      </c>
      <c r="I3726" s="744">
        <v>44671</v>
      </c>
      <c r="J3726" s="316" t="s">
        <v>1030</v>
      </c>
    </row>
    <row r="3727" spans="1:10" s="333" customFormat="1" ht="24" x14ac:dyDescent="0.25">
      <c r="A3727" s="317" t="s">
        <v>1618</v>
      </c>
      <c r="B3727" s="317" t="s">
        <v>1597</v>
      </c>
      <c r="C3727" s="317" t="s">
        <v>1025</v>
      </c>
      <c r="D3727" s="322" t="s">
        <v>354</v>
      </c>
      <c r="E3727" s="412">
        <v>106605.78</v>
      </c>
      <c r="F3727" s="317" t="s">
        <v>7436</v>
      </c>
      <c r="G3727" s="316" t="s">
        <v>2008</v>
      </c>
      <c r="H3727" s="744">
        <v>44671</v>
      </c>
      <c r="I3727" s="744">
        <v>44671</v>
      </c>
      <c r="J3727" s="316" t="s">
        <v>1030</v>
      </c>
    </row>
    <row r="3728" spans="1:10" s="333" customFormat="1" ht="24" x14ac:dyDescent="0.25">
      <c r="A3728" s="317" t="s">
        <v>1620</v>
      </c>
      <c r="B3728" s="317" t="s">
        <v>1597</v>
      </c>
      <c r="C3728" s="317" t="s">
        <v>1025</v>
      </c>
      <c r="D3728" s="322" t="s">
        <v>354</v>
      </c>
      <c r="E3728" s="412">
        <v>113419.9</v>
      </c>
      <c r="F3728" s="317" t="s">
        <v>7436</v>
      </c>
      <c r="G3728" s="316" t="s">
        <v>2008</v>
      </c>
      <c r="H3728" s="744">
        <v>44671</v>
      </c>
      <c r="I3728" s="744">
        <v>44671</v>
      </c>
      <c r="J3728" s="316" t="s">
        <v>1030</v>
      </c>
    </row>
    <row r="3729" spans="1:10" s="333" customFormat="1" ht="24" x14ac:dyDescent="0.25">
      <c r="A3729" s="317" t="s">
        <v>1618</v>
      </c>
      <c r="B3729" s="317" t="s">
        <v>1597</v>
      </c>
      <c r="C3729" s="317" t="s">
        <v>1025</v>
      </c>
      <c r="D3729" s="322" t="s">
        <v>354</v>
      </c>
      <c r="E3729" s="412">
        <v>49198.98</v>
      </c>
      <c r="F3729" s="317" t="s">
        <v>7436</v>
      </c>
      <c r="G3729" s="316" t="s">
        <v>2008</v>
      </c>
      <c r="H3729" s="744">
        <v>44671</v>
      </c>
      <c r="I3729" s="744">
        <v>44671</v>
      </c>
      <c r="J3729" s="316" t="s">
        <v>1030</v>
      </c>
    </row>
    <row r="3730" spans="1:10" s="333" customFormat="1" ht="24" x14ac:dyDescent="0.25">
      <c r="A3730" s="317" t="s">
        <v>1620</v>
      </c>
      <c r="B3730" s="317" t="s">
        <v>1597</v>
      </c>
      <c r="C3730" s="317" t="s">
        <v>1025</v>
      </c>
      <c r="D3730" s="322" t="s">
        <v>354</v>
      </c>
      <c r="E3730" s="412">
        <v>92345</v>
      </c>
      <c r="F3730" s="317" t="s">
        <v>7436</v>
      </c>
      <c r="G3730" s="316" t="s">
        <v>2008</v>
      </c>
      <c r="H3730" s="744">
        <v>44671</v>
      </c>
      <c r="I3730" s="744">
        <v>44671</v>
      </c>
      <c r="J3730" s="316" t="s">
        <v>1030</v>
      </c>
    </row>
    <row r="3731" spans="1:10" s="333" customFormat="1" ht="24" x14ac:dyDescent="0.25">
      <c r="A3731" s="317" t="s">
        <v>7447</v>
      </c>
      <c r="B3731" s="317" t="s">
        <v>1597</v>
      </c>
      <c r="C3731" s="317" t="s">
        <v>1025</v>
      </c>
      <c r="D3731" s="322" t="s">
        <v>354</v>
      </c>
      <c r="E3731" s="412">
        <v>36000</v>
      </c>
      <c r="F3731" s="317" t="s">
        <v>7443</v>
      </c>
      <c r="G3731" s="316" t="s">
        <v>2008</v>
      </c>
      <c r="H3731" s="744">
        <v>44676</v>
      </c>
      <c r="I3731" s="744">
        <v>44676</v>
      </c>
      <c r="J3731" s="316" t="s">
        <v>1030</v>
      </c>
    </row>
    <row r="3732" spans="1:10" s="333" customFormat="1" ht="24" x14ac:dyDescent="0.25">
      <c r="A3732" s="317" t="s">
        <v>7446</v>
      </c>
      <c r="B3732" s="317" t="s">
        <v>1597</v>
      </c>
      <c r="C3732" s="317" t="s">
        <v>1025</v>
      </c>
      <c r="D3732" s="322" t="s">
        <v>354</v>
      </c>
      <c r="E3732" s="412">
        <v>45000</v>
      </c>
      <c r="F3732" s="317" t="s">
        <v>7445</v>
      </c>
      <c r="G3732" s="316" t="s">
        <v>2008</v>
      </c>
      <c r="H3732" s="744">
        <v>44694</v>
      </c>
      <c r="I3732" s="744">
        <v>44694</v>
      </c>
      <c r="J3732" s="316" t="s">
        <v>1030</v>
      </c>
    </row>
    <row r="3733" spans="1:10" s="333" customFormat="1" ht="24" x14ac:dyDescent="0.25">
      <c r="A3733" s="317" t="s">
        <v>7444</v>
      </c>
      <c r="B3733" s="317" t="s">
        <v>1597</v>
      </c>
      <c r="C3733" s="317" t="s">
        <v>1025</v>
      </c>
      <c r="D3733" s="322" t="s">
        <v>354</v>
      </c>
      <c r="E3733" s="412">
        <v>35100</v>
      </c>
      <c r="F3733" s="317" t="s">
        <v>7443</v>
      </c>
      <c r="G3733" s="316" t="s">
        <v>2008</v>
      </c>
      <c r="H3733" s="744">
        <v>44698</v>
      </c>
      <c r="I3733" s="744">
        <v>44698</v>
      </c>
      <c r="J3733" s="316" t="s">
        <v>1030</v>
      </c>
    </row>
    <row r="3734" spans="1:10" s="333" customFormat="1" ht="24" x14ac:dyDescent="0.25">
      <c r="A3734" s="317" t="s">
        <v>7442</v>
      </c>
      <c r="B3734" s="317" t="s">
        <v>1597</v>
      </c>
      <c r="C3734" s="317" t="s">
        <v>1025</v>
      </c>
      <c r="D3734" s="322" t="s">
        <v>354</v>
      </c>
      <c r="E3734" s="412">
        <v>36000</v>
      </c>
      <c r="F3734" s="317" t="s">
        <v>7441</v>
      </c>
      <c r="G3734" s="316" t="s">
        <v>2008</v>
      </c>
      <c r="H3734" s="744">
        <v>44700</v>
      </c>
      <c r="I3734" s="744">
        <v>44700</v>
      </c>
      <c r="J3734" s="316" t="s">
        <v>1030</v>
      </c>
    </row>
    <row r="3735" spans="1:10" s="333" customFormat="1" ht="24" x14ac:dyDescent="0.25">
      <c r="A3735" s="317" t="s">
        <v>7440</v>
      </c>
      <c r="B3735" s="317" t="s">
        <v>1597</v>
      </c>
      <c r="C3735" s="317" t="s">
        <v>1025</v>
      </c>
      <c r="D3735" s="322" t="s">
        <v>354</v>
      </c>
      <c r="E3735" s="412">
        <v>25222.44</v>
      </c>
      <c r="F3735" s="317" t="s">
        <v>7439</v>
      </c>
      <c r="G3735" s="316" t="s">
        <v>2008</v>
      </c>
      <c r="H3735" s="744">
        <v>44700</v>
      </c>
      <c r="I3735" s="744">
        <v>44700</v>
      </c>
      <c r="J3735" s="316" t="s">
        <v>1030</v>
      </c>
    </row>
    <row r="3736" spans="1:10" s="333" customFormat="1" ht="24" x14ac:dyDescent="0.25">
      <c r="A3736" s="317" t="s">
        <v>1623</v>
      </c>
      <c r="B3736" s="317" t="s">
        <v>1597</v>
      </c>
      <c r="C3736" s="317" t="s">
        <v>1025</v>
      </c>
      <c r="D3736" s="322" t="s">
        <v>354</v>
      </c>
      <c r="E3736" s="412">
        <v>73602</v>
      </c>
      <c r="F3736" s="317" t="s">
        <v>7436</v>
      </c>
      <c r="G3736" s="316" t="s">
        <v>2008</v>
      </c>
      <c r="H3736" s="744">
        <v>44718</v>
      </c>
      <c r="I3736" s="744">
        <v>44718</v>
      </c>
      <c r="J3736" s="316" t="s">
        <v>1030</v>
      </c>
    </row>
    <row r="3737" spans="1:10" s="333" customFormat="1" ht="24" x14ac:dyDescent="0.25">
      <c r="A3737" s="317" t="s">
        <v>1622</v>
      </c>
      <c r="B3737" s="317" t="s">
        <v>1597</v>
      </c>
      <c r="C3737" s="317" t="s">
        <v>1025</v>
      </c>
      <c r="D3737" s="322" t="s">
        <v>354</v>
      </c>
      <c r="E3737" s="412">
        <v>34749</v>
      </c>
      <c r="F3737" s="317" t="s">
        <v>7437</v>
      </c>
      <c r="G3737" s="316" t="s">
        <v>2008</v>
      </c>
      <c r="H3737" s="744">
        <v>44721</v>
      </c>
      <c r="I3737" s="744">
        <v>44721</v>
      </c>
      <c r="J3737" s="316" t="s">
        <v>1030</v>
      </c>
    </row>
    <row r="3738" spans="1:10" s="333" customFormat="1" ht="24" x14ac:dyDescent="0.25">
      <c r="A3738" s="317" t="s">
        <v>7438</v>
      </c>
      <c r="B3738" s="317" t="s">
        <v>1597</v>
      </c>
      <c r="C3738" s="317" t="s">
        <v>1025</v>
      </c>
      <c r="D3738" s="322" t="s">
        <v>354</v>
      </c>
      <c r="E3738" s="412">
        <v>19600</v>
      </c>
      <c r="F3738" s="317" t="s">
        <v>7437</v>
      </c>
      <c r="G3738" s="316" t="s">
        <v>2008</v>
      </c>
      <c r="H3738" s="744">
        <v>44721</v>
      </c>
      <c r="I3738" s="744">
        <v>44721</v>
      </c>
      <c r="J3738" s="316" t="s">
        <v>1030</v>
      </c>
    </row>
    <row r="3739" spans="1:10" s="333" customFormat="1" ht="24" x14ac:dyDescent="0.25">
      <c r="A3739" s="317" t="s">
        <v>1621</v>
      </c>
      <c r="B3739" s="317" t="s">
        <v>1597</v>
      </c>
      <c r="C3739" s="317" t="s">
        <v>1025</v>
      </c>
      <c r="D3739" s="322" t="s">
        <v>354</v>
      </c>
      <c r="E3739" s="412">
        <v>22272</v>
      </c>
      <c r="F3739" s="317" t="s">
        <v>7437</v>
      </c>
      <c r="G3739" s="316" t="s">
        <v>2008</v>
      </c>
      <c r="H3739" s="744">
        <v>44721</v>
      </c>
      <c r="I3739" s="744">
        <v>44721</v>
      </c>
      <c r="J3739" s="316" t="s">
        <v>1030</v>
      </c>
    </row>
    <row r="3740" spans="1:10" s="333" customFormat="1" ht="24" x14ac:dyDescent="0.25">
      <c r="A3740" s="317" t="s">
        <v>1620</v>
      </c>
      <c r="B3740" s="317" t="s">
        <v>1597</v>
      </c>
      <c r="C3740" s="317" t="s">
        <v>1025</v>
      </c>
      <c r="D3740" s="322" t="s">
        <v>354</v>
      </c>
      <c r="E3740" s="412">
        <v>46805</v>
      </c>
      <c r="F3740" s="317" t="s">
        <v>7436</v>
      </c>
      <c r="G3740" s="316" t="s">
        <v>2008</v>
      </c>
      <c r="H3740" s="744">
        <v>44727</v>
      </c>
      <c r="I3740" s="744">
        <v>44727</v>
      </c>
      <c r="J3740" s="316" t="s">
        <v>1030</v>
      </c>
    </row>
    <row r="3741" spans="1:10" s="333" customFormat="1" ht="24" x14ac:dyDescent="0.25">
      <c r="A3741" s="317" t="s">
        <v>1619</v>
      </c>
      <c r="B3741" s="317" t="s">
        <v>1597</v>
      </c>
      <c r="C3741" s="317" t="s">
        <v>1025</v>
      </c>
      <c r="D3741" s="322" t="s">
        <v>354</v>
      </c>
      <c r="E3741" s="412">
        <v>29000</v>
      </c>
      <c r="F3741" s="317" t="s">
        <v>7432</v>
      </c>
      <c r="G3741" s="316" t="s">
        <v>2008</v>
      </c>
      <c r="H3741" s="744">
        <v>44727</v>
      </c>
      <c r="I3741" s="744">
        <v>44727</v>
      </c>
      <c r="J3741" s="316" t="s">
        <v>1030</v>
      </c>
    </row>
    <row r="3742" spans="1:10" s="333" customFormat="1" ht="24" x14ac:dyDescent="0.25">
      <c r="A3742" s="317" t="s">
        <v>1619</v>
      </c>
      <c r="B3742" s="317" t="s">
        <v>1597</v>
      </c>
      <c r="C3742" s="317" t="s">
        <v>1025</v>
      </c>
      <c r="D3742" s="322" t="s">
        <v>354</v>
      </c>
      <c r="E3742" s="412">
        <v>28700</v>
      </c>
      <c r="F3742" s="317" t="s">
        <v>7432</v>
      </c>
      <c r="G3742" s="316" t="s">
        <v>2008</v>
      </c>
      <c r="H3742" s="744">
        <v>44727</v>
      </c>
      <c r="I3742" s="744">
        <v>44727</v>
      </c>
      <c r="J3742" s="316" t="s">
        <v>1030</v>
      </c>
    </row>
    <row r="3743" spans="1:10" s="333" customFormat="1" ht="24" x14ac:dyDescent="0.25">
      <c r="A3743" s="317" t="s">
        <v>1619</v>
      </c>
      <c r="B3743" s="317" t="s">
        <v>1597</v>
      </c>
      <c r="C3743" s="317" t="s">
        <v>1025</v>
      </c>
      <c r="D3743" s="322" t="s">
        <v>354</v>
      </c>
      <c r="E3743" s="412">
        <v>28850</v>
      </c>
      <c r="F3743" s="317" t="s">
        <v>7432</v>
      </c>
      <c r="G3743" s="316" t="s">
        <v>2008</v>
      </c>
      <c r="H3743" s="744">
        <v>44727</v>
      </c>
      <c r="I3743" s="744">
        <v>44727</v>
      </c>
      <c r="J3743" s="316" t="s">
        <v>1030</v>
      </c>
    </row>
    <row r="3744" spans="1:10" s="333" customFormat="1" ht="24" x14ac:dyDescent="0.25">
      <c r="A3744" s="317" t="s">
        <v>1618</v>
      </c>
      <c r="B3744" s="317" t="s">
        <v>1597</v>
      </c>
      <c r="C3744" s="317" t="s">
        <v>1025</v>
      </c>
      <c r="D3744" s="322" t="s">
        <v>354</v>
      </c>
      <c r="E3744" s="412">
        <v>21599.55</v>
      </c>
      <c r="F3744" s="317" t="s">
        <v>7436</v>
      </c>
      <c r="G3744" s="316" t="s">
        <v>2008</v>
      </c>
      <c r="H3744" s="744">
        <v>44728</v>
      </c>
      <c r="I3744" s="744">
        <v>44728</v>
      </c>
      <c r="J3744" s="316" t="s">
        <v>1030</v>
      </c>
    </row>
    <row r="3745" spans="1:10" s="333" customFormat="1" ht="24" x14ac:dyDescent="0.25">
      <c r="A3745" s="317" t="s">
        <v>7435</v>
      </c>
      <c r="B3745" s="317" t="s">
        <v>1597</v>
      </c>
      <c r="C3745" s="317" t="s">
        <v>1025</v>
      </c>
      <c r="D3745" s="322" t="s">
        <v>354</v>
      </c>
      <c r="E3745" s="412">
        <v>33410</v>
      </c>
      <c r="F3745" s="317" t="s">
        <v>7432</v>
      </c>
      <c r="G3745" s="316" t="s">
        <v>2008</v>
      </c>
      <c r="H3745" s="744">
        <v>44747</v>
      </c>
      <c r="I3745" s="744">
        <v>44747</v>
      </c>
      <c r="J3745" s="316" t="s">
        <v>1030</v>
      </c>
    </row>
    <row r="3746" spans="1:10" s="333" customFormat="1" ht="24" x14ac:dyDescent="0.25">
      <c r="A3746" s="317" t="s">
        <v>7434</v>
      </c>
      <c r="B3746" s="317" t="s">
        <v>1597</v>
      </c>
      <c r="C3746" s="317" t="s">
        <v>1025</v>
      </c>
      <c r="D3746" s="322" t="s">
        <v>354</v>
      </c>
      <c r="E3746" s="412">
        <v>33540</v>
      </c>
      <c r="F3746" s="317" t="s">
        <v>7432</v>
      </c>
      <c r="G3746" s="316" t="s">
        <v>2008</v>
      </c>
      <c r="H3746" s="744">
        <v>44747</v>
      </c>
      <c r="I3746" s="744">
        <v>44747</v>
      </c>
      <c r="J3746" s="316" t="s">
        <v>1030</v>
      </c>
    </row>
    <row r="3747" spans="1:10" s="333" customFormat="1" ht="24" x14ac:dyDescent="0.25">
      <c r="A3747" s="317" t="s">
        <v>7433</v>
      </c>
      <c r="B3747" s="317" t="s">
        <v>1597</v>
      </c>
      <c r="C3747" s="317" t="s">
        <v>1025</v>
      </c>
      <c r="D3747" s="322" t="s">
        <v>354</v>
      </c>
      <c r="E3747" s="412">
        <v>19500</v>
      </c>
      <c r="F3747" s="317" t="s">
        <v>7432</v>
      </c>
      <c r="G3747" s="316" t="s">
        <v>2008</v>
      </c>
      <c r="H3747" s="744">
        <v>44748</v>
      </c>
      <c r="I3747" s="744">
        <v>44748</v>
      </c>
      <c r="J3747" s="316" t="s">
        <v>1030</v>
      </c>
    </row>
    <row r="3748" spans="1:10" s="333" customFormat="1" ht="24" x14ac:dyDescent="0.25">
      <c r="A3748" s="317" t="s">
        <v>7431</v>
      </c>
      <c r="B3748" s="317" t="s">
        <v>1597</v>
      </c>
      <c r="C3748" s="317" t="s">
        <v>1025</v>
      </c>
      <c r="D3748" s="322" t="s">
        <v>354</v>
      </c>
      <c r="E3748" s="412">
        <v>45000</v>
      </c>
      <c r="F3748" s="317" t="s">
        <v>7430</v>
      </c>
      <c r="G3748" s="316" t="s">
        <v>2008</v>
      </c>
      <c r="H3748" s="744">
        <v>44749</v>
      </c>
      <c r="I3748" s="744">
        <v>44749</v>
      </c>
      <c r="J3748" s="316" t="s">
        <v>1030</v>
      </c>
    </row>
    <row r="3749" spans="1:10" s="333" customFormat="1" ht="24" x14ac:dyDescent="0.25">
      <c r="A3749" s="317" t="s">
        <v>7429</v>
      </c>
      <c r="B3749" s="317" t="s">
        <v>1597</v>
      </c>
      <c r="C3749" s="317" t="s">
        <v>1025</v>
      </c>
      <c r="D3749" s="322" t="s">
        <v>354</v>
      </c>
      <c r="E3749" s="412">
        <v>28390</v>
      </c>
      <c r="F3749" s="317" t="s">
        <v>7428</v>
      </c>
      <c r="G3749" s="316" t="s">
        <v>2008</v>
      </c>
      <c r="H3749" s="744">
        <v>44797</v>
      </c>
      <c r="I3749" s="744">
        <v>44797</v>
      </c>
      <c r="J3749" s="316" t="s">
        <v>1030</v>
      </c>
    </row>
    <row r="3750" spans="1:10" s="333" customFormat="1" ht="21.95" customHeight="1" x14ac:dyDescent="0.25">
      <c r="A3750" s="327" t="s">
        <v>1617</v>
      </c>
      <c r="B3750" s="326"/>
      <c r="C3750" s="326"/>
      <c r="D3750" s="326"/>
      <c r="E3750" s="422">
        <f>SUM(E3751:E3761)</f>
        <v>2967288.4</v>
      </c>
      <c r="F3750" s="326"/>
      <c r="G3750" s="326"/>
      <c r="H3750" s="326"/>
      <c r="I3750" s="326"/>
      <c r="J3750" s="326"/>
    </row>
    <row r="3751" spans="1:10" s="333" customFormat="1" ht="48" x14ac:dyDescent="0.25">
      <c r="A3751" s="339" t="s">
        <v>7427</v>
      </c>
      <c r="B3751" s="322" t="s">
        <v>1534</v>
      </c>
      <c r="C3751" s="330" t="s">
        <v>1025</v>
      </c>
      <c r="D3751" s="323" t="s">
        <v>7426</v>
      </c>
      <c r="E3751" s="416">
        <v>480448.8</v>
      </c>
      <c r="F3751" s="347" t="s">
        <v>7425</v>
      </c>
      <c r="G3751" s="330" t="s">
        <v>7385</v>
      </c>
      <c r="H3751" s="347" t="s">
        <v>7424</v>
      </c>
      <c r="I3751" s="341" t="s">
        <v>7419</v>
      </c>
      <c r="J3751" s="322"/>
    </row>
    <row r="3752" spans="1:10" s="333" customFormat="1" ht="48" x14ac:dyDescent="0.25">
      <c r="A3752" s="332" t="s">
        <v>7423</v>
      </c>
      <c r="B3752" s="322" t="s">
        <v>1613</v>
      </c>
      <c r="C3752" s="330" t="s">
        <v>1025</v>
      </c>
      <c r="D3752" s="323" t="s">
        <v>7422</v>
      </c>
      <c r="E3752" s="416">
        <v>152000</v>
      </c>
      <c r="F3752" s="323" t="s">
        <v>7421</v>
      </c>
      <c r="G3752" s="330" t="s">
        <v>7385</v>
      </c>
      <c r="H3752" s="347" t="s">
        <v>7420</v>
      </c>
      <c r="I3752" s="341" t="s">
        <v>7419</v>
      </c>
      <c r="J3752" s="322"/>
    </row>
    <row r="3753" spans="1:10" s="333" customFormat="1" ht="48" x14ac:dyDescent="0.25">
      <c r="A3753" s="332" t="s">
        <v>7418</v>
      </c>
      <c r="B3753" s="322" t="s">
        <v>1613</v>
      </c>
      <c r="C3753" s="330" t="s">
        <v>1025</v>
      </c>
      <c r="D3753" s="323" t="s">
        <v>7417</v>
      </c>
      <c r="E3753" s="416">
        <v>92105</v>
      </c>
      <c r="F3753" s="323" t="s">
        <v>7416</v>
      </c>
      <c r="G3753" s="330" t="s">
        <v>7385</v>
      </c>
      <c r="H3753" s="347" t="s">
        <v>7415</v>
      </c>
      <c r="I3753" s="323" t="s">
        <v>7414</v>
      </c>
      <c r="J3753" s="316"/>
    </row>
    <row r="3754" spans="1:10" s="333" customFormat="1" ht="48" x14ac:dyDescent="0.25">
      <c r="A3754" s="332" t="s">
        <v>7413</v>
      </c>
      <c r="B3754" s="322" t="s">
        <v>1613</v>
      </c>
      <c r="C3754" s="330" t="s">
        <v>1025</v>
      </c>
      <c r="D3754" s="323" t="s">
        <v>7412</v>
      </c>
      <c r="E3754" s="416">
        <v>204400</v>
      </c>
      <c r="F3754" s="323" t="s">
        <v>7411</v>
      </c>
      <c r="G3754" s="330" t="s">
        <v>7385</v>
      </c>
      <c r="H3754" s="347" t="s">
        <v>7410</v>
      </c>
      <c r="I3754" s="341" t="s">
        <v>7409</v>
      </c>
      <c r="J3754" s="316"/>
    </row>
    <row r="3755" spans="1:10" s="333" customFormat="1" ht="28.5" customHeight="1" x14ac:dyDescent="0.25">
      <c r="A3755" s="332" t="s">
        <v>7408</v>
      </c>
      <c r="B3755" s="322" t="s">
        <v>1613</v>
      </c>
      <c r="C3755" s="330" t="s">
        <v>1025</v>
      </c>
      <c r="D3755" s="323" t="s">
        <v>7407</v>
      </c>
      <c r="E3755" s="412">
        <v>128881.2</v>
      </c>
      <c r="F3755" s="323" t="s">
        <v>7406</v>
      </c>
      <c r="G3755" s="330" t="s">
        <v>7385</v>
      </c>
      <c r="H3755" s="347" t="s">
        <v>7405</v>
      </c>
      <c r="I3755" s="341" t="s">
        <v>7404</v>
      </c>
      <c r="J3755" s="316"/>
    </row>
    <row r="3756" spans="1:10" s="333" customFormat="1" ht="72" x14ac:dyDescent="0.25">
      <c r="A3756" s="332" t="s">
        <v>7403</v>
      </c>
      <c r="B3756" s="322" t="s">
        <v>1613</v>
      </c>
      <c r="C3756" s="330" t="s">
        <v>1025</v>
      </c>
      <c r="D3756" s="322" t="s">
        <v>7402</v>
      </c>
      <c r="E3756" s="412">
        <v>1301429.8</v>
      </c>
      <c r="F3756" s="322" t="s">
        <v>7401</v>
      </c>
      <c r="G3756" s="330" t="s">
        <v>7385</v>
      </c>
      <c r="H3756" s="322" t="s">
        <v>7400</v>
      </c>
      <c r="I3756" s="341" t="s">
        <v>7399</v>
      </c>
      <c r="J3756" s="316"/>
    </row>
    <row r="3757" spans="1:10" s="333" customFormat="1" ht="48" x14ac:dyDescent="0.25">
      <c r="A3757" s="332" t="s">
        <v>7398</v>
      </c>
      <c r="B3757" s="322" t="s">
        <v>1613</v>
      </c>
      <c r="C3757" s="330" t="s">
        <v>1025</v>
      </c>
      <c r="D3757" s="323" t="s">
        <v>7397</v>
      </c>
      <c r="E3757" s="416">
        <v>93300</v>
      </c>
      <c r="F3757" s="323" t="s">
        <v>7396</v>
      </c>
      <c r="G3757" s="330" t="s">
        <v>7385</v>
      </c>
      <c r="H3757" s="347" t="s">
        <v>7395</v>
      </c>
      <c r="I3757" s="341" t="s">
        <v>7394</v>
      </c>
      <c r="J3757" s="316"/>
    </row>
    <row r="3758" spans="1:10" s="333" customFormat="1" ht="48" x14ac:dyDescent="0.25">
      <c r="A3758" s="332" t="s">
        <v>7393</v>
      </c>
      <c r="B3758" s="322" t="s">
        <v>1613</v>
      </c>
      <c r="C3758" s="330" t="s">
        <v>1025</v>
      </c>
      <c r="D3758" s="323" t="s">
        <v>7392</v>
      </c>
      <c r="E3758" s="416">
        <v>62790</v>
      </c>
      <c r="F3758" s="323" t="s">
        <v>7391</v>
      </c>
      <c r="G3758" s="330" t="s">
        <v>7385</v>
      </c>
      <c r="H3758" s="347" t="s">
        <v>7390</v>
      </c>
      <c r="I3758" s="316" t="s">
        <v>7389</v>
      </c>
      <c r="J3758" s="316"/>
    </row>
    <row r="3759" spans="1:10" s="333" customFormat="1" ht="48" x14ac:dyDescent="0.25">
      <c r="A3759" s="332" t="s">
        <v>7388</v>
      </c>
      <c r="B3759" s="322" t="s">
        <v>1613</v>
      </c>
      <c r="C3759" s="330" t="s">
        <v>1025</v>
      </c>
      <c r="D3759" s="323" t="s">
        <v>7387</v>
      </c>
      <c r="E3759" s="416">
        <v>166637.6</v>
      </c>
      <c r="F3759" s="323" t="s">
        <v>7386</v>
      </c>
      <c r="G3759" s="330" t="s">
        <v>7385</v>
      </c>
      <c r="H3759" s="347" t="s">
        <v>7384</v>
      </c>
      <c r="I3759" s="341" t="s">
        <v>7383</v>
      </c>
      <c r="J3759" s="316"/>
    </row>
    <row r="3760" spans="1:10" s="333" customFormat="1" ht="60" x14ac:dyDescent="0.25">
      <c r="A3760" s="332" t="s">
        <v>7382</v>
      </c>
      <c r="B3760" s="322" t="s">
        <v>1613</v>
      </c>
      <c r="C3760" s="330" t="s">
        <v>1025</v>
      </c>
      <c r="D3760" s="323" t="s">
        <v>7381</v>
      </c>
      <c r="E3760" s="416">
        <v>195341</v>
      </c>
      <c r="F3760" s="323" t="s">
        <v>7380</v>
      </c>
      <c r="G3760" s="330"/>
      <c r="H3760" s="347" t="s">
        <v>7379</v>
      </c>
      <c r="I3760" s="316"/>
      <c r="J3760" s="316"/>
    </row>
    <row r="3761" spans="1:10" s="333" customFormat="1" ht="60" x14ac:dyDescent="0.25">
      <c r="A3761" s="332" t="s">
        <v>7378</v>
      </c>
      <c r="B3761" s="322" t="s">
        <v>1613</v>
      </c>
      <c r="C3761" s="330" t="s">
        <v>1025</v>
      </c>
      <c r="D3761" s="323" t="s">
        <v>7377</v>
      </c>
      <c r="E3761" s="416">
        <v>89955</v>
      </c>
      <c r="F3761" s="323" t="s">
        <v>7376</v>
      </c>
      <c r="G3761" s="330"/>
      <c r="H3761" s="347" t="s">
        <v>7375</v>
      </c>
      <c r="I3761" s="316"/>
      <c r="J3761" s="316"/>
    </row>
    <row r="3762" spans="1:10" s="333" customFormat="1" ht="21.95" customHeight="1" x14ac:dyDescent="0.25">
      <c r="A3762" s="327" t="s">
        <v>1611</v>
      </c>
      <c r="B3762" s="326"/>
      <c r="C3762" s="326"/>
      <c r="D3762" s="326"/>
      <c r="E3762" s="422">
        <f>SUM(E3763:E3786)</f>
        <v>1361841.5</v>
      </c>
      <c r="F3762" s="326"/>
      <c r="G3762" s="326"/>
      <c r="H3762" s="326"/>
      <c r="I3762" s="326"/>
      <c r="J3762" s="326"/>
    </row>
    <row r="3763" spans="1:10" s="333" customFormat="1" ht="24" customHeight="1" x14ac:dyDescent="0.25">
      <c r="A3763" s="317" t="s">
        <v>1610</v>
      </c>
      <c r="B3763" s="317" t="s">
        <v>1597</v>
      </c>
      <c r="C3763" s="317" t="s">
        <v>1596</v>
      </c>
      <c r="D3763" s="317" t="s">
        <v>7374</v>
      </c>
      <c r="E3763" s="412">
        <v>21862.5</v>
      </c>
      <c r="F3763" s="317" t="s">
        <v>7371</v>
      </c>
      <c r="G3763" s="316" t="s">
        <v>7337</v>
      </c>
      <c r="H3763" s="325">
        <v>44586</v>
      </c>
      <c r="I3763" s="316"/>
      <c r="J3763" s="316"/>
    </row>
    <row r="3764" spans="1:10" s="333" customFormat="1" ht="24" customHeight="1" x14ac:dyDescent="0.25">
      <c r="A3764" s="317" t="s">
        <v>7373</v>
      </c>
      <c r="B3764" s="317" t="s">
        <v>1597</v>
      </c>
      <c r="C3764" s="317" t="s">
        <v>1596</v>
      </c>
      <c r="D3764" s="317" t="s">
        <v>7372</v>
      </c>
      <c r="E3764" s="412">
        <v>27750</v>
      </c>
      <c r="F3764" s="317" t="s">
        <v>7371</v>
      </c>
      <c r="G3764" s="316" t="s">
        <v>7337</v>
      </c>
      <c r="H3764" s="325">
        <v>44596</v>
      </c>
      <c r="I3764" s="316"/>
      <c r="J3764" s="316"/>
    </row>
    <row r="3765" spans="1:10" s="333" customFormat="1" ht="24" customHeight="1" x14ac:dyDescent="0.25">
      <c r="A3765" s="317" t="s">
        <v>7370</v>
      </c>
      <c r="B3765" s="317" t="s">
        <v>1597</v>
      </c>
      <c r="C3765" s="317" t="s">
        <v>1596</v>
      </c>
      <c r="D3765" s="317" t="s">
        <v>7369</v>
      </c>
      <c r="E3765" s="412">
        <v>32680</v>
      </c>
      <c r="F3765" s="317" t="s">
        <v>7365</v>
      </c>
      <c r="G3765" s="316" t="s">
        <v>7337</v>
      </c>
      <c r="H3765" s="325">
        <v>44600</v>
      </c>
      <c r="I3765" s="316"/>
      <c r="J3765" s="316"/>
    </row>
    <row r="3766" spans="1:10" s="333" customFormat="1" ht="24" customHeight="1" x14ac:dyDescent="0.25">
      <c r="A3766" s="317" t="s">
        <v>1603</v>
      </c>
      <c r="B3766" s="317" t="s">
        <v>3352</v>
      </c>
      <c r="C3766" s="317" t="s">
        <v>7325</v>
      </c>
      <c r="D3766" s="317" t="s">
        <v>7361</v>
      </c>
      <c r="E3766" s="412">
        <v>50400</v>
      </c>
      <c r="F3766" s="317" t="s">
        <v>7348</v>
      </c>
      <c r="G3766" s="316" t="s">
        <v>7341</v>
      </c>
      <c r="H3766" s="325">
        <v>44624</v>
      </c>
      <c r="I3766" s="316"/>
      <c r="J3766" s="316"/>
    </row>
    <row r="3767" spans="1:10" s="333" customFormat="1" ht="24" customHeight="1" x14ac:dyDescent="0.25">
      <c r="A3767" s="317" t="s">
        <v>7368</v>
      </c>
      <c r="B3767" s="317" t="s">
        <v>891</v>
      </c>
      <c r="C3767" s="317" t="s">
        <v>7325</v>
      </c>
      <c r="D3767" s="317" t="s">
        <v>7367</v>
      </c>
      <c r="E3767" s="412">
        <v>68440</v>
      </c>
      <c r="F3767" s="317" t="s">
        <v>7366</v>
      </c>
      <c r="G3767" s="316" t="s">
        <v>7337</v>
      </c>
      <c r="H3767" s="325">
        <v>44638</v>
      </c>
      <c r="I3767" s="316"/>
      <c r="J3767" s="316"/>
    </row>
    <row r="3768" spans="1:10" s="333" customFormat="1" ht="24" customHeight="1" x14ac:dyDescent="0.25">
      <c r="A3768" s="317" t="s">
        <v>1607</v>
      </c>
      <c r="B3768" s="317" t="s">
        <v>1606</v>
      </c>
      <c r="C3768" s="317" t="s">
        <v>7325</v>
      </c>
      <c r="D3768" s="317" t="s">
        <v>7361</v>
      </c>
      <c r="E3768" s="412">
        <v>41908</v>
      </c>
      <c r="F3768" s="317" t="s">
        <v>7365</v>
      </c>
      <c r="G3768" s="316" t="s">
        <v>7337</v>
      </c>
      <c r="H3768" s="325">
        <v>44644</v>
      </c>
      <c r="I3768" s="316"/>
      <c r="J3768" s="316"/>
    </row>
    <row r="3769" spans="1:10" s="333" customFormat="1" ht="24" customHeight="1" x14ac:dyDescent="0.25">
      <c r="A3769" s="317" t="s">
        <v>7364</v>
      </c>
      <c r="B3769" s="317" t="s">
        <v>891</v>
      </c>
      <c r="C3769" s="317" t="s">
        <v>7325</v>
      </c>
      <c r="D3769" s="317" t="s">
        <v>7343</v>
      </c>
      <c r="E3769" s="412">
        <v>69768</v>
      </c>
      <c r="F3769" s="317" t="s">
        <v>7363</v>
      </c>
      <c r="G3769" s="316" t="s">
        <v>7337</v>
      </c>
      <c r="H3769" s="325">
        <v>44645</v>
      </c>
      <c r="I3769" s="316"/>
      <c r="J3769" s="316"/>
    </row>
    <row r="3770" spans="1:10" s="333" customFormat="1" ht="24" customHeight="1" x14ac:dyDescent="0.25">
      <c r="A3770" s="317" t="s">
        <v>7362</v>
      </c>
      <c r="B3770" s="317" t="s">
        <v>891</v>
      </c>
      <c r="C3770" s="317" t="s">
        <v>7325</v>
      </c>
      <c r="D3770" s="317" t="s">
        <v>7361</v>
      </c>
      <c r="E3770" s="412">
        <v>42930</v>
      </c>
      <c r="F3770" s="317" t="s">
        <v>7360</v>
      </c>
      <c r="G3770" s="316" t="s">
        <v>7359</v>
      </c>
      <c r="H3770" s="322"/>
      <c r="I3770" s="316"/>
      <c r="J3770" s="316"/>
    </row>
    <row r="3771" spans="1:10" s="333" customFormat="1" ht="24" customHeight="1" x14ac:dyDescent="0.25">
      <c r="A3771" s="317" t="s">
        <v>7358</v>
      </c>
      <c r="B3771" s="317" t="s">
        <v>1597</v>
      </c>
      <c r="C3771" s="317" t="s">
        <v>1596</v>
      </c>
      <c r="D3771" s="317" t="s">
        <v>7357</v>
      </c>
      <c r="E3771" s="412">
        <v>18085.3</v>
      </c>
      <c r="F3771" s="317" t="s">
        <v>7348</v>
      </c>
      <c r="G3771" s="316" t="s">
        <v>7341</v>
      </c>
      <c r="H3771" s="325">
        <v>44721</v>
      </c>
      <c r="I3771" s="316" t="s">
        <v>7331</v>
      </c>
      <c r="J3771" s="316"/>
    </row>
    <row r="3772" spans="1:10" s="333" customFormat="1" ht="24" customHeight="1" x14ac:dyDescent="0.25">
      <c r="A3772" s="317" t="s">
        <v>7356</v>
      </c>
      <c r="B3772" s="317" t="s">
        <v>1597</v>
      </c>
      <c r="C3772" s="317" t="s">
        <v>1596</v>
      </c>
      <c r="D3772" s="317" t="s">
        <v>7355</v>
      </c>
      <c r="E3772" s="412">
        <v>35160</v>
      </c>
      <c r="F3772" s="317" t="s">
        <v>7354</v>
      </c>
      <c r="G3772" s="316" t="s">
        <v>7337</v>
      </c>
      <c r="H3772" s="325">
        <v>44727</v>
      </c>
      <c r="I3772" s="316"/>
      <c r="J3772" s="316"/>
    </row>
    <row r="3773" spans="1:10" s="333" customFormat="1" ht="24" customHeight="1" x14ac:dyDescent="0.25">
      <c r="A3773" s="317" t="s">
        <v>7353</v>
      </c>
      <c r="B3773" s="317" t="s">
        <v>1597</v>
      </c>
      <c r="C3773" s="317" t="s">
        <v>7329</v>
      </c>
      <c r="D3773" s="317" t="s">
        <v>7352</v>
      </c>
      <c r="E3773" s="412">
        <v>22625.200000000001</v>
      </c>
      <c r="F3773" s="317" t="s">
        <v>7351</v>
      </c>
      <c r="G3773" s="316" t="s">
        <v>7337</v>
      </c>
      <c r="H3773" s="325">
        <v>44740</v>
      </c>
      <c r="I3773" s="316"/>
      <c r="J3773" s="316"/>
    </row>
    <row r="3774" spans="1:10" s="333" customFormat="1" ht="24" customHeight="1" x14ac:dyDescent="0.25">
      <c r="A3774" s="317" t="s">
        <v>7350</v>
      </c>
      <c r="B3774" s="317" t="s">
        <v>1597</v>
      </c>
      <c r="C3774" s="317" t="s">
        <v>7329</v>
      </c>
      <c r="D3774" s="317" t="s">
        <v>7349</v>
      </c>
      <c r="E3774" s="412">
        <v>30519.9</v>
      </c>
      <c r="F3774" s="317" t="s">
        <v>7348</v>
      </c>
      <c r="G3774" s="316" t="s">
        <v>7341</v>
      </c>
      <c r="H3774" s="325">
        <v>44764</v>
      </c>
      <c r="I3774" s="316" t="s">
        <v>7331</v>
      </c>
      <c r="J3774" s="316"/>
    </row>
    <row r="3775" spans="1:10" s="333" customFormat="1" ht="24" customHeight="1" x14ac:dyDescent="0.25">
      <c r="A3775" s="317" t="s">
        <v>7347</v>
      </c>
      <c r="B3775" s="317" t="s">
        <v>1597</v>
      </c>
      <c r="C3775" s="317" t="s">
        <v>7329</v>
      </c>
      <c r="D3775" s="317" t="s">
        <v>7346</v>
      </c>
      <c r="E3775" s="412">
        <v>21997</v>
      </c>
      <c r="F3775" s="317" t="s">
        <v>7345</v>
      </c>
      <c r="G3775" s="316" t="s">
        <v>7337</v>
      </c>
      <c r="H3775" s="325">
        <v>44768</v>
      </c>
      <c r="I3775" s="316"/>
      <c r="J3775" s="316"/>
    </row>
    <row r="3776" spans="1:10" s="333" customFormat="1" ht="24" customHeight="1" x14ac:dyDescent="0.25">
      <c r="A3776" s="317" t="s">
        <v>7344</v>
      </c>
      <c r="B3776" s="317" t="s">
        <v>3352</v>
      </c>
      <c r="C3776" s="317" t="s">
        <v>7325</v>
      </c>
      <c r="D3776" s="317" t="s">
        <v>7343</v>
      </c>
      <c r="E3776" s="412">
        <v>55244</v>
      </c>
      <c r="F3776" s="317" t="s">
        <v>7342</v>
      </c>
      <c r="G3776" s="316" t="s">
        <v>7341</v>
      </c>
      <c r="H3776" s="325">
        <v>44781</v>
      </c>
      <c r="I3776" s="316" t="s">
        <v>7331</v>
      </c>
      <c r="J3776" s="316"/>
    </row>
    <row r="3777" spans="1:10" s="333" customFormat="1" ht="24" customHeight="1" x14ac:dyDescent="0.25">
      <c r="A3777" s="317" t="s">
        <v>7340</v>
      </c>
      <c r="B3777" s="317" t="s">
        <v>1597</v>
      </c>
      <c r="C3777" s="317" t="s">
        <v>7329</v>
      </c>
      <c r="D3777" s="317" t="s">
        <v>7339</v>
      </c>
      <c r="E3777" s="412">
        <v>22043</v>
      </c>
      <c r="F3777" s="317" t="s">
        <v>7338</v>
      </c>
      <c r="G3777" s="316" t="s">
        <v>7337</v>
      </c>
      <c r="H3777" s="325">
        <v>44790</v>
      </c>
      <c r="I3777" s="316"/>
      <c r="J3777" s="316"/>
    </row>
    <row r="3778" spans="1:10" s="333" customFormat="1" ht="24" customHeight="1" x14ac:dyDescent="0.25">
      <c r="A3778" s="317" t="s">
        <v>7336</v>
      </c>
      <c r="B3778" s="317" t="s">
        <v>1597</v>
      </c>
      <c r="C3778" s="317" t="s">
        <v>7329</v>
      </c>
      <c r="D3778" s="317" t="s">
        <v>7335</v>
      </c>
      <c r="E3778" s="412">
        <v>36960</v>
      </c>
      <c r="F3778" s="317" t="s">
        <v>7334</v>
      </c>
      <c r="G3778" s="316" t="s">
        <v>7323</v>
      </c>
      <c r="H3778" s="325">
        <v>44792</v>
      </c>
      <c r="I3778" s="316"/>
      <c r="J3778" s="316"/>
    </row>
    <row r="3779" spans="1:10" s="333" customFormat="1" ht="24" customHeight="1" x14ac:dyDescent="0.25">
      <c r="A3779" s="317" t="s">
        <v>1595</v>
      </c>
      <c r="B3779" s="317" t="s">
        <v>1591</v>
      </c>
      <c r="C3779" s="317" t="s">
        <v>7325</v>
      </c>
      <c r="D3779" s="317" t="s">
        <v>7333</v>
      </c>
      <c r="E3779" s="412">
        <v>288660</v>
      </c>
      <c r="F3779" s="317" t="s">
        <v>7332</v>
      </c>
      <c r="G3779" s="316" t="s">
        <v>7323</v>
      </c>
      <c r="H3779" s="325">
        <v>44796</v>
      </c>
      <c r="I3779" s="316" t="s">
        <v>7331</v>
      </c>
      <c r="J3779" s="316"/>
    </row>
    <row r="3780" spans="1:10" s="333" customFormat="1" ht="24" customHeight="1" x14ac:dyDescent="0.25">
      <c r="A3780" s="317" t="s">
        <v>7330</v>
      </c>
      <c r="B3780" s="317" t="s">
        <v>1597</v>
      </c>
      <c r="C3780" s="317" t="s">
        <v>7329</v>
      </c>
      <c r="D3780" s="317" t="s">
        <v>7328</v>
      </c>
      <c r="E3780" s="412">
        <v>22648.6</v>
      </c>
      <c r="F3780" s="317" t="s">
        <v>7327</v>
      </c>
      <c r="G3780" s="316" t="s">
        <v>7323</v>
      </c>
      <c r="H3780" s="325">
        <v>44804</v>
      </c>
      <c r="I3780" s="316"/>
      <c r="J3780" s="316"/>
    </row>
    <row r="3781" spans="1:10" s="333" customFormat="1" ht="24" customHeight="1" x14ac:dyDescent="0.25">
      <c r="A3781" s="317" t="s">
        <v>7326</v>
      </c>
      <c r="B3781" s="317" t="s">
        <v>891</v>
      </c>
      <c r="C3781" s="317" t="s">
        <v>7325</v>
      </c>
      <c r="D3781" s="317"/>
      <c r="E3781" s="412">
        <v>327000</v>
      </c>
      <c r="F3781" s="317" t="s">
        <v>7324</v>
      </c>
      <c r="G3781" s="316" t="s">
        <v>7323</v>
      </c>
      <c r="H3781" s="325">
        <v>44804</v>
      </c>
      <c r="I3781" s="316"/>
      <c r="J3781" s="316"/>
    </row>
    <row r="3782" spans="1:10" s="333" customFormat="1" ht="24" customHeight="1" x14ac:dyDescent="0.25">
      <c r="A3782" s="317" t="s">
        <v>7322</v>
      </c>
      <c r="B3782" s="317" t="s">
        <v>1597</v>
      </c>
      <c r="C3782" s="317" t="s">
        <v>7311</v>
      </c>
      <c r="D3782" s="317" t="s">
        <v>7321</v>
      </c>
      <c r="E3782" s="412">
        <v>20000</v>
      </c>
      <c r="F3782" s="317" t="s">
        <v>7320</v>
      </c>
      <c r="G3782" s="316" t="s">
        <v>7305</v>
      </c>
      <c r="H3782" s="325">
        <v>44622</v>
      </c>
      <c r="I3782" s="316"/>
      <c r="J3782" s="316"/>
    </row>
    <row r="3783" spans="1:10" s="333" customFormat="1" ht="24" customHeight="1" x14ac:dyDescent="0.25">
      <c r="A3783" s="317" t="s">
        <v>7319</v>
      </c>
      <c r="B3783" s="317" t="s">
        <v>1597</v>
      </c>
      <c r="C3783" s="317" t="s">
        <v>7311</v>
      </c>
      <c r="D3783" s="317" t="s">
        <v>7318</v>
      </c>
      <c r="E3783" s="412">
        <v>18000</v>
      </c>
      <c r="F3783" s="317" t="s">
        <v>7317</v>
      </c>
      <c r="G3783" s="316" t="s">
        <v>7316</v>
      </c>
      <c r="H3783" s="325">
        <v>44669</v>
      </c>
      <c r="I3783" s="316"/>
      <c r="J3783" s="316"/>
    </row>
    <row r="3784" spans="1:10" s="333" customFormat="1" ht="24" customHeight="1" x14ac:dyDescent="0.25">
      <c r="A3784" s="317" t="s">
        <v>7315</v>
      </c>
      <c r="B3784" s="317" t="s">
        <v>1597</v>
      </c>
      <c r="C3784" s="317" t="s">
        <v>7311</v>
      </c>
      <c r="D3784" s="317" t="s">
        <v>7314</v>
      </c>
      <c r="E3784" s="412">
        <v>35000</v>
      </c>
      <c r="F3784" s="317" t="s">
        <v>7313</v>
      </c>
      <c r="G3784" s="316" t="s">
        <v>7312</v>
      </c>
      <c r="H3784" s="325">
        <v>44685</v>
      </c>
      <c r="I3784" s="316"/>
      <c r="J3784" s="316"/>
    </row>
    <row r="3785" spans="1:10" s="333" customFormat="1" ht="24" customHeight="1" x14ac:dyDescent="0.25">
      <c r="A3785" s="317" t="s">
        <v>1600</v>
      </c>
      <c r="B3785" s="317" t="s">
        <v>1597</v>
      </c>
      <c r="C3785" s="317" t="s">
        <v>7311</v>
      </c>
      <c r="D3785" s="317" t="s">
        <v>7310</v>
      </c>
      <c r="E3785" s="412">
        <v>29280</v>
      </c>
      <c r="F3785" s="317" t="s">
        <v>7309</v>
      </c>
      <c r="G3785" s="316" t="s">
        <v>7305</v>
      </c>
      <c r="H3785" s="325">
        <v>44729</v>
      </c>
      <c r="I3785" s="316"/>
      <c r="J3785" s="316"/>
    </row>
    <row r="3786" spans="1:10" s="333" customFormat="1" ht="24" customHeight="1" x14ac:dyDescent="0.25">
      <c r="A3786" s="317" t="s">
        <v>1599</v>
      </c>
      <c r="B3786" s="317" t="s">
        <v>1597</v>
      </c>
      <c r="C3786" s="317" t="s">
        <v>7308</v>
      </c>
      <c r="D3786" s="317" t="s">
        <v>7307</v>
      </c>
      <c r="E3786" s="412">
        <v>22880</v>
      </c>
      <c r="F3786" s="317" t="s">
        <v>7306</v>
      </c>
      <c r="G3786" s="316" t="s">
        <v>7305</v>
      </c>
      <c r="H3786" s="325">
        <v>44790</v>
      </c>
      <c r="I3786" s="316"/>
      <c r="J3786" s="316"/>
    </row>
    <row r="3787" spans="1:10" s="333" customFormat="1" ht="21.95" customHeight="1" x14ac:dyDescent="0.25">
      <c r="A3787" s="327" t="s">
        <v>1589</v>
      </c>
      <c r="B3787" s="326"/>
      <c r="C3787" s="326"/>
      <c r="D3787" s="326"/>
      <c r="E3787" s="422">
        <f>SUM(E3788:E3795)</f>
        <v>1745998.22</v>
      </c>
      <c r="F3787" s="326"/>
      <c r="G3787" s="326"/>
      <c r="H3787" s="326"/>
      <c r="I3787" s="326"/>
      <c r="J3787" s="326"/>
    </row>
    <row r="3788" spans="1:10" s="333" customFormat="1" ht="48" x14ac:dyDescent="0.25">
      <c r="A3788" s="317" t="s">
        <v>7304</v>
      </c>
      <c r="B3788" s="317" t="s">
        <v>891</v>
      </c>
      <c r="C3788" s="317" t="s">
        <v>1585</v>
      </c>
      <c r="D3788" s="317" t="s">
        <v>7303</v>
      </c>
      <c r="E3788" s="412">
        <v>193751.25</v>
      </c>
      <c r="F3788" s="317" t="s">
        <v>7292</v>
      </c>
      <c r="G3788" s="316" t="s">
        <v>7275</v>
      </c>
      <c r="H3788" s="336">
        <v>44711</v>
      </c>
      <c r="I3788" s="336">
        <v>44742</v>
      </c>
      <c r="J3788" s="316"/>
    </row>
    <row r="3789" spans="1:10" s="333" customFormat="1" ht="84" x14ac:dyDescent="0.25">
      <c r="A3789" s="317" t="s">
        <v>7302</v>
      </c>
      <c r="B3789" s="317" t="s">
        <v>7301</v>
      </c>
      <c r="C3789" s="317" t="s">
        <v>1585</v>
      </c>
      <c r="D3789" s="317" t="s">
        <v>7300</v>
      </c>
      <c r="E3789" s="412">
        <v>870000</v>
      </c>
      <c r="F3789" s="317" t="s">
        <v>7299</v>
      </c>
      <c r="G3789" s="316" t="s">
        <v>7275</v>
      </c>
      <c r="H3789" s="336">
        <v>44747</v>
      </c>
      <c r="I3789" s="336">
        <v>44822</v>
      </c>
      <c r="J3789" s="316"/>
    </row>
    <row r="3790" spans="1:10" s="333" customFormat="1" ht="84" x14ac:dyDescent="0.25">
      <c r="A3790" s="317" t="s">
        <v>7298</v>
      </c>
      <c r="B3790" s="317" t="s">
        <v>3352</v>
      </c>
      <c r="C3790" s="317" t="s">
        <v>1585</v>
      </c>
      <c r="D3790" s="317" t="s">
        <v>7297</v>
      </c>
      <c r="E3790" s="412">
        <v>52800</v>
      </c>
      <c r="F3790" s="317" t="s">
        <v>7296</v>
      </c>
      <c r="G3790" s="316" t="s">
        <v>7275</v>
      </c>
      <c r="H3790" s="346" t="s">
        <v>7295</v>
      </c>
      <c r="I3790" s="336">
        <v>44738</v>
      </c>
      <c r="J3790" s="316"/>
    </row>
    <row r="3791" spans="1:10" s="333" customFormat="1" ht="60" x14ac:dyDescent="0.25">
      <c r="A3791" s="317" t="s">
        <v>7294</v>
      </c>
      <c r="B3791" s="317" t="s">
        <v>891</v>
      </c>
      <c r="C3791" s="317" t="s">
        <v>1585</v>
      </c>
      <c r="D3791" s="317" t="s">
        <v>7293</v>
      </c>
      <c r="E3791" s="412">
        <v>108198.75</v>
      </c>
      <c r="F3791" s="317" t="s">
        <v>7292</v>
      </c>
      <c r="G3791" s="316" t="s">
        <v>7275</v>
      </c>
      <c r="H3791" s="336">
        <v>44740</v>
      </c>
      <c r="I3791" s="346" t="s">
        <v>7291</v>
      </c>
      <c r="J3791" s="316"/>
    </row>
    <row r="3792" spans="1:10" s="333" customFormat="1" ht="72" x14ac:dyDescent="0.25">
      <c r="A3792" s="317" t="s">
        <v>7290</v>
      </c>
      <c r="B3792" s="317" t="s">
        <v>7289</v>
      </c>
      <c r="C3792" s="317" t="s">
        <v>1585</v>
      </c>
      <c r="D3792" s="317" t="s">
        <v>7288</v>
      </c>
      <c r="E3792" s="412">
        <v>243600</v>
      </c>
      <c r="F3792" s="317" t="s">
        <v>7287</v>
      </c>
      <c r="G3792" s="316" t="s">
        <v>7275</v>
      </c>
      <c r="H3792" s="345" t="s">
        <v>7286</v>
      </c>
      <c r="I3792" s="336">
        <v>44740</v>
      </c>
      <c r="J3792" s="316"/>
    </row>
    <row r="3793" spans="1:10" s="333" customFormat="1" ht="72" x14ac:dyDescent="0.25">
      <c r="A3793" s="317" t="s">
        <v>7285</v>
      </c>
      <c r="B3793" s="317" t="s">
        <v>1012</v>
      </c>
      <c r="C3793" s="317" t="s">
        <v>1585</v>
      </c>
      <c r="D3793" s="317" t="s">
        <v>7284</v>
      </c>
      <c r="E3793" s="412">
        <v>85426.47</v>
      </c>
      <c r="F3793" s="317" t="s">
        <v>7283</v>
      </c>
      <c r="G3793" s="316" t="s">
        <v>7275</v>
      </c>
      <c r="H3793" s="346" t="s">
        <v>7282</v>
      </c>
      <c r="I3793" s="336">
        <v>44752</v>
      </c>
      <c r="J3793" s="316"/>
    </row>
    <row r="3794" spans="1:10" s="333" customFormat="1" ht="72" x14ac:dyDescent="0.25">
      <c r="A3794" s="317" t="s">
        <v>7281</v>
      </c>
      <c r="B3794" s="317" t="s">
        <v>1012</v>
      </c>
      <c r="C3794" s="317" t="s">
        <v>1585</v>
      </c>
      <c r="D3794" s="317" t="s">
        <v>7280</v>
      </c>
      <c r="E3794" s="412">
        <v>82302.5</v>
      </c>
      <c r="F3794" s="317" t="s">
        <v>7279</v>
      </c>
      <c r="G3794" s="316" t="s">
        <v>7275</v>
      </c>
      <c r="H3794" s="345">
        <v>44762</v>
      </c>
      <c r="I3794" s="336">
        <v>44771</v>
      </c>
      <c r="J3794" s="316"/>
    </row>
    <row r="3795" spans="1:10" s="333" customFormat="1" ht="60" x14ac:dyDescent="0.25">
      <c r="A3795" s="317" t="s">
        <v>7278</v>
      </c>
      <c r="B3795" s="317" t="s">
        <v>1012</v>
      </c>
      <c r="C3795" s="317" t="s">
        <v>1585</v>
      </c>
      <c r="D3795" s="317" t="s">
        <v>7277</v>
      </c>
      <c r="E3795" s="412">
        <v>109919.25</v>
      </c>
      <c r="F3795" s="317" t="s">
        <v>7276</v>
      </c>
      <c r="G3795" s="316" t="s">
        <v>7275</v>
      </c>
      <c r="H3795" s="346" t="s">
        <v>7274</v>
      </c>
      <c r="I3795" s="336">
        <v>44798</v>
      </c>
      <c r="J3795" s="316"/>
    </row>
    <row r="3796" spans="1:10" s="333" customFormat="1" ht="21.95" customHeight="1" x14ac:dyDescent="0.25">
      <c r="A3796" s="327" t="s">
        <v>7273</v>
      </c>
      <c r="B3796" s="326"/>
      <c r="C3796" s="326"/>
      <c r="D3796" s="326"/>
      <c r="E3796" s="422">
        <f>SUM(E3797:E3925)</f>
        <v>4500241.09</v>
      </c>
      <c r="F3796" s="326"/>
      <c r="G3796" s="326"/>
      <c r="H3796" s="326"/>
      <c r="I3796" s="326"/>
      <c r="J3796" s="326"/>
    </row>
    <row r="3797" spans="1:10" s="333" customFormat="1" ht="24" x14ac:dyDescent="0.25">
      <c r="A3797" s="317" t="s">
        <v>7272</v>
      </c>
      <c r="B3797" s="322" t="s">
        <v>1079</v>
      </c>
      <c r="C3797" s="322" t="s">
        <v>1116</v>
      </c>
      <c r="D3797" s="322">
        <v>11</v>
      </c>
      <c r="E3797" s="412">
        <v>97900</v>
      </c>
      <c r="F3797" s="317" t="s">
        <v>7140</v>
      </c>
      <c r="G3797" s="316"/>
      <c r="H3797" s="346" t="s">
        <v>7271</v>
      </c>
      <c r="I3797" s="346" t="s">
        <v>7271</v>
      </c>
      <c r="J3797" s="316"/>
    </row>
    <row r="3798" spans="1:10" s="333" customFormat="1" ht="24" x14ac:dyDescent="0.25">
      <c r="A3798" s="317" t="s">
        <v>7270</v>
      </c>
      <c r="B3798" s="322" t="s">
        <v>1079</v>
      </c>
      <c r="C3798" s="322" t="s">
        <v>1116</v>
      </c>
      <c r="D3798" s="322">
        <v>3</v>
      </c>
      <c r="E3798" s="412">
        <v>76950</v>
      </c>
      <c r="F3798" s="317" t="s">
        <v>7269</v>
      </c>
      <c r="G3798" s="316"/>
      <c r="H3798" s="346" t="s">
        <v>7268</v>
      </c>
      <c r="I3798" s="346" t="s">
        <v>7268</v>
      </c>
      <c r="J3798" s="316"/>
    </row>
    <row r="3799" spans="1:10" s="333" customFormat="1" ht="24" x14ac:dyDescent="0.25">
      <c r="A3799" s="317" t="s">
        <v>7267</v>
      </c>
      <c r="B3799" s="322" t="s">
        <v>1079</v>
      </c>
      <c r="C3799" s="322" t="s">
        <v>1116</v>
      </c>
      <c r="D3799" s="322">
        <v>2</v>
      </c>
      <c r="E3799" s="412">
        <v>76000</v>
      </c>
      <c r="F3799" s="317" t="s">
        <v>7266</v>
      </c>
      <c r="G3799" s="316"/>
      <c r="H3799" s="346" t="s">
        <v>7265</v>
      </c>
      <c r="I3799" s="346" t="s">
        <v>7265</v>
      </c>
      <c r="J3799" s="316"/>
    </row>
    <row r="3800" spans="1:10" s="333" customFormat="1" ht="24" x14ac:dyDescent="0.25">
      <c r="A3800" s="317" t="s">
        <v>7264</v>
      </c>
      <c r="B3800" s="322" t="s">
        <v>6999</v>
      </c>
      <c r="C3800" s="322" t="s">
        <v>1116</v>
      </c>
      <c r="D3800" s="322" t="s">
        <v>6998</v>
      </c>
      <c r="E3800" s="412">
        <v>36800</v>
      </c>
      <c r="F3800" s="317" t="s">
        <v>7263</v>
      </c>
      <c r="G3800" s="316"/>
      <c r="H3800" s="346" t="s">
        <v>6884</v>
      </c>
      <c r="I3800" s="346" t="s">
        <v>6884</v>
      </c>
      <c r="J3800" s="316"/>
    </row>
    <row r="3801" spans="1:10" s="333" customFormat="1" ht="24" x14ac:dyDescent="0.25">
      <c r="A3801" s="317" t="s">
        <v>7262</v>
      </c>
      <c r="B3801" s="322" t="s">
        <v>6999</v>
      </c>
      <c r="C3801" s="322" t="s">
        <v>1116</v>
      </c>
      <c r="D3801" s="322" t="s">
        <v>6998</v>
      </c>
      <c r="E3801" s="412">
        <v>36600</v>
      </c>
      <c r="F3801" s="317" t="s">
        <v>7261</v>
      </c>
      <c r="G3801" s="316"/>
      <c r="H3801" s="346" t="s">
        <v>7260</v>
      </c>
      <c r="I3801" s="346" t="s">
        <v>7260</v>
      </c>
      <c r="J3801" s="316"/>
    </row>
    <row r="3802" spans="1:10" s="333" customFormat="1" ht="24" x14ac:dyDescent="0.25">
      <c r="A3802" s="317" t="s">
        <v>7259</v>
      </c>
      <c r="B3802" s="322" t="s">
        <v>6999</v>
      </c>
      <c r="C3802" s="322" t="s">
        <v>1025</v>
      </c>
      <c r="D3802" s="322" t="s">
        <v>6998</v>
      </c>
      <c r="E3802" s="412">
        <v>36000</v>
      </c>
      <c r="F3802" s="317" t="s">
        <v>7258</v>
      </c>
      <c r="G3802" s="316"/>
      <c r="H3802" s="346" t="s">
        <v>7257</v>
      </c>
      <c r="I3802" s="346" t="s">
        <v>7257</v>
      </c>
      <c r="J3802" s="316"/>
    </row>
    <row r="3803" spans="1:10" s="333" customFormat="1" ht="24" x14ac:dyDescent="0.25">
      <c r="A3803" s="317" t="s">
        <v>7256</v>
      </c>
      <c r="B3803" s="322" t="s">
        <v>6999</v>
      </c>
      <c r="C3803" s="322" t="s">
        <v>1025</v>
      </c>
      <c r="D3803" s="322" t="s">
        <v>6998</v>
      </c>
      <c r="E3803" s="412">
        <v>36000</v>
      </c>
      <c r="F3803" s="317" t="s">
        <v>7255</v>
      </c>
      <c r="G3803" s="316"/>
      <c r="H3803" s="346" t="s">
        <v>6168</v>
      </c>
      <c r="I3803" s="346" t="s">
        <v>6168</v>
      </c>
      <c r="J3803" s="316"/>
    </row>
    <row r="3804" spans="1:10" s="333" customFormat="1" ht="24" x14ac:dyDescent="0.25">
      <c r="A3804" s="317" t="s">
        <v>7254</v>
      </c>
      <c r="B3804" s="322" t="s">
        <v>6999</v>
      </c>
      <c r="C3804" s="322" t="s">
        <v>1025</v>
      </c>
      <c r="D3804" s="322" t="s">
        <v>6998</v>
      </c>
      <c r="E3804" s="412">
        <v>36000</v>
      </c>
      <c r="F3804" s="317" t="s">
        <v>7253</v>
      </c>
      <c r="G3804" s="316"/>
      <c r="H3804" s="346" t="s">
        <v>7252</v>
      </c>
      <c r="I3804" s="346" t="s">
        <v>7252</v>
      </c>
      <c r="J3804" s="316"/>
    </row>
    <row r="3805" spans="1:10" s="333" customFormat="1" ht="24" x14ac:dyDescent="0.25">
      <c r="A3805" s="317" t="s">
        <v>7251</v>
      </c>
      <c r="B3805" s="322" t="s">
        <v>6999</v>
      </c>
      <c r="C3805" s="322" t="s">
        <v>1025</v>
      </c>
      <c r="D3805" s="322" t="s">
        <v>6998</v>
      </c>
      <c r="E3805" s="412">
        <v>35672.300000000003</v>
      </c>
      <c r="F3805" s="317" t="s">
        <v>7200</v>
      </c>
      <c r="G3805" s="316"/>
      <c r="H3805" s="346" t="s">
        <v>7218</v>
      </c>
      <c r="I3805" s="346" t="s">
        <v>7218</v>
      </c>
      <c r="J3805" s="316"/>
    </row>
    <row r="3806" spans="1:10" s="333" customFormat="1" ht="24" x14ac:dyDescent="0.25">
      <c r="A3806" s="317" t="s">
        <v>7250</v>
      </c>
      <c r="B3806" s="322" t="s">
        <v>6999</v>
      </c>
      <c r="C3806" s="322" t="s">
        <v>1025</v>
      </c>
      <c r="D3806" s="322" t="s">
        <v>6998</v>
      </c>
      <c r="E3806" s="412">
        <v>35466.67</v>
      </c>
      <c r="F3806" s="317" t="s">
        <v>7249</v>
      </c>
      <c r="G3806" s="316"/>
      <c r="H3806" s="346" t="s">
        <v>7248</v>
      </c>
      <c r="I3806" s="346" t="s">
        <v>7248</v>
      </c>
      <c r="J3806" s="316"/>
    </row>
    <row r="3807" spans="1:10" s="333" customFormat="1" ht="24" x14ac:dyDescent="0.25">
      <c r="A3807" s="317" t="s">
        <v>7247</v>
      </c>
      <c r="B3807" s="322" t="s">
        <v>6999</v>
      </c>
      <c r="C3807" s="322" t="s">
        <v>1025</v>
      </c>
      <c r="D3807" s="322" t="s">
        <v>6998</v>
      </c>
      <c r="E3807" s="412">
        <v>35466.67</v>
      </c>
      <c r="F3807" s="317" t="s">
        <v>7246</v>
      </c>
      <c r="G3807" s="316"/>
      <c r="H3807" s="346" t="s">
        <v>7215</v>
      </c>
      <c r="I3807" s="346" t="s">
        <v>7215</v>
      </c>
      <c r="J3807" s="316"/>
    </row>
    <row r="3808" spans="1:10" s="333" customFormat="1" ht="24" x14ac:dyDescent="0.25">
      <c r="A3808" s="317" t="s">
        <v>7245</v>
      </c>
      <c r="B3808" s="322" t="s">
        <v>6999</v>
      </c>
      <c r="C3808" s="322" t="s">
        <v>1025</v>
      </c>
      <c r="D3808" s="322" t="s">
        <v>6998</v>
      </c>
      <c r="E3808" s="412">
        <v>35000</v>
      </c>
      <c r="F3808" s="317" t="s">
        <v>7244</v>
      </c>
      <c r="G3808" s="316"/>
      <c r="H3808" s="346" t="s">
        <v>7243</v>
      </c>
      <c r="I3808" s="346" t="s">
        <v>7243</v>
      </c>
      <c r="J3808" s="316"/>
    </row>
    <row r="3809" spans="1:10" s="333" customFormat="1" ht="24" x14ac:dyDescent="0.25">
      <c r="A3809" s="317" t="s">
        <v>7242</v>
      </c>
      <c r="B3809" s="322" t="s">
        <v>6999</v>
      </c>
      <c r="C3809" s="322" t="s">
        <v>1025</v>
      </c>
      <c r="D3809" s="322" t="s">
        <v>6998</v>
      </c>
      <c r="E3809" s="412">
        <v>35000</v>
      </c>
      <c r="F3809" s="317" t="s">
        <v>7170</v>
      </c>
      <c r="G3809" s="316"/>
      <c r="H3809" s="346" t="s">
        <v>7241</v>
      </c>
      <c r="I3809" s="346" t="s">
        <v>7241</v>
      </c>
      <c r="J3809" s="316"/>
    </row>
    <row r="3810" spans="1:10" s="333" customFormat="1" ht="24" x14ac:dyDescent="0.25">
      <c r="A3810" s="317" t="s">
        <v>7240</v>
      </c>
      <c r="B3810" s="322" t="s">
        <v>6999</v>
      </c>
      <c r="C3810" s="322" t="s">
        <v>1025</v>
      </c>
      <c r="D3810" s="322" t="s">
        <v>6998</v>
      </c>
      <c r="E3810" s="412">
        <v>35000</v>
      </c>
      <c r="F3810" s="317" t="s">
        <v>7239</v>
      </c>
      <c r="G3810" s="316"/>
      <c r="H3810" s="346" t="s">
        <v>5898</v>
      </c>
      <c r="I3810" s="346" t="s">
        <v>5898</v>
      </c>
      <c r="J3810" s="316"/>
    </row>
    <row r="3811" spans="1:10" s="333" customFormat="1" ht="24" x14ac:dyDescent="0.25">
      <c r="A3811" s="317" t="s">
        <v>7204</v>
      </c>
      <c r="B3811" s="322" t="s">
        <v>6999</v>
      </c>
      <c r="C3811" s="322" t="s">
        <v>1025</v>
      </c>
      <c r="D3811" s="322" t="s">
        <v>6998</v>
      </c>
      <c r="E3811" s="412">
        <v>33733.33</v>
      </c>
      <c r="F3811" s="317" t="s">
        <v>7238</v>
      </c>
      <c r="G3811" s="316"/>
      <c r="H3811" s="346" t="s">
        <v>6709</v>
      </c>
      <c r="I3811" s="346" t="s">
        <v>6709</v>
      </c>
      <c r="J3811" s="316"/>
    </row>
    <row r="3812" spans="1:10" s="333" customFormat="1" ht="24" x14ac:dyDescent="0.25">
      <c r="A3812" s="317" t="s">
        <v>7237</v>
      </c>
      <c r="B3812" s="322" t="s">
        <v>6999</v>
      </c>
      <c r="C3812" s="322" t="s">
        <v>1025</v>
      </c>
      <c r="D3812" s="322" t="s">
        <v>6998</v>
      </c>
      <c r="E3812" s="412">
        <v>33500</v>
      </c>
      <c r="F3812" s="317" t="s">
        <v>7236</v>
      </c>
      <c r="G3812" s="316"/>
      <c r="H3812" s="346" t="s">
        <v>6006</v>
      </c>
      <c r="I3812" s="346" t="s">
        <v>6006</v>
      </c>
      <c r="J3812" s="316"/>
    </row>
    <row r="3813" spans="1:10" s="333" customFormat="1" ht="24" x14ac:dyDescent="0.25">
      <c r="A3813" s="317" t="s">
        <v>7235</v>
      </c>
      <c r="B3813" s="322" t="s">
        <v>6999</v>
      </c>
      <c r="C3813" s="322" t="s">
        <v>1025</v>
      </c>
      <c r="D3813" s="322" t="s">
        <v>6998</v>
      </c>
      <c r="E3813" s="412">
        <v>32500</v>
      </c>
      <c r="F3813" s="317" t="s">
        <v>7234</v>
      </c>
      <c r="G3813" s="316"/>
      <c r="H3813" s="346" t="s">
        <v>6871</v>
      </c>
      <c r="I3813" s="346" t="s">
        <v>6871</v>
      </c>
      <c r="J3813" s="316"/>
    </row>
    <row r="3814" spans="1:10" s="333" customFormat="1" ht="24" x14ac:dyDescent="0.25">
      <c r="A3814" s="317" t="s">
        <v>7233</v>
      </c>
      <c r="B3814" s="322" t="s">
        <v>6999</v>
      </c>
      <c r="C3814" s="322" t="s">
        <v>1025</v>
      </c>
      <c r="D3814" s="322" t="s">
        <v>6998</v>
      </c>
      <c r="E3814" s="412">
        <v>32000</v>
      </c>
      <c r="F3814" s="317" t="s">
        <v>7232</v>
      </c>
      <c r="G3814" s="316"/>
      <c r="H3814" s="346" t="s">
        <v>7009</v>
      </c>
      <c r="I3814" s="346" t="s">
        <v>7009</v>
      </c>
      <c r="J3814" s="316"/>
    </row>
    <row r="3815" spans="1:10" s="333" customFormat="1" ht="24" x14ac:dyDescent="0.25">
      <c r="A3815" s="317" t="s">
        <v>7231</v>
      </c>
      <c r="B3815" s="322" t="s">
        <v>6999</v>
      </c>
      <c r="C3815" s="322" t="s">
        <v>1025</v>
      </c>
      <c r="D3815" s="322" t="s">
        <v>6998</v>
      </c>
      <c r="E3815" s="412">
        <v>32000</v>
      </c>
      <c r="F3815" s="317" t="s">
        <v>7230</v>
      </c>
      <c r="G3815" s="316"/>
      <c r="H3815" s="346" t="s">
        <v>7215</v>
      </c>
      <c r="I3815" s="346" t="s">
        <v>7215</v>
      </c>
      <c r="J3815" s="316"/>
    </row>
    <row r="3816" spans="1:10" s="333" customFormat="1" ht="24" x14ac:dyDescent="0.25">
      <c r="A3816" s="317" t="s">
        <v>7229</v>
      </c>
      <c r="B3816" s="322" t="s">
        <v>6999</v>
      </c>
      <c r="C3816" s="322" t="s">
        <v>1025</v>
      </c>
      <c r="D3816" s="322" t="s">
        <v>6998</v>
      </c>
      <c r="E3816" s="412">
        <v>31680</v>
      </c>
      <c r="F3816" s="317" t="s">
        <v>7228</v>
      </c>
      <c r="G3816" s="316"/>
      <c r="H3816" s="346" t="s">
        <v>7193</v>
      </c>
      <c r="I3816" s="346" t="s">
        <v>7193</v>
      </c>
      <c r="J3816" s="316"/>
    </row>
    <row r="3817" spans="1:10" s="333" customFormat="1" ht="24" x14ac:dyDescent="0.25">
      <c r="A3817" s="317" t="s">
        <v>7227</v>
      </c>
      <c r="B3817" s="322" t="s">
        <v>6999</v>
      </c>
      <c r="C3817" s="322" t="s">
        <v>1025</v>
      </c>
      <c r="D3817" s="322" t="s">
        <v>6998</v>
      </c>
      <c r="E3817" s="412">
        <v>30000</v>
      </c>
      <c r="F3817" s="317" t="s">
        <v>7226</v>
      </c>
      <c r="G3817" s="316"/>
      <c r="H3817" s="346" t="s">
        <v>6838</v>
      </c>
      <c r="I3817" s="346" t="s">
        <v>6838</v>
      </c>
      <c r="J3817" s="316"/>
    </row>
    <row r="3818" spans="1:10" s="333" customFormat="1" ht="36" x14ac:dyDescent="0.25">
      <c r="A3818" s="317" t="s">
        <v>7225</v>
      </c>
      <c r="B3818" s="322" t="s">
        <v>6999</v>
      </c>
      <c r="C3818" s="322" t="s">
        <v>1025</v>
      </c>
      <c r="D3818" s="322" t="s">
        <v>6998</v>
      </c>
      <c r="E3818" s="412">
        <v>28000</v>
      </c>
      <c r="F3818" s="317" t="s">
        <v>7224</v>
      </c>
      <c r="G3818" s="316"/>
      <c r="H3818" s="346" t="s">
        <v>7223</v>
      </c>
      <c r="I3818" s="346" t="s">
        <v>7223</v>
      </c>
      <c r="J3818" s="316"/>
    </row>
    <row r="3819" spans="1:10" s="333" customFormat="1" ht="24" x14ac:dyDescent="0.25">
      <c r="A3819" s="317" t="s">
        <v>7222</v>
      </c>
      <c r="B3819" s="322" t="s">
        <v>6999</v>
      </c>
      <c r="C3819" s="322" t="s">
        <v>1025</v>
      </c>
      <c r="D3819" s="322" t="s">
        <v>6998</v>
      </c>
      <c r="E3819" s="412">
        <v>27000</v>
      </c>
      <c r="F3819" s="317" t="s">
        <v>7221</v>
      </c>
      <c r="G3819" s="316"/>
      <c r="H3819" s="346" t="s">
        <v>7151</v>
      </c>
      <c r="I3819" s="346" t="s">
        <v>7151</v>
      </c>
      <c r="J3819" s="316"/>
    </row>
    <row r="3820" spans="1:10" s="333" customFormat="1" ht="24" x14ac:dyDescent="0.25">
      <c r="A3820" s="317" t="s">
        <v>7220</v>
      </c>
      <c r="B3820" s="322" t="s">
        <v>6999</v>
      </c>
      <c r="C3820" s="322" t="s">
        <v>1025</v>
      </c>
      <c r="D3820" s="322" t="s">
        <v>6998</v>
      </c>
      <c r="E3820" s="412">
        <v>26814</v>
      </c>
      <c r="F3820" s="317" t="s">
        <v>7219</v>
      </c>
      <c r="G3820" s="316"/>
      <c r="H3820" s="346" t="s">
        <v>7218</v>
      </c>
      <c r="I3820" s="346" t="s">
        <v>7218</v>
      </c>
      <c r="J3820" s="316"/>
    </row>
    <row r="3821" spans="1:10" s="333" customFormat="1" ht="24" x14ac:dyDescent="0.25">
      <c r="A3821" s="317" t="s">
        <v>7217</v>
      </c>
      <c r="B3821" s="322" t="s">
        <v>6999</v>
      </c>
      <c r="C3821" s="322" t="s">
        <v>1025</v>
      </c>
      <c r="D3821" s="322" t="s">
        <v>6998</v>
      </c>
      <c r="E3821" s="412">
        <v>26600</v>
      </c>
      <c r="F3821" s="317" t="s">
        <v>7216</v>
      </c>
      <c r="G3821" s="316"/>
      <c r="H3821" s="346" t="s">
        <v>7215</v>
      </c>
      <c r="I3821" s="346" t="s">
        <v>7215</v>
      </c>
      <c r="J3821" s="316"/>
    </row>
    <row r="3822" spans="1:10" s="333" customFormat="1" ht="24" x14ac:dyDescent="0.25">
      <c r="A3822" s="317" t="s">
        <v>7214</v>
      </c>
      <c r="B3822" s="322" t="s">
        <v>6999</v>
      </c>
      <c r="C3822" s="322" t="s">
        <v>1025</v>
      </c>
      <c r="D3822" s="322" t="s">
        <v>6998</v>
      </c>
      <c r="E3822" s="412">
        <v>25248</v>
      </c>
      <c r="F3822" s="317" t="s">
        <v>7213</v>
      </c>
      <c r="G3822" s="316"/>
      <c r="H3822" s="346" t="s">
        <v>6695</v>
      </c>
      <c r="I3822" s="346" t="s">
        <v>6695</v>
      </c>
      <c r="J3822" s="316"/>
    </row>
    <row r="3823" spans="1:10" s="333" customFormat="1" ht="24" x14ac:dyDescent="0.25">
      <c r="A3823" s="317" t="s">
        <v>7212</v>
      </c>
      <c r="B3823" s="322" t="s">
        <v>6999</v>
      </c>
      <c r="C3823" s="322" t="s">
        <v>1025</v>
      </c>
      <c r="D3823" s="322" t="s">
        <v>6998</v>
      </c>
      <c r="E3823" s="412">
        <v>25000</v>
      </c>
      <c r="F3823" s="317" t="s">
        <v>7211</v>
      </c>
      <c r="G3823" s="316"/>
      <c r="H3823" s="346" t="s">
        <v>6838</v>
      </c>
      <c r="I3823" s="346" t="s">
        <v>6838</v>
      </c>
      <c r="J3823" s="316"/>
    </row>
    <row r="3824" spans="1:10" s="333" customFormat="1" ht="24" x14ac:dyDescent="0.25">
      <c r="A3824" s="317" t="s">
        <v>7210</v>
      </c>
      <c r="B3824" s="322" t="s">
        <v>6999</v>
      </c>
      <c r="C3824" s="322" t="s">
        <v>1025</v>
      </c>
      <c r="D3824" s="322" t="s">
        <v>6998</v>
      </c>
      <c r="E3824" s="412">
        <v>24600</v>
      </c>
      <c r="F3824" s="317" t="s">
        <v>7209</v>
      </c>
      <c r="G3824" s="316"/>
      <c r="H3824" s="346" t="s">
        <v>7139</v>
      </c>
      <c r="I3824" s="346" t="s">
        <v>7139</v>
      </c>
      <c r="J3824" s="316"/>
    </row>
    <row r="3825" spans="1:10" s="333" customFormat="1" ht="24" x14ac:dyDescent="0.25">
      <c r="A3825" s="317" t="s">
        <v>7208</v>
      </c>
      <c r="B3825" s="322" t="s">
        <v>6999</v>
      </c>
      <c r="C3825" s="322" t="s">
        <v>1025</v>
      </c>
      <c r="D3825" s="322" t="s">
        <v>6998</v>
      </c>
      <c r="E3825" s="412">
        <v>24000</v>
      </c>
      <c r="F3825" s="317" t="s">
        <v>7207</v>
      </c>
      <c r="G3825" s="316"/>
      <c r="H3825" s="346" t="s">
        <v>6943</v>
      </c>
      <c r="I3825" s="346" t="s">
        <v>6943</v>
      </c>
      <c r="J3825" s="316"/>
    </row>
    <row r="3826" spans="1:10" s="333" customFormat="1" ht="24" x14ac:dyDescent="0.25">
      <c r="A3826" s="317" t="s">
        <v>7206</v>
      </c>
      <c r="B3826" s="322" t="s">
        <v>6999</v>
      </c>
      <c r="C3826" s="322" t="s">
        <v>1025</v>
      </c>
      <c r="D3826" s="322" t="s">
        <v>6998</v>
      </c>
      <c r="E3826" s="412">
        <v>24000</v>
      </c>
      <c r="F3826" s="317" t="s">
        <v>7205</v>
      </c>
      <c r="G3826" s="316"/>
      <c r="H3826" s="346" t="s">
        <v>7151</v>
      </c>
      <c r="I3826" s="346" t="s">
        <v>7151</v>
      </c>
      <c r="J3826" s="316"/>
    </row>
    <row r="3827" spans="1:10" s="333" customFormat="1" ht="24" x14ac:dyDescent="0.25">
      <c r="A3827" s="317" t="s">
        <v>7204</v>
      </c>
      <c r="B3827" s="322" t="s">
        <v>6999</v>
      </c>
      <c r="C3827" s="322" t="s">
        <v>1025</v>
      </c>
      <c r="D3827" s="322" t="s">
        <v>6998</v>
      </c>
      <c r="E3827" s="412">
        <v>23600</v>
      </c>
      <c r="F3827" s="317" t="s">
        <v>7203</v>
      </c>
      <c r="G3827" s="316"/>
      <c r="H3827" s="346" t="s">
        <v>7202</v>
      </c>
      <c r="I3827" s="346" t="s">
        <v>7202</v>
      </c>
      <c r="J3827" s="316"/>
    </row>
    <row r="3828" spans="1:10" s="333" customFormat="1" ht="24" x14ac:dyDescent="0.25">
      <c r="A3828" s="317" t="s">
        <v>7201</v>
      </c>
      <c r="B3828" s="322" t="s">
        <v>6999</v>
      </c>
      <c r="C3828" s="322" t="s">
        <v>1025</v>
      </c>
      <c r="D3828" s="322" t="s">
        <v>6998</v>
      </c>
      <c r="E3828" s="412">
        <v>23520</v>
      </c>
      <c r="F3828" s="317" t="s">
        <v>7200</v>
      </c>
      <c r="G3828" s="316"/>
      <c r="H3828" s="346" t="s">
        <v>6700</v>
      </c>
      <c r="I3828" s="346" t="s">
        <v>6700</v>
      </c>
      <c r="J3828" s="316"/>
    </row>
    <row r="3829" spans="1:10" s="333" customFormat="1" ht="24" x14ac:dyDescent="0.25">
      <c r="A3829" s="317" t="s">
        <v>7199</v>
      </c>
      <c r="B3829" s="322" t="s">
        <v>6999</v>
      </c>
      <c r="C3829" s="322" t="s">
        <v>1025</v>
      </c>
      <c r="D3829" s="322" t="s">
        <v>6998</v>
      </c>
      <c r="E3829" s="412">
        <v>22932</v>
      </c>
      <c r="F3829" s="317" t="s">
        <v>7198</v>
      </c>
      <c r="G3829" s="316"/>
      <c r="H3829" s="346" t="s">
        <v>6182</v>
      </c>
      <c r="I3829" s="346" t="s">
        <v>6182</v>
      </c>
      <c r="J3829" s="316"/>
    </row>
    <row r="3830" spans="1:10" s="333" customFormat="1" ht="24" x14ac:dyDescent="0.25">
      <c r="A3830" s="317" t="s">
        <v>7197</v>
      </c>
      <c r="B3830" s="322" t="s">
        <v>6999</v>
      </c>
      <c r="C3830" s="322" t="s">
        <v>1025</v>
      </c>
      <c r="D3830" s="322" t="s">
        <v>6998</v>
      </c>
      <c r="E3830" s="412">
        <v>22000</v>
      </c>
      <c r="F3830" s="317" t="s">
        <v>7196</v>
      </c>
      <c r="G3830" s="316"/>
      <c r="H3830" s="346" t="s">
        <v>6881</v>
      </c>
      <c r="I3830" s="346" t="s">
        <v>6881</v>
      </c>
      <c r="J3830" s="316"/>
    </row>
    <row r="3831" spans="1:10" s="333" customFormat="1" ht="24" x14ac:dyDescent="0.25">
      <c r="A3831" s="317" t="s">
        <v>7195</v>
      </c>
      <c r="B3831" s="322" t="s">
        <v>6999</v>
      </c>
      <c r="C3831" s="322" t="s">
        <v>1025</v>
      </c>
      <c r="D3831" s="322" t="s">
        <v>6998</v>
      </c>
      <c r="E3831" s="412">
        <v>21900</v>
      </c>
      <c r="F3831" s="317" t="s">
        <v>7194</v>
      </c>
      <c r="G3831" s="316"/>
      <c r="H3831" s="346" t="s">
        <v>7193</v>
      </c>
      <c r="I3831" s="346" t="s">
        <v>7193</v>
      </c>
      <c r="J3831" s="316"/>
    </row>
    <row r="3832" spans="1:10" s="333" customFormat="1" ht="24" x14ac:dyDescent="0.25">
      <c r="A3832" s="317" t="s">
        <v>7192</v>
      </c>
      <c r="B3832" s="322" t="s">
        <v>6999</v>
      </c>
      <c r="C3832" s="322" t="s">
        <v>1025</v>
      </c>
      <c r="D3832" s="322" t="s">
        <v>6998</v>
      </c>
      <c r="E3832" s="412">
        <v>21600</v>
      </c>
      <c r="F3832" s="317" t="s">
        <v>7191</v>
      </c>
      <c r="G3832" s="316"/>
      <c r="H3832" s="346" t="s">
        <v>7151</v>
      </c>
      <c r="I3832" s="346" t="s">
        <v>7151</v>
      </c>
      <c r="J3832" s="316"/>
    </row>
    <row r="3833" spans="1:10" s="333" customFormat="1" ht="24" x14ac:dyDescent="0.25">
      <c r="A3833" s="317" t="s">
        <v>7190</v>
      </c>
      <c r="B3833" s="322" t="s">
        <v>6999</v>
      </c>
      <c r="C3833" s="322" t="s">
        <v>1025</v>
      </c>
      <c r="D3833" s="322" t="s">
        <v>6998</v>
      </c>
      <c r="E3833" s="412">
        <v>20000</v>
      </c>
      <c r="F3833" s="317" t="s">
        <v>7189</v>
      </c>
      <c r="G3833" s="316"/>
      <c r="H3833" s="346" t="s">
        <v>6881</v>
      </c>
      <c r="I3833" s="346" t="s">
        <v>6881</v>
      </c>
      <c r="J3833" s="316"/>
    </row>
    <row r="3834" spans="1:10" s="333" customFormat="1" ht="24" x14ac:dyDescent="0.25">
      <c r="A3834" s="317" t="s">
        <v>7188</v>
      </c>
      <c r="B3834" s="322" t="s">
        <v>6999</v>
      </c>
      <c r="C3834" s="322" t="s">
        <v>1025</v>
      </c>
      <c r="D3834" s="322" t="s">
        <v>6998</v>
      </c>
      <c r="E3834" s="412">
        <v>20000</v>
      </c>
      <c r="F3834" s="317" t="s">
        <v>7187</v>
      </c>
      <c r="G3834" s="316"/>
      <c r="H3834" s="346" t="s">
        <v>6838</v>
      </c>
      <c r="I3834" s="346" t="s">
        <v>6838</v>
      </c>
      <c r="J3834" s="316"/>
    </row>
    <row r="3835" spans="1:10" s="333" customFormat="1" ht="24" x14ac:dyDescent="0.25">
      <c r="A3835" s="317" t="s">
        <v>7186</v>
      </c>
      <c r="B3835" s="322" t="s">
        <v>6999</v>
      </c>
      <c r="C3835" s="322" t="s">
        <v>1025</v>
      </c>
      <c r="D3835" s="322" t="s">
        <v>6998</v>
      </c>
      <c r="E3835" s="412">
        <v>20000</v>
      </c>
      <c r="F3835" s="317" t="s">
        <v>7185</v>
      </c>
      <c r="G3835" s="316"/>
      <c r="H3835" s="346" t="s">
        <v>6838</v>
      </c>
      <c r="I3835" s="346" t="s">
        <v>6838</v>
      </c>
      <c r="J3835" s="316"/>
    </row>
    <row r="3836" spans="1:10" s="333" customFormat="1" ht="24" x14ac:dyDescent="0.25">
      <c r="A3836" s="317" t="s">
        <v>7184</v>
      </c>
      <c r="B3836" s="322" t="s">
        <v>6999</v>
      </c>
      <c r="C3836" s="322" t="s">
        <v>1025</v>
      </c>
      <c r="D3836" s="322" t="s">
        <v>6998</v>
      </c>
      <c r="E3836" s="412">
        <v>20000</v>
      </c>
      <c r="F3836" s="317" t="s">
        <v>7183</v>
      </c>
      <c r="G3836" s="316"/>
      <c r="H3836" s="346" t="s">
        <v>6838</v>
      </c>
      <c r="I3836" s="346" t="s">
        <v>6838</v>
      </c>
      <c r="J3836" s="316"/>
    </row>
    <row r="3837" spans="1:10" s="333" customFormat="1" ht="24" x14ac:dyDescent="0.25">
      <c r="A3837" s="317" t="s">
        <v>7182</v>
      </c>
      <c r="B3837" s="322" t="s">
        <v>6999</v>
      </c>
      <c r="C3837" s="322" t="s">
        <v>1025</v>
      </c>
      <c r="D3837" s="322" t="s">
        <v>6998</v>
      </c>
      <c r="E3837" s="412">
        <v>20000</v>
      </c>
      <c r="F3837" s="317" t="s">
        <v>7181</v>
      </c>
      <c r="G3837" s="316"/>
      <c r="H3837" s="346" t="s">
        <v>6838</v>
      </c>
      <c r="I3837" s="346" t="s">
        <v>6838</v>
      </c>
      <c r="J3837" s="316"/>
    </row>
    <row r="3838" spans="1:10" s="333" customFormat="1" ht="24" x14ac:dyDescent="0.25">
      <c r="A3838" s="317" t="s">
        <v>7180</v>
      </c>
      <c r="B3838" s="322" t="s">
        <v>6999</v>
      </c>
      <c r="C3838" s="322" t="s">
        <v>1025</v>
      </c>
      <c r="D3838" s="322" t="s">
        <v>6998</v>
      </c>
      <c r="E3838" s="412">
        <v>20000</v>
      </c>
      <c r="F3838" s="317" t="s">
        <v>7179</v>
      </c>
      <c r="G3838" s="316"/>
      <c r="H3838" s="346" t="s">
        <v>7178</v>
      </c>
      <c r="I3838" s="346" t="s">
        <v>7178</v>
      </c>
      <c r="J3838" s="316"/>
    </row>
    <row r="3839" spans="1:10" s="333" customFormat="1" ht="24" x14ac:dyDescent="0.25">
      <c r="A3839" s="317" t="s">
        <v>7177</v>
      </c>
      <c r="B3839" s="322" t="s">
        <v>6999</v>
      </c>
      <c r="C3839" s="322" t="s">
        <v>1025</v>
      </c>
      <c r="D3839" s="322" t="s">
        <v>6998</v>
      </c>
      <c r="E3839" s="412">
        <v>19466.669999999998</v>
      </c>
      <c r="F3839" s="317" t="s">
        <v>7176</v>
      </c>
      <c r="G3839" s="316"/>
      <c r="H3839" s="346" t="s">
        <v>6832</v>
      </c>
      <c r="I3839" s="346" t="s">
        <v>6832</v>
      </c>
      <c r="J3839" s="316"/>
    </row>
    <row r="3840" spans="1:10" s="333" customFormat="1" ht="24" x14ac:dyDescent="0.25">
      <c r="A3840" s="317" t="s">
        <v>7175</v>
      </c>
      <c r="B3840" s="322" t="s">
        <v>6999</v>
      </c>
      <c r="C3840" s="322" t="s">
        <v>1025</v>
      </c>
      <c r="D3840" s="322" t="s">
        <v>6998</v>
      </c>
      <c r="E3840" s="412">
        <v>19440</v>
      </c>
      <c r="F3840" s="317" t="s">
        <v>7174</v>
      </c>
      <c r="G3840" s="316"/>
      <c r="H3840" s="346" t="s">
        <v>6695</v>
      </c>
      <c r="I3840" s="346" t="s">
        <v>6695</v>
      </c>
      <c r="J3840" s="316"/>
    </row>
    <row r="3841" spans="1:10" s="333" customFormat="1" ht="24" x14ac:dyDescent="0.25">
      <c r="A3841" s="317" t="s">
        <v>7173</v>
      </c>
      <c r="B3841" s="322" t="s">
        <v>6999</v>
      </c>
      <c r="C3841" s="322" t="s">
        <v>1025</v>
      </c>
      <c r="D3841" s="322" t="s">
        <v>6998</v>
      </c>
      <c r="E3841" s="412">
        <v>19067</v>
      </c>
      <c r="F3841" s="317" t="s">
        <v>7172</v>
      </c>
      <c r="G3841" s="316"/>
      <c r="H3841" s="346" t="s">
        <v>7037</v>
      </c>
      <c r="I3841" s="346" t="s">
        <v>7037</v>
      </c>
      <c r="J3841" s="316"/>
    </row>
    <row r="3842" spans="1:10" s="333" customFormat="1" ht="24" x14ac:dyDescent="0.25">
      <c r="A3842" s="317" t="s">
        <v>7171</v>
      </c>
      <c r="B3842" s="322" t="s">
        <v>6999</v>
      </c>
      <c r="C3842" s="322" t="s">
        <v>1025</v>
      </c>
      <c r="D3842" s="322" t="s">
        <v>6998</v>
      </c>
      <c r="E3842" s="412">
        <v>18290</v>
      </c>
      <c r="F3842" s="317" t="s">
        <v>7170</v>
      </c>
      <c r="G3842" s="316"/>
      <c r="H3842" s="346" t="s">
        <v>7020</v>
      </c>
      <c r="I3842" s="346" t="s">
        <v>7020</v>
      </c>
      <c r="J3842" s="316"/>
    </row>
    <row r="3843" spans="1:10" s="333" customFormat="1" ht="24" x14ac:dyDescent="0.25">
      <c r="A3843" s="317" t="s">
        <v>7169</v>
      </c>
      <c r="B3843" s="322" t="s">
        <v>6999</v>
      </c>
      <c r="C3843" s="322" t="s">
        <v>1025</v>
      </c>
      <c r="D3843" s="322" t="s">
        <v>6998</v>
      </c>
      <c r="E3843" s="412">
        <v>18000</v>
      </c>
      <c r="F3843" s="317" t="s">
        <v>7168</v>
      </c>
      <c r="G3843" s="316"/>
      <c r="H3843" s="346" t="s">
        <v>7157</v>
      </c>
      <c r="I3843" s="346" t="s">
        <v>7157</v>
      </c>
      <c r="J3843" s="316"/>
    </row>
    <row r="3844" spans="1:10" s="333" customFormat="1" ht="24" x14ac:dyDescent="0.25">
      <c r="A3844" s="317" t="s">
        <v>7167</v>
      </c>
      <c r="B3844" s="322" t="s">
        <v>6999</v>
      </c>
      <c r="C3844" s="322" t="s">
        <v>1025</v>
      </c>
      <c r="D3844" s="322" t="s">
        <v>6998</v>
      </c>
      <c r="E3844" s="412">
        <v>18000</v>
      </c>
      <c r="F3844" s="317" t="s">
        <v>7166</v>
      </c>
      <c r="G3844" s="316"/>
      <c r="H3844" s="346" t="s">
        <v>7157</v>
      </c>
      <c r="I3844" s="346" t="s">
        <v>7157</v>
      </c>
      <c r="J3844" s="316"/>
    </row>
    <row r="3845" spans="1:10" s="333" customFormat="1" ht="24" x14ac:dyDescent="0.25">
      <c r="A3845" s="317" t="s">
        <v>7165</v>
      </c>
      <c r="B3845" s="322" t="s">
        <v>6999</v>
      </c>
      <c r="C3845" s="322" t="s">
        <v>1025</v>
      </c>
      <c r="D3845" s="322" t="s">
        <v>6998</v>
      </c>
      <c r="E3845" s="412">
        <v>18000</v>
      </c>
      <c r="F3845" s="317" t="s">
        <v>7164</v>
      </c>
      <c r="G3845" s="316"/>
      <c r="H3845" s="346" t="s">
        <v>7157</v>
      </c>
      <c r="I3845" s="346" t="s">
        <v>7157</v>
      </c>
      <c r="J3845" s="316"/>
    </row>
    <row r="3846" spans="1:10" s="333" customFormat="1" ht="24" x14ac:dyDescent="0.25">
      <c r="A3846" s="317" t="s">
        <v>7163</v>
      </c>
      <c r="B3846" s="322" t="s">
        <v>6999</v>
      </c>
      <c r="C3846" s="322" t="s">
        <v>1025</v>
      </c>
      <c r="D3846" s="322" t="s">
        <v>6998</v>
      </c>
      <c r="E3846" s="412">
        <v>18000</v>
      </c>
      <c r="F3846" s="317" t="s">
        <v>7162</v>
      </c>
      <c r="G3846" s="316"/>
      <c r="H3846" s="346" t="s">
        <v>7157</v>
      </c>
      <c r="I3846" s="346" t="s">
        <v>7157</v>
      </c>
      <c r="J3846" s="316"/>
    </row>
    <row r="3847" spans="1:10" s="333" customFormat="1" ht="24" x14ac:dyDescent="0.25">
      <c r="A3847" s="317" t="s">
        <v>7161</v>
      </c>
      <c r="B3847" s="322" t="s">
        <v>6999</v>
      </c>
      <c r="C3847" s="322" t="s">
        <v>1025</v>
      </c>
      <c r="D3847" s="322" t="s">
        <v>6998</v>
      </c>
      <c r="E3847" s="412">
        <v>18000</v>
      </c>
      <c r="F3847" s="317" t="s">
        <v>7160</v>
      </c>
      <c r="G3847" s="316"/>
      <c r="H3847" s="346" t="s">
        <v>7157</v>
      </c>
      <c r="I3847" s="346" t="s">
        <v>7157</v>
      </c>
      <c r="J3847" s="316"/>
    </row>
    <row r="3848" spans="1:10" s="333" customFormat="1" ht="24" x14ac:dyDescent="0.25">
      <c r="A3848" s="317" t="s">
        <v>7159</v>
      </c>
      <c r="B3848" s="322" t="s">
        <v>6999</v>
      </c>
      <c r="C3848" s="322" t="s">
        <v>1025</v>
      </c>
      <c r="D3848" s="322" t="s">
        <v>6998</v>
      </c>
      <c r="E3848" s="412">
        <v>18000</v>
      </c>
      <c r="F3848" s="317" t="s">
        <v>7158</v>
      </c>
      <c r="G3848" s="316"/>
      <c r="H3848" s="346" t="s">
        <v>7157</v>
      </c>
      <c r="I3848" s="346" t="s">
        <v>7157</v>
      </c>
      <c r="J3848" s="316"/>
    </row>
    <row r="3849" spans="1:10" s="333" customFormat="1" ht="24" x14ac:dyDescent="0.25">
      <c r="A3849" s="317" t="s">
        <v>7150</v>
      </c>
      <c r="B3849" s="322" t="s">
        <v>6999</v>
      </c>
      <c r="C3849" s="322" t="s">
        <v>1025</v>
      </c>
      <c r="D3849" s="322" t="s">
        <v>6998</v>
      </c>
      <c r="E3849" s="412">
        <v>18000</v>
      </c>
      <c r="F3849" s="317" t="s">
        <v>7156</v>
      </c>
      <c r="G3849" s="316"/>
      <c r="H3849" s="346" t="s">
        <v>7151</v>
      </c>
      <c r="I3849" s="346" t="s">
        <v>7151</v>
      </c>
      <c r="J3849" s="316"/>
    </row>
    <row r="3850" spans="1:10" s="333" customFormat="1" ht="24" x14ac:dyDescent="0.25">
      <c r="A3850" s="317" t="s">
        <v>7155</v>
      </c>
      <c r="B3850" s="322" t="s">
        <v>6999</v>
      </c>
      <c r="C3850" s="322" t="s">
        <v>1025</v>
      </c>
      <c r="D3850" s="322" t="s">
        <v>6998</v>
      </c>
      <c r="E3850" s="412">
        <v>18000</v>
      </c>
      <c r="F3850" s="317" t="s">
        <v>7154</v>
      </c>
      <c r="G3850" s="316"/>
      <c r="H3850" s="346" t="s">
        <v>7151</v>
      </c>
      <c r="I3850" s="346" t="s">
        <v>7151</v>
      </c>
      <c r="J3850" s="316"/>
    </row>
    <row r="3851" spans="1:10" s="333" customFormat="1" ht="24" x14ac:dyDescent="0.25">
      <c r="A3851" s="317" t="s">
        <v>7153</v>
      </c>
      <c r="B3851" s="322" t="s">
        <v>6999</v>
      </c>
      <c r="C3851" s="322" t="s">
        <v>1025</v>
      </c>
      <c r="D3851" s="322" t="s">
        <v>6998</v>
      </c>
      <c r="E3851" s="412">
        <v>18000</v>
      </c>
      <c r="F3851" s="317" t="s">
        <v>7152</v>
      </c>
      <c r="G3851" s="316"/>
      <c r="H3851" s="346" t="s">
        <v>7151</v>
      </c>
      <c r="I3851" s="346" t="s">
        <v>7151</v>
      </c>
      <c r="J3851" s="316"/>
    </row>
    <row r="3852" spans="1:10" s="333" customFormat="1" ht="24" x14ac:dyDescent="0.25">
      <c r="A3852" s="317" t="s">
        <v>7150</v>
      </c>
      <c r="B3852" s="322" t="s">
        <v>6999</v>
      </c>
      <c r="C3852" s="322" t="s">
        <v>1025</v>
      </c>
      <c r="D3852" s="322" t="s">
        <v>6998</v>
      </c>
      <c r="E3852" s="412">
        <v>18000</v>
      </c>
      <c r="F3852" s="317" t="s">
        <v>7149</v>
      </c>
      <c r="G3852" s="316"/>
      <c r="H3852" s="346" t="s">
        <v>7148</v>
      </c>
      <c r="I3852" s="346" t="s">
        <v>7148</v>
      </c>
      <c r="J3852" s="316"/>
    </row>
    <row r="3853" spans="1:10" s="333" customFormat="1" ht="24" x14ac:dyDescent="0.25">
      <c r="A3853" s="317" t="s">
        <v>7147</v>
      </c>
      <c r="B3853" s="322" t="s">
        <v>6999</v>
      </c>
      <c r="C3853" s="322" t="s">
        <v>1025</v>
      </c>
      <c r="D3853" s="322" t="s">
        <v>6998</v>
      </c>
      <c r="E3853" s="412">
        <v>18000</v>
      </c>
      <c r="F3853" s="317" t="s">
        <v>7146</v>
      </c>
      <c r="G3853" s="316"/>
      <c r="H3853" s="346" t="s">
        <v>7025</v>
      </c>
      <c r="I3853" s="346" t="s">
        <v>7025</v>
      </c>
      <c r="J3853" s="316"/>
    </row>
    <row r="3854" spans="1:10" s="333" customFormat="1" ht="24" x14ac:dyDescent="0.25">
      <c r="A3854" s="317" t="s">
        <v>7145</v>
      </c>
      <c r="B3854" s="322" t="s">
        <v>7123</v>
      </c>
      <c r="C3854" s="322" t="s">
        <v>1025</v>
      </c>
      <c r="D3854" s="322">
        <v>1</v>
      </c>
      <c r="E3854" s="412">
        <v>456294.2</v>
      </c>
      <c r="F3854" s="317" t="s">
        <v>7144</v>
      </c>
      <c r="G3854" s="316"/>
      <c r="H3854" s="346" t="s">
        <v>7003</v>
      </c>
      <c r="I3854" s="346" t="s">
        <v>7003</v>
      </c>
      <c r="J3854" s="316"/>
    </row>
    <row r="3855" spans="1:10" s="333" customFormat="1" ht="24" x14ac:dyDescent="0.25">
      <c r="A3855" s="317" t="s">
        <v>7143</v>
      </c>
      <c r="B3855" s="322" t="s">
        <v>1653</v>
      </c>
      <c r="C3855" s="322" t="s">
        <v>1025</v>
      </c>
      <c r="D3855" s="322">
        <v>1</v>
      </c>
      <c r="E3855" s="412">
        <v>106750</v>
      </c>
      <c r="F3855" s="317" t="s">
        <v>7142</v>
      </c>
      <c r="G3855" s="316"/>
      <c r="H3855" s="346" t="s">
        <v>5891</v>
      </c>
      <c r="I3855" s="346" t="s">
        <v>5891</v>
      </c>
      <c r="J3855" s="316"/>
    </row>
    <row r="3856" spans="1:10" s="333" customFormat="1" ht="24" x14ac:dyDescent="0.25">
      <c r="A3856" s="317" t="s">
        <v>7141</v>
      </c>
      <c r="B3856" s="322" t="s">
        <v>1079</v>
      </c>
      <c r="C3856" s="322" t="s">
        <v>1025</v>
      </c>
      <c r="D3856" s="322">
        <v>5</v>
      </c>
      <c r="E3856" s="412">
        <v>99000</v>
      </c>
      <c r="F3856" s="317" t="s">
        <v>7140</v>
      </c>
      <c r="G3856" s="316"/>
      <c r="H3856" s="346" t="s">
        <v>7139</v>
      </c>
      <c r="I3856" s="346" t="s">
        <v>7139</v>
      </c>
      <c r="J3856" s="316"/>
    </row>
    <row r="3857" spans="1:10" s="333" customFormat="1" ht="24" x14ac:dyDescent="0.25">
      <c r="A3857" s="317" t="s">
        <v>7138</v>
      </c>
      <c r="B3857" s="322" t="s">
        <v>1079</v>
      </c>
      <c r="C3857" s="322" t="s">
        <v>1025</v>
      </c>
      <c r="D3857" s="322">
        <v>4</v>
      </c>
      <c r="E3857" s="412">
        <v>88900</v>
      </c>
      <c r="F3857" s="317" t="s">
        <v>7137</v>
      </c>
      <c r="G3857" s="316"/>
      <c r="H3857" s="346" t="s">
        <v>7136</v>
      </c>
      <c r="I3857" s="346" t="s">
        <v>7136</v>
      </c>
      <c r="J3857" s="316"/>
    </row>
    <row r="3858" spans="1:10" s="333" customFormat="1" ht="24" x14ac:dyDescent="0.25">
      <c r="A3858" s="317" t="s">
        <v>7045</v>
      </c>
      <c r="B3858" s="322" t="s">
        <v>1079</v>
      </c>
      <c r="C3858" s="322" t="s">
        <v>1025</v>
      </c>
      <c r="D3858" s="322">
        <v>9</v>
      </c>
      <c r="E3858" s="412">
        <v>80500</v>
      </c>
      <c r="F3858" s="317" t="s">
        <v>7131</v>
      </c>
      <c r="G3858" s="316"/>
      <c r="H3858" s="346" t="s">
        <v>7130</v>
      </c>
      <c r="I3858" s="346" t="s">
        <v>7130</v>
      </c>
      <c r="J3858" s="316"/>
    </row>
    <row r="3859" spans="1:10" s="333" customFormat="1" ht="24" x14ac:dyDescent="0.25">
      <c r="A3859" s="317" t="s">
        <v>7135</v>
      </c>
      <c r="B3859" s="322" t="s">
        <v>1079</v>
      </c>
      <c r="C3859" s="322" t="s">
        <v>1025</v>
      </c>
      <c r="D3859" s="322">
        <v>8</v>
      </c>
      <c r="E3859" s="412">
        <v>75000</v>
      </c>
      <c r="F3859" s="317" t="s">
        <v>7071</v>
      </c>
      <c r="G3859" s="316"/>
      <c r="H3859" s="346" t="s">
        <v>7134</v>
      </c>
      <c r="I3859" s="346" t="s">
        <v>7134</v>
      </c>
      <c r="J3859" s="316"/>
    </row>
    <row r="3860" spans="1:10" s="333" customFormat="1" ht="24" x14ac:dyDescent="0.25">
      <c r="A3860" s="317" t="s">
        <v>7133</v>
      </c>
      <c r="B3860" s="322" t="s">
        <v>1079</v>
      </c>
      <c r="C3860" s="322" t="s">
        <v>1025</v>
      </c>
      <c r="D3860" s="322">
        <v>6</v>
      </c>
      <c r="E3860" s="412">
        <v>71689</v>
      </c>
      <c r="F3860" s="317" t="s">
        <v>7011</v>
      </c>
      <c r="G3860" s="316"/>
      <c r="H3860" s="346" t="s">
        <v>7132</v>
      </c>
      <c r="I3860" s="346" t="s">
        <v>7132</v>
      </c>
      <c r="J3860" s="316"/>
    </row>
    <row r="3861" spans="1:10" s="333" customFormat="1" ht="24" x14ac:dyDescent="0.25">
      <c r="A3861" s="317" t="s">
        <v>7080</v>
      </c>
      <c r="B3861" s="322" t="s">
        <v>1079</v>
      </c>
      <c r="C3861" s="322" t="s">
        <v>1025</v>
      </c>
      <c r="D3861" s="322">
        <v>10</v>
      </c>
      <c r="E3861" s="412">
        <v>71000</v>
      </c>
      <c r="F3861" s="317" t="s">
        <v>7131</v>
      </c>
      <c r="G3861" s="316"/>
      <c r="H3861" s="346" t="s">
        <v>7130</v>
      </c>
      <c r="I3861" s="346" t="s">
        <v>7130</v>
      </c>
      <c r="J3861" s="316"/>
    </row>
    <row r="3862" spans="1:10" s="333" customFormat="1" x14ac:dyDescent="0.25">
      <c r="A3862" s="317" t="s">
        <v>7129</v>
      </c>
      <c r="B3862" s="322" t="s">
        <v>1653</v>
      </c>
      <c r="C3862" s="322" t="s">
        <v>1025</v>
      </c>
      <c r="D3862" s="322">
        <v>3</v>
      </c>
      <c r="E3862" s="412">
        <v>67500</v>
      </c>
      <c r="F3862" s="317" t="s">
        <v>7128</v>
      </c>
      <c r="G3862" s="316"/>
      <c r="H3862" s="346" t="s">
        <v>5833</v>
      </c>
      <c r="I3862" s="346" t="s">
        <v>5833</v>
      </c>
      <c r="J3862" s="316"/>
    </row>
    <row r="3863" spans="1:10" s="333" customFormat="1" ht="24" x14ac:dyDescent="0.25">
      <c r="A3863" s="317" t="s">
        <v>7127</v>
      </c>
      <c r="B3863" s="322" t="s">
        <v>7126</v>
      </c>
      <c r="C3863" s="322" t="s">
        <v>1025</v>
      </c>
      <c r="D3863" s="322">
        <v>1</v>
      </c>
      <c r="E3863" s="412">
        <v>65310</v>
      </c>
      <c r="F3863" s="317" t="s">
        <v>7051</v>
      </c>
      <c r="G3863" s="316"/>
      <c r="H3863" s="346" t="s">
        <v>5891</v>
      </c>
      <c r="I3863" s="346" t="s">
        <v>5891</v>
      </c>
      <c r="J3863" s="316"/>
    </row>
    <row r="3864" spans="1:10" s="333" customFormat="1" ht="24" x14ac:dyDescent="0.25">
      <c r="A3864" s="317" t="s">
        <v>7125</v>
      </c>
      <c r="B3864" s="322" t="s">
        <v>1079</v>
      </c>
      <c r="C3864" s="322" t="s">
        <v>1025</v>
      </c>
      <c r="D3864" s="322">
        <v>7</v>
      </c>
      <c r="E3864" s="412">
        <v>62712.4</v>
      </c>
      <c r="F3864" s="317" t="s">
        <v>7071</v>
      </c>
      <c r="G3864" s="316"/>
      <c r="H3864" s="346" t="s">
        <v>7108</v>
      </c>
      <c r="I3864" s="346" t="s">
        <v>7108</v>
      </c>
      <c r="J3864" s="316"/>
    </row>
    <row r="3865" spans="1:10" s="333" customFormat="1" ht="24" x14ac:dyDescent="0.25">
      <c r="A3865" s="317" t="s">
        <v>7124</v>
      </c>
      <c r="B3865" s="322" t="s">
        <v>7123</v>
      </c>
      <c r="C3865" s="322" t="s">
        <v>1025</v>
      </c>
      <c r="D3865" s="322">
        <v>1</v>
      </c>
      <c r="E3865" s="412">
        <v>45617.02</v>
      </c>
      <c r="F3865" s="317" t="s">
        <v>7122</v>
      </c>
      <c r="G3865" s="316"/>
      <c r="H3865" s="346" t="s">
        <v>7063</v>
      </c>
      <c r="I3865" s="346" t="s">
        <v>7063</v>
      </c>
      <c r="J3865" s="316"/>
    </row>
    <row r="3866" spans="1:10" s="333" customFormat="1" ht="24" x14ac:dyDescent="0.25">
      <c r="A3866" s="317" t="s">
        <v>7121</v>
      </c>
      <c r="B3866" s="322" t="s">
        <v>6999</v>
      </c>
      <c r="C3866" s="322" t="s">
        <v>1025</v>
      </c>
      <c r="D3866" s="322" t="s">
        <v>6998</v>
      </c>
      <c r="E3866" s="412">
        <v>41388.85</v>
      </c>
      <c r="F3866" s="317" t="s">
        <v>7046</v>
      </c>
      <c r="G3866" s="316"/>
      <c r="H3866" s="346" t="s">
        <v>5867</v>
      </c>
      <c r="I3866" s="346" t="s">
        <v>5867</v>
      </c>
      <c r="J3866" s="316"/>
    </row>
    <row r="3867" spans="1:10" s="333" customFormat="1" ht="24" x14ac:dyDescent="0.25">
      <c r="A3867" s="317" t="s">
        <v>7120</v>
      </c>
      <c r="B3867" s="322" t="s">
        <v>6999</v>
      </c>
      <c r="C3867" s="322" t="s">
        <v>1025</v>
      </c>
      <c r="D3867" s="322" t="s">
        <v>6998</v>
      </c>
      <c r="E3867" s="412">
        <v>40920</v>
      </c>
      <c r="F3867" s="317" t="s">
        <v>7042</v>
      </c>
      <c r="G3867" s="316"/>
      <c r="H3867" s="346" t="s">
        <v>7119</v>
      </c>
      <c r="I3867" s="346" t="s">
        <v>7119</v>
      </c>
      <c r="J3867" s="316"/>
    </row>
    <row r="3868" spans="1:10" s="333" customFormat="1" ht="24" x14ac:dyDescent="0.25">
      <c r="A3868" s="317" t="s">
        <v>7118</v>
      </c>
      <c r="B3868" s="322" t="s">
        <v>6999</v>
      </c>
      <c r="C3868" s="322" t="s">
        <v>1025</v>
      </c>
      <c r="D3868" s="322" t="s">
        <v>6998</v>
      </c>
      <c r="E3868" s="412">
        <v>36625</v>
      </c>
      <c r="F3868" s="317" t="s">
        <v>7049</v>
      </c>
      <c r="G3868" s="316"/>
      <c r="H3868" s="346" t="s">
        <v>6428</v>
      </c>
      <c r="I3868" s="346" t="s">
        <v>6428</v>
      </c>
      <c r="J3868" s="316"/>
    </row>
    <row r="3869" spans="1:10" s="333" customFormat="1" ht="24" x14ac:dyDescent="0.25">
      <c r="A3869" s="317" t="s">
        <v>7117</v>
      </c>
      <c r="B3869" s="322" t="s">
        <v>6999</v>
      </c>
      <c r="C3869" s="322" t="s">
        <v>1025</v>
      </c>
      <c r="D3869" s="322" t="s">
        <v>6998</v>
      </c>
      <c r="E3869" s="412">
        <v>36600</v>
      </c>
      <c r="F3869" s="317" t="s">
        <v>7116</v>
      </c>
      <c r="G3869" s="316"/>
      <c r="H3869" s="346" t="s">
        <v>7115</v>
      </c>
      <c r="I3869" s="346" t="s">
        <v>7115</v>
      </c>
      <c r="J3869" s="316"/>
    </row>
    <row r="3870" spans="1:10" s="333" customFormat="1" ht="24" x14ac:dyDescent="0.25">
      <c r="A3870" s="317" t="s">
        <v>7114</v>
      </c>
      <c r="B3870" s="322" t="s">
        <v>6999</v>
      </c>
      <c r="C3870" s="322" t="s">
        <v>1025</v>
      </c>
      <c r="D3870" s="322" t="s">
        <v>6998</v>
      </c>
      <c r="E3870" s="412">
        <v>36440</v>
      </c>
      <c r="F3870" s="317" t="s">
        <v>7038</v>
      </c>
      <c r="G3870" s="316"/>
      <c r="H3870" s="346" t="s">
        <v>7113</v>
      </c>
      <c r="I3870" s="346" t="s">
        <v>7113</v>
      </c>
      <c r="J3870" s="316"/>
    </row>
    <row r="3871" spans="1:10" s="333" customFormat="1" ht="24" x14ac:dyDescent="0.25">
      <c r="A3871" s="317" t="s">
        <v>7112</v>
      </c>
      <c r="B3871" s="322" t="s">
        <v>6999</v>
      </c>
      <c r="C3871" s="322" t="s">
        <v>1025</v>
      </c>
      <c r="D3871" s="322" t="s">
        <v>6998</v>
      </c>
      <c r="E3871" s="412">
        <v>35899.39</v>
      </c>
      <c r="F3871" s="317" t="s">
        <v>7111</v>
      </c>
      <c r="G3871" s="316"/>
      <c r="H3871" s="346" t="s">
        <v>7037</v>
      </c>
      <c r="I3871" s="346" t="s">
        <v>7037</v>
      </c>
      <c r="J3871" s="316"/>
    </row>
    <row r="3872" spans="1:10" s="333" customFormat="1" ht="24" x14ac:dyDescent="0.25">
      <c r="A3872" s="317" t="s">
        <v>7110</v>
      </c>
      <c r="B3872" s="322" t="s">
        <v>6999</v>
      </c>
      <c r="C3872" s="322" t="s">
        <v>1025</v>
      </c>
      <c r="D3872" s="322" t="s">
        <v>6998</v>
      </c>
      <c r="E3872" s="412">
        <v>35380</v>
      </c>
      <c r="F3872" s="317" t="s">
        <v>7046</v>
      </c>
      <c r="G3872" s="316"/>
      <c r="H3872" s="346" t="s">
        <v>7081</v>
      </c>
      <c r="I3872" s="346" t="s">
        <v>7081</v>
      </c>
      <c r="J3872" s="316"/>
    </row>
    <row r="3873" spans="1:10" s="333" customFormat="1" ht="24" x14ac:dyDescent="0.25">
      <c r="A3873" s="317" t="s">
        <v>7109</v>
      </c>
      <c r="B3873" s="322" t="s">
        <v>6999</v>
      </c>
      <c r="C3873" s="322" t="s">
        <v>1025</v>
      </c>
      <c r="D3873" s="322" t="s">
        <v>6998</v>
      </c>
      <c r="E3873" s="412">
        <v>34281</v>
      </c>
      <c r="F3873" s="317" t="s">
        <v>7044</v>
      </c>
      <c r="G3873" s="316"/>
      <c r="H3873" s="346" t="s">
        <v>7108</v>
      </c>
      <c r="I3873" s="346" t="s">
        <v>7108</v>
      </c>
      <c r="J3873" s="316"/>
    </row>
    <row r="3874" spans="1:10" s="333" customFormat="1" ht="24" x14ac:dyDescent="0.25">
      <c r="A3874" s="317" t="s">
        <v>7107</v>
      </c>
      <c r="B3874" s="322" t="s">
        <v>6999</v>
      </c>
      <c r="C3874" s="322" t="s">
        <v>1025</v>
      </c>
      <c r="D3874" s="322" t="s">
        <v>6998</v>
      </c>
      <c r="E3874" s="412">
        <v>33755</v>
      </c>
      <c r="F3874" s="317" t="s">
        <v>7046</v>
      </c>
      <c r="G3874" s="316"/>
      <c r="H3874" s="346" t="s">
        <v>7013</v>
      </c>
      <c r="I3874" s="346" t="s">
        <v>7013</v>
      </c>
      <c r="J3874" s="316"/>
    </row>
    <row r="3875" spans="1:10" s="333" customFormat="1" x14ac:dyDescent="0.25">
      <c r="A3875" s="317" t="s">
        <v>7106</v>
      </c>
      <c r="B3875" s="322" t="s">
        <v>6999</v>
      </c>
      <c r="C3875" s="322" t="s">
        <v>1025</v>
      </c>
      <c r="D3875" s="322" t="s">
        <v>6998</v>
      </c>
      <c r="E3875" s="412">
        <v>33300</v>
      </c>
      <c r="F3875" s="317" t="s">
        <v>7007</v>
      </c>
      <c r="G3875" s="316"/>
      <c r="H3875" s="346" t="s">
        <v>7105</v>
      </c>
      <c r="I3875" s="346" t="s">
        <v>7105</v>
      </c>
      <c r="J3875" s="316"/>
    </row>
    <row r="3876" spans="1:10" s="333" customFormat="1" ht="24" x14ac:dyDescent="0.25">
      <c r="A3876" s="317" t="s">
        <v>7104</v>
      </c>
      <c r="B3876" s="322" t="s">
        <v>6999</v>
      </c>
      <c r="C3876" s="322" t="s">
        <v>1025</v>
      </c>
      <c r="D3876" s="322" t="s">
        <v>6998</v>
      </c>
      <c r="E3876" s="412">
        <v>33130</v>
      </c>
      <c r="F3876" s="317" t="s">
        <v>7103</v>
      </c>
      <c r="G3876" s="316"/>
      <c r="H3876" s="346" t="s">
        <v>6832</v>
      </c>
      <c r="I3876" s="346" t="s">
        <v>6832</v>
      </c>
      <c r="J3876" s="316"/>
    </row>
    <row r="3877" spans="1:10" s="333" customFormat="1" ht="24" x14ac:dyDescent="0.25">
      <c r="A3877" s="317" t="s">
        <v>7102</v>
      </c>
      <c r="B3877" s="322" t="s">
        <v>6999</v>
      </c>
      <c r="C3877" s="322" t="s">
        <v>1025</v>
      </c>
      <c r="D3877" s="322" t="s">
        <v>6998</v>
      </c>
      <c r="E3877" s="412">
        <v>33000</v>
      </c>
      <c r="F3877" s="317" t="s">
        <v>7095</v>
      </c>
      <c r="G3877" s="316"/>
      <c r="H3877" s="346" t="s">
        <v>7048</v>
      </c>
      <c r="I3877" s="346" t="s">
        <v>7048</v>
      </c>
      <c r="J3877" s="316"/>
    </row>
    <row r="3878" spans="1:10" s="333" customFormat="1" ht="24" x14ac:dyDescent="0.25">
      <c r="A3878" s="317" t="s">
        <v>7101</v>
      </c>
      <c r="B3878" s="322" t="s">
        <v>6999</v>
      </c>
      <c r="C3878" s="322" t="s">
        <v>1025</v>
      </c>
      <c r="D3878" s="322" t="s">
        <v>6998</v>
      </c>
      <c r="E3878" s="412">
        <v>32850</v>
      </c>
      <c r="F3878" s="317" t="s">
        <v>7044</v>
      </c>
      <c r="G3878" s="316"/>
      <c r="H3878" s="346" t="s">
        <v>5877</v>
      </c>
      <c r="I3878" s="346" t="s">
        <v>5877</v>
      </c>
      <c r="J3878" s="316"/>
    </row>
    <row r="3879" spans="1:10" s="333" customFormat="1" ht="24" x14ac:dyDescent="0.25">
      <c r="A3879" s="317" t="s">
        <v>7100</v>
      </c>
      <c r="B3879" s="322" t="s">
        <v>6999</v>
      </c>
      <c r="C3879" s="322" t="s">
        <v>1025</v>
      </c>
      <c r="D3879" s="322" t="s">
        <v>6998</v>
      </c>
      <c r="E3879" s="412">
        <v>31500</v>
      </c>
      <c r="F3879" s="317" t="s">
        <v>7099</v>
      </c>
      <c r="G3879" s="316"/>
      <c r="H3879" s="346" t="s">
        <v>7098</v>
      </c>
      <c r="I3879" s="346" t="s">
        <v>7098</v>
      </c>
      <c r="J3879" s="316"/>
    </row>
    <row r="3880" spans="1:10" s="333" customFormat="1" ht="24" x14ac:dyDescent="0.25">
      <c r="A3880" s="317" t="s">
        <v>7097</v>
      </c>
      <c r="B3880" s="322" t="s">
        <v>6999</v>
      </c>
      <c r="C3880" s="322" t="s">
        <v>1025</v>
      </c>
      <c r="D3880" s="322" t="s">
        <v>6998</v>
      </c>
      <c r="E3880" s="412">
        <v>31381</v>
      </c>
      <c r="F3880" s="317" t="s">
        <v>7051</v>
      </c>
      <c r="G3880" s="316"/>
      <c r="H3880" s="346" t="s">
        <v>5989</v>
      </c>
      <c r="I3880" s="346" t="s">
        <v>5989</v>
      </c>
      <c r="J3880" s="316"/>
    </row>
    <row r="3881" spans="1:10" s="333" customFormat="1" ht="24" x14ac:dyDescent="0.25">
      <c r="A3881" s="317" t="s">
        <v>7096</v>
      </c>
      <c r="B3881" s="322" t="s">
        <v>6999</v>
      </c>
      <c r="C3881" s="322" t="s">
        <v>1025</v>
      </c>
      <c r="D3881" s="322" t="s">
        <v>6998</v>
      </c>
      <c r="E3881" s="412">
        <v>31160</v>
      </c>
      <c r="F3881" s="317" t="s">
        <v>7095</v>
      </c>
      <c r="G3881" s="316"/>
      <c r="H3881" s="346" t="s">
        <v>6750</v>
      </c>
      <c r="I3881" s="346" t="s">
        <v>6750</v>
      </c>
      <c r="J3881" s="316"/>
    </row>
    <row r="3882" spans="1:10" s="333" customFormat="1" ht="24" x14ac:dyDescent="0.25">
      <c r="A3882" s="317" t="s">
        <v>7094</v>
      </c>
      <c r="B3882" s="322" t="s">
        <v>6999</v>
      </c>
      <c r="C3882" s="322" t="s">
        <v>1025</v>
      </c>
      <c r="D3882" s="322" t="s">
        <v>6998</v>
      </c>
      <c r="E3882" s="412">
        <v>29909</v>
      </c>
      <c r="F3882" s="317" t="s">
        <v>7093</v>
      </c>
      <c r="G3882" s="316"/>
      <c r="H3882" s="346" t="s">
        <v>7092</v>
      </c>
      <c r="I3882" s="346" t="s">
        <v>7092</v>
      </c>
      <c r="J3882" s="316"/>
    </row>
    <row r="3883" spans="1:10" s="333" customFormat="1" ht="24" x14ac:dyDescent="0.25">
      <c r="A3883" s="317" t="s">
        <v>7091</v>
      </c>
      <c r="B3883" s="322" t="s">
        <v>6999</v>
      </c>
      <c r="C3883" s="322" t="s">
        <v>1025</v>
      </c>
      <c r="D3883" s="322" t="s">
        <v>6998</v>
      </c>
      <c r="E3883" s="412">
        <v>29810</v>
      </c>
      <c r="F3883" s="317" t="s">
        <v>7090</v>
      </c>
      <c r="G3883" s="316"/>
      <c r="H3883" s="346" t="s">
        <v>7089</v>
      </c>
      <c r="I3883" s="346" t="s">
        <v>7089</v>
      </c>
      <c r="J3883" s="316"/>
    </row>
    <row r="3884" spans="1:10" s="333" customFormat="1" ht="24" x14ac:dyDescent="0.25">
      <c r="A3884" s="317" t="s">
        <v>7088</v>
      </c>
      <c r="B3884" s="322" t="s">
        <v>6999</v>
      </c>
      <c r="C3884" s="322" t="s">
        <v>1025</v>
      </c>
      <c r="D3884" s="322" t="s">
        <v>6998</v>
      </c>
      <c r="E3884" s="412">
        <v>29800</v>
      </c>
      <c r="F3884" s="317" t="s">
        <v>7087</v>
      </c>
      <c r="G3884" s="316"/>
      <c r="H3884" s="346" t="s">
        <v>7086</v>
      </c>
      <c r="I3884" s="346" t="s">
        <v>7086</v>
      </c>
      <c r="J3884" s="316"/>
    </row>
    <row r="3885" spans="1:10" s="333" customFormat="1" ht="24" x14ac:dyDescent="0.25">
      <c r="A3885" s="317" t="s">
        <v>7085</v>
      </c>
      <c r="B3885" s="322" t="s">
        <v>6999</v>
      </c>
      <c r="C3885" s="322" t="s">
        <v>1025</v>
      </c>
      <c r="D3885" s="322" t="s">
        <v>6998</v>
      </c>
      <c r="E3885" s="412">
        <v>29441.5</v>
      </c>
      <c r="F3885" s="317" t="s">
        <v>7084</v>
      </c>
      <c r="G3885" s="316"/>
      <c r="H3885" s="346" t="s">
        <v>6795</v>
      </c>
      <c r="I3885" s="346" t="s">
        <v>6795</v>
      </c>
      <c r="J3885" s="316"/>
    </row>
    <row r="3886" spans="1:10" s="333" customFormat="1" ht="24" x14ac:dyDescent="0.25">
      <c r="A3886" s="317" t="s">
        <v>7083</v>
      </c>
      <c r="B3886" s="322" t="s">
        <v>6999</v>
      </c>
      <c r="C3886" s="322" t="s">
        <v>1025</v>
      </c>
      <c r="D3886" s="322" t="s">
        <v>6998</v>
      </c>
      <c r="E3886" s="412">
        <v>29376</v>
      </c>
      <c r="F3886" s="317" t="s">
        <v>7082</v>
      </c>
      <c r="G3886" s="316"/>
      <c r="H3886" s="346" t="s">
        <v>7081</v>
      </c>
      <c r="I3886" s="346" t="s">
        <v>7081</v>
      </c>
      <c r="J3886" s="316"/>
    </row>
    <row r="3887" spans="1:10" s="333" customFormat="1" ht="24" x14ac:dyDescent="0.25">
      <c r="A3887" s="317" t="s">
        <v>7080</v>
      </c>
      <c r="B3887" s="322" t="s">
        <v>6999</v>
      </c>
      <c r="C3887" s="322" t="s">
        <v>1025</v>
      </c>
      <c r="D3887" s="322" t="s">
        <v>6998</v>
      </c>
      <c r="E3887" s="412">
        <v>29040</v>
      </c>
      <c r="F3887" s="317" t="s">
        <v>6997</v>
      </c>
      <c r="G3887" s="316"/>
      <c r="H3887" s="346" t="s">
        <v>6131</v>
      </c>
      <c r="I3887" s="346" t="s">
        <v>6131</v>
      </c>
      <c r="J3887" s="316"/>
    </row>
    <row r="3888" spans="1:10" s="333" customFormat="1" ht="24" x14ac:dyDescent="0.25">
      <c r="A3888" s="317" t="s">
        <v>7079</v>
      </c>
      <c r="B3888" s="322" t="s">
        <v>6999</v>
      </c>
      <c r="C3888" s="322" t="s">
        <v>1025</v>
      </c>
      <c r="D3888" s="322" t="s">
        <v>6998</v>
      </c>
      <c r="E3888" s="412">
        <v>29025</v>
      </c>
      <c r="F3888" s="317" t="s">
        <v>7078</v>
      </c>
      <c r="G3888" s="316"/>
      <c r="H3888" s="346" t="s">
        <v>6881</v>
      </c>
      <c r="I3888" s="346" t="s">
        <v>6881</v>
      </c>
      <c r="J3888" s="316"/>
    </row>
    <row r="3889" spans="1:10" s="333" customFormat="1" ht="24" x14ac:dyDescent="0.25">
      <c r="A3889" s="317" t="s">
        <v>7077</v>
      </c>
      <c r="B3889" s="322" t="s">
        <v>6999</v>
      </c>
      <c r="C3889" s="322" t="s">
        <v>1025</v>
      </c>
      <c r="D3889" s="322" t="s">
        <v>6998</v>
      </c>
      <c r="E3889" s="412">
        <v>27669</v>
      </c>
      <c r="F3889" s="317" t="s">
        <v>7032</v>
      </c>
      <c r="G3889" s="316"/>
      <c r="H3889" s="346" t="s">
        <v>5958</v>
      </c>
      <c r="I3889" s="346" t="s">
        <v>5958</v>
      </c>
      <c r="J3889" s="316"/>
    </row>
    <row r="3890" spans="1:10" s="333" customFormat="1" ht="24" x14ac:dyDescent="0.25">
      <c r="A3890" s="317" t="s">
        <v>7076</v>
      </c>
      <c r="B3890" s="322" t="s">
        <v>6999</v>
      </c>
      <c r="C3890" s="322" t="s">
        <v>1025</v>
      </c>
      <c r="D3890" s="322" t="s">
        <v>6998</v>
      </c>
      <c r="E3890" s="412">
        <v>27553.599999999999</v>
      </c>
      <c r="F3890" s="317" t="s">
        <v>7001</v>
      </c>
      <c r="G3890" s="316"/>
      <c r="H3890" s="346" t="s">
        <v>5908</v>
      </c>
      <c r="I3890" s="346" t="s">
        <v>5908</v>
      </c>
      <c r="J3890" s="316"/>
    </row>
    <row r="3891" spans="1:10" s="333" customFormat="1" ht="24" x14ac:dyDescent="0.25">
      <c r="A3891" s="317" t="s">
        <v>7075</v>
      </c>
      <c r="B3891" s="322" t="s">
        <v>6999</v>
      </c>
      <c r="C3891" s="322" t="s">
        <v>1025</v>
      </c>
      <c r="D3891" s="322" t="s">
        <v>6998</v>
      </c>
      <c r="E3891" s="412">
        <v>26799</v>
      </c>
      <c r="F3891" s="317" t="s">
        <v>7051</v>
      </c>
      <c r="G3891" s="316"/>
      <c r="H3891" s="346" t="s">
        <v>7074</v>
      </c>
      <c r="I3891" s="346" t="s">
        <v>7074</v>
      </c>
      <c r="J3891" s="316"/>
    </row>
    <row r="3892" spans="1:10" s="333" customFormat="1" ht="24" x14ac:dyDescent="0.25">
      <c r="A3892" s="317" t="s">
        <v>7073</v>
      </c>
      <c r="B3892" s="322" t="s">
        <v>6999</v>
      </c>
      <c r="C3892" s="322" t="s">
        <v>1025</v>
      </c>
      <c r="D3892" s="322" t="s">
        <v>6998</v>
      </c>
      <c r="E3892" s="412">
        <v>26500</v>
      </c>
      <c r="F3892" s="317" t="s">
        <v>7032</v>
      </c>
      <c r="G3892" s="316"/>
      <c r="H3892" s="346" t="s">
        <v>6182</v>
      </c>
      <c r="I3892" s="346" t="s">
        <v>6182</v>
      </c>
      <c r="J3892" s="316"/>
    </row>
    <row r="3893" spans="1:10" s="333" customFormat="1" ht="24" x14ac:dyDescent="0.25">
      <c r="A3893" s="317" t="s">
        <v>7036</v>
      </c>
      <c r="B3893" s="322" t="s">
        <v>6999</v>
      </c>
      <c r="C3893" s="322" t="s">
        <v>1025</v>
      </c>
      <c r="D3893" s="322" t="s">
        <v>6998</v>
      </c>
      <c r="E3893" s="412">
        <v>25196</v>
      </c>
      <c r="F3893" s="317" t="s">
        <v>7026</v>
      </c>
      <c r="G3893" s="316"/>
      <c r="H3893" s="346" t="s">
        <v>7034</v>
      </c>
      <c r="I3893" s="346" t="s">
        <v>7034</v>
      </c>
      <c r="J3893" s="316"/>
    </row>
    <row r="3894" spans="1:10" s="333" customFormat="1" ht="24" x14ac:dyDescent="0.25">
      <c r="A3894" s="317" t="s">
        <v>7072</v>
      </c>
      <c r="B3894" s="322" t="s">
        <v>6999</v>
      </c>
      <c r="C3894" s="322" t="s">
        <v>1025</v>
      </c>
      <c r="D3894" s="322" t="s">
        <v>6998</v>
      </c>
      <c r="E3894" s="412">
        <v>25000</v>
      </c>
      <c r="F3894" s="317" t="s">
        <v>7071</v>
      </c>
      <c r="G3894" s="316"/>
      <c r="H3894" s="346" t="s">
        <v>7070</v>
      </c>
      <c r="I3894" s="346" t="s">
        <v>7070</v>
      </c>
      <c r="J3894" s="316"/>
    </row>
    <row r="3895" spans="1:10" s="333" customFormat="1" ht="24" x14ac:dyDescent="0.25">
      <c r="A3895" s="317" t="s">
        <v>7069</v>
      </c>
      <c r="B3895" s="322" t="s">
        <v>6999</v>
      </c>
      <c r="C3895" s="322" t="s">
        <v>1025</v>
      </c>
      <c r="D3895" s="322" t="s">
        <v>6998</v>
      </c>
      <c r="E3895" s="412">
        <v>24834.75</v>
      </c>
      <c r="F3895" s="317" t="s">
        <v>7068</v>
      </c>
      <c r="G3895" s="316"/>
      <c r="H3895" s="346" t="s">
        <v>7067</v>
      </c>
      <c r="I3895" s="346" t="s">
        <v>7067</v>
      </c>
      <c r="J3895" s="316"/>
    </row>
    <row r="3896" spans="1:10" s="333" customFormat="1" ht="24" x14ac:dyDescent="0.25">
      <c r="A3896" s="317" t="s">
        <v>7066</v>
      </c>
      <c r="B3896" s="322" t="s">
        <v>6999</v>
      </c>
      <c r="C3896" s="322" t="s">
        <v>1025</v>
      </c>
      <c r="D3896" s="322" t="s">
        <v>6998</v>
      </c>
      <c r="E3896" s="412">
        <v>24700</v>
      </c>
      <c r="F3896" s="317" t="s">
        <v>7065</v>
      </c>
      <c r="G3896" s="316"/>
      <c r="H3896" s="346" t="s">
        <v>6218</v>
      </c>
      <c r="I3896" s="346" t="s">
        <v>6218</v>
      </c>
      <c r="J3896" s="316"/>
    </row>
    <row r="3897" spans="1:10" s="333" customFormat="1" ht="24" x14ac:dyDescent="0.25">
      <c r="A3897" s="317" t="s">
        <v>7064</v>
      </c>
      <c r="B3897" s="322" t="s">
        <v>6999</v>
      </c>
      <c r="C3897" s="322" t="s">
        <v>1025</v>
      </c>
      <c r="D3897" s="322" t="s">
        <v>6998</v>
      </c>
      <c r="E3897" s="412">
        <v>24537</v>
      </c>
      <c r="F3897" s="317" t="s">
        <v>7051</v>
      </c>
      <c r="G3897" s="316"/>
      <c r="H3897" s="346" t="s">
        <v>7063</v>
      </c>
      <c r="I3897" s="346" t="s">
        <v>7063</v>
      </c>
      <c r="J3897" s="316"/>
    </row>
    <row r="3898" spans="1:10" s="333" customFormat="1" ht="24" x14ac:dyDescent="0.25">
      <c r="A3898" s="317" t="s">
        <v>7062</v>
      </c>
      <c r="B3898" s="322" t="s">
        <v>6999</v>
      </c>
      <c r="C3898" s="322" t="s">
        <v>1025</v>
      </c>
      <c r="D3898" s="322" t="s">
        <v>6998</v>
      </c>
      <c r="E3898" s="412">
        <v>24350</v>
      </c>
      <c r="F3898" s="317" t="s">
        <v>7051</v>
      </c>
      <c r="G3898" s="316"/>
      <c r="H3898" s="346" t="s">
        <v>7025</v>
      </c>
      <c r="I3898" s="346" t="s">
        <v>7025</v>
      </c>
      <c r="J3898" s="316"/>
    </row>
    <row r="3899" spans="1:10" s="333" customFormat="1" ht="24" x14ac:dyDescent="0.25">
      <c r="A3899" s="317" t="s">
        <v>7061</v>
      </c>
      <c r="B3899" s="322" t="s">
        <v>6999</v>
      </c>
      <c r="C3899" s="322" t="s">
        <v>1025</v>
      </c>
      <c r="D3899" s="322" t="s">
        <v>6998</v>
      </c>
      <c r="E3899" s="412">
        <v>24317.439999999999</v>
      </c>
      <c r="F3899" s="317" t="s">
        <v>7060</v>
      </c>
      <c r="G3899" s="316"/>
      <c r="H3899" s="346" t="s">
        <v>7059</v>
      </c>
      <c r="I3899" s="346" t="s">
        <v>7059</v>
      </c>
      <c r="J3899" s="316"/>
    </row>
    <row r="3900" spans="1:10" s="333" customFormat="1" ht="24" x14ac:dyDescent="0.25">
      <c r="A3900" s="317" t="s">
        <v>7058</v>
      </c>
      <c r="B3900" s="322" t="s">
        <v>6999</v>
      </c>
      <c r="C3900" s="322" t="s">
        <v>1025</v>
      </c>
      <c r="D3900" s="322" t="s">
        <v>6998</v>
      </c>
      <c r="E3900" s="412">
        <v>23930</v>
      </c>
      <c r="F3900" s="317" t="s">
        <v>7011</v>
      </c>
      <c r="G3900" s="316"/>
      <c r="H3900" s="346" t="s">
        <v>6709</v>
      </c>
      <c r="I3900" s="346" t="s">
        <v>6709</v>
      </c>
      <c r="J3900" s="316"/>
    </row>
    <row r="3901" spans="1:10" s="333" customFormat="1" ht="24" x14ac:dyDescent="0.25">
      <c r="A3901" s="317" t="s">
        <v>7057</v>
      </c>
      <c r="B3901" s="322" t="s">
        <v>6999</v>
      </c>
      <c r="C3901" s="322" t="s">
        <v>1025</v>
      </c>
      <c r="D3901" s="322" t="s">
        <v>6998</v>
      </c>
      <c r="E3901" s="412">
        <v>23848</v>
      </c>
      <c r="F3901" s="317" t="s">
        <v>7056</v>
      </c>
      <c r="G3901" s="316"/>
      <c r="H3901" s="346" t="s">
        <v>7034</v>
      </c>
      <c r="I3901" s="346" t="s">
        <v>7034</v>
      </c>
      <c r="J3901" s="316"/>
    </row>
    <row r="3902" spans="1:10" s="333" customFormat="1" ht="24" x14ac:dyDescent="0.25">
      <c r="A3902" s="317" t="s">
        <v>7055</v>
      </c>
      <c r="B3902" s="322" t="s">
        <v>6999</v>
      </c>
      <c r="C3902" s="322" t="s">
        <v>1025</v>
      </c>
      <c r="D3902" s="322" t="s">
        <v>6998</v>
      </c>
      <c r="E3902" s="412">
        <v>23409</v>
      </c>
      <c r="F3902" s="317" t="s">
        <v>7054</v>
      </c>
      <c r="G3902" s="316"/>
      <c r="H3902" s="346" t="s">
        <v>7053</v>
      </c>
      <c r="I3902" s="346" t="s">
        <v>7053</v>
      </c>
      <c r="J3902" s="316"/>
    </row>
    <row r="3903" spans="1:10" s="333" customFormat="1" ht="24" x14ac:dyDescent="0.25">
      <c r="A3903" s="317" t="s">
        <v>7052</v>
      </c>
      <c r="B3903" s="322" t="s">
        <v>6999</v>
      </c>
      <c r="C3903" s="322" t="s">
        <v>1025</v>
      </c>
      <c r="D3903" s="322" t="s">
        <v>6998</v>
      </c>
      <c r="E3903" s="412">
        <v>22807.5</v>
      </c>
      <c r="F3903" s="317" t="s">
        <v>7051</v>
      </c>
      <c r="G3903" s="316"/>
      <c r="H3903" s="346" t="s">
        <v>6795</v>
      </c>
      <c r="I3903" s="346" t="s">
        <v>6795</v>
      </c>
      <c r="J3903" s="316"/>
    </row>
    <row r="3904" spans="1:10" s="333" customFormat="1" ht="24" x14ac:dyDescent="0.25">
      <c r="A3904" s="317" t="s">
        <v>7050</v>
      </c>
      <c r="B3904" s="322" t="s">
        <v>6999</v>
      </c>
      <c r="C3904" s="322" t="s">
        <v>1025</v>
      </c>
      <c r="D3904" s="322" t="s">
        <v>6998</v>
      </c>
      <c r="E3904" s="412">
        <v>22803</v>
      </c>
      <c r="F3904" s="317" t="s">
        <v>7049</v>
      </c>
      <c r="G3904" s="316"/>
      <c r="H3904" s="346" t="s">
        <v>7048</v>
      </c>
      <c r="I3904" s="346" t="s">
        <v>7048</v>
      </c>
      <c r="J3904" s="316"/>
    </row>
    <row r="3905" spans="1:10" s="333" customFormat="1" ht="24" x14ac:dyDescent="0.25">
      <c r="A3905" s="317" t="s">
        <v>7047</v>
      </c>
      <c r="B3905" s="322" t="s">
        <v>6999</v>
      </c>
      <c r="C3905" s="322" t="s">
        <v>1025</v>
      </c>
      <c r="D3905" s="322" t="s">
        <v>6998</v>
      </c>
      <c r="E3905" s="412">
        <v>22270</v>
      </c>
      <c r="F3905" s="317" t="s">
        <v>7046</v>
      </c>
      <c r="G3905" s="316"/>
      <c r="H3905" s="346" t="s">
        <v>6131</v>
      </c>
      <c r="I3905" s="346" t="s">
        <v>6131</v>
      </c>
      <c r="J3905" s="316"/>
    </row>
    <row r="3906" spans="1:10" s="333" customFormat="1" ht="24" x14ac:dyDescent="0.25">
      <c r="A3906" s="317" t="s">
        <v>7045</v>
      </c>
      <c r="B3906" s="322" t="s">
        <v>6999</v>
      </c>
      <c r="C3906" s="322" t="s">
        <v>1025</v>
      </c>
      <c r="D3906" s="322" t="s">
        <v>6998</v>
      </c>
      <c r="E3906" s="412">
        <v>21489</v>
      </c>
      <c r="F3906" s="317" t="s">
        <v>7044</v>
      </c>
      <c r="G3906" s="316"/>
      <c r="H3906" s="346" t="s">
        <v>5874</v>
      </c>
      <c r="I3906" s="346" t="s">
        <v>5874</v>
      </c>
      <c r="J3906" s="316"/>
    </row>
    <row r="3907" spans="1:10" s="333" customFormat="1" x14ac:dyDescent="0.25">
      <c r="A3907" s="317" t="s">
        <v>7043</v>
      </c>
      <c r="B3907" s="322" t="s">
        <v>6999</v>
      </c>
      <c r="C3907" s="322" t="s">
        <v>1025</v>
      </c>
      <c r="D3907" s="322" t="s">
        <v>6998</v>
      </c>
      <c r="E3907" s="412">
        <v>21190</v>
      </c>
      <c r="F3907" s="317" t="s">
        <v>7042</v>
      </c>
      <c r="G3907" s="316"/>
      <c r="H3907" s="346" t="s">
        <v>5824</v>
      </c>
      <c r="I3907" s="346" t="s">
        <v>5824</v>
      </c>
      <c r="J3907" s="316"/>
    </row>
    <row r="3908" spans="1:10" s="333" customFormat="1" x14ac:dyDescent="0.25">
      <c r="A3908" s="317" t="s">
        <v>7041</v>
      </c>
      <c r="B3908" s="322" t="s">
        <v>6999</v>
      </c>
      <c r="C3908" s="322" t="s">
        <v>1025</v>
      </c>
      <c r="D3908" s="322" t="s">
        <v>6998</v>
      </c>
      <c r="E3908" s="412">
        <v>21080</v>
      </c>
      <c r="F3908" s="317" t="s">
        <v>7001</v>
      </c>
      <c r="G3908" s="316"/>
      <c r="H3908" s="346" t="s">
        <v>7040</v>
      </c>
      <c r="I3908" s="346" t="s">
        <v>7040</v>
      </c>
      <c r="J3908" s="316"/>
    </row>
    <row r="3909" spans="1:10" s="333" customFormat="1" ht="24" x14ac:dyDescent="0.25">
      <c r="A3909" s="317" t="s">
        <v>7039</v>
      </c>
      <c r="B3909" s="322" t="s">
        <v>6999</v>
      </c>
      <c r="C3909" s="322" t="s">
        <v>1025</v>
      </c>
      <c r="D3909" s="322" t="s">
        <v>6998</v>
      </c>
      <c r="E3909" s="412">
        <v>20920</v>
      </c>
      <c r="F3909" s="317" t="s">
        <v>7038</v>
      </c>
      <c r="G3909" s="316"/>
      <c r="H3909" s="346" t="s">
        <v>7037</v>
      </c>
      <c r="I3909" s="346" t="s">
        <v>7037</v>
      </c>
      <c r="J3909" s="316"/>
    </row>
    <row r="3910" spans="1:10" s="333" customFormat="1" ht="24" x14ac:dyDescent="0.25">
      <c r="A3910" s="317" t="s">
        <v>7036</v>
      </c>
      <c r="B3910" s="322" t="s">
        <v>6999</v>
      </c>
      <c r="C3910" s="322" t="s">
        <v>1025</v>
      </c>
      <c r="D3910" s="322" t="s">
        <v>6998</v>
      </c>
      <c r="E3910" s="412">
        <v>20864</v>
      </c>
      <c r="F3910" s="317" t="s">
        <v>7035</v>
      </c>
      <c r="G3910" s="316"/>
      <c r="H3910" s="346" t="s">
        <v>7034</v>
      </c>
      <c r="I3910" s="346" t="s">
        <v>7034</v>
      </c>
      <c r="J3910" s="316"/>
    </row>
    <row r="3911" spans="1:10" s="333" customFormat="1" ht="24" x14ac:dyDescent="0.25">
      <c r="A3911" s="317" t="s">
        <v>7033</v>
      </c>
      <c r="B3911" s="322" t="s">
        <v>6999</v>
      </c>
      <c r="C3911" s="322" t="s">
        <v>1025</v>
      </c>
      <c r="D3911" s="322" t="s">
        <v>6998</v>
      </c>
      <c r="E3911" s="412">
        <v>20762</v>
      </c>
      <c r="F3911" s="317" t="s">
        <v>7032</v>
      </c>
      <c r="G3911" s="316"/>
      <c r="H3911" s="346" t="s">
        <v>6384</v>
      </c>
      <c r="I3911" s="346" t="s">
        <v>6384</v>
      </c>
      <c r="J3911" s="316"/>
    </row>
    <row r="3912" spans="1:10" s="333" customFormat="1" ht="24" x14ac:dyDescent="0.25">
      <c r="A3912" s="317" t="s">
        <v>7031</v>
      </c>
      <c r="B3912" s="322" t="s">
        <v>6999</v>
      </c>
      <c r="C3912" s="322" t="s">
        <v>1025</v>
      </c>
      <c r="D3912" s="322" t="s">
        <v>6998</v>
      </c>
      <c r="E3912" s="412">
        <v>20640</v>
      </c>
      <c r="F3912" s="317" t="s">
        <v>7030</v>
      </c>
      <c r="G3912" s="316"/>
      <c r="H3912" s="346" t="s">
        <v>7029</v>
      </c>
      <c r="I3912" s="346" t="s">
        <v>7029</v>
      </c>
      <c r="J3912" s="316"/>
    </row>
    <row r="3913" spans="1:10" s="333" customFormat="1" ht="24" x14ac:dyDescent="0.25">
      <c r="A3913" s="317" t="s">
        <v>7028</v>
      </c>
      <c r="B3913" s="322" t="s">
        <v>6999</v>
      </c>
      <c r="C3913" s="322" t="s">
        <v>1025</v>
      </c>
      <c r="D3913" s="322" t="s">
        <v>6998</v>
      </c>
      <c r="E3913" s="412">
        <v>20414</v>
      </c>
      <c r="F3913" s="317" t="s">
        <v>7016</v>
      </c>
      <c r="G3913" s="316"/>
      <c r="H3913" s="346" t="s">
        <v>5963</v>
      </c>
      <c r="I3913" s="346" t="s">
        <v>5963</v>
      </c>
      <c r="J3913" s="316"/>
    </row>
    <row r="3914" spans="1:10" s="333" customFormat="1" ht="24" x14ac:dyDescent="0.25">
      <c r="A3914" s="317" t="s">
        <v>7027</v>
      </c>
      <c r="B3914" s="322" t="s">
        <v>6999</v>
      </c>
      <c r="C3914" s="322" t="s">
        <v>1025</v>
      </c>
      <c r="D3914" s="322" t="s">
        <v>6998</v>
      </c>
      <c r="E3914" s="412">
        <v>20023.2</v>
      </c>
      <c r="F3914" s="317" t="s">
        <v>7026</v>
      </c>
      <c r="G3914" s="316"/>
      <c r="H3914" s="346" t="s">
        <v>7025</v>
      </c>
      <c r="I3914" s="346" t="s">
        <v>7025</v>
      </c>
      <c r="J3914" s="316"/>
    </row>
    <row r="3915" spans="1:10" s="333" customFormat="1" ht="24" x14ac:dyDescent="0.25">
      <c r="A3915" s="317" t="s">
        <v>7024</v>
      </c>
      <c r="B3915" s="322" t="s">
        <v>6999</v>
      </c>
      <c r="C3915" s="322" t="s">
        <v>1025</v>
      </c>
      <c r="D3915" s="322" t="s">
        <v>6998</v>
      </c>
      <c r="E3915" s="412">
        <v>19800</v>
      </c>
      <c r="F3915" s="317" t="s">
        <v>7023</v>
      </c>
      <c r="G3915" s="316"/>
      <c r="H3915" s="346" t="s">
        <v>7013</v>
      </c>
      <c r="I3915" s="346" t="s">
        <v>7013</v>
      </c>
      <c r="J3915" s="316"/>
    </row>
    <row r="3916" spans="1:10" s="333" customFormat="1" ht="24" x14ac:dyDescent="0.25">
      <c r="A3916" s="317" t="s">
        <v>7022</v>
      </c>
      <c r="B3916" s="322" t="s">
        <v>6999</v>
      </c>
      <c r="C3916" s="322" t="s">
        <v>1025</v>
      </c>
      <c r="D3916" s="322" t="s">
        <v>6998</v>
      </c>
      <c r="E3916" s="412">
        <v>19650</v>
      </c>
      <c r="F3916" s="317" t="s">
        <v>7021</v>
      </c>
      <c r="G3916" s="316"/>
      <c r="H3916" s="346" t="s">
        <v>7020</v>
      </c>
      <c r="I3916" s="346" t="s">
        <v>7020</v>
      </c>
      <c r="J3916" s="316"/>
    </row>
    <row r="3917" spans="1:10" s="333" customFormat="1" ht="24" x14ac:dyDescent="0.25">
      <c r="A3917" s="317" t="s">
        <v>7019</v>
      </c>
      <c r="B3917" s="322" t="s">
        <v>6999</v>
      </c>
      <c r="C3917" s="322" t="s">
        <v>1025</v>
      </c>
      <c r="D3917" s="322" t="s">
        <v>6998</v>
      </c>
      <c r="E3917" s="412">
        <v>19575</v>
      </c>
      <c r="F3917" s="317" t="s">
        <v>7007</v>
      </c>
      <c r="G3917" s="316"/>
      <c r="H3917" s="346" t="s">
        <v>7018</v>
      </c>
      <c r="I3917" s="346" t="s">
        <v>7018</v>
      </c>
      <c r="J3917" s="316"/>
    </row>
    <row r="3918" spans="1:10" s="333" customFormat="1" ht="24" x14ac:dyDescent="0.25">
      <c r="A3918" s="317" t="s">
        <v>7017</v>
      </c>
      <c r="B3918" s="322" t="s">
        <v>6999</v>
      </c>
      <c r="C3918" s="322" t="s">
        <v>1025</v>
      </c>
      <c r="D3918" s="322" t="s">
        <v>6998</v>
      </c>
      <c r="E3918" s="412">
        <v>19376</v>
      </c>
      <c r="F3918" s="317" t="s">
        <v>7016</v>
      </c>
      <c r="G3918" s="316"/>
      <c r="H3918" s="346" t="s">
        <v>5963</v>
      </c>
      <c r="I3918" s="346" t="s">
        <v>5963</v>
      </c>
      <c r="J3918" s="316"/>
    </row>
    <row r="3919" spans="1:10" s="333" customFormat="1" ht="24" x14ac:dyDescent="0.25">
      <c r="A3919" s="317" t="s">
        <v>7015</v>
      </c>
      <c r="B3919" s="322" t="s">
        <v>6999</v>
      </c>
      <c r="C3919" s="322" t="s">
        <v>1025</v>
      </c>
      <c r="D3919" s="322" t="s">
        <v>6998</v>
      </c>
      <c r="E3919" s="412">
        <v>18980</v>
      </c>
      <c r="F3919" s="317" t="s">
        <v>7014</v>
      </c>
      <c r="G3919" s="316"/>
      <c r="H3919" s="346" t="s">
        <v>7013</v>
      </c>
      <c r="I3919" s="346" t="s">
        <v>7013</v>
      </c>
      <c r="J3919" s="316"/>
    </row>
    <row r="3920" spans="1:10" s="333" customFormat="1" ht="24" x14ac:dyDescent="0.25">
      <c r="A3920" s="317" t="s">
        <v>7012</v>
      </c>
      <c r="B3920" s="322" t="s">
        <v>6999</v>
      </c>
      <c r="C3920" s="322" t="s">
        <v>1025</v>
      </c>
      <c r="D3920" s="322" t="s">
        <v>6998</v>
      </c>
      <c r="E3920" s="412">
        <v>18900</v>
      </c>
      <c r="F3920" s="317" t="s">
        <v>7011</v>
      </c>
      <c r="G3920" s="316"/>
      <c r="H3920" s="346" t="s">
        <v>6830</v>
      </c>
      <c r="I3920" s="346" t="s">
        <v>6830</v>
      </c>
      <c r="J3920" s="316"/>
    </row>
    <row r="3921" spans="1:10" s="333" customFormat="1" ht="24" x14ac:dyDescent="0.25">
      <c r="A3921" s="317" t="s">
        <v>7010</v>
      </c>
      <c r="B3921" s="322" t="s">
        <v>6999</v>
      </c>
      <c r="C3921" s="322" t="s">
        <v>1025</v>
      </c>
      <c r="D3921" s="322" t="s">
        <v>6998</v>
      </c>
      <c r="E3921" s="412">
        <v>18400</v>
      </c>
      <c r="F3921" s="317" t="s">
        <v>7001</v>
      </c>
      <c r="G3921" s="316"/>
      <c r="H3921" s="346" t="s">
        <v>7009</v>
      </c>
      <c r="I3921" s="346" t="s">
        <v>7009</v>
      </c>
      <c r="J3921" s="316"/>
    </row>
    <row r="3922" spans="1:10" s="333" customFormat="1" ht="24" x14ac:dyDescent="0.25">
      <c r="A3922" s="317" t="s">
        <v>7008</v>
      </c>
      <c r="B3922" s="322" t="s">
        <v>6999</v>
      </c>
      <c r="C3922" s="322" t="s">
        <v>1025</v>
      </c>
      <c r="D3922" s="322" t="s">
        <v>6998</v>
      </c>
      <c r="E3922" s="412">
        <v>18367.599999999999</v>
      </c>
      <c r="F3922" s="317" t="s">
        <v>7007</v>
      </c>
      <c r="G3922" s="316"/>
      <c r="H3922" s="346" t="s">
        <v>7006</v>
      </c>
      <c r="I3922" s="346" t="s">
        <v>7006</v>
      </c>
      <c r="J3922" s="316"/>
    </row>
    <row r="3923" spans="1:10" s="333" customFormat="1" ht="24" x14ac:dyDescent="0.25">
      <c r="A3923" s="317" t="s">
        <v>7005</v>
      </c>
      <c r="B3923" s="322" t="s">
        <v>6999</v>
      </c>
      <c r="C3923" s="322" t="s">
        <v>1025</v>
      </c>
      <c r="D3923" s="322" t="s">
        <v>6998</v>
      </c>
      <c r="E3923" s="412">
        <v>18295</v>
      </c>
      <c r="F3923" s="317" t="s">
        <v>7004</v>
      </c>
      <c r="G3923" s="316"/>
      <c r="H3923" s="346" t="s">
        <v>7003</v>
      </c>
      <c r="I3923" s="346" t="s">
        <v>7003</v>
      </c>
      <c r="J3923" s="316"/>
    </row>
    <row r="3924" spans="1:10" s="333" customFormat="1" ht="24" x14ac:dyDescent="0.25">
      <c r="A3924" s="317" t="s">
        <v>7002</v>
      </c>
      <c r="B3924" s="322" t="s">
        <v>6999</v>
      </c>
      <c r="C3924" s="322" t="s">
        <v>1025</v>
      </c>
      <c r="D3924" s="322" t="s">
        <v>6998</v>
      </c>
      <c r="E3924" s="412">
        <v>18188</v>
      </c>
      <c r="F3924" s="317" t="s">
        <v>7001</v>
      </c>
      <c r="G3924" s="316"/>
      <c r="H3924" s="346" t="s">
        <v>6384</v>
      </c>
      <c r="I3924" s="346" t="s">
        <v>6384</v>
      </c>
      <c r="J3924" s="316"/>
    </row>
    <row r="3925" spans="1:10" s="333" customFormat="1" ht="24" x14ac:dyDescent="0.25">
      <c r="A3925" s="317" t="s">
        <v>7000</v>
      </c>
      <c r="B3925" s="322" t="s">
        <v>6999</v>
      </c>
      <c r="C3925" s="322" t="s">
        <v>1025</v>
      </c>
      <c r="D3925" s="322" t="s">
        <v>6998</v>
      </c>
      <c r="E3925" s="412">
        <v>18172</v>
      </c>
      <c r="F3925" s="317" t="s">
        <v>6997</v>
      </c>
      <c r="G3925" s="316"/>
      <c r="H3925" s="346" t="s">
        <v>6131</v>
      </c>
      <c r="I3925" s="346" t="s">
        <v>6131</v>
      </c>
      <c r="J3925" s="316"/>
    </row>
    <row r="3926" spans="1:10" s="333" customFormat="1" ht="21.95" customHeight="1" x14ac:dyDescent="0.25">
      <c r="A3926" s="327" t="s">
        <v>6996</v>
      </c>
      <c r="B3926" s="326"/>
      <c r="C3926" s="326"/>
      <c r="D3926" s="326"/>
      <c r="E3926" s="422">
        <f>SUM(E3927:E3931)</f>
        <v>554575.51</v>
      </c>
      <c r="F3926" s="326"/>
      <c r="G3926" s="326"/>
      <c r="H3926" s="326"/>
      <c r="I3926" s="326"/>
      <c r="J3926" s="326"/>
    </row>
    <row r="3927" spans="1:10" s="333" customFormat="1" ht="24" x14ac:dyDescent="0.25">
      <c r="A3927" s="317" t="s">
        <v>6995</v>
      </c>
      <c r="B3927" s="317" t="s">
        <v>1079</v>
      </c>
      <c r="C3927" s="317" t="s">
        <v>6985</v>
      </c>
      <c r="D3927" s="317" t="s">
        <v>6994</v>
      </c>
      <c r="E3927" s="412">
        <v>71500</v>
      </c>
      <c r="F3927" s="317" t="s">
        <v>6993</v>
      </c>
      <c r="G3927" s="316" t="s">
        <v>2008</v>
      </c>
      <c r="H3927" s="345">
        <v>44606</v>
      </c>
      <c r="I3927" s="345">
        <v>44883</v>
      </c>
      <c r="J3927" s="316" t="s">
        <v>6992</v>
      </c>
    </row>
    <row r="3928" spans="1:10" s="333" customFormat="1" ht="24" x14ac:dyDescent="0.25">
      <c r="A3928" s="317" t="s">
        <v>6991</v>
      </c>
      <c r="B3928" s="317" t="s">
        <v>1653</v>
      </c>
      <c r="C3928" s="317" t="s">
        <v>6977</v>
      </c>
      <c r="D3928" s="317" t="s">
        <v>6990</v>
      </c>
      <c r="E3928" s="412">
        <v>59875.5</v>
      </c>
      <c r="F3928" s="317" t="s">
        <v>6989</v>
      </c>
      <c r="G3928" s="316" t="s">
        <v>2008</v>
      </c>
      <c r="H3928" s="345" t="s">
        <v>6988</v>
      </c>
      <c r="I3928" s="345">
        <v>44747</v>
      </c>
      <c r="J3928" s="316"/>
    </row>
    <row r="3929" spans="1:10" s="333" customFormat="1" ht="72" x14ac:dyDescent="0.25">
      <c r="A3929" s="317" t="s">
        <v>6987</v>
      </c>
      <c r="B3929" s="317" t="s">
        <v>6986</v>
      </c>
      <c r="C3929" s="317" t="s">
        <v>6985</v>
      </c>
      <c r="D3929" s="317" t="s">
        <v>6984</v>
      </c>
      <c r="E3929" s="412" t="s">
        <v>6983</v>
      </c>
      <c r="F3929" s="317" t="s">
        <v>6982</v>
      </c>
      <c r="G3929" s="316" t="s">
        <v>1385</v>
      </c>
      <c r="H3929" s="345">
        <v>44701</v>
      </c>
      <c r="I3929" s="345">
        <v>44926</v>
      </c>
      <c r="J3929" s="316"/>
    </row>
    <row r="3930" spans="1:10" s="333" customFormat="1" ht="24" x14ac:dyDescent="0.25">
      <c r="A3930" s="317" t="s">
        <v>6981</v>
      </c>
      <c r="B3930" s="317" t="s">
        <v>1079</v>
      </c>
      <c r="C3930" s="317" t="s">
        <v>6977</v>
      </c>
      <c r="D3930" s="317" t="s">
        <v>6980</v>
      </c>
      <c r="E3930" s="412">
        <v>211600</v>
      </c>
      <c r="F3930" s="317" t="s">
        <v>6979</v>
      </c>
      <c r="G3930" s="316" t="s">
        <v>2008</v>
      </c>
      <c r="H3930" s="345">
        <v>44711</v>
      </c>
      <c r="I3930" s="345">
        <v>44726</v>
      </c>
      <c r="J3930" s="316"/>
    </row>
    <row r="3931" spans="1:10" s="333" customFormat="1" ht="24" x14ac:dyDescent="0.25">
      <c r="A3931" s="317" t="s">
        <v>6978</v>
      </c>
      <c r="B3931" s="317" t="s">
        <v>1079</v>
      </c>
      <c r="C3931" s="317" t="s">
        <v>6977</v>
      </c>
      <c r="D3931" s="317" t="s">
        <v>6976</v>
      </c>
      <c r="E3931" s="412">
        <v>211600.01</v>
      </c>
      <c r="F3931" s="317" t="s">
        <v>6975</v>
      </c>
      <c r="G3931" s="316" t="s">
        <v>2008</v>
      </c>
      <c r="H3931" s="345">
        <v>44727</v>
      </c>
      <c r="I3931" s="345">
        <v>44741</v>
      </c>
      <c r="J3931" s="316"/>
    </row>
    <row r="3932" spans="1:10" s="333" customFormat="1" ht="21.95" customHeight="1" x14ac:dyDescent="0.25">
      <c r="A3932" s="327" t="s">
        <v>1583</v>
      </c>
      <c r="B3932" s="326"/>
      <c r="C3932" s="326"/>
      <c r="D3932" s="326"/>
      <c r="E3932" s="422">
        <f>SUM(E3933:E4514)</f>
        <v>15942276.830000002</v>
      </c>
      <c r="F3932" s="326"/>
      <c r="G3932" s="326"/>
      <c r="H3932" s="326"/>
      <c r="I3932" s="326"/>
      <c r="J3932" s="326"/>
    </row>
    <row r="3933" spans="1:10" s="333" customFormat="1" ht="60" x14ac:dyDescent="0.25">
      <c r="A3933" s="342" t="s">
        <v>1582</v>
      </c>
      <c r="B3933" s="322" t="s">
        <v>891</v>
      </c>
      <c r="C3933" s="322" t="s">
        <v>1116</v>
      </c>
      <c r="D3933" s="322">
        <v>1</v>
      </c>
      <c r="E3933" s="415">
        <v>130000</v>
      </c>
      <c r="F3933" s="438" t="s">
        <v>6760</v>
      </c>
      <c r="G3933" s="322" t="s">
        <v>1385</v>
      </c>
      <c r="H3933" s="439">
        <v>44630</v>
      </c>
      <c r="I3933" s="439">
        <v>44630</v>
      </c>
      <c r="J3933" s="322"/>
    </row>
    <row r="3934" spans="1:10" s="333" customFormat="1" ht="36" x14ac:dyDescent="0.25">
      <c r="A3934" s="342" t="s">
        <v>1581</v>
      </c>
      <c r="B3934" s="322" t="s">
        <v>891</v>
      </c>
      <c r="C3934" s="322" t="s">
        <v>1116</v>
      </c>
      <c r="D3934" s="322">
        <v>3</v>
      </c>
      <c r="E3934" s="415">
        <v>128000</v>
      </c>
      <c r="F3934" s="438" t="s">
        <v>5872</v>
      </c>
      <c r="G3934" s="322" t="s">
        <v>5954</v>
      </c>
      <c r="H3934" s="439">
        <v>44767.000011574077</v>
      </c>
      <c r="I3934" s="439">
        <v>44767.000011574077</v>
      </c>
      <c r="J3934" s="322"/>
    </row>
    <row r="3935" spans="1:10" s="333" customFormat="1" ht="36" x14ac:dyDescent="0.25">
      <c r="A3935" s="342" t="s">
        <v>1580</v>
      </c>
      <c r="B3935" s="322" t="s">
        <v>1543</v>
      </c>
      <c r="C3935" s="322" t="s">
        <v>1116</v>
      </c>
      <c r="D3935" s="322">
        <v>1</v>
      </c>
      <c r="E3935" s="415">
        <v>222258.24</v>
      </c>
      <c r="F3935" s="438" t="s">
        <v>6113</v>
      </c>
      <c r="G3935" s="322" t="s">
        <v>1385</v>
      </c>
      <c r="H3935" s="439">
        <v>44694.000023148146</v>
      </c>
      <c r="I3935" s="439">
        <v>44694.000023148146</v>
      </c>
      <c r="J3935" s="322"/>
    </row>
    <row r="3936" spans="1:10" s="333" customFormat="1" ht="36" x14ac:dyDescent="0.25">
      <c r="A3936" s="342" t="s">
        <v>1579</v>
      </c>
      <c r="B3936" s="322" t="s">
        <v>891</v>
      </c>
      <c r="C3936" s="322" t="s">
        <v>1116</v>
      </c>
      <c r="D3936" s="322">
        <v>4</v>
      </c>
      <c r="E3936" s="415">
        <v>49500</v>
      </c>
      <c r="F3936" s="438" t="s">
        <v>6974</v>
      </c>
      <c r="G3936" s="322" t="s">
        <v>5954</v>
      </c>
      <c r="H3936" s="439">
        <v>44777.000034722223</v>
      </c>
      <c r="I3936" s="439">
        <v>44777.000034722223</v>
      </c>
      <c r="J3936" s="322"/>
    </row>
    <row r="3937" spans="1:10" s="333" customFormat="1" ht="60" x14ac:dyDescent="0.25">
      <c r="A3937" s="342" t="s">
        <v>1578</v>
      </c>
      <c r="B3937" s="322" t="s">
        <v>891</v>
      </c>
      <c r="C3937" s="322" t="s">
        <v>1116</v>
      </c>
      <c r="D3937" s="322">
        <v>5</v>
      </c>
      <c r="E3937" s="415">
        <v>58500</v>
      </c>
      <c r="F3937" s="438" t="s">
        <v>6973</v>
      </c>
      <c r="G3937" s="322" t="s">
        <v>5954</v>
      </c>
      <c r="H3937" s="348" t="s">
        <v>6972</v>
      </c>
      <c r="I3937" s="348" t="s">
        <v>6972</v>
      </c>
      <c r="J3937" s="322"/>
    </row>
    <row r="3938" spans="1:10" s="333" customFormat="1" ht="60" x14ac:dyDescent="0.25">
      <c r="A3938" s="344" t="s">
        <v>1577</v>
      </c>
      <c r="B3938" s="322" t="s">
        <v>891</v>
      </c>
      <c r="C3938" s="322" t="s">
        <v>1116</v>
      </c>
      <c r="D3938" s="322">
        <v>6</v>
      </c>
      <c r="E3938" s="415">
        <v>69000</v>
      </c>
      <c r="F3938" s="438" t="s">
        <v>6971</v>
      </c>
      <c r="G3938" s="322" t="s">
        <v>1385</v>
      </c>
      <c r="H3938" s="439">
        <v>44782.000057870369</v>
      </c>
      <c r="I3938" s="439">
        <v>44782.000057870369</v>
      </c>
      <c r="J3938" s="322"/>
    </row>
    <row r="3939" spans="1:10" s="333" customFormat="1" ht="36" x14ac:dyDescent="0.25">
      <c r="A3939" s="344" t="s">
        <v>1576</v>
      </c>
      <c r="B3939" s="322" t="s">
        <v>891</v>
      </c>
      <c r="C3939" s="322" t="s">
        <v>1116</v>
      </c>
      <c r="D3939" s="322">
        <v>7</v>
      </c>
      <c r="E3939" s="415">
        <v>38900</v>
      </c>
      <c r="F3939" s="438" t="s">
        <v>6970</v>
      </c>
      <c r="G3939" s="322" t="s">
        <v>1385</v>
      </c>
      <c r="H3939" s="439">
        <v>44810.000069444446</v>
      </c>
      <c r="I3939" s="439">
        <v>44810.000069444446</v>
      </c>
      <c r="J3939" s="322"/>
    </row>
    <row r="3940" spans="1:10" s="333" customFormat="1" ht="72" x14ac:dyDescent="0.25">
      <c r="A3940" s="344" t="s">
        <v>1575</v>
      </c>
      <c r="B3940" s="322" t="s">
        <v>1543</v>
      </c>
      <c r="C3940" s="322" t="s">
        <v>1116</v>
      </c>
      <c r="D3940" s="322">
        <v>2</v>
      </c>
      <c r="E3940" s="415">
        <v>96000</v>
      </c>
      <c r="F3940" s="438" t="s">
        <v>5847</v>
      </c>
      <c r="G3940" s="322" t="s">
        <v>1385</v>
      </c>
      <c r="H3940" s="439">
        <v>44778.000081018516</v>
      </c>
      <c r="I3940" s="439">
        <v>44778.000081018516</v>
      </c>
      <c r="J3940" s="322"/>
    </row>
    <row r="3941" spans="1:10" s="333" customFormat="1" ht="48" x14ac:dyDescent="0.25">
      <c r="A3941" s="344" t="s">
        <v>1574</v>
      </c>
      <c r="B3941" s="322" t="s">
        <v>1573</v>
      </c>
      <c r="C3941" s="322" t="s">
        <v>1116</v>
      </c>
      <c r="D3941" s="322">
        <v>1</v>
      </c>
      <c r="E3941" s="415">
        <v>67500</v>
      </c>
      <c r="F3941" s="438" t="s">
        <v>5831</v>
      </c>
      <c r="G3941" s="322" t="s">
        <v>1385</v>
      </c>
      <c r="H3941" s="439">
        <v>44785.000092592592</v>
      </c>
      <c r="I3941" s="439">
        <v>44785.000092592592</v>
      </c>
      <c r="J3941" s="322"/>
    </row>
    <row r="3942" spans="1:10" s="333" customFormat="1" ht="36" x14ac:dyDescent="0.25">
      <c r="A3942" s="344" t="s">
        <v>1572</v>
      </c>
      <c r="B3942" s="322" t="s">
        <v>1543</v>
      </c>
      <c r="C3942" s="322" t="s">
        <v>1116</v>
      </c>
      <c r="D3942" s="322">
        <v>3</v>
      </c>
      <c r="E3942" s="415">
        <v>498596.64</v>
      </c>
      <c r="F3942" s="438" t="s">
        <v>6969</v>
      </c>
      <c r="G3942" s="322" t="s">
        <v>1385</v>
      </c>
      <c r="H3942" s="439">
        <v>44796.000104166669</v>
      </c>
      <c r="I3942" s="439">
        <v>44796.000104166669</v>
      </c>
      <c r="J3942" s="322"/>
    </row>
    <row r="3943" spans="1:10" s="333" customFormat="1" ht="24" x14ac:dyDescent="0.25">
      <c r="A3943" s="350" t="s">
        <v>6968</v>
      </c>
      <c r="B3943" s="440" t="s">
        <v>1725</v>
      </c>
      <c r="C3943" s="440" t="s">
        <v>1725</v>
      </c>
      <c r="D3943" s="322" t="s">
        <v>5822</v>
      </c>
      <c r="E3943" s="413">
        <v>22746</v>
      </c>
      <c r="F3943" s="348" t="s">
        <v>5956</v>
      </c>
      <c r="G3943" s="322" t="s">
        <v>5954</v>
      </c>
      <c r="H3943" s="348" t="s">
        <v>6967</v>
      </c>
      <c r="I3943" s="348" t="s">
        <v>6967</v>
      </c>
      <c r="J3943" s="322"/>
    </row>
    <row r="3944" spans="1:10" s="333" customFormat="1" ht="24" x14ac:dyDescent="0.25">
      <c r="A3944" s="350" t="s">
        <v>6966</v>
      </c>
      <c r="B3944" s="440" t="s">
        <v>1725</v>
      </c>
      <c r="C3944" s="440" t="s">
        <v>1725</v>
      </c>
      <c r="D3944" s="322" t="s">
        <v>5822</v>
      </c>
      <c r="E3944" s="413">
        <v>30000</v>
      </c>
      <c r="F3944" s="348" t="s">
        <v>6716</v>
      </c>
      <c r="G3944" s="322" t="s">
        <v>5954</v>
      </c>
      <c r="H3944" s="348" t="s">
        <v>6965</v>
      </c>
      <c r="I3944" s="348" t="s">
        <v>6965</v>
      </c>
      <c r="J3944" s="322"/>
    </row>
    <row r="3945" spans="1:10" s="333" customFormat="1" ht="24" x14ac:dyDescent="0.25">
      <c r="A3945" s="350" t="s">
        <v>6964</v>
      </c>
      <c r="B3945" s="440" t="s">
        <v>1725</v>
      </c>
      <c r="C3945" s="440" t="s">
        <v>1725</v>
      </c>
      <c r="D3945" s="322" t="s">
        <v>5822</v>
      </c>
      <c r="E3945" s="413">
        <v>25200</v>
      </c>
      <c r="F3945" s="348" t="s">
        <v>6824</v>
      </c>
      <c r="G3945" s="322" t="s">
        <v>5954</v>
      </c>
      <c r="H3945" s="348" t="s">
        <v>6956</v>
      </c>
      <c r="I3945" s="348" t="s">
        <v>6956</v>
      </c>
      <c r="J3945" s="322"/>
    </row>
    <row r="3946" spans="1:10" s="333" customFormat="1" ht="24" x14ac:dyDescent="0.25">
      <c r="A3946" s="350" t="s">
        <v>6963</v>
      </c>
      <c r="B3946" s="440" t="s">
        <v>1725</v>
      </c>
      <c r="C3946" s="440" t="s">
        <v>1725</v>
      </c>
      <c r="D3946" s="322" t="s">
        <v>5822</v>
      </c>
      <c r="E3946" s="413">
        <v>20160</v>
      </c>
      <c r="F3946" s="348" t="s">
        <v>6823</v>
      </c>
      <c r="G3946" s="322" t="s">
        <v>5954</v>
      </c>
      <c r="H3946" s="348" t="s">
        <v>6956</v>
      </c>
      <c r="I3946" s="348" t="s">
        <v>6956</v>
      </c>
      <c r="J3946" s="322"/>
    </row>
    <row r="3947" spans="1:10" s="333" customFormat="1" ht="24" x14ac:dyDescent="0.25">
      <c r="A3947" s="350" t="s">
        <v>6962</v>
      </c>
      <c r="B3947" s="440" t="s">
        <v>1725</v>
      </c>
      <c r="C3947" s="440" t="s">
        <v>1725</v>
      </c>
      <c r="D3947" s="322" t="s">
        <v>5822</v>
      </c>
      <c r="E3947" s="413">
        <v>20160</v>
      </c>
      <c r="F3947" s="348" t="s">
        <v>6805</v>
      </c>
      <c r="G3947" s="322" t="s">
        <v>5954</v>
      </c>
      <c r="H3947" s="348" t="s">
        <v>6956</v>
      </c>
      <c r="I3947" s="348" t="s">
        <v>6956</v>
      </c>
      <c r="J3947" s="322"/>
    </row>
    <row r="3948" spans="1:10" s="333" customFormat="1" ht="24" x14ac:dyDescent="0.25">
      <c r="A3948" s="350" t="s">
        <v>6962</v>
      </c>
      <c r="B3948" s="440" t="s">
        <v>1725</v>
      </c>
      <c r="C3948" s="440" t="s">
        <v>1725</v>
      </c>
      <c r="D3948" s="322" t="s">
        <v>5822</v>
      </c>
      <c r="E3948" s="413">
        <v>20160</v>
      </c>
      <c r="F3948" s="348" t="s">
        <v>6961</v>
      </c>
      <c r="G3948" s="322" t="s">
        <v>5954</v>
      </c>
      <c r="H3948" s="348" t="s">
        <v>6956</v>
      </c>
      <c r="I3948" s="348" t="s">
        <v>6956</v>
      </c>
      <c r="J3948" s="322"/>
    </row>
    <row r="3949" spans="1:10" s="333" customFormat="1" ht="24" x14ac:dyDescent="0.25">
      <c r="A3949" s="350" t="s">
        <v>6960</v>
      </c>
      <c r="B3949" s="440" t="s">
        <v>1725</v>
      </c>
      <c r="C3949" s="440" t="s">
        <v>1725</v>
      </c>
      <c r="D3949" s="322" t="s">
        <v>5822</v>
      </c>
      <c r="E3949" s="413">
        <v>40000</v>
      </c>
      <c r="F3949" s="348" t="s">
        <v>6959</v>
      </c>
      <c r="G3949" s="322" t="s">
        <v>5954</v>
      </c>
      <c r="H3949" s="348" t="s">
        <v>6956</v>
      </c>
      <c r="I3949" s="348" t="s">
        <v>6956</v>
      </c>
      <c r="J3949" s="322"/>
    </row>
    <row r="3950" spans="1:10" s="333" customFormat="1" ht="24" x14ac:dyDescent="0.25">
      <c r="A3950" s="350" t="s">
        <v>6958</v>
      </c>
      <c r="B3950" s="440" t="s">
        <v>1725</v>
      </c>
      <c r="C3950" s="440" t="s">
        <v>1725</v>
      </c>
      <c r="D3950" s="322" t="s">
        <v>5822</v>
      </c>
      <c r="E3950" s="413">
        <v>19066.7</v>
      </c>
      <c r="F3950" s="348" t="s">
        <v>6696</v>
      </c>
      <c r="G3950" s="322" t="s">
        <v>5954</v>
      </c>
      <c r="H3950" s="348" t="s">
        <v>6956</v>
      </c>
      <c r="I3950" s="348" t="s">
        <v>6956</v>
      </c>
      <c r="J3950" s="322"/>
    </row>
    <row r="3951" spans="1:10" s="333" customFormat="1" ht="24" x14ac:dyDescent="0.25">
      <c r="A3951" s="350" t="s">
        <v>6957</v>
      </c>
      <c r="B3951" s="440" t="s">
        <v>1725</v>
      </c>
      <c r="C3951" s="440" t="s">
        <v>1725</v>
      </c>
      <c r="D3951" s="322" t="s">
        <v>5822</v>
      </c>
      <c r="E3951" s="413">
        <v>27000</v>
      </c>
      <c r="F3951" s="348" t="s">
        <v>6742</v>
      </c>
      <c r="G3951" s="322" t="s">
        <v>5954</v>
      </c>
      <c r="H3951" s="348" t="s">
        <v>6956</v>
      </c>
      <c r="I3951" s="348" t="s">
        <v>6956</v>
      </c>
      <c r="J3951" s="322"/>
    </row>
    <row r="3952" spans="1:10" s="333" customFormat="1" ht="29.45" customHeight="1" x14ac:dyDescent="0.25">
      <c r="A3952" s="350" t="s">
        <v>6955</v>
      </c>
      <c r="B3952" s="440" t="s">
        <v>1725</v>
      </c>
      <c r="C3952" s="440" t="s">
        <v>1725</v>
      </c>
      <c r="D3952" s="322" t="s">
        <v>5822</v>
      </c>
      <c r="E3952" s="413">
        <v>30000</v>
      </c>
      <c r="F3952" s="348" t="s">
        <v>6745</v>
      </c>
      <c r="G3952" s="322" t="s">
        <v>5954</v>
      </c>
      <c r="H3952" s="348" t="s">
        <v>6949</v>
      </c>
      <c r="I3952" s="348" t="s">
        <v>6949</v>
      </c>
      <c r="J3952" s="322"/>
    </row>
    <row r="3953" spans="1:10" s="333" customFormat="1" ht="24" x14ac:dyDescent="0.25">
      <c r="A3953" s="350" t="s">
        <v>6954</v>
      </c>
      <c r="B3953" s="440" t="s">
        <v>1725</v>
      </c>
      <c r="C3953" s="440" t="s">
        <v>1725</v>
      </c>
      <c r="D3953" s="322" t="s">
        <v>5822</v>
      </c>
      <c r="E3953" s="413">
        <v>30000</v>
      </c>
      <c r="F3953" s="348" t="s">
        <v>6730</v>
      </c>
      <c r="G3953" s="322" t="s">
        <v>5954</v>
      </c>
      <c r="H3953" s="348" t="s">
        <v>6949</v>
      </c>
      <c r="I3953" s="348" t="s">
        <v>6949</v>
      </c>
      <c r="J3953" s="322"/>
    </row>
    <row r="3954" spans="1:10" s="333" customFormat="1" ht="24" x14ac:dyDescent="0.25">
      <c r="A3954" s="350" t="s">
        <v>6952</v>
      </c>
      <c r="B3954" s="440" t="s">
        <v>1725</v>
      </c>
      <c r="C3954" s="440" t="s">
        <v>1725</v>
      </c>
      <c r="D3954" s="322" t="s">
        <v>5822</v>
      </c>
      <c r="E3954" s="413">
        <v>28000</v>
      </c>
      <c r="F3954" s="348" t="s">
        <v>6406</v>
      </c>
      <c r="G3954" s="322" t="s">
        <v>5954</v>
      </c>
      <c r="H3954" s="348" t="s">
        <v>6949</v>
      </c>
      <c r="I3954" s="348" t="s">
        <v>6949</v>
      </c>
      <c r="J3954" s="322"/>
    </row>
    <row r="3955" spans="1:10" s="333" customFormat="1" ht="39.6" customHeight="1" x14ac:dyDescent="0.25">
      <c r="A3955" s="350" t="s">
        <v>6953</v>
      </c>
      <c r="B3955" s="440" t="s">
        <v>1725</v>
      </c>
      <c r="C3955" s="440" t="s">
        <v>1725</v>
      </c>
      <c r="D3955" s="322" t="s">
        <v>5822</v>
      </c>
      <c r="E3955" s="413">
        <v>24000</v>
      </c>
      <c r="F3955" s="348" t="s">
        <v>6740</v>
      </c>
      <c r="G3955" s="322" t="s">
        <v>5954</v>
      </c>
      <c r="H3955" s="348" t="s">
        <v>6949</v>
      </c>
      <c r="I3955" s="348" t="s">
        <v>6949</v>
      </c>
      <c r="J3955" s="322"/>
    </row>
    <row r="3956" spans="1:10" s="333" customFormat="1" ht="24" x14ac:dyDescent="0.25">
      <c r="A3956" s="350" t="s">
        <v>6952</v>
      </c>
      <c r="B3956" s="440" t="s">
        <v>1725</v>
      </c>
      <c r="C3956" s="440" t="s">
        <v>1725</v>
      </c>
      <c r="D3956" s="322" t="s">
        <v>5822</v>
      </c>
      <c r="E3956" s="413">
        <v>32000</v>
      </c>
      <c r="F3956" s="348" t="s">
        <v>6951</v>
      </c>
      <c r="G3956" s="322" t="s">
        <v>5954</v>
      </c>
      <c r="H3956" s="348" t="s">
        <v>6949</v>
      </c>
      <c r="I3956" s="348" t="s">
        <v>6949</v>
      </c>
      <c r="J3956" s="322"/>
    </row>
    <row r="3957" spans="1:10" s="333" customFormat="1" ht="24" x14ac:dyDescent="0.25">
      <c r="A3957" s="350" t="s">
        <v>6860</v>
      </c>
      <c r="B3957" s="440" t="s">
        <v>1725</v>
      </c>
      <c r="C3957" s="440" t="s">
        <v>1725</v>
      </c>
      <c r="D3957" s="322" t="s">
        <v>5822</v>
      </c>
      <c r="E3957" s="413">
        <v>28000</v>
      </c>
      <c r="F3957" s="348" t="s">
        <v>6404</v>
      </c>
      <c r="G3957" s="322" t="s">
        <v>5954</v>
      </c>
      <c r="H3957" s="348" t="s">
        <v>6949</v>
      </c>
      <c r="I3957" s="348" t="s">
        <v>6949</v>
      </c>
      <c r="J3957" s="322"/>
    </row>
    <row r="3958" spans="1:10" s="333" customFormat="1" ht="24" x14ac:dyDescent="0.25">
      <c r="A3958" s="350" t="s">
        <v>6950</v>
      </c>
      <c r="B3958" s="440" t="s">
        <v>1725</v>
      </c>
      <c r="C3958" s="440" t="s">
        <v>1725</v>
      </c>
      <c r="D3958" s="322" t="s">
        <v>5822</v>
      </c>
      <c r="E3958" s="413">
        <v>24000</v>
      </c>
      <c r="F3958" s="348" t="s">
        <v>6680</v>
      </c>
      <c r="G3958" s="322" t="s">
        <v>5954</v>
      </c>
      <c r="H3958" s="348" t="s">
        <v>6949</v>
      </c>
      <c r="I3958" s="348" t="s">
        <v>6949</v>
      </c>
      <c r="J3958" s="322"/>
    </row>
    <row r="3959" spans="1:10" s="333" customFormat="1" ht="48" x14ac:dyDescent="0.25">
      <c r="A3959" s="350" t="s">
        <v>6948</v>
      </c>
      <c r="B3959" s="440" t="s">
        <v>1725</v>
      </c>
      <c r="C3959" s="440" t="s">
        <v>1725</v>
      </c>
      <c r="D3959" s="322" t="s">
        <v>5822</v>
      </c>
      <c r="E3959" s="413">
        <v>32000</v>
      </c>
      <c r="F3959" s="348" t="s">
        <v>6682</v>
      </c>
      <c r="G3959" s="322" t="s">
        <v>5954</v>
      </c>
      <c r="H3959" s="348" t="s">
        <v>6943</v>
      </c>
      <c r="I3959" s="348" t="s">
        <v>6943</v>
      </c>
      <c r="J3959" s="322"/>
    </row>
    <row r="3960" spans="1:10" s="333" customFormat="1" ht="48" x14ac:dyDescent="0.25">
      <c r="A3960" s="350" t="s">
        <v>6947</v>
      </c>
      <c r="B3960" s="440" t="s">
        <v>1725</v>
      </c>
      <c r="C3960" s="440" t="s">
        <v>1725</v>
      </c>
      <c r="D3960" s="322" t="s">
        <v>5822</v>
      </c>
      <c r="E3960" s="413">
        <v>30000</v>
      </c>
      <c r="F3960" s="348" t="s">
        <v>6758</v>
      </c>
      <c r="G3960" s="322" t="s">
        <v>5954</v>
      </c>
      <c r="H3960" s="348" t="s">
        <v>6943</v>
      </c>
      <c r="I3960" s="348" t="s">
        <v>6943</v>
      </c>
      <c r="J3960" s="322"/>
    </row>
    <row r="3961" spans="1:10" s="333" customFormat="1" ht="48" x14ac:dyDescent="0.25">
      <c r="A3961" s="350" t="s">
        <v>6946</v>
      </c>
      <c r="B3961" s="440" t="s">
        <v>1725</v>
      </c>
      <c r="C3961" s="440" t="s">
        <v>1725</v>
      </c>
      <c r="D3961" s="322" t="s">
        <v>5822</v>
      </c>
      <c r="E3961" s="413">
        <v>30000</v>
      </c>
      <c r="F3961" s="348" t="s">
        <v>6775</v>
      </c>
      <c r="G3961" s="322" t="s">
        <v>5954</v>
      </c>
      <c r="H3961" s="348" t="s">
        <v>6943</v>
      </c>
      <c r="I3961" s="348" t="s">
        <v>6943</v>
      </c>
      <c r="J3961" s="322"/>
    </row>
    <row r="3962" spans="1:10" s="333" customFormat="1" ht="60" x14ac:dyDescent="0.25">
      <c r="A3962" s="350" t="s">
        <v>6945</v>
      </c>
      <c r="B3962" s="440" t="s">
        <v>1725</v>
      </c>
      <c r="C3962" s="440" t="s">
        <v>1725</v>
      </c>
      <c r="D3962" s="322" t="s">
        <v>5822</v>
      </c>
      <c r="E3962" s="413">
        <v>24000</v>
      </c>
      <c r="F3962" s="348" t="s">
        <v>6642</v>
      </c>
      <c r="G3962" s="322" t="s">
        <v>5954</v>
      </c>
      <c r="H3962" s="348" t="s">
        <v>6943</v>
      </c>
      <c r="I3962" s="348" t="s">
        <v>6943</v>
      </c>
      <c r="J3962" s="322"/>
    </row>
    <row r="3963" spans="1:10" s="333" customFormat="1" ht="60" x14ac:dyDescent="0.25">
      <c r="A3963" s="350" t="s">
        <v>6944</v>
      </c>
      <c r="B3963" s="440" t="s">
        <v>1725</v>
      </c>
      <c r="C3963" s="440" t="s">
        <v>1725</v>
      </c>
      <c r="D3963" s="322" t="s">
        <v>5822</v>
      </c>
      <c r="E3963" s="413">
        <v>24000</v>
      </c>
      <c r="F3963" s="348" t="s">
        <v>6686</v>
      </c>
      <c r="G3963" s="322" t="s">
        <v>5954</v>
      </c>
      <c r="H3963" s="348" t="s">
        <v>6943</v>
      </c>
      <c r="I3963" s="348" t="s">
        <v>6943</v>
      </c>
      <c r="J3963" s="322"/>
    </row>
    <row r="3964" spans="1:10" s="333" customFormat="1" ht="48" x14ac:dyDescent="0.25">
      <c r="A3964" s="350" t="s">
        <v>6942</v>
      </c>
      <c r="B3964" s="440" t="s">
        <v>1725</v>
      </c>
      <c r="C3964" s="440" t="s">
        <v>1725</v>
      </c>
      <c r="D3964" s="322" t="s">
        <v>5822</v>
      </c>
      <c r="E3964" s="413">
        <v>30000</v>
      </c>
      <c r="F3964" s="348" t="s">
        <v>6755</v>
      </c>
      <c r="G3964" s="322" t="s">
        <v>5954</v>
      </c>
      <c r="H3964" s="348" t="s">
        <v>6941</v>
      </c>
      <c r="I3964" s="348" t="s">
        <v>6941</v>
      </c>
      <c r="J3964" s="322"/>
    </row>
    <row r="3965" spans="1:10" s="333" customFormat="1" ht="24" x14ac:dyDescent="0.25">
      <c r="A3965" s="350" t="s">
        <v>6940</v>
      </c>
      <c r="B3965" s="440" t="s">
        <v>1725</v>
      </c>
      <c r="C3965" s="440" t="s">
        <v>1725</v>
      </c>
      <c r="D3965" s="322" t="s">
        <v>5822</v>
      </c>
      <c r="E3965" s="413">
        <v>24000</v>
      </c>
      <c r="F3965" s="348" t="s">
        <v>6618</v>
      </c>
      <c r="G3965" s="322" t="s">
        <v>5954</v>
      </c>
      <c r="H3965" s="348" t="s">
        <v>6884</v>
      </c>
      <c r="I3965" s="348" t="s">
        <v>6884</v>
      </c>
      <c r="J3965" s="322"/>
    </row>
    <row r="3966" spans="1:10" s="333" customFormat="1" ht="24" x14ac:dyDescent="0.25">
      <c r="A3966" s="350" t="s">
        <v>6939</v>
      </c>
      <c r="B3966" s="440" t="s">
        <v>1725</v>
      </c>
      <c r="C3966" s="440" t="s">
        <v>1725</v>
      </c>
      <c r="D3966" s="322" t="s">
        <v>5822</v>
      </c>
      <c r="E3966" s="413">
        <v>24000</v>
      </c>
      <c r="F3966" s="348" t="s">
        <v>6091</v>
      </c>
      <c r="G3966" s="322" t="s">
        <v>5954</v>
      </c>
      <c r="H3966" s="348" t="s">
        <v>6884</v>
      </c>
      <c r="I3966" s="348" t="s">
        <v>6884</v>
      </c>
      <c r="J3966" s="322"/>
    </row>
    <row r="3967" spans="1:10" s="333" customFormat="1" ht="24" x14ac:dyDescent="0.25">
      <c r="A3967" s="350" t="s">
        <v>6938</v>
      </c>
      <c r="B3967" s="440" t="s">
        <v>1725</v>
      </c>
      <c r="C3967" s="440" t="s">
        <v>1725</v>
      </c>
      <c r="D3967" s="322" t="s">
        <v>5822</v>
      </c>
      <c r="E3967" s="413">
        <v>32000</v>
      </c>
      <c r="F3967" s="348" t="s">
        <v>6692</v>
      </c>
      <c r="G3967" s="322" t="s">
        <v>5954</v>
      </c>
      <c r="H3967" s="348" t="s">
        <v>6884</v>
      </c>
      <c r="I3967" s="348" t="s">
        <v>6884</v>
      </c>
      <c r="J3967" s="322"/>
    </row>
    <row r="3968" spans="1:10" s="333" customFormat="1" ht="36" x14ac:dyDescent="0.25">
      <c r="A3968" s="350" t="s">
        <v>6937</v>
      </c>
      <c r="B3968" s="440" t="s">
        <v>1725</v>
      </c>
      <c r="C3968" s="440" t="s">
        <v>1725</v>
      </c>
      <c r="D3968" s="322" t="s">
        <v>5822</v>
      </c>
      <c r="E3968" s="413">
        <v>32000</v>
      </c>
      <c r="F3968" s="348" t="s">
        <v>6936</v>
      </c>
      <c r="G3968" s="322" t="s">
        <v>5954</v>
      </c>
      <c r="H3968" s="348" t="s">
        <v>6884</v>
      </c>
      <c r="I3968" s="348" t="s">
        <v>6884</v>
      </c>
      <c r="J3968" s="322"/>
    </row>
    <row r="3969" spans="1:10" s="333" customFormat="1" ht="36" x14ac:dyDescent="0.25">
      <c r="A3969" s="350" t="s">
        <v>6935</v>
      </c>
      <c r="B3969" s="440" t="s">
        <v>1725</v>
      </c>
      <c r="C3969" s="440" t="s">
        <v>1725</v>
      </c>
      <c r="D3969" s="322" t="s">
        <v>5822</v>
      </c>
      <c r="E3969" s="413">
        <v>32000</v>
      </c>
      <c r="F3969" s="348" t="s">
        <v>6678</v>
      </c>
      <c r="G3969" s="322" t="s">
        <v>5954</v>
      </c>
      <c r="H3969" s="348" t="s">
        <v>6884</v>
      </c>
      <c r="I3969" s="348" t="s">
        <v>6884</v>
      </c>
      <c r="J3969" s="322"/>
    </row>
    <row r="3970" spans="1:10" s="333" customFormat="1" ht="36" x14ac:dyDescent="0.25">
      <c r="A3970" s="350" t="s">
        <v>6934</v>
      </c>
      <c r="B3970" s="440" t="s">
        <v>1725</v>
      </c>
      <c r="C3970" s="440" t="s">
        <v>1725</v>
      </c>
      <c r="D3970" s="322" t="s">
        <v>5822</v>
      </c>
      <c r="E3970" s="413">
        <v>32000</v>
      </c>
      <c r="F3970" s="348" t="s">
        <v>6667</v>
      </c>
      <c r="G3970" s="322" t="s">
        <v>5954</v>
      </c>
      <c r="H3970" s="348" t="s">
        <v>6884</v>
      </c>
      <c r="I3970" s="348" t="s">
        <v>6884</v>
      </c>
      <c r="J3970" s="322"/>
    </row>
    <row r="3971" spans="1:10" s="333" customFormat="1" ht="24" x14ac:dyDescent="0.25">
      <c r="A3971" s="350" t="s">
        <v>6933</v>
      </c>
      <c r="B3971" s="440" t="s">
        <v>1725</v>
      </c>
      <c r="C3971" s="440" t="s">
        <v>1725</v>
      </c>
      <c r="D3971" s="322" t="s">
        <v>5822</v>
      </c>
      <c r="E3971" s="413">
        <v>34000</v>
      </c>
      <c r="F3971" s="348" t="s">
        <v>5825</v>
      </c>
      <c r="G3971" s="322" t="s">
        <v>5954</v>
      </c>
      <c r="H3971" s="348" t="s">
        <v>6884</v>
      </c>
      <c r="I3971" s="348" t="s">
        <v>6884</v>
      </c>
      <c r="J3971" s="322"/>
    </row>
    <row r="3972" spans="1:10" s="333" customFormat="1" ht="24" x14ac:dyDescent="0.25">
      <c r="A3972" s="350" t="s">
        <v>6932</v>
      </c>
      <c r="B3972" s="440" t="s">
        <v>1725</v>
      </c>
      <c r="C3972" s="440" t="s">
        <v>1725</v>
      </c>
      <c r="D3972" s="322" t="s">
        <v>5822</v>
      </c>
      <c r="E3972" s="413">
        <v>27000</v>
      </c>
      <c r="F3972" s="348" t="s">
        <v>6748</v>
      </c>
      <c r="G3972" s="322" t="s">
        <v>5954</v>
      </c>
      <c r="H3972" s="348" t="s">
        <v>6884</v>
      </c>
      <c r="I3972" s="348" t="s">
        <v>6884</v>
      </c>
      <c r="J3972" s="322"/>
    </row>
    <row r="3973" spans="1:10" s="333" customFormat="1" ht="36" x14ac:dyDescent="0.25">
      <c r="A3973" s="350" t="s">
        <v>6931</v>
      </c>
      <c r="B3973" s="440" t="s">
        <v>1725</v>
      </c>
      <c r="C3973" s="440" t="s">
        <v>1725</v>
      </c>
      <c r="D3973" s="322" t="s">
        <v>5822</v>
      </c>
      <c r="E3973" s="413">
        <v>33000</v>
      </c>
      <c r="F3973" s="348" t="s">
        <v>6760</v>
      </c>
      <c r="G3973" s="322" t="s">
        <v>5954</v>
      </c>
      <c r="H3973" s="348" t="s">
        <v>6884</v>
      </c>
      <c r="I3973" s="348" t="s">
        <v>6884</v>
      </c>
      <c r="J3973" s="322"/>
    </row>
    <row r="3974" spans="1:10" s="333" customFormat="1" ht="24" x14ac:dyDescent="0.25">
      <c r="A3974" s="350" t="s">
        <v>6929</v>
      </c>
      <c r="B3974" s="440" t="s">
        <v>1725</v>
      </c>
      <c r="C3974" s="440" t="s">
        <v>1725</v>
      </c>
      <c r="D3974" s="322" t="s">
        <v>5822</v>
      </c>
      <c r="E3974" s="413">
        <v>20000</v>
      </c>
      <c r="F3974" s="348" t="s">
        <v>6930</v>
      </c>
      <c r="G3974" s="322" t="s">
        <v>5954</v>
      </c>
      <c r="H3974" s="348" t="s">
        <v>6884</v>
      </c>
      <c r="I3974" s="348" t="s">
        <v>6884</v>
      </c>
      <c r="J3974" s="322"/>
    </row>
    <row r="3975" spans="1:10" s="333" customFormat="1" ht="24" x14ac:dyDescent="0.25">
      <c r="A3975" s="350" t="s">
        <v>6929</v>
      </c>
      <c r="B3975" s="440" t="s">
        <v>1725</v>
      </c>
      <c r="C3975" s="440" t="s">
        <v>1725</v>
      </c>
      <c r="D3975" s="322" t="s">
        <v>5822</v>
      </c>
      <c r="E3975" s="413">
        <v>20000</v>
      </c>
      <c r="F3975" s="348" t="s">
        <v>6690</v>
      </c>
      <c r="G3975" s="322" t="s">
        <v>5954</v>
      </c>
      <c r="H3975" s="348" t="s">
        <v>6884</v>
      </c>
      <c r="I3975" s="348" t="s">
        <v>6884</v>
      </c>
      <c r="J3975" s="322"/>
    </row>
    <row r="3976" spans="1:10" s="333" customFormat="1" ht="24" x14ac:dyDescent="0.25">
      <c r="A3976" s="350" t="s">
        <v>6928</v>
      </c>
      <c r="B3976" s="440" t="s">
        <v>1725</v>
      </c>
      <c r="C3976" s="440" t="s">
        <v>1725</v>
      </c>
      <c r="D3976" s="322" t="s">
        <v>5822</v>
      </c>
      <c r="E3976" s="413">
        <v>18000</v>
      </c>
      <c r="F3976" s="348" t="s">
        <v>6684</v>
      </c>
      <c r="G3976" s="322" t="s">
        <v>5954</v>
      </c>
      <c r="H3976" s="348" t="s">
        <v>6884</v>
      </c>
      <c r="I3976" s="348" t="s">
        <v>6884</v>
      </c>
      <c r="J3976" s="322"/>
    </row>
    <row r="3977" spans="1:10" s="333" customFormat="1" ht="24" x14ac:dyDescent="0.25">
      <c r="A3977" s="350" t="s">
        <v>6927</v>
      </c>
      <c r="B3977" s="440" t="s">
        <v>1725</v>
      </c>
      <c r="C3977" s="440" t="s">
        <v>1725</v>
      </c>
      <c r="D3977" s="322" t="s">
        <v>5822</v>
      </c>
      <c r="E3977" s="413">
        <v>32000</v>
      </c>
      <c r="F3977" s="348" t="s">
        <v>6926</v>
      </c>
      <c r="G3977" s="322" t="s">
        <v>5954</v>
      </c>
      <c r="H3977" s="348" t="s">
        <v>6884</v>
      </c>
      <c r="I3977" s="348" t="s">
        <v>6884</v>
      </c>
      <c r="J3977" s="322"/>
    </row>
    <row r="3978" spans="1:10" s="333" customFormat="1" ht="48" x14ac:dyDescent="0.25">
      <c r="A3978" s="350" t="s">
        <v>6925</v>
      </c>
      <c r="B3978" s="440" t="s">
        <v>1725</v>
      </c>
      <c r="C3978" s="440" t="s">
        <v>1725</v>
      </c>
      <c r="D3978" s="322" t="s">
        <v>5822</v>
      </c>
      <c r="E3978" s="413">
        <v>28000</v>
      </c>
      <c r="F3978" s="348" t="s">
        <v>6670</v>
      </c>
      <c r="G3978" s="322" t="s">
        <v>5954</v>
      </c>
      <c r="H3978" s="348" t="s">
        <v>6884</v>
      </c>
      <c r="I3978" s="348" t="s">
        <v>6884</v>
      </c>
      <c r="J3978" s="322"/>
    </row>
    <row r="3979" spans="1:10" s="333" customFormat="1" ht="36" x14ac:dyDescent="0.25">
      <c r="A3979" s="350" t="s">
        <v>6924</v>
      </c>
      <c r="B3979" s="440" t="s">
        <v>1725</v>
      </c>
      <c r="C3979" s="440" t="s">
        <v>1725</v>
      </c>
      <c r="D3979" s="322" t="s">
        <v>5822</v>
      </c>
      <c r="E3979" s="413">
        <v>18000</v>
      </c>
      <c r="F3979" s="348" t="s">
        <v>6707</v>
      </c>
      <c r="G3979" s="322" t="s">
        <v>5954</v>
      </c>
      <c r="H3979" s="348" t="s">
        <v>6884</v>
      </c>
      <c r="I3979" s="348" t="s">
        <v>6884</v>
      </c>
      <c r="J3979" s="322"/>
    </row>
    <row r="3980" spans="1:10" s="333" customFormat="1" ht="36" x14ac:dyDescent="0.25">
      <c r="A3980" s="350" t="s">
        <v>6923</v>
      </c>
      <c r="B3980" s="440" t="s">
        <v>1725</v>
      </c>
      <c r="C3980" s="440" t="s">
        <v>1725</v>
      </c>
      <c r="D3980" s="322" t="s">
        <v>5822</v>
      </c>
      <c r="E3980" s="413">
        <v>18000</v>
      </c>
      <c r="F3980" s="348" t="s">
        <v>6676</v>
      </c>
      <c r="G3980" s="322" t="s">
        <v>5954</v>
      </c>
      <c r="H3980" s="348" t="s">
        <v>6884</v>
      </c>
      <c r="I3980" s="348" t="s">
        <v>6884</v>
      </c>
      <c r="J3980" s="322"/>
    </row>
    <row r="3981" spans="1:10" s="333" customFormat="1" ht="60" x14ac:dyDescent="0.25">
      <c r="A3981" s="350" t="s">
        <v>6922</v>
      </c>
      <c r="B3981" s="440" t="s">
        <v>1725</v>
      </c>
      <c r="C3981" s="440" t="s">
        <v>1725</v>
      </c>
      <c r="D3981" s="322" t="s">
        <v>5822</v>
      </c>
      <c r="E3981" s="413">
        <v>32000</v>
      </c>
      <c r="F3981" s="348" t="s">
        <v>6672</v>
      </c>
      <c r="G3981" s="322" t="s">
        <v>5954</v>
      </c>
      <c r="H3981" s="348" t="s">
        <v>6884</v>
      </c>
      <c r="I3981" s="348" t="s">
        <v>6884</v>
      </c>
      <c r="J3981" s="322"/>
    </row>
    <row r="3982" spans="1:10" s="333" customFormat="1" ht="48" x14ac:dyDescent="0.25">
      <c r="A3982" s="350" t="s">
        <v>6921</v>
      </c>
      <c r="B3982" s="440" t="s">
        <v>1725</v>
      </c>
      <c r="C3982" s="440" t="s">
        <v>1725</v>
      </c>
      <c r="D3982" s="322" t="s">
        <v>5822</v>
      </c>
      <c r="E3982" s="413">
        <v>20000</v>
      </c>
      <c r="F3982" s="348" t="s">
        <v>6674</v>
      </c>
      <c r="G3982" s="322" t="s">
        <v>5954</v>
      </c>
      <c r="H3982" s="348" t="s">
        <v>6884</v>
      </c>
      <c r="I3982" s="348" t="s">
        <v>6884</v>
      </c>
      <c r="J3982" s="322"/>
    </row>
    <row r="3983" spans="1:10" s="333" customFormat="1" ht="36" x14ac:dyDescent="0.25">
      <c r="A3983" s="350" t="s">
        <v>6920</v>
      </c>
      <c r="B3983" s="440" t="s">
        <v>1725</v>
      </c>
      <c r="C3983" s="440" t="s">
        <v>1725</v>
      </c>
      <c r="D3983" s="322" t="s">
        <v>5822</v>
      </c>
      <c r="E3983" s="413">
        <v>30000</v>
      </c>
      <c r="F3983" s="348" t="s">
        <v>6769</v>
      </c>
      <c r="G3983" s="322" t="s">
        <v>5954</v>
      </c>
      <c r="H3983" s="348" t="s">
        <v>6884</v>
      </c>
      <c r="I3983" s="348" t="s">
        <v>6884</v>
      </c>
      <c r="J3983" s="322"/>
    </row>
    <row r="3984" spans="1:10" s="333" customFormat="1" ht="24" x14ac:dyDescent="0.25">
      <c r="A3984" s="350" t="s">
        <v>6919</v>
      </c>
      <c r="B3984" s="440" t="s">
        <v>1725</v>
      </c>
      <c r="C3984" s="440" t="s">
        <v>1725</v>
      </c>
      <c r="D3984" s="322" t="s">
        <v>5822</v>
      </c>
      <c r="E3984" s="413">
        <v>34960</v>
      </c>
      <c r="F3984" s="348" t="s">
        <v>6918</v>
      </c>
      <c r="G3984" s="322" t="s">
        <v>5954</v>
      </c>
      <c r="H3984" s="348" t="s">
        <v>6884</v>
      </c>
      <c r="I3984" s="348" t="s">
        <v>6884</v>
      </c>
      <c r="J3984" s="322"/>
    </row>
    <row r="3985" spans="1:10" s="333" customFormat="1" ht="24" x14ac:dyDescent="0.25">
      <c r="A3985" s="350" t="s">
        <v>6917</v>
      </c>
      <c r="B3985" s="440" t="s">
        <v>1725</v>
      </c>
      <c r="C3985" s="440" t="s">
        <v>1725</v>
      </c>
      <c r="D3985" s="322" t="s">
        <v>5822</v>
      </c>
      <c r="E3985" s="413">
        <v>137792.48000000001</v>
      </c>
      <c r="F3985" s="348" t="s">
        <v>6113</v>
      </c>
      <c r="G3985" s="322" t="s">
        <v>5954</v>
      </c>
      <c r="H3985" s="348" t="s">
        <v>6884</v>
      </c>
      <c r="I3985" s="348" t="s">
        <v>6884</v>
      </c>
      <c r="J3985" s="322"/>
    </row>
    <row r="3986" spans="1:10" s="333" customFormat="1" ht="60" x14ac:dyDescent="0.25">
      <c r="A3986" s="350" t="s">
        <v>6916</v>
      </c>
      <c r="B3986" s="440" t="s">
        <v>1725</v>
      </c>
      <c r="C3986" s="440" t="s">
        <v>1725</v>
      </c>
      <c r="D3986" s="322" t="s">
        <v>5822</v>
      </c>
      <c r="E3986" s="413">
        <v>30000</v>
      </c>
      <c r="F3986" s="348" t="s">
        <v>6728</v>
      </c>
      <c r="G3986" s="322" t="s">
        <v>5954</v>
      </c>
      <c r="H3986" s="348" t="s">
        <v>6884</v>
      </c>
      <c r="I3986" s="348" t="s">
        <v>6884</v>
      </c>
      <c r="J3986" s="322"/>
    </row>
    <row r="3987" spans="1:10" s="333" customFormat="1" ht="60" x14ac:dyDescent="0.25">
      <c r="A3987" s="350" t="s">
        <v>6915</v>
      </c>
      <c r="B3987" s="440" t="s">
        <v>1725</v>
      </c>
      <c r="C3987" s="440" t="s">
        <v>1725</v>
      </c>
      <c r="D3987" s="322" t="s">
        <v>5822</v>
      </c>
      <c r="E3987" s="413">
        <v>30000</v>
      </c>
      <c r="F3987" s="348" t="s">
        <v>6726</v>
      </c>
      <c r="G3987" s="322" t="s">
        <v>5954</v>
      </c>
      <c r="H3987" s="348" t="s">
        <v>6884</v>
      </c>
      <c r="I3987" s="348" t="s">
        <v>6884</v>
      </c>
      <c r="J3987" s="322"/>
    </row>
    <row r="3988" spans="1:10" s="333" customFormat="1" ht="60" x14ac:dyDescent="0.25">
      <c r="A3988" s="350" t="s">
        <v>6914</v>
      </c>
      <c r="B3988" s="440" t="s">
        <v>1725</v>
      </c>
      <c r="C3988" s="440" t="s">
        <v>1725</v>
      </c>
      <c r="D3988" s="322" t="s">
        <v>5822</v>
      </c>
      <c r="E3988" s="413">
        <v>24000</v>
      </c>
      <c r="F3988" s="348" t="s">
        <v>6753</v>
      </c>
      <c r="G3988" s="322" t="s">
        <v>5954</v>
      </c>
      <c r="H3988" s="348" t="s">
        <v>6884</v>
      </c>
      <c r="I3988" s="348" t="s">
        <v>6884</v>
      </c>
      <c r="J3988" s="322"/>
    </row>
    <row r="3989" spans="1:10" s="333" customFormat="1" ht="60" x14ac:dyDescent="0.25">
      <c r="A3989" s="350" t="s">
        <v>6913</v>
      </c>
      <c r="B3989" s="440" t="s">
        <v>1725</v>
      </c>
      <c r="C3989" s="440" t="s">
        <v>1725</v>
      </c>
      <c r="D3989" s="322" t="s">
        <v>5822</v>
      </c>
      <c r="E3989" s="413">
        <v>30000</v>
      </c>
      <c r="F3989" s="348" t="s">
        <v>6701</v>
      </c>
      <c r="G3989" s="322" t="s">
        <v>5954</v>
      </c>
      <c r="H3989" s="348" t="s">
        <v>6884</v>
      </c>
      <c r="I3989" s="348" t="s">
        <v>6884</v>
      </c>
      <c r="J3989" s="322"/>
    </row>
    <row r="3990" spans="1:10" s="333" customFormat="1" ht="60" x14ac:dyDescent="0.25">
      <c r="A3990" s="350" t="s">
        <v>6912</v>
      </c>
      <c r="B3990" s="440" t="s">
        <v>1725</v>
      </c>
      <c r="C3990" s="440" t="s">
        <v>1725</v>
      </c>
      <c r="D3990" s="322" t="s">
        <v>5822</v>
      </c>
      <c r="E3990" s="413">
        <v>30000</v>
      </c>
      <c r="F3990" s="348" t="s">
        <v>6766</v>
      </c>
      <c r="G3990" s="322" t="s">
        <v>5954</v>
      </c>
      <c r="H3990" s="348" t="s">
        <v>6884</v>
      </c>
      <c r="I3990" s="348" t="s">
        <v>6884</v>
      </c>
      <c r="J3990" s="322"/>
    </row>
    <row r="3991" spans="1:10" s="333" customFormat="1" ht="60" x14ac:dyDescent="0.25">
      <c r="A3991" s="350" t="s">
        <v>6911</v>
      </c>
      <c r="B3991" s="440" t="s">
        <v>1725</v>
      </c>
      <c r="C3991" s="440" t="s">
        <v>1725</v>
      </c>
      <c r="D3991" s="322" t="s">
        <v>5822</v>
      </c>
      <c r="E3991" s="413">
        <v>30000</v>
      </c>
      <c r="F3991" s="348" t="s">
        <v>6764</v>
      </c>
      <c r="G3991" s="322" t="s">
        <v>5954</v>
      </c>
      <c r="H3991" s="348" t="s">
        <v>6884</v>
      </c>
      <c r="I3991" s="348" t="s">
        <v>6884</v>
      </c>
      <c r="J3991" s="322"/>
    </row>
    <row r="3992" spans="1:10" s="333" customFormat="1" ht="24" x14ac:dyDescent="0.25">
      <c r="A3992" s="350" t="s">
        <v>6910</v>
      </c>
      <c r="B3992" s="440" t="s">
        <v>1725</v>
      </c>
      <c r="C3992" s="440" t="s">
        <v>1725</v>
      </c>
      <c r="D3992" s="322" t="s">
        <v>5822</v>
      </c>
      <c r="E3992" s="413">
        <v>67231.679999999993</v>
      </c>
      <c r="F3992" s="348" t="s">
        <v>6909</v>
      </c>
      <c r="G3992" s="322" t="s">
        <v>5954</v>
      </c>
      <c r="H3992" s="348" t="s">
        <v>6884</v>
      </c>
      <c r="I3992" s="348" t="s">
        <v>6884</v>
      </c>
      <c r="J3992" s="322"/>
    </row>
    <row r="3993" spans="1:10" s="333" customFormat="1" ht="60" x14ac:dyDescent="0.25">
      <c r="A3993" s="350" t="s">
        <v>6908</v>
      </c>
      <c r="B3993" s="440" t="s">
        <v>1725</v>
      </c>
      <c r="C3993" s="440" t="s">
        <v>1725</v>
      </c>
      <c r="D3993" s="322" t="s">
        <v>5822</v>
      </c>
      <c r="E3993" s="413">
        <v>30000</v>
      </c>
      <c r="F3993" s="348" t="s">
        <v>6703</v>
      </c>
      <c r="G3993" s="322" t="s">
        <v>5954</v>
      </c>
      <c r="H3993" s="348" t="s">
        <v>6884</v>
      </c>
      <c r="I3993" s="348" t="s">
        <v>6884</v>
      </c>
      <c r="J3993" s="322"/>
    </row>
    <row r="3994" spans="1:10" s="333" customFormat="1" ht="60" x14ac:dyDescent="0.25">
      <c r="A3994" s="350" t="s">
        <v>6907</v>
      </c>
      <c r="B3994" s="440" t="s">
        <v>1725</v>
      </c>
      <c r="C3994" s="440" t="s">
        <v>1725</v>
      </c>
      <c r="D3994" s="322" t="s">
        <v>5822</v>
      </c>
      <c r="E3994" s="413">
        <v>30000</v>
      </c>
      <c r="F3994" s="348" t="s">
        <v>6705</v>
      </c>
      <c r="G3994" s="322" t="s">
        <v>5954</v>
      </c>
      <c r="H3994" s="348" t="s">
        <v>6884</v>
      </c>
      <c r="I3994" s="348" t="s">
        <v>6884</v>
      </c>
      <c r="J3994" s="322"/>
    </row>
    <row r="3995" spans="1:10" s="333" customFormat="1" ht="60" x14ac:dyDescent="0.25">
      <c r="A3995" s="350" t="s">
        <v>6906</v>
      </c>
      <c r="B3995" s="440" t="s">
        <v>1725</v>
      </c>
      <c r="C3995" s="440" t="s">
        <v>1725</v>
      </c>
      <c r="D3995" s="322" t="s">
        <v>5822</v>
      </c>
      <c r="E3995" s="413">
        <v>27000</v>
      </c>
      <c r="F3995" s="348" t="s">
        <v>6721</v>
      </c>
      <c r="G3995" s="322" t="s">
        <v>5954</v>
      </c>
      <c r="H3995" s="348" t="s">
        <v>6884</v>
      </c>
      <c r="I3995" s="348" t="s">
        <v>6884</v>
      </c>
      <c r="J3995" s="322"/>
    </row>
    <row r="3996" spans="1:10" s="333" customFormat="1" ht="60" x14ac:dyDescent="0.25">
      <c r="A3996" s="350" t="s">
        <v>6905</v>
      </c>
      <c r="B3996" s="440" t="s">
        <v>1725</v>
      </c>
      <c r="C3996" s="440" t="s">
        <v>1725</v>
      </c>
      <c r="D3996" s="322" t="s">
        <v>5822</v>
      </c>
      <c r="E3996" s="413">
        <v>30000</v>
      </c>
      <c r="F3996" s="348" t="s">
        <v>6767</v>
      </c>
      <c r="G3996" s="322" t="s">
        <v>5954</v>
      </c>
      <c r="H3996" s="348" t="s">
        <v>6884</v>
      </c>
      <c r="I3996" s="348" t="s">
        <v>6884</v>
      </c>
      <c r="J3996" s="322"/>
    </row>
    <row r="3997" spans="1:10" s="333" customFormat="1" ht="60" x14ac:dyDescent="0.25">
      <c r="A3997" s="350" t="s">
        <v>6904</v>
      </c>
      <c r="B3997" s="440" t="s">
        <v>1725</v>
      </c>
      <c r="C3997" s="440" t="s">
        <v>1725</v>
      </c>
      <c r="D3997" s="322" t="s">
        <v>5822</v>
      </c>
      <c r="E3997" s="413">
        <v>30000</v>
      </c>
      <c r="F3997" s="348" t="s">
        <v>6762</v>
      </c>
      <c r="G3997" s="322" t="s">
        <v>5954</v>
      </c>
      <c r="H3997" s="348" t="s">
        <v>6884</v>
      </c>
      <c r="I3997" s="348" t="s">
        <v>6884</v>
      </c>
      <c r="J3997" s="322"/>
    </row>
    <row r="3998" spans="1:10" s="333" customFormat="1" ht="60" x14ac:dyDescent="0.25">
      <c r="A3998" s="350" t="s">
        <v>6903</v>
      </c>
      <c r="B3998" s="440" t="s">
        <v>1725</v>
      </c>
      <c r="C3998" s="440" t="s">
        <v>1725</v>
      </c>
      <c r="D3998" s="322" t="s">
        <v>5822</v>
      </c>
      <c r="E3998" s="413">
        <v>27000</v>
      </c>
      <c r="F3998" s="348" t="s">
        <v>6780</v>
      </c>
      <c r="G3998" s="322" t="s">
        <v>5954</v>
      </c>
      <c r="H3998" s="348" t="s">
        <v>6884</v>
      </c>
      <c r="I3998" s="348" t="s">
        <v>6884</v>
      </c>
      <c r="J3998" s="322"/>
    </row>
    <row r="3999" spans="1:10" s="333" customFormat="1" ht="60" x14ac:dyDescent="0.25">
      <c r="A3999" s="350" t="s">
        <v>6902</v>
      </c>
      <c r="B3999" s="440" t="s">
        <v>1725</v>
      </c>
      <c r="C3999" s="440" t="s">
        <v>1725</v>
      </c>
      <c r="D3999" s="322" t="s">
        <v>5822</v>
      </c>
      <c r="E3999" s="413">
        <v>27000</v>
      </c>
      <c r="F3999" s="348" t="s">
        <v>6778</v>
      </c>
      <c r="G3999" s="322" t="s">
        <v>5954</v>
      </c>
      <c r="H3999" s="348" t="s">
        <v>6884</v>
      </c>
      <c r="I3999" s="348" t="s">
        <v>6884</v>
      </c>
      <c r="J3999" s="322"/>
    </row>
    <row r="4000" spans="1:10" s="333" customFormat="1" ht="60" x14ac:dyDescent="0.25">
      <c r="A4000" s="350" t="s">
        <v>6901</v>
      </c>
      <c r="B4000" s="440" t="s">
        <v>1725</v>
      </c>
      <c r="C4000" s="440" t="s">
        <v>1725</v>
      </c>
      <c r="D4000" s="322" t="s">
        <v>5822</v>
      </c>
      <c r="E4000" s="413">
        <v>24000</v>
      </c>
      <c r="F4000" s="348" t="s">
        <v>6782</v>
      </c>
      <c r="G4000" s="322" t="s">
        <v>5954</v>
      </c>
      <c r="H4000" s="348" t="s">
        <v>6884</v>
      </c>
      <c r="I4000" s="348" t="s">
        <v>6884</v>
      </c>
      <c r="J4000" s="322"/>
    </row>
    <row r="4001" spans="1:10" s="333" customFormat="1" ht="60" x14ac:dyDescent="0.25">
      <c r="A4001" s="350" t="s">
        <v>6900</v>
      </c>
      <c r="B4001" s="440" t="s">
        <v>1725</v>
      </c>
      <c r="C4001" s="440" t="s">
        <v>1725</v>
      </c>
      <c r="D4001" s="322" t="s">
        <v>5822</v>
      </c>
      <c r="E4001" s="413">
        <v>30000</v>
      </c>
      <c r="F4001" s="348" t="s">
        <v>6899</v>
      </c>
      <c r="G4001" s="322" t="s">
        <v>5954</v>
      </c>
      <c r="H4001" s="348" t="s">
        <v>6884</v>
      </c>
      <c r="I4001" s="348" t="s">
        <v>6884</v>
      </c>
      <c r="J4001" s="322"/>
    </row>
    <row r="4002" spans="1:10" s="333" customFormat="1" ht="24" x14ac:dyDescent="0.25">
      <c r="A4002" s="350" t="s">
        <v>6898</v>
      </c>
      <c r="B4002" s="440" t="s">
        <v>1725</v>
      </c>
      <c r="C4002" s="440" t="s">
        <v>1725</v>
      </c>
      <c r="D4002" s="322" t="s">
        <v>5822</v>
      </c>
      <c r="E4002" s="413">
        <v>24000</v>
      </c>
      <c r="F4002" s="348" t="s">
        <v>6897</v>
      </c>
      <c r="G4002" s="322" t="s">
        <v>5954</v>
      </c>
      <c r="H4002" s="348" t="s">
        <v>6884</v>
      </c>
      <c r="I4002" s="348" t="s">
        <v>6884</v>
      </c>
      <c r="J4002" s="322"/>
    </row>
    <row r="4003" spans="1:10" s="333" customFormat="1" ht="24" x14ac:dyDescent="0.25">
      <c r="A4003" s="350" t="s">
        <v>6896</v>
      </c>
      <c r="B4003" s="440" t="s">
        <v>1725</v>
      </c>
      <c r="C4003" s="440" t="s">
        <v>1725</v>
      </c>
      <c r="D4003" s="322" t="s">
        <v>5822</v>
      </c>
      <c r="E4003" s="413">
        <v>24000</v>
      </c>
      <c r="F4003" s="348" t="s">
        <v>6550</v>
      </c>
      <c r="G4003" s="322" t="s">
        <v>5954</v>
      </c>
      <c r="H4003" s="348" t="s">
        <v>6884</v>
      </c>
      <c r="I4003" s="348" t="s">
        <v>6884</v>
      </c>
      <c r="J4003" s="322"/>
    </row>
    <row r="4004" spans="1:10" s="333" customFormat="1" ht="24" x14ac:dyDescent="0.25">
      <c r="A4004" s="350" t="s">
        <v>6895</v>
      </c>
      <c r="B4004" s="440" t="s">
        <v>1725</v>
      </c>
      <c r="C4004" s="440" t="s">
        <v>1725</v>
      </c>
      <c r="D4004" s="322" t="s">
        <v>5822</v>
      </c>
      <c r="E4004" s="413">
        <v>20000</v>
      </c>
      <c r="F4004" s="348" t="s">
        <v>6020</v>
      </c>
      <c r="G4004" s="322" t="s">
        <v>5954</v>
      </c>
      <c r="H4004" s="348" t="s">
        <v>6884</v>
      </c>
      <c r="I4004" s="348" t="s">
        <v>6884</v>
      </c>
      <c r="J4004" s="322"/>
    </row>
    <row r="4005" spans="1:10" s="333" customFormat="1" ht="24" x14ac:dyDescent="0.25">
      <c r="A4005" s="350" t="s">
        <v>6894</v>
      </c>
      <c r="B4005" s="440" t="s">
        <v>1725</v>
      </c>
      <c r="C4005" s="440" t="s">
        <v>1725</v>
      </c>
      <c r="D4005" s="322" t="s">
        <v>5822</v>
      </c>
      <c r="E4005" s="413">
        <v>35000</v>
      </c>
      <c r="F4005" s="348" t="s">
        <v>6893</v>
      </c>
      <c r="G4005" s="322" t="s">
        <v>5954</v>
      </c>
      <c r="H4005" s="348" t="s">
        <v>6884</v>
      </c>
      <c r="I4005" s="348" t="s">
        <v>6884</v>
      </c>
      <c r="J4005" s="322"/>
    </row>
    <row r="4006" spans="1:10" s="333" customFormat="1" ht="24" x14ac:dyDescent="0.25">
      <c r="A4006" s="350" t="s">
        <v>6892</v>
      </c>
      <c r="B4006" s="440" t="s">
        <v>1725</v>
      </c>
      <c r="C4006" s="440" t="s">
        <v>1725</v>
      </c>
      <c r="D4006" s="322" t="s">
        <v>5822</v>
      </c>
      <c r="E4006" s="413">
        <v>35000</v>
      </c>
      <c r="F4006" s="348" t="s">
        <v>6891</v>
      </c>
      <c r="G4006" s="322" t="s">
        <v>5954</v>
      </c>
      <c r="H4006" s="348" t="s">
        <v>6884</v>
      </c>
      <c r="I4006" s="348" t="s">
        <v>6884</v>
      </c>
      <c r="J4006" s="322"/>
    </row>
    <row r="4007" spans="1:10" s="333" customFormat="1" ht="24" x14ac:dyDescent="0.25">
      <c r="A4007" s="350" t="s">
        <v>6890</v>
      </c>
      <c r="B4007" s="440" t="s">
        <v>1725</v>
      </c>
      <c r="C4007" s="440" t="s">
        <v>1725</v>
      </c>
      <c r="D4007" s="322" t="s">
        <v>5822</v>
      </c>
      <c r="E4007" s="413">
        <v>35000</v>
      </c>
      <c r="F4007" s="348" t="s">
        <v>6889</v>
      </c>
      <c r="G4007" s="322" t="s">
        <v>5954</v>
      </c>
      <c r="H4007" s="348" t="s">
        <v>6884</v>
      </c>
      <c r="I4007" s="348" t="s">
        <v>6884</v>
      </c>
      <c r="J4007" s="322"/>
    </row>
    <row r="4008" spans="1:10" s="333" customFormat="1" ht="24" x14ac:dyDescent="0.25">
      <c r="A4008" s="350" t="s">
        <v>6888</v>
      </c>
      <c r="B4008" s="440" t="s">
        <v>1725</v>
      </c>
      <c r="C4008" s="440" t="s">
        <v>1725</v>
      </c>
      <c r="D4008" s="322" t="s">
        <v>5822</v>
      </c>
      <c r="E4008" s="413">
        <v>35000</v>
      </c>
      <c r="F4008" s="348" t="s">
        <v>6887</v>
      </c>
      <c r="G4008" s="322" t="s">
        <v>5954</v>
      </c>
      <c r="H4008" s="348" t="s">
        <v>6884</v>
      </c>
      <c r="I4008" s="348" t="s">
        <v>6884</v>
      </c>
      <c r="J4008" s="322"/>
    </row>
    <row r="4009" spans="1:10" s="333" customFormat="1" ht="24" x14ac:dyDescent="0.25">
      <c r="A4009" s="350" t="s">
        <v>6886</v>
      </c>
      <c r="B4009" s="440" t="s">
        <v>1725</v>
      </c>
      <c r="C4009" s="440" t="s">
        <v>1725</v>
      </c>
      <c r="D4009" s="322" t="s">
        <v>5822</v>
      </c>
      <c r="E4009" s="413">
        <v>35200</v>
      </c>
      <c r="F4009" s="348" t="s">
        <v>6885</v>
      </c>
      <c r="G4009" s="322" t="s">
        <v>5954</v>
      </c>
      <c r="H4009" s="348" t="s">
        <v>6884</v>
      </c>
      <c r="I4009" s="348" t="s">
        <v>6884</v>
      </c>
      <c r="J4009" s="322"/>
    </row>
    <row r="4010" spans="1:10" s="333" customFormat="1" ht="24" x14ac:dyDescent="0.25">
      <c r="A4010" s="350" t="s">
        <v>6883</v>
      </c>
      <c r="B4010" s="440" t="s">
        <v>1725</v>
      </c>
      <c r="C4010" s="440" t="s">
        <v>1725</v>
      </c>
      <c r="D4010" s="322" t="s">
        <v>5822</v>
      </c>
      <c r="E4010" s="413">
        <v>54000</v>
      </c>
      <c r="F4010" s="348" t="s">
        <v>6882</v>
      </c>
      <c r="G4010" s="322" t="s">
        <v>5954</v>
      </c>
      <c r="H4010" s="348" t="s">
        <v>6881</v>
      </c>
      <c r="I4010" s="348" t="s">
        <v>6881</v>
      </c>
      <c r="J4010" s="322"/>
    </row>
    <row r="4011" spans="1:10" s="333" customFormat="1" ht="24" x14ac:dyDescent="0.25">
      <c r="A4011" s="350" t="s">
        <v>6877</v>
      </c>
      <c r="B4011" s="440" t="s">
        <v>1725</v>
      </c>
      <c r="C4011" s="440" t="s">
        <v>1725</v>
      </c>
      <c r="D4011" s="322" t="s">
        <v>5822</v>
      </c>
      <c r="E4011" s="413">
        <v>32000</v>
      </c>
      <c r="F4011" s="348" t="s">
        <v>6880</v>
      </c>
      <c r="G4011" s="322" t="s">
        <v>5954</v>
      </c>
      <c r="H4011" s="348" t="s">
        <v>6871</v>
      </c>
      <c r="I4011" s="348" t="s">
        <v>6871</v>
      </c>
      <c r="J4011" s="322"/>
    </row>
    <row r="4012" spans="1:10" s="333" customFormat="1" ht="24" x14ac:dyDescent="0.25">
      <c r="A4012" s="350" t="s">
        <v>6877</v>
      </c>
      <c r="B4012" s="440" t="s">
        <v>1725</v>
      </c>
      <c r="C4012" s="440" t="s">
        <v>1725</v>
      </c>
      <c r="D4012" s="322" t="s">
        <v>5822</v>
      </c>
      <c r="E4012" s="413">
        <v>32000</v>
      </c>
      <c r="F4012" s="348" t="s">
        <v>6879</v>
      </c>
      <c r="G4012" s="322" t="s">
        <v>5954</v>
      </c>
      <c r="H4012" s="348" t="s">
        <v>6871</v>
      </c>
      <c r="I4012" s="348" t="s">
        <v>6871</v>
      </c>
      <c r="J4012" s="322"/>
    </row>
    <row r="4013" spans="1:10" s="333" customFormat="1" ht="24" x14ac:dyDescent="0.25">
      <c r="A4013" s="350" t="s">
        <v>6877</v>
      </c>
      <c r="B4013" s="440" t="s">
        <v>1725</v>
      </c>
      <c r="C4013" s="440" t="s">
        <v>1725</v>
      </c>
      <c r="D4013" s="322" t="s">
        <v>5822</v>
      </c>
      <c r="E4013" s="413">
        <v>32000</v>
      </c>
      <c r="F4013" s="348" t="s">
        <v>6878</v>
      </c>
      <c r="G4013" s="322" t="s">
        <v>5954</v>
      </c>
      <c r="H4013" s="348" t="s">
        <v>6871</v>
      </c>
      <c r="I4013" s="348" t="s">
        <v>6871</v>
      </c>
      <c r="J4013" s="322"/>
    </row>
    <row r="4014" spans="1:10" s="333" customFormat="1" ht="24" x14ac:dyDescent="0.25">
      <c r="A4014" s="350" t="s">
        <v>6877</v>
      </c>
      <c r="B4014" s="440" t="s">
        <v>1725</v>
      </c>
      <c r="C4014" s="440" t="s">
        <v>1725</v>
      </c>
      <c r="D4014" s="322" t="s">
        <v>5822</v>
      </c>
      <c r="E4014" s="413">
        <v>32000</v>
      </c>
      <c r="F4014" s="348" t="s">
        <v>6876</v>
      </c>
      <c r="G4014" s="322" t="s">
        <v>5954</v>
      </c>
      <c r="H4014" s="348" t="s">
        <v>6871</v>
      </c>
      <c r="I4014" s="348" t="s">
        <v>6871</v>
      </c>
      <c r="J4014" s="322"/>
    </row>
    <row r="4015" spans="1:10" s="333" customFormat="1" ht="24" x14ac:dyDescent="0.25">
      <c r="A4015" s="350" t="s">
        <v>6875</v>
      </c>
      <c r="B4015" s="440" t="s">
        <v>1725</v>
      </c>
      <c r="C4015" s="440" t="s">
        <v>1725</v>
      </c>
      <c r="D4015" s="322" t="s">
        <v>5822</v>
      </c>
      <c r="E4015" s="413">
        <v>18200</v>
      </c>
      <c r="F4015" s="348" t="s">
        <v>6874</v>
      </c>
      <c r="G4015" s="322" t="s">
        <v>5954</v>
      </c>
      <c r="H4015" s="348" t="s">
        <v>6871</v>
      </c>
      <c r="I4015" s="348" t="s">
        <v>6871</v>
      </c>
      <c r="J4015" s="322"/>
    </row>
    <row r="4016" spans="1:10" s="333" customFormat="1" ht="24" x14ac:dyDescent="0.25">
      <c r="A4016" s="350" t="s">
        <v>6873</v>
      </c>
      <c r="B4016" s="440" t="s">
        <v>1725</v>
      </c>
      <c r="C4016" s="440" t="s">
        <v>1725</v>
      </c>
      <c r="D4016" s="322" t="s">
        <v>5822</v>
      </c>
      <c r="E4016" s="413">
        <v>28000</v>
      </c>
      <c r="F4016" s="348" t="s">
        <v>6872</v>
      </c>
      <c r="G4016" s="322" t="s">
        <v>5954</v>
      </c>
      <c r="H4016" s="348" t="s">
        <v>6871</v>
      </c>
      <c r="I4016" s="348" t="s">
        <v>6871</v>
      </c>
      <c r="J4016" s="322"/>
    </row>
    <row r="4017" spans="1:10" s="333" customFormat="1" ht="24" x14ac:dyDescent="0.25">
      <c r="A4017" s="350" t="s">
        <v>6870</v>
      </c>
      <c r="B4017" s="440" t="s">
        <v>1725</v>
      </c>
      <c r="C4017" s="440" t="s">
        <v>1725</v>
      </c>
      <c r="D4017" s="322" t="s">
        <v>5822</v>
      </c>
      <c r="E4017" s="413">
        <v>20000</v>
      </c>
      <c r="F4017" s="348" t="s">
        <v>6869</v>
      </c>
      <c r="G4017" s="322" t="s">
        <v>5954</v>
      </c>
      <c r="H4017" s="348" t="s">
        <v>6867</v>
      </c>
      <c r="I4017" s="348" t="s">
        <v>6867</v>
      </c>
      <c r="J4017" s="322"/>
    </row>
    <row r="4018" spans="1:10" s="333" customFormat="1" ht="24" x14ac:dyDescent="0.25">
      <c r="A4018" s="350" t="s">
        <v>6868</v>
      </c>
      <c r="B4018" s="440" t="s">
        <v>1725</v>
      </c>
      <c r="C4018" s="440" t="s">
        <v>1725</v>
      </c>
      <c r="D4018" s="322" t="s">
        <v>5822</v>
      </c>
      <c r="E4018" s="413">
        <v>20000</v>
      </c>
      <c r="F4018" s="348" t="s">
        <v>5990</v>
      </c>
      <c r="G4018" s="322" t="s">
        <v>5954</v>
      </c>
      <c r="H4018" s="348" t="s">
        <v>6867</v>
      </c>
      <c r="I4018" s="348" t="s">
        <v>6867</v>
      </c>
      <c r="J4018" s="322"/>
    </row>
    <row r="4019" spans="1:10" s="333" customFormat="1" ht="24" x14ac:dyDescent="0.25">
      <c r="A4019" s="350" t="s">
        <v>6866</v>
      </c>
      <c r="B4019" s="440" t="s">
        <v>1725</v>
      </c>
      <c r="C4019" s="440" t="s">
        <v>1725</v>
      </c>
      <c r="D4019" s="322" t="s">
        <v>5822</v>
      </c>
      <c r="E4019" s="413">
        <v>32000</v>
      </c>
      <c r="F4019" s="348" t="s">
        <v>6865</v>
      </c>
      <c r="G4019" s="322" t="s">
        <v>5954</v>
      </c>
      <c r="H4019" s="348" t="s">
        <v>6862</v>
      </c>
      <c r="I4019" s="348" t="s">
        <v>6862</v>
      </c>
      <c r="J4019" s="322"/>
    </row>
    <row r="4020" spans="1:10" s="333" customFormat="1" ht="24" x14ac:dyDescent="0.25">
      <c r="A4020" s="350" t="s">
        <v>6864</v>
      </c>
      <c r="B4020" s="440" t="s">
        <v>1725</v>
      </c>
      <c r="C4020" s="440" t="s">
        <v>1725</v>
      </c>
      <c r="D4020" s="322" t="s">
        <v>5822</v>
      </c>
      <c r="E4020" s="413">
        <v>32000</v>
      </c>
      <c r="F4020" s="348" t="s">
        <v>6863</v>
      </c>
      <c r="G4020" s="322" t="s">
        <v>5954</v>
      </c>
      <c r="H4020" s="348" t="s">
        <v>6862</v>
      </c>
      <c r="I4020" s="348" t="s">
        <v>6862</v>
      </c>
      <c r="J4020" s="322"/>
    </row>
    <row r="4021" spans="1:10" s="333" customFormat="1" ht="24" x14ac:dyDescent="0.25">
      <c r="A4021" s="350" t="s">
        <v>6861</v>
      </c>
      <c r="B4021" s="440" t="s">
        <v>1725</v>
      </c>
      <c r="C4021" s="440" t="s">
        <v>1725</v>
      </c>
      <c r="D4021" s="322" t="s">
        <v>5822</v>
      </c>
      <c r="E4021" s="413">
        <v>30000</v>
      </c>
      <c r="F4021" s="348" t="s">
        <v>6027</v>
      </c>
      <c r="G4021" s="322" t="s">
        <v>5954</v>
      </c>
      <c r="H4021" s="348" t="s">
        <v>6856</v>
      </c>
      <c r="I4021" s="348" t="s">
        <v>6856</v>
      </c>
      <c r="J4021" s="322"/>
    </row>
    <row r="4022" spans="1:10" s="333" customFormat="1" ht="24" x14ac:dyDescent="0.25">
      <c r="A4022" s="350" t="s">
        <v>6860</v>
      </c>
      <c r="B4022" s="440" t="s">
        <v>1725</v>
      </c>
      <c r="C4022" s="440" t="s">
        <v>1725</v>
      </c>
      <c r="D4022" s="322" t="s">
        <v>5822</v>
      </c>
      <c r="E4022" s="413">
        <v>32000</v>
      </c>
      <c r="F4022" s="348" t="s">
        <v>6859</v>
      </c>
      <c r="G4022" s="322" t="s">
        <v>5954</v>
      </c>
      <c r="H4022" s="348" t="s">
        <v>6856</v>
      </c>
      <c r="I4022" s="348" t="s">
        <v>6856</v>
      </c>
      <c r="J4022" s="322"/>
    </row>
    <row r="4023" spans="1:10" s="333" customFormat="1" ht="24" x14ac:dyDescent="0.25">
      <c r="A4023" s="350" t="s">
        <v>6858</v>
      </c>
      <c r="B4023" s="440" t="s">
        <v>1725</v>
      </c>
      <c r="C4023" s="440" t="s">
        <v>1725</v>
      </c>
      <c r="D4023" s="322" t="s">
        <v>5822</v>
      </c>
      <c r="E4023" s="413">
        <v>32000</v>
      </c>
      <c r="F4023" s="348" t="s">
        <v>6857</v>
      </c>
      <c r="G4023" s="322" t="s">
        <v>5954</v>
      </c>
      <c r="H4023" s="348" t="s">
        <v>6856</v>
      </c>
      <c r="I4023" s="348" t="s">
        <v>6856</v>
      </c>
      <c r="J4023" s="322"/>
    </row>
    <row r="4024" spans="1:10" s="333" customFormat="1" ht="24" x14ac:dyDescent="0.25">
      <c r="A4024" s="350" t="s">
        <v>6855</v>
      </c>
      <c r="B4024" s="440" t="s">
        <v>1725</v>
      </c>
      <c r="C4024" s="440" t="s">
        <v>1725</v>
      </c>
      <c r="D4024" s="322" t="s">
        <v>5822</v>
      </c>
      <c r="E4024" s="413">
        <v>23000</v>
      </c>
      <c r="F4024" s="348" t="s">
        <v>6854</v>
      </c>
      <c r="G4024" s="322" t="s">
        <v>5954</v>
      </c>
      <c r="H4024" s="348" t="s">
        <v>6853</v>
      </c>
      <c r="I4024" s="348" t="s">
        <v>6853</v>
      </c>
      <c r="J4024" s="322"/>
    </row>
    <row r="4025" spans="1:10" s="333" customFormat="1" ht="60" x14ac:dyDescent="0.25">
      <c r="A4025" s="350" t="s">
        <v>6852</v>
      </c>
      <c r="B4025" s="440" t="s">
        <v>1725</v>
      </c>
      <c r="C4025" s="440" t="s">
        <v>1725</v>
      </c>
      <c r="D4025" s="322" t="s">
        <v>5822</v>
      </c>
      <c r="E4025" s="413">
        <v>35333.32</v>
      </c>
      <c r="F4025" s="348" t="s">
        <v>6074</v>
      </c>
      <c r="G4025" s="322" t="s">
        <v>5954</v>
      </c>
      <c r="H4025" s="348" t="s">
        <v>6841</v>
      </c>
      <c r="I4025" s="348" t="s">
        <v>6841</v>
      </c>
      <c r="J4025" s="322"/>
    </row>
    <row r="4026" spans="1:10" s="333" customFormat="1" ht="60" x14ac:dyDescent="0.25">
      <c r="A4026" s="350" t="s">
        <v>6851</v>
      </c>
      <c r="B4026" s="440" t="s">
        <v>1725</v>
      </c>
      <c r="C4026" s="440" t="s">
        <v>1725</v>
      </c>
      <c r="D4026" s="322" t="s">
        <v>5822</v>
      </c>
      <c r="E4026" s="413">
        <v>35333.32</v>
      </c>
      <c r="F4026" s="348" t="s">
        <v>6078</v>
      </c>
      <c r="G4026" s="322" t="s">
        <v>5954</v>
      </c>
      <c r="H4026" s="348" t="s">
        <v>6841</v>
      </c>
      <c r="I4026" s="348" t="s">
        <v>6841</v>
      </c>
      <c r="J4026" s="322"/>
    </row>
    <row r="4027" spans="1:10" s="333" customFormat="1" ht="60" x14ac:dyDescent="0.25">
      <c r="A4027" s="350" t="s">
        <v>6850</v>
      </c>
      <c r="B4027" s="440" t="s">
        <v>1725</v>
      </c>
      <c r="C4027" s="440" t="s">
        <v>1725</v>
      </c>
      <c r="D4027" s="322" t="s">
        <v>5822</v>
      </c>
      <c r="E4027" s="413">
        <v>21000</v>
      </c>
      <c r="F4027" s="348" t="s">
        <v>6849</v>
      </c>
      <c r="G4027" s="322" t="s">
        <v>5954</v>
      </c>
      <c r="H4027" s="348" t="s">
        <v>6841</v>
      </c>
      <c r="I4027" s="348" t="s">
        <v>6841</v>
      </c>
      <c r="J4027" s="322"/>
    </row>
    <row r="4028" spans="1:10" s="333" customFormat="1" ht="24" x14ac:dyDescent="0.25">
      <c r="A4028" s="350" t="s">
        <v>6848</v>
      </c>
      <c r="B4028" s="440" t="s">
        <v>1725</v>
      </c>
      <c r="C4028" s="440" t="s">
        <v>1725</v>
      </c>
      <c r="D4028" s="322" t="s">
        <v>5822</v>
      </c>
      <c r="E4028" s="413">
        <v>20000</v>
      </c>
      <c r="F4028" s="348" t="s">
        <v>5990</v>
      </c>
      <c r="G4028" s="322" t="s">
        <v>5954</v>
      </c>
      <c r="H4028" s="348" t="s">
        <v>6841</v>
      </c>
      <c r="I4028" s="348" t="s">
        <v>6841</v>
      </c>
      <c r="J4028" s="322"/>
    </row>
    <row r="4029" spans="1:10" s="333" customFormat="1" ht="24" x14ac:dyDescent="0.25">
      <c r="A4029" s="350" t="s">
        <v>6847</v>
      </c>
      <c r="B4029" s="440" t="s">
        <v>1725</v>
      </c>
      <c r="C4029" s="440" t="s">
        <v>1725</v>
      </c>
      <c r="D4029" s="322" t="s">
        <v>5822</v>
      </c>
      <c r="E4029" s="413">
        <v>35000</v>
      </c>
      <c r="F4029" s="348" t="s">
        <v>6846</v>
      </c>
      <c r="G4029" s="322" t="s">
        <v>5954</v>
      </c>
      <c r="H4029" s="348" t="s">
        <v>6841</v>
      </c>
      <c r="I4029" s="348" t="s">
        <v>6841</v>
      </c>
      <c r="J4029" s="322"/>
    </row>
    <row r="4030" spans="1:10" s="333" customFormat="1" ht="24" x14ac:dyDescent="0.25">
      <c r="A4030" s="350" t="s">
        <v>6845</v>
      </c>
      <c r="B4030" s="440" t="s">
        <v>1725</v>
      </c>
      <c r="C4030" s="440" t="s">
        <v>1725</v>
      </c>
      <c r="D4030" s="322" t="s">
        <v>5822</v>
      </c>
      <c r="E4030" s="413">
        <v>35000</v>
      </c>
      <c r="F4030" s="348" t="s">
        <v>6844</v>
      </c>
      <c r="G4030" s="322" t="s">
        <v>5954</v>
      </c>
      <c r="H4030" s="348" t="s">
        <v>6841</v>
      </c>
      <c r="I4030" s="348" t="s">
        <v>6841</v>
      </c>
      <c r="J4030" s="322"/>
    </row>
    <row r="4031" spans="1:10" s="333" customFormat="1" ht="24" x14ac:dyDescent="0.25">
      <c r="A4031" s="350" t="s">
        <v>6843</v>
      </c>
      <c r="B4031" s="440" t="s">
        <v>1725</v>
      </c>
      <c r="C4031" s="440" t="s">
        <v>1725</v>
      </c>
      <c r="D4031" s="322" t="s">
        <v>5822</v>
      </c>
      <c r="E4031" s="413">
        <v>32933.33</v>
      </c>
      <c r="F4031" s="348" t="s">
        <v>6696</v>
      </c>
      <c r="G4031" s="322" t="s">
        <v>5954</v>
      </c>
      <c r="H4031" s="348" t="s">
        <v>6841</v>
      </c>
      <c r="I4031" s="348" t="s">
        <v>6841</v>
      </c>
      <c r="J4031" s="322"/>
    </row>
    <row r="4032" spans="1:10" s="333" customFormat="1" ht="24" x14ac:dyDescent="0.25">
      <c r="A4032" s="350" t="s">
        <v>6842</v>
      </c>
      <c r="B4032" s="440" t="s">
        <v>1725</v>
      </c>
      <c r="C4032" s="440" t="s">
        <v>1725</v>
      </c>
      <c r="D4032" s="322" t="s">
        <v>5822</v>
      </c>
      <c r="E4032" s="413">
        <v>30400</v>
      </c>
      <c r="F4032" s="348" t="s">
        <v>6698</v>
      </c>
      <c r="G4032" s="322" t="s">
        <v>5954</v>
      </c>
      <c r="H4032" s="348" t="s">
        <v>6841</v>
      </c>
      <c r="I4032" s="348" t="s">
        <v>6841</v>
      </c>
      <c r="J4032" s="322"/>
    </row>
    <row r="4033" spans="1:10" s="333" customFormat="1" ht="60" x14ac:dyDescent="0.25">
      <c r="A4033" s="350" t="s">
        <v>6840</v>
      </c>
      <c r="B4033" s="440" t="s">
        <v>1725</v>
      </c>
      <c r="C4033" s="440" t="s">
        <v>1725</v>
      </c>
      <c r="D4033" s="322" t="s">
        <v>5822</v>
      </c>
      <c r="E4033" s="413">
        <v>35000</v>
      </c>
      <c r="F4033" s="348" t="s">
        <v>6839</v>
      </c>
      <c r="G4033" s="322" t="s">
        <v>5954</v>
      </c>
      <c r="H4033" s="348" t="s">
        <v>6838</v>
      </c>
      <c r="I4033" s="348" t="s">
        <v>6838</v>
      </c>
      <c r="J4033" s="322"/>
    </row>
    <row r="4034" spans="1:10" s="333" customFormat="1" ht="24" x14ac:dyDescent="0.25">
      <c r="A4034" s="350" t="s">
        <v>6837</v>
      </c>
      <c r="B4034" s="440" t="s">
        <v>1725</v>
      </c>
      <c r="C4034" s="440" t="s">
        <v>1725</v>
      </c>
      <c r="D4034" s="322" t="s">
        <v>5822</v>
      </c>
      <c r="E4034" s="413">
        <v>79800</v>
      </c>
      <c r="F4034" s="348" t="s">
        <v>6836</v>
      </c>
      <c r="G4034" s="322" t="s">
        <v>5954</v>
      </c>
      <c r="H4034" s="348" t="s">
        <v>6835</v>
      </c>
      <c r="I4034" s="348" t="s">
        <v>6835</v>
      </c>
      <c r="J4034" s="322"/>
    </row>
    <row r="4035" spans="1:10" s="333" customFormat="1" ht="24" x14ac:dyDescent="0.25">
      <c r="A4035" s="350" t="s">
        <v>6834</v>
      </c>
      <c r="B4035" s="440" t="s">
        <v>1725</v>
      </c>
      <c r="C4035" s="440" t="s">
        <v>1725</v>
      </c>
      <c r="D4035" s="322" t="s">
        <v>5822</v>
      </c>
      <c r="E4035" s="413">
        <v>30000</v>
      </c>
      <c r="F4035" s="348" t="s">
        <v>6833</v>
      </c>
      <c r="G4035" s="322" t="s">
        <v>5954</v>
      </c>
      <c r="H4035" s="348" t="s">
        <v>6832</v>
      </c>
      <c r="I4035" s="348" t="s">
        <v>6832</v>
      </c>
      <c r="J4035" s="322"/>
    </row>
    <row r="4036" spans="1:10" s="333" customFormat="1" ht="24" x14ac:dyDescent="0.25">
      <c r="A4036" s="350" t="s">
        <v>6831</v>
      </c>
      <c r="B4036" s="440" t="s">
        <v>1725</v>
      </c>
      <c r="C4036" s="440" t="s">
        <v>1725</v>
      </c>
      <c r="D4036" s="322" t="s">
        <v>5822</v>
      </c>
      <c r="E4036" s="413">
        <v>27000</v>
      </c>
      <c r="F4036" s="348" t="s">
        <v>6684</v>
      </c>
      <c r="G4036" s="322" t="s">
        <v>5954</v>
      </c>
      <c r="H4036" s="348" t="s">
        <v>6830</v>
      </c>
      <c r="I4036" s="348" t="s">
        <v>6830</v>
      </c>
      <c r="J4036" s="322"/>
    </row>
    <row r="4037" spans="1:10" s="333" customFormat="1" ht="24" x14ac:dyDescent="0.25">
      <c r="A4037" s="350" t="s">
        <v>6829</v>
      </c>
      <c r="B4037" s="440" t="s">
        <v>1725</v>
      </c>
      <c r="C4037" s="440" t="s">
        <v>1725</v>
      </c>
      <c r="D4037" s="322" t="s">
        <v>5822</v>
      </c>
      <c r="E4037" s="413">
        <v>32000</v>
      </c>
      <c r="F4037" s="348" t="s">
        <v>6828</v>
      </c>
      <c r="G4037" s="322" t="s">
        <v>5954</v>
      </c>
      <c r="H4037" s="348" t="s">
        <v>6826</v>
      </c>
      <c r="I4037" s="348" t="s">
        <v>6826</v>
      </c>
      <c r="J4037" s="322"/>
    </row>
    <row r="4038" spans="1:10" s="333" customFormat="1" ht="24" x14ac:dyDescent="0.25">
      <c r="A4038" s="350" t="s">
        <v>6827</v>
      </c>
      <c r="B4038" s="440" t="s">
        <v>1725</v>
      </c>
      <c r="C4038" s="440" t="s">
        <v>1725</v>
      </c>
      <c r="D4038" s="322" t="s">
        <v>5822</v>
      </c>
      <c r="E4038" s="413">
        <v>30000</v>
      </c>
      <c r="F4038" s="348" t="s">
        <v>6076</v>
      </c>
      <c r="G4038" s="322" t="s">
        <v>5954</v>
      </c>
      <c r="H4038" s="348" t="s">
        <v>6826</v>
      </c>
      <c r="I4038" s="348" t="s">
        <v>6826</v>
      </c>
      <c r="J4038" s="322"/>
    </row>
    <row r="4039" spans="1:10" s="333" customFormat="1" ht="24" x14ac:dyDescent="0.25">
      <c r="A4039" s="350" t="s">
        <v>6825</v>
      </c>
      <c r="B4039" s="440" t="s">
        <v>1725</v>
      </c>
      <c r="C4039" s="440" t="s">
        <v>1725</v>
      </c>
      <c r="D4039" s="322" t="s">
        <v>5822</v>
      </c>
      <c r="E4039" s="413">
        <v>33000</v>
      </c>
      <c r="F4039" s="348" t="s">
        <v>6824</v>
      </c>
      <c r="G4039" s="322" t="s">
        <v>5954</v>
      </c>
      <c r="H4039" s="348" t="s">
        <v>6820</v>
      </c>
      <c r="I4039" s="348" t="s">
        <v>6820</v>
      </c>
      <c r="J4039" s="322"/>
    </row>
    <row r="4040" spans="1:10" s="333" customFormat="1" ht="24" x14ac:dyDescent="0.25">
      <c r="A4040" s="350" t="s">
        <v>6822</v>
      </c>
      <c r="B4040" s="440" t="s">
        <v>1725</v>
      </c>
      <c r="C4040" s="440" t="s">
        <v>1725</v>
      </c>
      <c r="D4040" s="322" t="s">
        <v>5822</v>
      </c>
      <c r="E4040" s="413">
        <v>32000</v>
      </c>
      <c r="F4040" s="348" t="s">
        <v>6823</v>
      </c>
      <c r="G4040" s="322" t="s">
        <v>5954</v>
      </c>
      <c r="H4040" s="348" t="s">
        <v>6820</v>
      </c>
      <c r="I4040" s="348" t="s">
        <v>6820</v>
      </c>
      <c r="J4040" s="322"/>
    </row>
    <row r="4041" spans="1:10" s="333" customFormat="1" ht="24" x14ac:dyDescent="0.25">
      <c r="A4041" s="350" t="s">
        <v>6822</v>
      </c>
      <c r="B4041" s="440" t="s">
        <v>1725</v>
      </c>
      <c r="C4041" s="440" t="s">
        <v>1725</v>
      </c>
      <c r="D4041" s="322" t="s">
        <v>5822</v>
      </c>
      <c r="E4041" s="413">
        <v>32000</v>
      </c>
      <c r="F4041" s="348" t="s">
        <v>6821</v>
      </c>
      <c r="G4041" s="322" t="s">
        <v>5954</v>
      </c>
      <c r="H4041" s="348" t="s">
        <v>6820</v>
      </c>
      <c r="I4041" s="348" t="s">
        <v>6820</v>
      </c>
      <c r="J4041" s="322"/>
    </row>
    <row r="4042" spans="1:10" s="333" customFormat="1" ht="24" x14ac:dyDescent="0.25">
      <c r="A4042" s="350" t="s">
        <v>6819</v>
      </c>
      <c r="B4042" s="440" t="s">
        <v>1725</v>
      </c>
      <c r="C4042" s="440" t="s">
        <v>1725</v>
      </c>
      <c r="D4042" s="322" t="s">
        <v>5822</v>
      </c>
      <c r="E4042" s="413">
        <v>36619.949999999997</v>
      </c>
      <c r="F4042" s="348" t="s">
        <v>6818</v>
      </c>
      <c r="G4042" s="322" t="s">
        <v>5954</v>
      </c>
      <c r="H4042" s="348" t="s">
        <v>6816</v>
      </c>
      <c r="I4042" s="348" t="s">
        <v>6816</v>
      </c>
      <c r="J4042" s="322"/>
    </row>
    <row r="4043" spans="1:10" s="333" customFormat="1" ht="24" x14ac:dyDescent="0.25">
      <c r="A4043" s="350" t="s">
        <v>6817</v>
      </c>
      <c r="B4043" s="440" t="s">
        <v>1725</v>
      </c>
      <c r="C4043" s="440" t="s">
        <v>1725</v>
      </c>
      <c r="D4043" s="322" t="s">
        <v>5822</v>
      </c>
      <c r="E4043" s="413">
        <v>30000</v>
      </c>
      <c r="F4043" s="348" t="s">
        <v>6020</v>
      </c>
      <c r="G4043" s="322" t="s">
        <v>5954</v>
      </c>
      <c r="H4043" s="348" t="s">
        <v>6816</v>
      </c>
      <c r="I4043" s="348" t="s">
        <v>6816</v>
      </c>
      <c r="J4043" s="322"/>
    </row>
    <row r="4044" spans="1:10" s="333" customFormat="1" ht="60" x14ac:dyDescent="0.25">
      <c r="A4044" s="350" t="s">
        <v>6815</v>
      </c>
      <c r="B4044" s="440" t="s">
        <v>1725</v>
      </c>
      <c r="C4044" s="440" t="s">
        <v>1725</v>
      </c>
      <c r="D4044" s="322" t="s">
        <v>5822</v>
      </c>
      <c r="E4044" s="413">
        <v>27000</v>
      </c>
      <c r="F4044" s="348" t="s">
        <v>6016</v>
      </c>
      <c r="G4044" s="322" t="s">
        <v>5954</v>
      </c>
      <c r="H4044" s="348" t="s">
        <v>6800</v>
      </c>
      <c r="I4044" s="348" t="s">
        <v>6800</v>
      </c>
      <c r="J4044" s="322"/>
    </row>
    <row r="4045" spans="1:10" s="333" customFormat="1" ht="24" x14ac:dyDescent="0.25">
      <c r="A4045" s="350" t="s">
        <v>6814</v>
      </c>
      <c r="B4045" s="440" t="s">
        <v>1725</v>
      </c>
      <c r="C4045" s="440" t="s">
        <v>1725</v>
      </c>
      <c r="D4045" s="322" t="s">
        <v>5822</v>
      </c>
      <c r="E4045" s="413">
        <v>24000</v>
      </c>
      <c r="F4045" s="348" t="s">
        <v>6813</v>
      </c>
      <c r="G4045" s="322" t="s">
        <v>5954</v>
      </c>
      <c r="H4045" s="348" t="s">
        <v>6800</v>
      </c>
      <c r="I4045" s="348" t="s">
        <v>6800</v>
      </c>
      <c r="J4045" s="322"/>
    </row>
    <row r="4046" spans="1:10" s="333" customFormat="1" ht="24" x14ac:dyDescent="0.25">
      <c r="A4046" s="350" t="s">
        <v>6812</v>
      </c>
      <c r="B4046" s="440" t="s">
        <v>1725</v>
      </c>
      <c r="C4046" s="440" t="s">
        <v>1725</v>
      </c>
      <c r="D4046" s="322" t="s">
        <v>5822</v>
      </c>
      <c r="E4046" s="413">
        <v>21000</v>
      </c>
      <c r="F4046" s="348" t="s">
        <v>6811</v>
      </c>
      <c r="G4046" s="322" t="s">
        <v>5954</v>
      </c>
      <c r="H4046" s="348" t="s">
        <v>6800</v>
      </c>
      <c r="I4046" s="348" t="s">
        <v>6800</v>
      </c>
      <c r="J4046" s="322"/>
    </row>
    <row r="4047" spans="1:10" s="333" customFormat="1" ht="24" x14ac:dyDescent="0.25">
      <c r="A4047" s="350" t="s">
        <v>6810</v>
      </c>
      <c r="B4047" s="440" t="s">
        <v>1725</v>
      </c>
      <c r="C4047" s="440" t="s">
        <v>1725</v>
      </c>
      <c r="D4047" s="322" t="s">
        <v>5822</v>
      </c>
      <c r="E4047" s="413">
        <v>24000</v>
      </c>
      <c r="F4047" s="348" t="s">
        <v>6809</v>
      </c>
      <c r="G4047" s="322" t="s">
        <v>5954</v>
      </c>
      <c r="H4047" s="348" t="s">
        <v>6800</v>
      </c>
      <c r="I4047" s="348" t="s">
        <v>6800</v>
      </c>
      <c r="J4047" s="322"/>
    </row>
    <row r="4048" spans="1:10" s="333" customFormat="1" ht="24" x14ac:dyDescent="0.25">
      <c r="A4048" s="350" t="s">
        <v>6808</v>
      </c>
      <c r="B4048" s="440" t="s">
        <v>1725</v>
      </c>
      <c r="C4048" s="440" t="s">
        <v>1725</v>
      </c>
      <c r="D4048" s="322" t="s">
        <v>5822</v>
      </c>
      <c r="E4048" s="413">
        <v>24000</v>
      </c>
      <c r="F4048" s="348" t="s">
        <v>6807</v>
      </c>
      <c r="G4048" s="322" t="s">
        <v>5954</v>
      </c>
      <c r="H4048" s="348" t="s">
        <v>6800</v>
      </c>
      <c r="I4048" s="348" t="s">
        <v>6800</v>
      </c>
      <c r="J4048" s="322"/>
    </row>
    <row r="4049" spans="1:10" s="333" customFormat="1" ht="24" x14ac:dyDescent="0.25">
      <c r="A4049" s="350" t="s">
        <v>6806</v>
      </c>
      <c r="B4049" s="440" t="s">
        <v>1725</v>
      </c>
      <c r="C4049" s="440" t="s">
        <v>1725</v>
      </c>
      <c r="D4049" s="322" t="s">
        <v>5822</v>
      </c>
      <c r="E4049" s="413">
        <v>24000</v>
      </c>
      <c r="F4049" s="348" t="s">
        <v>6805</v>
      </c>
      <c r="G4049" s="322" t="s">
        <v>5954</v>
      </c>
      <c r="H4049" s="348" t="s">
        <v>6800</v>
      </c>
      <c r="I4049" s="348" t="s">
        <v>6800</v>
      </c>
      <c r="J4049" s="322"/>
    </row>
    <row r="4050" spans="1:10" s="333" customFormat="1" ht="24" x14ac:dyDescent="0.25">
      <c r="A4050" s="350" t="s">
        <v>6802</v>
      </c>
      <c r="B4050" s="440" t="s">
        <v>1725</v>
      </c>
      <c r="C4050" s="440" t="s">
        <v>1725</v>
      </c>
      <c r="D4050" s="322" t="s">
        <v>5822</v>
      </c>
      <c r="E4050" s="413">
        <v>24000</v>
      </c>
      <c r="F4050" s="348" t="s">
        <v>6804</v>
      </c>
      <c r="G4050" s="322" t="s">
        <v>5954</v>
      </c>
      <c r="H4050" s="348" t="s">
        <v>6800</v>
      </c>
      <c r="I4050" s="348" t="s">
        <v>6800</v>
      </c>
      <c r="J4050" s="322"/>
    </row>
    <row r="4051" spans="1:10" s="333" customFormat="1" ht="24" x14ac:dyDescent="0.25">
      <c r="A4051" s="350" t="s">
        <v>6802</v>
      </c>
      <c r="B4051" s="440" t="s">
        <v>1725</v>
      </c>
      <c r="C4051" s="440" t="s">
        <v>1725</v>
      </c>
      <c r="D4051" s="322" t="s">
        <v>5822</v>
      </c>
      <c r="E4051" s="413">
        <v>24000</v>
      </c>
      <c r="F4051" s="348" t="s">
        <v>6803</v>
      </c>
      <c r="G4051" s="322" t="s">
        <v>5954</v>
      </c>
      <c r="H4051" s="348" t="s">
        <v>6800</v>
      </c>
      <c r="I4051" s="348" t="s">
        <v>6800</v>
      </c>
      <c r="J4051" s="322"/>
    </row>
    <row r="4052" spans="1:10" s="333" customFormat="1" ht="24" x14ac:dyDescent="0.25">
      <c r="A4052" s="350" t="s">
        <v>6802</v>
      </c>
      <c r="B4052" s="440" t="s">
        <v>1725</v>
      </c>
      <c r="C4052" s="440" t="s">
        <v>1725</v>
      </c>
      <c r="D4052" s="322" t="s">
        <v>5822</v>
      </c>
      <c r="E4052" s="413">
        <v>24000</v>
      </c>
      <c r="F4052" s="348" t="s">
        <v>6801</v>
      </c>
      <c r="G4052" s="322" t="s">
        <v>5954</v>
      </c>
      <c r="H4052" s="348" t="s">
        <v>6800</v>
      </c>
      <c r="I4052" s="348" t="s">
        <v>6800</v>
      </c>
      <c r="J4052" s="322"/>
    </row>
    <row r="4053" spans="1:10" s="333" customFormat="1" ht="24" x14ac:dyDescent="0.25">
      <c r="A4053" s="350" t="s">
        <v>6799</v>
      </c>
      <c r="B4053" s="440" t="s">
        <v>1725</v>
      </c>
      <c r="C4053" s="440" t="s">
        <v>1725</v>
      </c>
      <c r="D4053" s="322" t="s">
        <v>5822</v>
      </c>
      <c r="E4053" s="413">
        <v>24000</v>
      </c>
      <c r="F4053" s="348" t="s">
        <v>6798</v>
      </c>
      <c r="G4053" s="322" t="s">
        <v>5954</v>
      </c>
      <c r="H4053" s="348" t="s">
        <v>6795</v>
      </c>
      <c r="I4053" s="348" t="s">
        <v>6795</v>
      </c>
      <c r="J4053" s="322"/>
    </row>
    <row r="4054" spans="1:10" s="333" customFormat="1" ht="24" x14ac:dyDescent="0.25">
      <c r="A4054" s="350" t="s">
        <v>6797</v>
      </c>
      <c r="B4054" s="440" t="s">
        <v>1725</v>
      </c>
      <c r="C4054" s="440" t="s">
        <v>1725</v>
      </c>
      <c r="D4054" s="322" t="s">
        <v>5822</v>
      </c>
      <c r="E4054" s="413">
        <v>30000</v>
      </c>
      <c r="F4054" s="348" t="s">
        <v>6796</v>
      </c>
      <c r="G4054" s="322" t="s">
        <v>5954</v>
      </c>
      <c r="H4054" s="348" t="s">
        <v>6795</v>
      </c>
      <c r="I4054" s="348" t="s">
        <v>6795</v>
      </c>
      <c r="J4054" s="322"/>
    </row>
    <row r="4055" spans="1:10" s="333" customFormat="1" ht="24" x14ac:dyDescent="0.25">
      <c r="A4055" s="350" t="s">
        <v>6794</v>
      </c>
      <c r="B4055" s="440" t="s">
        <v>1725</v>
      </c>
      <c r="C4055" s="440" t="s">
        <v>1725</v>
      </c>
      <c r="D4055" s="322" t="s">
        <v>5822</v>
      </c>
      <c r="E4055" s="413">
        <v>18000</v>
      </c>
      <c r="F4055" s="348" t="s">
        <v>6793</v>
      </c>
      <c r="G4055" s="322" t="s">
        <v>5954</v>
      </c>
      <c r="H4055" s="348" t="s">
        <v>6787</v>
      </c>
      <c r="I4055" s="348" t="s">
        <v>6787</v>
      </c>
      <c r="J4055" s="322"/>
    </row>
    <row r="4056" spans="1:10" s="333" customFormat="1" ht="24" x14ac:dyDescent="0.25">
      <c r="A4056" s="350" t="s">
        <v>6792</v>
      </c>
      <c r="B4056" s="440" t="s">
        <v>1725</v>
      </c>
      <c r="C4056" s="440" t="s">
        <v>1725</v>
      </c>
      <c r="D4056" s="322" t="s">
        <v>5822</v>
      </c>
      <c r="E4056" s="413">
        <v>18000</v>
      </c>
      <c r="F4056" s="348" t="s">
        <v>5948</v>
      </c>
      <c r="G4056" s="322" t="s">
        <v>5954</v>
      </c>
      <c r="H4056" s="348" t="s">
        <v>6787</v>
      </c>
      <c r="I4056" s="348" t="s">
        <v>6787</v>
      </c>
      <c r="J4056" s="322"/>
    </row>
    <row r="4057" spans="1:10" s="333" customFormat="1" ht="24" x14ac:dyDescent="0.25">
      <c r="A4057" s="350" t="s">
        <v>6791</v>
      </c>
      <c r="B4057" s="440" t="s">
        <v>1725</v>
      </c>
      <c r="C4057" s="440" t="s">
        <v>1725</v>
      </c>
      <c r="D4057" s="322" t="s">
        <v>5822</v>
      </c>
      <c r="E4057" s="413">
        <v>18000</v>
      </c>
      <c r="F4057" s="348" t="s">
        <v>5942</v>
      </c>
      <c r="G4057" s="322" t="s">
        <v>5954</v>
      </c>
      <c r="H4057" s="348" t="s">
        <v>6787</v>
      </c>
      <c r="I4057" s="348" t="s">
        <v>6787</v>
      </c>
      <c r="J4057" s="322"/>
    </row>
    <row r="4058" spans="1:10" s="333" customFormat="1" ht="24" x14ac:dyDescent="0.25">
      <c r="A4058" s="350" t="s">
        <v>6790</v>
      </c>
      <c r="B4058" s="440" t="s">
        <v>1725</v>
      </c>
      <c r="C4058" s="440" t="s">
        <v>1725</v>
      </c>
      <c r="D4058" s="322" t="s">
        <v>5822</v>
      </c>
      <c r="E4058" s="413">
        <v>18000</v>
      </c>
      <c r="F4058" s="348" t="s">
        <v>5950</v>
      </c>
      <c r="G4058" s="322" t="s">
        <v>5954</v>
      </c>
      <c r="H4058" s="348" t="s">
        <v>6787</v>
      </c>
      <c r="I4058" s="348" t="s">
        <v>6787</v>
      </c>
      <c r="J4058" s="322"/>
    </row>
    <row r="4059" spans="1:10" s="333" customFormat="1" ht="24" x14ac:dyDescent="0.25">
      <c r="A4059" s="350" t="s">
        <v>6789</v>
      </c>
      <c r="B4059" s="440" t="s">
        <v>1725</v>
      </c>
      <c r="C4059" s="440" t="s">
        <v>1725</v>
      </c>
      <c r="D4059" s="322" t="s">
        <v>5822</v>
      </c>
      <c r="E4059" s="413">
        <v>18000</v>
      </c>
      <c r="F4059" s="348" t="s">
        <v>5946</v>
      </c>
      <c r="G4059" s="322" t="s">
        <v>5954</v>
      </c>
      <c r="H4059" s="348" t="s">
        <v>6787</v>
      </c>
      <c r="I4059" s="348" t="s">
        <v>6787</v>
      </c>
      <c r="J4059" s="322"/>
    </row>
    <row r="4060" spans="1:10" s="333" customFormat="1" ht="24" x14ac:dyDescent="0.25">
      <c r="A4060" s="350" t="s">
        <v>6788</v>
      </c>
      <c r="B4060" s="440" t="s">
        <v>1725</v>
      </c>
      <c r="C4060" s="440" t="s">
        <v>1725</v>
      </c>
      <c r="D4060" s="322" t="s">
        <v>5822</v>
      </c>
      <c r="E4060" s="413">
        <v>18000</v>
      </c>
      <c r="F4060" s="348" t="s">
        <v>5944</v>
      </c>
      <c r="G4060" s="322" t="s">
        <v>5954</v>
      </c>
      <c r="H4060" s="348" t="s">
        <v>6787</v>
      </c>
      <c r="I4060" s="348" t="s">
        <v>6787</v>
      </c>
      <c r="J4060" s="322"/>
    </row>
    <row r="4061" spans="1:10" s="333" customFormat="1" ht="24" x14ac:dyDescent="0.25">
      <c r="A4061" s="350" t="s">
        <v>6786</v>
      </c>
      <c r="B4061" s="440" t="s">
        <v>1725</v>
      </c>
      <c r="C4061" s="440" t="s">
        <v>1725</v>
      </c>
      <c r="D4061" s="322" t="s">
        <v>5822</v>
      </c>
      <c r="E4061" s="413">
        <v>18000</v>
      </c>
      <c r="F4061" s="348" t="s">
        <v>6785</v>
      </c>
      <c r="G4061" s="322" t="s">
        <v>5954</v>
      </c>
      <c r="H4061" s="348" t="s">
        <v>6784</v>
      </c>
      <c r="I4061" s="348" t="s">
        <v>6784</v>
      </c>
      <c r="J4061" s="322"/>
    </row>
    <row r="4062" spans="1:10" s="333" customFormat="1" ht="24" x14ac:dyDescent="0.25">
      <c r="A4062" s="350" t="s">
        <v>6783</v>
      </c>
      <c r="B4062" s="440" t="s">
        <v>1725</v>
      </c>
      <c r="C4062" s="440" t="s">
        <v>1725</v>
      </c>
      <c r="D4062" s="322" t="s">
        <v>5822</v>
      </c>
      <c r="E4062" s="413">
        <v>24000</v>
      </c>
      <c r="F4062" s="348" t="s">
        <v>6782</v>
      </c>
      <c r="G4062" s="322" t="s">
        <v>5954</v>
      </c>
      <c r="H4062" s="348" t="s">
        <v>6777</v>
      </c>
      <c r="I4062" s="348" t="s">
        <v>6777</v>
      </c>
      <c r="J4062" s="322"/>
    </row>
    <row r="4063" spans="1:10" s="333" customFormat="1" ht="24" x14ac:dyDescent="0.25">
      <c r="A4063" s="350" t="s">
        <v>6781</v>
      </c>
      <c r="B4063" s="440" t="s">
        <v>1725</v>
      </c>
      <c r="C4063" s="440" t="s">
        <v>1725</v>
      </c>
      <c r="D4063" s="322" t="s">
        <v>5822</v>
      </c>
      <c r="E4063" s="413">
        <v>27000</v>
      </c>
      <c r="F4063" s="348" t="s">
        <v>6780</v>
      </c>
      <c r="G4063" s="322" t="s">
        <v>5954</v>
      </c>
      <c r="H4063" s="348" t="s">
        <v>6777</v>
      </c>
      <c r="I4063" s="348" t="s">
        <v>6777</v>
      </c>
      <c r="J4063" s="322"/>
    </row>
    <row r="4064" spans="1:10" s="333" customFormat="1" ht="24" x14ac:dyDescent="0.25">
      <c r="A4064" s="350" t="s">
        <v>6779</v>
      </c>
      <c r="B4064" s="440" t="s">
        <v>1725</v>
      </c>
      <c r="C4064" s="440" t="s">
        <v>1725</v>
      </c>
      <c r="D4064" s="322" t="s">
        <v>5822</v>
      </c>
      <c r="E4064" s="413">
        <v>27000</v>
      </c>
      <c r="F4064" s="348" t="s">
        <v>6778</v>
      </c>
      <c r="G4064" s="322" t="s">
        <v>5954</v>
      </c>
      <c r="H4064" s="348" t="s">
        <v>6777</v>
      </c>
      <c r="I4064" s="348" t="s">
        <v>6777</v>
      </c>
      <c r="J4064" s="322"/>
    </row>
    <row r="4065" spans="1:10" s="333" customFormat="1" ht="24" x14ac:dyDescent="0.25">
      <c r="A4065" s="350" t="s">
        <v>6776</v>
      </c>
      <c r="B4065" s="440" t="s">
        <v>1725</v>
      </c>
      <c r="C4065" s="440" t="s">
        <v>1725</v>
      </c>
      <c r="D4065" s="322" t="s">
        <v>5822</v>
      </c>
      <c r="E4065" s="413">
        <v>20000</v>
      </c>
      <c r="F4065" s="348" t="s">
        <v>6775</v>
      </c>
      <c r="G4065" s="322" t="s">
        <v>5954</v>
      </c>
      <c r="H4065" s="348" t="s">
        <v>6774</v>
      </c>
      <c r="I4065" s="348" t="s">
        <v>6774</v>
      </c>
      <c r="J4065" s="322"/>
    </row>
    <row r="4066" spans="1:10" s="333" customFormat="1" ht="24" x14ac:dyDescent="0.25">
      <c r="A4066" s="350" t="s">
        <v>6773</v>
      </c>
      <c r="B4066" s="440" t="s">
        <v>1725</v>
      </c>
      <c r="C4066" s="440" t="s">
        <v>1725</v>
      </c>
      <c r="D4066" s="322" t="s">
        <v>5822</v>
      </c>
      <c r="E4066" s="413">
        <v>30000</v>
      </c>
      <c r="F4066" s="348" t="s">
        <v>6772</v>
      </c>
      <c r="G4066" s="322" t="s">
        <v>5954</v>
      </c>
      <c r="H4066" s="348" t="s">
        <v>6771</v>
      </c>
      <c r="I4066" s="348" t="s">
        <v>6771</v>
      </c>
      <c r="J4066" s="322"/>
    </row>
    <row r="4067" spans="1:10" s="333" customFormat="1" ht="24" x14ac:dyDescent="0.25">
      <c r="A4067" s="350" t="s">
        <v>6770</v>
      </c>
      <c r="B4067" s="440" t="s">
        <v>1725</v>
      </c>
      <c r="C4067" s="440" t="s">
        <v>1725</v>
      </c>
      <c r="D4067" s="322" t="s">
        <v>5822</v>
      </c>
      <c r="E4067" s="413">
        <v>30000</v>
      </c>
      <c r="F4067" s="348" t="s">
        <v>6769</v>
      </c>
      <c r="G4067" s="322" t="s">
        <v>5954</v>
      </c>
      <c r="H4067" s="348" t="s">
        <v>6757</v>
      </c>
      <c r="I4067" s="348" t="s">
        <v>6757</v>
      </c>
      <c r="J4067" s="322"/>
    </row>
    <row r="4068" spans="1:10" s="333" customFormat="1" ht="24" x14ac:dyDescent="0.25">
      <c r="A4068" s="350" t="s">
        <v>6768</v>
      </c>
      <c r="B4068" s="440" t="s">
        <v>1725</v>
      </c>
      <c r="C4068" s="440" t="s">
        <v>1725</v>
      </c>
      <c r="D4068" s="322" t="s">
        <v>5822</v>
      </c>
      <c r="E4068" s="413">
        <v>30000</v>
      </c>
      <c r="F4068" s="348" t="s">
        <v>6767</v>
      </c>
      <c r="G4068" s="322" t="s">
        <v>5954</v>
      </c>
      <c r="H4068" s="348" t="s">
        <v>6757</v>
      </c>
      <c r="I4068" s="348" t="s">
        <v>6757</v>
      </c>
      <c r="J4068" s="322"/>
    </row>
    <row r="4069" spans="1:10" s="333" customFormat="1" ht="24" x14ac:dyDescent="0.25">
      <c r="A4069" s="350" t="s">
        <v>6765</v>
      </c>
      <c r="B4069" s="440" t="s">
        <v>1725</v>
      </c>
      <c r="C4069" s="440" t="s">
        <v>1725</v>
      </c>
      <c r="D4069" s="322" t="s">
        <v>5822</v>
      </c>
      <c r="E4069" s="413">
        <v>30000</v>
      </c>
      <c r="F4069" s="348" t="s">
        <v>6766</v>
      </c>
      <c r="G4069" s="322" t="s">
        <v>5954</v>
      </c>
      <c r="H4069" s="348" t="s">
        <v>6757</v>
      </c>
      <c r="I4069" s="348" t="s">
        <v>6757</v>
      </c>
      <c r="J4069" s="322"/>
    </row>
    <row r="4070" spans="1:10" s="333" customFormat="1" ht="24" x14ac:dyDescent="0.25">
      <c r="A4070" s="350" t="s">
        <v>6765</v>
      </c>
      <c r="B4070" s="440" t="s">
        <v>1725</v>
      </c>
      <c r="C4070" s="440" t="s">
        <v>1725</v>
      </c>
      <c r="D4070" s="322" t="s">
        <v>5822</v>
      </c>
      <c r="E4070" s="413">
        <v>30000</v>
      </c>
      <c r="F4070" s="348" t="s">
        <v>6764</v>
      </c>
      <c r="G4070" s="322" t="s">
        <v>5954</v>
      </c>
      <c r="H4070" s="348" t="s">
        <v>6757</v>
      </c>
      <c r="I4070" s="348" t="s">
        <v>6757</v>
      </c>
      <c r="J4070" s="322"/>
    </row>
    <row r="4071" spans="1:10" s="333" customFormat="1" ht="24" x14ac:dyDescent="0.25">
      <c r="A4071" s="350" t="s">
        <v>6763</v>
      </c>
      <c r="B4071" s="440" t="s">
        <v>1725</v>
      </c>
      <c r="C4071" s="440" t="s">
        <v>1725</v>
      </c>
      <c r="D4071" s="322" t="s">
        <v>5822</v>
      </c>
      <c r="E4071" s="413">
        <v>30000</v>
      </c>
      <c r="F4071" s="348" t="s">
        <v>6762</v>
      </c>
      <c r="G4071" s="322" t="s">
        <v>5954</v>
      </c>
      <c r="H4071" s="348" t="s">
        <v>6757</v>
      </c>
      <c r="I4071" s="348" t="s">
        <v>6757</v>
      </c>
      <c r="J4071" s="322"/>
    </row>
    <row r="4072" spans="1:10" s="333" customFormat="1" ht="24" x14ac:dyDescent="0.25">
      <c r="A4072" s="350" t="s">
        <v>6761</v>
      </c>
      <c r="B4072" s="440" t="s">
        <v>1725</v>
      </c>
      <c r="C4072" s="440" t="s">
        <v>1725</v>
      </c>
      <c r="D4072" s="322" t="s">
        <v>5822</v>
      </c>
      <c r="E4072" s="413">
        <v>117000</v>
      </c>
      <c r="F4072" s="348" t="s">
        <v>6760</v>
      </c>
      <c r="G4072" s="322" t="s">
        <v>5954</v>
      </c>
      <c r="H4072" s="348" t="s">
        <v>6757</v>
      </c>
      <c r="I4072" s="348" t="s">
        <v>6757</v>
      </c>
      <c r="J4072" s="322"/>
    </row>
    <row r="4073" spans="1:10" s="333" customFormat="1" ht="24" x14ac:dyDescent="0.25">
      <c r="A4073" s="350" t="s">
        <v>6759</v>
      </c>
      <c r="B4073" s="440" t="s">
        <v>1725</v>
      </c>
      <c r="C4073" s="440" t="s">
        <v>1725</v>
      </c>
      <c r="D4073" s="322" t="s">
        <v>5822</v>
      </c>
      <c r="E4073" s="413">
        <v>30000</v>
      </c>
      <c r="F4073" s="348" t="s">
        <v>6758</v>
      </c>
      <c r="G4073" s="322" t="s">
        <v>5954</v>
      </c>
      <c r="H4073" s="348" t="s">
        <v>6757</v>
      </c>
      <c r="I4073" s="348" t="s">
        <v>6757</v>
      </c>
      <c r="J4073" s="322"/>
    </row>
    <row r="4074" spans="1:10" s="333" customFormat="1" ht="60" x14ac:dyDescent="0.25">
      <c r="A4074" s="350" t="s">
        <v>6756</v>
      </c>
      <c r="B4074" s="440" t="s">
        <v>1725</v>
      </c>
      <c r="C4074" s="440" t="s">
        <v>1725</v>
      </c>
      <c r="D4074" s="322" t="s">
        <v>5822</v>
      </c>
      <c r="E4074" s="413">
        <v>30000</v>
      </c>
      <c r="F4074" s="348" t="s">
        <v>6755</v>
      </c>
      <c r="G4074" s="322" t="s">
        <v>5954</v>
      </c>
      <c r="H4074" s="348" t="s">
        <v>6750</v>
      </c>
      <c r="I4074" s="348" t="s">
        <v>6750</v>
      </c>
      <c r="J4074" s="322"/>
    </row>
    <row r="4075" spans="1:10" s="333" customFormat="1" ht="24" x14ac:dyDescent="0.25">
      <c r="A4075" s="350" t="s">
        <v>6754</v>
      </c>
      <c r="B4075" s="440" t="s">
        <v>1725</v>
      </c>
      <c r="C4075" s="440" t="s">
        <v>1725</v>
      </c>
      <c r="D4075" s="322" t="s">
        <v>5822</v>
      </c>
      <c r="E4075" s="413">
        <v>24000</v>
      </c>
      <c r="F4075" s="348" t="s">
        <v>6753</v>
      </c>
      <c r="G4075" s="322" t="s">
        <v>5954</v>
      </c>
      <c r="H4075" s="348" t="s">
        <v>6750</v>
      </c>
      <c r="I4075" s="348" t="s">
        <v>6750</v>
      </c>
      <c r="J4075" s="322"/>
    </row>
    <row r="4076" spans="1:10" s="333" customFormat="1" ht="24" x14ac:dyDescent="0.25">
      <c r="A4076" s="350" t="s">
        <v>6752</v>
      </c>
      <c r="B4076" s="440" t="s">
        <v>1725</v>
      </c>
      <c r="C4076" s="440" t="s">
        <v>1725</v>
      </c>
      <c r="D4076" s="322" t="s">
        <v>5822</v>
      </c>
      <c r="E4076" s="413">
        <v>30184.400000000001</v>
      </c>
      <c r="F4076" s="348" t="s">
        <v>6751</v>
      </c>
      <c r="G4076" s="322" t="s">
        <v>5954</v>
      </c>
      <c r="H4076" s="348" t="s">
        <v>6750</v>
      </c>
      <c r="I4076" s="348" t="s">
        <v>6750</v>
      </c>
      <c r="J4076" s="322"/>
    </row>
    <row r="4077" spans="1:10" s="333" customFormat="1" ht="24" x14ac:dyDescent="0.25">
      <c r="A4077" s="350" t="s">
        <v>6749</v>
      </c>
      <c r="B4077" s="440" t="s">
        <v>1725</v>
      </c>
      <c r="C4077" s="440" t="s">
        <v>1725</v>
      </c>
      <c r="D4077" s="322" t="s">
        <v>5822</v>
      </c>
      <c r="E4077" s="413">
        <v>36000</v>
      </c>
      <c r="F4077" s="348" t="s">
        <v>6748</v>
      </c>
      <c r="G4077" s="322" t="s">
        <v>5954</v>
      </c>
      <c r="H4077" s="348" t="s">
        <v>6747</v>
      </c>
      <c r="I4077" s="348" t="s">
        <v>6747</v>
      </c>
      <c r="J4077" s="322"/>
    </row>
    <row r="4078" spans="1:10" s="333" customFormat="1" ht="36" x14ac:dyDescent="0.25">
      <c r="A4078" s="350" t="s">
        <v>6746</v>
      </c>
      <c r="B4078" s="440" t="s">
        <v>1725</v>
      </c>
      <c r="C4078" s="440" t="s">
        <v>1725</v>
      </c>
      <c r="D4078" s="322" t="s">
        <v>5822</v>
      </c>
      <c r="E4078" s="413">
        <v>30000</v>
      </c>
      <c r="F4078" s="348" t="s">
        <v>6745</v>
      </c>
      <c r="G4078" s="322" t="s">
        <v>5954</v>
      </c>
      <c r="H4078" s="348" t="s">
        <v>6744</v>
      </c>
      <c r="I4078" s="348" t="s">
        <v>6744</v>
      </c>
      <c r="J4078" s="322"/>
    </row>
    <row r="4079" spans="1:10" s="333" customFormat="1" ht="36" x14ac:dyDescent="0.25">
      <c r="A4079" s="350" t="s">
        <v>6743</v>
      </c>
      <c r="B4079" s="440" t="s">
        <v>1725</v>
      </c>
      <c r="C4079" s="440" t="s">
        <v>1725</v>
      </c>
      <c r="D4079" s="322" t="s">
        <v>5822</v>
      </c>
      <c r="E4079" s="413">
        <v>27000</v>
      </c>
      <c r="F4079" s="348" t="s">
        <v>6742</v>
      </c>
      <c r="G4079" s="322" t="s">
        <v>5954</v>
      </c>
      <c r="H4079" s="348" t="s">
        <v>6733</v>
      </c>
      <c r="I4079" s="348" t="s">
        <v>6733</v>
      </c>
      <c r="J4079" s="322"/>
    </row>
    <row r="4080" spans="1:10" s="333" customFormat="1" ht="24" x14ac:dyDescent="0.25">
      <c r="A4080" s="350" t="s">
        <v>6741</v>
      </c>
      <c r="B4080" s="440" t="s">
        <v>1725</v>
      </c>
      <c r="C4080" s="440" t="s">
        <v>1725</v>
      </c>
      <c r="D4080" s="322" t="s">
        <v>5822</v>
      </c>
      <c r="E4080" s="413">
        <v>30000</v>
      </c>
      <c r="F4080" s="348" t="s">
        <v>6740</v>
      </c>
      <c r="G4080" s="322" t="s">
        <v>5954</v>
      </c>
      <c r="H4080" s="348" t="s">
        <v>6733</v>
      </c>
      <c r="I4080" s="348" t="s">
        <v>6733</v>
      </c>
      <c r="J4080" s="322"/>
    </row>
    <row r="4081" spans="1:10" s="333" customFormat="1" ht="24" x14ac:dyDescent="0.25">
      <c r="A4081" s="350" t="s">
        <v>6739</v>
      </c>
      <c r="B4081" s="440" t="s">
        <v>1725</v>
      </c>
      <c r="C4081" s="440" t="s">
        <v>1725</v>
      </c>
      <c r="D4081" s="322" t="s">
        <v>5822</v>
      </c>
      <c r="E4081" s="413">
        <v>24000</v>
      </c>
      <c r="F4081" s="348" t="s">
        <v>6738</v>
      </c>
      <c r="G4081" s="322" t="s">
        <v>5954</v>
      </c>
      <c r="H4081" s="348" t="s">
        <v>6733</v>
      </c>
      <c r="I4081" s="348" t="s">
        <v>6733</v>
      </c>
      <c r="J4081" s="322"/>
    </row>
    <row r="4082" spans="1:10" s="333" customFormat="1" ht="24" x14ac:dyDescent="0.25">
      <c r="A4082" s="350" t="s">
        <v>6737</v>
      </c>
      <c r="B4082" s="440" t="s">
        <v>1725</v>
      </c>
      <c r="C4082" s="440" t="s">
        <v>1725</v>
      </c>
      <c r="D4082" s="322" t="s">
        <v>5822</v>
      </c>
      <c r="E4082" s="413">
        <v>24000</v>
      </c>
      <c r="F4082" s="348" t="s">
        <v>6736</v>
      </c>
      <c r="G4082" s="322" t="s">
        <v>5954</v>
      </c>
      <c r="H4082" s="348" t="s">
        <v>6733</v>
      </c>
      <c r="I4082" s="348" t="s">
        <v>6733</v>
      </c>
      <c r="J4082" s="322"/>
    </row>
    <row r="4083" spans="1:10" s="333" customFormat="1" ht="24" x14ac:dyDescent="0.25">
      <c r="A4083" s="350" t="s">
        <v>6735</v>
      </c>
      <c r="B4083" s="440" t="s">
        <v>1725</v>
      </c>
      <c r="C4083" s="440" t="s">
        <v>1725</v>
      </c>
      <c r="D4083" s="322" t="s">
        <v>5822</v>
      </c>
      <c r="E4083" s="413">
        <v>24000</v>
      </c>
      <c r="F4083" s="348" t="s">
        <v>6734</v>
      </c>
      <c r="G4083" s="322" t="s">
        <v>5954</v>
      </c>
      <c r="H4083" s="348" t="s">
        <v>6733</v>
      </c>
      <c r="I4083" s="348" t="s">
        <v>6733</v>
      </c>
      <c r="J4083" s="322"/>
    </row>
    <row r="4084" spans="1:10" s="333" customFormat="1" ht="24" x14ac:dyDescent="0.25">
      <c r="A4084" s="350" t="s">
        <v>6732</v>
      </c>
      <c r="B4084" s="440" t="s">
        <v>1725</v>
      </c>
      <c r="C4084" s="440" t="s">
        <v>1725</v>
      </c>
      <c r="D4084" s="322" t="s">
        <v>5822</v>
      </c>
      <c r="E4084" s="413">
        <v>35010</v>
      </c>
      <c r="F4084" s="348" t="s">
        <v>5831</v>
      </c>
      <c r="G4084" s="322" t="s">
        <v>5954</v>
      </c>
      <c r="H4084" s="348" t="s">
        <v>6723</v>
      </c>
      <c r="I4084" s="348" t="s">
        <v>6723</v>
      </c>
      <c r="J4084" s="322"/>
    </row>
    <row r="4085" spans="1:10" s="333" customFormat="1" ht="60" x14ac:dyDescent="0.25">
      <c r="A4085" s="350" t="s">
        <v>6731</v>
      </c>
      <c r="B4085" s="440" t="s">
        <v>1725</v>
      </c>
      <c r="C4085" s="440" t="s">
        <v>1725</v>
      </c>
      <c r="D4085" s="322" t="s">
        <v>5822</v>
      </c>
      <c r="E4085" s="413">
        <v>30000</v>
      </c>
      <c r="F4085" s="348" t="s">
        <v>6730</v>
      </c>
      <c r="G4085" s="322" t="s">
        <v>5954</v>
      </c>
      <c r="H4085" s="348" t="s">
        <v>6723</v>
      </c>
      <c r="I4085" s="348" t="s">
        <v>6723</v>
      </c>
      <c r="J4085" s="322"/>
    </row>
    <row r="4086" spans="1:10" s="333" customFormat="1" ht="36" x14ac:dyDescent="0.25">
      <c r="A4086" s="350" t="s">
        <v>6729</v>
      </c>
      <c r="B4086" s="440" t="s">
        <v>1725</v>
      </c>
      <c r="C4086" s="440" t="s">
        <v>1725</v>
      </c>
      <c r="D4086" s="322" t="s">
        <v>5822</v>
      </c>
      <c r="E4086" s="413">
        <v>30000</v>
      </c>
      <c r="F4086" s="348" t="s">
        <v>6728</v>
      </c>
      <c r="G4086" s="322" t="s">
        <v>5954</v>
      </c>
      <c r="H4086" s="348" t="s">
        <v>6723</v>
      </c>
      <c r="I4086" s="348" t="s">
        <v>6723</v>
      </c>
      <c r="J4086" s="322"/>
    </row>
    <row r="4087" spans="1:10" s="333" customFormat="1" ht="36" x14ac:dyDescent="0.25">
      <c r="A4087" s="350" t="s">
        <v>6727</v>
      </c>
      <c r="B4087" s="440" t="s">
        <v>1725</v>
      </c>
      <c r="C4087" s="440" t="s">
        <v>1725</v>
      </c>
      <c r="D4087" s="322" t="s">
        <v>5822</v>
      </c>
      <c r="E4087" s="413">
        <v>30000</v>
      </c>
      <c r="F4087" s="348" t="s">
        <v>6726</v>
      </c>
      <c r="G4087" s="322" t="s">
        <v>5954</v>
      </c>
      <c r="H4087" s="348" t="s">
        <v>6723</v>
      </c>
      <c r="I4087" s="348" t="s">
        <v>6723</v>
      </c>
      <c r="J4087" s="322"/>
    </row>
    <row r="4088" spans="1:10" s="333" customFormat="1" ht="24" x14ac:dyDescent="0.25">
      <c r="A4088" s="350" t="s">
        <v>6725</v>
      </c>
      <c r="B4088" s="440" t="s">
        <v>1725</v>
      </c>
      <c r="C4088" s="440" t="s">
        <v>1725</v>
      </c>
      <c r="D4088" s="322" t="s">
        <v>5822</v>
      </c>
      <c r="E4088" s="413">
        <v>35580</v>
      </c>
      <c r="F4088" s="348" t="s">
        <v>6724</v>
      </c>
      <c r="G4088" s="322" t="s">
        <v>5954</v>
      </c>
      <c r="H4088" s="348" t="s">
        <v>6723</v>
      </c>
      <c r="I4088" s="348" t="s">
        <v>6723</v>
      </c>
      <c r="J4088" s="322"/>
    </row>
    <row r="4089" spans="1:10" s="333" customFormat="1" ht="24" x14ac:dyDescent="0.25">
      <c r="A4089" s="350" t="s">
        <v>6722</v>
      </c>
      <c r="B4089" s="440" t="s">
        <v>1725</v>
      </c>
      <c r="C4089" s="440" t="s">
        <v>1725</v>
      </c>
      <c r="D4089" s="322" t="s">
        <v>5822</v>
      </c>
      <c r="E4089" s="413">
        <v>27000</v>
      </c>
      <c r="F4089" s="348" t="s">
        <v>6721</v>
      </c>
      <c r="G4089" s="322" t="s">
        <v>5954</v>
      </c>
      <c r="H4089" s="348" t="s">
        <v>6718</v>
      </c>
      <c r="I4089" s="348" t="s">
        <v>6718</v>
      </c>
      <c r="J4089" s="322"/>
    </row>
    <row r="4090" spans="1:10" s="333" customFormat="1" ht="36" x14ac:dyDescent="0.25">
      <c r="A4090" s="350" t="s">
        <v>6720</v>
      </c>
      <c r="B4090" s="440" t="s">
        <v>1725</v>
      </c>
      <c r="C4090" s="440" t="s">
        <v>1725</v>
      </c>
      <c r="D4090" s="322" t="s">
        <v>5822</v>
      </c>
      <c r="E4090" s="413">
        <v>21000</v>
      </c>
      <c r="F4090" s="348" t="s">
        <v>6719</v>
      </c>
      <c r="G4090" s="322" t="s">
        <v>5954</v>
      </c>
      <c r="H4090" s="348" t="s">
        <v>6718</v>
      </c>
      <c r="I4090" s="348" t="s">
        <v>6718</v>
      </c>
      <c r="J4090" s="322"/>
    </row>
    <row r="4091" spans="1:10" s="333" customFormat="1" ht="24" x14ac:dyDescent="0.25">
      <c r="A4091" s="350" t="s">
        <v>6717</v>
      </c>
      <c r="B4091" s="440" t="s">
        <v>1725</v>
      </c>
      <c r="C4091" s="440" t="s">
        <v>1725</v>
      </c>
      <c r="D4091" s="322" t="s">
        <v>5822</v>
      </c>
      <c r="E4091" s="413">
        <v>30000</v>
      </c>
      <c r="F4091" s="348" t="s">
        <v>6716</v>
      </c>
      <c r="G4091" s="322" t="s">
        <v>5954</v>
      </c>
      <c r="H4091" s="348" t="s">
        <v>6709</v>
      </c>
      <c r="I4091" s="348" t="s">
        <v>6709</v>
      </c>
      <c r="J4091" s="322"/>
    </row>
    <row r="4092" spans="1:10" s="333" customFormat="1" ht="36" x14ac:dyDescent="0.25">
      <c r="A4092" s="350" t="s">
        <v>6715</v>
      </c>
      <c r="B4092" s="440" t="s">
        <v>1725</v>
      </c>
      <c r="C4092" s="440" t="s">
        <v>1725</v>
      </c>
      <c r="D4092" s="322" t="s">
        <v>5822</v>
      </c>
      <c r="E4092" s="413">
        <v>18466.25</v>
      </c>
      <c r="F4092" s="348" t="s">
        <v>6714</v>
      </c>
      <c r="G4092" s="322" t="s">
        <v>5954</v>
      </c>
      <c r="H4092" s="348" t="s">
        <v>6709</v>
      </c>
      <c r="I4092" s="348" t="s">
        <v>6709</v>
      </c>
      <c r="J4092" s="322"/>
    </row>
    <row r="4093" spans="1:10" s="333" customFormat="1" ht="24" x14ac:dyDescent="0.25">
      <c r="A4093" s="350" t="s">
        <v>6713</v>
      </c>
      <c r="B4093" s="440" t="s">
        <v>1725</v>
      </c>
      <c r="C4093" s="440" t="s">
        <v>1725</v>
      </c>
      <c r="D4093" s="322" t="s">
        <v>5822</v>
      </c>
      <c r="E4093" s="413">
        <v>32000</v>
      </c>
      <c r="F4093" s="348" t="s">
        <v>6712</v>
      </c>
      <c r="G4093" s="322" t="s">
        <v>5954</v>
      </c>
      <c r="H4093" s="348" t="s">
        <v>6709</v>
      </c>
      <c r="I4093" s="348" t="s">
        <v>6709</v>
      </c>
      <c r="J4093" s="322"/>
    </row>
    <row r="4094" spans="1:10" s="333" customFormat="1" ht="24" x14ac:dyDescent="0.25">
      <c r="A4094" s="350" t="s">
        <v>6711</v>
      </c>
      <c r="B4094" s="440" t="s">
        <v>1725</v>
      </c>
      <c r="C4094" s="440" t="s">
        <v>1725</v>
      </c>
      <c r="D4094" s="322" t="s">
        <v>5822</v>
      </c>
      <c r="E4094" s="413">
        <v>25000</v>
      </c>
      <c r="F4094" s="348" t="s">
        <v>6710</v>
      </c>
      <c r="G4094" s="322" t="s">
        <v>5954</v>
      </c>
      <c r="H4094" s="348" t="s">
        <v>6709</v>
      </c>
      <c r="I4094" s="348" t="s">
        <v>6709</v>
      </c>
      <c r="J4094" s="322"/>
    </row>
    <row r="4095" spans="1:10" s="333" customFormat="1" ht="48" x14ac:dyDescent="0.25">
      <c r="A4095" s="350" t="s">
        <v>6708</v>
      </c>
      <c r="B4095" s="440" t="s">
        <v>1725</v>
      </c>
      <c r="C4095" s="440" t="s">
        <v>1725</v>
      </c>
      <c r="D4095" s="322" t="s">
        <v>5822</v>
      </c>
      <c r="E4095" s="413">
        <v>18000</v>
      </c>
      <c r="F4095" s="348" t="s">
        <v>6707</v>
      </c>
      <c r="G4095" s="322" t="s">
        <v>5954</v>
      </c>
      <c r="H4095" s="348" t="s">
        <v>6700</v>
      </c>
      <c r="I4095" s="348" t="s">
        <v>6700</v>
      </c>
      <c r="J4095" s="322"/>
    </row>
    <row r="4096" spans="1:10" s="333" customFormat="1" ht="60" x14ac:dyDescent="0.25">
      <c r="A4096" s="350" t="s">
        <v>6706</v>
      </c>
      <c r="B4096" s="440" t="s">
        <v>1725</v>
      </c>
      <c r="C4096" s="440" t="s">
        <v>1725</v>
      </c>
      <c r="D4096" s="322" t="s">
        <v>5822</v>
      </c>
      <c r="E4096" s="413">
        <v>20000</v>
      </c>
      <c r="F4096" s="348" t="s">
        <v>6705</v>
      </c>
      <c r="G4096" s="322" t="s">
        <v>5954</v>
      </c>
      <c r="H4096" s="348" t="s">
        <v>6700</v>
      </c>
      <c r="I4096" s="348" t="s">
        <v>6700</v>
      </c>
      <c r="J4096" s="322"/>
    </row>
    <row r="4097" spans="1:10" s="333" customFormat="1" ht="60" x14ac:dyDescent="0.25">
      <c r="A4097" s="350" t="s">
        <v>6704</v>
      </c>
      <c r="B4097" s="440" t="s">
        <v>1725</v>
      </c>
      <c r="C4097" s="440" t="s">
        <v>1725</v>
      </c>
      <c r="D4097" s="322" t="s">
        <v>5822</v>
      </c>
      <c r="E4097" s="413">
        <v>20000</v>
      </c>
      <c r="F4097" s="348" t="s">
        <v>6703</v>
      </c>
      <c r="G4097" s="322" t="s">
        <v>5954</v>
      </c>
      <c r="H4097" s="348" t="s">
        <v>6700</v>
      </c>
      <c r="I4097" s="348" t="s">
        <v>6700</v>
      </c>
      <c r="J4097" s="322"/>
    </row>
    <row r="4098" spans="1:10" s="333" customFormat="1" ht="60" x14ac:dyDescent="0.25">
      <c r="A4098" s="350" t="s">
        <v>6702</v>
      </c>
      <c r="B4098" s="440" t="s">
        <v>1725</v>
      </c>
      <c r="C4098" s="440" t="s">
        <v>1725</v>
      </c>
      <c r="D4098" s="322" t="s">
        <v>5822</v>
      </c>
      <c r="E4098" s="413">
        <v>20000</v>
      </c>
      <c r="F4098" s="348" t="s">
        <v>6701</v>
      </c>
      <c r="G4098" s="322" t="s">
        <v>5954</v>
      </c>
      <c r="H4098" s="348" t="s">
        <v>6700</v>
      </c>
      <c r="I4098" s="348" t="s">
        <v>6700</v>
      </c>
      <c r="J4098" s="322"/>
    </row>
    <row r="4099" spans="1:10" s="333" customFormat="1" ht="24" x14ac:dyDescent="0.25">
      <c r="A4099" s="350" t="s">
        <v>6699</v>
      </c>
      <c r="B4099" s="440" t="s">
        <v>1725</v>
      </c>
      <c r="C4099" s="440" t="s">
        <v>1725</v>
      </c>
      <c r="D4099" s="322" t="s">
        <v>5822</v>
      </c>
      <c r="E4099" s="413">
        <v>36000</v>
      </c>
      <c r="F4099" s="348" t="s">
        <v>6698</v>
      </c>
      <c r="G4099" s="322" t="s">
        <v>5954</v>
      </c>
      <c r="H4099" s="348" t="s">
        <v>6695</v>
      </c>
      <c r="I4099" s="348" t="s">
        <v>6695</v>
      </c>
      <c r="J4099" s="322"/>
    </row>
    <row r="4100" spans="1:10" s="333" customFormat="1" ht="24" x14ac:dyDescent="0.25">
      <c r="A4100" s="350" t="s">
        <v>6697</v>
      </c>
      <c r="B4100" s="440" t="s">
        <v>1725</v>
      </c>
      <c r="C4100" s="440" t="s">
        <v>1725</v>
      </c>
      <c r="D4100" s="322" t="s">
        <v>5822</v>
      </c>
      <c r="E4100" s="413">
        <v>26000</v>
      </c>
      <c r="F4100" s="348" t="s">
        <v>6696</v>
      </c>
      <c r="G4100" s="322" t="s">
        <v>5954</v>
      </c>
      <c r="H4100" s="348" t="s">
        <v>6695</v>
      </c>
      <c r="I4100" s="348" t="s">
        <v>6695</v>
      </c>
      <c r="J4100" s="322"/>
    </row>
    <row r="4101" spans="1:10" s="333" customFormat="1" ht="24" x14ac:dyDescent="0.25">
      <c r="A4101" s="350" t="s">
        <v>6694</v>
      </c>
      <c r="B4101" s="440" t="s">
        <v>1725</v>
      </c>
      <c r="C4101" s="440" t="s">
        <v>1725</v>
      </c>
      <c r="D4101" s="322" t="s">
        <v>5822</v>
      </c>
      <c r="E4101" s="413">
        <v>33400</v>
      </c>
      <c r="F4101" s="348" t="s">
        <v>5831</v>
      </c>
      <c r="G4101" s="322" t="s">
        <v>5954</v>
      </c>
      <c r="H4101" s="348" t="s">
        <v>6666</v>
      </c>
      <c r="I4101" s="348" t="s">
        <v>6666</v>
      </c>
      <c r="J4101" s="322"/>
    </row>
    <row r="4102" spans="1:10" s="333" customFormat="1" ht="60" x14ac:dyDescent="0.25">
      <c r="A4102" s="350" t="s">
        <v>6693</v>
      </c>
      <c r="B4102" s="440" t="s">
        <v>1725</v>
      </c>
      <c r="C4102" s="440" t="s">
        <v>1725</v>
      </c>
      <c r="D4102" s="322" t="s">
        <v>5822</v>
      </c>
      <c r="E4102" s="413">
        <v>32000</v>
      </c>
      <c r="F4102" s="348" t="s">
        <v>6692</v>
      </c>
      <c r="G4102" s="322" t="s">
        <v>5954</v>
      </c>
      <c r="H4102" s="348" t="s">
        <v>6666</v>
      </c>
      <c r="I4102" s="348" t="s">
        <v>6666</v>
      </c>
      <c r="J4102" s="322"/>
    </row>
    <row r="4103" spans="1:10" s="333" customFormat="1" ht="24" x14ac:dyDescent="0.25">
      <c r="A4103" s="350" t="s">
        <v>6691</v>
      </c>
      <c r="B4103" s="440" t="s">
        <v>1725</v>
      </c>
      <c r="C4103" s="440" t="s">
        <v>1725</v>
      </c>
      <c r="D4103" s="322" t="s">
        <v>5822</v>
      </c>
      <c r="E4103" s="413">
        <v>20000</v>
      </c>
      <c r="F4103" s="348" t="s">
        <v>6690</v>
      </c>
      <c r="G4103" s="322" t="s">
        <v>5954</v>
      </c>
      <c r="H4103" s="348" t="s">
        <v>6666</v>
      </c>
      <c r="I4103" s="348" t="s">
        <v>6666</v>
      </c>
      <c r="J4103" s="322"/>
    </row>
    <row r="4104" spans="1:10" s="333" customFormat="1" ht="48" x14ac:dyDescent="0.25">
      <c r="A4104" s="350" t="s">
        <v>6689</v>
      </c>
      <c r="B4104" s="440" t="s">
        <v>1725</v>
      </c>
      <c r="C4104" s="440" t="s">
        <v>1725</v>
      </c>
      <c r="D4104" s="322" t="s">
        <v>5822</v>
      </c>
      <c r="E4104" s="413">
        <v>24000</v>
      </c>
      <c r="F4104" s="348" t="s">
        <v>6688</v>
      </c>
      <c r="G4104" s="322" t="s">
        <v>5954</v>
      </c>
      <c r="H4104" s="348" t="s">
        <v>6666</v>
      </c>
      <c r="I4104" s="348" t="s">
        <v>6666</v>
      </c>
      <c r="J4104" s="322"/>
    </row>
    <row r="4105" spans="1:10" s="333" customFormat="1" ht="24" x14ac:dyDescent="0.25">
      <c r="A4105" s="350" t="s">
        <v>6687</v>
      </c>
      <c r="B4105" s="440" t="s">
        <v>1725</v>
      </c>
      <c r="C4105" s="440" t="s">
        <v>1725</v>
      </c>
      <c r="D4105" s="322" t="s">
        <v>5822</v>
      </c>
      <c r="E4105" s="413">
        <v>24000</v>
      </c>
      <c r="F4105" s="348" t="s">
        <v>6686</v>
      </c>
      <c r="G4105" s="322" t="s">
        <v>5954</v>
      </c>
      <c r="H4105" s="348" t="s">
        <v>6666</v>
      </c>
      <c r="I4105" s="348" t="s">
        <v>6666</v>
      </c>
      <c r="J4105" s="322"/>
    </row>
    <row r="4106" spans="1:10" s="333" customFormat="1" ht="24" x14ac:dyDescent="0.25">
      <c r="A4106" s="350" t="s">
        <v>6685</v>
      </c>
      <c r="B4106" s="440" t="s">
        <v>1725</v>
      </c>
      <c r="C4106" s="440" t="s">
        <v>1725</v>
      </c>
      <c r="D4106" s="322" t="s">
        <v>5822</v>
      </c>
      <c r="E4106" s="413">
        <v>30000</v>
      </c>
      <c r="F4106" s="348" t="s">
        <v>6684</v>
      </c>
      <c r="G4106" s="322" t="s">
        <v>5954</v>
      </c>
      <c r="H4106" s="348" t="s">
        <v>6666</v>
      </c>
      <c r="I4106" s="348" t="s">
        <v>6666</v>
      </c>
      <c r="J4106" s="322"/>
    </row>
    <row r="4107" spans="1:10" s="333" customFormat="1" ht="24" x14ac:dyDescent="0.25">
      <c r="A4107" s="350" t="s">
        <v>6683</v>
      </c>
      <c r="B4107" s="440" t="s">
        <v>1725</v>
      </c>
      <c r="C4107" s="440" t="s">
        <v>1725</v>
      </c>
      <c r="D4107" s="322" t="s">
        <v>5822</v>
      </c>
      <c r="E4107" s="413">
        <v>32000</v>
      </c>
      <c r="F4107" s="348" t="s">
        <v>6682</v>
      </c>
      <c r="G4107" s="322" t="s">
        <v>5954</v>
      </c>
      <c r="H4107" s="348" t="s">
        <v>6666</v>
      </c>
      <c r="I4107" s="348" t="s">
        <v>6666</v>
      </c>
      <c r="J4107" s="322"/>
    </row>
    <row r="4108" spans="1:10" s="333" customFormat="1" ht="24" x14ac:dyDescent="0.25">
      <c r="A4108" s="350" t="s">
        <v>6681</v>
      </c>
      <c r="B4108" s="440" t="s">
        <v>1725</v>
      </c>
      <c r="C4108" s="440" t="s">
        <v>1725</v>
      </c>
      <c r="D4108" s="322" t="s">
        <v>5822</v>
      </c>
      <c r="E4108" s="413">
        <v>24000</v>
      </c>
      <c r="F4108" s="348" t="s">
        <v>6680</v>
      </c>
      <c r="G4108" s="322" t="s">
        <v>5954</v>
      </c>
      <c r="H4108" s="348" t="s">
        <v>6666</v>
      </c>
      <c r="I4108" s="348" t="s">
        <v>6666</v>
      </c>
      <c r="J4108" s="322"/>
    </row>
    <row r="4109" spans="1:10" s="333" customFormat="1" ht="24" x14ac:dyDescent="0.25">
      <c r="A4109" s="350" t="s">
        <v>6679</v>
      </c>
      <c r="B4109" s="440" t="s">
        <v>1725</v>
      </c>
      <c r="C4109" s="440" t="s">
        <v>1725</v>
      </c>
      <c r="D4109" s="322" t="s">
        <v>5822</v>
      </c>
      <c r="E4109" s="413">
        <v>32000</v>
      </c>
      <c r="F4109" s="348" t="s">
        <v>6678</v>
      </c>
      <c r="G4109" s="322" t="s">
        <v>5954</v>
      </c>
      <c r="H4109" s="348" t="s">
        <v>6666</v>
      </c>
      <c r="I4109" s="348" t="s">
        <v>6666</v>
      </c>
      <c r="J4109" s="322"/>
    </row>
    <row r="4110" spans="1:10" s="333" customFormat="1" ht="24" x14ac:dyDescent="0.25">
      <c r="A4110" s="350" t="s">
        <v>6677</v>
      </c>
      <c r="B4110" s="440" t="s">
        <v>1725</v>
      </c>
      <c r="C4110" s="440" t="s">
        <v>1725</v>
      </c>
      <c r="D4110" s="322" t="s">
        <v>5822</v>
      </c>
      <c r="E4110" s="413">
        <v>18000</v>
      </c>
      <c r="F4110" s="348" t="s">
        <v>6676</v>
      </c>
      <c r="G4110" s="322" t="s">
        <v>5954</v>
      </c>
      <c r="H4110" s="348" t="s">
        <v>6666</v>
      </c>
      <c r="I4110" s="348" t="s">
        <v>6666</v>
      </c>
      <c r="J4110" s="322"/>
    </row>
    <row r="4111" spans="1:10" s="333" customFormat="1" ht="24" x14ac:dyDescent="0.25">
      <c r="A4111" s="350" t="s">
        <v>6675</v>
      </c>
      <c r="B4111" s="440" t="s">
        <v>1725</v>
      </c>
      <c r="C4111" s="440" t="s">
        <v>1725</v>
      </c>
      <c r="D4111" s="322" t="s">
        <v>5822</v>
      </c>
      <c r="E4111" s="413">
        <v>20000</v>
      </c>
      <c r="F4111" s="348" t="s">
        <v>6674</v>
      </c>
      <c r="G4111" s="322" t="s">
        <v>5954</v>
      </c>
      <c r="H4111" s="348" t="s">
        <v>6666</v>
      </c>
      <c r="I4111" s="348" t="s">
        <v>6666</v>
      </c>
      <c r="J4111" s="322"/>
    </row>
    <row r="4112" spans="1:10" s="333" customFormat="1" ht="24" x14ac:dyDescent="0.25">
      <c r="A4112" s="350" t="s">
        <v>6673</v>
      </c>
      <c r="B4112" s="440" t="s">
        <v>1725</v>
      </c>
      <c r="C4112" s="440" t="s">
        <v>1725</v>
      </c>
      <c r="D4112" s="322" t="s">
        <v>5822</v>
      </c>
      <c r="E4112" s="413">
        <v>32000</v>
      </c>
      <c r="F4112" s="348" t="s">
        <v>6672</v>
      </c>
      <c r="G4112" s="322" t="s">
        <v>5954</v>
      </c>
      <c r="H4112" s="348" t="s">
        <v>6666</v>
      </c>
      <c r="I4112" s="348" t="s">
        <v>6666</v>
      </c>
      <c r="J4112" s="322"/>
    </row>
    <row r="4113" spans="1:10" s="333" customFormat="1" ht="24" x14ac:dyDescent="0.25">
      <c r="A4113" s="350" t="s">
        <v>6671</v>
      </c>
      <c r="B4113" s="440" t="s">
        <v>1725</v>
      </c>
      <c r="C4113" s="440" t="s">
        <v>1725</v>
      </c>
      <c r="D4113" s="322" t="s">
        <v>5822</v>
      </c>
      <c r="E4113" s="413">
        <v>28000</v>
      </c>
      <c r="F4113" s="348" t="s">
        <v>6670</v>
      </c>
      <c r="G4113" s="322" t="s">
        <v>5954</v>
      </c>
      <c r="H4113" s="348" t="s">
        <v>6666</v>
      </c>
      <c r="I4113" s="348" t="s">
        <v>6666</v>
      </c>
      <c r="J4113" s="322"/>
    </row>
    <row r="4114" spans="1:10" s="333" customFormat="1" ht="24" x14ac:dyDescent="0.25">
      <c r="A4114" s="350" t="s">
        <v>6669</v>
      </c>
      <c r="B4114" s="440" t="s">
        <v>1725</v>
      </c>
      <c r="C4114" s="440" t="s">
        <v>1725</v>
      </c>
      <c r="D4114" s="322" t="s">
        <v>5822</v>
      </c>
      <c r="E4114" s="413">
        <v>34000</v>
      </c>
      <c r="F4114" s="348" t="s">
        <v>5825</v>
      </c>
      <c r="G4114" s="322" t="s">
        <v>5954</v>
      </c>
      <c r="H4114" s="348" t="s">
        <v>6666</v>
      </c>
      <c r="I4114" s="348" t="s">
        <v>6666</v>
      </c>
      <c r="J4114" s="322"/>
    </row>
    <row r="4115" spans="1:10" s="333" customFormat="1" ht="24" x14ac:dyDescent="0.25">
      <c r="A4115" s="350" t="s">
        <v>6668</v>
      </c>
      <c r="B4115" s="440" t="s">
        <v>1725</v>
      </c>
      <c r="C4115" s="440" t="s">
        <v>1725</v>
      </c>
      <c r="D4115" s="322" t="s">
        <v>5822</v>
      </c>
      <c r="E4115" s="413">
        <v>32000</v>
      </c>
      <c r="F4115" s="348" t="s">
        <v>6667</v>
      </c>
      <c r="G4115" s="322" t="s">
        <v>5954</v>
      </c>
      <c r="H4115" s="348" t="s">
        <v>6666</v>
      </c>
      <c r="I4115" s="348" t="s">
        <v>6666</v>
      </c>
      <c r="J4115" s="322"/>
    </row>
    <row r="4116" spans="1:10" s="333" customFormat="1" ht="48" x14ac:dyDescent="0.25">
      <c r="A4116" s="350" t="s">
        <v>6665</v>
      </c>
      <c r="B4116" s="440" t="s">
        <v>1725</v>
      </c>
      <c r="C4116" s="440" t="s">
        <v>1725</v>
      </c>
      <c r="D4116" s="322" t="s">
        <v>5822</v>
      </c>
      <c r="E4116" s="413">
        <v>33000</v>
      </c>
      <c r="F4116" s="348" t="s">
        <v>6664</v>
      </c>
      <c r="G4116" s="322" t="s">
        <v>5954</v>
      </c>
      <c r="H4116" s="348" t="s">
        <v>6651</v>
      </c>
      <c r="I4116" s="348" t="s">
        <v>6651</v>
      </c>
      <c r="J4116" s="322"/>
    </row>
    <row r="4117" spans="1:10" s="333" customFormat="1" ht="24" x14ac:dyDescent="0.25">
      <c r="A4117" s="350" t="s">
        <v>6663</v>
      </c>
      <c r="B4117" s="440" t="s">
        <v>1725</v>
      </c>
      <c r="C4117" s="440" t="s">
        <v>1725</v>
      </c>
      <c r="D4117" s="322" t="s">
        <v>5822</v>
      </c>
      <c r="E4117" s="413">
        <v>18000</v>
      </c>
      <c r="F4117" s="348" t="s">
        <v>6662</v>
      </c>
      <c r="G4117" s="322" t="s">
        <v>5954</v>
      </c>
      <c r="H4117" s="348" t="s">
        <v>6651</v>
      </c>
      <c r="I4117" s="348" t="s">
        <v>6651</v>
      </c>
      <c r="J4117" s="322"/>
    </row>
    <row r="4118" spans="1:10" s="333" customFormat="1" ht="24" x14ac:dyDescent="0.25">
      <c r="A4118" s="350" t="s">
        <v>6661</v>
      </c>
      <c r="B4118" s="440" t="s">
        <v>1725</v>
      </c>
      <c r="C4118" s="440" t="s">
        <v>1725</v>
      </c>
      <c r="D4118" s="322" t="s">
        <v>5822</v>
      </c>
      <c r="E4118" s="413">
        <v>24000</v>
      </c>
      <c r="F4118" s="348" t="s">
        <v>6660</v>
      </c>
      <c r="G4118" s="322" t="s">
        <v>5954</v>
      </c>
      <c r="H4118" s="348" t="s">
        <v>6651</v>
      </c>
      <c r="I4118" s="348" t="s">
        <v>6651</v>
      </c>
      <c r="J4118" s="322"/>
    </row>
    <row r="4119" spans="1:10" s="333" customFormat="1" ht="24" x14ac:dyDescent="0.25">
      <c r="A4119" s="350" t="s">
        <v>6659</v>
      </c>
      <c r="B4119" s="440" t="s">
        <v>1725</v>
      </c>
      <c r="C4119" s="440" t="s">
        <v>1725</v>
      </c>
      <c r="D4119" s="322" t="s">
        <v>5822</v>
      </c>
      <c r="E4119" s="413">
        <v>22500</v>
      </c>
      <c r="F4119" s="348" t="s">
        <v>6658</v>
      </c>
      <c r="G4119" s="322" t="s">
        <v>5954</v>
      </c>
      <c r="H4119" s="348" t="s">
        <v>6651</v>
      </c>
      <c r="I4119" s="348" t="s">
        <v>6651</v>
      </c>
      <c r="J4119" s="322"/>
    </row>
    <row r="4120" spans="1:10" s="333" customFormat="1" ht="24" x14ac:dyDescent="0.25">
      <c r="A4120" s="350" t="s">
        <v>6657</v>
      </c>
      <c r="B4120" s="440" t="s">
        <v>1725</v>
      </c>
      <c r="C4120" s="440" t="s">
        <v>1725</v>
      </c>
      <c r="D4120" s="322" t="s">
        <v>5822</v>
      </c>
      <c r="E4120" s="413">
        <v>18000</v>
      </c>
      <c r="F4120" s="348" t="s">
        <v>6656</v>
      </c>
      <c r="G4120" s="322" t="s">
        <v>5954</v>
      </c>
      <c r="H4120" s="348" t="s">
        <v>6651</v>
      </c>
      <c r="I4120" s="348" t="s">
        <v>6651</v>
      </c>
      <c r="J4120" s="322"/>
    </row>
    <row r="4121" spans="1:10" s="333" customFormat="1" ht="24" x14ac:dyDescent="0.25">
      <c r="A4121" s="350" t="s">
        <v>6655</v>
      </c>
      <c r="B4121" s="440" t="s">
        <v>1725</v>
      </c>
      <c r="C4121" s="440" t="s">
        <v>1725</v>
      </c>
      <c r="D4121" s="322" t="s">
        <v>5822</v>
      </c>
      <c r="E4121" s="413">
        <v>18000</v>
      </c>
      <c r="F4121" s="348" t="s">
        <v>6654</v>
      </c>
      <c r="G4121" s="322" t="s">
        <v>5954</v>
      </c>
      <c r="H4121" s="348" t="s">
        <v>6651</v>
      </c>
      <c r="I4121" s="348" t="s">
        <v>6651</v>
      </c>
      <c r="J4121" s="322"/>
    </row>
    <row r="4122" spans="1:10" s="333" customFormat="1" ht="24" x14ac:dyDescent="0.25">
      <c r="A4122" s="350" t="s">
        <v>6653</v>
      </c>
      <c r="B4122" s="440" t="s">
        <v>1725</v>
      </c>
      <c r="C4122" s="440" t="s">
        <v>1725</v>
      </c>
      <c r="D4122" s="322" t="s">
        <v>5822</v>
      </c>
      <c r="E4122" s="413">
        <v>18000</v>
      </c>
      <c r="F4122" s="348" t="s">
        <v>6652</v>
      </c>
      <c r="G4122" s="322" t="s">
        <v>5954</v>
      </c>
      <c r="H4122" s="348" t="s">
        <v>6651</v>
      </c>
      <c r="I4122" s="348" t="s">
        <v>6651</v>
      </c>
      <c r="J4122" s="322"/>
    </row>
    <row r="4123" spans="1:10" s="333" customFormat="1" ht="24" x14ac:dyDescent="0.25">
      <c r="A4123" s="350" t="s">
        <v>6650</v>
      </c>
      <c r="B4123" s="440" t="s">
        <v>1725</v>
      </c>
      <c r="C4123" s="440" t="s">
        <v>1725</v>
      </c>
      <c r="D4123" s="322" t="s">
        <v>5822</v>
      </c>
      <c r="E4123" s="413">
        <v>18000</v>
      </c>
      <c r="F4123" s="348" t="s">
        <v>6649</v>
      </c>
      <c r="G4123" s="322" t="s">
        <v>5954</v>
      </c>
      <c r="H4123" s="348" t="s">
        <v>6644</v>
      </c>
      <c r="I4123" s="348" t="s">
        <v>6644</v>
      </c>
      <c r="J4123" s="322"/>
    </row>
    <row r="4124" spans="1:10" s="333" customFormat="1" ht="24" x14ac:dyDescent="0.25">
      <c r="A4124" s="350" t="s">
        <v>6648</v>
      </c>
      <c r="B4124" s="440" t="s">
        <v>1725</v>
      </c>
      <c r="C4124" s="440" t="s">
        <v>1725</v>
      </c>
      <c r="D4124" s="322" t="s">
        <v>5822</v>
      </c>
      <c r="E4124" s="413">
        <v>18000</v>
      </c>
      <c r="F4124" s="348" t="s">
        <v>6647</v>
      </c>
      <c r="G4124" s="322" t="s">
        <v>5954</v>
      </c>
      <c r="H4124" s="348" t="s">
        <v>6644</v>
      </c>
      <c r="I4124" s="348" t="s">
        <v>6644</v>
      </c>
      <c r="J4124" s="322"/>
    </row>
    <row r="4125" spans="1:10" s="333" customFormat="1" ht="24" x14ac:dyDescent="0.25">
      <c r="A4125" s="350" t="s">
        <v>6646</v>
      </c>
      <c r="B4125" s="440" t="s">
        <v>1725</v>
      </c>
      <c r="C4125" s="440" t="s">
        <v>1725</v>
      </c>
      <c r="D4125" s="322" t="s">
        <v>5822</v>
      </c>
      <c r="E4125" s="413">
        <v>18000</v>
      </c>
      <c r="F4125" s="348" t="s">
        <v>6645</v>
      </c>
      <c r="G4125" s="322" t="s">
        <v>5954</v>
      </c>
      <c r="H4125" s="348" t="s">
        <v>6644</v>
      </c>
      <c r="I4125" s="348" t="s">
        <v>6644</v>
      </c>
      <c r="J4125" s="322"/>
    </row>
    <row r="4126" spans="1:10" s="333" customFormat="1" ht="24" x14ac:dyDescent="0.25">
      <c r="A4126" s="350" t="s">
        <v>6643</v>
      </c>
      <c r="B4126" s="440" t="s">
        <v>1725</v>
      </c>
      <c r="C4126" s="440" t="s">
        <v>1725</v>
      </c>
      <c r="D4126" s="322" t="s">
        <v>5822</v>
      </c>
      <c r="E4126" s="413">
        <v>24000</v>
      </c>
      <c r="F4126" s="348" t="s">
        <v>6642</v>
      </c>
      <c r="G4126" s="322" t="s">
        <v>5954</v>
      </c>
      <c r="H4126" s="348" t="s">
        <v>6641</v>
      </c>
      <c r="I4126" s="348" t="s">
        <v>6641</v>
      </c>
      <c r="J4126" s="322"/>
    </row>
    <row r="4127" spans="1:10" s="333" customFormat="1" ht="24" x14ac:dyDescent="0.25">
      <c r="A4127" s="350" t="s">
        <v>5902</v>
      </c>
      <c r="B4127" s="440" t="s">
        <v>1725</v>
      </c>
      <c r="C4127" s="440" t="s">
        <v>1725</v>
      </c>
      <c r="D4127" s="322" t="s">
        <v>5822</v>
      </c>
      <c r="E4127" s="413">
        <v>25500</v>
      </c>
      <c r="F4127" s="348" t="s">
        <v>6640</v>
      </c>
      <c r="G4127" s="322" t="s">
        <v>5954</v>
      </c>
      <c r="H4127" s="348" t="s">
        <v>6613</v>
      </c>
      <c r="I4127" s="348" t="s">
        <v>6613</v>
      </c>
      <c r="J4127" s="322"/>
    </row>
    <row r="4128" spans="1:10" s="333" customFormat="1" ht="24" x14ac:dyDescent="0.25">
      <c r="A4128" s="350" t="s">
        <v>6639</v>
      </c>
      <c r="B4128" s="440" t="s">
        <v>1725</v>
      </c>
      <c r="C4128" s="440" t="s">
        <v>1725</v>
      </c>
      <c r="D4128" s="322" t="s">
        <v>5822</v>
      </c>
      <c r="E4128" s="413">
        <v>25500</v>
      </c>
      <c r="F4128" s="348" t="s">
        <v>6638</v>
      </c>
      <c r="G4128" s="322" t="s">
        <v>5954</v>
      </c>
      <c r="H4128" s="348" t="s">
        <v>6613</v>
      </c>
      <c r="I4128" s="348" t="s">
        <v>6613</v>
      </c>
      <c r="J4128" s="322"/>
    </row>
    <row r="4129" spans="1:10" s="333" customFormat="1" ht="24" x14ac:dyDescent="0.25">
      <c r="A4129" s="350" t="s">
        <v>6637</v>
      </c>
      <c r="B4129" s="440" t="s">
        <v>1725</v>
      </c>
      <c r="C4129" s="440" t="s">
        <v>1725</v>
      </c>
      <c r="D4129" s="322" t="s">
        <v>5822</v>
      </c>
      <c r="E4129" s="413">
        <v>25500</v>
      </c>
      <c r="F4129" s="348" t="s">
        <v>6636</v>
      </c>
      <c r="G4129" s="322" t="s">
        <v>5954</v>
      </c>
      <c r="H4129" s="348" t="s">
        <v>6613</v>
      </c>
      <c r="I4129" s="348" t="s">
        <v>6613</v>
      </c>
      <c r="J4129" s="322"/>
    </row>
    <row r="4130" spans="1:10" s="333" customFormat="1" ht="24" x14ac:dyDescent="0.25">
      <c r="A4130" s="350" t="s">
        <v>6635</v>
      </c>
      <c r="B4130" s="440" t="s">
        <v>1725</v>
      </c>
      <c r="C4130" s="440" t="s">
        <v>1725</v>
      </c>
      <c r="D4130" s="322" t="s">
        <v>5822</v>
      </c>
      <c r="E4130" s="413">
        <v>25500</v>
      </c>
      <c r="F4130" s="348" t="s">
        <v>6634</v>
      </c>
      <c r="G4130" s="322" t="s">
        <v>5954</v>
      </c>
      <c r="H4130" s="348" t="s">
        <v>6613</v>
      </c>
      <c r="I4130" s="348" t="s">
        <v>6613</v>
      </c>
      <c r="J4130" s="322"/>
    </row>
    <row r="4131" spans="1:10" s="333" customFormat="1" ht="24" x14ac:dyDescent="0.25">
      <c r="A4131" s="350" t="s">
        <v>6633</v>
      </c>
      <c r="B4131" s="440" t="s">
        <v>1725</v>
      </c>
      <c r="C4131" s="440" t="s">
        <v>1725</v>
      </c>
      <c r="D4131" s="322" t="s">
        <v>5822</v>
      </c>
      <c r="E4131" s="413">
        <v>25500</v>
      </c>
      <c r="F4131" s="348" t="s">
        <v>6632</v>
      </c>
      <c r="G4131" s="322" t="s">
        <v>5954</v>
      </c>
      <c r="H4131" s="348" t="s">
        <v>6613</v>
      </c>
      <c r="I4131" s="348" t="s">
        <v>6613</v>
      </c>
      <c r="J4131" s="322"/>
    </row>
    <row r="4132" spans="1:10" s="333" customFormat="1" ht="24" x14ac:dyDescent="0.25">
      <c r="A4132" s="350" t="s">
        <v>6631</v>
      </c>
      <c r="B4132" s="440" t="s">
        <v>1725</v>
      </c>
      <c r="C4132" s="440" t="s">
        <v>1725</v>
      </c>
      <c r="D4132" s="322" t="s">
        <v>5822</v>
      </c>
      <c r="E4132" s="413">
        <v>25500</v>
      </c>
      <c r="F4132" s="348" t="s">
        <v>6630</v>
      </c>
      <c r="G4132" s="322" t="s">
        <v>5954</v>
      </c>
      <c r="H4132" s="348" t="s">
        <v>6613</v>
      </c>
      <c r="I4132" s="348" t="s">
        <v>6613</v>
      </c>
      <c r="J4132" s="322"/>
    </row>
    <row r="4133" spans="1:10" s="333" customFormat="1" ht="24" x14ac:dyDescent="0.25">
      <c r="A4133" s="350" t="s">
        <v>6629</v>
      </c>
      <c r="B4133" s="440" t="s">
        <v>1725</v>
      </c>
      <c r="C4133" s="440" t="s">
        <v>1725</v>
      </c>
      <c r="D4133" s="322" t="s">
        <v>5822</v>
      </c>
      <c r="E4133" s="413">
        <v>25500</v>
      </c>
      <c r="F4133" s="348" t="s">
        <v>6628</v>
      </c>
      <c r="G4133" s="322" t="s">
        <v>5954</v>
      </c>
      <c r="H4133" s="348" t="s">
        <v>6613</v>
      </c>
      <c r="I4133" s="348" t="s">
        <v>6613</v>
      </c>
      <c r="J4133" s="322"/>
    </row>
    <row r="4134" spans="1:10" s="333" customFormat="1" ht="24" x14ac:dyDescent="0.25">
      <c r="A4134" s="350" t="s">
        <v>6627</v>
      </c>
      <c r="B4134" s="440" t="s">
        <v>1725</v>
      </c>
      <c r="C4134" s="440" t="s">
        <v>1725</v>
      </c>
      <c r="D4134" s="322" t="s">
        <v>5822</v>
      </c>
      <c r="E4134" s="413">
        <v>25500</v>
      </c>
      <c r="F4134" s="348" t="s">
        <v>6626</v>
      </c>
      <c r="G4134" s="322" t="s">
        <v>5954</v>
      </c>
      <c r="H4134" s="348" t="s">
        <v>6613</v>
      </c>
      <c r="I4134" s="348" t="s">
        <v>6613</v>
      </c>
      <c r="J4134" s="322"/>
    </row>
    <row r="4135" spans="1:10" s="333" customFormat="1" ht="60" x14ac:dyDescent="0.25">
      <c r="A4135" s="350" t="s">
        <v>6625</v>
      </c>
      <c r="B4135" s="440" t="s">
        <v>1725</v>
      </c>
      <c r="C4135" s="440" t="s">
        <v>1725</v>
      </c>
      <c r="D4135" s="322" t="s">
        <v>5822</v>
      </c>
      <c r="E4135" s="413">
        <v>18000</v>
      </c>
      <c r="F4135" s="348" t="s">
        <v>6624</v>
      </c>
      <c r="G4135" s="322" t="s">
        <v>5954</v>
      </c>
      <c r="H4135" s="348" t="s">
        <v>6613</v>
      </c>
      <c r="I4135" s="348" t="s">
        <v>6613</v>
      </c>
      <c r="J4135" s="322"/>
    </row>
    <row r="4136" spans="1:10" s="333" customFormat="1" ht="60" x14ac:dyDescent="0.25">
      <c r="A4136" s="350" t="s">
        <v>6623</v>
      </c>
      <c r="B4136" s="440" t="s">
        <v>1725</v>
      </c>
      <c r="C4136" s="440" t="s">
        <v>1725</v>
      </c>
      <c r="D4136" s="322" t="s">
        <v>5822</v>
      </c>
      <c r="E4136" s="413">
        <v>18000</v>
      </c>
      <c r="F4136" s="348" t="s">
        <v>6622</v>
      </c>
      <c r="G4136" s="322" t="s">
        <v>5954</v>
      </c>
      <c r="H4136" s="348" t="s">
        <v>6613</v>
      </c>
      <c r="I4136" s="348" t="s">
        <v>6613</v>
      </c>
      <c r="J4136" s="322"/>
    </row>
    <row r="4137" spans="1:10" s="333" customFormat="1" ht="60" x14ac:dyDescent="0.25">
      <c r="A4137" s="350" t="s">
        <v>6621</v>
      </c>
      <c r="B4137" s="440" t="s">
        <v>1725</v>
      </c>
      <c r="C4137" s="440" t="s">
        <v>1725</v>
      </c>
      <c r="D4137" s="322" t="s">
        <v>5822</v>
      </c>
      <c r="E4137" s="413">
        <v>18000</v>
      </c>
      <c r="F4137" s="348" t="s">
        <v>6620</v>
      </c>
      <c r="G4137" s="322" t="s">
        <v>5954</v>
      </c>
      <c r="H4137" s="348" t="s">
        <v>6613</v>
      </c>
      <c r="I4137" s="348" t="s">
        <v>6613</v>
      </c>
      <c r="J4137" s="322"/>
    </row>
    <row r="4138" spans="1:10" s="333" customFormat="1" ht="60" x14ac:dyDescent="0.25">
      <c r="A4138" s="350" t="s">
        <v>6619</v>
      </c>
      <c r="B4138" s="440" t="s">
        <v>1725</v>
      </c>
      <c r="C4138" s="440" t="s">
        <v>1725</v>
      </c>
      <c r="D4138" s="322" t="s">
        <v>5822</v>
      </c>
      <c r="E4138" s="413">
        <v>21000</v>
      </c>
      <c r="F4138" s="348" t="s">
        <v>6618</v>
      </c>
      <c r="G4138" s="322" t="s">
        <v>5954</v>
      </c>
      <c r="H4138" s="348" t="s">
        <v>6613</v>
      </c>
      <c r="I4138" s="348" t="s">
        <v>6613</v>
      </c>
      <c r="J4138" s="322"/>
    </row>
    <row r="4139" spans="1:10" s="333" customFormat="1" ht="60" x14ac:dyDescent="0.25">
      <c r="A4139" s="350" t="s">
        <v>6617</v>
      </c>
      <c r="B4139" s="440" t="s">
        <v>1725</v>
      </c>
      <c r="C4139" s="440" t="s">
        <v>1725</v>
      </c>
      <c r="D4139" s="322" t="s">
        <v>5822</v>
      </c>
      <c r="E4139" s="413">
        <v>18000</v>
      </c>
      <c r="F4139" s="348" t="s">
        <v>6616</v>
      </c>
      <c r="G4139" s="322" t="s">
        <v>5954</v>
      </c>
      <c r="H4139" s="348" t="s">
        <v>6613</v>
      </c>
      <c r="I4139" s="348" t="s">
        <v>6613</v>
      </c>
      <c r="J4139" s="322"/>
    </row>
    <row r="4140" spans="1:10" s="333" customFormat="1" ht="60" x14ac:dyDescent="0.25">
      <c r="A4140" s="350" t="s">
        <v>6615</v>
      </c>
      <c r="B4140" s="440" t="s">
        <v>1725</v>
      </c>
      <c r="C4140" s="440" t="s">
        <v>1725</v>
      </c>
      <c r="D4140" s="322" t="s">
        <v>5822</v>
      </c>
      <c r="E4140" s="413">
        <v>18000</v>
      </c>
      <c r="F4140" s="348" t="s">
        <v>6614</v>
      </c>
      <c r="G4140" s="322" t="s">
        <v>5954</v>
      </c>
      <c r="H4140" s="348" t="s">
        <v>6613</v>
      </c>
      <c r="I4140" s="348" t="s">
        <v>6613</v>
      </c>
      <c r="J4140" s="322"/>
    </row>
    <row r="4141" spans="1:10" s="333" customFormat="1" ht="60" x14ac:dyDescent="0.25">
      <c r="A4141" s="350" t="s">
        <v>6612</v>
      </c>
      <c r="B4141" s="440" t="s">
        <v>1725</v>
      </c>
      <c r="C4141" s="440" t="s">
        <v>1725</v>
      </c>
      <c r="D4141" s="322" t="s">
        <v>5822</v>
      </c>
      <c r="E4141" s="413">
        <v>18000</v>
      </c>
      <c r="F4141" s="348" t="s">
        <v>6611</v>
      </c>
      <c r="G4141" s="322" t="s">
        <v>5954</v>
      </c>
      <c r="H4141" s="348" t="s">
        <v>6590</v>
      </c>
      <c r="I4141" s="348" t="s">
        <v>6590</v>
      </c>
      <c r="J4141" s="322"/>
    </row>
    <row r="4142" spans="1:10" s="333" customFormat="1" ht="60" x14ac:dyDescent="0.25">
      <c r="A4142" s="350" t="s">
        <v>6610</v>
      </c>
      <c r="B4142" s="440" t="s">
        <v>1725</v>
      </c>
      <c r="C4142" s="440" t="s">
        <v>1725</v>
      </c>
      <c r="D4142" s="322" t="s">
        <v>5822</v>
      </c>
      <c r="E4142" s="413">
        <v>25500</v>
      </c>
      <c r="F4142" s="348" t="s">
        <v>6609</v>
      </c>
      <c r="G4142" s="322" t="s">
        <v>5954</v>
      </c>
      <c r="H4142" s="348" t="s">
        <v>6590</v>
      </c>
      <c r="I4142" s="348" t="s">
        <v>6590</v>
      </c>
      <c r="J4142" s="322"/>
    </row>
    <row r="4143" spans="1:10" s="333" customFormat="1" ht="60" x14ac:dyDescent="0.25">
      <c r="A4143" s="350" t="s">
        <v>6608</v>
      </c>
      <c r="B4143" s="440" t="s">
        <v>1725</v>
      </c>
      <c r="C4143" s="440" t="s">
        <v>1725</v>
      </c>
      <c r="D4143" s="322" t="s">
        <v>5822</v>
      </c>
      <c r="E4143" s="413">
        <v>18000</v>
      </c>
      <c r="F4143" s="348" t="s">
        <v>6607</v>
      </c>
      <c r="G4143" s="322" t="s">
        <v>5954</v>
      </c>
      <c r="H4143" s="348" t="s">
        <v>6590</v>
      </c>
      <c r="I4143" s="348" t="s">
        <v>6590</v>
      </c>
      <c r="J4143" s="322"/>
    </row>
    <row r="4144" spans="1:10" s="333" customFormat="1" ht="60" x14ac:dyDescent="0.25">
      <c r="A4144" s="350" t="s">
        <v>6606</v>
      </c>
      <c r="B4144" s="440" t="s">
        <v>1725</v>
      </c>
      <c r="C4144" s="440" t="s">
        <v>1725</v>
      </c>
      <c r="D4144" s="322" t="s">
        <v>5822</v>
      </c>
      <c r="E4144" s="413">
        <v>25500</v>
      </c>
      <c r="F4144" s="348" t="s">
        <v>6605</v>
      </c>
      <c r="G4144" s="322" t="s">
        <v>5954</v>
      </c>
      <c r="H4144" s="348" t="s">
        <v>6590</v>
      </c>
      <c r="I4144" s="348" t="s">
        <v>6590</v>
      </c>
      <c r="J4144" s="322"/>
    </row>
    <row r="4145" spans="1:10" s="333" customFormat="1" ht="60" x14ac:dyDescent="0.25">
      <c r="A4145" s="350" t="s">
        <v>6604</v>
      </c>
      <c r="B4145" s="440" t="s">
        <v>1725</v>
      </c>
      <c r="C4145" s="440" t="s">
        <v>1725</v>
      </c>
      <c r="D4145" s="322" t="s">
        <v>5822</v>
      </c>
      <c r="E4145" s="413">
        <v>18000</v>
      </c>
      <c r="F4145" s="348" t="s">
        <v>6603</v>
      </c>
      <c r="G4145" s="322" t="s">
        <v>5954</v>
      </c>
      <c r="H4145" s="348" t="s">
        <v>6590</v>
      </c>
      <c r="I4145" s="348" t="s">
        <v>6590</v>
      </c>
      <c r="J4145" s="322"/>
    </row>
    <row r="4146" spans="1:10" s="333" customFormat="1" ht="60" x14ac:dyDescent="0.25">
      <c r="A4146" s="350" t="s">
        <v>6602</v>
      </c>
      <c r="B4146" s="440" t="s">
        <v>1725</v>
      </c>
      <c r="C4146" s="440" t="s">
        <v>1725</v>
      </c>
      <c r="D4146" s="322" t="s">
        <v>5822</v>
      </c>
      <c r="E4146" s="413">
        <v>18000</v>
      </c>
      <c r="F4146" s="348" t="s">
        <v>6601</v>
      </c>
      <c r="G4146" s="322" t="s">
        <v>5954</v>
      </c>
      <c r="H4146" s="348" t="s">
        <v>6590</v>
      </c>
      <c r="I4146" s="348" t="s">
        <v>6590</v>
      </c>
      <c r="J4146" s="322"/>
    </row>
    <row r="4147" spans="1:10" s="333" customFormat="1" ht="60" x14ac:dyDescent="0.25">
      <c r="A4147" s="350" t="s">
        <v>6600</v>
      </c>
      <c r="B4147" s="440" t="s">
        <v>1725</v>
      </c>
      <c r="C4147" s="440" t="s">
        <v>1725</v>
      </c>
      <c r="D4147" s="322" t="s">
        <v>5822</v>
      </c>
      <c r="E4147" s="413">
        <v>18000</v>
      </c>
      <c r="F4147" s="348" t="s">
        <v>6599</v>
      </c>
      <c r="G4147" s="322" t="s">
        <v>5954</v>
      </c>
      <c r="H4147" s="348" t="s">
        <v>6590</v>
      </c>
      <c r="I4147" s="348" t="s">
        <v>6590</v>
      </c>
      <c r="J4147" s="322"/>
    </row>
    <row r="4148" spans="1:10" s="333" customFormat="1" ht="60" x14ac:dyDescent="0.25">
      <c r="A4148" s="350" t="s">
        <v>6598</v>
      </c>
      <c r="B4148" s="440" t="s">
        <v>1725</v>
      </c>
      <c r="C4148" s="440" t="s">
        <v>1725</v>
      </c>
      <c r="D4148" s="322" t="s">
        <v>5822</v>
      </c>
      <c r="E4148" s="413">
        <v>18000</v>
      </c>
      <c r="F4148" s="348" t="s">
        <v>6597</v>
      </c>
      <c r="G4148" s="322" t="s">
        <v>5954</v>
      </c>
      <c r="H4148" s="348" t="s">
        <v>6590</v>
      </c>
      <c r="I4148" s="348" t="s">
        <v>6590</v>
      </c>
      <c r="J4148" s="322"/>
    </row>
    <row r="4149" spans="1:10" s="333" customFormat="1" ht="60" x14ac:dyDescent="0.25">
      <c r="A4149" s="350" t="s">
        <v>6596</v>
      </c>
      <c r="B4149" s="440" t="s">
        <v>1725</v>
      </c>
      <c r="C4149" s="440" t="s">
        <v>1725</v>
      </c>
      <c r="D4149" s="322" t="s">
        <v>5822</v>
      </c>
      <c r="E4149" s="413">
        <v>18000</v>
      </c>
      <c r="F4149" s="348" t="s">
        <v>6595</v>
      </c>
      <c r="G4149" s="322" t="s">
        <v>5954</v>
      </c>
      <c r="H4149" s="348" t="s">
        <v>6590</v>
      </c>
      <c r="I4149" s="348" t="s">
        <v>6590</v>
      </c>
      <c r="J4149" s="322"/>
    </row>
    <row r="4150" spans="1:10" s="333" customFormat="1" ht="60" x14ac:dyDescent="0.25">
      <c r="A4150" s="350" t="s">
        <v>6594</v>
      </c>
      <c r="B4150" s="440" t="s">
        <v>1725</v>
      </c>
      <c r="C4150" s="440" t="s">
        <v>1725</v>
      </c>
      <c r="D4150" s="322" t="s">
        <v>5822</v>
      </c>
      <c r="E4150" s="413">
        <v>27000</v>
      </c>
      <c r="F4150" s="348" t="s">
        <v>6593</v>
      </c>
      <c r="G4150" s="322" t="s">
        <v>5954</v>
      </c>
      <c r="H4150" s="348" t="s">
        <v>6590</v>
      </c>
      <c r="I4150" s="348" t="s">
        <v>6590</v>
      </c>
      <c r="J4150" s="322"/>
    </row>
    <row r="4151" spans="1:10" s="333" customFormat="1" ht="60" x14ac:dyDescent="0.25">
      <c r="A4151" s="350" t="s">
        <v>6592</v>
      </c>
      <c r="B4151" s="440" t="s">
        <v>1725</v>
      </c>
      <c r="C4151" s="440" t="s">
        <v>1725</v>
      </c>
      <c r="D4151" s="322" t="s">
        <v>5822</v>
      </c>
      <c r="E4151" s="413">
        <v>18000</v>
      </c>
      <c r="F4151" s="348" t="s">
        <v>6591</v>
      </c>
      <c r="G4151" s="322" t="s">
        <v>5954</v>
      </c>
      <c r="H4151" s="348" t="s">
        <v>6590</v>
      </c>
      <c r="I4151" s="348" t="s">
        <v>6590</v>
      </c>
      <c r="J4151" s="322"/>
    </row>
    <row r="4152" spans="1:10" s="333" customFormat="1" ht="36" x14ac:dyDescent="0.25">
      <c r="A4152" s="350" t="s">
        <v>6589</v>
      </c>
      <c r="B4152" s="440" t="s">
        <v>1725</v>
      </c>
      <c r="C4152" s="440" t="s">
        <v>1725</v>
      </c>
      <c r="D4152" s="322" t="s">
        <v>5822</v>
      </c>
      <c r="E4152" s="413">
        <v>24000</v>
      </c>
      <c r="F4152" s="348" t="s">
        <v>6588</v>
      </c>
      <c r="G4152" s="322" t="s">
        <v>5954</v>
      </c>
      <c r="H4152" s="348" t="s">
        <v>6587</v>
      </c>
      <c r="I4152" s="348" t="s">
        <v>6587</v>
      </c>
      <c r="J4152" s="322"/>
    </row>
    <row r="4153" spans="1:10" s="333" customFormat="1" ht="24" x14ac:dyDescent="0.25">
      <c r="A4153" s="350" t="s">
        <v>6586</v>
      </c>
      <c r="B4153" s="440" t="s">
        <v>1725</v>
      </c>
      <c r="C4153" s="440" t="s">
        <v>1725</v>
      </c>
      <c r="D4153" s="322" t="s">
        <v>5822</v>
      </c>
      <c r="E4153" s="413">
        <v>18000</v>
      </c>
      <c r="F4153" s="348" t="s">
        <v>6585</v>
      </c>
      <c r="G4153" s="322" t="s">
        <v>5954</v>
      </c>
      <c r="H4153" s="348" t="s">
        <v>6428</v>
      </c>
      <c r="I4153" s="348" t="s">
        <v>6428</v>
      </c>
      <c r="J4153" s="322"/>
    </row>
    <row r="4154" spans="1:10" s="333" customFormat="1" ht="60" x14ac:dyDescent="0.25">
      <c r="A4154" s="350" t="s">
        <v>6584</v>
      </c>
      <c r="B4154" s="440" t="s">
        <v>1725</v>
      </c>
      <c r="C4154" s="440" t="s">
        <v>1725</v>
      </c>
      <c r="D4154" s="322" t="s">
        <v>5822</v>
      </c>
      <c r="E4154" s="413">
        <v>25500</v>
      </c>
      <c r="F4154" s="348" t="s">
        <v>6583</v>
      </c>
      <c r="G4154" s="322" t="s">
        <v>5954</v>
      </c>
      <c r="H4154" s="348" t="s">
        <v>6428</v>
      </c>
      <c r="I4154" s="348" t="s">
        <v>6428</v>
      </c>
      <c r="J4154" s="322"/>
    </row>
    <row r="4155" spans="1:10" s="333" customFormat="1" ht="60" x14ac:dyDescent="0.25">
      <c r="A4155" s="350" t="s">
        <v>6582</v>
      </c>
      <c r="B4155" s="440" t="s">
        <v>1725</v>
      </c>
      <c r="C4155" s="440" t="s">
        <v>1725</v>
      </c>
      <c r="D4155" s="322" t="s">
        <v>5822</v>
      </c>
      <c r="E4155" s="413">
        <v>18000</v>
      </c>
      <c r="F4155" s="348" t="s">
        <v>6581</v>
      </c>
      <c r="G4155" s="322" t="s">
        <v>5954</v>
      </c>
      <c r="H4155" s="348" t="s">
        <v>6428</v>
      </c>
      <c r="I4155" s="348" t="s">
        <v>6428</v>
      </c>
      <c r="J4155" s="322"/>
    </row>
    <row r="4156" spans="1:10" s="333" customFormat="1" ht="60" x14ac:dyDescent="0.25">
      <c r="A4156" s="350" t="s">
        <v>6580</v>
      </c>
      <c r="B4156" s="440" t="s">
        <v>1725</v>
      </c>
      <c r="C4156" s="440" t="s">
        <v>1725</v>
      </c>
      <c r="D4156" s="322" t="s">
        <v>5822</v>
      </c>
      <c r="E4156" s="413">
        <v>18000</v>
      </c>
      <c r="F4156" s="348" t="s">
        <v>6579</v>
      </c>
      <c r="G4156" s="322" t="s">
        <v>5954</v>
      </c>
      <c r="H4156" s="348" t="s">
        <v>6428</v>
      </c>
      <c r="I4156" s="348" t="s">
        <v>6428</v>
      </c>
      <c r="J4156" s="322"/>
    </row>
    <row r="4157" spans="1:10" s="333" customFormat="1" ht="60" x14ac:dyDescent="0.25">
      <c r="A4157" s="350" t="s">
        <v>5972</v>
      </c>
      <c r="B4157" s="440" t="s">
        <v>1725</v>
      </c>
      <c r="C4157" s="440" t="s">
        <v>1725</v>
      </c>
      <c r="D4157" s="322" t="s">
        <v>5822</v>
      </c>
      <c r="E4157" s="413">
        <v>25500</v>
      </c>
      <c r="F4157" s="348" t="s">
        <v>6578</v>
      </c>
      <c r="G4157" s="322" t="s">
        <v>5954</v>
      </c>
      <c r="H4157" s="348" t="s">
        <v>6428</v>
      </c>
      <c r="I4157" s="348" t="s">
        <v>6428</v>
      </c>
      <c r="J4157" s="322"/>
    </row>
    <row r="4158" spans="1:10" s="333" customFormat="1" ht="60" x14ac:dyDescent="0.25">
      <c r="A4158" s="350" t="s">
        <v>5972</v>
      </c>
      <c r="B4158" s="440" t="s">
        <v>1725</v>
      </c>
      <c r="C4158" s="440" t="s">
        <v>1725</v>
      </c>
      <c r="D4158" s="322" t="s">
        <v>5822</v>
      </c>
      <c r="E4158" s="413">
        <v>25500</v>
      </c>
      <c r="F4158" s="348" t="s">
        <v>6577</v>
      </c>
      <c r="G4158" s="322" t="s">
        <v>5954</v>
      </c>
      <c r="H4158" s="348" t="s">
        <v>6428</v>
      </c>
      <c r="I4158" s="348" t="s">
        <v>6428</v>
      </c>
      <c r="J4158" s="322"/>
    </row>
    <row r="4159" spans="1:10" s="333" customFormat="1" ht="60" x14ac:dyDescent="0.25">
      <c r="A4159" s="350" t="s">
        <v>5972</v>
      </c>
      <c r="B4159" s="440" t="s">
        <v>1725</v>
      </c>
      <c r="C4159" s="440" t="s">
        <v>1725</v>
      </c>
      <c r="D4159" s="322" t="s">
        <v>5822</v>
      </c>
      <c r="E4159" s="413">
        <v>25500</v>
      </c>
      <c r="F4159" s="348" t="s">
        <v>6576</v>
      </c>
      <c r="G4159" s="322" t="s">
        <v>5954</v>
      </c>
      <c r="H4159" s="348" t="s">
        <v>6428</v>
      </c>
      <c r="I4159" s="348" t="s">
        <v>6428</v>
      </c>
      <c r="J4159" s="322"/>
    </row>
    <row r="4160" spans="1:10" s="333" customFormat="1" ht="60" x14ac:dyDescent="0.25">
      <c r="A4160" s="350" t="s">
        <v>6575</v>
      </c>
      <c r="B4160" s="440" t="s">
        <v>1725</v>
      </c>
      <c r="C4160" s="440" t="s">
        <v>1725</v>
      </c>
      <c r="D4160" s="322" t="s">
        <v>5822</v>
      </c>
      <c r="E4160" s="413">
        <v>25500</v>
      </c>
      <c r="F4160" s="348" t="s">
        <v>6574</v>
      </c>
      <c r="G4160" s="322" t="s">
        <v>5954</v>
      </c>
      <c r="H4160" s="348" t="s">
        <v>6428</v>
      </c>
      <c r="I4160" s="348" t="s">
        <v>6428</v>
      </c>
      <c r="J4160" s="322"/>
    </row>
    <row r="4161" spans="1:10" s="333" customFormat="1" ht="24" x14ac:dyDescent="0.25">
      <c r="A4161" s="350" t="s">
        <v>6573</v>
      </c>
      <c r="B4161" s="440" t="s">
        <v>1725</v>
      </c>
      <c r="C4161" s="440" t="s">
        <v>1725</v>
      </c>
      <c r="D4161" s="322" t="s">
        <v>5822</v>
      </c>
      <c r="E4161" s="413">
        <v>18000</v>
      </c>
      <c r="F4161" s="348" t="s">
        <v>6572</v>
      </c>
      <c r="G4161" s="322" t="s">
        <v>5954</v>
      </c>
      <c r="H4161" s="348" t="s">
        <v>6428</v>
      </c>
      <c r="I4161" s="348" t="s">
        <v>6428</v>
      </c>
      <c r="J4161" s="322"/>
    </row>
    <row r="4162" spans="1:10" s="333" customFormat="1" ht="24" x14ac:dyDescent="0.25">
      <c r="A4162" s="350" t="s">
        <v>6571</v>
      </c>
      <c r="B4162" s="440" t="s">
        <v>1725</v>
      </c>
      <c r="C4162" s="440" t="s">
        <v>1725</v>
      </c>
      <c r="D4162" s="322" t="s">
        <v>5822</v>
      </c>
      <c r="E4162" s="413">
        <v>18000</v>
      </c>
      <c r="F4162" s="348" t="s">
        <v>6570</v>
      </c>
      <c r="G4162" s="322" t="s">
        <v>5954</v>
      </c>
      <c r="H4162" s="348" t="s">
        <v>6428</v>
      </c>
      <c r="I4162" s="348" t="s">
        <v>6428</v>
      </c>
      <c r="J4162" s="322"/>
    </row>
    <row r="4163" spans="1:10" s="333" customFormat="1" ht="24" x14ac:dyDescent="0.25">
      <c r="A4163" s="350" t="s">
        <v>6569</v>
      </c>
      <c r="B4163" s="440" t="s">
        <v>1725</v>
      </c>
      <c r="C4163" s="440" t="s">
        <v>1725</v>
      </c>
      <c r="D4163" s="322" t="s">
        <v>5822</v>
      </c>
      <c r="E4163" s="413">
        <v>18000</v>
      </c>
      <c r="F4163" s="348" t="s">
        <v>6568</v>
      </c>
      <c r="G4163" s="322" t="s">
        <v>5954</v>
      </c>
      <c r="H4163" s="348" t="s">
        <v>6428</v>
      </c>
      <c r="I4163" s="348" t="s">
        <v>6428</v>
      </c>
      <c r="J4163" s="322"/>
    </row>
    <row r="4164" spans="1:10" s="333" customFormat="1" ht="24" x14ac:dyDescent="0.25">
      <c r="A4164" s="350" t="s">
        <v>6567</v>
      </c>
      <c r="B4164" s="440" t="s">
        <v>1725</v>
      </c>
      <c r="C4164" s="440" t="s">
        <v>1725</v>
      </c>
      <c r="D4164" s="322" t="s">
        <v>5822</v>
      </c>
      <c r="E4164" s="413">
        <v>18000</v>
      </c>
      <c r="F4164" s="348" t="s">
        <v>6566</v>
      </c>
      <c r="G4164" s="322" t="s">
        <v>5954</v>
      </c>
      <c r="H4164" s="348" t="s">
        <v>6428</v>
      </c>
      <c r="I4164" s="348" t="s">
        <v>6428</v>
      </c>
      <c r="J4164" s="322"/>
    </row>
    <row r="4165" spans="1:10" s="333" customFormat="1" ht="24" x14ac:dyDescent="0.25">
      <c r="A4165" s="350" t="s">
        <v>6565</v>
      </c>
      <c r="B4165" s="440" t="s">
        <v>1725</v>
      </c>
      <c r="C4165" s="440" t="s">
        <v>1725</v>
      </c>
      <c r="D4165" s="322" t="s">
        <v>5822</v>
      </c>
      <c r="E4165" s="413">
        <v>21000</v>
      </c>
      <c r="F4165" s="348" t="s">
        <v>6564</v>
      </c>
      <c r="G4165" s="322" t="s">
        <v>5954</v>
      </c>
      <c r="H4165" s="348" t="s">
        <v>6428</v>
      </c>
      <c r="I4165" s="348" t="s">
        <v>6428</v>
      </c>
      <c r="J4165" s="322"/>
    </row>
    <row r="4166" spans="1:10" s="333" customFormat="1" ht="24" x14ac:dyDescent="0.25">
      <c r="A4166" s="350" t="s">
        <v>6563</v>
      </c>
      <c r="B4166" s="440" t="s">
        <v>1725</v>
      </c>
      <c r="C4166" s="440" t="s">
        <v>1725</v>
      </c>
      <c r="D4166" s="322" t="s">
        <v>5822</v>
      </c>
      <c r="E4166" s="413">
        <v>21000</v>
      </c>
      <c r="F4166" s="348" t="s">
        <v>6562</v>
      </c>
      <c r="G4166" s="322" t="s">
        <v>5954</v>
      </c>
      <c r="H4166" s="348" t="s">
        <v>6428</v>
      </c>
      <c r="I4166" s="348" t="s">
        <v>6428</v>
      </c>
      <c r="J4166" s="322"/>
    </row>
    <row r="4167" spans="1:10" s="333" customFormat="1" ht="24" x14ac:dyDescent="0.25">
      <c r="A4167" s="350" t="s">
        <v>6561</v>
      </c>
      <c r="B4167" s="440" t="s">
        <v>1725</v>
      </c>
      <c r="C4167" s="440" t="s">
        <v>1725</v>
      </c>
      <c r="D4167" s="322" t="s">
        <v>5822</v>
      </c>
      <c r="E4167" s="413">
        <v>21000</v>
      </c>
      <c r="F4167" s="348" t="s">
        <v>6560</v>
      </c>
      <c r="G4167" s="322" t="s">
        <v>5954</v>
      </c>
      <c r="H4167" s="348" t="s">
        <v>6428</v>
      </c>
      <c r="I4167" s="348" t="s">
        <v>6428</v>
      </c>
      <c r="J4167" s="322"/>
    </row>
    <row r="4168" spans="1:10" s="333" customFormat="1" ht="24" x14ac:dyDescent="0.25">
      <c r="A4168" s="350" t="s">
        <v>6559</v>
      </c>
      <c r="B4168" s="440" t="s">
        <v>1725</v>
      </c>
      <c r="C4168" s="440" t="s">
        <v>1725</v>
      </c>
      <c r="D4168" s="322" t="s">
        <v>5822</v>
      </c>
      <c r="E4168" s="413">
        <v>25500</v>
      </c>
      <c r="F4168" s="348" t="s">
        <v>6558</v>
      </c>
      <c r="G4168" s="322" t="s">
        <v>5954</v>
      </c>
      <c r="H4168" s="348" t="s">
        <v>6428</v>
      </c>
      <c r="I4168" s="348" t="s">
        <v>6428</v>
      </c>
      <c r="J4168" s="322"/>
    </row>
    <row r="4169" spans="1:10" s="333" customFormat="1" ht="24" x14ac:dyDescent="0.25">
      <c r="A4169" s="350" t="s">
        <v>6557</v>
      </c>
      <c r="B4169" s="440" t="s">
        <v>1725</v>
      </c>
      <c r="C4169" s="440" t="s">
        <v>1725</v>
      </c>
      <c r="D4169" s="322" t="s">
        <v>5822</v>
      </c>
      <c r="E4169" s="413">
        <v>18000</v>
      </c>
      <c r="F4169" s="348" t="s">
        <v>6556</v>
      </c>
      <c r="G4169" s="322" t="s">
        <v>5954</v>
      </c>
      <c r="H4169" s="348" t="s">
        <v>6428</v>
      </c>
      <c r="I4169" s="348" t="s">
        <v>6428</v>
      </c>
      <c r="J4169" s="322"/>
    </row>
    <row r="4170" spans="1:10" s="333" customFormat="1" ht="60" x14ac:dyDescent="0.25">
      <c r="A4170" s="350" t="s">
        <v>6555</v>
      </c>
      <c r="B4170" s="440" t="s">
        <v>1725</v>
      </c>
      <c r="C4170" s="440" t="s">
        <v>1725</v>
      </c>
      <c r="D4170" s="322" t="s">
        <v>5822</v>
      </c>
      <c r="E4170" s="413">
        <v>18000</v>
      </c>
      <c r="F4170" s="348" t="s">
        <v>6554</v>
      </c>
      <c r="G4170" s="322" t="s">
        <v>5954</v>
      </c>
      <c r="H4170" s="348" t="s">
        <v>6428</v>
      </c>
      <c r="I4170" s="348" t="s">
        <v>6428</v>
      </c>
      <c r="J4170" s="322"/>
    </row>
    <row r="4171" spans="1:10" s="333" customFormat="1" ht="60" x14ac:dyDescent="0.25">
      <c r="A4171" s="350" t="s">
        <v>6553</v>
      </c>
      <c r="B4171" s="440" t="s">
        <v>1725</v>
      </c>
      <c r="C4171" s="440" t="s">
        <v>1725</v>
      </c>
      <c r="D4171" s="322" t="s">
        <v>5822</v>
      </c>
      <c r="E4171" s="413">
        <v>18000</v>
      </c>
      <c r="F4171" s="348" t="s">
        <v>6552</v>
      </c>
      <c r="G4171" s="322" t="s">
        <v>5954</v>
      </c>
      <c r="H4171" s="348" t="s">
        <v>6428</v>
      </c>
      <c r="I4171" s="348" t="s">
        <v>6428</v>
      </c>
      <c r="J4171" s="322"/>
    </row>
    <row r="4172" spans="1:10" s="333" customFormat="1" ht="60" x14ac:dyDescent="0.25">
      <c r="A4172" s="350" t="s">
        <v>6551</v>
      </c>
      <c r="B4172" s="440" t="s">
        <v>1725</v>
      </c>
      <c r="C4172" s="440" t="s">
        <v>1725</v>
      </c>
      <c r="D4172" s="322" t="s">
        <v>5822</v>
      </c>
      <c r="E4172" s="413">
        <v>18000</v>
      </c>
      <c r="F4172" s="348" t="s">
        <v>6550</v>
      </c>
      <c r="G4172" s="322" t="s">
        <v>5954</v>
      </c>
      <c r="H4172" s="348" t="s">
        <v>6428</v>
      </c>
      <c r="I4172" s="348" t="s">
        <v>6428</v>
      </c>
      <c r="J4172" s="322"/>
    </row>
    <row r="4173" spans="1:10" s="333" customFormat="1" ht="60" x14ac:dyDescent="0.25">
      <c r="A4173" s="350" t="s">
        <v>6549</v>
      </c>
      <c r="B4173" s="440" t="s">
        <v>1725</v>
      </c>
      <c r="C4173" s="440" t="s">
        <v>1725</v>
      </c>
      <c r="D4173" s="322" t="s">
        <v>5822</v>
      </c>
      <c r="E4173" s="413">
        <v>25500</v>
      </c>
      <c r="F4173" s="348" t="s">
        <v>6548</v>
      </c>
      <c r="G4173" s="322" t="s">
        <v>5954</v>
      </c>
      <c r="H4173" s="348" t="s">
        <v>6428</v>
      </c>
      <c r="I4173" s="348" t="s">
        <v>6428</v>
      </c>
      <c r="J4173" s="322"/>
    </row>
    <row r="4174" spans="1:10" s="333" customFormat="1" ht="60" x14ac:dyDescent="0.25">
      <c r="A4174" s="350" t="s">
        <v>6547</v>
      </c>
      <c r="B4174" s="440" t="s">
        <v>1725</v>
      </c>
      <c r="C4174" s="440" t="s">
        <v>1725</v>
      </c>
      <c r="D4174" s="322" t="s">
        <v>5822</v>
      </c>
      <c r="E4174" s="413">
        <v>25500</v>
      </c>
      <c r="F4174" s="348" t="s">
        <v>6546</v>
      </c>
      <c r="G4174" s="322" t="s">
        <v>5954</v>
      </c>
      <c r="H4174" s="348" t="s">
        <v>6428</v>
      </c>
      <c r="I4174" s="348" t="s">
        <v>6428</v>
      </c>
      <c r="J4174" s="322"/>
    </row>
    <row r="4175" spans="1:10" s="333" customFormat="1" ht="60" x14ac:dyDescent="0.25">
      <c r="A4175" s="350" t="s">
        <v>6545</v>
      </c>
      <c r="B4175" s="440" t="s">
        <v>1725</v>
      </c>
      <c r="C4175" s="440" t="s">
        <v>1725</v>
      </c>
      <c r="D4175" s="322" t="s">
        <v>5822</v>
      </c>
      <c r="E4175" s="413">
        <v>18000</v>
      </c>
      <c r="F4175" s="348" t="s">
        <v>6544</v>
      </c>
      <c r="G4175" s="322" t="s">
        <v>5954</v>
      </c>
      <c r="H4175" s="348" t="s">
        <v>6428</v>
      </c>
      <c r="I4175" s="348" t="s">
        <v>6428</v>
      </c>
      <c r="J4175" s="322"/>
    </row>
    <row r="4176" spans="1:10" s="333" customFormat="1" ht="60" x14ac:dyDescent="0.25">
      <c r="A4176" s="350" t="s">
        <v>6543</v>
      </c>
      <c r="B4176" s="440" t="s">
        <v>1725</v>
      </c>
      <c r="C4176" s="440" t="s">
        <v>1725</v>
      </c>
      <c r="D4176" s="322" t="s">
        <v>5822</v>
      </c>
      <c r="E4176" s="413">
        <v>25500</v>
      </c>
      <c r="F4176" s="348" t="s">
        <v>6542</v>
      </c>
      <c r="G4176" s="322" t="s">
        <v>5954</v>
      </c>
      <c r="H4176" s="348" t="s">
        <v>6428</v>
      </c>
      <c r="I4176" s="348" t="s">
        <v>6428</v>
      </c>
      <c r="J4176" s="322"/>
    </row>
    <row r="4177" spans="1:10" s="333" customFormat="1" ht="60" x14ac:dyDescent="0.25">
      <c r="A4177" s="350" t="s">
        <v>6541</v>
      </c>
      <c r="B4177" s="440" t="s">
        <v>1725</v>
      </c>
      <c r="C4177" s="440" t="s">
        <v>1725</v>
      </c>
      <c r="D4177" s="322" t="s">
        <v>5822</v>
      </c>
      <c r="E4177" s="413">
        <v>24000</v>
      </c>
      <c r="F4177" s="348" t="s">
        <v>6540</v>
      </c>
      <c r="G4177" s="322" t="s">
        <v>5954</v>
      </c>
      <c r="H4177" s="348" t="s">
        <v>6428</v>
      </c>
      <c r="I4177" s="348" t="s">
        <v>6428</v>
      </c>
      <c r="J4177" s="322"/>
    </row>
    <row r="4178" spans="1:10" s="333" customFormat="1" ht="60" x14ac:dyDescent="0.25">
      <c r="A4178" s="350" t="s">
        <v>6539</v>
      </c>
      <c r="B4178" s="440" t="s">
        <v>1725</v>
      </c>
      <c r="C4178" s="440" t="s">
        <v>1725</v>
      </c>
      <c r="D4178" s="322" t="s">
        <v>5822</v>
      </c>
      <c r="E4178" s="413">
        <v>24000</v>
      </c>
      <c r="F4178" s="348" t="s">
        <v>6538</v>
      </c>
      <c r="G4178" s="322" t="s">
        <v>5954</v>
      </c>
      <c r="H4178" s="348" t="s">
        <v>6428</v>
      </c>
      <c r="I4178" s="348" t="s">
        <v>6428</v>
      </c>
      <c r="J4178" s="322"/>
    </row>
    <row r="4179" spans="1:10" s="333" customFormat="1" ht="60" x14ac:dyDescent="0.25">
      <c r="A4179" s="350" t="s">
        <v>6537</v>
      </c>
      <c r="B4179" s="440" t="s">
        <v>1725</v>
      </c>
      <c r="C4179" s="440" t="s">
        <v>1725</v>
      </c>
      <c r="D4179" s="322" t="s">
        <v>5822</v>
      </c>
      <c r="E4179" s="413">
        <v>18000</v>
      </c>
      <c r="F4179" s="348" t="s">
        <v>6536</v>
      </c>
      <c r="G4179" s="322" t="s">
        <v>5954</v>
      </c>
      <c r="H4179" s="348" t="s">
        <v>6428</v>
      </c>
      <c r="I4179" s="348" t="s">
        <v>6428</v>
      </c>
      <c r="J4179" s="322"/>
    </row>
    <row r="4180" spans="1:10" s="333" customFormat="1" ht="24" x14ac:dyDescent="0.25">
      <c r="A4180" s="350" t="s">
        <v>6535</v>
      </c>
      <c r="B4180" s="440" t="s">
        <v>1725</v>
      </c>
      <c r="C4180" s="440" t="s">
        <v>1725</v>
      </c>
      <c r="D4180" s="322" t="s">
        <v>5822</v>
      </c>
      <c r="E4180" s="413">
        <v>25500</v>
      </c>
      <c r="F4180" s="348" t="s">
        <v>6534</v>
      </c>
      <c r="G4180" s="322" t="s">
        <v>5954</v>
      </c>
      <c r="H4180" s="348" t="s">
        <v>6428</v>
      </c>
      <c r="I4180" s="348" t="s">
        <v>6428</v>
      </c>
      <c r="J4180" s="322"/>
    </row>
    <row r="4181" spans="1:10" s="333" customFormat="1" ht="24" x14ac:dyDescent="0.25">
      <c r="A4181" s="350" t="s">
        <v>6533</v>
      </c>
      <c r="B4181" s="440" t="s">
        <v>1725</v>
      </c>
      <c r="C4181" s="440" t="s">
        <v>1725</v>
      </c>
      <c r="D4181" s="322" t="s">
        <v>5822</v>
      </c>
      <c r="E4181" s="413">
        <v>24000</v>
      </c>
      <c r="F4181" s="348" t="s">
        <v>6532</v>
      </c>
      <c r="G4181" s="322" t="s">
        <v>5954</v>
      </c>
      <c r="H4181" s="348" t="s">
        <v>6428</v>
      </c>
      <c r="I4181" s="348" t="s">
        <v>6428</v>
      </c>
      <c r="J4181" s="322"/>
    </row>
    <row r="4182" spans="1:10" s="333" customFormat="1" ht="24" x14ac:dyDescent="0.25">
      <c r="A4182" s="350" t="s">
        <v>6531</v>
      </c>
      <c r="B4182" s="440" t="s">
        <v>1725</v>
      </c>
      <c r="C4182" s="440" t="s">
        <v>1725</v>
      </c>
      <c r="D4182" s="322" t="s">
        <v>5822</v>
      </c>
      <c r="E4182" s="413">
        <v>18000</v>
      </c>
      <c r="F4182" s="348" t="s">
        <v>6530</v>
      </c>
      <c r="G4182" s="322" t="s">
        <v>5954</v>
      </c>
      <c r="H4182" s="348" t="s">
        <v>6428</v>
      </c>
      <c r="I4182" s="348" t="s">
        <v>6428</v>
      </c>
      <c r="J4182" s="322"/>
    </row>
    <row r="4183" spans="1:10" s="333" customFormat="1" ht="24" x14ac:dyDescent="0.25">
      <c r="A4183" s="350" t="s">
        <v>6529</v>
      </c>
      <c r="B4183" s="440" t="s">
        <v>1725</v>
      </c>
      <c r="C4183" s="440" t="s">
        <v>1725</v>
      </c>
      <c r="D4183" s="322" t="s">
        <v>5822</v>
      </c>
      <c r="E4183" s="413">
        <v>18000</v>
      </c>
      <c r="F4183" s="348" t="s">
        <v>6528</v>
      </c>
      <c r="G4183" s="322" t="s">
        <v>5954</v>
      </c>
      <c r="H4183" s="348" t="s">
        <v>6428</v>
      </c>
      <c r="I4183" s="348" t="s">
        <v>6428</v>
      </c>
      <c r="J4183" s="322"/>
    </row>
    <row r="4184" spans="1:10" s="333" customFormat="1" ht="60" x14ac:dyDescent="0.25">
      <c r="A4184" s="350" t="s">
        <v>6527</v>
      </c>
      <c r="B4184" s="440" t="s">
        <v>1725</v>
      </c>
      <c r="C4184" s="440" t="s">
        <v>1725</v>
      </c>
      <c r="D4184" s="322" t="s">
        <v>5822</v>
      </c>
      <c r="E4184" s="413">
        <v>24000</v>
      </c>
      <c r="F4184" s="348" t="s">
        <v>6526</v>
      </c>
      <c r="G4184" s="322" t="s">
        <v>5954</v>
      </c>
      <c r="H4184" s="348" t="s">
        <v>6428</v>
      </c>
      <c r="I4184" s="348" t="s">
        <v>6428</v>
      </c>
      <c r="J4184" s="322"/>
    </row>
    <row r="4185" spans="1:10" s="333" customFormat="1" ht="60" x14ac:dyDescent="0.25">
      <c r="A4185" s="350" t="s">
        <v>6525</v>
      </c>
      <c r="B4185" s="440" t="s">
        <v>1725</v>
      </c>
      <c r="C4185" s="440" t="s">
        <v>1725</v>
      </c>
      <c r="D4185" s="322" t="s">
        <v>5822</v>
      </c>
      <c r="E4185" s="413">
        <v>18000</v>
      </c>
      <c r="F4185" s="348" t="s">
        <v>6524</v>
      </c>
      <c r="G4185" s="322" t="s">
        <v>5954</v>
      </c>
      <c r="H4185" s="348" t="s">
        <v>6428</v>
      </c>
      <c r="I4185" s="348" t="s">
        <v>6428</v>
      </c>
      <c r="J4185" s="322"/>
    </row>
    <row r="4186" spans="1:10" s="333" customFormat="1" ht="60" x14ac:dyDescent="0.25">
      <c r="A4186" s="350" t="s">
        <v>6523</v>
      </c>
      <c r="B4186" s="440" t="s">
        <v>1725</v>
      </c>
      <c r="C4186" s="440" t="s">
        <v>1725</v>
      </c>
      <c r="D4186" s="322" t="s">
        <v>5822</v>
      </c>
      <c r="E4186" s="413">
        <v>18000</v>
      </c>
      <c r="F4186" s="348" t="s">
        <v>6522</v>
      </c>
      <c r="G4186" s="322" t="s">
        <v>5954</v>
      </c>
      <c r="H4186" s="348" t="s">
        <v>6428</v>
      </c>
      <c r="I4186" s="348" t="s">
        <v>6428</v>
      </c>
      <c r="J4186" s="322"/>
    </row>
    <row r="4187" spans="1:10" s="333" customFormat="1" ht="24" x14ac:dyDescent="0.25">
      <c r="A4187" s="350" t="s">
        <v>6521</v>
      </c>
      <c r="B4187" s="440" t="s">
        <v>1725</v>
      </c>
      <c r="C4187" s="440" t="s">
        <v>1725</v>
      </c>
      <c r="D4187" s="322" t="s">
        <v>5822</v>
      </c>
      <c r="E4187" s="413">
        <v>21000</v>
      </c>
      <c r="F4187" s="348" t="s">
        <v>6520</v>
      </c>
      <c r="G4187" s="322" t="s">
        <v>5954</v>
      </c>
      <c r="H4187" s="348" t="s">
        <v>6428</v>
      </c>
      <c r="I4187" s="348" t="s">
        <v>6428</v>
      </c>
      <c r="J4187" s="322"/>
    </row>
    <row r="4188" spans="1:10" s="333" customFormat="1" ht="24" x14ac:dyDescent="0.25">
      <c r="A4188" s="350" t="s">
        <v>6519</v>
      </c>
      <c r="B4188" s="440" t="s">
        <v>1725</v>
      </c>
      <c r="C4188" s="440" t="s">
        <v>1725</v>
      </c>
      <c r="D4188" s="322" t="s">
        <v>5822</v>
      </c>
      <c r="E4188" s="413">
        <v>18000</v>
      </c>
      <c r="F4188" s="348" t="s">
        <v>6518</v>
      </c>
      <c r="G4188" s="322" t="s">
        <v>5954</v>
      </c>
      <c r="H4188" s="348" t="s">
        <v>6428</v>
      </c>
      <c r="I4188" s="348" t="s">
        <v>6428</v>
      </c>
      <c r="J4188" s="322"/>
    </row>
    <row r="4189" spans="1:10" s="333" customFormat="1" ht="60" x14ac:dyDescent="0.25">
      <c r="A4189" s="350" t="s">
        <v>6517</v>
      </c>
      <c r="B4189" s="440" t="s">
        <v>1725</v>
      </c>
      <c r="C4189" s="440" t="s">
        <v>1725</v>
      </c>
      <c r="D4189" s="322" t="s">
        <v>5822</v>
      </c>
      <c r="E4189" s="413">
        <v>21000</v>
      </c>
      <c r="F4189" s="348" t="s">
        <v>6516</v>
      </c>
      <c r="G4189" s="322" t="s">
        <v>5954</v>
      </c>
      <c r="H4189" s="348" t="s">
        <v>6428</v>
      </c>
      <c r="I4189" s="348" t="s">
        <v>6428</v>
      </c>
      <c r="J4189" s="322"/>
    </row>
    <row r="4190" spans="1:10" s="333" customFormat="1" ht="60" x14ac:dyDescent="0.25">
      <c r="A4190" s="350" t="s">
        <v>6515</v>
      </c>
      <c r="B4190" s="440" t="s">
        <v>1725</v>
      </c>
      <c r="C4190" s="440" t="s">
        <v>1725</v>
      </c>
      <c r="D4190" s="322" t="s">
        <v>5822</v>
      </c>
      <c r="E4190" s="413">
        <v>25500</v>
      </c>
      <c r="F4190" s="348" t="s">
        <v>6514</v>
      </c>
      <c r="G4190" s="322" t="s">
        <v>5954</v>
      </c>
      <c r="H4190" s="348" t="s">
        <v>6428</v>
      </c>
      <c r="I4190" s="348" t="s">
        <v>6428</v>
      </c>
      <c r="J4190" s="322"/>
    </row>
    <row r="4191" spans="1:10" s="333" customFormat="1" ht="60" x14ac:dyDescent="0.25">
      <c r="A4191" s="350" t="s">
        <v>6513</v>
      </c>
      <c r="B4191" s="440" t="s">
        <v>1725</v>
      </c>
      <c r="C4191" s="440" t="s">
        <v>1725</v>
      </c>
      <c r="D4191" s="322" t="s">
        <v>5822</v>
      </c>
      <c r="E4191" s="413">
        <v>18000</v>
      </c>
      <c r="F4191" s="348" t="s">
        <v>6512</v>
      </c>
      <c r="G4191" s="322" t="s">
        <v>5954</v>
      </c>
      <c r="H4191" s="348" t="s">
        <v>6428</v>
      </c>
      <c r="I4191" s="348" t="s">
        <v>6428</v>
      </c>
      <c r="J4191" s="322"/>
    </row>
    <row r="4192" spans="1:10" s="333" customFormat="1" ht="60" x14ac:dyDescent="0.25">
      <c r="A4192" s="350" t="s">
        <v>6511</v>
      </c>
      <c r="B4192" s="440" t="s">
        <v>1725</v>
      </c>
      <c r="C4192" s="440" t="s">
        <v>1725</v>
      </c>
      <c r="D4192" s="322" t="s">
        <v>5822</v>
      </c>
      <c r="E4192" s="413">
        <v>25500</v>
      </c>
      <c r="F4192" s="348" t="s">
        <v>6510</v>
      </c>
      <c r="G4192" s="322" t="s">
        <v>5954</v>
      </c>
      <c r="H4192" s="348" t="s">
        <v>6428</v>
      </c>
      <c r="I4192" s="348" t="s">
        <v>6428</v>
      </c>
      <c r="J4192" s="322"/>
    </row>
    <row r="4193" spans="1:10" s="333" customFormat="1" ht="24" x14ac:dyDescent="0.25">
      <c r="A4193" s="350" t="s">
        <v>6509</v>
      </c>
      <c r="B4193" s="440" t="s">
        <v>1725</v>
      </c>
      <c r="C4193" s="440" t="s">
        <v>1725</v>
      </c>
      <c r="D4193" s="322" t="s">
        <v>5822</v>
      </c>
      <c r="E4193" s="413">
        <v>18000</v>
      </c>
      <c r="F4193" s="348" t="s">
        <v>6508</v>
      </c>
      <c r="G4193" s="322" t="s">
        <v>5954</v>
      </c>
      <c r="H4193" s="348" t="s">
        <v>6428</v>
      </c>
      <c r="I4193" s="348" t="s">
        <v>6428</v>
      </c>
      <c r="J4193" s="322"/>
    </row>
    <row r="4194" spans="1:10" s="333" customFormat="1" ht="24" x14ac:dyDescent="0.25">
      <c r="A4194" s="350" t="s">
        <v>6507</v>
      </c>
      <c r="B4194" s="440" t="s">
        <v>1725</v>
      </c>
      <c r="C4194" s="440" t="s">
        <v>1725</v>
      </c>
      <c r="D4194" s="322" t="s">
        <v>5822</v>
      </c>
      <c r="E4194" s="413">
        <v>24000</v>
      </c>
      <c r="F4194" s="348" t="s">
        <v>6506</v>
      </c>
      <c r="G4194" s="322" t="s">
        <v>5954</v>
      </c>
      <c r="H4194" s="348" t="s">
        <v>6428</v>
      </c>
      <c r="I4194" s="348" t="s">
        <v>6428</v>
      </c>
      <c r="J4194" s="322"/>
    </row>
    <row r="4195" spans="1:10" s="333" customFormat="1" ht="24" x14ac:dyDescent="0.25">
      <c r="A4195" s="350" t="s">
        <v>6505</v>
      </c>
      <c r="B4195" s="440" t="s">
        <v>1725</v>
      </c>
      <c r="C4195" s="440" t="s">
        <v>1725</v>
      </c>
      <c r="D4195" s="322" t="s">
        <v>5822</v>
      </c>
      <c r="E4195" s="413">
        <v>24000</v>
      </c>
      <c r="F4195" s="348" t="s">
        <v>6504</v>
      </c>
      <c r="G4195" s="322" t="s">
        <v>5954</v>
      </c>
      <c r="H4195" s="348" t="s">
        <v>6428</v>
      </c>
      <c r="I4195" s="348" t="s">
        <v>6428</v>
      </c>
      <c r="J4195" s="322"/>
    </row>
    <row r="4196" spans="1:10" s="333" customFormat="1" ht="24" x14ac:dyDescent="0.25">
      <c r="A4196" s="350" t="s">
        <v>6503</v>
      </c>
      <c r="B4196" s="440" t="s">
        <v>1725</v>
      </c>
      <c r="C4196" s="440" t="s">
        <v>1725</v>
      </c>
      <c r="D4196" s="322" t="s">
        <v>5822</v>
      </c>
      <c r="E4196" s="413">
        <v>18000</v>
      </c>
      <c r="F4196" s="348" t="s">
        <v>6502</v>
      </c>
      <c r="G4196" s="322" t="s">
        <v>5954</v>
      </c>
      <c r="H4196" s="348" t="s">
        <v>6428</v>
      </c>
      <c r="I4196" s="348" t="s">
        <v>6428</v>
      </c>
      <c r="J4196" s="322"/>
    </row>
    <row r="4197" spans="1:10" s="333" customFormat="1" ht="24" x14ac:dyDescent="0.25">
      <c r="A4197" s="350" t="s">
        <v>6501</v>
      </c>
      <c r="B4197" s="440" t="s">
        <v>1725</v>
      </c>
      <c r="C4197" s="440" t="s">
        <v>1725</v>
      </c>
      <c r="D4197" s="322" t="s">
        <v>5822</v>
      </c>
      <c r="E4197" s="413">
        <v>18000</v>
      </c>
      <c r="F4197" s="348" t="s">
        <v>6500</v>
      </c>
      <c r="G4197" s="322" t="s">
        <v>5954</v>
      </c>
      <c r="H4197" s="348" t="s">
        <v>6428</v>
      </c>
      <c r="I4197" s="348" t="s">
        <v>6428</v>
      </c>
      <c r="J4197" s="322"/>
    </row>
    <row r="4198" spans="1:10" s="333" customFormat="1" ht="24" x14ac:dyDescent="0.25">
      <c r="A4198" s="350" t="s">
        <v>6499</v>
      </c>
      <c r="B4198" s="440" t="s">
        <v>1725</v>
      </c>
      <c r="C4198" s="440" t="s">
        <v>1725</v>
      </c>
      <c r="D4198" s="322" t="s">
        <v>5822</v>
      </c>
      <c r="E4198" s="413">
        <v>18000</v>
      </c>
      <c r="F4198" s="348" t="s">
        <v>6498</v>
      </c>
      <c r="G4198" s="322" t="s">
        <v>5954</v>
      </c>
      <c r="H4198" s="348" t="s">
        <v>6428</v>
      </c>
      <c r="I4198" s="348" t="s">
        <v>6428</v>
      </c>
      <c r="J4198" s="322"/>
    </row>
    <row r="4199" spans="1:10" s="333" customFormat="1" ht="24" x14ac:dyDescent="0.25">
      <c r="A4199" s="350" t="s">
        <v>6497</v>
      </c>
      <c r="B4199" s="440" t="s">
        <v>1725</v>
      </c>
      <c r="C4199" s="440" t="s">
        <v>1725</v>
      </c>
      <c r="D4199" s="322" t="s">
        <v>5822</v>
      </c>
      <c r="E4199" s="413">
        <v>18000</v>
      </c>
      <c r="F4199" s="348" t="s">
        <v>6496</v>
      </c>
      <c r="G4199" s="322" t="s">
        <v>5954</v>
      </c>
      <c r="H4199" s="348" t="s">
        <v>6428</v>
      </c>
      <c r="I4199" s="348" t="s">
        <v>6428</v>
      </c>
      <c r="J4199" s="322"/>
    </row>
    <row r="4200" spans="1:10" s="333" customFormat="1" ht="60" x14ac:dyDescent="0.25">
      <c r="A4200" s="350" t="s">
        <v>6495</v>
      </c>
      <c r="B4200" s="440" t="s">
        <v>1725</v>
      </c>
      <c r="C4200" s="440" t="s">
        <v>1725</v>
      </c>
      <c r="D4200" s="322" t="s">
        <v>5822</v>
      </c>
      <c r="E4200" s="413">
        <v>25500</v>
      </c>
      <c r="F4200" s="348" t="s">
        <v>6494</v>
      </c>
      <c r="G4200" s="322" t="s">
        <v>5954</v>
      </c>
      <c r="H4200" s="348" t="s">
        <v>6428</v>
      </c>
      <c r="I4200" s="348" t="s">
        <v>6428</v>
      </c>
      <c r="J4200" s="322"/>
    </row>
    <row r="4201" spans="1:10" s="333" customFormat="1" ht="60" x14ac:dyDescent="0.25">
      <c r="A4201" s="350" t="s">
        <v>6493</v>
      </c>
      <c r="B4201" s="440" t="s">
        <v>1725</v>
      </c>
      <c r="C4201" s="440" t="s">
        <v>1725</v>
      </c>
      <c r="D4201" s="322" t="s">
        <v>5822</v>
      </c>
      <c r="E4201" s="413">
        <v>25500</v>
      </c>
      <c r="F4201" s="348" t="s">
        <v>6492</v>
      </c>
      <c r="G4201" s="322" t="s">
        <v>5954</v>
      </c>
      <c r="H4201" s="348" t="s">
        <v>6428</v>
      </c>
      <c r="I4201" s="348" t="s">
        <v>6428</v>
      </c>
      <c r="J4201" s="322"/>
    </row>
    <row r="4202" spans="1:10" s="333" customFormat="1" ht="60" x14ac:dyDescent="0.25">
      <c r="A4202" s="350" t="s">
        <v>6491</v>
      </c>
      <c r="B4202" s="440" t="s">
        <v>1725</v>
      </c>
      <c r="C4202" s="440" t="s">
        <v>1725</v>
      </c>
      <c r="D4202" s="322" t="s">
        <v>5822</v>
      </c>
      <c r="E4202" s="413">
        <v>25500</v>
      </c>
      <c r="F4202" s="348" t="s">
        <v>6490</v>
      </c>
      <c r="G4202" s="322" t="s">
        <v>5954</v>
      </c>
      <c r="H4202" s="348" t="s">
        <v>6428</v>
      </c>
      <c r="I4202" s="348" t="s">
        <v>6428</v>
      </c>
      <c r="J4202" s="322"/>
    </row>
    <row r="4203" spans="1:10" s="333" customFormat="1" ht="60" x14ac:dyDescent="0.25">
      <c r="A4203" s="350" t="s">
        <v>6489</v>
      </c>
      <c r="B4203" s="440" t="s">
        <v>1725</v>
      </c>
      <c r="C4203" s="440" t="s">
        <v>1725</v>
      </c>
      <c r="D4203" s="322" t="s">
        <v>5822</v>
      </c>
      <c r="E4203" s="413">
        <v>25500</v>
      </c>
      <c r="F4203" s="348" t="s">
        <v>6488</v>
      </c>
      <c r="G4203" s="322" t="s">
        <v>5954</v>
      </c>
      <c r="H4203" s="348" t="s">
        <v>6428</v>
      </c>
      <c r="I4203" s="348" t="s">
        <v>6428</v>
      </c>
      <c r="J4203" s="322"/>
    </row>
    <row r="4204" spans="1:10" s="333" customFormat="1" ht="60" x14ac:dyDescent="0.25">
      <c r="A4204" s="350" t="s">
        <v>6487</v>
      </c>
      <c r="B4204" s="440" t="s">
        <v>1725</v>
      </c>
      <c r="C4204" s="440" t="s">
        <v>1725</v>
      </c>
      <c r="D4204" s="322" t="s">
        <v>5822</v>
      </c>
      <c r="E4204" s="413">
        <v>25500</v>
      </c>
      <c r="F4204" s="348" t="s">
        <v>6486</v>
      </c>
      <c r="G4204" s="322" t="s">
        <v>5954</v>
      </c>
      <c r="H4204" s="348" t="s">
        <v>6428</v>
      </c>
      <c r="I4204" s="348" t="s">
        <v>6428</v>
      </c>
      <c r="J4204" s="322"/>
    </row>
    <row r="4205" spans="1:10" s="333" customFormat="1" ht="60" x14ac:dyDescent="0.25">
      <c r="A4205" s="350" t="s">
        <v>6485</v>
      </c>
      <c r="B4205" s="440" t="s">
        <v>1725</v>
      </c>
      <c r="C4205" s="440" t="s">
        <v>1725</v>
      </c>
      <c r="D4205" s="322" t="s">
        <v>5822</v>
      </c>
      <c r="E4205" s="413">
        <v>25500</v>
      </c>
      <c r="F4205" s="348" t="s">
        <v>6484</v>
      </c>
      <c r="G4205" s="322" t="s">
        <v>5954</v>
      </c>
      <c r="H4205" s="348" t="s">
        <v>6428</v>
      </c>
      <c r="I4205" s="348" t="s">
        <v>6428</v>
      </c>
      <c r="J4205" s="322"/>
    </row>
    <row r="4206" spans="1:10" s="333" customFormat="1" ht="60" x14ac:dyDescent="0.25">
      <c r="A4206" s="350" t="s">
        <v>6483</v>
      </c>
      <c r="B4206" s="440" t="s">
        <v>1725</v>
      </c>
      <c r="C4206" s="440" t="s">
        <v>1725</v>
      </c>
      <c r="D4206" s="322" t="s">
        <v>5822</v>
      </c>
      <c r="E4206" s="413">
        <v>25500</v>
      </c>
      <c r="F4206" s="348" t="s">
        <v>6482</v>
      </c>
      <c r="G4206" s="322" t="s">
        <v>5954</v>
      </c>
      <c r="H4206" s="348" t="s">
        <v>6428</v>
      </c>
      <c r="I4206" s="348" t="s">
        <v>6428</v>
      </c>
      <c r="J4206" s="322"/>
    </row>
    <row r="4207" spans="1:10" s="333" customFormat="1" ht="60" x14ac:dyDescent="0.25">
      <c r="A4207" s="350" t="s">
        <v>6481</v>
      </c>
      <c r="B4207" s="440" t="s">
        <v>1725</v>
      </c>
      <c r="C4207" s="440" t="s">
        <v>1725</v>
      </c>
      <c r="D4207" s="322" t="s">
        <v>5822</v>
      </c>
      <c r="E4207" s="413">
        <v>25500</v>
      </c>
      <c r="F4207" s="348" t="s">
        <v>6480</v>
      </c>
      <c r="G4207" s="322" t="s">
        <v>5954</v>
      </c>
      <c r="H4207" s="348" t="s">
        <v>6428</v>
      </c>
      <c r="I4207" s="348" t="s">
        <v>6428</v>
      </c>
      <c r="J4207" s="322"/>
    </row>
    <row r="4208" spans="1:10" s="333" customFormat="1" ht="60" x14ac:dyDescent="0.25">
      <c r="A4208" s="350" t="s">
        <v>6479</v>
      </c>
      <c r="B4208" s="440" t="s">
        <v>1725</v>
      </c>
      <c r="C4208" s="440" t="s">
        <v>1725</v>
      </c>
      <c r="D4208" s="322" t="s">
        <v>5822</v>
      </c>
      <c r="E4208" s="413">
        <v>25500</v>
      </c>
      <c r="F4208" s="348" t="s">
        <v>6478</v>
      </c>
      <c r="G4208" s="322" t="s">
        <v>5954</v>
      </c>
      <c r="H4208" s="348" t="s">
        <v>6428</v>
      </c>
      <c r="I4208" s="348" t="s">
        <v>6428</v>
      </c>
      <c r="J4208" s="322"/>
    </row>
    <row r="4209" spans="1:10" s="333" customFormat="1" ht="60" x14ac:dyDescent="0.25">
      <c r="A4209" s="350" t="s">
        <v>6477</v>
      </c>
      <c r="B4209" s="440" t="s">
        <v>1725</v>
      </c>
      <c r="C4209" s="440" t="s">
        <v>1725</v>
      </c>
      <c r="D4209" s="322" t="s">
        <v>5822</v>
      </c>
      <c r="E4209" s="413">
        <v>25500</v>
      </c>
      <c r="F4209" s="348" t="s">
        <v>6476</v>
      </c>
      <c r="G4209" s="322" t="s">
        <v>5954</v>
      </c>
      <c r="H4209" s="348" t="s">
        <v>6428</v>
      </c>
      <c r="I4209" s="348" t="s">
        <v>6428</v>
      </c>
      <c r="J4209" s="322"/>
    </row>
    <row r="4210" spans="1:10" s="333" customFormat="1" ht="60" x14ac:dyDescent="0.25">
      <c r="A4210" s="350" t="s">
        <v>6475</v>
      </c>
      <c r="B4210" s="440" t="s">
        <v>1725</v>
      </c>
      <c r="C4210" s="440" t="s">
        <v>1725</v>
      </c>
      <c r="D4210" s="322" t="s">
        <v>5822</v>
      </c>
      <c r="E4210" s="413">
        <v>25500</v>
      </c>
      <c r="F4210" s="348" t="s">
        <v>6474</v>
      </c>
      <c r="G4210" s="322" t="s">
        <v>5954</v>
      </c>
      <c r="H4210" s="348" t="s">
        <v>6428</v>
      </c>
      <c r="I4210" s="348" t="s">
        <v>6428</v>
      </c>
      <c r="J4210" s="322"/>
    </row>
    <row r="4211" spans="1:10" s="333" customFormat="1" ht="60" x14ac:dyDescent="0.25">
      <c r="A4211" s="350" t="s">
        <v>6473</v>
      </c>
      <c r="B4211" s="440" t="s">
        <v>1725</v>
      </c>
      <c r="C4211" s="440" t="s">
        <v>1725</v>
      </c>
      <c r="D4211" s="322" t="s">
        <v>5822</v>
      </c>
      <c r="E4211" s="413">
        <v>25500</v>
      </c>
      <c r="F4211" s="348" t="s">
        <v>6472</v>
      </c>
      <c r="G4211" s="322" t="s">
        <v>5954</v>
      </c>
      <c r="H4211" s="348" t="s">
        <v>6428</v>
      </c>
      <c r="I4211" s="348" t="s">
        <v>6428</v>
      </c>
      <c r="J4211" s="322"/>
    </row>
    <row r="4212" spans="1:10" s="333" customFormat="1" ht="60" x14ac:dyDescent="0.25">
      <c r="A4212" s="350" t="s">
        <v>6471</v>
      </c>
      <c r="B4212" s="440" t="s">
        <v>1725</v>
      </c>
      <c r="C4212" s="440" t="s">
        <v>1725</v>
      </c>
      <c r="D4212" s="322" t="s">
        <v>5822</v>
      </c>
      <c r="E4212" s="413">
        <v>25500</v>
      </c>
      <c r="F4212" s="348" t="s">
        <v>6470</v>
      </c>
      <c r="G4212" s="322" t="s">
        <v>5954</v>
      </c>
      <c r="H4212" s="348" t="s">
        <v>6428</v>
      </c>
      <c r="I4212" s="348" t="s">
        <v>6428</v>
      </c>
      <c r="J4212" s="322"/>
    </row>
    <row r="4213" spans="1:10" s="333" customFormat="1" ht="24" x14ac:dyDescent="0.25">
      <c r="A4213" s="350" t="s">
        <v>6469</v>
      </c>
      <c r="B4213" s="440" t="s">
        <v>1725</v>
      </c>
      <c r="C4213" s="440" t="s">
        <v>1725</v>
      </c>
      <c r="D4213" s="322" t="s">
        <v>5822</v>
      </c>
      <c r="E4213" s="413">
        <v>18000</v>
      </c>
      <c r="F4213" s="348" t="s">
        <v>6468</v>
      </c>
      <c r="G4213" s="322" t="s">
        <v>5954</v>
      </c>
      <c r="H4213" s="348" t="s">
        <v>6428</v>
      </c>
      <c r="I4213" s="348" t="s">
        <v>6428</v>
      </c>
      <c r="J4213" s="322"/>
    </row>
    <row r="4214" spans="1:10" s="333" customFormat="1" ht="24" x14ac:dyDescent="0.25">
      <c r="A4214" s="350" t="s">
        <v>6467</v>
      </c>
      <c r="B4214" s="440" t="s">
        <v>1725</v>
      </c>
      <c r="C4214" s="440" t="s">
        <v>1725</v>
      </c>
      <c r="D4214" s="322" t="s">
        <v>5822</v>
      </c>
      <c r="E4214" s="413">
        <v>18000</v>
      </c>
      <c r="F4214" s="348" t="s">
        <v>6466</v>
      </c>
      <c r="G4214" s="322" t="s">
        <v>5954</v>
      </c>
      <c r="H4214" s="348" t="s">
        <v>6428</v>
      </c>
      <c r="I4214" s="348" t="s">
        <v>6428</v>
      </c>
      <c r="J4214" s="322"/>
    </row>
    <row r="4215" spans="1:10" s="333" customFormat="1" ht="24" x14ac:dyDescent="0.25">
      <c r="A4215" s="350" t="s">
        <v>6465</v>
      </c>
      <c r="B4215" s="440" t="s">
        <v>1725</v>
      </c>
      <c r="C4215" s="440" t="s">
        <v>1725</v>
      </c>
      <c r="D4215" s="322" t="s">
        <v>5822</v>
      </c>
      <c r="E4215" s="413">
        <v>18000</v>
      </c>
      <c r="F4215" s="348" t="s">
        <v>6464</v>
      </c>
      <c r="G4215" s="322" t="s">
        <v>5954</v>
      </c>
      <c r="H4215" s="348" t="s">
        <v>6428</v>
      </c>
      <c r="I4215" s="348" t="s">
        <v>6428</v>
      </c>
      <c r="J4215" s="322"/>
    </row>
    <row r="4216" spans="1:10" s="333" customFormat="1" ht="24" x14ac:dyDescent="0.25">
      <c r="A4216" s="350" t="s">
        <v>6463</v>
      </c>
      <c r="B4216" s="440" t="s">
        <v>1725</v>
      </c>
      <c r="C4216" s="440" t="s">
        <v>1725</v>
      </c>
      <c r="D4216" s="322" t="s">
        <v>5822</v>
      </c>
      <c r="E4216" s="413">
        <v>25500</v>
      </c>
      <c r="F4216" s="348" t="s">
        <v>6462</v>
      </c>
      <c r="G4216" s="322" t="s">
        <v>5954</v>
      </c>
      <c r="H4216" s="348" t="s">
        <v>6428</v>
      </c>
      <c r="I4216" s="348" t="s">
        <v>6428</v>
      </c>
      <c r="J4216" s="322"/>
    </row>
    <row r="4217" spans="1:10" s="333" customFormat="1" ht="24" x14ac:dyDescent="0.25">
      <c r="A4217" s="350" t="s">
        <v>6461</v>
      </c>
      <c r="B4217" s="440" t="s">
        <v>1725</v>
      </c>
      <c r="C4217" s="440" t="s">
        <v>1725</v>
      </c>
      <c r="D4217" s="322" t="s">
        <v>5822</v>
      </c>
      <c r="E4217" s="413">
        <v>25500</v>
      </c>
      <c r="F4217" s="348" t="s">
        <v>6460</v>
      </c>
      <c r="G4217" s="322" t="s">
        <v>5954</v>
      </c>
      <c r="H4217" s="348" t="s">
        <v>6428</v>
      </c>
      <c r="I4217" s="348" t="s">
        <v>6428</v>
      </c>
      <c r="J4217" s="322"/>
    </row>
    <row r="4218" spans="1:10" s="333" customFormat="1" ht="24" x14ac:dyDescent="0.25">
      <c r="A4218" s="350" t="s">
        <v>6459</v>
      </c>
      <c r="B4218" s="440" t="s">
        <v>1725</v>
      </c>
      <c r="C4218" s="440" t="s">
        <v>1725</v>
      </c>
      <c r="D4218" s="322" t="s">
        <v>5822</v>
      </c>
      <c r="E4218" s="413">
        <v>25500</v>
      </c>
      <c r="F4218" s="348" t="s">
        <v>6458</v>
      </c>
      <c r="G4218" s="322" t="s">
        <v>5954</v>
      </c>
      <c r="H4218" s="348" t="s">
        <v>6428</v>
      </c>
      <c r="I4218" s="348" t="s">
        <v>6428</v>
      </c>
      <c r="J4218" s="322"/>
    </row>
    <row r="4219" spans="1:10" s="333" customFormat="1" ht="60" x14ac:dyDescent="0.25">
      <c r="A4219" s="350" t="s">
        <v>6457</v>
      </c>
      <c r="B4219" s="440" t="s">
        <v>1725</v>
      </c>
      <c r="C4219" s="440" t="s">
        <v>1725</v>
      </c>
      <c r="D4219" s="322" t="s">
        <v>5822</v>
      </c>
      <c r="E4219" s="413">
        <v>18000</v>
      </c>
      <c r="F4219" s="348" t="s">
        <v>6456</v>
      </c>
      <c r="G4219" s="322" t="s">
        <v>5954</v>
      </c>
      <c r="H4219" s="348" t="s">
        <v>6428</v>
      </c>
      <c r="I4219" s="348" t="s">
        <v>6428</v>
      </c>
      <c r="J4219" s="322"/>
    </row>
    <row r="4220" spans="1:10" s="333" customFormat="1" ht="60" x14ac:dyDescent="0.25">
      <c r="A4220" s="350" t="s">
        <v>6455</v>
      </c>
      <c r="B4220" s="440" t="s">
        <v>1725</v>
      </c>
      <c r="C4220" s="440" t="s">
        <v>1725</v>
      </c>
      <c r="D4220" s="322" t="s">
        <v>5822</v>
      </c>
      <c r="E4220" s="413">
        <v>18000</v>
      </c>
      <c r="F4220" s="348" t="s">
        <v>6454</v>
      </c>
      <c r="G4220" s="322" t="s">
        <v>5954</v>
      </c>
      <c r="H4220" s="348" t="s">
        <v>6428</v>
      </c>
      <c r="I4220" s="348" t="s">
        <v>6428</v>
      </c>
      <c r="J4220" s="322"/>
    </row>
    <row r="4221" spans="1:10" s="333" customFormat="1" ht="60" x14ac:dyDescent="0.25">
      <c r="A4221" s="350" t="s">
        <v>6450</v>
      </c>
      <c r="B4221" s="440" t="s">
        <v>1725</v>
      </c>
      <c r="C4221" s="440" t="s">
        <v>1725</v>
      </c>
      <c r="D4221" s="322" t="s">
        <v>5822</v>
      </c>
      <c r="E4221" s="413">
        <v>25500</v>
      </c>
      <c r="F4221" s="348" t="s">
        <v>6453</v>
      </c>
      <c r="G4221" s="322" t="s">
        <v>5954</v>
      </c>
      <c r="H4221" s="348" t="s">
        <v>6428</v>
      </c>
      <c r="I4221" s="348" t="s">
        <v>6428</v>
      </c>
      <c r="J4221" s="322"/>
    </row>
    <row r="4222" spans="1:10" s="333" customFormat="1" ht="60" x14ac:dyDescent="0.25">
      <c r="A4222" s="350" t="s">
        <v>6452</v>
      </c>
      <c r="B4222" s="440" t="s">
        <v>1725</v>
      </c>
      <c r="C4222" s="440" t="s">
        <v>1725</v>
      </c>
      <c r="D4222" s="322" t="s">
        <v>5822</v>
      </c>
      <c r="E4222" s="413">
        <v>18000</v>
      </c>
      <c r="F4222" s="348" t="s">
        <v>6451</v>
      </c>
      <c r="G4222" s="322" t="s">
        <v>5954</v>
      </c>
      <c r="H4222" s="348" t="s">
        <v>6428</v>
      </c>
      <c r="I4222" s="348" t="s">
        <v>6428</v>
      </c>
      <c r="J4222" s="322"/>
    </row>
    <row r="4223" spans="1:10" s="333" customFormat="1" ht="60" x14ac:dyDescent="0.25">
      <c r="A4223" s="350" t="s">
        <v>6450</v>
      </c>
      <c r="B4223" s="440" t="s">
        <v>1725</v>
      </c>
      <c r="C4223" s="440" t="s">
        <v>1725</v>
      </c>
      <c r="D4223" s="322" t="s">
        <v>5822</v>
      </c>
      <c r="E4223" s="413">
        <v>25500</v>
      </c>
      <c r="F4223" s="348" t="s">
        <v>6449</v>
      </c>
      <c r="G4223" s="322" t="s">
        <v>5954</v>
      </c>
      <c r="H4223" s="348" t="s">
        <v>6428</v>
      </c>
      <c r="I4223" s="348" t="s">
        <v>6428</v>
      </c>
      <c r="J4223" s="322"/>
    </row>
    <row r="4224" spans="1:10" s="333" customFormat="1" ht="48" x14ac:dyDescent="0.25">
      <c r="A4224" s="350" t="s">
        <v>6448</v>
      </c>
      <c r="B4224" s="440" t="s">
        <v>1725</v>
      </c>
      <c r="C4224" s="440" t="s">
        <v>1725</v>
      </c>
      <c r="D4224" s="322" t="s">
        <v>5822</v>
      </c>
      <c r="E4224" s="413">
        <v>18000</v>
      </c>
      <c r="F4224" s="348" t="s">
        <v>6447</v>
      </c>
      <c r="G4224" s="322" t="s">
        <v>5954</v>
      </c>
      <c r="H4224" s="348" t="s">
        <v>6428</v>
      </c>
      <c r="I4224" s="348" t="s">
        <v>6428</v>
      </c>
      <c r="J4224" s="322"/>
    </row>
    <row r="4225" spans="1:10" s="333" customFormat="1" ht="60" x14ac:dyDescent="0.25">
      <c r="A4225" s="350" t="s">
        <v>6446</v>
      </c>
      <c r="B4225" s="440" t="s">
        <v>1725</v>
      </c>
      <c r="C4225" s="440" t="s">
        <v>1725</v>
      </c>
      <c r="D4225" s="322" t="s">
        <v>5822</v>
      </c>
      <c r="E4225" s="413">
        <v>18000</v>
      </c>
      <c r="F4225" s="348" t="s">
        <v>6445</v>
      </c>
      <c r="G4225" s="322" t="s">
        <v>5954</v>
      </c>
      <c r="H4225" s="348" t="s">
        <v>6428</v>
      </c>
      <c r="I4225" s="348" t="s">
        <v>6428</v>
      </c>
      <c r="J4225" s="322"/>
    </row>
    <row r="4226" spans="1:10" s="333" customFormat="1" ht="60" x14ac:dyDescent="0.25">
      <c r="A4226" s="350" t="s">
        <v>6444</v>
      </c>
      <c r="B4226" s="440" t="s">
        <v>1725</v>
      </c>
      <c r="C4226" s="440" t="s">
        <v>1725</v>
      </c>
      <c r="D4226" s="322" t="s">
        <v>5822</v>
      </c>
      <c r="E4226" s="413">
        <v>21000</v>
      </c>
      <c r="F4226" s="348" t="s">
        <v>6443</v>
      </c>
      <c r="G4226" s="322" t="s">
        <v>5954</v>
      </c>
      <c r="H4226" s="348" t="s">
        <v>6428</v>
      </c>
      <c r="I4226" s="348" t="s">
        <v>6428</v>
      </c>
      <c r="J4226" s="322"/>
    </row>
    <row r="4227" spans="1:10" s="333" customFormat="1" ht="60" x14ac:dyDescent="0.25">
      <c r="A4227" s="350" t="s">
        <v>6442</v>
      </c>
      <c r="B4227" s="440" t="s">
        <v>1725</v>
      </c>
      <c r="C4227" s="440" t="s">
        <v>1725</v>
      </c>
      <c r="D4227" s="322" t="s">
        <v>5822</v>
      </c>
      <c r="E4227" s="413">
        <v>25500</v>
      </c>
      <c r="F4227" s="348" t="s">
        <v>6441</v>
      </c>
      <c r="G4227" s="322" t="s">
        <v>5954</v>
      </c>
      <c r="H4227" s="348" t="s">
        <v>6428</v>
      </c>
      <c r="I4227" s="348" t="s">
        <v>6428</v>
      </c>
      <c r="J4227" s="322"/>
    </row>
    <row r="4228" spans="1:10" s="333" customFormat="1" ht="60" x14ac:dyDescent="0.25">
      <c r="A4228" s="350" t="s">
        <v>6440</v>
      </c>
      <c r="B4228" s="440" t="s">
        <v>1725</v>
      </c>
      <c r="C4228" s="440" t="s">
        <v>1725</v>
      </c>
      <c r="D4228" s="322" t="s">
        <v>5822</v>
      </c>
      <c r="E4228" s="413">
        <v>18000</v>
      </c>
      <c r="F4228" s="348" t="s">
        <v>6439</v>
      </c>
      <c r="G4228" s="322" t="s">
        <v>5954</v>
      </c>
      <c r="H4228" s="348" t="s">
        <v>6428</v>
      </c>
      <c r="I4228" s="348" t="s">
        <v>6428</v>
      </c>
      <c r="J4228" s="322"/>
    </row>
    <row r="4229" spans="1:10" s="333" customFormat="1" ht="60" x14ac:dyDescent="0.25">
      <c r="A4229" s="350" t="s">
        <v>6434</v>
      </c>
      <c r="B4229" s="440" t="s">
        <v>1725</v>
      </c>
      <c r="C4229" s="440" t="s">
        <v>1725</v>
      </c>
      <c r="D4229" s="322" t="s">
        <v>5822</v>
      </c>
      <c r="E4229" s="413">
        <v>25500</v>
      </c>
      <c r="F4229" s="348" t="s">
        <v>6438</v>
      </c>
      <c r="G4229" s="322" t="s">
        <v>5954</v>
      </c>
      <c r="H4229" s="348" t="s">
        <v>6428</v>
      </c>
      <c r="I4229" s="348" t="s">
        <v>6428</v>
      </c>
      <c r="J4229" s="322"/>
    </row>
    <row r="4230" spans="1:10" s="333" customFormat="1" ht="60" x14ac:dyDescent="0.25">
      <c r="A4230" s="350" t="s">
        <v>5915</v>
      </c>
      <c r="B4230" s="440" t="s">
        <v>1725</v>
      </c>
      <c r="C4230" s="440" t="s">
        <v>1725</v>
      </c>
      <c r="D4230" s="322" t="s">
        <v>5822</v>
      </c>
      <c r="E4230" s="413">
        <v>18000</v>
      </c>
      <c r="F4230" s="348" t="s">
        <v>6437</v>
      </c>
      <c r="G4230" s="322" t="s">
        <v>5954</v>
      </c>
      <c r="H4230" s="348" t="s">
        <v>6428</v>
      </c>
      <c r="I4230" s="348" t="s">
        <v>6428</v>
      </c>
      <c r="J4230" s="322"/>
    </row>
    <row r="4231" spans="1:10" s="333" customFormat="1" ht="60" x14ac:dyDescent="0.25">
      <c r="A4231" s="350" t="s">
        <v>6436</v>
      </c>
      <c r="B4231" s="440" t="s">
        <v>1725</v>
      </c>
      <c r="C4231" s="440" t="s">
        <v>1725</v>
      </c>
      <c r="D4231" s="322" t="s">
        <v>5822</v>
      </c>
      <c r="E4231" s="413">
        <v>25500</v>
      </c>
      <c r="F4231" s="348" t="s">
        <v>6435</v>
      </c>
      <c r="G4231" s="322" t="s">
        <v>5954</v>
      </c>
      <c r="H4231" s="348" t="s">
        <v>6428</v>
      </c>
      <c r="I4231" s="348" t="s">
        <v>6428</v>
      </c>
      <c r="J4231" s="322"/>
    </row>
    <row r="4232" spans="1:10" s="333" customFormat="1" ht="60" x14ac:dyDescent="0.25">
      <c r="A4232" s="350" t="s">
        <v>6434</v>
      </c>
      <c r="B4232" s="440" t="s">
        <v>1725</v>
      </c>
      <c r="C4232" s="440" t="s">
        <v>1725</v>
      </c>
      <c r="D4232" s="322" t="s">
        <v>5822</v>
      </c>
      <c r="E4232" s="413">
        <v>25500</v>
      </c>
      <c r="F4232" s="348" t="s">
        <v>6433</v>
      </c>
      <c r="G4232" s="322" t="s">
        <v>5954</v>
      </c>
      <c r="H4232" s="348" t="s">
        <v>6428</v>
      </c>
      <c r="I4232" s="348" t="s">
        <v>6428</v>
      </c>
      <c r="J4232" s="322"/>
    </row>
    <row r="4233" spans="1:10" s="333" customFormat="1" ht="60" x14ac:dyDescent="0.25">
      <c r="A4233" s="350" t="s">
        <v>6432</v>
      </c>
      <c r="B4233" s="440" t="s">
        <v>1725</v>
      </c>
      <c r="C4233" s="440" t="s">
        <v>1725</v>
      </c>
      <c r="D4233" s="322" t="s">
        <v>5822</v>
      </c>
      <c r="E4233" s="413">
        <v>25500</v>
      </c>
      <c r="F4233" s="348" t="s">
        <v>6431</v>
      </c>
      <c r="G4233" s="322" t="s">
        <v>5954</v>
      </c>
      <c r="H4233" s="348" t="s">
        <v>6428</v>
      </c>
      <c r="I4233" s="348" t="s">
        <v>6428</v>
      </c>
      <c r="J4233" s="322"/>
    </row>
    <row r="4234" spans="1:10" s="333" customFormat="1" ht="60" x14ac:dyDescent="0.25">
      <c r="A4234" s="350" t="s">
        <v>6430</v>
      </c>
      <c r="B4234" s="440" t="s">
        <v>1725</v>
      </c>
      <c r="C4234" s="440" t="s">
        <v>1725</v>
      </c>
      <c r="D4234" s="322" t="s">
        <v>5822</v>
      </c>
      <c r="E4234" s="413">
        <v>18000</v>
      </c>
      <c r="F4234" s="348" t="s">
        <v>6429</v>
      </c>
      <c r="G4234" s="322" t="s">
        <v>5954</v>
      </c>
      <c r="H4234" s="348" t="s">
        <v>6428</v>
      </c>
      <c r="I4234" s="348" t="s">
        <v>6428</v>
      </c>
      <c r="J4234" s="322"/>
    </row>
    <row r="4235" spans="1:10" s="333" customFormat="1" ht="24" x14ac:dyDescent="0.25">
      <c r="A4235" s="350" t="s">
        <v>6427</v>
      </c>
      <c r="B4235" s="440" t="s">
        <v>1725</v>
      </c>
      <c r="C4235" s="440" t="s">
        <v>1725</v>
      </c>
      <c r="D4235" s="322" t="s">
        <v>5822</v>
      </c>
      <c r="E4235" s="413">
        <v>25500</v>
      </c>
      <c r="F4235" s="348" t="s">
        <v>6426</v>
      </c>
      <c r="G4235" s="322" t="s">
        <v>5954</v>
      </c>
      <c r="H4235" s="348" t="s">
        <v>6384</v>
      </c>
      <c r="I4235" s="348" t="s">
        <v>6384</v>
      </c>
      <c r="J4235" s="322"/>
    </row>
    <row r="4236" spans="1:10" s="333" customFormat="1" ht="24" x14ac:dyDescent="0.25">
      <c r="A4236" s="350" t="s">
        <v>6425</v>
      </c>
      <c r="B4236" s="440" t="s">
        <v>1725</v>
      </c>
      <c r="C4236" s="440" t="s">
        <v>1725</v>
      </c>
      <c r="D4236" s="322" t="s">
        <v>5822</v>
      </c>
      <c r="E4236" s="413">
        <v>25500</v>
      </c>
      <c r="F4236" s="348" t="s">
        <v>6424</v>
      </c>
      <c r="G4236" s="322" t="s">
        <v>5954</v>
      </c>
      <c r="H4236" s="348" t="s">
        <v>6384</v>
      </c>
      <c r="I4236" s="348" t="s">
        <v>6384</v>
      </c>
      <c r="J4236" s="322"/>
    </row>
    <row r="4237" spans="1:10" s="333" customFormat="1" ht="24" x14ac:dyDescent="0.25">
      <c r="A4237" s="350" t="s">
        <v>6423</v>
      </c>
      <c r="B4237" s="440" t="s">
        <v>1725</v>
      </c>
      <c r="C4237" s="440" t="s">
        <v>1725</v>
      </c>
      <c r="D4237" s="322" t="s">
        <v>5822</v>
      </c>
      <c r="E4237" s="413">
        <v>18000</v>
      </c>
      <c r="F4237" s="348" t="s">
        <v>6422</v>
      </c>
      <c r="G4237" s="322" t="s">
        <v>5954</v>
      </c>
      <c r="H4237" s="348" t="s">
        <v>6384</v>
      </c>
      <c r="I4237" s="348" t="s">
        <v>6384</v>
      </c>
      <c r="J4237" s="322"/>
    </row>
    <row r="4238" spans="1:10" s="333" customFormat="1" ht="24" x14ac:dyDescent="0.25">
      <c r="A4238" s="350" t="s">
        <v>6421</v>
      </c>
      <c r="B4238" s="440" t="s">
        <v>1725</v>
      </c>
      <c r="C4238" s="440" t="s">
        <v>1725</v>
      </c>
      <c r="D4238" s="322" t="s">
        <v>5822</v>
      </c>
      <c r="E4238" s="413">
        <v>25500</v>
      </c>
      <c r="F4238" s="348" t="s">
        <v>6420</v>
      </c>
      <c r="G4238" s="322" t="s">
        <v>5954</v>
      </c>
      <c r="H4238" s="348" t="s">
        <v>6384</v>
      </c>
      <c r="I4238" s="348" t="s">
        <v>6384</v>
      </c>
      <c r="J4238" s="322"/>
    </row>
    <row r="4239" spans="1:10" s="333" customFormat="1" ht="24" x14ac:dyDescent="0.25">
      <c r="A4239" s="350" t="s">
        <v>6419</v>
      </c>
      <c r="B4239" s="440" t="s">
        <v>1725</v>
      </c>
      <c r="C4239" s="440" t="s">
        <v>1725</v>
      </c>
      <c r="D4239" s="322" t="s">
        <v>5822</v>
      </c>
      <c r="E4239" s="413">
        <v>18000</v>
      </c>
      <c r="F4239" s="348" t="s">
        <v>6418</v>
      </c>
      <c r="G4239" s="322" t="s">
        <v>5954</v>
      </c>
      <c r="H4239" s="348" t="s">
        <v>6384</v>
      </c>
      <c r="I4239" s="348" t="s">
        <v>6384</v>
      </c>
      <c r="J4239" s="322"/>
    </row>
    <row r="4240" spans="1:10" s="333" customFormat="1" ht="24" x14ac:dyDescent="0.25">
      <c r="A4240" s="350" t="s">
        <v>6417</v>
      </c>
      <c r="B4240" s="440" t="s">
        <v>1725</v>
      </c>
      <c r="C4240" s="440" t="s">
        <v>1725</v>
      </c>
      <c r="D4240" s="322" t="s">
        <v>5822</v>
      </c>
      <c r="E4240" s="413">
        <v>25500</v>
      </c>
      <c r="F4240" s="348" t="s">
        <v>6416</v>
      </c>
      <c r="G4240" s="322" t="s">
        <v>5954</v>
      </c>
      <c r="H4240" s="348" t="s">
        <v>6384</v>
      </c>
      <c r="I4240" s="348" t="s">
        <v>6384</v>
      </c>
      <c r="J4240" s="322"/>
    </row>
    <row r="4241" spans="1:10" s="333" customFormat="1" ht="24" x14ac:dyDescent="0.25">
      <c r="A4241" s="350" t="s">
        <v>6415</v>
      </c>
      <c r="B4241" s="440" t="s">
        <v>1725</v>
      </c>
      <c r="C4241" s="440" t="s">
        <v>1725</v>
      </c>
      <c r="D4241" s="322" t="s">
        <v>5822</v>
      </c>
      <c r="E4241" s="413">
        <v>25500</v>
      </c>
      <c r="F4241" s="348" t="s">
        <v>6414</v>
      </c>
      <c r="G4241" s="322" t="s">
        <v>5954</v>
      </c>
      <c r="H4241" s="348" t="s">
        <v>6384</v>
      </c>
      <c r="I4241" s="348" t="s">
        <v>6384</v>
      </c>
      <c r="J4241" s="322"/>
    </row>
    <row r="4242" spans="1:10" s="333" customFormat="1" ht="24" x14ac:dyDescent="0.25">
      <c r="A4242" s="350" t="s">
        <v>6413</v>
      </c>
      <c r="B4242" s="440" t="s">
        <v>1725</v>
      </c>
      <c r="C4242" s="440" t="s">
        <v>1725</v>
      </c>
      <c r="D4242" s="322" t="s">
        <v>5822</v>
      </c>
      <c r="E4242" s="413">
        <v>25500</v>
      </c>
      <c r="F4242" s="348" t="s">
        <v>6412</v>
      </c>
      <c r="G4242" s="322" t="s">
        <v>5954</v>
      </c>
      <c r="H4242" s="348" t="s">
        <v>6384</v>
      </c>
      <c r="I4242" s="348" t="s">
        <v>6384</v>
      </c>
      <c r="J4242" s="322"/>
    </row>
    <row r="4243" spans="1:10" s="333" customFormat="1" ht="24" x14ac:dyDescent="0.25">
      <c r="A4243" s="350" t="s">
        <v>6411</v>
      </c>
      <c r="B4243" s="440" t="s">
        <v>1725</v>
      </c>
      <c r="C4243" s="440" t="s">
        <v>1725</v>
      </c>
      <c r="D4243" s="322" t="s">
        <v>5822</v>
      </c>
      <c r="E4243" s="413">
        <v>25500</v>
      </c>
      <c r="F4243" s="348" t="s">
        <v>6410</v>
      </c>
      <c r="G4243" s="322" t="s">
        <v>5954</v>
      </c>
      <c r="H4243" s="348" t="s">
        <v>6384</v>
      </c>
      <c r="I4243" s="348" t="s">
        <v>6384</v>
      </c>
      <c r="J4243" s="322"/>
    </row>
    <row r="4244" spans="1:10" s="333" customFormat="1" ht="24" x14ac:dyDescent="0.25">
      <c r="A4244" s="350" t="s">
        <v>6409</v>
      </c>
      <c r="B4244" s="440" t="s">
        <v>1725</v>
      </c>
      <c r="C4244" s="440" t="s">
        <v>1725</v>
      </c>
      <c r="D4244" s="322" t="s">
        <v>5822</v>
      </c>
      <c r="E4244" s="413">
        <v>25500</v>
      </c>
      <c r="F4244" s="348" t="s">
        <v>6408</v>
      </c>
      <c r="G4244" s="322" t="s">
        <v>5954</v>
      </c>
      <c r="H4244" s="348" t="s">
        <v>6384</v>
      </c>
      <c r="I4244" s="348" t="s">
        <v>6384</v>
      </c>
      <c r="J4244" s="322"/>
    </row>
    <row r="4245" spans="1:10" s="333" customFormat="1" ht="24" x14ac:dyDescent="0.25">
      <c r="A4245" s="350" t="s">
        <v>6407</v>
      </c>
      <c r="B4245" s="440" t="s">
        <v>1725</v>
      </c>
      <c r="C4245" s="440" t="s">
        <v>1725</v>
      </c>
      <c r="D4245" s="322" t="s">
        <v>5822</v>
      </c>
      <c r="E4245" s="413">
        <v>32000</v>
      </c>
      <c r="F4245" s="348" t="s">
        <v>6406</v>
      </c>
      <c r="G4245" s="322" t="s">
        <v>5954</v>
      </c>
      <c r="H4245" s="348" t="s">
        <v>6384</v>
      </c>
      <c r="I4245" s="348" t="s">
        <v>6384</v>
      </c>
      <c r="J4245" s="322"/>
    </row>
    <row r="4246" spans="1:10" s="333" customFormat="1" ht="24" x14ac:dyDescent="0.25">
      <c r="A4246" s="350" t="s">
        <v>6405</v>
      </c>
      <c r="B4246" s="440" t="s">
        <v>1725</v>
      </c>
      <c r="C4246" s="440" t="s">
        <v>1725</v>
      </c>
      <c r="D4246" s="322" t="s">
        <v>5822</v>
      </c>
      <c r="E4246" s="413">
        <v>32000</v>
      </c>
      <c r="F4246" s="348" t="s">
        <v>6404</v>
      </c>
      <c r="G4246" s="322" t="s">
        <v>5954</v>
      </c>
      <c r="H4246" s="348" t="s">
        <v>6384</v>
      </c>
      <c r="I4246" s="348" t="s">
        <v>6384</v>
      </c>
      <c r="J4246" s="322"/>
    </row>
    <row r="4247" spans="1:10" s="333" customFormat="1" ht="60" x14ac:dyDescent="0.25">
      <c r="A4247" s="350" t="s">
        <v>6403</v>
      </c>
      <c r="B4247" s="440" t="s">
        <v>1725</v>
      </c>
      <c r="C4247" s="440" t="s">
        <v>1725</v>
      </c>
      <c r="D4247" s="322" t="s">
        <v>5822</v>
      </c>
      <c r="E4247" s="413">
        <v>21000</v>
      </c>
      <c r="F4247" s="348" t="s">
        <v>6402</v>
      </c>
      <c r="G4247" s="322" t="s">
        <v>5954</v>
      </c>
      <c r="H4247" s="348" t="s">
        <v>6384</v>
      </c>
      <c r="I4247" s="348" t="s">
        <v>6384</v>
      </c>
      <c r="J4247" s="322"/>
    </row>
    <row r="4248" spans="1:10" s="333" customFormat="1" ht="60" x14ac:dyDescent="0.25">
      <c r="A4248" s="350" t="s">
        <v>6401</v>
      </c>
      <c r="B4248" s="440" t="s">
        <v>1725</v>
      </c>
      <c r="C4248" s="440" t="s">
        <v>1725</v>
      </c>
      <c r="D4248" s="322" t="s">
        <v>5822</v>
      </c>
      <c r="E4248" s="413">
        <v>25500</v>
      </c>
      <c r="F4248" s="348" t="s">
        <v>6400</v>
      </c>
      <c r="G4248" s="322" t="s">
        <v>5954</v>
      </c>
      <c r="H4248" s="348" t="s">
        <v>6384</v>
      </c>
      <c r="I4248" s="348" t="s">
        <v>6384</v>
      </c>
      <c r="J4248" s="322"/>
    </row>
    <row r="4249" spans="1:10" s="333" customFormat="1" ht="60" x14ac:dyDescent="0.25">
      <c r="A4249" s="350" t="s">
        <v>6399</v>
      </c>
      <c r="B4249" s="440" t="s">
        <v>1725</v>
      </c>
      <c r="C4249" s="440" t="s">
        <v>1725</v>
      </c>
      <c r="D4249" s="322" t="s">
        <v>5822</v>
      </c>
      <c r="E4249" s="413">
        <v>25500</v>
      </c>
      <c r="F4249" s="348" t="s">
        <v>6398</v>
      </c>
      <c r="G4249" s="322" t="s">
        <v>5954</v>
      </c>
      <c r="H4249" s="348" t="s">
        <v>6384</v>
      </c>
      <c r="I4249" s="348" t="s">
        <v>6384</v>
      </c>
      <c r="J4249" s="322"/>
    </row>
    <row r="4250" spans="1:10" s="333" customFormat="1" ht="60" x14ac:dyDescent="0.25">
      <c r="A4250" s="350" t="s">
        <v>6386</v>
      </c>
      <c r="B4250" s="440" t="s">
        <v>1725</v>
      </c>
      <c r="C4250" s="440" t="s">
        <v>1725</v>
      </c>
      <c r="D4250" s="322" t="s">
        <v>5822</v>
      </c>
      <c r="E4250" s="413">
        <v>21000</v>
      </c>
      <c r="F4250" s="348" t="s">
        <v>6397</v>
      </c>
      <c r="G4250" s="322" t="s">
        <v>5954</v>
      </c>
      <c r="H4250" s="348" t="s">
        <v>6384</v>
      </c>
      <c r="I4250" s="348" t="s">
        <v>6384</v>
      </c>
      <c r="J4250" s="322"/>
    </row>
    <row r="4251" spans="1:10" s="333" customFormat="1" ht="60" x14ac:dyDescent="0.25">
      <c r="A4251" s="350" t="s">
        <v>6396</v>
      </c>
      <c r="B4251" s="440" t="s">
        <v>1725</v>
      </c>
      <c r="C4251" s="440" t="s">
        <v>1725</v>
      </c>
      <c r="D4251" s="322" t="s">
        <v>5822</v>
      </c>
      <c r="E4251" s="413">
        <v>27000</v>
      </c>
      <c r="F4251" s="348" t="s">
        <v>6395</v>
      </c>
      <c r="G4251" s="322" t="s">
        <v>5954</v>
      </c>
      <c r="H4251" s="348" t="s">
        <v>6384</v>
      </c>
      <c r="I4251" s="348" t="s">
        <v>6384</v>
      </c>
      <c r="J4251" s="322"/>
    </row>
    <row r="4252" spans="1:10" s="333" customFormat="1" ht="60" x14ac:dyDescent="0.25">
      <c r="A4252" s="350" t="s">
        <v>6394</v>
      </c>
      <c r="B4252" s="440" t="s">
        <v>1725</v>
      </c>
      <c r="C4252" s="440" t="s">
        <v>1725</v>
      </c>
      <c r="D4252" s="322" t="s">
        <v>5822</v>
      </c>
      <c r="E4252" s="413">
        <v>25500</v>
      </c>
      <c r="F4252" s="348" t="s">
        <v>6393</v>
      </c>
      <c r="G4252" s="322" t="s">
        <v>5954</v>
      </c>
      <c r="H4252" s="348" t="s">
        <v>6384</v>
      </c>
      <c r="I4252" s="348" t="s">
        <v>6384</v>
      </c>
      <c r="J4252" s="322"/>
    </row>
    <row r="4253" spans="1:10" s="333" customFormat="1" ht="60" x14ac:dyDescent="0.25">
      <c r="A4253" s="350" t="s">
        <v>6392</v>
      </c>
      <c r="B4253" s="440" t="s">
        <v>1725</v>
      </c>
      <c r="C4253" s="440" t="s">
        <v>1725</v>
      </c>
      <c r="D4253" s="322" t="s">
        <v>5822</v>
      </c>
      <c r="E4253" s="413">
        <v>18000</v>
      </c>
      <c r="F4253" s="348" t="s">
        <v>6391</v>
      </c>
      <c r="G4253" s="322" t="s">
        <v>5954</v>
      </c>
      <c r="H4253" s="348" t="s">
        <v>6384</v>
      </c>
      <c r="I4253" s="348" t="s">
        <v>6384</v>
      </c>
      <c r="J4253" s="322"/>
    </row>
    <row r="4254" spans="1:10" s="333" customFormat="1" ht="48" x14ac:dyDescent="0.25">
      <c r="A4254" s="350" t="s">
        <v>6390</v>
      </c>
      <c r="B4254" s="440" t="s">
        <v>1725</v>
      </c>
      <c r="C4254" s="440" t="s">
        <v>1725</v>
      </c>
      <c r="D4254" s="322" t="s">
        <v>5822</v>
      </c>
      <c r="E4254" s="413">
        <v>24000</v>
      </c>
      <c r="F4254" s="348" t="s">
        <v>6389</v>
      </c>
      <c r="G4254" s="322" t="s">
        <v>5954</v>
      </c>
      <c r="H4254" s="348" t="s">
        <v>6384</v>
      </c>
      <c r="I4254" s="348" t="s">
        <v>6384</v>
      </c>
      <c r="J4254" s="322"/>
    </row>
    <row r="4255" spans="1:10" s="333" customFormat="1" ht="60" x14ac:dyDescent="0.25">
      <c r="A4255" s="350" t="s">
        <v>6388</v>
      </c>
      <c r="B4255" s="440" t="s">
        <v>1725</v>
      </c>
      <c r="C4255" s="440" t="s">
        <v>1725</v>
      </c>
      <c r="D4255" s="322" t="s">
        <v>5822</v>
      </c>
      <c r="E4255" s="413">
        <v>18000</v>
      </c>
      <c r="F4255" s="348" t="s">
        <v>6387</v>
      </c>
      <c r="G4255" s="322" t="s">
        <v>5954</v>
      </c>
      <c r="H4255" s="348" t="s">
        <v>6384</v>
      </c>
      <c r="I4255" s="348" t="s">
        <v>6384</v>
      </c>
      <c r="J4255" s="322"/>
    </row>
    <row r="4256" spans="1:10" s="333" customFormat="1" ht="60" x14ac:dyDescent="0.25">
      <c r="A4256" s="350" t="s">
        <v>6386</v>
      </c>
      <c r="B4256" s="440" t="s">
        <v>1725</v>
      </c>
      <c r="C4256" s="440" t="s">
        <v>1725</v>
      </c>
      <c r="D4256" s="322" t="s">
        <v>5822</v>
      </c>
      <c r="E4256" s="413">
        <v>21000</v>
      </c>
      <c r="F4256" s="348" t="s">
        <v>6385</v>
      </c>
      <c r="G4256" s="322" t="s">
        <v>5954</v>
      </c>
      <c r="H4256" s="348" t="s">
        <v>6384</v>
      </c>
      <c r="I4256" s="348" t="s">
        <v>6384</v>
      </c>
      <c r="J4256" s="322"/>
    </row>
    <row r="4257" spans="1:10" s="333" customFormat="1" ht="24" x14ac:dyDescent="0.25">
      <c r="A4257" s="350" t="s">
        <v>6383</v>
      </c>
      <c r="B4257" s="440" t="s">
        <v>1725</v>
      </c>
      <c r="C4257" s="440" t="s">
        <v>1725</v>
      </c>
      <c r="D4257" s="322" t="s">
        <v>5822</v>
      </c>
      <c r="E4257" s="413">
        <v>21000</v>
      </c>
      <c r="F4257" s="348" t="s">
        <v>6382</v>
      </c>
      <c r="G4257" s="322" t="s">
        <v>5954</v>
      </c>
      <c r="H4257" s="348" t="s">
        <v>6218</v>
      </c>
      <c r="I4257" s="348" t="s">
        <v>6218</v>
      </c>
      <c r="J4257" s="322"/>
    </row>
    <row r="4258" spans="1:10" s="333" customFormat="1" ht="24" x14ac:dyDescent="0.25">
      <c r="A4258" s="350" t="s">
        <v>6381</v>
      </c>
      <c r="B4258" s="440" t="s">
        <v>1725</v>
      </c>
      <c r="C4258" s="440" t="s">
        <v>1725</v>
      </c>
      <c r="D4258" s="322" t="s">
        <v>5822</v>
      </c>
      <c r="E4258" s="413">
        <v>21000</v>
      </c>
      <c r="F4258" s="348" t="s">
        <v>6380</v>
      </c>
      <c r="G4258" s="322" t="s">
        <v>5954</v>
      </c>
      <c r="H4258" s="348" t="s">
        <v>6218</v>
      </c>
      <c r="I4258" s="348" t="s">
        <v>6218</v>
      </c>
      <c r="J4258" s="322"/>
    </row>
    <row r="4259" spans="1:10" s="333" customFormat="1" ht="24" x14ac:dyDescent="0.25">
      <c r="A4259" s="350" t="s">
        <v>6379</v>
      </c>
      <c r="B4259" s="440" t="s">
        <v>1725</v>
      </c>
      <c r="C4259" s="440" t="s">
        <v>1725</v>
      </c>
      <c r="D4259" s="322" t="s">
        <v>5822</v>
      </c>
      <c r="E4259" s="413">
        <v>21000</v>
      </c>
      <c r="F4259" s="348" t="s">
        <v>6378</v>
      </c>
      <c r="G4259" s="322" t="s">
        <v>5954</v>
      </c>
      <c r="H4259" s="348" t="s">
        <v>6218</v>
      </c>
      <c r="I4259" s="348" t="s">
        <v>6218</v>
      </c>
      <c r="J4259" s="322"/>
    </row>
    <row r="4260" spans="1:10" s="333" customFormat="1" ht="24" x14ac:dyDescent="0.25">
      <c r="A4260" s="350" t="s">
        <v>6377</v>
      </c>
      <c r="B4260" s="440" t="s">
        <v>1725</v>
      </c>
      <c r="C4260" s="440" t="s">
        <v>1725</v>
      </c>
      <c r="D4260" s="322" t="s">
        <v>5822</v>
      </c>
      <c r="E4260" s="413">
        <v>21000</v>
      </c>
      <c r="F4260" s="348" t="s">
        <v>6376</v>
      </c>
      <c r="G4260" s="322" t="s">
        <v>5954</v>
      </c>
      <c r="H4260" s="348" t="s">
        <v>6218</v>
      </c>
      <c r="I4260" s="348" t="s">
        <v>6218</v>
      </c>
      <c r="J4260" s="322"/>
    </row>
    <row r="4261" spans="1:10" s="333" customFormat="1" ht="24" x14ac:dyDescent="0.25">
      <c r="A4261" s="350" t="s">
        <v>6375</v>
      </c>
      <c r="B4261" s="440" t="s">
        <v>1725</v>
      </c>
      <c r="C4261" s="440" t="s">
        <v>1725</v>
      </c>
      <c r="D4261" s="322" t="s">
        <v>5822</v>
      </c>
      <c r="E4261" s="413">
        <v>21000</v>
      </c>
      <c r="F4261" s="348" t="s">
        <v>6374</v>
      </c>
      <c r="G4261" s="322" t="s">
        <v>5954</v>
      </c>
      <c r="H4261" s="348" t="s">
        <v>6218</v>
      </c>
      <c r="I4261" s="348" t="s">
        <v>6218</v>
      </c>
      <c r="J4261" s="322"/>
    </row>
    <row r="4262" spans="1:10" s="333" customFormat="1" ht="24" x14ac:dyDescent="0.25">
      <c r="A4262" s="350" t="s">
        <v>6373</v>
      </c>
      <c r="B4262" s="440" t="s">
        <v>1725</v>
      </c>
      <c r="C4262" s="440" t="s">
        <v>1725</v>
      </c>
      <c r="D4262" s="322" t="s">
        <v>5822</v>
      </c>
      <c r="E4262" s="413">
        <v>21000</v>
      </c>
      <c r="F4262" s="348" t="s">
        <v>6372</v>
      </c>
      <c r="G4262" s="322" t="s">
        <v>5954</v>
      </c>
      <c r="H4262" s="348" t="s">
        <v>6218</v>
      </c>
      <c r="I4262" s="348" t="s">
        <v>6218</v>
      </c>
      <c r="J4262" s="322"/>
    </row>
    <row r="4263" spans="1:10" s="333" customFormat="1" ht="24" x14ac:dyDescent="0.25">
      <c r="A4263" s="350" t="s">
        <v>6371</v>
      </c>
      <c r="B4263" s="440" t="s">
        <v>1725</v>
      </c>
      <c r="C4263" s="440" t="s">
        <v>1725</v>
      </c>
      <c r="D4263" s="322" t="s">
        <v>5822</v>
      </c>
      <c r="E4263" s="413">
        <v>25500</v>
      </c>
      <c r="F4263" s="348" t="s">
        <v>6370</v>
      </c>
      <c r="G4263" s="322" t="s">
        <v>5954</v>
      </c>
      <c r="H4263" s="348" t="s">
        <v>6218</v>
      </c>
      <c r="I4263" s="348" t="s">
        <v>6218</v>
      </c>
      <c r="J4263" s="322"/>
    </row>
    <row r="4264" spans="1:10" s="333" customFormat="1" ht="24" x14ac:dyDescent="0.25">
      <c r="A4264" s="350" t="s">
        <v>6369</v>
      </c>
      <c r="B4264" s="440" t="s">
        <v>1725</v>
      </c>
      <c r="C4264" s="440" t="s">
        <v>1725</v>
      </c>
      <c r="D4264" s="322" t="s">
        <v>5822</v>
      </c>
      <c r="E4264" s="413">
        <v>25500</v>
      </c>
      <c r="F4264" s="348" t="s">
        <v>6368</v>
      </c>
      <c r="G4264" s="322" t="s">
        <v>5954</v>
      </c>
      <c r="H4264" s="348" t="s">
        <v>6218</v>
      </c>
      <c r="I4264" s="348" t="s">
        <v>6218</v>
      </c>
      <c r="J4264" s="322"/>
    </row>
    <row r="4265" spans="1:10" s="333" customFormat="1" ht="24" x14ac:dyDescent="0.25">
      <c r="A4265" s="350" t="s">
        <v>6367</v>
      </c>
      <c r="B4265" s="440" t="s">
        <v>1725</v>
      </c>
      <c r="C4265" s="440" t="s">
        <v>1725</v>
      </c>
      <c r="D4265" s="322" t="s">
        <v>5822</v>
      </c>
      <c r="E4265" s="413">
        <v>25500</v>
      </c>
      <c r="F4265" s="348" t="s">
        <v>6366</v>
      </c>
      <c r="G4265" s="322" t="s">
        <v>5954</v>
      </c>
      <c r="H4265" s="348" t="s">
        <v>6218</v>
      </c>
      <c r="I4265" s="348" t="s">
        <v>6218</v>
      </c>
      <c r="J4265" s="322"/>
    </row>
    <row r="4266" spans="1:10" s="333" customFormat="1" ht="24" x14ac:dyDescent="0.25">
      <c r="A4266" s="350" t="s">
        <v>6365</v>
      </c>
      <c r="B4266" s="440" t="s">
        <v>1725</v>
      </c>
      <c r="C4266" s="440" t="s">
        <v>1725</v>
      </c>
      <c r="D4266" s="322" t="s">
        <v>5822</v>
      </c>
      <c r="E4266" s="413">
        <v>25500</v>
      </c>
      <c r="F4266" s="348" t="s">
        <v>6364</v>
      </c>
      <c r="G4266" s="322" t="s">
        <v>5954</v>
      </c>
      <c r="H4266" s="348" t="s">
        <v>6218</v>
      </c>
      <c r="I4266" s="348" t="s">
        <v>6218</v>
      </c>
      <c r="J4266" s="322"/>
    </row>
    <row r="4267" spans="1:10" s="333" customFormat="1" ht="24" x14ac:dyDescent="0.25">
      <c r="A4267" s="350" t="s">
        <v>6363</v>
      </c>
      <c r="B4267" s="440" t="s">
        <v>1725</v>
      </c>
      <c r="C4267" s="440" t="s">
        <v>1725</v>
      </c>
      <c r="D4267" s="322" t="s">
        <v>5822</v>
      </c>
      <c r="E4267" s="413">
        <v>25500</v>
      </c>
      <c r="F4267" s="348" t="s">
        <v>6362</v>
      </c>
      <c r="G4267" s="322" t="s">
        <v>5954</v>
      </c>
      <c r="H4267" s="348" t="s">
        <v>6218</v>
      </c>
      <c r="I4267" s="348" t="s">
        <v>6218</v>
      </c>
      <c r="J4267" s="322"/>
    </row>
    <row r="4268" spans="1:10" s="333" customFormat="1" ht="24" x14ac:dyDescent="0.25">
      <c r="A4268" s="350" t="s">
        <v>6361</v>
      </c>
      <c r="B4268" s="440" t="s">
        <v>1725</v>
      </c>
      <c r="C4268" s="440" t="s">
        <v>1725</v>
      </c>
      <c r="D4268" s="322" t="s">
        <v>5822</v>
      </c>
      <c r="E4268" s="413">
        <v>25500</v>
      </c>
      <c r="F4268" s="348" t="s">
        <v>6360</v>
      </c>
      <c r="G4268" s="322" t="s">
        <v>5954</v>
      </c>
      <c r="H4268" s="348" t="s">
        <v>6218</v>
      </c>
      <c r="I4268" s="348" t="s">
        <v>6218</v>
      </c>
      <c r="J4268" s="322"/>
    </row>
    <row r="4269" spans="1:10" s="333" customFormat="1" ht="24" x14ac:dyDescent="0.25">
      <c r="A4269" s="350" t="s">
        <v>6359</v>
      </c>
      <c r="B4269" s="440" t="s">
        <v>1725</v>
      </c>
      <c r="C4269" s="440" t="s">
        <v>1725</v>
      </c>
      <c r="D4269" s="322" t="s">
        <v>5822</v>
      </c>
      <c r="E4269" s="413">
        <v>25500</v>
      </c>
      <c r="F4269" s="348" t="s">
        <v>6358</v>
      </c>
      <c r="G4269" s="322" t="s">
        <v>5954</v>
      </c>
      <c r="H4269" s="348" t="s">
        <v>6218</v>
      </c>
      <c r="I4269" s="348" t="s">
        <v>6218</v>
      </c>
      <c r="J4269" s="322"/>
    </row>
    <row r="4270" spans="1:10" s="333" customFormat="1" ht="24" x14ac:dyDescent="0.25">
      <c r="A4270" s="350" t="s">
        <v>6357</v>
      </c>
      <c r="B4270" s="440" t="s">
        <v>1725</v>
      </c>
      <c r="C4270" s="440" t="s">
        <v>1725</v>
      </c>
      <c r="D4270" s="322" t="s">
        <v>5822</v>
      </c>
      <c r="E4270" s="413">
        <v>25500</v>
      </c>
      <c r="F4270" s="348" t="s">
        <v>6356</v>
      </c>
      <c r="G4270" s="322" t="s">
        <v>5954</v>
      </c>
      <c r="H4270" s="348" t="s">
        <v>6218</v>
      </c>
      <c r="I4270" s="348" t="s">
        <v>6218</v>
      </c>
      <c r="J4270" s="322"/>
    </row>
    <row r="4271" spans="1:10" s="333" customFormat="1" ht="24" x14ac:dyDescent="0.25">
      <c r="A4271" s="350" t="s">
        <v>6355</v>
      </c>
      <c r="B4271" s="440" t="s">
        <v>1725</v>
      </c>
      <c r="C4271" s="440" t="s">
        <v>1725</v>
      </c>
      <c r="D4271" s="322" t="s">
        <v>5822</v>
      </c>
      <c r="E4271" s="413">
        <v>25500</v>
      </c>
      <c r="F4271" s="348" t="s">
        <v>6354</v>
      </c>
      <c r="G4271" s="322" t="s">
        <v>5954</v>
      </c>
      <c r="H4271" s="348" t="s">
        <v>6218</v>
      </c>
      <c r="I4271" s="348" t="s">
        <v>6218</v>
      </c>
      <c r="J4271" s="322"/>
    </row>
    <row r="4272" spans="1:10" s="333" customFormat="1" ht="24" x14ac:dyDescent="0.25">
      <c r="A4272" s="350" t="s">
        <v>6353</v>
      </c>
      <c r="B4272" s="440" t="s">
        <v>1725</v>
      </c>
      <c r="C4272" s="440" t="s">
        <v>1725</v>
      </c>
      <c r="D4272" s="322" t="s">
        <v>5822</v>
      </c>
      <c r="E4272" s="413">
        <v>25500</v>
      </c>
      <c r="F4272" s="348" t="s">
        <v>6352</v>
      </c>
      <c r="G4272" s="322" t="s">
        <v>5954</v>
      </c>
      <c r="H4272" s="348" t="s">
        <v>6218</v>
      </c>
      <c r="I4272" s="348" t="s">
        <v>6218</v>
      </c>
      <c r="J4272" s="322"/>
    </row>
    <row r="4273" spans="1:10" s="333" customFormat="1" ht="24" x14ac:dyDescent="0.25">
      <c r="A4273" s="350" t="s">
        <v>6351</v>
      </c>
      <c r="B4273" s="440" t="s">
        <v>1725</v>
      </c>
      <c r="C4273" s="440" t="s">
        <v>1725</v>
      </c>
      <c r="D4273" s="322" t="s">
        <v>5822</v>
      </c>
      <c r="E4273" s="413">
        <v>25500</v>
      </c>
      <c r="F4273" s="348" t="s">
        <v>6350</v>
      </c>
      <c r="G4273" s="322" t="s">
        <v>5954</v>
      </c>
      <c r="H4273" s="348" t="s">
        <v>6218</v>
      </c>
      <c r="I4273" s="348" t="s">
        <v>6218</v>
      </c>
      <c r="J4273" s="322"/>
    </row>
    <row r="4274" spans="1:10" s="333" customFormat="1" ht="24" x14ac:dyDescent="0.25">
      <c r="A4274" s="350" t="s">
        <v>6349</v>
      </c>
      <c r="B4274" s="440" t="s">
        <v>1725</v>
      </c>
      <c r="C4274" s="440" t="s">
        <v>1725</v>
      </c>
      <c r="D4274" s="322" t="s">
        <v>5822</v>
      </c>
      <c r="E4274" s="413">
        <v>25500</v>
      </c>
      <c r="F4274" s="348" t="s">
        <v>6348</v>
      </c>
      <c r="G4274" s="322" t="s">
        <v>5954</v>
      </c>
      <c r="H4274" s="348" t="s">
        <v>6218</v>
      </c>
      <c r="I4274" s="348" t="s">
        <v>6218</v>
      </c>
      <c r="J4274" s="322"/>
    </row>
    <row r="4275" spans="1:10" s="333" customFormat="1" ht="24" x14ac:dyDescent="0.25">
      <c r="A4275" s="350" t="s">
        <v>6347</v>
      </c>
      <c r="B4275" s="440" t="s">
        <v>1725</v>
      </c>
      <c r="C4275" s="440" t="s">
        <v>1725</v>
      </c>
      <c r="D4275" s="322" t="s">
        <v>5822</v>
      </c>
      <c r="E4275" s="413">
        <v>25500</v>
      </c>
      <c r="F4275" s="348" t="s">
        <v>6346</v>
      </c>
      <c r="G4275" s="322" t="s">
        <v>5954</v>
      </c>
      <c r="H4275" s="348" t="s">
        <v>6218</v>
      </c>
      <c r="I4275" s="348" t="s">
        <v>6218</v>
      </c>
      <c r="J4275" s="322"/>
    </row>
    <row r="4276" spans="1:10" s="333" customFormat="1" ht="24" x14ac:dyDescent="0.25">
      <c r="A4276" s="350" t="s">
        <v>6345</v>
      </c>
      <c r="B4276" s="440" t="s">
        <v>1725</v>
      </c>
      <c r="C4276" s="440" t="s">
        <v>1725</v>
      </c>
      <c r="D4276" s="322" t="s">
        <v>5822</v>
      </c>
      <c r="E4276" s="413">
        <v>25500</v>
      </c>
      <c r="F4276" s="348" t="s">
        <v>6344</v>
      </c>
      <c r="G4276" s="322" t="s">
        <v>5954</v>
      </c>
      <c r="H4276" s="348" t="s">
        <v>6218</v>
      </c>
      <c r="I4276" s="348" t="s">
        <v>6218</v>
      </c>
      <c r="J4276" s="322"/>
    </row>
    <row r="4277" spans="1:10" s="333" customFormat="1" ht="24" x14ac:dyDescent="0.25">
      <c r="A4277" s="350" t="s">
        <v>6343</v>
      </c>
      <c r="B4277" s="440" t="s">
        <v>1725</v>
      </c>
      <c r="C4277" s="440" t="s">
        <v>1725</v>
      </c>
      <c r="D4277" s="322" t="s">
        <v>5822</v>
      </c>
      <c r="E4277" s="413">
        <v>23160</v>
      </c>
      <c r="F4277" s="348" t="s">
        <v>6342</v>
      </c>
      <c r="G4277" s="322" t="s">
        <v>5954</v>
      </c>
      <c r="H4277" s="348" t="s">
        <v>6218</v>
      </c>
      <c r="I4277" s="348" t="s">
        <v>6218</v>
      </c>
      <c r="J4277" s="322"/>
    </row>
    <row r="4278" spans="1:10" s="333" customFormat="1" ht="24" x14ac:dyDescent="0.25">
      <c r="A4278" s="350" t="s">
        <v>6341</v>
      </c>
      <c r="B4278" s="440" t="s">
        <v>1725</v>
      </c>
      <c r="C4278" s="440" t="s">
        <v>1725</v>
      </c>
      <c r="D4278" s="322" t="s">
        <v>5822</v>
      </c>
      <c r="E4278" s="413">
        <v>18000</v>
      </c>
      <c r="F4278" s="348" t="s">
        <v>6340</v>
      </c>
      <c r="G4278" s="322" t="s">
        <v>5954</v>
      </c>
      <c r="H4278" s="348" t="s">
        <v>6218</v>
      </c>
      <c r="I4278" s="348" t="s">
        <v>6218</v>
      </c>
      <c r="J4278" s="322"/>
    </row>
    <row r="4279" spans="1:10" s="333" customFormat="1" ht="60" x14ac:dyDescent="0.25">
      <c r="A4279" s="350" t="s">
        <v>6339</v>
      </c>
      <c r="B4279" s="440" t="s">
        <v>1725</v>
      </c>
      <c r="C4279" s="440" t="s">
        <v>1725</v>
      </c>
      <c r="D4279" s="322" t="s">
        <v>5822</v>
      </c>
      <c r="E4279" s="413">
        <v>25500</v>
      </c>
      <c r="F4279" s="348" t="s">
        <v>6338</v>
      </c>
      <c r="G4279" s="322" t="s">
        <v>5954</v>
      </c>
      <c r="H4279" s="348" t="s">
        <v>6218</v>
      </c>
      <c r="I4279" s="348" t="s">
        <v>6218</v>
      </c>
      <c r="J4279" s="322"/>
    </row>
    <row r="4280" spans="1:10" s="333" customFormat="1" ht="60" x14ac:dyDescent="0.25">
      <c r="A4280" s="350" t="s">
        <v>6337</v>
      </c>
      <c r="B4280" s="440" t="s">
        <v>1725</v>
      </c>
      <c r="C4280" s="440" t="s">
        <v>1725</v>
      </c>
      <c r="D4280" s="322" t="s">
        <v>5822</v>
      </c>
      <c r="E4280" s="413">
        <v>25500</v>
      </c>
      <c r="F4280" s="348" t="s">
        <v>6336</v>
      </c>
      <c r="G4280" s="322" t="s">
        <v>5954</v>
      </c>
      <c r="H4280" s="348" t="s">
        <v>6218</v>
      </c>
      <c r="I4280" s="348" t="s">
        <v>6218</v>
      </c>
      <c r="J4280" s="322"/>
    </row>
    <row r="4281" spans="1:10" s="333" customFormat="1" ht="24" x14ac:dyDescent="0.25">
      <c r="A4281" s="350" t="s">
        <v>6335</v>
      </c>
      <c r="B4281" s="440" t="s">
        <v>1725</v>
      </c>
      <c r="C4281" s="440" t="s">
        <v>1725</v>
      </c>
      <c r="D4281" s="322" t="s">
        <v>5822</v>
      </c>
      <c r="E4281" s="413">
        <v>18000</v>
      </c>
      <c r="F4281" s="348" t="s">
        <v>6334</v>
      </c>
      <c r="G4281" s="322" t="s">
        <v>5954</v>
      </c>
      <c r="H4281" s="348" t="s">
        <v>6218</v>
      </c>
      <c r="I4281" s="348" t="s">
        <v>6218</v>
      </c>
      <c r="J4281" s="322"/>
    </row>
    <row r="4282" spans="1:10" s="333" customFormat="1" ht="24" x14ac:dyDescent="0.25">
      <c r="A4282" s="350" t="s">
        <v>6333</v>
      </c>
      <c r="B4282" s="440" t="s">
        <v>1725</v>
      </c>
      <c r="C4282" s="440" t="s">
        <v>1725</v>
      </c>
      <c r="D4282" s="322" t="s">
        <v>5822</v>
      </c>
      <c r="E4282" s="413">
        <v>21000</v>
      </c>
      <c r="F4282" s="348" t="s">
        <v>6332</v>
      </c>
      <c r="G4282" s="322" t="s">
        <v>5954</v>
      </c>
      <c r="H4282" s="348" t="s">
        <v>6218</v>
      </c>
      <c r="I4282" s="348" t="s">
        <v>6218</v>
      </c>
      <c r="J4282" s="322"/>
    </row>
    <row r="4283" spans="1:10" s="333" customFormat="1" ht="24" x14ac:dyDescent="0.25">
      <c r="A4283" s="350" t="s">
        <v>6331</v>
      </c>
      <c r="B4283" s="440" t="s">
        <v>1725</v>
      </c>
      <c r="C4283" s="440" t="s">
        <v>1725</v>
      </c>
      <c r="D4283" s="322" t="s">
        <v>5822</v>
      </c>
      <c r="E4283" s="413">
        <v>25500</v>
      </c>
      <c r="F4283" s="348" t="s">
        <v>6330</v>
      </c>
      <c r="G4283" s="322" t="s">
        <v>5954</v>
      </c>
      <c r="H4283" s="348" t="s">
        <v>6218</v>
      </c>
      <c r="I4283" s="348" t="s">
        <v>6218</v>
      </c>
      <c r="J4283" s="322"/>
    </row>
    <row r="4284" spans="1:10" s="333" customFormat="1" ht="60" x14ac:dyDescent="0.25">
      <c r="A4284" s="350" t="s">
        <v>6329</v>
      </c>
      <c r="B4284" s="440" t="s">
        <v>1725</v>
      </c>
      <c r="C4284" s="440" t="s">
        <v>1725</v>
      </c>
      <c r="D4284" s="322" t="s">
        <v>5822</v>
      </c>
      <c r="E4284" s="413">
        <v>26160</v>
      </c>
      <c r="F4284" s="348" t="s">
        <v>6328</v>
      </c>
      <c r="G4284" s="322" t="s">
        <v>5954</v>
      </c>
      <c r="H4284" s="348" t="s">
        <v>6218</v>
      </c>
      <c r="I4284" s="348" t="s">
        <v>6218</v>
      </c>
      <c r="J4284" s="322"/>
    </row>
    <row r="4285" spans="1:10" s="333" customFormat="1" ht="24" x14ac:dyDescent="0.25">
      <c r="A4285" s="350" t="s">
        <v>6327</v>
      </c>
      <c r="B4285" s="440" t="s">
        <v>1725</v>
      </c>
      <c r="C4285" s="440" t="s">
        <v>1725</v>
      </c>
      <c r="D4285" s="322" t="s">
        <v>5822</v>
      </c>
      <c r="E4285" s="413">
        <v>25500</v>
      </c>
      <c r="F4285" s="348" t="s">
        <v>6326</v>
      </c>
      <c r="G4285" s="322" t="s">
        <v>5954</v>
      </c>
      <c r="H4285" s="348" t="s">
        <v>6218</v>
      </c>
      <c r="I4285" s="348" t="s">
        <v>6218</v>
      </c>
      <c r="J4285" s="322"/>
    </row>
    <row r="4286" spans="1:10" s="333" customFormat="1" ht="60" x14ac:dyDescent="0.25">
      <c r="A4286" s="350" t="s">
        <v>6325</v>
      </c>
      <c r="B4286" s="440" t="s">
        <v>1725</v>
      </c>
      <c r="C4286" s="440" t="s">
        <v>1725</v>
      </c>
      <c r="D4286" s="322" t="s">
        <v>5822</v>
      </c>
      <c r="E4286" s="413">
        <v>27000</v>
      </c>
      <c r="F4286" s="348" t="s">
        <v>6324</v>
      </c>
      <c r="G4286" s="322" t="s">
        <v>5954</v>
      </c>
      <c r="H4286" s="348" t="s">
        <v>6218</v>
      </c>
      <c r="I4286" s="348" t="s">
        <v>6218</v>
      </c>
      <c r="J4286" s="322"/>
    </row>
    <row r="4287" spans="1:10" s="333" customFormat="1" ht="24" x14ac:dyDescent="0.25">
      <c r="A4287" s="350" t="s">
        <v>6323</v>
      </c>
      <c r="B4287" s="440" t="s">
        <v>1725</v>
      </c>
      <c r="C4287" s="440" t="s">
        <v>1725</v>
      </c>
      <c r="D4287" s="322" t="s">
        <v>5822</v>
      </c>
      <c r="E4287" s="413">
        <v>24000</v>
      </c>
      <c r="F4287" s="348" t="s">
        <v>6322</v>
      </c>
      <c r="G4287" s="322" t="s">
        <v>5954</v>
      </c>
      <c r="H4287" s="348" t="s">
        <v>6218</v>
      </c>
      <c r="I4287" s="348" t="s">
        <v>6218</v>
      </c>
      <c r="J4287" s="322"/>
    </row>
    <row r="4288" spans="1:10" s="333" customFormat="1" ht="60" x14ac:dyDescent="0.25">
      <c r="A4288" s="350" t="s">
        <v>6321</v>
      </c>
      <c r="B4288" s="440" t="s">
        <v>1725</v>
      </c>
      <c r="C4288" s="440" t="s">
        <v>1725</v>
      </c>
      <c r="D4288" s="322" t="s">
        <v>5822</v>
      </c>
      <c r="E4288" s="413">
        <v>18000</v>
      </c>
      <c r="F4288" s="348" t="s">
        <v>6320</v>
      </c>
      <c r="G4288" s="322" t="s">
        <v>5954</v>
      </c>
      <c r="H4288" s="348" t="s">
        <v>6218</v>
      </c>
      <c r="I4288" s="348" t="s">
        <v>6218</v>
      </c>
      <c r="J4288" s="322"/>
    </row>
    <row r="4289" spans="1:10" s="333" customFormat="1" ht="24" x14ac:dyDescent="0.25">
      <c r="A4289" s="350" t="s">
        <v>6319</v>
      </c>
      <c r="B4289" s="440" t="s">
        <v>1725</v>
      </c>
      <c r="C4289" s="440" t="s">
        <v>1725</v>
      </c>
      <c r="D4289" s="322" t="s">
        <v>5822</v>
      </c>
      <c r="E4289" s="413">
        <v>18000</v>
      </c>
      <c r="F4289" s="348" t="s">
        <v>6318</v>
      </c>
      <c r="G4289" s="322" t="s">
        <v>5954</v>
      </c>
      <c r="H4289" s="348" t="s">
        <v>6218</v>
      </c>
      <c r="I4289" s="348" t="s">
        <v>6218</v>
      </c>
      <c r="J4289" s="322"/>
    </row>
    <row r="4290" spans="1:10" s="333" customFormat="1" ht="60" x14ac:dyDescent="0.25">
      <c r="A4290" s="350" t="s">
        <v>6317</v>
      </c>
      <c r="B4290" s="440" t="s">
        <v>1725</v>
      </c>
      <c r="C4290" s="440" t="s">
        <v>1725</v>
      </c>
      <c r="D4290" s="322" t="s">
        <v>5822</v>
      </c>
      <c r="E4290" s="413">
        <v>18000</v>
      </c>
      <c r="F4290" s="348" t="s">
        <v>6316</v>
      </c>
      <c r="G4290" s="322" t="s">
        <v>5954</v>
      </c>
      <c r="H4290" s="348" t="s">
        <v>6218</v>
      </c>
      <c r="I4290" s="348" t="s">
        <v>6218</v>
      </c>
      <c r="J4290" s="322"/>
    </row>
    <row r="4291" spans="1:10" s="333" customFormat="1" ht="24" x14ac:dyDescent="0.25">
      <c r="A4291" s="350" t="s">
        <v>6315</v>
      </c>
      <c r="B4291" s="440" t="s">
        <v>1725</v>
      </c>
      <c r="C4291" s="440" t="s">
        <v>1725</v>
      </c>
      <c r="D4291" s="322" t="s">
        <v>5822</v>
      </c>
      <c r="E4291" s="413">
        <v>25500</v>
      </c>
      <c r="F4291" s="348" t="s">
        <v>6314</v>
      </c>
      <c r="G4291" s="322" t="s">
        <v>5954</v>
      </c>
      <c r="H4291" s="348" t="s">
        <v>6218</v>
      </c>
      <c r="I4291" s="348" t="s">
        <v>6218</v>
      </c>
      <c r="J4291" s="322"/>
    </row>
    <row r="4292" spans="1:10" s="333" customFormat="1" ht="24" x14ac:dyDescent="0.25">
      <c r="A4292" s="350" t="s">
        <v>6313</v>
      </c>
      <c r="B4292" s="440" t="s">
        <v>1725</v>
      </c>
      <c r="C4292" s="440" t="s">
        <v>1725</v>
      </c>
      <c r="D4292" s="322" t="s">
        <v>5822</v>
      </c>
      <c r="E4292" s="413">
        <v>18000</v>
      </c>
      <c r="F4292" s="348" t="s">
        <v>6312</v>
      </c>
      <c r="G4292" s="322" t="s">
        <v>5954</v>
      </c>
      <c r="H4292" s="348" t="s">
        <v>6218</v>
      </c>
      <c r="I4292" s="348" t="s">
        <v>6218</v>
      </c>
      <c r="J4292" s="322"/>
    </row>
    <row r="4293" spans="1:10" s="333" customFormat="1" ht="24" x14ac:dyDescent="0.25">
      <c r="A4293" s="350" t="s">
        <v>6311</v>
      </c>
      <c r="B4293" s="440" t="s">
        <v>1725</v>
      </c>
      <c r="C4293" s="440" t="s">
        <v>1725</v>
      </c>
      <c r="D4293" s="322" t="s">
        <v>5822</v>
      </c>
      <c r="E4293" s="413">
        <v>18000</v>
      </c>
      <c r="F4293" s="348" t="s">
        <v>6310</v>
      </c>
      <c r="G4293" s="322" t="s">
        <v>5954</v>
      </c>
      <c r="H4293" s="348" t="s">
        <v>6218</v>
      </c>
      <c r="I4293" s="348" t="s">
        <v>6218</v>
      </c>
      <c r="J4293" s="322"/>
    </row>
    <row r="4294" spans="1:10" s="333" customFormat="1" ht="24" x14ac:dyDescent="0.25">
      <c r="A4294" s="350" t="s">
        <v>6309</v>
      </c>
      <c r="B4294" s="440" t="s">
        <v>1725</v>
      </c>
      <c r="C4294" s="440" t="s">
        <v>1725</v>
      </c>
      <c r="D4294" s="322" t="s">
        <v>5822</v>
      </c>
      <c r="E4294" s="413">
        <v>25500</v>
      </c>
      <c r="F4294" s="348" t="s">
        <v>6308</v>
      </c>
      <c r="G4294" s="322" t="s">
        <v>5954</v>
      </c>
      <c r="H4294" s="348" t="s">
        <v>6218</v>
      </c>
      <c r="I4294" s="348" t="s">
        <v>6218</v>
      </c>
      <c r="J4294" s="322"/>
    </row>
    <row r="4295" spans="1:10" s="333" customFormat="1" ht="24" x14ac:dyDescent="0.25">
      <c r="A4295" s="350" t="s">
        <v>6307</v>
      </c>
      <c r="B4295" s="440" t="s">
        <v>1725</v>
      </c>
      <c r="C4295" s="440" t="s">
        <v>1725</v>
      </c>
      <c r="D4295" s="322" t="s">
        <v>5822</v>
      </c>
      <c r="E4295" s="413">
        <v>18000</v>
      </c>
      <c r="F4295" s="348" t="s">
        <v>6306</v>
      </c>
      <c r="G4295" s="322" t="s">
        <v>5954</v>
      </c>
      <c r="H4295" s="348" t="s">
        <v>6218</v>
      </c>
      <c r="I4295" s="348" t="s">
        <v>6218</v>
      </c>
      <c r="J4295" s="322"/>
    </row>
    <row r="4296" spans="1:10" s="333" customFormat="1" ht="24" x14ac:dyDescent="0.25">
      <c r="A4296" s="350" t="s">
        <v>6305</v>
      </c>
      <c r="B4296" s="440" t="s">
        <v>1725</v>
      </c>
      <c r="C4296" s="440" t="s">
        <v>1725</v>
      </c>
      <c r="D4296" s="322" t="s">
        <v>5822</v>
      </c>
      <c r="E4296" s="413">
        <v>25500</v>
      </c>
      <c r="F4296" s="348" t="s">
        <v>6304</v>
      </c>
      <c r="G4296" s="322" t="s">
        <v>5954</v>
      </c>
      <c r="H4296" s="348" t="s">
        <v>6218</v>
      </c>
      <c r="I4296" s="348" t="s">
        <v>6218</v>
      </c>
      <c r="J4296" s="322"/>
    </row>
    <row r="4297" spans="1:10" s="333" customFormat="1" ht="24" x14ac:dyDescent="0.25">
      <c r="A4297" s="350" t="s">
        <v>6303</v>
      </c>
      <c r="B4297" s="440" t="s">
        <v>1725</v>
      </c>
      <c r="C4297" s="440" t="s">
        <v>1725</v>
      </c>
      <c r="D4297" s="322" t="s">
        <v>5822</v>
      </c>
      <c r="E4297" s="413">
        <v>18000</v>
      </c>
      <c r="F4297" s="348" t="s">
        <v>6302</v>
      </c>
      <c r="G4297" s="322" t="s">
        <v>5954</v>
      </c>
      <c r="H4297" s="348" t="s">
        <v>6218</v>
      </c>
      <c r="I4297" s="348" t="s">
        <v>6218</v>
      </c>
      <c r="J4297" s="322"/>
    </row>
    <row r="4298" spans="1:10" s="333" customFormat="1" ht="24" x14ac:dyDescent="0.25">
      <c r="A4298" s="350" t="s">
        <v>6301</v>
      </c>
      <c r="B4298" s="440" t="s">
        <v>1725</v>
      </c>
      <c r="C4298" s="440" t="s">
        <v>1725</v>
      </c>
      <c r="D4298" s="322" t="s">
        <v>5822</v>
      </c>
      <c r="E4298" s="413">
        <v>25500</v>
      </c>
      <c r="F4298" s="348" t="s">
        <v>6300</v>
      </c>
      <c r="G4298" s="322" t="s">
        <v>5954</v>
      </c>
      <c r="H4298" s="348" t="s">
        <v>6218</v>
      </c>
      <c r="I4298" s="348" t="s">
        <v>6218</v>
      </c>
      <c r="J4298" s="322"/>
    </row>
    <row r="4299" spans="1:10" s="333" customFormat="1" ht="24" x14ac:dyDescent="0.25">
      <c r="A4299" s="350" t="s">
        <v>6299</v>
      </c>
      <c r="B4299" s="440" t="s">
        <v>1725</v>
      </c>
      <c r="C4299" s="440" t="s">
        <v>1725</v>
      </c>
      <c r="D4299" s="322" t="s">
        <v>5822</v>
      </c>
      <c r="E4299" s="413">
        <v>25500</v>
      </c>
      <c r="F4299" s="348" t="s">
        <v>6298</v>
      </c>
      <c r="G4299" s="322" t="s">
        <v>5954</v>
      </c>
      <c r="H4299" s="348" t="s">
        <v>6218</v>
      </c>
      <c r="I4299" s="348" t="s">
        <v>6218</v>
      </c>
      <c r="J4299" s="322"/>
    </row>
    <row r="4300" spans="1:10" s="333" customFormat="1" ht="24" x14ac:dyDescent="0.25">
      <c r="A4300" s="350" t="s">
        <v>6297</v>
      </c>
      <c r="B4300" s="440" t="s">
        <v>1725</v>
      </c>
      <c r="C4300" s="440" t="s">
        <v>1725</v>
      </c>
      <c r="D4300" s="322" t="s">
        <v>5822</v>
      </c>
      <c r="E4300" s="413">
        <v>25500</v>
      </c>
      <c r="F4300" s="348" t="s">
        <v>6296</v>
      </c>
      <c r="G4300" s="322" t="s">
        <v>5954</v>
      </c>
      <c r="H4300" s="348" t="s">
        <v>6218</v>
      </c>
      <c r="I4300" s="348" t="s">
        <v>6218</v>
      </c>
      <c r="J4300" s="322"/>
    </row>
    <row r="4301" spans="1:10" s="333" customFormat="1" ht="24" x14ac:dyDescent="0.25">
      <c r="A4301" s="350" t="s">
        <v>6295</v>
      </c>
      <c r="B4301" s="440" t="s">
        <v>1725</v>
      </c>
      <c r="C4301" s="440" t="s">
        <v>1725</v>
      </c>
      <c r="D4301" s="322" t="s">
        <v>5822</v>
      </c>
      <c r="E4301" s="413">
        <v>25500</v>
      </c>
      <c r="F4301" s="348" t="s">
        <v>6294</v>
      </c>
      <c r="G4301" s="322" t="s">
        <v>5954</v>
      </c>
      <c r="H4301" s="348" t="s">
        <v>6218</v>
      </c>
      <c r="I4301" s="348" t="s">
        <v>6218</v>
      </c>
      <c r="J4301" s="322"/>
    </row>
    <row r="4302" spans="1:10" s="333" customFormat="1" ht="24" x14ac:dyDescent="0.25">
      <c r="A4302" s="350" t="s">
        <v>6293</v>
      </c>
      <c r="B4302" s="440" t="s">
        <v>1725</v>
      </c>
      <c r="C4302" s="440" t="s">
        <v>1725</v>
      </c>
      <c r="D4302" s="322" t="s">
        <v>5822</v>
      </c>
      <c r="E4302" s="413">
        <v>25500</v>
      </c>
      <c r="F4302" s="348" t="s">
        <v>6292</v>
      </c>
      <c r="G4302" s="322" t="s">
        <v>5954</v>
      </c>
      <c r="H4302" s="348" t="s">
        <v>6218</v>
      </c>
      <c r="I4302" s="348" t="s">
        <v>6218</v>
      </c>
      <c r="J4302" s="322"/>
    </row>
    <row r="4303" spans="1:10" s="333" customFormat="1" ht="24" x14ac:dyDescent="0.25">
      <c r="A4303" s="350" t="s">
        <v>6291</v>
      </c>
      <c r="B4303" s="440" t="s">
        <v>1725</v>
      </c>
      <c r="C4303" s="440" t="s">
        <v>1725</v>
      </c>
      <c r="D4303" s="322" t="s">
        <v>5822</v>
      </c>
      <c r="E4303" s="413">
        <v>25500</v>
      </c>
      <c r="F4303" s="348" t="s">
        <v>6290</v>
      </c>
      <c r="G4303" s="322" t="s">
        <v>5954</v>
      </c>
      <c r="H4303" s="348" t="s">
        <v>6218</v>
      </c>
      <c r="I4303" s="348" t="s">
        <v>6218</v>
      </c>
      <c r="J4303" s="322"/>
    </row>
    <row r="4304" spans="1:10" s="333" customFormat="1" ht="24" x14ac:dyDescent="0.25">
      <c r="A4304" s="350" t="s">
        <v>6289</v>
      </c>
      <c r="B4304" s="440" t="s">
        <v>1725</v>
      </c>
      <c r="C4304" s="440" t="s">
        <v>1725</v>
      </c>
      <c r="D4304" s="322" t="s">
        <v>5822</v>
      </c>
      <c r="E4304" s="413">
        <v>25500</v>
      </c>
      <c r="F4304" s="348" t="s">
        <v>6288</v>
      </c>
      <c r="G4304" s="322" t="s">
        <v>5954</v>
      </c>
      <c r="H4304" s="348" t="s">
        <v>6218</v>
      </c>
      <c r="I4304" s="348" t="s">
        <v>6218</v>
      </c>
      <c r="J4304" s="322"/>
    </row>
    <row r="4305" spans="1:10" s="333" customFormat="1" ht="24" x14ac:dyDescent="0.25">
      <c r="A4305" s="350" t="s">
        <v>6287</v>
      </c>
      <c r="B4305" s="440" t="s">
        <v>1725</v>
      </c>
      <c r="C4305" s="440" t="s">
        <v>1725</v>
      </c>
      <c r="D4305" s="322" t="s">
        <v>5822</v>
      </c>
      <c r="E4305" s="413">
        <v>25500</v>
      </c>
      <c r="F4305" s="348" t="s">
        <v>6286</v>
      </c>
      <c r="G4305" s="322" t="s">
        <v>5954</v>
      </c>
      <c r="H4305" s="348" t="s">
        <v>6218</v>
      </c>
      <c r="I4305" s="348" t="s">
        <v>6218</v>
      </c>
      <c r="J4305" s="322"/>
    </row>
    <row r="4306" spans="1:10" s="333" customFormat="1" ht="24" x14ac:dyDescent="0.25">
      <c r="A4306" s="350" t="s">
        <v>6285</v>
      </c>
      <c r="B4306" s="440" t="s">
        <v>1725</v>
      </c>
      <c r="C4306" s="440" t="s">
        <v>1725</v>
      </c>
      <c r="D4306" s="322" t="s">
        <v>5822</v>
      </c>
      <c r="E4306" s="413">
        <v>25500</v>
      </c>
      <c r="F4306" s="348" t="s">
        <v>6284</v>
      </c>
      <c r="G4306" s="322" t="s">
        <v>5954</v>
      </c>
      <c r="H4306" s="348" t="s">
        <v>6218</v>
      </c>
      <c r="I4306" s="348" t="s">
        <v>6218</v>
      </c>
      <c r="J4306" s="322"/>
    </row>
    <row r="4307" spans="1:10" s="333" customFormat="1" ht="24" x14ac:dyDescent="0.25">
      <c r="A4307" s="350" t="s">
        <v>6283</v>
      </c>
      <c r="B4307" s="440" t="s">
        <v>1725</v>
      </c>
      <c r="C4307" s="440" t="s">
        <v>1725</v>
      </c>
      <c r="D4307" s="322" t="s">
        <v>5822</v>
      </c>
      <c r="E4307" s="413">
        <v>25500</v>
      </c>
      <c r="F4307" s="348" t="s">
        <v>6282</v>
      </c>
      <c r="G4307" s="322" t="s">
        <v>5954</v>
      </c>
      <c r="H4307" s="348" t="s">
        <v>6218</v>
      </c>
      <c r="I4307" s="348" t="s">
        <v>6218</v>
      </c>
      <c r="J4307" s="322"/>
    </row>
    <row r="4308" spans="1:10" s="333" customFormat="1" ht="24" x14ac:dyDescent="0.25">
      <c r="A4308" s="350" t="s">
        <v>6281</v>
      </c>
      <c r="B4308" s="440" t="s">
        <v>1725</v>
      </c>
      <c r="C4308" s="440" t="s">
        <v>1725</v>
      </c>
      <c r="D4308" s="322" t="s">
        <v>5822</v>
      </c>
      <c r="E4308" s="413">
        <v>25500</v>
      </c>
      <c r="F4308" s="348" t="s">
        <v>6280</v>
      </c>
      <c r="G4308" s="322" t="s">
        <v>5954</v>
      </c>
      <c r="H4308" s="348" t="s">
        <v>6218</v>
      </c>
      <c r="I4308" s="348" t="s">
        <v>6218</v>
      </c>
      <c r="J4308" s="322"/>
    </row>
    <row r="4309" spans="1:10" s="333" customFormat="1" ht="24" x14ac:dyDescent="0.25">
      <c r="A4309" s="350" t="s">
        <v>5900</v>
      </c>
      <c r="B4309" s="440" t="s">
        <v>1725</v>
      </c>
      <c r="C4309" s="440" t="s">
        <v>1725</v>
      </c>
      <c r="D4309" s="322" t="s">
        <v>5822</v>
      </c>
      <c r="E4309" s="413">
        <v>25500</v>
      </c>
      <c r="F4309" s="348" t="s">
        <v>6279</v>
      </c>
      <c r="G4309" s="322" t="s">
        <v>5954</v>
      </c>
      <c r="H4309" s="348" t="s">
        <v>6218</v>
      </c>
      <c r="I4309" s="348" t="s">
        <v>6218</v>
      </c>
      <c r="J4309" s="322"/>
    </row>
    <row r="4310" spans="1:10" s="333" customFormat="1" ht="24" x14ac:dyDescent="0.25">
      <c r="A4310" s="350" t="s">
        <v>6278</v>
      </c>
      <c r="B4310" s="440" t="s">
        <v>1725</v>
      </c>
      <c r="C4310" s="440" t="s">
        <v>1725</v>
      </c>
      <c r="D4310" s="322" t="s">
        <v>5822</v>
      </c>
      <c r="E4310" s="413">
        <v>25500</v>
      </c>
      <c r="F4310" s="348" t="s">
        <v>6277</v>
      </c>
      <c r="G4310" s="322" t="s">
        <v>5954</v>
      </c>
      <c r="H4310" s="348" t="s">
        <v>6218</v>
      </c>
      <c r="I4310" s="348" t="s">
        <v>6218</v>
      </c>
      <c r="J4310" s="322"/>
    </row>
    <row r="4311" spans="1:10" s="333" customFormat="1" ht="24" x14ac:dyDescent="0.25">
      <c r="A4311" s="350" t="s">
        <v>6276</v>
      </c>
      <c r="B4311" s="440" t="s">
        <v>1725</v>
      </c>
      <c r="C4311" s="440" t="s">
        <v>1725</v>
      </c>
      <c r="D4311" s="322" t="s">
        <v>5822</v>
      </c>
      <c r="E4311" s="413">
        <v>25500</v>
      </c>
      <c r="F4311" s="348" t="s">
        <v>6275</v>
      </c>
      <c r="G4311" s="322" t="s">
        <v>5954</v>
      </c>
      <c r="H4311" s="348" t="s">
        <v>6218</v>
      </c>
      <c r="I4311" s="348" t="s">
        <v>6218</v>
      </c>
      <c r="J4311" s="322"/>
    </row>
    <row r="4312" spans="1:10" s="333" customFormat="1" ht="24" x14ac:dyDescent="0.25">
      <c r="A4312" s="350" t="s">
        <v>6274</v>
      </c>
      <c r="B4312" s="440" t="s">
        <v>1725</v>
      </c>
      <c r="C4312" s="440" t="s">
        <v>1725</v>
      </c>
      <c r="D4312" s="322" t="s">
        <v>5822</v>
      </c>
      <c r="E4312" s="413">
        <v>25500</v>
      </c>
      <c r="F4312" s="348" t="s">
        <v>6273</v>
      </c>
      <c r="G4312" s="322" t="s">
        <v>5954</v>
      </c>
      <c r="H4312" s="348" t="s">
        <v>6218</v>
      </c>
      <c r="I4312" s="348" t="s">
        <v>6218</v>
      </c>
      <c r="J4312" s="322"/>
    </row>
    <row r="4313" spans="1:10" s="333" customFormat="1" ht="24" x14ac:dyDescent="0.25">
      <c r="A4313" s="350" t="s">
        <v>6272</v>
      </c>
      <c r="B4313" s="440" t="s">
        <v>1725</v>
      </c>
      <c r="C4313" s="440" t="s">
        <v>1725</v>
      </c>
      <c r="D4313" s="322" t="s">
        <v>5822</v>
      </c>
      <c r="E4313" s="413">
        <v>24000</v>
      </c>
      <c r="F4313" s="348" t="s">
        <v>6271</v>
      </c>
      <c r="G4313" s="322" t="s">
        <v>5954</v>
      </c>
      <c r="H4313" s="348" t="s">
        <v>6218</v>
      </c>
      <c r="I4313" s="348" t="s">
        <v>6218</v>
      </c>
      <c r="J4313" s="322"/>
    </row>
    <row r="4314" spans="1:10" s="333" customFormat="1" ht="24" x14ac:dyDescent="0.25">
      <c r="A4314" s="350" t="s">
        <v>6270</v>
      </c>
      <c r="B4314" s="440" t="s">
        <v>1725</v>
      </c>
      <c r="C4314" s="440" t="s">
        <v>1725</v>
      </c>
      <c r="D4314" s="322" t="s">
        <v>5822</v>
      </c>
      <c r="E4314" s="413">
        <v>18000</v>
      </c>
      <c r="F4314" s="348" t="s">
        <v>6269</v>
      </c>
      <c r="G4314" s="322" t="s">
        <v>5954</v>
      </c>
      <c r="H4314" s="348" t="s">
        <v>6218</v>
      </c>
      <c r="I4314" s="348" t="s">
        <v>6218</v>
      </c>
      <c r="J4314" s="322"/>
    </row>
    <row r="4315" spans="1:10" s="333" customFormat="1" ht="24" x14ac:dyDescent="0.25">
      <c r="A4315" s="350" t="s">
        <v>6268</v>
      </c>
      <c r="B4315" s="440" t="s">
        <v>1725</v>
      </c>
      <c r="C4315" s="440" t="s">
        <v>1725</v>
      </c>
      <c r="D4315" s="322" t="s">
        <v>5822</v>
      </c>
      <c r="E4315" s="413">
        <v>18000</v>
      </c>
      <c r="F4315" s="348" t="s">
        <v>6267</v>
      </c>
      <c r="G4315" s="322" t="s">
        <v>5954</v>
      </c>
      <c r="H4315" s="348" t="s">
        <v>6218</v>
      </c>
      <c r="I4315" s="348" t="s">
        <v>6218</v>
      </c>
      <c r="J4315" s="322"/>
    </row>
    <row r="4316" spans="1:10" s="333" customFormat="1" ht="24" x14ac:dyDescent="0.25">
      <c r="A4316" s="350" t="s">
        <v>6266</v>
      </c>
      <c r="B4316" s="440" t="s">
        <v>1725</v>
      </c>
      <c r="C4316" s="440" t="s">
        <v>1725</v>
      </c>
      <c r="D4316" s="322" t="s">
        <v>5822</v>
      </c>
      <c r="E4316" s="413">
        <v>18000</v>
      </c>
      <c r="F4316" s="348" t="s">
        <v>6265</v>
      </c>
      <c r="G4316" s="322" t="s">
        <v>5954</v>
      </c>
      <c r="H4316" s="348" t="s">
        <v>6218</v>
      </c>
      <c r="I4316" s="348" t="s">
        <v>6218</v>
      </c>
      <c r="J4316" s="322"/>
    </row>
    <row r="4317" spans="1:10" s="333" customFormat="1" ht="24" x14ac:dyDescent="0.25">
      <c r="A4317" s="350" t="s">
        <v>6264</v>
      </c>
      <c r="B4317" s="440" t="s">
        <v>1725</v>
      </c>
      <c r="C4317" s="440" t="s">
        <v>1725</v>
      </c>
      <c r="D4317" s="322" t="s">
        <v>5822</v>
      </c>
      <c r="E4317" s="413">
        <v>18000</v>
      </c>
      <c r="F4317" s="348" t="s">
        <v>6263</v>
      </c>
      <c r="G4317" s="322" t="s">
        <v>5954</v>
      </c>
      <c r="H4317" s="348" t="s">
        <v>6218</v>
      </c>
      <c r="I4317" s="348" t="s">
        <v>6218</v>
      </c>
      <c r="J4317" s="322"/>
    </row>
    <row r="4318" spans="1:10" s="333" customFormat="1" ht="24" x14ac:dyDescent="0.25">
      <c r="A4318" s="350" t="s">
        <v>6262</v>
      </c>
      <c r="B4318" s="440" t="s">
        <v>1725</v>
      </c>
      <c r="C4318" s="440" t="s">
        <v>1725</v>
      </c>
      <c r="D4318" s="322" t="s">
        <v>5822</v>
      </c>
      <c r="E4318" s="413">
        <v>18000</v>
      </c>
      <c r="F4318" s="348" t="s">
        <v>6261</v>
      </c>
      <c r="G4318" s="322" t="s">
        <v>5954</v>
      </c>
      <c r="H4318" s="348" t="s">
        <v>6218</v>
      </c>
      <c r="I4318" s="348" t="s">
        <v>6218</v>
      </c>
      <c r="J4318" s="322"/>
    </row>
    <row r="4319" spans="1:10" s="333" customFormat="1" ht="24" x14ac:dyDescent="0.25">
      <c r="A4319" s="350" t="s">
        <v>6260</v>
      </c>
      <c r="B4319" s="440" t="s">
        <v>1725</v>
      </c>
      <c r="C4319" s="440" t="s">
        <v>1725</v>
      </c>
      <c r="D4319" s="322" t="s">
        <v>5822</v>
      </c>
      <c r="E4319" s="413">
        <v>18000</v>
      </c>
      <c r="F4319" s="348" t="s">
        <v>6259</v>
      </c>
      <c r="G4319" s="322" t="s">
        <v>5954</v>
      </c>
      <c r="H4319" s="348" t="s">
        <v>6218</v>
      </c>
      <c r="I4319" s="348" t="s">
        <v>6218</v>
      </c>
      <c r="J4319" s="322"/>
    </row>
    <row r="4320" spans="1:10" s="333" customFormat="1" ht="24" x14ac:dyDescent="0.25">
      <c r="A4320" s="350" t="s">
        <v>6258</v>
      </c>
      <c r="B4320" s="440" t="s">
        <v>1725</v>
      </c>
      <c r="C4320" s="440" t="s">
        <v>1725</v>
      </c>
      <c r="D4320" s="322" t="s">
        <v>5822</v>
      </c>
      <c r="E4320" s="413">
        <v>18000</v>
      </c>
      <c r="F4320" s="348" t="s">
        <v>6257</v>
      </c>
      <c r="G4320" s="322" t="s">
        <v>5954</v>
      </c>
      <c r="H4320" s="348" t="s">
        <v>6218</v>
      </c>
      <c r="I4320" s="348" t="s">
        <v>6218</v>
      </c>
      <c r="J4320" s="322"/>
    </row>
    <row r="4321" spans="1:10" s="333" customFormat="1" ht="24" x14ac:dyDescent="0.25">
      <c r="A4321" s="350" t="s">
        <v>6256</v>
      </c>
      <c r="B4321" s="440" t="s">
        <v>1725</v>
      </c>
      <c r="C4321" s="440" t="s">
        <v>1725</v>
      </c>
      <c r="D4321" s="322" t="s">
        <v>5822</v>
      </c>
      <c r="E4321" s="413">
        <v>25500</v>
      </c>
      <c r="F4321" s="348" t="s">
        <v>6255</v>
      </c>
      <c r="G4321" s="322" t="s">
        <v>5954</v>
      </c>
      <c r="H4321" s="348" t="s">
        <v>6218</v>
      </c>
      <c r="I4321" s="348" t="s">
        <v>6218</v>
      </c>
      <c r="J4321" s="322"/>
    </row>
    <row r="4322" spans="1:10" s="333" customFormat="1" ht="24" x14ac:dyDescent="0.25">
      <c r="A4322" s="350" t="s">
        <v>6254</v>
      </c>
      <c r="B4322" s="440" t="s">
        <v>1725</v>
      </c>
      <c r="C4322" s="440" t="s">
        <v>1725</v>
      </c>
      <c r="D4322" s="322" t="s">
        <v>5822</v>
      </c>
      <c r="E4322" s="413">
        <v>25500</v>
      </c>
      <c r="F4322" s="348" t="s">
        <v>6253</v>
      </c>
      <c r="G4322" s="322" t="s">
        <v>5954</v>
      </c>
      <c r="H4322" s="348" t="s">
        <v>6218</v>
      </c>
      <c r="I4322" s="348" t="s">
        <v>6218</v>
      </c>
      <c r="J4322" s="322"/>
    </row>
    <row r="4323" spans="1:10" s="333" customFormat="1" ht="24" x14ac:dyDescent="0.25">
      <c r="A4323" s="350" t="s">
        <v>6252</v>
      </c>
      <c r="B4323" s="440" t="s">
        <v>1725</v>
      </c>
      <c r="C4323" s="440" t="s">
        <v>1725</v>
      </c>
      <c r="D4323" s="322" t="s">
        <v>5822</v>
      </c>
      <c r="E4323" s="413">
        <v>24000</v>
      </c>
      <c r="F4323" s="348" t="s">
        <v>6251</v>
      </c>
      <c r="G4323" s="322" t="s">
        <v>5954</v>
      </c>
      <c r="H4323" s="348" t="s">
        <v>6218</v>
      </c>
      <c r="I4323" s="348" t="s">
        <v>6218</v>
      </c>
      <c r="J4323" s="322"/>
    </row>
    <row r="4324" spans="1:10" s="333" customFormat="1" ht="24" x14ac:dyDescent="0.25">
      <c r="A4324" s="350" t="s">
        <v>6250</v>
      </c>
      <c r="B4324" s="440" t="s">
        <v>1725</v>
      </c>
      <c r="C4324" s="440" t="s">
        <v>1725</v>
      </c>
      <c r="D4324" s="322" t="s">
        <v>5822</v>
      </c>
      <c r="E4324" s="413">
        <v>18000</v>
      </c>
      <c r="F4324" s="348" t="s">
        <v>6249</v>
      </c>
      <c r="G4324" s="322" t="s">
        <v>5954</v>
      </c>
      <c r="H4324" s="348" t="s">
        <v>6218</v>
      </c>
      <c r="I4324" s="348" t="s">
        <v>6218</v>
      </c>
      <c r="J4324" s="322"/>
    </row>
    <row r="4325" spans="1:10" s="333" customFormat="1" ht="24" x14ac:dyDescent="0.25">
      <c r="A4325" s="350" t="s">
        <v>6248</v>
      </c>
      <c r="B4325" s="440" t="s">
        <v>1725</v>
      </c>
      <c r="C4325" s="440" t="s">
        <v>1725</v>
      </c>
      <c r="D4325" s="322" t="s">
        <v>5822</v>
      </c>
      <c r="E4325" s="413">
        <v>18000</v>
      </c>
      <c r="F4325" s="348" t="s">
        <v>6247</v>
      </c>
      <c r="G4325" s="322" t="s">
        <v>5954</v>
      </c>
      <c r="H4325" s="348" t="s">
        <v>6218</v>
      </c>
      <c r="I4325" s="348" t="s">
        <v>6218</v>
      </c>
      <c r="J4325" s="322"/>
    </row>
    <row r="4326" spans="1:10" s="333" customFormat="1" ht="60" x14ac:dyDescent="0.25">
      <c r="A4326" s="350" t="s">
        <v>6246</v>
      </c>
      <c r="B4326" s="440" t="s">
        <v>1725</v>
      </c>
      <c r="C4326" s="440" t="s">
        <v>1725</v>
      </c>
      <c r="D4326" s="322" t="s">
        <v>5822</v>
      </c>
      <c r="E4326" s="413">
        <v>18000</v>
      </c>
      <c r="F4326" s="348" t="s">
        <v>6245</v>
      </c>
      <c r="G4326" s="322" t="s">
        <v>5954</v>
      </c>
      <c r="H4326" s="348" t="s">
        <v>6218</v>
      </c>
      <c r="I4326" s="348" t="s">
        <v>6218</v>
      </c>
      <c r="J4326" s="322"/>
    </row>
    <row r="4327" spans="1:10" s="333" customFormat="1" ht="24" x14ac:dyDescent="0.25">
      <c r="A4327" s="350" t="s">
        <v>6244</v>
      </c>
      <c r="B4327" s="440" t="s">
        <v>1725</v>
      </c>
      <c r="C4327" s="440" t="s">
        <v>1725</v>
      </c>
      <c r="D4327" s="322" t="s">
        <v>5822</v>
      </c>
      <c r="E4327" s="413">
        <v>18000</v>
      </c>
      <c r="F4327" s="348" t="s">
        <v>6243</v>
      </c>
      <c r="G4327" s="322" t="s">
        <v>5954</v>
      </c>
      <c r="H4327" s="348" t="s">
        <v>6218</v>
      </c>
      <c r="I4327" s="348" t="s">
        <v>6218</v>
      </c>
      <c r="J4327" s="322"/>
    </row>
    <row r="4328" spans="1:10" s="333" customFormat="1" ht="24" x14ac:dyDescent="0.25">
      <c r="A4328" s="350" t="s">
        <v>6242</v>
      </c>
      <c r="B4328" s="440" t="s">
        <v>1725</v>
      </c>
      <c r="C4328" s="440" t="s">
        <v>1725</v>
      </c>
      <c r="D4328" s="322" t="s">
        <v>5822</v>
      </c>
      <c r="E4328" s="413">
        <v>18000</v>
      </c>
      <c r="F4328" s="348" t="s">
        <v>6241</v>
      </c>
      <c r="G4328" s="322" t="s">
        <v>5954</v>
      </c>
      <c r="H4328" s="348" t="s">
        <v>6218</v>
      </c>
      <c r="I4328" s="348" t="s">
        <v>6218</v>
      </c>
      <c r="J4328" s="322"/>
    </row>
    <row r="4329" spans="1:10" s="333" customFormat="1" ht="24" x14ac:dyDescent="0.25">
      <c r="A4329" s="350" t="s">
        <v>6240</v>
      </c>
      <c r="B4329" s="440" t="s">
        <v>1725</v>
      </c>
      <c r="C4329" s="440" t="s">
        <v>1725</v>
      </c>
      <c r="D4329" s="322" t="s">
        <v>5822</v>
      </c>
      <c r="E4329" s="413">
        <v>25500</v>
      </c>
      <c r="F4329" s="348" t="s">
        <v>6239</v>
      </c>
      <c r="G4329" s="322" t="s">
        <v>5954</v>
      </c>
      <c r="H4329" s="348" t="s">
        <v>6218</v>
      </c>
      <c r="I4329" s="348" t="s">
        <v>6218</v>
      </c>
      <c r="J4329" s="322"/>
    </row>
    <row r="4330" spans="1:10" s="333" customFormat="1" ht="24" x14ac:dyDescent="0.25">
      <c r="A4330" s="350" t="s">
        <v>6238</v>
      </c>
      <c r="B4330" s="440" t="s">
        <v>1725</v>
      </c>
      <c r="C4330" s="440" t="s">
        <v>1725</v>
      </c>
      <c r="D4330" s="322" t="s">
        <v>5822</v>
      </c>
      <c r="E4330" s="413">
        <v>18000</v>
      </c>
      <c r="F4330" s="348" t="s">
        <v>6237</v>
      </c>
      <c r="G4330" s="322" t="s">
        <v>5954</v>
      </c>
      <c r="H4330" s="348" t="s">
        <v>6218</v>
      </c>
      <c r="I4330" s="348" t="s">
        <v>6218</v>
      </c>
      <c r="J4330" s="322"/>
    </row>
    <row r="4331" spans="1:10" s="333" customFormat="1" ht="24" x14ac:dyDescent="0.25">
      <c r="A4331" s="350" t="s">
        <v>6236</v>
      </c>
      <c r="B4331" s="440" t="s">
        <v>1725</v>
      </c>
      <c r="C4331" s="440" t="s">
        <v>1725</v>
      </c>
      <c r="D4331" s="322" t="s">
        <v>5822</v>
      </c>
      <c r="E4331" s="413">
        <v>18000</v>
      </c>
      <c r="F4331" s="348" t="s">
        <v>6235</v>
      </c>
      <c r="G4331" s="322" t="s">
        <v>5954</v>
      </c>
      <c r="H4331" s="348" t="s">
        <v>6218</v>
      </c>
      <c r="I4331" s="348" t="s">
        <v>6218</v>
      </c>
      <c r="J4331" s="322"/>
    </row>
    <row r="4332" spans="1:10" s="333" customFormat="1" ht="24" x14ac:dyDescent="0.25">
      <c r="A4332" s="350" t="s">
        <v>6234</v>
      </c>
      <c r="B4332" s="440" t="s">
        <v>1725</v>
      </c>
      <c r="C4332" s="440" t="s">
        <v>1725</v>
      </c>
      <c r="D4332" s="322" t="s">
        <v>5822</v>
      </c>
      <c r="E4332" s="413">
        <v>18000</v>
      </c>
      <c r="F4332" s="348" t="s">
        <v>6233</v>
      </c>
      <c r="G4332" s="322" t="s">
        <v>5954</v>
      </c>
      <c r="H4332" s="348" t="s">
        <v>6218</v>
      </c>
      <c r="I4332" s="348" t="s">
        <v>6218</v>
      </c>
      <c r="J4332" s="322"/>
    </row>
    <row r="4333" spans="1:10" s="333" customFormat="1" ht="60" x14ac:dyDescent="0.25">
      <c r="A4333" s="350" t="s">
        <v>6232</v>
      </c>
      <c r="B4333" s="440" t="s">
        <v>1725</v>
      </c>
      <c r="C4333" s="440" t="s">
        <v>1725</v>
      </c>
      <c r="D4333" s="322" t="s">
        <v>5822</v>
      </c>
      <c r="E4333" s="413">
        <v>25500</v>
      </c>
      <c r="F4333" s="348" t="s">
        <v>6231</v>
      </c>
      <c r="G4333" s="322" t="s">
        <v>5954</v>
      </c>
      <c r="H4333" s="348" t="s">
        <v>6218</v>
      </c>
      <c r="I4333" s="348" t="s">
        <v>6218</v>
      </c>
      <c r="J4333" s="322"/>
    </row>
    <row r="4334" spans="1:10" s="333" customFormat="1" ht="24" x14ac:dyDescent="0.25">
      <c r="A4334" s="350" t="s">
        <v>6230</v>
      </c>
      <c r="B4334" s="440" t="s">
        <v>1725</v>
      </c>
      <c r="C4334" s="440" t="s">
        <v>1725</v>
      </c>
      <c r="D4334" s="322" t="s">
        <v>5822</v>
      </c>
      <c r="E4334" s="413">
        <v>21000</v>
      </c>
      <c r="F4334" s="348" t="s">
        <v>6229</v>
      </c>
      <c r="G4334" s="322" t="s">
        <v>5954</v>
      </c>
      <c r="H4334" s="348" t="s">
        <v>6218</v>
      </c>
      <c r="I4334" s="348" t="s">
        <v>6218</v>
      </c>
      <c r="J4334" s="322"/>
    </row>
    <row r="4335" spans="1:10" s="333" customFormat="1" ht="24" x14ac:dyDescent="0.25">
      <c r="A4335" s="350" t="s">
        <v>6228</v>
      </c>
      <c r="B4335" s="440" t="s">
        <v>1725</v>
      </c>
      <c r="C4335" s="440" t="s">
        <v>1725</v>
      </c>
      <c r="D4335" s="322" t="s">
        <v>5822</v>
      </c>
      <c r="E4335" s="413">
        <v>18000</v>
      </c>
      <c r="F4335" s="348" t="s">
        <v>6227</v>
      </c>
      <c r="G4335" s="322" t="s">
        <v>5954</v>
      </c>
      <c r="H4335" s="348" t="s">
        <v>6218</v>
      </c>
      <c r="I4335" s="348" t="s">
        <v>6218</v>
      </c>
      <c r="J4335" s="322"/>
    </row>
    <row r="4336" spans="1:10" s="333" customFormat="1" ht="24" x14ac:dyDescent="0.25">
      <c r="A4336" s="350" t="s">
        <v>6226</v>
      </c>
      <c r="B4336" s="440" t="s">
        <v>1725</v>
      </c>
      <c r="C4336" s="440" t="s">
        <v>1725</v>
      </c>
      <c r="D4336" s="322" t="s">
        <v>5822</v>
      </c>
      <c r="E4336" s="413">
        <v>18000</v>
      </c>
      <c r="F4336" s="348" t="s">
        <v>6225</v>
      </c>
      <c r="G4336" s="322" t="s">
        <v>5954</v>
      </c>
      <c r="H4336" s="348" t="s">
        <v>6218</v>
      </c>
      <c r="I4336" s="348" t="s">
        <v>6218</v>
      </c>
      <c r="J4336" s="322"/>
    </row>
    <row r="4337" spans="1:10" s="333" customFormat="1" ht="24" x14ac:dyDescent="0.25">
      <c r="A4337" s="350" t="s">
        <v>6224</v>
      </c>
      <c r="B4337" s="440" t="s">
        <v>1725</v>
      </c>
      <c r="C4337" s="440" t="s">
        <v>1725</v>
      </c>
      <c r="D4337" s="322" t="s">
        <v>5822</v>
      </c>
      <c r="E4337" s="413">
        <v>25500</v>
      </c>
      <c r="F4337" s="348" t="s">
        <v>6223</v>
      </c>
      <c r="G4337" s="322" t="s">
        <v>5954</v>
      </c>
      <c r="H4337" s="348" t="s">
        <v>6218</v>
      </c>
      <c r="I4337" s="348" t="s">
        <v>6218</v>
      </c>
      <c r="J4337" s="322"/>
    </row>
    <row r="4338" spans="1:10" s="333" customFormat="1" ht="24" x14ac:dyDescent="0.25">
      <c r="A4338" s="350" t="s">
        <v>6222</v>
      </c>
      <c r="B4338" s="440" t="s">
        <v>1725</v>
      </c>
      <c r="C4338" s="440" t="s">
        <v>1725</v>
      </c>
      <c r="D4338" s="322" t="s">
        <v>5822</v>
      </c>
      <c r="E4338" s="413">
        <v>25500</v>
      </c>
      <c r="F4338" s="348" t="s">
        <v>6221</v>
      </c>
      <c r="G4338" s="322" t="s">
        <v>5954</v>
      </c>
      <c r="H4338" s="348" t="s">
        <v>6218</v>
      </c>
      <c r="I4338" s="348" t="s">
        <v>6218</v>
      </c>
      <c r="J4338" s="322"/>
    </row>
    <row r="4339" spans="1:10" s="333" customFormat="1" ht="24" x14ac:dyDescent="0.25">
      <c r="A4339" s="350" t="s">
        <v>6220</v>
      </c>
      <c r="B4339" s="440" t="s">
        <v>1725</v>
      </c>
      <c r="C4339" s="440" t="s">
        <v>1725</v>
      </c>
      <c r="D4339" s="322" t="s">
        <v>5822</v>
      </c>
      <c r="E4339" s="413">
        <v>25500</v>
      </c>
      <c r="F4339" s="348" t="s">
        <v>6219</v>
      </c>
      <c r="G4339" s="322" t="s">
        <v>5954</v>
      </c>
      <c r="H4339" s="348" t="s">
        <v>6218</v>
      </c>
      <c r="I4339" s="348" t="s">
        <v>6218</v>
      </c>
      <c r="J4339" s="322"/>
    </row>
    <row r="4340" spans="1:10" s="333" customFormat="1" ht="24" x14ac:dyDescent="0.25">
      <c r="A4340" s="350" t="s">
        <v>6217</v>
      </c>
      <c r="B4340" s="440" t="s">
        <v>1725</v>
      </c>
      <c r="C4340" s="440" t="s">
        <v>1725</v>
      </c>
      <c r="D4340" s="322" t="s">
        <v>5822</v>
      </c>
      <c r="E4340" s="413">
        <v>18000</v>
      </c>
      <c r="F4340" s="348" t="s">
        <v>6216</v>
      </c>
      <c r="G4340" s="322" t="s">
        <v>5954</v>
      </c>
      <c r="H4340" s="348" t="s">
        <v>6201</v>
      </c>
      <c r="I4340" s="348" t="s">
        <v>6201</v>
      </c>
      <c r="J4340" s="322"/>
    </row>
    <row r="4341" spans="1:10" s="333" customFormat="1" ht="24" x14ac:dyDescent="0.25">
      <c r="A4341" s="350" t="s">
        <v>6215</v>
      </c>
      <c r="B4341" s="440" t="s">
        <v>1725</v>
      </c>
      <c r="C4341" s="440" t="s">
        <v>1725</v>
      </c>
      <c r="D4341" s="322" t="s">
        <v>5822</v>
      </c>
      <c r="E4341" s="413">
        <v>18000</v>
      </c>
      <c r="F4341" s="348" t="s">
        <v>6214</v>
      </c>
      <c r="G4341" s="322" t="s">
        <v>5954</v>
      </c>
      <c r="H4341" s="348" t="s">
        <v>6201</v>
      </c>
      <c r="I4341" s="348" t="s">
        <v>6201</v>
      </c>
      <c r="J4341" s="322"/>
    </row>
    <row r="4342" spans="1:10" s="333" customFormat="1" ht="24" x14ac:dyDescent="0.25">
      <c r="A4342" s="350" t="s">
        <v>6213</v>
      </c>
      <c r="B4342" s="440" t="s">
        <v>1725</v>
      </c>
      <c r="C4342" s="440" t="s">
        <v>1725</v>
      </c>
      <c r="D4342" s="322" t="s">
        <v>5822</v>
      </c>
      <c r="E4342" s="413">
        <v>25500</v>
      </c>
      <c r="F4342" s="348" t="s">
        <v>6212</v>
      </c>
      <c r="G4342" s="322" t="s">
        <v>5954</v>
      </c>
      <c r="H4342" s="348" t="s">
        <v>6201</v>
      </c>
      <c r="I4342" s="348" t="s">
        <v>6201</v>
      </c>
      <c r="J4342" s="322"/>
    </row>
    <row r="4343" spans="1:10" s="333" customFormat="1" ht="24" x14ac:dyDescent="0.25">
      <c r="A4343" s="350" t="s">
        <v>6211</v>
      </c>
      <c r="B4343" s="440" t="s">
        <v>1725</v>
      </c>
      <c r="C4343" s="440" t="s">
        <v>1725</v>
      </c>
      <c r="D4343" s="322" t="s">
        <v>5822</v>
      </c>
      <c r="E4343" s="413">
        <v>25500</v>
      </c>
      <c r="F4343" s="348" t="s">
        <v>6210</v>
      </c>
      <c r="G4343" s="322" t="s">
        <v>5954</v>
      </c>
      <c r="H4343" s="348" t="s">
        <v>6201</v>
      </c>
      <c r="I4343" s="348" t="s">
        <v>6201</v>
      </c>
      <c r="J4343" s="322"/>
    </row>
    <row r="4344" spans="1:10" s="333" customFormat="1" ht="24" x14ac:dyDescent="0.25">
      <c r="A4344" s="350" t="s">
        <v>6209</v>
      </c>
      <c r="B4344" s="440" t="s">
        <v>1725</v>
      </c>
      <c r="C4344" s="440" t="s">
        <v>1725</v>
      </c>
      <c r="D4344" s="322" t="s">
        <v>5822</v>
      </c>
      <c r="E4344" s="413">
        <v>21000</v>
      </c>
      <c r="F4344" s="348" t="s">
        <v>6208</v>
      </c>
      <c r="G4344" s="322" t="s">
        <v>5954</v>
      </c>
      <c r="H4344" s="348" t="s">
        <v>6201</v>
      </c>
      <c r="I4344" s="348" t="s">
        <v>6201</v>
      </c>
      <c r="J4344" s="322"/>
    </row>
    <row r="4345" spans="1:10" s="333" customFormat="1" ht="24" x14ac:dyDescent="0.25">
      <c r="A4345" s="350" t="s">
        <v>6207</v>
      </c>
      <c r="B4345" s="440" t="s">
        <v>1725</v>
      </c>
      <c r="C4345" s="440" t="s">
        <v>1725</v>
      </c>
      <c r="D4345" s="322" t="s">
        <v>5822</v>
      </c>
      <c r="E4345" s="413">
        <v>21000</v>
      </c>
      <c r="F4345" s="348" t="s">
        <v>6206</v>
      </c>
      <c r="G4345" s="322" t="s">
        <v>5954</v>
      </c>
      <c r="H4345" s="348" t="s">
        <v>6201</v>
      </c>
      <c r="I4345" s="348" t="s">
        <v>6201</v>
      </c>
      <c r="J4345" s="322"/>
    </row>
    <row r="4346" spans="1:10" s="333" customFormat="1" ht="24" x14ac:dyDescent="0.25">
      <c r="A4346" s="350" t="s">
        <v>6205</v>
      </c>
      <c r="B4346" s="440" t="s">
        <v>1725</v>
      </c>
      <c r="C4346" s="440" t="s">
        <v>1725</v>
      </c>
      <c r="D4346" s="322" t="s">
        <v>5822</v>
      </c>
      <c r="E4346" s="413">
        <v>18000</v>
      </c>
      <c r="F4346" s="348" t="s">
        <v>6204</v>
      </c>
      <c r="G4346" s="322" t="s">
        <v>5954</v>
      </c>
      <c r="H4346" s="348" t="s">
        <v>6201</v>
      </c>
      <c r="I4346" s="348" t="s">
        <v>6201</v>
      </c>
      <c r="J4346" s="322"/>
    </row>
    <row r="4347" spans="1:10" s="333" customFormat="1" ht="24" x14ac:dyDescent="0.25">
      <c r="A4347" s="350" t="s">
        <v>6203</v>
      </c>
      <c r="B4347" s="440" t="s">
        <v>1725</v>
      </c>
      <c r="C4347" s="440" t="s">
        <v>1725</v>
      </c>
      <c r="D4347" s="322" t="s">
        <v>5822</v>
      </c>
      <c r="E4347" s="413">
        <v>25500</v>
      </c>
      <c r="F4347" s="348" t="s">
        <v>6202</v>
      </c>
      <c r="G4347" s="322" t="s">
        <v>5954</v>
      </c>
      <c r="H4347" s="348" t="s">
        <v>6201</v>
      </c>
      <c r="I4347" s="348" t="s">
        <v>6201</v>
      </c>
      <c r="J4347" s="322"/>
    </row>
    <row r="4348" spans="1:10" s="333" customFormat="1" ht="24" x14ac:dyDescent="0.25">
      <c r="A4348" s="350" t="s">
        <v>6200</v>
      </c>
      <c r="B4348" s="440" t="s">
        <v>1725</v>
      </c>
      <c r="C4348" s="440" t="s">
        <v>1725</v>
      </c>
      <c r="D4348" s="322" t="s">
        <v>5822</v>
      </c>
      <c r="E4348" s="413">
        <v>18000</v>
      </c>
      <c r="F4348" s="348" t="s">
        <v>6199</v>
      </c>
      <c r="G4348" s="322" t="s">
        <v>5954</v>
      </c>
      <c r="H4348" s="348" t="s">
        <v>6182</v>
      </c>
      <c r="I4348" s="348" t="s">
        <v>6182</v>
      </c>
      <c r="J4348" s="322"/>
    </row>
    <row r="4349" spans="1:10" s="333" customFormat="1" ht="24" x14ac:dyDescent="0.25">
      <c r="A4349" s="350" t="s">
        <v>6198</v>
      </c>
      <c r="B4349" s="440" t="s">
        <v>1725</v>
      </c>
      <c r="C4349" s="440" t="s">
        <v>1725</v>
      </c>
      <c r="D4349" s="322" t="s">
        <v>5822</v>
      </c>
      <c r="E4349" s="413">
        <v>18000</v>
      </c>
      <c r="F4349" s="348" t="s">
        <v>6197</v>
      </c>
      <c r="G4349" s="322" t="s">
        <v>5954</v>
      </c>
      <c r="H4349" s="348" t="s">
        <v>6182</v>
      </c>
      <c r="I4349" s="348" t="s">
        <v>6182</v>
      </c>
      <c r="J4349" s="322"/>
    </row>
    <row r="4350" spans="1:10" s="333" customFormat="1" ht="24" x14ac:dyDescent="0.25">
      <c r="A4350" s="350" t="s">
        <v>6196</v>
      </c>
      <c r="B4350" s="440" t="s">
        <v>1725</v>
      </c>
      <c r="C4350" s="440" t="s">
        <v>1725</v>
      </c>
      <c r="D4350" s="322" t="s">
        <v>5822</v>
      </c>
      <c r="E4350" s="413">
        <v>18000</v>
      </c>
      <c r="F4350" s="348" t="s">
        <v>6195</v>
      </c>
      <c r="G4350" s="322" t="s">
        <v>5954</v>
      </c>
      <c r="H4350" s="348" t="s">
        <v>6182</v>
      </c>
      <c r="I4350" s="348" t="s">
        <v>6182</v>
      </c>
      <c r="J4350" s="322"/>
    </row>
    <row r="4351" spans="1:10" s="333" customFormat="1" ht="24" x14ac:dyDescent="0.25">
      <c r="A4351" s="350" t="s">
        <v>6194</v>
      </c>
      <c r="B4351" s="440" t="s">
        <v>1725</v>
      </c>
      <c r="C4351" s="440" t="s">
        <v>1725</v>
      </c>
      <c r="D4351" s="322" t="s">
        <v>5822</v>
      </c>
      <c r="E4351" s="413">
        <v>25500</v>
      </c>
      <c r="F4351" s="348" t="s">
        <v>6193</v>
      </c>
      <c r="G4351" s="322" t="s">
        <v>5954</v>
      </c>
      <c r="H4351" s="348" t="s">
        <v>6182</v>
      </c>
      <c r="I4351" s="348" t="s">
        <v>6182</v>
      </c>
      <c r="J4351" s="322"/>
    </row>
    <row r="4352" spans="1:10" s="333" customFormat="1" ht="24" x14ac:dyDescent="0.25">
      <c r="A4352" s="350" t="s">
        <v>6192</v>
      </c>
      <c r="B4352" s="440" t="s">
        <v>1725</v>
      </c>
      <c r="C4352" s="440" t="s">
        <v>1725</v>
      </c>
      <c r="D4352" s="322" t="s">
        <v>5822</v>
      </c>
      <c r="E4352" s="413">
        <v>21000</v>
      </c>
      <c r="F4352" s="348" t="s">
        <v>6191</v>
      </c>
      <c r="G4352" s="322" t="s">
        <v>5954</v>
      </c>
      <c r="H4352" s="348" t="s">
        <v>6182</v>
      </c>
      <c r="I4352" s="348" t="s">
        <v>6182</v>
      </c>
      <c r="J4352" s="322"/>
    </row>
    <row r="4353" spans="1:10" s="333" customFormat="1" ht="24" x14ac:dyDescent="0.25">
      <c r="A4353" s="350" t="s">
        <v>6190</v>
      </c>
      <c r="B4353" s="440" t="s">
        <v>1725</v>
      </c>
      <c r="C4353" s="440" t="s">
        <v>1725</v>
      </c>
      <c r="D4353" s="322" t="s">
        <v>5822</v>
      </c>
      <c r="E4353" s="413">
        <v>18000</v>
      </c>
      <c r="F4353" s="348" t="s">
        <v>6189</v>
      </c>
      <c r="G4353" s="322" t="s">
        <v>5954</v>
      </c>
      <c r="H4353" s="348" t="s">
        <v>6182</v>
      </c>
      <c r="I4353" s="348" t="s">
        <v>6182</v>
      </c>
      <c r="J4353" s="322"/>
    </row>
    <row r="4354" spans="1:10" s="333" customFormat="1" ht="24" x14ac:dyDescent="0.25">
      <c r="A4354" s="350" t="s">
        <v>6188</v>
      </c>
      <c r="B4354" s="440" t="s">
        <v>1725</v>
      </c>
      <c r="C4354" s="440" t="s">
        <v>1725</v>
      </c>
      <c r="D4354" s="322" t="s">
        <v>5822</v>
      </c>
      <c r="E4354" s="413">
        <v>18000</v>
      </c>
      <c r="F4354" s="348" t="s">
        <v>6187</v>
      </c>
      <c r="G4354" s="322" t="s">
        <v>5954</v>
      </c>
      <c r="H4354" s="348" t="s">
        <v>6182</v>
      </c>
      <c r="I4354" s="348" t="s">
        <v>6182</v>
      </c>
      <c r="J4354" s="322"/>
    </row>
    <row r="4355" spans="1:10" s="333" customFormat="1" ht="24" x14ac:dyDescent="0.25">
      <c r="A4355" s="350" t="s">
        <v>6186</v>
      </c>
      <c r="B4355" s="440" t="s">
        <v>1725</v>
      </c>
      <c r="C4355" s="440" t="s">
        <v>1725</v>
      </c>
      <c r="D4355" s="322" t="s">
        <v>5822</v>
      </c>
      <c r="E4355" s="413">
        <v>24000</v>
      </c>
      <c r="F4355" s="348" t="s">
        <v>6185</v>
      </c>
      <c r="G4355" s="322" t="s">
        <v>5954</v>
      </c>
      <c r="H4355" s="348" t="s">
        <v>6182</v>
      </c>
      <c r="I4355" s="348" t="s">
        <v>6182</v>
      </c>
      <c r="J4355" s="322"/>
    </row>
    <row r="4356" spans="1:10" s="333" customFormat="1" ht="24" x14ac:dyDescent="0.25">
      <c r="A4356" s="350" t="s">
        <v>6184</v>
      </c>
      <c r="B4356" s="440" t="s">
        <v>1725</v>
      </c>
      <c r="C4356" s="440" t="s">
        <v>1725</v>
      </c>
      <c r="D4356" s="322" t="s">
        <v>5822</v>
      </c>
      <c r="E4356" s="413">
        <v>20000</v>
      </c>
      <c r="F4356" s="348" t="s">
        <v>6183</v>
      </c>
      <c r="G4356" s="322" t="s">
        <v>5954</v>
      </c>
      <c r="H4356" s="348" t="s">
        <v>6182</v>
      </c>
      <c r="I4356" s="348" t="s">
        <v>6182</v>
      </c>
      <c r="J4356" s="322"/>
    </row>
    <row r="4357" spans="1:10" s="333" customFormat="1" ht="24" x14ac:dyDescent="0.25">
      <c r="A4357" s="350" t="s">
        <v>6181</v>
      </c>
      <c r="B4357" s="440" t="s">
        <v>1725</v>
      </c>
      <c r="C4357" s="440" t="s">
        <v>1725</v>
      </c>
      <c r="D4357" s="322" t="s">
        <v>5822</v>
      </c>
      <c r="E4357" s="413">
        <v>18000</v>
      </c>
      <c r="F4357" s="348" t="s">
        <v>6180</v>
      </c>
      <c r="G4357" s="322" t="s">
        <v>5954</v>
      </c>
      <c r="H4357" s="348" t="s">
        <v>6173</v>
      </c>
      <c r="I4357" s="348" t="s">
        <v>6173</v>
      </c>
      <c r="J4357" s="322"/>
    </row>
    <row r="4358" spans="1:10" s="333" customFormat="1" ht="24" x14ac:dyDescent="0.25">
      <c r="A4358" s="350" t="s">
        <v>6179</v>
      </c>
      <c r="B4358" s="440" t="s">
        <v>1725</v>
      </c>
      <c r="C4358" s="440" t="s">
        <v>1725</v>
      </c>
      <c r="D4358" s="322" t="s">
        <v>5822</v>
      </c>
      <c r="E4358" s="413">
        <v>25500</v>
      </c>
      <c r="F4358" s="348" t="s">
        <v>6178</v>
      </c>
      <c r="G4358" s="322" t="s">
        <v>5954</v>
      </c>
      <c r="H4358" s="348" t="s">
        <v>6173</v>
      </c>
      <c r="I4358" s="348" t="s">
        <v>6173</v>
      </c>
      <c r="J4358" s="322"/>
    </row>
    <row r="4359" spans="1:10" s="333" customFormat="1" ht="24" x14ac:dyDescent="0.25">
      <c r="A4359" s="350" t="s">
        <v>6177</v>
      </c>
      <c r="B4359" s="440" t="s">
        <v>1725</v>
      </c>
      <c r="C4359" s="440" t="s">
        <v>1725</v>
      </c>
      <c r="D4359" s="322" t="s">
        <v>5822</v>
      </c>
      <c r="E4359" s="413">
        <v>25500</v>
      </c>
      <c r="F4359" s="348" t="s">
        <v>6176</v>
      </c>
      <c r="G4359" s="322" t="s">
        <v>5954</v>
      </c>
      <c r="H4359" s="348" t="s">
        <v>6173</v>
      </c>
      <c r="I4359" s="348" t="s">
        <v>6173</v>
      </c>
      <c r="J4359" s="322"/>
    </row>
    <row r="4360" spans="1:10" s="333" customFormat="1" ht="24" x14ac:dyDescent="0.25">
      <c r="A4360" s="350" t="s">
        <v>6175</v>
      </c>
      <c r="B4360" s="440" t="s">
        <v>1725</v>
      </c>
      <c r="C4360" s="440" t="s">
        <v>1725</v>
      </c>
      <c r="D4360" s="322" t="s">
        <v>5822</v>
      </c>
      <c r="E4360" s="413">
        <v>25500</v>
      </c>
      <c r="F4360" s="348" t="s">
        <v>6174</v>
      </c>
      <c r="G4360" s="322" t="s">
        <v>5954</v>
      </c>
      <c r="H4360" s="348" t="s">
        <v>6173</v>
      </c>
      <c r="I4360" s="348" t="s">
        <v>6173</v>
      </c>
      <c r="J4360" s="322"/>
    </row>
    <row r="4361" spans="1:10" s="333" customFormat="1" ht="24" x14ac:dyDescent="0.25">
      <c r="A4361" s="350" t="s">
        <v>6172</v>
      </c>
      <c r="B4361" s="440" t="s">
        <v>1725</v>
      </c>
      <c r="C4361" s="440" t="s">
        <v>1725</v>
      </c>
      <c r="D4361" s="322" t="s">
        <v>5822</v>
      </c>
      <c r="E4361" s="413">
        <v>25500</v>
      </c>
      <c r="F4361" s="348" t="s">
        <v>6171</v>
      </c>
      <c r="G4361" s="322" t="s">
        <v>5954</v>
      </c>
      <c r="H4361" s="348" t="s">
        <v>6168</v>
      </c>
      <c r="I4361" s="348" t="s">
        <v>6168</v>
      </c>
      <c r="J4361" s="322"/>
    </row>
    <row r="4362" spans="1:10" s="333" customFormat="1" ht="24" x14ac:dyDescent="0.25">
      <c r="A4362" s="350" t="s">
        <v>6170</v>
      </c>
      <c r="B4362" s="440" t="s">
        <v>1725</v>
      </c>
      <c r="C4362" s="440" t="s">
        <v>1725</v>
      </c>
      <c r="D4362" s="322" t="s">
        <v>5822</v>
      </c>
      <c r="E4362" s="413">
        <v>25500</v>
      </c>
      <c r="F4362" s="348" t="s">
        <v>6169</v>
      </c>
      <c r="G4362" s="322" t="s">
        <v>5954</v>
      </c>
      <c r="H4362" s="348" t="s">
        <v>6168</v>
      </c>
      <c r="I4362" s="348" t="s">
        <v>6168</v>
      </c>
      <c r="J4362" s="322"/>
    </row>
    <row r="4363" spans="1:10" s="333" customFormat="1" ht="24" x14ac:dyDescent="0.25">
      <c r="A4363" s="350" t="s">
        <v>6167</v>
      </c>
      <c r="B4363" s="440" t="s">
        <v>1725</v>
      </c>
      <c r="C4363" s="440" t="s">
        <v>1725</v>
      </c>
      <c r="D4363" s="322" t="s">
        <v>5822</v>
      </c>
      <c r="E4363" s="413">
        <v>18000</v>
      </c>
      <c r="F4363" s="348" t="s">
        <v>6166</v>
      </c>
      <c r="G4363" s="322" t="s">
        <v>5954</v>
      </c>
      <c r="H4363" s="348" t="s">
        <v>6131</v>
      </c>
      <c r="I4363" s="348" t="s">
        <v>6131</v>
      </c>
      <c r="J4363" s="322"/>
    </row>
    <row r="4364" spans="1:10" s="333" customFormat="1" ht="24" x14ac:dyDescent="0.25">
      <c r="A4364" s="350" t="s">
        <v>6165</v>
      </c>
      <c r="B4364" s="440" t="s">
        <v>1725</v>
      </c>
      <c r="C4364" s="440" t="s">
        <v>1725</v>
      </c>
      <c r="D4364" s="322" t="s">
        <v>5822</v>
      </c>
      <c r="E4364" s="413">
        <v>24000</v>
      </c>
      <c r="F4364" s="348" t="s">
        <v>6164</v>
      </c>
      <c r="G4364" s="322" t="s">
        <v>5954</v>
      </c>
      <c r="H4364" s="348" t="s">
        <v>6131</v>
      </c>
      <c r="I4364" s="348" t="s">
        <v>6131</v>
      </c>
      <c r="J4364" s="322"/>
    </row>
    <row r="4365" spans="1:10" s="333" customFormat="1" ht="60" x14ac:dyDescent="0.25">
      <c r="A4365" s="350" t="s">
        <v>6163</v>
      </c>
      <c r="B4365" s="440" t="s">
        <v>1725</v>
      </c>
      <c r="C4365" s="440" t="s">
        <v>1725</v>
      </c>
      <c r="D4365" s="322" t="s">
        <v>5822</v>
      </c>
      <c r="E4365" s="413">
        <v>25500</v>
      </c>
      <c r="F4365" s="348" t="s">
        <v>6162</v>
      </c>
      <c r="G4365" s="322" t="s">
        <v>5954</v>
      </c>
      <c r="H4365" s="348" t="s">
        <v>6131</v>
      </c>
      <c r="I4365" s="348" t="s">
        <v>6131</v>
      </c>
      <c r="J4365" s="322"/>
    </row>
    <row r="4366" spans="1:10" s="333" customFormat="1" ht="24" x14ac:dyDescent="0.25">
      <c r="A4366" s="350" t="s">
        <v>6161</v>
      </c>
      <c r="B4366" s="440" t="s">
        <v>1725</v>
      </c>
      <c r="C4366" s="440" t="s">
        <v>1725</v>
      </c>
      <c r="D4366" s="322" t="s">
        <v>5822</v>
      </c>
      <c r="E4366" s="413">
        <v>30660</v>
      </c>
      <c r="F4366" s="348" t="s">
        <v>6160</v>
      </c>
      <c r="G4366" s="322" t="s">
        <v>5954</v>
      </c>
      <c r="H4366" s="348" t="s">
        <v>6131</v>
      </c>
      <c r="I4366" s="348" t="s">
        <v>6131</v>
      </c>
      <c r="J4366" s="322"/>
    </row>
    <row r="4367" spans="1:10" s="333" customFormat="1" ht="60" x14ac:dyDescent="0.25">
      <c r="A4367" s="350" t="s">
        <v>6159</v>
      </c>
      <c r="B4367" s="440" t="s">
        <v>1725</v>
      </c>
      <c r="C4367" s="440" t="s">
        <v>1725</v>
      </c>
      <c r="D4367" s="322" t="s">
        <v>5822</v>
      </c>
      <c r="E4367" s="413">
        <v>24000</v>
      </c>
      <c r="F4367" s="348" t="s">
        <v>6158</v>
      </c>
      <c r="G4367" s="322" t="s">
        <v>5954</v>
      </c>
      <c r="H4367" s="348" t="s">
        <v>6131</v>
      </c>
      <c r="I4367" s="348" t="s">
        <v>6131</v>
      </c>
      <c r="J4367" s="322"/>
    </row>
    <row r="4368" spans="1:10" s="333" customFormat="1" ht="60" x14ac:dyDescent="0.25">
      <c r="A4368" s="350" t="s">
        <v>6157</v>
      </c>
      <c r="B4368" s="440" t="s">
        <v>1725</v>
      </c>
      <c r="C4368" s="440" t="s">
        <v>1725</v>
      </c>
      <c r="D4368" s="322" t="s">
        <v>5822</v>
      </c>
      <c r="E4368" s="413">
        <v>25500</v>
      </c>
      <c r="F4368" s="348" t="s">
        <v>6156</v>
      </c>
      <c r="G4368" s="322" t="s">
        <v>5954</v>
      </c>
      <c r="H4368" s="348" t="s">
        <v>6131</v>
      </c>
      <c r="I4368" s="348" t="s">
        <v>6131</v>
      </c>
      <c r="J4368" s="322"/>
    </row>
    <row r="4369" spans="1:10" s="333" customFormat="1" ht="24" x14ac:dyDescent="0.25">
      <c r="A4369" s="350" t="s">
        <v>6155</v>
      </c>
      <c r="B4369" s="440" t="s">
        <v>1725</v>
      </c>
      <c r="C4369" s="440" t="s">
        <v>1725</v>
      </c>
      <c r="D4369" s="322" t="s">
        <v>5822</v>
      </c>
      <c r="E4369" s="413">
        <v>30660</v>
      </c>
      <c r="F4369" s="348" t="s">
        <v>6154</v>
      </c>
      <c r="G4369" s="322" t="s">
        <v>5954</v>
      </c>
      <c r="H4369" s="348" t="s">
        <v>6131</v>
      </c>
      <c r="I4369" s="348" t="s">
        <v>6131</v>
      </c>
      <c r="J4369" s="322"/>
    </row>
    <row r="4370" spans="1:10" s="333" customFormat="1" ht="60" x14ac:dyDescent="0.25">
      <c r="A4370" s="350" t="s">
        <v>6153</v>
      </c>
      <c r="B4370" s="440" t="s">
        <v>1725</v>
      </c>
      <c r="C4370" s="440" t="s">
        <v>1725</v>
      </c>
      <c r="D4370" s="322" t="s">
        <v>5822</v>
      </c>
      <c r="E4370" s="413">
        <v>25500</v>
      </c>
      <c r="F4370" s="348" t="s">
        <v>6152</v>
      </c>
      <c r="G4370" s="322" t="s">
        <v>5954</v>
      </c>
      <c r="H4370" s="348" t="s">
        <v>6131</v>
      </c>
      <c r="I4370" s="348" t="s">
        <v>6131</v>
      </c>
      <c r="J4370" s="322"/>
    </row>
    <row r="4371" spans="1:10" s="333" customFormat="1" ht="60" x14ac:dyDescent="0.25">
      <c r="A4371" s="350" t="s">
        <v>6151</v>
      </c>
      <c r="B4371" s="440" t="s">
        <v>1725</v>
      </c>
      <c r="C4371" s="440" t="s">
        <v>1725</v>
      </c>
      <c r="D4371" s="322" t="s">
        <v>5822</v>
      </c>
      <c r="E4371" s="413">
        <v>25500</v>
      </c>
      <c r="F4371" s="348" t="s">
        <v>6150</v>
      </c>
      <c r="G4371" s="322" t="s">
        <v>5954</v>
      </c>
      <c r="H4371" s="348" t="s">
        <v>6131</v>
      </c>
      <c r="I4371" s="348" t="s">
        <v>6131</v>
      </c>
      <c r="J4371" s="322"/>
    </row>
    <row r="4372" spans="1:10" s="333" customFormat="1" ht="24" x14ac:dyDescent="0.25">
      <c r="A4372" s="350" t="s">
        <v>6149</v>
      </c>
      <c r="B4372" s="440" t="s">
        <v>1725</v>
      </c>
      <c r="C4372" s="440" t="s">
        <v>1725</v>
      </c>
      <c r="D4372" s="322" t="s">
        <v>5822</v>
      </c>
      <c r="E4372" s="413">
        <v>30660</v>
      </c>
      <c r="F4372" s="348" t="s">
        <v>6148</v>
      </c>
      <c r="G4372" s="322" t="s">
        <v>5954</v>
      </c>
      <c r="H4372" s="348" t="s">
        <v>6131</v>
      </c>
      <c r="I4372" s="348" t="s">
        <v>6131</v>
      </c>
      <c r="J4372" s="322"/>
    </row>
    <row r="4373" spans="1:10" s="333" customFormat="1" ht="24" x14ac:dyDescent="0.25">
      <c r="A4373" s="350" t="s">
        <v>6147</v>
      </c>
      <c r="B4373" s="440" t="s">
        <v>1725</v>
      </c>
      <c r="C4373" s="440" t="s">
        <v>1725</v>
      </c>
      <c r="D4373" s="322" t="s">
        <v>5822</v>
      </c>
      <c r="E4373" s="413">
        <v>25500</v>
      </c>
      <c r="F4373" s="348" t="s">
        <v>6146</v>
      </c>
      <c r="G4373" s="322" t="s">
        <v>5954</v>
      </c>
      <c r="H4373" s="348" t="s">
        <v>6131</v>
      </c>
      <c r="I4373" s="348" t="s">
        <v>6131</v>
      </c>
      <c r="J4373" s="322"/>
    </row>
    <row r="4374" spans="1:10" s="333" customFormat="1" ht="60" x14ac:dyDescent="0.25">
      <c r="A4374" s="350" t="s">
        <v>6145</v>
      </c>
      <c r="B4374" s="440" t="s">
        <v>1725</v>
      </c>
      <c r="C4374" s="440" t="s">
        <v>1725</v>
      </c>
      <c r="D4374" s="322" t="s">
        <v>5822</v>
      </c>
      <c r="E4374" s="413">
        <v>25500</v>
      </c>
      <c r="F4374" s="348" t="s">
        <v>6144</v>
      </c>
      <c r="G4374" s="322" t="s">
        <v>5954</v>
      </c>
      <c r="H4374" s="348" t="s">
        <v>6131</v>
      </c>
      <c r="I4374" s="348" t="s">
        <v>6131</v>
      </c>
      <c r="J4374" s="322"/>
    </row>
    <row r="4375" spans="1:10" s="333" customFormat="1" ht="24" x14ac:dyDescent="0.25">
      <c r="A4375" s="350" t="s">
        <v>6143</v>
      </c>
      <c r="B4375" s="440" t="s">
        <v>1725</v>
      </c>
      <c r="C4375" s="440" t="s">
        <v>1725</v>
      </c>
      <c r="D4375" s="322" t="s">
        <v>5822</v>
      </c>
      <c r="E4375" s="413">
        <v>30660</v>
      </c>
      <c r="F4375" s="348" t="s">
        <v>6142</v>
      </c>
      <c r="G4375" s="322" t="s">
        <v>5954</v>
      </c>
      <c r="H4375" s="348" t="s">
        <v>6131</v>
      </c>
      <c r="I4375" s="348" t="s">
        <v>6131</v>
      </c>
      <c r="J4375" s="322"/>
    </row>
    <row r="4376" spans="1:10" s="333" customFormat="1" ht="24" x14ac:dyDescent="0.25">
      <c r="A4376" s="350" t="s">
        <v>6141</v>
      </c>
      <c r="B4376" s="440" t="s">
        <v>1725</v>
      </c>
      <c r="C4376" s="440" t="s">
        <v>1725</v>
      </c>
      <c r="D4376" s="322" t="s">
        <v>5822</v>
      </c>
      <c r="E4376" s="413">
        <v>26160</v>
      </c>
      <c r="F4376" s="348" t="s">
        <v>6140</v>
      </c>
      <c r="G4376" s="322" t="s">
        <v>5954</v>
      </c>
      <c r="H4376" s="348" t="s">
        <v>6131</v>
      </c>
      <c r="I4376" s="348" t="s">
        <v>6131</v>
      </c>
      <c r="J4376" s="322"/>
    </row>
    <row r="4377" spans="1:10" s="333" customFormat="1" ht="24" x14ac:dyDescent="0.25">
      <c r="A4377" s="350" t="s">
        <v>6139</v>
      </c>
      <c r="B4377" s="440" t="s">
        <v>1725</v>
      </c>
      <c r="C4377" s="440" t="s">
        <v>1725</v>
      </c>
      <c r="D4377" s="322" t="s">
        <v>5822</v>
      </c>
      <c r="E4377" s="413">
        <v>26160</v>
      </c>
      <c r="F4377" s="348" t="s">
        <v>6138</v>
      </c>
      <c r="G4377" s="322" t="s">
        <v>5954</v>
      </c>
      <c r="H4377" s="348" t="s">
        <v>6131</v>
      </c>
      <c r="I4377" s="348" t="s">
        <v>6131</v>
      </c>
      <c r="J4377" s="322"/>
    </row>
    <row r="4378" spans="1:10" s="333" customFormat="1" ht="24" x14ac:dyDescent="0.25">
      <c r="A4378" s="350" t="s">
        <v>6137</v>
      </c>
      <c r="B4378" s="440" t="s">
        <v>1725</v>
      </c>
      <c r="C4378" s="440" t="s">
        <v>1725</v>
      </c>
      <c r="D4378" s="322" t="s">
        <v>5822</v>
      </c>
      <c r="E4378" s="413">
        <v>26160</v>
      </c>
      <c r="F4378" s="348" t="s">
        <v>6136</v>
      </c>
      <c r="G4378" s="322" t="s">
        <v>5954</v>
      </c>
      <c r="H4378" s="348" t="s">
        <v>6131</v>
      </c>
      <c r="I4378" s="348" t="s">
        <v>6131</v>
      </c>
      <c r="J4378" s="322"/>
    </row>
    <row r="4379" spans="1:10" s="333" customFormat="1" ht="24" x14ac:dyDescent="0.25">
      <c r="A4379" s="350" t="s">
        <v>6135</v>
      </c>
      <c r="B4379" s="440" t="s">
        <v>1725</v>
      </c>
      <c r="C4379" s="440" t="s">
        <v>1725</v>
      </c>
      <c r="D4379" s="322" t="s">
        <v>5822</v>
      </c>
      <c r="E4379" s="413">
        <v>25500</v>
      </c>
      <c r="F4379" s="348" t="s">
        <v>6134</v>
      </c>
      <c r="G4379" s="322" t="s">
        <v>5954</v>
      </c>
      <c r="H4379" s="348" t="s">
        <v>6131</v>
      </c>
      <c r="I4379" s="348" t="s">
        <v>6131</v>
      </c>
      <c r="J4379" s="322"/>
    </row>
    <row r="4380" spans="1:10" s="333" customFormat="1" ht="24" x14ac:dyDescent="0.25">
      <c r="A4380" s="350" t="s">
        <v>6133</v>
      </c>
      <c r="B4380" s="440" t="s">
        <v>1725</v>
      </c>
      <c r="C4380" s="440" t="s">
        <v>1725</v>
      </c>
      <c r="D4380" s="322" t="s">
        <v>5822</v>
      </c>
      <c r="E4380" s="413">
        <v>26160</v>
      </c>
      <c r="F4380" s="348" t="s">
        <v>6132</v>
      </c>
      <c r="G4380" s="322" t="s">
        <v>5954</v>
      </c>
      <c r="H4380" s="348" t="s">
        <v>6131</v>
      </c>
      <c r="I4380" s="348" t="s">
        <v>6131</v>
      </c>
      <c r="J4380" s="322"/>
    </row>
    <row r="4381" spans="1:10" s="333" customFormat="1" ht="24" x14ac:dyDescent="0.25">
      <c r="A4381" s="350" t="s">
        <v>6130</v>
      </c>
      <c r="B4381" s="440" t="s">
        <v>1725</v>
      </c>
      <c r="C4381" s="440" t="s">
        <v>1725</v>
      </c>
      <c r="D4381" s="322" t="s">
        <v>5822</v>
      </c>
      <c r="E4381" s="413">
        <v>30000</v>
      </c>
      <c r="F4381" s="348" t="s">
        <v>6129</v>
      </c>
      <c r="G4381" s="322" t="s">
        <v>5954</v>
      </c>
      <c r="H4381" s="348" t="s">
        <v>6126</v>
      </c>
      <c r="I4381" s="348" t="s">
        <v>6126</v>
      </c>
      <c r="J4381" s="322"/>
    </row>
    <row r="4382" spans="1:10" s="333" customFormat="1" ht="24" x14ac:dyDescent="0.25">
      <c r="A4382" s="350" t="s">
        <v>6128</v>
      </c>
      <c r="B4382" s="440" t="s">
        <v>1725</v>
      </c>
      <c r="C4382" s="440" t="s">
        <v>1725</v>
      </c>
      <c r="D4382" s="322" t="s">
        <v>5822</v>
      </c>
      <c r="E4382" s="413">
        <v>25500</v>
      </c>
      <c r="F4382" s="348" t="s">
        <v>6127</v>
      </c>
      <c r="G4382" s="322" t="s">
        <v>5954</v>
      </c>
      <c r="H4382" s="348" t="s">
        <v>6126</v>
      </c>
      <c r="I4382" s="348" t="s">
        <v>6126</v>
      </c>
      <c r="J4382" s="322"/>
    </row>
    <row r="4383" spans="1:10" s="333" customFormat="1" ht="24" x14ac:dyDescent="0.25">
      <c r="A4383" s="350" t="s">
        <v>6125</v>
      </c>
      <c r="B4383" s="440" t="s">
        <v>1725</v>
      </c>
      <c r="C4383" s="440" t="s">
        <v>1725</v>
      </c>
      <c r="D4383" s="322" t="s">
        <v>5822</v>
      </c>
      <c r="E4383" s="413">
        <v>18000</v>
      </c>
      <c r="F4383" s="348" t="s">
        <v>6124</v>
      </c>
      <c r="G4383" s="322" t="s">
        <v>5954</v>
      </c>
      <c r="H4383" s="348" t="s">
        <v>6104</v>
      </c>
      <c r="I4383" s="348" t="s">
        <v>6104</v>
      </c>
      <c r="J4383" s="322"/>
    </row>
    <row r="4384" spans="1:10" s="333" customFormat="1" ht="24" x14ac:dyDescent="0.25">
      <c r="A4384" s="350" t="s">
        <v>6123</v>
      </c>
      <c r="B4384" s="440" t="s">
        <v>1725</v>
      </c>
      <c r="C4384" s="440" t="s">
        <v>1725</v>
      </c>
      <c r="D4384" s="322" t="s">
        <v>5822</v>
      </c>
      <c r="E4384" s="413">
        <v>25500</v>
      </c>
      <c r="F4384" s="348" t="s">
        <v>6122</v>
      </c>
      <c r="G4384" s="322" t="s">
        <v>5954</v>
      </c>
      <c r="H4384" s="348" t="s">
        <v>6104</v>
      </c>
      <c r="I4384" s="348" t="s">
        <v>6104</v>
      </c>
      <c r="J4384" s="322"/>
    </row>
    <row r="4385" spans="1:10" s="333" customFormat="1" ht="24" x14ac:dyDescent="0.25">
      <c r="A4385" s="350" t="s">
        <v>6121</v>
      </c>
      <c r="B4385" s="440" t="s">
        <v>1725</v>
      </c>
      <c r="C4385" s="440" t="s">
        <v>1725</v>
      </c>
      <c r="D4385" s="322" t="s">
        <v>5822</v>
      </c>
      <c r="E4385" s="413">
        <v>18000</v>
      </c>
      <c r="F4385" s="348" t="s">
        <v>6120</v>
      </c>
      <c r="G4385" s="322" t="s">
        <v>5954</v>
      </c>
      <c r="H4385" s="348" t="s">
        <v>6104</v>
      </c>
      <c r="I4385" s="348" t="s">
        <v>6104</v>
      </c>
      <c r="J4385" s="322"/>
    </row>
    <row r="4386" spans="1:10" s="333" customFormat="1" ht="24" x14ac:dyDescent="0.25">
      <c r="A4386" s="350" t="s">
        <v>6119</v>
      </c>
      <c r="B4386" s="440" t="s">
        <v>1725</v>
      </c>
      <c r="C4386" s="440" t="s">
        <v>1725</v>
      </c>
      <c r="D4386" s="322" t="s">
        <v>5822</v>
      </c>
      <c r="E4386" s="413">
        <v>18000</v>
      </c>
      <c r="F4386" s="348" t="s">
        <v>6118</v>
      </c>
      <c r="G4386" s="322" t="s">
        <v>5954</v>
      </c>
      <c r="H4386" s="348" t="s">
        <v>6104</v>
      </c>
      <c r="I4386" s="348" t="s">
        <v>6104</v>
      </c>
      <c r="J4386" s="322"/>
    </row>
    <row r="4387" spans="1:10" s="333" customFormat="1" ht="24" x14ac:dyDescent="0.25">
      <c r="A4387" s="350" t="s">
        <v>6117</v>
      </c>
      <c r="B4387" s="440" t="s">
        <v>1725</v>
      </c>
      <c r="C4387" s="440" t="s">
        <v>1725</v>
      </c>
      <c r="D4387" s="322" t="s">
        <v>5822</v>
      </c>
      <c r="E4387" s="413">
        <v>18000</v>
      </c>
      <c r="F4387" s="348" t="s">
        <v>6116</v>
      </c>
      <c r="G4387" s="322" t="s">
        <v>5954</v>
      </c>
      <c r="H4387" s="348" t="s">
        <v>6104</v>
      </c>
      <c r="I4387" s="348" t="s">
        <v>6104</v>
      </c>
      <c r="J4387" s="322"/>
    </row>
    <row r="4388" spans="1:10" s="333" customFormat="1" ht="36" x14ac:dyDescent="0.25">
      <c r="A4388" s="350" t="s">
        <v>6115</v>
      </c>
      <c r="B4388" s="440" t="s">
        <v>1725</v>
      </c>
      <c r="C4388" s="440" t="s">
        <v>1725</v>
      </c>
      <c r="D4388" s="322" t="s">
        <v>5822</v>
      </c>
      <c r="E4388" s="413">
        <v>222258.24</v>
      </c>
      <c r="F4388" s="348" t="s">
        <v>6113</v>
      </c>
      <c r="G4388" s="322" t="s">
        <v>5954</v>
      </c>
      <c r="H4388" s="348" t="s">
        <v>6104</v>
      </c>
      <c r="I4388" s="348" t="s">
        <v>6104</v>
      </c>
      <c r="J4388" s="322"/>
    </row>
    <row r="4389" spans="1:10" s="333" customFormat="1" ht="24" x14ac:dyDescent="0.25">
      <c r="A4389" s="350" t="s">
        <v>6114</v>
      </c>
      <c r="B4389" s="440" t="s">
        <v>1725</v>
      </c>
      <c r="C4389" s="440" t="s">
        <v>1725</v>
      </c>
      <c r="D4389" s="322" t="s">
        <v>5822</v>
      </c>
      <c r="E4389" s="413">
        <v>74086.080000000002</v>
      </c>
      <c r="F4389" s="348" t="s">
        <v>6113</v>
      </c>
      <c r="G4389" s="322" t="s">
        <v>5954</v>
      </c>
      <c r="H4389" s="348" t="s">
        <v>6104</v>
      </c>
      <c r="I4389" s="348" t="s">
        <v>6104</v>
      </c>
      <c r="J4389" s="322"/>
    </row>
    <row r="4390" spans="1:10" s="333" customFormat="1" ht="60" x14ac:dyDescent="0.25">
      <c r="A4390" s="350" t="s">
        <v>6112</v>
      </c>
      <c r="B4390" s="440" t="s">
        <v>1725</v>
      </c>
      <c r="C4390" s="440" t="s">
        <v>1725</v>
      </c>
      <c r="D4390" s="322" t="s">
        <v>5822</v>
      </c>
      <c r="E4390" s="413">
        <v>21000</v>
      </c>
      <c r="F4390" s="348" t="s">
        <v>6111</v>
      </c>
      <c r="G4390" s="322" t="s">
        <v>5954</v>
      </c>
      <c r="H4390" s="348" t="s">
        <v>6104</v>
      </c>
      <c r="I4390" s="348" t="s">
        <v>6104</v>
      </c>
      <c r="J4390" s="322"/>
    </row>
    <row r="4391" spans="1:10" s="333" customFormat="1" ht="24" x14ac:dyDescent="0.25">
      <c r="A4391" s="350" t="s">
        <v>6110</v>
      </c>
      <c r="B4391" s="440" t="s">
        <v>1725</v>
      </c>
      <c r="C4391" s="440" t="s">
        <v>1725</v>
      </c>
      <c r="D4391" s="322" t="s">
        <v>5822</v>
      </c>
      <c r="E4391" s="413">
        <v>21000</v>
      </c>
      <c r="F4391" s="348" t="s">
        <v>6109</v>
      </c>
      <c r="G4391" s="322" t="s">
        <v>5954</v>
      </c>
      <c r="H4391" s="348" t="s">
        <v>6104</v>
      </c>
      <c r="I4391" s="348" t="s">
        <v>6104</v>
      </c>
      <c r="J4391" s="322"/>
    </row>
    <row r="4392" spans="1:10" s="333" customFormat="1" ht="24" x14ac:dyDescent="0.25">
      <c r="A4392" s="350" t="s">
        <v>6108</v>
      </c>
      <c r="B4392" s="440" t="s">
        <v>1725</v>
      </c>
      <c r="C4392" s="440" t="s">
        <v>1725</v>
      </c>
      <c r="D4392" s="322" t="s">
        <v>5822</v>
      </c>
      <c r="E4392" s="413">
        <v>23160</v>
      </c>
      <c r="F4392" s="348" t="s">
        <v>6107</v>
      </c>
      <c r="G4392" s="322" t="s">
        <v>5954</v>
      </c>
      <c r="H4392" s="348" t="s">
        <v>6104</v>
      </c>
      <c r="I4392" s="348" t="s">
        <v>6104</v>
      </c>
      <c r="J4392" s="322"/>
    </row>
    <row r="4393" spans="1:10" s="333" customFormat="1" ht="24" x14ac:dyDescent="0.25">
      <c r="A4393" s="350" t="s">
        <v>6106</v>
      </c>
      <c r="B4393" s="440" t="s">
        <v>1725</v>
      </c>
      <c r="C4393" s="440" t="s">
        <v>1725</v>
      </c>
      <c r="D4393" s="322" t="s">
        <v>5822</v>
      </c>
      <c r="E4393" s="413">
        <v>18000</v>
      </c>
      <c r="F4393" s="348" t="s">
        <v>6105</v>
      </c>
      <c r="G4393" s="322" t="s">
        <v>5954</v>
      </c>
      <c r="H4393" s="348" t="s">
        <v>6104</v>
      </c>
      <c r="I4393" s="348" t="s">
        <v>6104</v>
      </c>
      <c r="J4393" s="322"/>
    </row>
    <row r="4394" spans="1:10" s="333" customFormat="1" ht="24" x14ac:dyDescent="0.25">
      <c r="A4394" s="350" t="s">
        <v>6103</v>
      </c>
      <c r="B4394" s="440" t="s">
        <v>1725</v>
      </c>
      <c r="C4394" s="440" t="s">
        <v>1725</v>
      </c>
      <c r="D4394" s="322" t="s">
        <v>5822</v>
      </c>
      <c r="E4394" s="413">
        <v>18000</v>
      </c>
      <c r="F4394" s="348" t="s">
        <v>6102</v>
      </c>
      <c r="G4394" s="322" t="s">
        <v>5954</v>
      </c>
      <c r="H4394" s="348" t="s">
        <v>6095</v>
      </c>
      <c r="I4394" s="348" t="s">
        <v>6095</v>
      </c>
      <c r="J4394" s="322"/>
    </row>
    <row r="4395" spans="1:10" s="333" customFormat="1" ht="24" x14ac:dyDescent="0.25">
      <c r="A4395" s="350" t="s">
        <v>6101</v>
      </c>
      <c r="B4395" s="440" t="s">
        <v>1725</v>
      </c>
      <c r="C4395" s="440" t="s">
        <v>1725</v>
      </c>
      <c r="D4395" s="322" t="s">
        <v>5822</v>
      </c>
      <c r="E4395" s="413">
        <v>18000</v>
      </c>
      <c r="F4395" s="348" t="s">
        <v>6100</v>
      </c>
      <c r="G4395" s="322" t="s">
        <v>5954</v>
      </c>
      <c r="H4395" s="348" t="s">
        <v>6095</v>
      </c>
      <c r="I4395" s="348" t="s">
        <v>6095</v>
      </c>
      <c r="J4395" s="322"/>
    </row>
    <row r="4396" spans="1:10" s="333" customFormat="1" ht="24" x14ac:dyDescent="0.25">
      <c r="A4396" s="350" t="s">
        <v>6099</v>
      </c>
      <c r="B4396" s="440" t="s">
        <v>1725</v>
      </c>
      <c r="C4396" s="440" t="s">
        <v>1725</v>
      </c>
      <c r="D4396" s="322" t="s">
        <v>5822</v>
      </c>
      <c r="E4396" s="413">
        <v>18000</v>
      </c>
      <c r="F4396" s="348" t="s">
        <v>6098</v>
      </c>
      <c r="G4396" s="322" t="s">
        <v>5954</v>
      </c>
      <c r="H4396" s="348" t="s">
        <v>6095</v>
      </c>
      <c r="I4396" s="348" t="s">
        <v>6095</v>
      </c>
      <c r="J4396" s="322"/>
    </row>
    <row r="4397" spans="1:10" s="333" customFormat="1" ht="24" x14ac:dyDescent="0.25">
      <c r="A4397" s="350" t="s">
        <v>6097</v>
      </c>
      <c r="B4397" s="440" t="s">
        <v>1725</v>
      </c>
      <c r="C4397" s="440" t="s">
        <v>1725</v>
      </c>
      <c r="D4397" s="322" t="s">
        <v>5822</v>
      </c>
      <c r="E4397" s="413">
        <v>18000</v>
      </c>
      <c r="F4397" s="348" t="s">
        <v>6096</v>
      </c>
      <c r="G4397" s="322" t="s">
        <v>5954</v>
      </c>
      <c r="H4397" s="348" t="s">
        <v>6095</v>
      </c>
      <c r="I4397" s="348" t="s">
        <v>6095</v>
      </c>
      <c r="J4397" s="322"/>
    </row>
    <row r="4398" spans="1:10" s="333" customFormat="1" ht="24" x14ac:dyDescent="0.25">
      <c r="A4398" s="350" t="s">
        <v>6094</v>
      </c>
      <c r="B4398" s="440" t="s">
        <v>1725</v>
      </c>
      <c r="C4398" s="440" t="s">
        <v>1725</v>
      </c>
      <c r="D4398" s="322" t="s">
        <v>5822</v>
      </c>
      <c r="E4398" s="413">
        <v>18000</v>
      </c>
      <c r="F4398" s="348" t="s">
        <v>6093</v>
      </c>
      <c r="G4398" s="322" t="s">
        <v>5954</v>
      </c>
      <c r="H4398" s="348" t="s">
        <v>6080</v>
      </c>
      <c r="I4398" s="348" t="s">
        <v>6080</v>
      </c>
      <c r="J4398" s="322"/>
    </row>
    <row r="4399" spans="1:10" s="333" customFormat="1" ht="24" x14ac:dyDescent="0.25">
      <c r="A4399" s="350" t="s">
        <v>6092</v>
      </c>
      <c r="B4399" s="440" t="s">
        <v>1725</v>
      </c>
      <c r="C4399" s="440" t="s">
        <v>1725</v>
      </c>
      <c r="D4399" s="322" t="s">
        <v>5822</v>
      </c>
      <c r="E4399" s="413">
        <v>18000</v>
      </c>
      <c r="F4399" s="348" t="s">
        <v>6091</v>
      </c>
      <c r="G4399" s="322" t="s">
        <v>5954</v>
      </c>
      <c r="H4399" s="348" t="s">
        <v>6080</v>
      </c>
      <c r="I4399" s="348" t="s">
        <v>6080</v>
      </c>
      <c r="J4399" s="322"/>
    </row>
    <row r="4400" spans="1:10" s="333" customFormat="1" ht="24" x14ac:dyDescent="0.25">
      <c r="A4400" s="350" t="s">
        <v>6090</v>
      </c>
      <c r="B4400" s="440" t="s">
        <v>1725</v>
      </c>
      <c r="C4400" s="440" t="s">
        <v>1725</v>
      </c>
      <c r="D4400" s="322" t="s">
        <v>5822</v>
      </c>
      <c r="E4400" s="413">
        <v>19500</v>
      </c>
      <c r="F4400" s="348" t="s">
        <v>6089</v>
      </c>
      <c r="G4400" s="322" t="s">
        <v>5954</v>
      </c>
      <c r="H4400" s="348" t="s">
        <v>6080</v>
      </c>
      <c r="I4400" s="348" t="s">
        <v>6080</v>
      </c>
      <c r="J4400" s="322"/>
    </row>
    <row r="4401" spans="1:10" s="333" customFormat="1" ht="24" x14ac:dyDescent="0.25">
      <c r="A4401" s="350" t="s">
        <v>6088</v>
      </c>
      <c r="B4401" s="440" t="s">
        <v>1725</v>
      </c>
      <c r="C4401" s="440" t="s">
        <v>1725</v>
      </c>
      <c r="D4401" s="322" t="s">
        <v>5822</v>
      </c>
      <c r="E4401" s="413">
        <v>21000</v>
      </c>
      <c r="F4401" s="348" t="s">
        <v>6087</v>
      </c>
      <c r="G4401" s="322" t="s">
        <v>5954</v>
      </c>
      <c r="H4401" s="348" t="s">
        <v>6080</v>
      </c>
      <c r="I4401" s="348" t="s">
        <v>6080</v>
      </c>
      <c r="J4401" s="322"/>
    </row>
    <row r="4402" spans="1:10" s="333" customFormat="1" ht="24" x14ac:dyDescent="0.25">
      <c r="A4402" s="350" t="s">
        <v>6086</v>
      </c>
      <c r="B4402" s="440" t="s">
        <v>1725</v>
      </c>
      <c r="C4402" s="440" t="s">
        <v>1725</v>
      </c>
      <c r="D4402" s="322" t="s">
        <v>5822</v>
      </c>
      <c r="E4402" s="413">
        <v>30660</v>
      </c>
      <c r="F4402" s="348" t="s">
        <v>6085</v>
      </c>
      <c r="G4402" s="322" t="s">
        <v>5954</v>
      </c>
      <c r="H4402" s="348" t="s">
        <v>6080</v>
      </c>
      <c r="I4402" s="348" t="s">
        <v>6080</v>
      </c>
      <c r="J4402" s="322"/>
    </row>
    <row r="4403" spans="1:10" s="333" customFormat="1" ht="24" x14ac:dyDescent="0.25">
      <c r="A4403" s="350" t="s">
        <v>6084</v>
      </c>
      <c r="B4403" s="440" t="s">
        <v>1725</v>
      </c>
      <c r="C4403" s="440" t="s">
        <v>1725</v>
      </c>
      <c r="D4403" s="322" t="s">
        <v>5822</v>
      </c>
      <c r="E4403" s="413">
        <v>30660</v>
      </c>
      <c r="F4403" s="348" t="s">
        <v>6083</v>
      </c>
      <c r="G4403" s="322" t="s">
        <v>5954</v>
      </c>
      <c r="H4403" s="348" t="s">
        <v>6080</v>
      </c>
      <c r="I4403" s="348" t="s">
        <v>6080</v>
      </c>
      <c r="J4403" s="322"/>
    </row>
    <row r="4404" spans="1:10" s="333" customFormat="1" ht="36" x14ac:dyDescent="0.25">
      <c r="A4404" s="350" t="s">
        <v>6082</v>
      </c>
      <c r="B4404" s="440" t="s">
        <v>1725</v>
      </c>
      <c r="C4404" s="440" t="s">
        <v>1725</v>
      </c>
      <c r="D4404" s="322" t="s">
        <v>5822</v>
      </c>
      <c r="E4404" s="413">
        <v>30000</v>
      </c>
      <c r="F4404" s="348" t="s">
        <v>6081</v>
      </c>
      <c r="G4404" s="322" t="s">
        <v>5954</v>
      </c>
      <c r="H4404" s="348" t="s">
        <v>6080</v>
      </c>
      <c r="I4404" s="348" t="s">
        <v>6080</v>
      </c>
      <c r="J4404" s="322"/>
    </row>
    <row r="4405" spans="1:10" s="333" customFormat="1" ht="36" x14ac:dyDescent="0.25">
      <c r="A4405" s="350" t="s">
        <v>6079</v>
      </c>
      <c r="B4405" s="440" t="s">
        <v>1725</v>
      </c>
      <c r="C4405" s="440" t="s">
        <v>1725</v>
      </c>
      <c r="D4405" s="322" t="s">
        <v>5822</v>
      </c>
      <c r="E4405" s="413">
        <v>30000</v>
      </c>
      <c r="F4405" s="348" t="s">
        <v>6078</v>
      </c>
      <c r="G4405" s="322" t="s">
        <v>5954</v>
      </c>
      <c r="H4405" s="348" t="s">
        <v>6069</v>
      </c>
      <c r="I4405" s="348" t="s">
        <v>6069</v>
      </c>
      <c r="J4405" s="322"/>
    </row>
    <row r="4406" spans="1:10" s="333" customFormat="1" ht="24" x14ac:dyDescent="0.25">
      <c r="A4406" s="350" t="s">
        <v>6077</v>
      </c>
      <c r="B4406" s="440" t="s">
        <v>1725</v>
      </c>
      <c r="C4406" s="440" t="s">
        <v>1725</v>
      </c>
      <c r="D4406" s="322" t="s">
        <v>5822</v>
      </c>
      <c r="E4406" s="413">
        <v>30000</v>
      </c>
      <c r="F4406" s="348" t="s">
        <v>6076</v>
      </c>
      <c r="G4406" s="322" t="s">
        <v>5954</v>
      </c>
      <c r="H4406" s="348" t="s">
        <v>6069</v>
      </c>
      <c r="I4406" s="348" t="s">
        <v>6069</v>
      </c>
      <c r="J4406" s="322"/>
    </row>
    <row r="4407" spans="1:10" s="333" customFormat="1" ht="36" x14ac:dyDescent="0.25">
      <c r="A4407" s="350" t="s">
        <v>6075</v>
      </c>
      <c r="B4407" s="440" t="s">
        <v>1725</v>
      </c>
      <c r="C4407" s="440" t="s">
        <v>1725</v>
      </c>
      <c r="D4407" s="322" t="s">
        <v>5822</v>
      </c>
      <c r="E4407" s="413">
        <v>36000</v>
      </c>
      <c r="F4407" s="348" t="s">
        <v>6074</v>
      </c>
      <c r="G4407" s="322" t="s">
        <v>5954</v>
      </c>
      <c r="H4407" s="348" t="s">
        <v>6069</v>
      </c>
      <c r="I4407" s="348" t="s">
        <v>6069</v>
      </c>
      <c r="J4407" s="322"/>
    </row>
    <row r="4408" spans="1:10" s="333" customFormat="1" ht="60" x14ac:dyDescent="0.25">
      <c r="A4408" s="350" t="s">
        <v>6073</v>
      </c>
      <c r="B4408" s="440" t="s">
        <v>1725</v>
      </c>
      <c r="C4408" s="440" t="s">
        <v>1725</v>
      </c>
      <c r="D4408" s="322" t="s">
        <v>5822</v>
      </c>
      <c r="E4408" s="413">
        <v>25500</v>
      </c>
      <c r="F4408" s="348" t="s">
        <v>6072</v>
      </c>
      <c r="G4408" s="322" t="s">
        <v>5954</v>
      </c>
      <c r="H4408" s="348" t="s">
        <v>6069</v>
      </c>
      <c r="I4408" s="348" t="s">
        <v>6069</v>
      </c>
      <c r="J4408" s="322"/>
    </row>
    <row r="4409" spans="1:10" s="333" customFormat="1" ht="60" x14ac:dyDescent="0.25">
      <c r="A4409" s="350" t="s">
        <v>6071</v>
      </c>
      <c r="B4409" s="440" t="s">
        <v>1725</v>
      </c>
      <c r="C4409" s="440" t="s">
        <v>1725</v>
      </c>
      <c r="D4409" s="322" t="s">
        <v>5822</v>
      </c>
      <c r="E4409" s="413">
        <v>25500</v>
      </c>
      <c r="F4409" s="348" t="s">
        <v>6070</v>
      </c>
      <c r="G4409" s="322" t="s">
        <v>5954</v>
      </c>
      <c r="H4409" s="348" t="s">
        <v>6069</v>
      </c>
      <c r="I4409" s="348" t="s">
        <v>6069</v>
      </c>
      <c r="J4409" s="322"/>
    </row>
    <row r="4410" spans="1:10" s="333" customFormat="1" ht="24" x14ac:dyDescent="0.25">
      <c r="A4410" s="350" t="s">
        <v>6068</v>
      </c>
      <c r="B4410" s="440" t="s">
        <v>1725</v>
      </c>
      <c r="C4410" s="440" t="s">
        <v>1725</v>
      </c>
      <c r="D4410" s="322" t="s">
        <v>5822</v>
      </c>
      <c r="E4410" s="413">
        <v>25500</v>
      </c>
      <c r="F4410" s="348" t="s">
        <v>6067</v>
      </c>
      <c r="G4410" s="322" t="s">
        <v>5954</v>
      </c>
      <c r="H4410" s="348" t="s">
        <v>6052</v>
      </c>
      <c r="I4410" s="348" t="s">
        <v>6052</v>
      </c>
      <c r="J4410" s="322"/>
    </row>
    <row r="4411" spans="1:10" s="333" customFormat="1" ht="36" x14ac:dyDescent="0.25">
      <c r="A4411" s="350" t="s">
        <v>6066</v>
      </c>
      <c r="B4411" s="440" t="s">
        <v>1725</v>
      </c>
      <c r="C4411" s="440" t="s">
        <v>1725</v>
      </c>
      <c r="D4411" s="322" t="s">
        <v>5822</v>
      </c>
      <c r="E4411" s="413">
        <v>20000</v>
      </c>
      <c r="F4411" s="348" t="s">
        <v>6065</v>
      </c>
      <c r="G4411" s="322" t="s">
        <v>5954</v>
      </c>
      <c r="H4411" s="348" t="s">
        <v>6052</v>
      </c>
      <c r="I4411" s="348" t="s">
        <v>6052</v>
      </c>
      <c r="J4411" s="322"/>
    </row>
    <row r="4412" spans="1:10" s="333" customFormat="1" ht="24" x14ac:dyDescent="0.25">
      <c r="A4412" s="350" t="s">
        <v>6064</v>
      </c>
      <c r="B4412" s="440" t="s">
        <v>1725</v>
      </c>
      <c r="C4412" s="440" t="s">
        <v>1725</v>
      </c>
      <c r="D4412" s="322" t="s">
        <v>5822</v>
      </c>
      <c r="E4412" s="413">
        <v>25500</v>
      </c>
      <c r="F4412" s="348" t="s">
        <v>6063</v>
      </c>
      <c r="G4412" s="322" t="s">
        <v>5954</v>
      </c>
      <c r="H4412" s="348" t="s">
        <v>6052</v>
      </c>
      <c r="I4412" s="348" t="s">
        <v>6052</v>
      </c>
      <c r="J4412" s="322"/>
    </row>
    <row r="4413" spans="1:10" s="333" customFormat="1" ht="24" x14ac:dyDescent="0.25">
      <c r="A4413" s="350" t="s">
        <v>6062</v>
      </c>
      <c r="B4413" s="440" t="s">
        <v>1725</v>
      </c>
      <c r="C4413" s="440" t="s">
        <v>1725</v>
      </c>
      <c r="D4413" s="322" t="s">
        <v>5822</v>
      </c>
      <c r="E4413" s="413">
        <v>18000</v>
      </c>
      <c r="F4413" s="348" t="s">
        <v>6061</v>
      </c>
      <c r="G4413" s="322" t="s">
        <v>5954</v>
      </c>
      <c r="H4413" s="348" t="s">
        <v>6052</v>
      </c>
      <c r="I4413" s="348" t="s">
        <v>6052</v>
      </c>
      <c r="J4413" s="322"/>
    </row>
    <row r="4414" spans="1:10" s="333" customFormat="1" ht="24" x14ac:dyDescent="0.25">
      <c r="A4414" s="350" t="s">
        <v>6060</v>
      </c>
      <c r="B4414" s="440" t="s">
        <v>1725</v>
      </c>
      <c r="C4414" s="440" t="s">
        <v>1725</v>
      </c>
      <c r="D4414" s="322" t="s">
        <v>5822</v>
      </c>
      <c r="E4414" s="413">
        <v>22500</v>
      </c>
      <c r="F4414" s="348" t="s">
        <v>6059</v>
      </c>
      <c r="G4414" s="322" t="s">
        <v>5954</v>
      </c>
      <c r="H4414" s="348" t="s">
        <v>6052</v>
      </c>
      <c r="I4414" s="348" t="s">
        <v>6052</v>
      </c>
      <c r="J4414" s="322"/>
    </row>
    <row r="4415" spans="1:10" s="333" customFormat="1" ht="24" x14ac:dyDescent="0.25">
      <c r="A4415" s="350" t="s">
        <v>6058</v>
      </c>
      <c r="B4415" s="440" t="s">
        <v>1725</v>
      </c>
      <c r="C4415" s="440" t="s">
        <v>1725</v>
      </c>
      <c r="D4415" s="322" t="s">
        <v>5822</v>
      </c>
      <c r="E4415" s="413">
        <v>24000</v>
      </c>
      <c r="F4415" s="348" t="s">
        <v>6057</v>
      </c>
      <c r="G4415" s="322" t="s">
        <v>5954</v>
      </c>
      <c r="H4415" s="348" t="s">
        <v>6052</v>
      </c>
      <c r="I4415" s="348" t="s">
        <v>6052</v>
      </c>
      <c r="J4415" s="322"/>
    </row>
    <row r="4416" spans="1:10" s="333" customFormat="1" ht="24" x14ac:dyDescent="0.25">
      <c r="A4416" s="350" t="s">
        <v>6056</v>
      </c>
      <c r="B4416" s="440" t="s">
        <v>1725</v>
      </c>
      <c r="C4416" s="440" t="s">
        <v>1725</v>
      </c>
      <c r="D4416" s="322" t="s">
        <v>5822</v>
      </c>
      <c r="E4416" s="413">
        <v>18000</v>
      </c>
      <c r="F4416" s="348" t="s">
        <v>6055</v>
      </c>
      <c r="G4416" s="322" t="s">
        <v>5954</v>
      </c>
      <c r="H4416" s="348" t="s">
        <v>6052</v>
      </c>
      <c r="I4416" s="348" t="s">
        <v>6052</v>
      </c>
      <c r="J4416" s="322"/>
    </row>
    <row r="4417" spans="1:10" s="333" customFormat="1" ht="24" x14ac:dyDescent="0.25">
      <c r="A4417" s="350" t="s">
        <v>6054</v>
      </c>
      <c r="B4417" s="440" t="s">
        <v>1725</v>
      </c>
      <c r="C4417" s="440" t="s">
        <v>1725</v>
      </c>
      <c r="D4417" s="322" t="s">
        <v>5822</v>
      </c>
      <c r="E4417" s="413">
        <v>24000</v>
      </c>
      <c r="F4417" s="348" t="s">
        <v>6053</v>
      </c>
      <c r="G4417" s="322" t="s">
        <v>5954</v>
      </c>
      <c r="H4417" s="348" t="s">
        <v>6052</v>
      </c>
      <c r="I4417" s="348" t="s">
        <v>6052</v>
      </c>
      <c r="J4417" s="322"/>
    </row>
    <row r="4418" spans="1:10" s="333" customFormat="1" ht="24" x14ac:dyDescent="0.25">
      <c r="A4418" s="350" t="s">
        <v>6051</v>
      </c>
      <c r="B4418" s="440" t="s">
        <v>1725</v>
      </c>
      <c r="C4418" s="440" t="s">
        <v>1725</v>
      </c>
      <c r="D4418" s="322" t="s">
        <v>5822</v>
      </c>
      <c r="E4418" s="413">
        <v>20000</v>
      </c>
      <c r="F4418" s="348" t="s">
        <v>6050</v>
      </c>
      <c r="G4418" s="322" t="s">
        <v>5954</v>
      </c>
      <c r="H4418" s="348" t="s">
        <v>6043</v>
      </c>
      <c r="I4418" s="348" t="s">
        <v>6043</v>
      </c>
      <c r="J4418" s="322"/>
    </row>
    <row r="4419" spans="1:10" s="333" customFormat="1" ht="24" x14ac:dyDescent="0.25">
      <c r="A4419" s="350" t="s">
        <v>6049</v>
      </c>
      <c r="B4419" s="440" t="s">
        <v>1725</v>
      </c>
      <c r="C4419" s="440" t="s">
        <v>1725</v>
      </c>
      <c r="D4419" s="322" t="s">
        <v>5822</v>
      </c>
      <c r="E4419" s="413">
        <v>21000</v>
      </c>
      <c r="F4419" s="348" t="s">
        <v>6048</v>
      </c>
      <c r="G4419" s="322" t="s">
        <v>5954</v>
      </c>
      <c r="H4419" s="348" t="s">
        <v>6043</v>
      </c>
      <c r="I4419" s="348" t="s">
        <v>6043</v>
      </c>
      <c r="J4419" s="322"/>
    </row>
    <row r="4420" spans="1:10" s="333" customFormat="1" ht="24" x14ac:dyDescent="0.25">
      <c r="A4420" s="350" t="s">
        <v>6047</v>
      </c>
      <c r="B4420" s="440" t="s">
        <v>1725</v>
      </c>
      <c r="C4420" s="440" t="s">
        <v>1725</v>
      </c>
      <c r="D4420" s="322" t="s">
        <v>5822</v>
      </c>
      <c r="E4420" s="413">
        <v>21000</v>
      </c>
      <c r="F4420" s="348" t="s">
        <v>6046</v>
      </c>
      <c r="G4420" s="322" t="s">
        <v>5954</v>
      </c>
      <c r="H4420" s="348" t="s">
        <v>6043</v>
      </c>
      <c r="I4420" s="348" t="s">
        <v>6043</v>
      </c>
      <c r="J4420" s="322"/>
    </row>
    <row r="4421" spans="1:10" s="333" customFormat="1" ht="24" x14ac:dyDescent="0.25">
      <c r="A4421" s="350" t="s">
        <v>6045</v>
      </c>
      <c r="B4421" s="440" t="s">
        <v>1725</v>
      </c>
      <c r="C4421" s="440" t="s">
        <v>1725</v>
      </c>
      <c r="D4421" s="322" t="s">
        <v>5822</v>
      </c>
      <c r="E4421" s="413">
        <v>21000</v>
      </c>
      <c r="F4421" s="348" t="s">
        <v>6044</v>
      </c>
      <c r="G4421" s="322" t="s">
        <v>5954</v>
      </c>
      <c r="H4421" s="348" t="s">
        <v>6043</v>
      </c>
      <c r="I4421" s="348" t="s">
        <v>6043</v>
      </c>
      <c r="J4421" s="322"/>
    </row>
    <row r="4422" spans="1:10" s="333" customFormat="1" ht="24" x14ac:dyDescent="0.25">
      <c r="A4422" s="350" t="s">
        <v>6042</v>
      </c>
      <c r="B4422" s="440" t="s">
        <v>1725</v>
      </c>
      <c r="C4422" s="440" t="s">
        <v>1725</v>
      </c>
      <c r="D4422" s="322" t="s">
        <v>5822</v>
      </c>
      <c r="E4422" s="413">
        <v>21000</v>
      </c>
      <c r="F4422" s="348" t="s">
        <v>6041</v>
      </c>
      <c r="G4422" s="322" t="s">
        <v>5954</v>
      </c>
      <c r="H4422" s="348" t="s">
        <v>6032</v>
      </c>
      <c r="I4422" s="348" t="s">
        <v>6032</v>
      </c>
      <c r="J4422" s="322"/>
    </row>
    <row r="4423" spans="1:10" s="333" customFormat="1" ht="24" x14ac:dyDescent="0.25">
      <c r="A4423" s="350" t="s">
        <v>6040</v>
      </c>
      <c r="B4423" s="440" t="s">
        <v>1725</v>
      </c>
      <c r="C4423" s="440" t="s">
        <v>1725</v>
      </c>
      <c r="D4423" s="322" t="s">
        <v>5822</v>
      </c>
      <c r="E4423" s="413">
        <v>25500</v>
      </c>
      <c r="F4423" s="348" t="s">
        <v>6039</v>
      </c>
      <c r="G4423" s="322" t="s">
        <v>5954</v>
      </c>
      <c r="H4423" s="348" t="s">
        <v>6032</v>
      </c>
      <c r="I4423" s="348" t="s">
        <v>6032</v>
      </c>
      <c r="J4423" s="322"/>
    </row>
    <row r="4424" spans="1:10" s="333" customFormat="1" ht="24" x14ac:dyDescent="0.25">
      <c r="A4424" s="350" t="s">
        <v>6038</v>
      </c>
      <c r="B4424" s="440" t="s">
        <v>1725</v>
      </c>
      <c r="C4424" s="440" t="s">
        <v>1725</v>
      </c>
      <c r="D4424" s="322" t="s">
        <v>5822</v>
      </c>
      <c r="E4424" s="413">
        <v>22500</v>
      </c>
      <c r="F4424" s="348" t="s">
        <v>6037</v>
      </c>
      <c r="G4424" s="322" t="s">
        <v>5954</v>
      </c>
      <c r="H4424" s="348" t="s">
        <v>6032</v>
      </c>
      <c r="I4424" s="348" t="s">
        <v>6032</v>
      </c>
      <c r="J4424" s="322"/>
    </row>
    <row r="4425" spans="1:10" s="333" customFormat="1" ht="24" x14ac:dyDescent="0.25">
      <c r="A4425" s="350" t="s">
        <v>6036</v>
      </c>
      <c r="B4425" s="440" t="s">
        <v>1725</v>
      </c>
      <c r="C4425" s="440" t="s">
        <v>1725</v>
      </c>
      <c r="D4425" s="322" t="s">
        <v>5822</v>
      </c>
      <c r="E4425" s="413">
        <v>24000</v>
      </c>
      <c r="F4425" s="348" t="s">
        <v>6035</v>
      </c>
      <c r="G4425" s="322" t="s">
        <v>5954</v>
      </c>
      <c r="H4425" s="348" t="s">
        <v>6032</v>
      </c>
      <c r="I4425" s="348" t="s">
        <v>6032</v>
      </c>
      <c r="J4425" s="322"/>
    </row>
    <row r="4426" spans="1:10" s="333" customFormat="1" ht="24" x14ac:dyDescent="0.25">
      <c r="A4426" s="350" t="s">
        <v>6034</v>
      </c>
      <c r="B4426" s="440" t="s">
        <v>1725</v>
      </c>
      <c r="C4426" s="440" t="s">
        <v>1725</v>
      </c>
      <c r="D4426" s="322" t="s">
        <v>5822</v>
      </c>
      <c r="E4426" s="413">
        <v>24000</v>
      </c>
      <c r="F4426" s="348" t="s">
        <v>6033</v>
      </c>
      <c r="G4426" s="322" t="s">
        <v>5954</v>
      </c>
      <c r="H4426" s="348" t="s">
        <v>6032</v>
      </c>
      <c r="I4426" s="348" t="s">
        <v>6032</v>
      </c>
      <c r="J4426" s="322"/>
    </row>
    <row r="4427" spans="1:10" s="333" customFormat="1" ht="24" x14ac:dyDescent="0.25">
      <c r="A4427" s="350" t="s">
        <v>6031</v>
      </c>
      <c r="B4427" s="440" t="s">
        <v>1725</v>
      </c>
      <c r="C4427" s="440" t="s">
        <v>1725</v>
      </c>
      <c r="D4427" s="322" t="s">
        <v>5822</v>
      </c>
      <c r="E4427" s="413">
        <v>18000</v>
      </c>
      <c r="F4427" s="348" t="s">
        <v>6030</v>
      </c>
      <c r="G4427" s="322" t="s">
        <v>5954</v>
      </c>
      <c r="H4427" s="348" t="s">
        <v>6029</v>
      </c>
      <c r="I4427" s="348" t="s">
        <v>6029</v>
      </c>
      <c r="J4427" s="322"/>
    </row>
    <row r="4428" spans="1:10" s="333" customFormat="1" ht="24" x14ac:dyDescent="0.25">
      <c r="A4428" s="350" t="s">
        <v>6028</v>
      </c>
      <c r="B4428" s="440" t="s">
        <v>1725</v>
      </c>
      <c r="C4428" s="440" t="s">
        <v>1725</v>
      </c>
      <c r="D4428" s="322" t="s">
        <v>5822</v>
      </c>
      <c r="E4428" s="413">
        <v>30000</v>
      </c>
      <c r="F4428" s="348" t="s">
        <v>6027</v>
      </c>
      <c r="G4428" s="322" t="s">
        <v>5954</v>
      </c>
      <c r="H4428" s="348" t="s">
        <v>6026</v>
      </c>
      <c r="I4428" s="348" t="s">
        <v>6026</v>
      </c>
      <c r="J4428" s="322"/>
    </row>
    <row r="4429" spans="1:10" s="333" customFormat="1" ht="36" x14ac:dyDescent="0.25">
      <c r="A4429" s="350" t="s">
        <v>6025</v>
      </c>
      <c r="B4429" s="440" t="s">
        <v>1725</v>
      </c>
      <c r="C4429" s="440" t="s">
        <v>1725</v>
      </c>
      <c r="D4429" s="322" t="s">
        <v>5822</v>
      </c>
      <c r="E4429" s="413">
        <v>30000</v>
      </c>
      <c r="F4429" s="348" t="s">
        <v>6024</v>
      </c>
      <c r="G4429" s="322" t="s">
        <v>5954</v>
      </c>
      <c r="H4429" s="348" t="s">
        <v>6015</v>
      </c>
      <c r="I4429" s="348" t="s">
        <v>6015</v>
      </c>
      <c r="J4429" s="322"/>
    </row>
    <row r="4430" spans="1:10" s="333" customFormat="1" ht="36" x14ac:dyDescent="0.25">
      <c r="A4430" s="350" t="s">
        <v>6023</v>
      </c>
      <c r="B4430" s="440" t="s">
        <v>1725</v>
      </c>
      <c r="C4430" s="440" t="s">
        <v>1725</v>
      </c>
      <c r="D4430" s="322" t="s">
        <v>5822</v>
      </c>
      <c r="E4430" s="413">
        <v>30250</v>
      </c>
      <c r="F4430" s="348" t="s">
        <v>6022</v>
      </c>
      <c r="G4430" s="322" t="s">
        <v>5954</v>
      </c>
      <c r="H4430" s="348" t="s">
        <v>6015</v>
      </c>
      <c r="I4430" s="348" t="s">
        <v>6015</v>
      </c>
      <c r="J4430" s="322"/>
    </row>
    <row r="4431" spans="1:10" s="333" customFormat="1" ht="24" x14ac:dyDescent="0.25">
      <c r="A4431" s="350" t="s">
        <v>6021</v>
      </c>
      <c r="B4431" s="440" t="s">
        <v>1725</v>
      </c>
      <c r="C4431" s="440" t="s">
        <v>1725</v>
      </c>
      <c r="D4431" s="322" t="s">
        <v>5822</v>
      </c>
      <c r="E4431" s="413">
        <v>30000</v>
      </c>
      <c r="F4431" s="348" t="s">
        <v>6020</v>
      </c>
      <c r="G4431" s="322" t="s">
        <v>5954</v>
      </c>
      <c r="H4431" s="348" t="s">
        <v>6015</v>
      </c>
      <c r="I4431" s="348" t="s">
        <v>6015</v>
      </c>
      <c r="J4431" s="322"/>
    </row>
    <row r="4432" spans="1:10" s="333" customFormat="1" ht="24" x14ac:dyDescent="0.25">
      <c r="A4432" s="350" t="s">
        <v>6019</v>
      </c>
      <c r="B4432" s="440" t="s">
        <v>1725</v>
      </c>
      <c r="C4432" s="440" t="s">
        <v>1725</v>
      </c>
      <c r="D4432" s="322" t="s">
        <v>5822</v>
      </c>
      <c r="E4432" s="413">
        <v>23160</v>
      </c>
      <c r="F4432" s="348" t="s">
        <v>6018</v>
      </c>
      <c r="G4432" s="322" t="s">
        <v>5954</v>
      </c>
      <c r="H4432" s="348" t="s">
        <v>6015</v>
      </c>
      <c r="I4432" s="348" t="s">
        <v>6015</v>
      </c>
      <c r="J4432" s="322"/>
    </row>
    <row r="4433" spans="1:10" s="333" customFormat="1" ht="24" x14ac:dyDescent="0.25">
      <c r="A4433" s="350" t="s">
        <v>6017</v>
      </c>
      <c r="B4433" s="440" t="s">
        <v>1725</v>
      </c>
      <c r="C4433" s="440" t="s">
        <v>1725</v>
      </c>
      <c r="D4433" s="322" t="s">
        <v>5822</v>
      </c>
      <c r="E4433" s="413">
        <v>27000</v>
      </c>
      <c r="F4433" s="348" t="s">
        <v>6016</v>
      </c>
      <c r="G4433" s="322" t="s">
        <v>5954</v>
      </c>
      <c r="H4433" s="348" t="s">
        <v>6015</v>
      </c>
      <c r="I4433" s="348" t="s">
        <v>6015</v>
      </c>
      <c r="J4433" s="322"/>
    </row>
    <row r="4434" spans="1:10" s="333" customFormat="1" ht="24" x14ac:dyDescent="0.25">
      <c r="A4434" s="350" t="s">
        <v>6014</v>
      </c>
      <c r="B4434" s="440" t="s">
        <v>1725</v>
      </c>
      <c r="C4434" s="440" t="s">
        <v>1725</v>
      </c>
      <c r="D4434" s="322" t="s">
        <v>5822</v>
      </c>
      <c r="E4434" s="413">
        <v>18000</v>
      </c>
      <c r="F4434" s="348" t="s">
        <v>6013</v>
      </c>
      <c r="G4434" s="322" t="s">
        <v>5954</v>
      </c>
      <c r="H4434" s="348" t="s">
        <v>6006</v>
      </c>
      <c r="I4434" s="348" t="s">
        <v>6006</v>
      </c>
      <c r="J4434" s="322"/>
    </row>
    <row r="4435" spans="1:10" s="333" customFormat="1" ht="24" x14ac:dyDescent="0.25">
      <c r="A4435" s="350" t="s">
        <v>6012</v>
      </c>
      <c r="B4435" s="440" t="s">
        <v>1725</v>
      </c>
      <c r="C4435" s="440" t="s">
        <v>1725</v>
      </c>
      <c r="D4435" s="322" t="s">
        <v>5822</v>
      </c>
      <c r="E4435" s="413">
        <v>21000</v>
      </c>
      <c r="F4435" s="348" t="s">
        <v>6011</v>
      </c>
      <c r="G4435" s="322" t="s">
        <v>5954</v>
      </c>
      <c r="H4435" s="348" t="s">
        <v>6006</v>
      </c>
      <c r="I4435" s="348" t="s">
        <v>6006</v>
      </c>
      <c r="J4435" s="322"/>
    </row>
    <row r="4436" spans="1:10" s="333" customFormat="1" ht="24" x14ac:dyDescent="0.25">
      <c r="A4436" s="350" t="s">
        <v>6010</v>
      </c>
      <c r="B4436" s="440" t="s">
        <v>1725</v>
      </c>
      <c r="C4436" s="440" t="s">
        <v>1725</v>
      </c>
      <c r="D4436" s="322" t="s">
        <v>5822</v>
      </c>
      <c r="E4436" s="413">
        <v>18000</v>
      </c>
      <c r="F4436" s="348" t="s">
        <v>6009</v>
      </c>
      <c r="G4436" s="322" t="s">
        <v>5954</v>
      </c>
      <c r="H4436" s="348" t="s">
        <v>6006</v>
      </c>
      <c r="I4436" s="348" t="s">
        <v>6006</v>
      </c>
      <c r="J4436" s="322"/>
    </row>
    <row r="4437" spans="1:10" s="333" customFormat="1" ht="24" x14ac:dyDescent="0.25">
      <c r="A4437" s="350" t="s">
        <v>6008</v>
      </c>
      <c r="B4437" s="440" t="s">
        <v>1725</v>
      </c>
      <c r="C4437" s="440" t="s">
        <v>1725</v>
      </c>
      <c r="D4437" s="322" t="s">
        <v>5822</v>
      </c>
      <c r="E4437" s="413">
        <v>36000</v>
      </c>
      <c r="F4437" s="348" t="s">
        <v>6007</v>
      </c>
      <c r="G4437" s="322" t="s">
        <v>5954</v>
      </c>
      <c r="H4437" s="348" t="s">
        <v>6006</v>
      </c>
      <c r="I4437" s="348" t="s">
        <v>6006</v>
      </c>
      <c r="J4437" s="322"/>
    </row>
    <row r="4438" spans="1:10" s="333" customFormat="1" ht="24" x14ac:dyDescent="0.25">
      <c r="A4438" s="350" t="s">
        <v>6005</v>
      </c>
      <c r="B4438" s="440" t="s">
        <v>1725</v>
      </c>
      <c r="C4438" s="440" t="s">
        <v>1725</v>
      </c>
      <c r="D4438" s="322" t="s">
        <v>5822</v>
      </c>
      <c r="E4438" s="413">
        <v>21000</v>
      </c>
      <c r="F4438" s="348" t="s">
        <v>6004</v>
      </c>
      <c r="G4438" s="322" t="s">
        <v>5954</v>
      </c>
      <c r="H4438" s="348" t="s">
        <v>5989</v>
      </c>
      <c r="I4438" s="348" t="s">
        <v>5989</v>
      </c>
      <c r="J4438" s="322"/>
    </row>
    <row r="4439" spans="1:10" s="333" customFormat="1" ht="24" x14ac:dyDescent="0.25">
      <c r="A4439" s="350" t="s">
        <v>6003</v>
      </c>
      <c r="B4439" s="440" t="s">
        <v>1725</v>
      </c>
      <c r="C4439" s="440" t="s">
        <v>1725</v>
      </c>
      <c r="D4439" s="322" t="s">
        <v>5822</v>
      </c>
      <c r="E4439" s="413">
        <v>21000</v>
      </c>
      <c r="F4439" s="348" t="s">
        <v>6002</v>
      </c>
      <c r="G4439" s="322" t="s">
        <v>5954</v>
      </c>
      <c r="H4439" s="348" t="s">
        <v>5989</v>
      </c>
      <c r="I4439" s="348" t="s">
        <v>5989</v>
      </c>
      <c r="J4439" s="322"/>
    </row>
    <row r="4440" spans="1:10" s="333" customFormat="1" ht="24" x14ac:dyDescent="0.25">
      <c r="A4440" s="350" t="s">
        <v>6001</v>
      </c>
      <c r="B4440" s="440" t="s">
        <v>1725</v>
      </c>
      <c r="C4440" s="440" t="s">
        <v>1725</v>
      </c>
      <c r="D4440" s="322" t="s">
        <v>5822</v>
      </c>
      <c r="E4440" s="413">
        <v>21000</v>
      </c>
      <c r="F4440" s="348" t="s">
        <v>6000</v>
      </c>
      <c r="G4440" s="322" t="s">
        <v>5954</v>
      </c>
      <c r="H4440" s="348" t="s">
        <v>5989</v>
      </c>
      <c r="I4440" s="348" t="s">
        <v>5989</v>
      </c>
      <c r="J4440" s="322"/>
    </row>
    <row r="4441" spans="1:10" s="333" customFormat="1" ht="24" x14ac:dyDescent="0.25">
      <c r="A4441" s="350" t="s">
        <v>5999</v>
      </c>
      <c r="B4441" s="440" t="s">
        <v>1725</v>
      </c>
      <c r="C4441" s="440" t="s">
        <v>1725</v>
      </c>
      <c r="D4441" s="322" t="s">
        <v>5822</v>
      </c>
      <c r="E4441" s="413">
        <v>25500</v>
      </c>
      <c r="F4441" s="348" t="s">
        <v>5998</v>
      </c>
      <c r="G4441" s="322" t="s">
        <v>5954</v>
      </c>
      <c r="H4441" s="348" t="s">
        <v>5989</v>
      </c>
      <c r="I4441" s="348" t="s">
        <v>5989</v>
      </c>
      <c r="J4441" s="322"/>
    </row>
    <row r="4442" spans="1:10" s="333" customFormat="1" ht="24" x14ac:dyDescent="0.25">
      <c r="A4442" s="350" t="s">
        <v>5997</v>
      </c>
      <c r="B4442" s="440" t="s">
        <v>1725</v>
      </c>
      <c r="C4442" s="440" t="s">
        <v>1725</v>
      </c>
      <c r="D4442" s="322" t="s">
        <v>5822</v>
      </c>
      <c r="E4442" s="413">
        <v>25500</v>
      </c>
      <c r="F4442" s="348" t="s">
        <v>5996</v>
      </c>
      <c r="G4442" s="322" t="s">
        <v>5954</v>
      </c>
      <c r="H4442" s="348" t="s">
        <v>5989</v>
      </c>
      <c r="I4442" s="348" t="s">
        <v>5989</v>
      </c>
      <c r="J4442" s="322"/>
    </row>
    <row r="4443" spans="1:10" s="333" customFormat="1" ht="24" x14ac:dyDescent="0.25">
      <c r="A4443" s="350" t="s">
        <v>5995</v>
      </c>
      <c r="B4443" s="440" t="s">
        <v>1725</v>
      </c>
      <c r="C4443" s="440" t="s">
        <v>1725</v>
      </c>
      <c r="D4443" s="322" t="s">
        <v>5822</v>
      </c>
      <c r="E4443" s="413">
        <v>24000</v>
      </c>
      <c r="F4443" s="348" t="s">
        <v>5994</v>
      </c>
      <c r="G4443" s="322" t="s">
        <v>5954</v>
      </c>
      <c r="H4443" s="348" t="s">
        <v>5989</v>
      </c>
      <c r="I4443" s="348" t="s">
        <v>5989</v>
      </c>
      <c r="J4443" s="322"/>
    </row>
    <row r="4444" spans="1:10" s="333" customFormat="1" ht="60" x14ac:dyDescent="0.25">
      <c r="A4444" s="350" t="s">
        <v>5993</v>
      </c>
      <c r="B4444" s="440" t="s">
        <v>1725</v>
      </c>
      <c r="C4444" s="440" t="s">
        <v>1725</v>
      </c>
      <c r="D4444" s="322" t="s">
        <v>5822</v>
      </c>
      <c r="E4444" s="413">
        <v>21000</v>
      </c>
      <c r="F4444" s="348" t="s">
        <v>5992</v>
      </c>
      <c r="G4444" s="322" t="s">
        <v>5954</v>
      </c>
      <c r="H4444" s="348" t="s">
        <v>5989</v>
      </c>
      <c r="I4444" s="348" t="s">
        <v>5989</v>
      </c>
      <c r="J4444" s="322"/>
    </row>
    <row r="4445" spans="1:10" s="333" customFormat="1" ht="24" x14ac:dyDescent="0.25">
      <c r="A4445" s="350" t="s">
        <v>5991</v>
      </c>
      <c r="B4445" s="440" t="s">
        <v>1725</v>
      </c>
      <c r="C4445" s="440" t="s">
        <v>1725</v>
      </c>
      <c r="D4445" s="322" t="s">
        <v>5822</v>
      </c>
      <c r="E4445" s="413">
        <v>23000</v>
      </c>
      <c r="F4445" s="348" t="s">
        <v>5990</v>
      </c>
      <c r="G4445" s="322" t="s">
        <v>5954</v>
      </c>
      <c r="H4445" s="348" t="s">
        <v>5989</v>
      </c>
      <c r="I4445" s="348" t="s">
        <v>5989</v>
      </c>
      <c r="J4445" s="322"/>
    </row>
    <row r="4446" spans="1:10" s="333" customFormat="1" ht="24" x14ac:dyDescent="0.25">
      <c r="A4446" s="350" t="s">
        <v>5988</v>
      </c>
      <c r="B4446" s="440" t="s">
        <v>1725</v>
      </c>
      <c r="C4446" s="440" t="s">
        <v>1725</v>
      </c>
      <c r="D4446" s="322" t="s">
        <v>5822</v>
      </c>
      <c r="E4446" s="413">
        <v>18000</v>
      </c>
      <c r="F4446" s="348" t="s">
        <v>5987</v>
      </c>
      <c r="G4446" s="322" t="s">
        <v>5954</v>
      </c>
      <c r="H4446" s="348" t="s">
        <v>5982</v>
      </c>
      <c r="I4446" s="348" t="s">
        <v>5982</v>
      </c>
      <c r="J4446" s="322"/>
    </row>
    <row r="4447" spans="1:10" s="333" customFormat="1" ht="24" x14ac:dyDescent="0.25">
      <c r="A4447" s="350" t="s">
        <v>5986</v>
      </c>
      <c r="B4447" s="440" t="s">
        <v>1725</v>
      </c>
      <c r="C4447" s="440" t="s">
        <v>1725</v>
      </c>
      <c r="D4447" s="322" t="s">
        <v>5822</v>
      </c>
      <c r="E4447" s="413">
        <v>25500</v>
      </c>
      <c r="F4447" s="348" t="s">
        <v>5985</v>
      </c>
      <c r="G4447" s="322" t="s">
        <v>5954</v>
      </c>
      <c r="H4447" s="348" t="s">
        <v>5982</v>
      </c>
      <c r="I4447" s="348" t="s">
        <v>5982</v>
      </c>
      <c r="J4447" s="322"/>
    </row>
    <row r="4448" spans="1:10" s="333" customFormat="1" ht="24" x14ac:dyDescent="0.25">
      <c r="A4448" s="350" t="s">
        <v>5984</v>
      </c>
      <c r="B4448" s="440" t="s">
        <v>1725</v>
      </c>
      <c r="C4448" s="440" t="s">
        <v>1725</v>
      </c>
      <c r="D4448" s="322" t="s">
        <v>5822</v>
      </c>
      <c r="E4448" s="413">
        <v>18000</v>
      </c>
      <c r="F4448" s="348" t="s">
        <v>5983</v>
      </c>
      <c r="G4448" s="322" t="s">
        <v>5954</v>
      </c>
      <c r="H4448" s="348" t="s">
        <v>5982</v>
      </c>
      <c r="I4448" s="348" t="s">
        <v>5982</v>
      </c>
      <c r="J4448" s="322"/>
    </row>
    <row r="4449" spans="1:10" s="333" customFormat="1" ht="24" x14ac:dyDescent="0.25">
      <c r="A4449" s="350" t="s">
        <v>5981</v>
      </c>
      <c r="B4449" s="440" t="s">
        <v>1725</v>
      </c>
      <c r="C4449" s="440" t="s">
        <v>1725</v>
      </c>
      <c r="D4449" s="322" t="s">
        <v>5822</v>
      </c>
      <c r="E4449" s="413">
        <v>25500</v>
      </c>
      <c r="F4449" s="348" t="s">
        <v>5980</v>
      </c>
      <c r="G4449" s="322" t="s">
        <v>5954</v>
      </c>
      <c r="H4449" s="348" t="s">
        <v>5973</v>
      </c>
      <c r="I4449" s="348" t="s">
        <v>5973</v>
      </c>
      <c r="J4449" s="322"/>
    </row>
    <row r="4450" spans="1:10" s="333" customFormat="1" ht="24" x14ac:dyDescent="0.25">
      <c r="A4450" s="350" t="s">
        <v>5979</v>
      </c>
      <c r="B4450" s="440" t="s">
        <v>1725</v>
      </c>
      <c r="C4450" s="440" t="s">
        <v>1725</v>
      </c>
      <c r="D4450" s="322" t="s">
        <v>5822</v>
      </c>
      <c r="E4450" s="413">
        <v>18400</v>
      </c>
      <c r="F4450" s="348" t="s">
        <v>5978</v>
      </c>
      <c r="G4450" s="322" t="s">
        <v>5954</v>
      </c>
      <c r="H4450" s="348" t="s">
        <v>5973</v>
      </c>
      <c r="I4450" s="348" t="s">
        <v>5973</v>
      </c>
      <c r="J4450" s="322"/>
    </row>
    <row r="4451" spans="1:10" s="333" customFormat="1" ht="60" x14ac:dyDescent="0.25">
      <c r="A4451" s="350" t="s">
        <v>5977</v>
      </c>
      <c r="B4451" s="440" t="s">
        <v>1725</v>
      </c>
      <c r="C4451" s="440" t="s">
        <v>1725</v>
      </c>
      <c r="D4451" s="322" t="s">
        <v>5822</v>
      </c>
      <c r="E4451" s="413">
        <v>18000</v>
      </c>
      <c r="F4451" s="348" t="s">
        <v>5976</v>
      </c>
      <c r="G4451" s="322" t="s">
        <v>5954</v>
      </c>
      <c r="H4451" s="348" t="s">
        <v>5973</v>
      </c>
      <c r="I4451" s="348" t="s">
        <v>5973</v>
      </c>
      <c r="J4451" s="322"/>
    </row>
    <row r="4452" spans="1:10" s="333" customFormat="1" ht="60" x14ac:dyDescent="0.25">
      <c r="A4452" s="350" t="s">
        <v>5975</v>
      </c>
      <c r="B4452" s="440" t="s">
        <v>1725</v>
      </c>
      <c r="C4452" s="440" t="s">
        <v>1725</v>
      </c>
      <c r="D4452" s="322" t="s">
        <v>5822</v>
      </c>
      <c r="E4452" s="413">
        <v>18000</v>
      </c>
      <c r="F4452" s="348" t="s">
        <v>5974</v>
      </c>
      <c r="G4452" s="322" t="s">
        <v>5954</v>
      </c>
      <c r="H4452" s="348" t="s">
        <v>5973</v>
      </c>
      <c r="I4452" s="348" t="s">
        <v>5973</v>
      </c>
      <c r="J4452" s="322"/>
    </row>
    <row r="4453" spans="1:10" s="333" customFormat="1" ht="60" x14ac:dyDescent="0.25">
      <c r="A4453" s="350" t="s">
        <v>5972</v>
      </c>
      <c r="B4453" s="440" t="s">
        <v>1725</v>
      </c>
      <c r="C4453" s="440" t="s">
        <v>1725</v>
      </c>
      <c r="D4453" s="322" t="s">
        <v>5822</v>
      </c>
      <c r="E4453" s="413">
        <v>25500</v>
      </c>
      <c r="F4453" s="348" t="s">
        <v>5971</v>
      </c>
      <c r="G4453" s="322" t="s">
        <v>5954</v>
      </c>
      <c r="H4453" s="348" t="s">
        <v>5970</v>
      </c>
      <c r="I4453" s="348" t="s">
        <v>5970</v>
      </c>
      <c r="J4453" s="322"/>
    </row>
    <row r="4454" spans="1:10" s="333" customFormat="1" ht="24" x14ac:dyDescent="0.25">
      <c r="A4454" s="350" t="s">
        <v>5969</v>
      </c>
      <c r="B4454" s="440" t="s">
        <v>1725</v>
      </c>
      <c r="C4454" s="440" t="s">
        <v>1725</v>
      </c>
      <c r="D4454" s="322" t="s">
        <v>5822</v>
      </c>
      <c r="E4454" s="413">
        <v>36000</v>
      </c>
      <c r="F4454" s="348" t="s">
        <v>5968</v>
      </c>
      <c r="G4454" s="322" t="s">
        <v>5954</v>
      </c>
      <c r="H4454" s="348" t="s">
        <v>5963</v>
      </c>
      <c r="I4454" s="348" t="s">
        <v>5963</v>
      </c>
      <c r="J4454" s="322"/>
    </row>
    <row r="4455" spans="1:10" s="333" customFormat="1" ht="60" x14ac:dyDescent="0.25">
      <c r="A4455" s="350" t="s">
        <v>5967</v>
      </c>
      <c r="B4455" s="440" t="s">
        <v>1725</v>
      </c>
      <c r="C4455" s="440" t="s">
        <v>1725</v>
      </c>
      <c r="D4455" s="322" t="s">
        <v>5822</v>
      </c>
      <c r="E4455" s="413">
        <v>18000</v>
      </c>
      <c r="F4455" s="348" t="s">
        <v>5966</v>
      </c>
      <c r="G4455" s="322" t="s">
        <v>5954</v>
      </c>
      <c r="H4455" s="348" t="s">
        <v>5963</v>
      </c>
      <c r="I4455" s="348" t="s">
        <v>5963</v>
      </c>
      <c r="J4455" s="322"/>
    </row>
    <row r="4456" spans="1:10" s="333" customFormat="1" ht="24" x14ac:dyDescent="0.25">
      <c r="A4456" s="350" t="s">
        <v>5965</v>
      </c>
      <c r="B4456" s="440" t="s">
        <v>1725</v>
      </c>
      <c r="C4456" s="440" t="s">
        <v>1725</v>
      </c>
      <c r="D4456" s="322" t="s">
        <v>5822</v>
      </c>
      <c r="E4456" s="413">
        <v>25500</v>
      </c>
      <c r="F4456" s="348" t="s">
        <v>5964</v>
      </c>
      <c r="G4456" s="322" t="s">
        <v>5954</v>
      </c>
      <c r="H4456" s="348" t="s">
        <v>5963</v>
      </c>
      <c r="I4456" s="348" t="s">
        <v>5963</v>
      </c>
      <c r="J4456" s="322"/>
    </row>
    <row r="4457" spans="1:10" s="333" customFormat="1" ht="24" x14ac:dyDescent="0.25">
      <c r="A4457" s="350" t="s">
        <v>5962</v>
      </c>
      <c r="B4457" s="440" t="s">
        <v>1725</v>
      </c>
      <c r="C4457" s="440" t="s">
        <v>1725</v>
      </c>
      <c r="D4457" s="322" t="s">
        <v>5822</v>
      </c>
      <c r="E4457" s="413">
        <v>24000</v>
      </c>
      <c r="F4457" s="348" t="s">
        <v>5961</v>
      </c>
      <c r="G4457" s="322" t="s">
        <v>5954</v>
      </c>
      <c r="H4457" s="348" t="s">
        <v>5958</v>
      </c>
      <c r="I4457" s="348" t="s">
        <v>5958</v>
      </c>
      <c r="J4457" s="322"/>
    </row>
    <row r="4458" spans="1:10" s="333" customFormat="1" ht="24" x14ac:dyDescent="0.25">
      <c r="A4458" s="350" t="s">
        <v>5960</v>
      </c>
      <c r="B4458" s="440" t="s">
        <v>1725</v>
      </c>
      <c r="C4458" s="440" t="s">
        <v>1725</v>
      </c>
      <c r="D4458" s="322" t="s">
        <v>5822</v>
      </c>
      <c r="E4458" s="413">
        <v>18000</v>
      </c>
      <c r="F4458" s="348" t="s">
        <v>5959</v>
      </c>
      <c r="G4458" s="322" t="s">
        <v>5954</v>
      </c>
      <c r="H4458" s="348" t="s">
        <v>5958</v>
      </c>
      <c r="I4458" s="348" t="s">
        <v>5958</v>
      </c>
      <c r="J4458" s="322"/>
    </row>
    <row r="4459" spans="1:10" s="333" customFormat="1" ht="24" x14ac:dyDescent="0.25">
      <c r="A4459" s="350" t="s">
        <v>5957</v>
      </c>
      <c r="B4459" s="440" t="s">
        <v>1725</v>
      </c>
      <c r="C4459" s="440" t="s">
        <v>1725</v>
      </c>
      <c r="D4459" s="322" t="s">
        <v>5822</v>
      </c>
      <c r="E4459" s="413">
        <v>30030</v>
      </c>
      <c r="F4459" s="348" t="s">
        <v>5956</v>
      </c>
      <c r="G4459" s="322" t="s">
        <v>5954</v>
      </c>
      <c r="H4459" s="348" t="s">
        <v>5953</v>
      </c>
      <c r="I4459" s="348" t="s">
        <v>5953</v>
      </c>
      <c r="J4459" s="322"/>
    </row>
    <row r="4460" spans="1:10" s="333" customFormat="1" ht="24" x14ac:dyDescent="0.25">
      <c r="A4460" s="350" t="s">
        <v>5955</v>
      </c>
      <c r="B4460" s="440" t="s">
        <v>1725</v>
      </c>
      <c r="C4460" s="440" t="s">
        <v>1725</v>
      </c>
      <c r="D4460" s="322" t="s">
        <v>5822</v>
      </c>
      <c r="E4460" s="413">
        <v>20000</v>
      </c>
      <c r="F4460" s="348" t="s">
        <v>5821</v>
      </c>
      <c r="G4460" s="322" t="s">
        <v>5954</v>
      </c>
      <c r="H4460" s="348" t="s">
        <v>5953</v>
      </c>
      <c r="I4460" s="348" t="s">
        <v>5953</v>
      </c>
      <c r="J4460" s="322"/>
    </row>
    <row r="4461" spans="1:10" s="333" customFormat="1" ht="48" x14ac:dyDescent="0.25">
      <c r="A4461" s="350" t="s">
        <v>5952</v>
      </c>
      <c r="B4461" s="440" t="s">
        <v>1725</v>
      </c>
      <c r="C4461" s="440" t="s">
        <v>1725</v>
      </c>
      <c r="D4461" s="322" t="s">
        <v>5822</v>
      </c>
      <c r="E4461" s="413">
        <v>35897.4</v>
      </c>
      <c r="F4461" s="348" t="s">
        <v>5831</v>
      </c>
      <c r="G4461" s="322" t="s">
        <v>1385</v>
      </c>
      <c r="H4461" s="348" t="s">
        <v>5941</v>
      </c>
      <c r="I4461" s="348" t="s">
        <v>5941</v>
      </c>
      <c r="J4461" s="322"/>
    </row>
    <row r="4462" spans="1:10" s="333" customFormat="1" ht="60" x14ac:dyDescent="0.25">
      <c r="A4462" s="350" t="s">
        <v>5951</v>
      </c>
      <c r="B4462" s="440" t="s">
        <v>1725</v>
      </c>
      <c r="C4462" s="440" t="s">
        <v>1725</v>
      </c>
      <c r="D4462" s="322" t="s">
        <v>5822</v>
      </c>
      <c r="E4462" s="413">
        <v>18000</v>
      </c>
      <c r="F4462" s="348" t="s">
        <v>5950</v>
      </c>
      <c r="G4462" s="322" t="s">
        <v>1385</v>
      </c>
      <c r="H4462" s="348" t="s">
        <v>5941</v>
      </c>
      <c r="I4462" s="348" t="s">
        <v>5941</v>
      </c>
      <c r="J4462" s="322"/>
    </row>
    <row r="4463" spans="1:10" s="333" customFormat="1" ht="60" x14ac:dyDescent="0.25">
      <c r="A4463" s="350" t="s">
        <v>5949</v>
      </c>
      <c r="B4463" s="440" t="s">
        <v>1725</v>
      </c>
      <c r="C4463" s="440" t="s">
        <v>1725</v>
      </c>
      <c r="D4463" s="322" t="s">
        <v>5822</v>
      </c>
      <c r="E4463" s="413">
        <v>18000</v>
      </c>
      <c r="F4463" s="348" t="s">
        <v>5948</v>
      </c>
      <c r="G4463" s="322" t="s">
        <v>1385</v>
      </c>
      <c r="H4463" s="348" t="s">
        <v>5941</v>
      </c>
      <c r="I4463" s="348" t="s">
        <v>5941</v>
      </c>
      <c r="J4463" s="322"/>
    </row>
    <row r="4464" spans="1:10" s="333" customFormat="1" ht="24" x14ac:dyDescent="0.25">
      <c r="A4464" s="350" t="s">
        <v>5947</v>
      </c>
      <c r="B4464" s="440" t="s">
        <v>1725</v>
      </c>
      <c r="C4464" s="440" t="s">
        <v>1725</v>
      </c>
      <c r="D4464" s="322" t="s">
        <v>5822</v>
      </c>
      <c r="E4464" s="413">
        <v>18000</v>
      </c>
      <c r="F4464" s="348" t="s">
        <v>5946</v>
      </c>
      <c r="G4464" s="322" t="s">
        <v>1385</v>
      </c>
      <c r="H4464" s="348" t="s">
        <v>5941</v>
      </c>
      <c r="I4464" s="348" t="s">
        <v>5941</v>
      </c>
      <c r="J4464" s="322"/>
    </row>
    <row r="4465" spans="1:10" s="333" customFormat="1" ht="24" x14ac:dyDescent="0.25">
      <c r="A4465" s="350" t="s">
        <v>5945</v>
      </c>
      <c r="B4465" s="440" t="s">
        <v>1725</v>
      </c>
      <c r="C4465" s="440" t="s">
        <v>1725</v>
      </c>
      <c r="D4465" s="322" t="s">
        <v>5822</v>
      </c>
      <c r="E4465" s="413">
        <v>18000</v>
      </c>
      <c r="F4465" s="348" t="s">
        <v>5944</v>
      </c>
      <c r="G4465" s="322" t="s">
        <v>1385</v>
      </c>
      <c r="H4465" s="348" t="s">
        <v>5941</v>
      </c>
      <c r="I4465" s="348" t="s">
        <v>5941</v>
      </c>
      <c r="J4465" s="322"/>
    </row>
    <row r="4466" spans="1:10" s="333" customFormat="1" ht="24" x14ac:dyDescent="0.25">
      <c r="A4466" s="350" t="s">
        <v>5943</v>
      </c>
      <c r="B4466" s="440" t="s">
        <v>1725</v>
      </c>
      <c r="C4466" s="440" t="s">
        <v>1725</v>
      </c>
      <c r="D4466" s="322" t="s">
        <v>5822</v>
      </c>
      <c r="E4466" s="413">
        <v>18000</v>
      </c>
      <c r="F4466" s="348" t="s">
        <v>5942</v>
      </c>
      <c r="G4466" s="322" t="s">
        <v>1385</v>
      </c>
      <c r="H4466" s="348" t="s">
        <v>5941</v>
      </c>
      <c r="I4466" s="348" t="s">
        <v>5941</v>
      </c>
      <c r="J4466" s="322"/>
    </row>
    <row r="4467" spans="1:10" s="333" customFormat="1" ht="60" x14ac:dyDescent="0.25">
      <c r="A4467" s="350" t="s">
        <v>5940</v>
      </c>
      <c r="B4467" s="440" t="s">
        <v>1725</v>
      </c>
      <c r="C4467" s="440" t="s">
        <v>1725</v>
      </c>
      <c r="D4467" s="322" t="s">
        <v>5822</v>
      </c>
      <c r="E4467" s="413">
        <v>18000</v>
      </c>
      <c r="F4467" s="348" t="s">
        <v>5939</v>
      </c>
      <c r="G4467" s="322" t="s">
        <v>1385</v>
      </c>
      <c r="H4467" s="348" t="s">
        <v>5938</v>
      </c>
      <c r="I4467" s="348" t="s">
        <v>5938</v>
      </c>
      <c r="J4467" s="322"/>
    </row>
    <row r="4468" spans="1:10" s="333" customFormat="1" ht="48" x14ac:dyDescent="0.25">
      <c r="A4468" s="350" t="s">
        <v>5937</v>
      </c>
      <c r="B4468" s="440" t="s">
        <v>1725</v>
      </c>
      <c r="C4468" s="440" t="s">
        <v>1725</v>
      </c>
      <c r="D4468" s="322" t="s">
        <v>5822</v>
      </c>
      <c r="E4468" s="413">
        <v>18000</v>
      </c>
      <c r="F4468" s="348" t="s">
        <v>5936</v>
      </c>
      <c r="G4468" s="322" t="s">
        <v>1385</v>
      </c>
      <c r="H4468" s="348" t="s">
        <v>5933</v>
      </c>
      <c r="I4468" s="348" t="s">
        <v>5933</v>
      </c>
      <c r="J4468" s="322"/>
    </row>
    <row r="4469" spans="1:10" s="333" customFormat="1" ht="36" x14ac:dyDescent="0.25">
      <c r="A4469" s="350" t="s">
        <v>5935</v>
      </c>
      <c r="B4469" s="440" t="s">
        <v>1725</v>
      </c>
      <c r="C4469" s="440" t="s">
        <v>1725</v>
      </c>
      <c r="D4469" s="322" t="s">
        <v>5822</v>
      </c>
      <c r="E4469" s="413">
        <v>20000</v>
      </c>
      <c r="F4469" s="348" t="s">
        <v>5934</v>
      </c>
      <c r="G4469" s="322" t="s">
        <v>1385</v>
      </c>
      <c r="H4469" s="348" t="s">
        <v>5933</v>
      </c>
      <c r="I4469" s="348" t="s">
        <v>5933</v>
      </c>
      <c r="J4469" s="322"/>
    </row>
    <row r="4470" spans="1:10" s="333" customFormat="1" ht="60" x14ac:dyDescent="0.25">
      <c r="A4470" s="350" t="s">
        <v>5932</v>
      </c>
      <c r="B4470" s="440" t="s">
        <v>1725</v>
      </c>
      <c r="C4470" s="440" t="s">
        <v>1725</v>
      </c>
      <c r="D4470" s="322" t="s">
        <v>5822</v>
      </c>
      <c r="E4470" s="413">
        <v>30000</v>
      </c>
      <c r="F4470" s="348" t="s">
        <v>5931</v>
      </c>
      <c r="G4470" s="322" t="s">
        <v>1385</v>
      </c>
      <c r="H4470" s="348" t="s">
        <v>5922</v>
      </c>
      <c r="I4470" s="348" t="s">
        <v>5922</v>
      </c>
      <c r="J4470" s="322"/>
    </row>
    <row r="4471" spans="1:10" s="333" customFormat="1" ht="60" x14ac:dyDescent="0.25">
      <c r="A4471" s="350" t="s">
        <v>5930</v>
      </c>
      <c r="B4471" s="440" t="s">
        <v>1725</v>
      </c>
      <c r="C4471" s="440" t="s">
        <v>1725</v>
      </c>
      <c r="D4471" s="322" t="s">
        <v>5822</v>
      </c>
      <c r="E4471" s="413">
        <v>30000</v>
      </c>
      <c r="F4471" s="348" t="s">
        <v>5929</v>
      </c>
      <c r="G4471" s="322" t="s">
        <v>1385</v>
      </c>
      <c r="H4471" s="348" t="s">
        <v>5922</v>
      </c>
      <c r="I4471" s="348" t="s">
        <v>5922</v>
      </c>
      <c r="J4471" s="322"/>
    </row>
    <row r="4472" spans="1:10" s="333" customFormat="1" ht="24" x14ac:dyDescent="0.25">
      <c r="A4472" s="350" t="s">
        <v>5928</v>
      </c>
      <c r="B4472" s="440" t="s">
        <v>1725</v>
      </c>
      <c r="C4472" s="440" t="s">
        <v>1725</v>
      </c>
      <c r="D4472" s="322" t="s">
        <v>5822</v>
      </c>
      <c r="E4472" s="413">
        <v>30000</v>
      </c>
      <c r="F4472" s="348" t="s">
        <v>5927</v>
      </c>
      <c r="G4472" s="322" t="s">
        <v>1385</v>
      </c>
      <c r="H4472" s="348" t="s">
        <v>5922</v>
      </c>
      <c r="I4472" s="348" t="s">
        <v>5922</v>
      </c>
      <c r="J4472" s="322"/>
    </row>
    <row r="4473" spans="1:10" s="333" customFormat="1" ht="60" x14ac:dyDescent="0.25">
      <c r="A4473" s="350" t="s">
        <v>5926</v>
      </c>
      <c r="B4473" s="440" t="s">
        <v>1725</v>
      </c>
      <c r="C4473" s="440" t="s">
        <v>1725</v>
      </c>
      <c r="D4473" s="322" t="s">
        <v>5822</v>
      </c>
      <c r="E4473" s="413">
        <v>30000</v>
      </c>
      <c r="F4473" s="348" t="s">
        <v>5925</v>
      </c>
      <c r="G4473" s="322" t="s">
        <v>1385</v>
      </c>
      <c r="H4473" s="348" t="s">
        <v>5922</v>
      </c>
      <c r="I4473" s="348" t="s">
        <v>5922</v>
      </c>
      <c r="J4473" s="322"/>
    </row>
    <row r="4474" spans="1:10" s="333" customFormat="1" ht="60" x14ac:dyDescent="0.25">
      <c r="A4474" s="350" t="s">
        <v>5924</v>
      </c>
      <c r="B4474" s="440" t="s">
        <v>1725</v>
      </c>
      <c r="C4474" s="440" t="s">
        <v>1725</v>
      </c>
      <c r="D4474" s="322" t="s">
        <v>5822</v>
      </c>
      <c r="E4474" s="413">
        <v>24000</v>
      </c>
      <c r="F4474" s="348" t="s">
        <v>5923</v>
      </c>
      <c r="G4474" s="322" t="s">
        <v>1385</v>
      </c>
      <c r="H4474" s="348" t="s">
        <v>5922</v>
      </c>
      <c r="I4474" s="348" t="s">
        <v>5922</v>
      </c>
      <c r="J4474" s="322"/>
    </row>
    <row r="4475" spans="1:10" s="333" customFormat="1" ht="24" x14ac:dyDescent="0.25">
      <c r="A4475" s="350" t="s">
        <v>5921</v>
      </c>
      <c r="B4475" s="440" t="s">
        <v>1725</v>
      </c>
      <c r="C4475" s="440" t="s">
        <v>1725</v>
      </c>
      <c r="D4475" s="322" t="s">
        <v>5822</v>
      </c>
      <c r="E4475" s="413">
        <v>24367</v>
      </c>
      <c r="F4475" s="348" t="s">
        <v>5920</v>
      </c>
      <c r="G4475" s="322" t="s">
        <v>1385</v>
      </c>
      <c r="H4475" s="348" t="s">
        <v>5911</v>
      </c>
      <c r="I4475" s="348" t="s">
        <v>5911</v>
      </c>
      <c r="J4475" s="322"/>
    </row>
    <row r="4476" spans="1:10" s="333" customFormat="1" ht="60" x14ac:dyDescent="0.25">
      <c r="A4476" s="350" t="s">
        <v>5919</v>
      </c>
      <c r="B4476" s="440" t="s">
        <v>1725</v>
      </c>
      <c r="C4476" s="440" t="s">
        <v>1725</v>
      </c>
      <c r="D4476" s="322" t="s">
        <v>5822</v>
      </c>
      <c r="E4476" s="413">
        <v>21000</v>
      </c>
      <c r="F4476" s="348" t="s">
        <v>5918</v>
      </c>
      <c r="G4476" s="322" t="s">
        <v>1385</v>
      </c>
      <c r="H4476" s="348" t="s">
        <v>5911</v>
      </c>
      <c r="I4476" s="348" t="s">
        <v>5911</v>
      </c>
      <c r="J4476" s="322"/>
    </row>
    <row r="4477" spans="1:10" s="333" customFormat="1" ht="60" x14ac:dyDescent="0.25">
      <c r="A4477" s="350" t="s">
        <v>5917</v>
      </c>
      <c r="B4477" s="440" t="s">
        <v>1725</v>
      </c>
      <c r="C4477" s="440" t="s">
        <v>1725</v>
      </c>
      <c r="D4477" s="322" t="s">
        <v>5822</v>
      </c>
      <c r="E4477" s="413">
        <v>18000</v>
      </c>
      <c r="F4477" s="348" t="s">
        <v>5916</v>
      </c>
      <c r="G4477" s="322" t="s">
        <v>1385</v>
      </c>
      <c r="H4477" s="348" t="s">
        <v>5911</v>
      </c>
      <c r="I4477" s="348" t="s">
        <v>5911</v>
      </c>
      <c r="J4477" s="322"/>
    </row>
    <row r="4478" spans="1:10" s="333" customFormat="1" ht="60" x14ac:dyDescent="0.25">
      <c r="A4478" s="350" t="s">
        <v>5915</v>
      </c>
      <c r="B4478" s="440" t="s">
        <v>1725</v>
      </c>
      <c r="C4478" s="440" t="s">
        <v>1725</v>
      </c>
      <c r="D4478" s="322" t="s">
        <v>5822</v>
      </c>
      <c r="E4478" s="413">
        <v>18000</v>
      </c>
      <c r="F4478" s="348" t="s">
        <v>5914</v>
      </c>
      <c r="G4478" s="322" t="s">
        <v>1385</v>
      </c>
      <c r="H4478" s="348" t="s">
        <v>5911</v>
      </c>
      <c r="I4478" s="348" t="s">
        <v>5911</v>
      </c>
      <c r="J4478" s="322"/>
    </row>
    <row r="4479" spans="1:10" s="333" customFormat="1" ht="60" x14ac:dyDescent="0.25">
      <c r="A4479" s="350" t="s">
        <v>5913</v>
      </c>
      <c r="B4479" s="440" t="s">
        <v>1725</v>
      </c>
      <c r="C4479" s="440" t="s">
        <v>1725</v>
      </c>
      <c r="D4479" s="322" t="s">
        <v>5822</v>
      </c>
      <c r="E4479" s="413">
        <v>18000</v>
      </c>
      <c r="F4479" s="348" t="s">
        <v>5912</v>
      </c>
      <c r="G4479" s="322" t="s">
        <v>1385</v>
      </c>
      <c r="H4479" s="348" t="s">
        <v>5911</v>
      </c>
      <c r="I4479" s="348" t="s">
        <v>5911</v>
      </c>
      <c r="J4479" s="322"/>
    </row>
    <row r="4480" spans="1:10" s="333" customFormat="1" ht="36" x14ac:dyDescent="0.25">
      <c r="A4480" s="350" t="s">
        <v>5910</v>
      </c>
      <c r="B4480" s="440" t="s">
        <v>1725</v>
      </c>
      <c r="C4480" s="440" t="s">
        <v>1725</v>
      </c>
      <c r="D4480" s="322" t="s">
        <v>5822</v>
      </c>
      <c r="E4480" s="413">
        <v>36000</v>
      </c>
      <c r="F4480" s="348" t="s">
        <v>5909</v>
      </c>
      <c r="G4480" s="322" t="s">
        <v>1385</v>
      </c>
      <c r="H4480" s="348" t="s">
        <v>5908</v>
      </c>
      <c r="I4480" s="348" t="s">
        <v>5908</v>
      </c>
      <c r="J4480" s="322"/>
    </row>
    <row r="4481" spans="1:10" s="333" customFormat="1" ht="24" x14ac:dyDescent="0.25">
      <c r="A4481" s="350" t="s">
        <v>5907</v>
      </c>
      <c r="B4481" s="440" t="s">
        <v>1725</v>
      </c>
      <c r="C4481" s="440" t="s">
        <v>1725</v>
      </c>
      <c r="D4481" s="322" t="s">
        <v>5822</v>
      </c>
      <c r="E4481" s="413">
        <v>18000</v>
      </c>
      <c r="F4481" s="348" t="s">
        <v>5906</v>
      </c>
      <c r="G4481" s="322" t="s">
        <v>1385</v>
      </c>
      <c r="H4481" s="348" t="s">
        <v>5903</v>
      </c>
      <c r="I4481" s="348" t="s">
        <v>5903</v>
      </c>
      <c r="J4481" s="322"/>
    </row>
    <row r="4482" spans="1:10" s="333" customFormat="1" ht="24" x14ac:dyDescent="0.25">
      <c r="A4482" s="350" t="s">
        <v>5905</v>
      </c>
      <c r="B4482" s="440" t="s">
        <v>1725</v>
      </c>
      <c r="C4482" s="440" t="s">
        <v>1725</v>
      </c>
      <c r="D4482" s="322" t="s">
        <v>5822</v>
      </c>
      <c r="E4482" s="413">
        <v>24000</v>
      </c>
      <c r="F4482" s="348" t="s">
        <v>5904</v>
      </c>
      <c r="G4482" s="322" t="s">
        <v>1385</v>
      </c>
      <c r="H4482" s="348" t="s">
        <v>5903</v>
      </c>
      <c r="I4482" s="348" t="s">
        <v>5903</v>
      </c>
      <c r="J4482" s="322"/>
    </row>
    <row r="4483" spans="1:10" s="333" customFormat="1" ht="24" x14ac:dyDescent="0.25">
      <c r="A4483" s="350" t="s">
        <v>5902</v>
      </c>
      <c r="B4483" s="440" t="s">
        <v>1725</v>
      </c>
      <c r="C4483" s="440" t="s">
        <v>1725</v>
      </c>
      <c r="D4483" s="322" t="s">
        <v>5822</v>
      </c>
      <c r="E4483" s="413">
        <v>25500</v>
      </c>
      <c r="F4483" s="348" t="s">
        <v>5901</v>
      </c>
      <c r="G4483" s="322" t="s">
        <v>1385</v>
      </c>
      <c r="H4483" s="348" t="s">
        <v>5898</v>
      </c>
      <c r="I4483" s="348" t="s">
        <v>5898</v>
      </c>
      <c r="J4483" s="322"/>
    </row>
    <row r="4484" spans="1:10" s="333" customFormat="1" ht="24" x14ac:dyDescent="0.25">
      <c r="A4484" s="350" t="s">
        <v>5900</v>
      </c>
      <c r="B4484" s="440" t="s">
        <v>1725</v>
      </c>
      <c r="C4484" s="440" t="s">
        <v>1725</v>
      </c>
      <c r="D4484" s="322" t="s">
        <v>5822</v>
      </c>
      <c r="E4484" s="413">
        <v>25500</v>
      </c>
      <c r="F4484" s="348" t="s">
        <v>5899</v>
      </c>
      <c r="G4484" s="322" t="s">
        <v>1385</v>
      </c>
      <c r="H4484" s="348" t="s">
        <v>5898</v>
      </c>
      <c r="I4484" s="348" t="s">
        <v>5898</v>
      </c>
      <c r="J4484" s="322"/>
    </row>
    <row r="4485" spans="1:10" s="333" customFormat="1" ht="48" x14ac:dyDescent="0.25">
      <c r="A4485" s="350" t="s">
        <v>5897</v>
      </c>
      <c r="B4485" s="440" t="s">
        <v>1725</v>
      </c>
      <c r="C4485" s="440" t="s">
        <v>1725</v>
      </c>
      <c r="D4485" s="322" t="s">
        <v>5822</v>
      </c>
      <c r="E4485" s="413">
        <v>36000</v>
      </c>
      <c r="F4485" s="348" t="s">
        <v>5896</v>
      </c>
      <c r="G4485" s="322" t="s">
        <v>1385</v>
      </c>
      <c r="H4485" s="348" t="s">
        <v>5891</v>
      </c>
      <c r="I4485" s="348" t="s">
        <v>5891</v>
      </c>
      <c r="J4485" s="322"/>
    </row>
    <row r="4486" spans="1:10" s="333" customFormat="1" ht="48" x14ac:dyDescent="0.25">
      <c r="A4486" s="350" t="s">
        <v>5895</v>
      </c>
      <c r="B4486" s="440" t="s">
        <v>1725</v>
      </c>
      <c r="C4486" s="440" t="s">
        <v>1725</v>
      </c>
      <c r="D4486" s="322" t="s">
        <v>5822</v>
      </c>
      <c r="E4486" s="413">
        <v>30000</v>
      </c>
      <c r="F4486" s="348" t="s">
        <v>5894</v>
      </c>
      <c r="G4486" s="322" t="s">
        <v>1385</v>
      </c>
      <c r="H4486" s="348" t="s">
        <v>5891</v>
      </c>
      <c r="I4486" s="348" t="s">
        <v>5891</v>
      </c>
      <c r="J4486" s="322"/>
    </row>
    <row r="4487" spans="1:10" s="333" customFormat="1" ht="48" x14ac:dyDescent="0.25">
      <c r="A4487" s="350" t="s">
        <v>5893</v>
      </c>
      <c r="B4487" s="440" t="s">
        <v>1725</v>
      </c>
      <c r="C4487" s="440" t="s">
        <v>1725</v>
      </c>
      <c r="D4487" s="322" t="s">
        <v>5822</v>
      </c>
      <c r="E4487" s="413">
        <v>21000</v>
      </c>
      <c r="F4487" s="348" t="s">
        <v>5892</v>
      </c>
      <c r="G4487" s="322" t="s">
        <v>1385</v>
      </c>
      <c r="H4487" s="348" t="s">
        <v>5891</v>
      </c>
      <c r="I4487" s="348" t="s">
        <v>5891</v>
      </c>
      <c r="J4487" s="322"/>
    </row>
    <row r="4488" spans="1:10" s="333" customFormat="1" ht="24" x14ac:dyDescent="0.25">
      <c r="A4488" s="350" t="s">
        <v>5890</v>
      </c>
      <c r="B4488" s="440" t="s">
        <v>1725</v>
      </c>
      <c r="C4488" s="440" t="s">
        <v>1725</v>
      </c>
      <c r="D4488" s="322" t="s">
        <v>5822</v>
      </c>
      <c r="E4488" s="413">
        <v>30000</v>
      </c>
      <c r="F4488" s="348" t="s">
        <v>5889</v>
      </c>
      <c r="G4488" s="322" t="s">
        <v>1385</v>
      </c>
      <c r="H4488" s="348" t="s">
        <v>5884</v>
      </c>
      <c r="I4488" s="348" t="s">
        <v>5884</v>
      </c>
      <c r="J4488" s="322"/>
    </row>
    <row r="4489" spans="1:10" s="333" customFormat="1" ht="24" x14ac:dyDescent="0.25">
      <c r="A4489" s="350" t="s">
        <v>5888</v>
      </c>
      <c r="B4489" s="440" t="s">
        <v>1725</v>
      </c>
      <c r="C4489" s="440" t="s">
        <v>1725</v>
      </c>
      <c r="D4489" s="322" t="s">
        <v>5822</v>
      </c>
      <c r="E4489" s="413">
        <v>30000</v>
      </c>
      <c r="F4489" s="348" t="s">
        <v>5887</v>
      </c>
      <c r="G4489" s="322" t="s">
        <v>1385</v>
      </c>
      <c r="H4489" s="348" t="s">
        <v>5884</v>
      </c>
      <c r="I4489" s="348" t="s">
        <v>5884</v>
      </c>
      <c r="J4489" s="322"/>
    </row>
    <row r="4490" spans="1:10" s="333" customFormat="1" ht="60" x14ac:dyDescent="0.25">
      <c r="A4490" s="350" t="s">
        <v>5886</v>
      </c>
      <c r="B4490" s="440" t="s">
        <v>1725</v>
      </c>
      <c r="C4490" s="440" t="s">
        <v>1725</v>
      </c>
      <c r="D4490" s="322" t="s">
        <v>5822</v>
      </c>
      <c r="E4490" s="413">
        <v>27000</v>
      </c>
      <c r="F4490" s="348" t="s">
        <v>5885</v>
      </c>
      <c r="G4490" s="322" t="s">
        <v>1385</v>
      </c>
      <c r="H4490" s="348" t="s">
        <v>5884</v>
      </c>
      <c r="I4490" s="348" t="s">
        <v>5884</v>
      </c>
      <c r="J4490" s="322"/>
    </row>
    <row r="4491" spans="1:10" s="333" customFormat="1" ht="24" x14ac:dyDescent="0.25">
      <c r="A4491" s="350" t="s">
        <v>5883</v>
      </c>
      <c r="B4491" s="440" t="s">
        <v>1725</v>
      </c>
      <c r="C4491" s="440" t="s">
        <v>1725</v>
      </c>
      <c r="D4491" s="322" t="s">
        <v>5822</v>
      </c>
      <c r="E4491" s="413">
        <v>25300</v>
      </c>
      <c r="F4491" s="348" t="s">
        <v>5882</v>
      </c>
      <c r="G4491" s="322" t="s">
        <v>1385</v>
      </c>
      <c r="H4491" s="348" t="s">
        <v>5877</v>
      </c>
      <c r="I4491" s="348" t="s">
        <v>5877</v>
      </c>
      <c r="J4491" s="322"/>
    </row>
    <row r="4492" spans="1:10" s="333" customFormat="1" ht="48" x14ac:dyDescent="0.25">
      <c r="A4492" s="350" t="s">
        <v>5881</v>
      </c>
      <c r="B4492" s="440" t="s">
        <v>1725</v>
      </c>
      <c r="C4492" s="440" t="s">
        <v>1725</v>
      </c>
      <c r="D4492" s="322" t="s">
        <v>5822</v>
      </c>
      <c r="E4492" s="413">
        <v>30089.8</v>
      </c>
      <c r="F4492" s="348" t="s">
        <v>5880</v>
      </c>
      <c r="G4492" s="322" t="s">
        <v>1385</v>
      </c>
      <c r="H4492" s="348" t="s">
        <v>5877</v>
      </c>
      <c r="I4492" s="348" t="s">
        <v>5877</v>
      </c>
      <c r="J4492" s="322"/>
    </row>
    <row r="4493" spans="1:10" s="333" customFormat="1" ht="24" x14ac:dyDescent="0.25">
      <c r="A4493" s="350" t="s">
        <v>5879</v>
      </c>
      <c r="B4493" s="440" t="s">
        <v>1725</v>
      </c>
      <c r="C4493" s="440" t="s">
        <v>1725</v>
      </c>
      <c r="D4493" s="322" t="s">
        <v>5822</v>
      </c>
      <c r="E4493" s="413">
        <v>31500</v>
      </c>
      <c r="F4493" s="348" t="s">
        <v>5878</v>
      </c>
      <c r="G4493" s="322" t="s">
        <v>1385</v>
      </c>
      <c r="H4493" s="348" t="s">
        <v>5877</v>
      </c>
      <c r="I4493" s="348" t="s">
        <v>5877</v>
      </c>
      <c r="J4493" s="322"/>
    </row>
    <row r="4494" spans="1:10" s="333" customFormat="1" ht="24" x14ac:dyDescent="0.25">
      <c r="A4494" s="350" t="s">
        <v>5876</v>
      </c>
      <c r="B4494" s="440" t="s">
        <v>1725</v>
      </c>
      <c r="C4494" s="440" t="s">
        <v>1725</v>
      </c>
      <c r="D4494" s="322" t="s">
        <v>5822</v>
      </c>
      <c r="E4494" s="413">
        <v>18000</v>
      </c>
      <c r="F4494" s="348" t="s">
        <v>5875</v>
      </c>
      <c r="G4494" s="322" t="s">
        <v>1385</v>
      </c>
      <c r="H4494" s="348" t="s">
        <v>5874</v>
      </c>
      <c r="I4494" s="348" t="s">
        <v>5874</v>
      </c>
      <c r="J4494" s="322"/>
    </row>
    <row r="4495" spans="1:10" s="333" customFormat="1" ht="36" x14ac:dyDescent="0.25">
      <c r="A4495" s="350" t="s">
        <v>5873</v>
      </c>
      <c r="B4495" s="440" t="s">
        <v>1725</v>
      </c>
      <c r="C4495" s="440" t="s">
        <v>1725</v>
      </c>
      <c r="D4495" s="322" t="s">
        <v>5822</v>
      </c>
      <c r="E4495" s="413">
        <v>128000</v>
      </c>
      <c r="F4495" s="348" t="s">
        <v>5872</v>
      </c>
      <c r="G4495" s="322" t="s">
        <v>1385</v>
      </c>
      <c r="H4495" s="348" t="s">
        <v>5867</v>
      </c>
      <c r="I4495" s="348" t="s">
        <v>5867</v>
      </c>
      <c r="J4495" s="322"/>
    </row>
    <row r="4496" spans="1:10" s="333" customFormat="1" ht="24" x14ac:dyDescent="0.25">
      <c r="A4496" s="350" t="s">
        <v>5871</v>
      </c>
      <c r="B4496" s="440" t="s">
        <v>1725</v>
      </c>
      <c r="C4496" s="440" t="s">
        <v>1725</v>
      </c>
      <c r="D4496" s="322" t="s">
        <v>5822</v>
      </c>
      <c r="E4496" s="413">
        <v>25500</v>
      </c>
      <c r="F4496" s="348" t="s">
        <v>5870</v>
      </c>
      <c r="G4496" s="322" t="s">
        <v>1385</v>
      </c>
      <c r="H4496" s="348" t="s">
        <v>5867</v>
      </c>
      <c r="I4496" s="348" t="s">
        <v>5867</v>
      </c>
      <c r="J4496" s="322"/>
    </row>
    <row r="4497" spans="1:10" s="333" customFormat="1" ht="24" x14ac:dyDescent="0.25">
      <c r="A4497" s="350" t="s">
        <v>5869</v>
      </c>
      <c r="B4497" s="440" t="s">
        <v>1725</v>
      </c>
      <c r="C4497" s="440" t="s">
        <v>1725</v>
      </c>
      <c r="D4497" s="322" t="s">
        <v>5822</v>
      </c>
      <c r="E4497" s="413">
        <v>18000</v>
      </c>
      <c r="F4497" s="348" t="s">
        <v>5868</v>
      </c>
      <c r="G4497" s="322" t="s">
        <v>1385</v>
      </c>
      <c r="H4497" s="348" t="s">
        <v>5867</v>
      </c>
      <c r="I4497" s="348" t="s">
        <v>5867</v>
      </c>
      <c r="J4497" s="322"/>
    </row>
    <row r="4498" spans="1:10" s="333" customFormat="1" ht="48" x14ac:dyDescent="0.25">
      <c r="A4498" s="350" t="s">
        <v>5866</v>
      </c>
      <c r="B4498" s="440" t="s">
        <v>1725</v>
      </c>
      <c r="C4498" s="440" t="s">
        <v>1725</v>
      </c>
      <c r="D4498" s="322" t="s">
        <v>5822</v>
      </c>
      <c r="E4498" s="413">
        <v>23000</v>
      </c>
      <c r="F4498" s="348" t="s">
        <v>5865</v>
      </c>
      <c r="G4498" s="322" t="s">
        <v>1385</v>
      </c>
      <c r="H4498" s="348" t="s">
        <v>5860</v>
      </c>
      <c r="I4498" s="348" t="s">
        <v>5860</v>
      </c>
      <c r="J4498" s="322"/>
    </row>
    <row r="4499" spans="1:10" s="333" customFormat="1" ht="48" x14ac:dyDescent="0.25">
      <c r="A4499" s="350" t="s">
        <v>5864</v>
      </c>
      <c r="B4499" s="440" t="s">
        <v>1725</v>
      </c>
      <c r="C4499" s="440" t="s">
        <v>1725</v>
      </c>
      <c r="D4499" s="322" t="s">
        <v>5822</v>
      </c>
      <c r="E4499" s="413">
        <v>21000</v>
      </c>
      <c r="F4499" s="348" t="s">
        <v>5863</v>
      </c>
      <c r="G4499" s="322" t="s">
        <v>1385</v>
      </c>
      <c r="H4499" s="348" t="s">
        <v>5860</v>
      </c>
      <c r="I4499" s="348" t="s">
        <v>5860</v>
      </c>
      <c r="J4499" s="322"/>
    </row>
    <row r="4500" spans="1:10" s="333" customFormat="1" ht="24" x14ac:dyDescent="0.25">
      <c r="A4500" s="350" t="s">
        <v>5862</v>
      </c>
      <c r="B4500" s="440" t="s">
        <v>1725</v>
      </c>
      <c r="C4500" s="440" t="s">
        <v>1725</v>
      </c>
      <c r="D4500" s="322" t="s">
        <v>5822</v>
      </c>
      <c r="E4500" s="413">
        <v>36000</v>
      </c>
      <c r="F4500" s="348" t="s">
        <v>5861</v>
      </c>
      <c r="G4500" s="322" t="s">
        <v>1385</v>
      </c>
      <c r="H4500" s="348" t="s">
        <v>5860</v>
      </c>
      <c r="I4500" s="348" t="s">
        <v>5860</v>
      </c>
      <c r="J4500" s="322"/>
    </row>
    <row r="4501" spans="1:10" s="333" customFormat="1" ht="24" x14ac:dyDescent="0.25">
      <c r="A4501" s="350" t="s">
        <v>5859</v>
      </c>
      <c r="B4501" s="440" t="s">
        <v>1725</v>
      </c>
      <c r="C4501" s="440" t="s">
        <v>1725</v>
      </c>
      <c r="D4501" s="322" t="s">
        <v>5822</v>
      </c>
      <c r="E4501" s="413">
        <v>18000</v>
      </c>
      <c r="F4501" s="348" t="s">
        <v>5858</v>
      </c>
      <c r="G4501" s="322" t="s">
        <v>1385</v>
      </c>
      <c r="H4501" s="348" t="s">
        <v>5855</v>
      </c>
      <c r="I4501" s="348" t="s">
        <v>5855</v>
      </c>
      <c r="J4501" s="322"/>
    </row>
    <row r="4502" spans="1:10" s="333" customFormat="1" ht="24" x14ac:dyDescent="0.25">
      <c r="A4502" s="350" t="s">
        <v>5857</v>
      </c>
      <c r="B4502" s="440" t="s">
        <v>1725</v>
      </c>
      <c r="C4502" s="440" t="s">
        <v>1725</v>
      </c>
      <c r="D4502" s="322" t="s">
        <v>5822</v>
      </c>
      <c r="E4502" s="413">
        <v>18000</v>
      </c>
      <c r="F4502" s="348" t="s">
        <v>5856</v>
      </c>
      <c r="G4502" s="322" t="s">
        <v>1385</v>
      </c>
      <c r="H4502" s="348" t="s">
        <v>5855</v>
      </c>
      <c r="I4502" s="348" t="s">
        <v>5855</v>
      </c>
      <c r="J4502" s="322"/>
    </row>
    <row r="4503" spans="1:10" s="333" customFormat="1" ht="24" x14ac:dyDescent="0.25">
      <c r="A4503" s="350" t="s">
        <v>5854</v>
      </c>
      <c r="B4503" s="440" t="s">
        <v>1725</v>
      </c>
      <c r="C4503" s="440" t="s">
        <v>1725</v>
      </c>
      <c r="D4503" s="322" t="s">
        <v>5822</v>
      </c>
      <c r="E4503" s="413">
        <v>27000</v>
      </c>
      <c r="F4503" s="348" t="s">
        <v>5853</v>
      </c>
      <c r="G4503" s="322" t="s">
        <v>1385</v>
      </c>
      <c r="H4503" s="348" t="s">
        <v>5852</v>
      </c>
      <c r="I4503" s="348" t="s">
        <v>5852</v>
      </c>
      <c r="J4503" s="322"/>
    </row>
    <row r="4504" spans="1:10" s="333" customFormat="1" ht="36" x14ac:dyDescent="0.25">
      <c r="A4504" s="350" t="s">
        <v>5851</v>
      </c>
      <c r="B4504" s="440" t="s">
        <v>1725</v>
      </c>
      <c r="C4504" s="440" t="s">
        <v>1725</v>
      </c>
      <c r="D4504" s="322" t="s">
        <v>5822</v>
      </c>
      <c r="E4504" s="413">
        <v>20000</v>
      </c>
      <c r="F4504" s="348" t="s">
        <v>5850</v>
      </c>
      <c r="G4504" s="322" t="s">
        <v>1385</v>
      </c>
      <c r="H4504" s="348" t="s">
        <v>5849</v>
      </c>
      <c r="I4504" s="348" t="s">
        <v>5849</v>
      </c>
      <c r="J4504" s="322"/>
    </row>
    <row r="4505" spans="1:10" s="333" customFormat="1" ht="48" x14ac:dyDescent="0.25">
      <c r="A4505" s="350" t="s">
        <v>5848</v>
      </c>
      <c r="B4505" s="440" t="s">
        <v>1725</v>
      </c>
      <c r="C4505" s="440" t="s">
        <v>1725</v>
      </c>
      <c r="D4505" s="322" t="s">
        <v>5822</v>
      </c>
      <c r="E4505" s="413">
        <v>40000</v>
      </c>
      <c r="F4505" s="348" t="s">
        <v>5847</v>
      </c>
      <c r="G4505" s="322" t="s">
        <v>1385</v>
      </c>
      <c r="H4505" s="348" t="s">
        <v>5846</v>
      </c>
      <c r="I4505" s="348" t="s">
        <v>5846</v>
      </c>
      <c r="J4505" s="322"/>
    </row>
    <row r="4506" spans="1:10" s="333" customFormat="1" ht="60" x14ac:dyDescent="0.25">
      <c r="A4506" s="350" t="s">
        <v>5845</v>
      </c>
      <c r="B4506" s="440" t="s">
        <v>1725</v>
      </c>
      <c r="C4506" s="440" t="s">
        <v>1725</v>
      </c>
      <c r="D4506" s="322" t="s">
        <v>5822</v>
      </c>
      <c r="E4506" s="413">
        <v>24666</v>
      </c>
      <c r="F4506" s="348" t="s">
        <v>5844</v>
      </c>
      <c r="G4506" s="322" t="s">
        <v>1385</v>
      </c>
      <c r="H4506" s="348" t="s">
        <v>5843</v>
      </c>
      <c r="I4506" s="348" t="s">
        <v>5843</v>
      </c>
      <c r="J4506" s="322"/>
    </row>
    <row r="4507" spans="1:10" s="333" customFormat="1" ht="24" x14ac:dyDescent="0.25">
      <c r="A4507" s="350" t="s">
        <v>5842</v>
      </c>
      <c r="B4507" s="440" t="s">
        <v>1725</v>
      </c>
      <c r="C4507" s="440" t="s">
        <v>1725</v>
      </c>
      <c r="D4507" s="322" t="s">
        <v>5822</v>
      </c>
      <c r="E4507" s="413">
        <v>25500</v>
      </c>
      <c r="F4507" s="348" t="s">
        <v>5841</v>
      </c>
      <c r="G4507" s="322" t="s">
        <v>1385</v>
      </c>
      <c r="H4507" s="348" t="s">
        <v>5838</v>
      </c>
      <c r="I4507" s="348" t="s">
        <v>5838</v>
      </c>
      <c r="J4507" s="322"/>
    </row>
    <row r="4508" spans="1:10" s="333" customFormat="1" ht="24" x14ac:dyDescent="0.25">
      <c r="A4508" s="350" t="s">
        <v>5840</v>
      </c>
      <c r="B4508" s="440" t="s">
        <v>1725</v>
      </c>
      <c r="C4508" s="440" t="s">
        <v>1725</v>
      </c>
      <c r="D4508" s="322" t="s">
        <v>5822</v>
      </c>
      <c r="E4508" s="413">
        <v>25500</v>
      </c>
      <c r="F4508" s="348" t="s">
        <v>5839</v>
      </c>
      <c r="G4508" s="322" t="s">
        <v>1385</v>
      </c>
      <c r="H4508" s="348" t="s">
        <v>5838</v>
      </c>
      <c r="I4508" s="348" t="s">
        <v>5838</v>
      </c>
      <c r="J4508" s="322"/>
    </row>
    <row r="4509" spans="1:10" s="333" customFormat="1" ht="48" x14ac:dyDescent="0.25">
      <c r="A4509" s="350" t="s">
        <v>5837</v>
      </c>
      <c r="B4509" s="440" t="s">
        <v>1725</v>
      </c>
      <c r="C4509" s="440" t="s">
        <v>1725</v>
      </c>
      <c r="D4509" s="322" t="s">
        <v>5822</v>
      </c>
      <c r="E4509" s="413">
        <v>21000</v>
      </c>
      <c r="F4509" s="348" t="s">
        <v>5836</v>
      </c>
      <c r="G4509" s="322" t="s">
        <v>1385</v>
      </c>
      <c r="H4509" s="348" t="s">
        <v>5833</v>
      </c>
      <c r="I4509" s="348" t="s">
        <v>5833</v>
      </c>
      <c r="J4509" s="322"/>
    </row>
    <row r="4510" spans="1:10" s="333" customFormat="1" ht="48" x14ac:dyDescent="0.25">
      <c r="A4510" s="350" t="s">
        <v>5835</v>
      </c>
      <c r="B4510" s="440" t="s">
        <v>1725</v>
      </c>
      <c r="C4510" s="440" t="s">
        <v>1725</v>
      </c>
      <c r="D4510" s="322" t="s">
        <v>5822</v>
      </c>
      <c r="E4510" s="413">
        <v>21000</v>
      </c>
      <c r="F4510" s="348" t="s">
        <v>5834</v>
      </c>
      <c r="G4510" s="322" t="s">
        <v>1385</v>
      </c>
      <c r="H4510" s="348" t="s">
        <v>5833</v>
      </c>
      <c r="I4510" s="348" t="s">
        <v>5833</v>
      </c>
      <c r="J4510" s="322"/>
    </row>
    <row r="4511" spans="1:10" s="333" customFormat="1" ht="24" x14ac:dyDescent="0.25">
      <c r="A4511" s="350" t="s">
        <v>5832</v>
      </c>
      <c r="B4511" s="440" t="s">
        <v>1725</v>
      </c>
      <c r="C4511" s="440" t="s">
        <v>1725</v>
      </c>
      <c r="D4511" s="322" t="s">
        <v>5822</v>
      </c>
      <c r="E4511" s="413">
        <v>67500</v>
      </c>
      <c r="F4511" s="348" t="s">
        <v>5831</v>
      </c>
      <c r="G4511" s="322" t="s">
        <v>1385</v>
      </c>
      <c r="H4511" s="348" t="s">
        <v>5830</v>
      </c>
      <c r="I4511" s="348" t="s">
        <v>5830</v>
      </c>
      <c r="J4511" s="322"/>
    </row>
    <row r="4512" spans="1:10" s="333" customFormat="1" ht="24" x14ac:dyDescent="0.25">
      <c r="A4512" s="350" t="s">
        <v>5829</v>
      </c>
      <c r="B4512" s="440" t="s">
        <v>1725</v>
      </c>
      <c r="C4512" s="440" t="s">
        <v>1725</v>
      </c>
      <c r="D4512" s="322" t="s">
        <v>5822</v>
      </c>
      <c r="E4512" s="413">
        <v>20000</v>
      </c>
      <c r="F4512" s="348" t="s">
        <v>5828</v>
      </c>
      <c r="G4512" s="322" t="s">
        <v>1385</v>
      </c>
      <c r="H4512" s="348" t="s">
        <v>5827</v>
      </c>
      <c r="I4512" s="348" t="s">
        <v>5827</v>
      </c>
      <c r="J4512" s="322"/>
    </row>
    <row r="4513" spans="1:10" s="333" customFormat="1" ht="24" x14ac:dyDescent="0.25">
      <c r="A4513" s="350" t="s">
        <v>5826</v>
      </c>
      <c r="B4513" s="440" t="s">
        <v>1725</v>
      </c>
      <c r="C4513" s="440" t="s">
        <v>1725</v>
      </c>
      <c r="D4513" s="322" t="s">
        <v>5822</v>
      </c>
      <c r="E4513" s="413">
        <v>18000</v>
      </c>
      <c r="F4513" s="348" t="s">
        <v>5825</v>
      </c>
      <c r="G4513" s="322" t="s">
        <v>1385</v>
      </c>
      <c r="H4513" s="348" t="s">
        <v>5824</v>
      </c>
      <c r="I4513" s="348" t="s">
        <v>5824</v>
      </c>
      <c r="J4513" s="322"/>
    </row>
    <row r="4514" spans="1:10" s="333" customFormat="1" ht="24" x14ac:dyDescent="0.25">
      <c r="A4514" s="350" t="s">
        <v>5823</v>
      </c>
      <c r="B4514" s="440" t="s">
        <v>1725</v>
      </c>
      <c r="C4514" s="440" t="s">
        <v>1725</v>
      </c>
      <c r="D4514" s="322" t="s">
        <v>5822</v>
      </c>
      <c r="E4514" s="413">
        <v>20000</v>
      </c>
      <c r="F4514" s="348" t="s">
        <v>5821</v>
      </c>
      <c r="G4514" s="322" t="s">
        <v>1385</v>
      </c>
      <c r="H4514" s="348" t="s">
        <v>5820</v>
      </c>
      <c r="I4514" s="348" t="s">
        <v>5820</v>
      </c>
      <c r="J4514" s="322"/>
    </row>
    <row r="4515" spans="1:10" s="333" customFormat="1" ht="21.95" customHeight="1" x14ac:dyDescent="0.25">
      <c r="A4515" s="327" t="s">
        <v>1571</v>
      </c>
      <c r="B4515" s="326"/>
      <c r="C4515" s="326"/>
      <c r="D4515" s="326"/>
      <c r="E4515" s="422">
        <f>SUM(E4516:E5225)</f>
        <v>18230770.27</v>
      </c>
      <c r="F4515" s="326"/>
      <c r="G4515" s="326"/>
      <c r="H4515" s="326"/>
      <c r="I4515" s="326"/>
      <c r="J4515" s="326"/>
    </row>
    <row r="4516" spans="1:10" s="333" customFormat="1" ht="24" x14ac:dyDescent="0.25">
      <c r="A4516" s="317" t="s">
        <v>5819</v>
      </c>
      <c r="B4516" s="322" t="s">
        <v>354</v>
      </c>
      <c r="C4516" s="322" t="s">
        <v>2018</v>
      </c>
      <c r="D4516" s="322" t="s">
        <v>5818</v>
      </c>
      <c r="E4516" s="411">
        <v>19587</v>
      </c>
      <c r="F4516" s="317" t="s">
        <v>5817</v>
      </c>
      <c r="G4516" s="322" t="s">
        <v>3952</v>
      </c>
      <c r="H4516" s="325" t="s">
        <v>2989</v>
      </c>
      <c r="I4516" s="325">
        <v>44712</v>
      </c>
      <c r="J4516" s="316"/>
    </row>
    <row r="4517" spans="1:10" s="333" customFormat="1" ht="24" x14ac:dyDescent="0.25">
      <c r="A4517" s="317" t="s">
        <v>5816</v>
      </c>
      <c r="B4517" s="322" t="s">
        <v>354</v>
      </c>
      <c r="C4517" s="322" t="s">
        <v>2018</v>
      </c>
      <c r="D4517" s="322" t="s">
        <v>5815</v>
      </c>
      <c r="E4517" s="411">
        <v>37070.879999999997</v>
      </c>
      <c r="F4517" s="317" t="s">
        <v>5812</v>
      </c>
      <c r="G4517" s="322" t="s">
        <v>3952</v>
      </c>
      <c r="H4517" s="325" t="s">
        <v>4646</v>
      </c>
      <c r="I4517" s="325">
        <v>44703</v>
      </c>
      <c r="J4517" s="316"/>
    </row>
    <row r="4518" spans="1:10" s="333" customFormat="1" ht="24" x14ac:dyDescent="0.25">
      <c r="A4518" s="317" t="s">
        <v>5814</v>
      </c>
      <c r="B4518" s="322" t="s">
        <v>354</v>
      </c>
      <c r="C4518" s="322" t="s">
        <v>2018</v>
      </c>
      <c r="D4518" s="322" t="s">
        <v>5813</v>
      </c>
      <c r="E4518" s="411">
        <v>52283.44</v>
      </c>
      <c r="F4518" s="317" t="s">
        <v>5812</v>
      </c>
      <c r="G4518" s="322" t="s">
        <v>3952</v>
      </c>
      <c r="H4518" s="325" t="s">
        <v>3539</v>
      </c>
      <c r="I4518" s="325">
        <v>44704</v>
      </c>
      <c r="J4518" s="316"/>
    </row>
    <row r="4519" spans="1:10" s="333" customFormat="1" ht="24" x14ac:dyDescent="0.25">
      <c r="A4519" s="317" t="s">
        <v>5811</v>
      </c>
      <c r="B4519" s="322" t="s">
        <v>354</v>
      </c>
      <c r="C4519" s="322" t="s">
        <v>2018</v>
      </c>
      <c r="D4519" s="322" t="s">
        <v>5810</v>
      </c>
      <c r="E4519" s="411">
        <v>26920.95</v>
      </c>
      <c r="F4519" s="317" t="s">
        <v>5680</v>
      </c>
      <c r="G4519" s="322" t="s">
        <v>3952</v>
      </c>
      <c r="H4519" s="325" t="s">
        <v>3783</v>
      </c>
      <c r="I4519" s="325">
        <v>44705</v>
      </c>
      <c r="J4519" s="316"/>
    </row>
    <row r="4520" spans="1:10" s="333" customFormat="1" ht="24" x14ac:dyDescent="0.25">
      <c r="A4520" s="317" t="s">
        <v>5809</v>
      </c>
      <c r="B4520" s="322" t="s">
        <v>354</v>
      </c>
      <c r="C4520" s="322" t="s">
        <v>2018</v>
      </c>
      <c r="D4520" s="322" t="s">
        <v>5808</v>
      </c>
      <c r="E4520" s="411">
        <v>18834.59</v>
      </c>
      <c r="F4520" s="317" t="s">
        <v>5680</v>
      </c>
      <c r="G4520" s="322" t="s">
        <v>3952</v>
      </c>
      <c r="H4520" s="325" t="s">
        <v>3315</v>
      </c>
      <c r="I4520" s="325">
        <v>44710</v>
      </c>
      <c r="J4520" s="316"/>
    </row>
    <row r="4521" spans="1:10" s="333" customFormat="1" ht="24" x14ac:dyDescent="0.25">
      <c r="A4521" s="317" t="s">
        <v>5773</v>
      </c>
      <c r="B4521" s="322" t="s">
        <v>354</v>
      </c>
      <c r="C4521" s="322" t="s">
        <v>2018</v>
      </c>
      <c r="D4521" s="322" t="s">
        <v>5807</v>
      </c>
      <c r="E4521" s="411">
        <v>22633.55</v>
      </c>
      <c r="F4521" s="317" t="s">
        <v>5680</v>
      </c>
      <c r="G4521" s="322" t="s">
        <v>3952</v>
      </c>
      <c r="H4521" s="325" t="s">
        <v>2646</v>
      </c>
      <c r="I4521" s="325">
        <v>44716</v>
      </c>
      <c r="J4521" s="316"/>
    </row>
    <row r="4522" spans="1:10" s="333" customFormat="1" ht="24" x14ac:dyDescent="0.25">
      <c r="A4522" s="317" t="s">
        <v>5806</v>
      </c>
      <c r="B4522" s="322" t="s">
        <v>354</v>
      </c>
      <c r="C4522" s="322" t="s">
        <v>2018</v>
      </c>
      <c r="D4522" s="322" t="s">
        <v>5805</v>
      </c>
      <c r="E4522" s="411">
        <v>22244.400000000001</v>
      </c>
      <c r="F4522" s="317" t="s">
        <v>5658</v>
      </c>
      <c r="G4522" s="322" t="s">
        <v>3952</v>
      </c>
      <c r="H4522" s="325" t="s">
        <v>2712</v>
      </c>
      <c r="I4522" s="325">
        <v>44706</v>
      </c>
      <c r="J4522" s="316"/>
    </row>
    <row r="4523" spans="1:10" s="333" customFormat="1" ht="24" x14ac:dyDescent="0.25">
      <c r="A4523" s="317" t="s">
        <v>5804</v>
      </c>
      <c r="B4523" s="322" t="s">
        <v>354</v>
      </c>
      <c r="C4523" s="322" t="s">
        <v>2018</v>
      </c>
      <c r="D4523" s="322" t="s">
        <v>5803</v>
      </c>
      <c r="E4523" s="411">
        <v>37512.199999999997</v>
      </c>
      <c r="F4523" s="317" t="s">
        <v>5613</v>
      </c>
      <c r="G4523" s="322" t="s">
        <v>3952</v>
      </c>
      <c r="H4523" s="325" t="s">
        <v>4725</v>
      </c>
      <c r="I4523" s="325">
        <v>44695</v>
      </c>
      <c r="J4523" s="316"/>
    </row>
    <row r="4524" spans="1:10" s="333" customFormat="1" x14ac:dyDescent="0.25">
      <c r="A4524" s="317" t="s">
        <v>5802</v>
      </c>
      <c r="B4524" s="322" t="s">
        <v>354</v>
      </c>
      <c r="C4524" s="322" t="s">
        <v>2018</v>
      </c>
      <c r="D4524" s="322" t="s">
        <v>5801</v>
      </c>
      <c r="E4524" s="411">
        <v>22195.8</v>
      </c>
      <c r="F4524" s="317" t="s">
        <v>5613</v>
      </c>
      <c r="G4524" s="322" t="s">
        <v>3952</v>
      </c>
      <c r="H4524" s="325" t="s">
        <v>2638</v>
      </c>
      <c r="I4524" s="325">
        <v>44698</v>
      </c>
      <c r="J4524" s="316"/>
    </row>
    <row r="4525" spans="1:10" s="333" customFormat="1" ht="24" x14ac:dyDescent="0.25">
      <c r="A4525" s="317" t="s">
        <v>5800</v>
      </c>
      <c r="B4525" s="322" t="s">
        <v>354</v>
      </c>
      <c r="C4525" s="322" t="s">
        <v>2018</v>
      </c>
      <c r="D4525" s="322" t="s">
        <v>5799</v>
      </c>
      <c r="E4525" s="411">
        <v>26271.52</v>
      </c>
      <c r="F4525" s="317" t="s">
        <v>5613</v>
      </c>
      <c r="G4525" s="322" t="s">
        <v>3952</v>
      </c>
      <c r="H4525" s="325" t="s">
        <v>2638</v>
      </c>
      <c r="I4525" s="325">
        <v>44698</v>
      </c>
      <c r="J4525" s="316"/>
    </row>
    <row r="4526" spans="1:10" s="333" customFormat="1" ht="24" x14ac:dyDescent="0.25">
      <c r="A4526" s="317" t="s">
        <v>5798</v>
      </c>
      <c r="B4526" s="322" t="s">
        <v>354</v>
      </c>
      <c r="C4526" s="322" t="s">
        <v>2018</v>
      </c>
      <c r="D4526" s="322" t="s">
        <v>5797</v>
      </c>
      <c r="E4526" s="411">
        <v>39718.800000000003</v>
      </c>
      <c r="F4526" s="317" t="s">
        <v>5613</v>
      </c>
      <c r="G4526" s="322" t="s">
        <v>3952</v>
      </c>
      <c r="H4526" s="325" t="s">
        <v>2638</v>
      </c>
      <c r="I4526" s="325">
        <v>44698</v>
      </c>
      <c r="J4526" s="316"/>
    </row>
    <row r="4527" spans="1:10" s="333" customFormat="1" x14ac:dyDescent="0.25">
      <c r="A4527" s="317" t="s">
        <v>5796</v>
      </c>
      <c r="B4527" s="322" t="s">
        <v>354</v>
      </c>
      <c r="C4527" s="322" t="s">
        <v>2018</v>
      </c>
      <c r="D4527" s="322" t="s">
        <v>5795</v>
      </c>
      <c r="E4527" s="411">
        <v>18898.88</v>
      </c>
      <c r="F4527" s="317" t="s">
        <v>5613</v>
      </c>
      <c r="G4527" s="322" t="s">
        <v>3952</v>
      </c>
      <c r="H4527" s="325" t="s">
        <v>4646</v>
      </c>
      <c r="I4527" s="325">
        <v>44703</v>
      </c>
      <c r="J4527" s="316"/>
    </row>
    <row r="4528" spans="1:10" s="333" customFormat="1" ht="24" x14ac:dyDescent="0.25">
      <c r="A4528" s="317" t="s">
        <v>5794</v>
      </c>
      <c r="B4528" s="322" t="s">
        <v>354</v>
      </c>
      <c r="C4528" s="322" t="s">
        <v>2018</v>
      </c>
      <c r="D4528" s="322" t="s">
        <v>5793</v>
      </c>
      <c r="E4528" s="411">
        <v>63487.78</v>
      </c>
      <c r="F4528" s="317" t="s">
        <v>5613</v>
      </c>
      <c r="G4528" s="322" t="s">
        <v>3952</v>
      </c>
      <c r="H4528" s="325" t="s">
        <v>4646</v>
      </c>
      <c r="I4528" s="325">
        <v>44703</v>
      </c>
      <c r="J4528" s="316"/>
    </row>
    <row r="4529" spans="1:10" s="333" customFormat="1" ht="24" x14ac:dyDescent="0.25">
      <c r="A4529" s="317" t="s">
        <v>5792</v>
      </c>
      <c r="B4529" s="322" t="s">
        <v>354</v>
      </c>
      <c r="C4529" s="322" t="s">
        <v>2018</v>
      </c>
      <c r="D4529" s="322" t="s">
        <v>5791</v>
      </c>
      <c r="E4529" s="411">
        <v>25941.200000000001</v>
      </c>
      <c r="F4529" s="317" t="s">
        <v>5790</v>
      </c>
      <c r="G4529" s="322" t="s">
        <v>3952</v>
      </c>
      <c r="H4529" s="325" t="s">
        <v>2712</v>
      </c>
      <c r="I4529" s="325">
        <v>44706</v>
      </c>
      <c r="J4529" s="316"/>
    </row>
    <row r="4530" spans="1:10" s="333" customFormat="1" ht="24" x14ac:dyDescent="0.25">
      <c r="A4530" s="317" t="s">
        <v>5789</v>
      </c>
      <c r="B4530" s="322" t="s">
        <v>354</v>
      </c>
      <c r="C4530" s="322" t="s">
        <v>2018</v>
      </c>
      <c r="D4530" s="322" t="s">
        <v>5788</v>
      </c>
      <c r="E4530" s="411">
        <v>21548.2</v>
      </c>
      <c r="F4530" s="317" t="s">
        <v>5439</v>
      </c>
      <c r="G4530" s="322" t="s">
        <v>3952</v>
      </c>
      <c r="H4530" s="325" t="s">
        <v>2877</v>
      </c>
      <c r="I4530" s="325">
        <v>44709</v>
      </c>
      <c r="J4530" s="316"/>
    </row>
    <row r="4531" spans="1:10" s="333" customFormat="1" ht="24" x14ac:dyDescent="0.25">
      <c r="A4531" s="317" t="s">
        <v>5787</v>
      </c>
      <c r="B4531" s="322" t="s">
        <v>354</v>
      </c>
      <c r="C4531" s="322" t="s">
        <v>2018</v>
      </c>
      <c r="D4531" s="322" t="s">
        <v>5786</v>
      </c>
      <c r="E4531" s="411">
        <v>33024</v>
      </c>
      <c r="F4531" s="317" t="s">
        <v>5610</v>
      </c>
      <c r="G4531" s="322" t="s">
        <v>3952</v>
      </c>
      <c r="H4531" s="325" t="s">
        <v>2989</v>
      </c>
      <c r="I4531" s="325">
        <v>44712</v>
      </c>
      <c r="J4531" s="316"/>
    </row>
    <row r="4532" spans="1:10" s="333" customFormat="1" ht="24" x14ac:dyDescent="0.25">
      <c r="A4532" s="317" t="s">
        <v>5785</v>
      </c>
      <c r="B4532" s="322" t="s">
        <v>354</v>
      </c>
      <c r="C4532" s="322" t="s">
        <v>2018</v>
      </c>
      <c r="D4532" s="322" t="s">
        <v>5784</v>
      </c>
      <c r="E4532" s="411">
        <v>32224</v>
      </c>
      <c r="F4532" s="317" t="s">
        <v>5610</v>
      </c>
      <c r="G4532" s="322" t="s">
        <v>3952</v>
      </c>
      <c r="H4532" s="325" t="s">
        <v>3535</v>
      </c>
      <c r="I4532" s="325">
        <v>44713</v>
      </c>
      <c r="J4532" s="316"/>
    </row>
    <row r="4533" spans="1:10" s="333" customFormat="1" ht="36" x14ac:dyDescent="0.25">
      <c r="A4533" s="317" t="s">
        <v>5783</v>
      </c>
      <c r="B4533" s="322" t="s">
        <v>354</v>
      </c>
      <c r="C4533" s="322" t="s">
        <v>2018</v>
      </c>
      <c r="D4533" s="322" t="s">
        <v>5782</v>
      </c>
      <c r="E4533" s="411">
        <v>35775</v>
      </c>
      <c r="F4533" s="317" t="s">
        <v>4637</v>
      </c>
      <c r="G4533" s="322" t="s">
        <v>3952</v>
      </c>
      <c r="H4533" s="325" t="s">
        <v>4640</v>
      </c>
      <c r="I4533" s="325">
        <v>44689</v>
      </c>
      <c r="J4533" s="316"/>
    </row>
    <row r="4534" spans="1:10" s="333" customFormat="1" ht="24" x14ac:dyDescent="0.25">
      <c r="A4534" s="317" t="s">
        <v>5781</v>
      </c>
      <c r="B4534" s="322" t="s">
        <v>354</v>
      </c>
      <c r="C4534" s="322" t="s">
        <v>2018</v>
      </c>
      <c r="D4534" s="322" t="s">
        <v>5780</v>
      </c>
      <c r="E4534" s="411">
        <v>35775</v>
      </c>
      <c r="F4534" s="317" t="s">
        <v>4637</v>
      </c>
      <c r="G4534" s="322" t="s">
        <v>3952</v>
      </c>
      <c r="H4534" s="325" t="s">
        <v>2712</v>
      </c>
      <c r="I4534" s="325">
        <v>44706</v>
      </c>
      <c r="J4534" s="316"/>
    </row>
    <row r="4535" spans="1:10" s="333" customFormat="1" ht="36" x14ac:dyDescent="0.25">
      <c r="A4535" s="317" t="s">
        <v>5779</v>
      </c>
      <c r="B4535" s="322" t="s">
        <v>354</v>
      </c>
      <c r="C4535" s="322" t="s">
        <v>2018</v>
      </c>
      <c r="D4535" s="322" t="s">
        <v>5778</v>
      </c>
      <c r="E4535" s="411">
        <v>21560</v>
      </c>
      <c r="F4535" s="317" t="s">
        <v>5777</v>
      </c>
      <c r="G4535" s="322" t="s">
        <v>3952</v>
      </c>
      <c r="H4535" s="325" t="s">
        <v>3551</v>
      </c>
      <c r="I4535" s="325">
        <v>44697</v>
      </c>
      <c r="J4535" s="316"/>
    </row>
    <row r="4536" spans="1:10" s="333" customFormat="1" ht="24" x14ac:dyDescent="0.25">
      <c r="A4536" s="317" t="s">
        <v>5776</v>
      </c>
      <c r="B4536" s="322" t="s">
        <v>354</v>
      </c>
      <c r="C4536" s="322" t="s">
        <v>2018</v>
      </c>
      <c r="D4536" s="322" t="s">
        <v>5775</v>
      </c>
      <c r="E4536" s="411">
        <v>19035</v>
      </c>
      <c r="F4536" s="317" t="s">
        <v>5774</v>
      </c>
      <c r="G4536" s="322" t="s">
        <v>3952</v>
      </c>
      <c r="H4536" s="325" t="s">
        <v>3778</v>
      </c>
      <c r="I4536" s="325">
        <v>44717</v>
      </c>
      <c r="J4536" s="316"/>
    </row>
    <row r="4537" spans="1:10" s="333" customFormat="1" ht="24" x14ac:dyDescent="0.25">
      <c r="A4537" s="317" t="s">
        <v>5773</v>
      </c>
      <c r="B4537" s="322" t="s">
        <v>354</v>
      </c>
      <c r="C4537" s="322" t="s">
        <v>2018</v>
      </c>
      <c r="D4537" s="322" t="s">
        <v>5772</v>
      </c>
      <c r="E4537" s="411">
        <v>22487.35</v>
      </c>
      <c r="F4537" s="317" t="s">
        <v>5771</v>
      </c>
      <c r="G4537" s="322" t="s">
        <v>3952</v>
      </c>
      <c r="H4537" s="325" t="s">
        <v>3783</v>
      </c>
      <c r="I4537" s="325">
        <v>44705</v>
      </c>
      <c r="J4537" s="316"/>
    </row>
    <row r="4538" spans="1:10" s="333" customFormat="1" ht="24" x14ac:dyDescent="0.25">
      <c r="A4538" s="317" t="s">
        <v>5770</v>
      </c>
      <c r="B4538" s="322" t="s">
        <v>354</v>
      </c>
      <c r="C4538" s="322" t="s">
        <v>2018</v>
      </c>
      <c r="D4538" s="322" t="s">
        <v>5769</v>
      </c>
      <c r="E4538" s="411">
        <v>22555.5</v>
      </c>
      <c r="F4538" s="317" t="s">
        <v>5768</v>
      </c>
      <c r="G4538" s="322" t="s">
        <v>3952</v>
      </c>
      <c r="H4538" s="325" t="s">
        <v>3539</v>
      </c>
      <c r="I4538" s="325">
        <v>44704</v>
      </c>
      <c r="J4538" s="316"/>
    </row>
    <row r="4539" spans="1:10" s="333" customFormat="1" ht="24" x14ac:dyDescent="0.25">
      <c r="A4539" s="317" t="s">
        <v>5767</v>
      </c>
      <c r="B4539" s="322" t="s">
        <v>354</v>
      </c>
      <c r="C4539" s="322" t="s">
        <v>2018</v>
      </c>
      <c r="D4539" s="322" t="s">
        <v>5766</v>
      </c>
      <c r="E4539" s="411">
        <v>21087</v>
      </c>
      <c r="F4539" s="317" t="s">
        <v>5759</v>
      </c>
      <c r="G4539" s="322" t="s">
        <v>3952</v>
      </c>
      <c r="H4539" s="325" t="s">
        <v>2646</v>
      </c>
      <c r="I4539" s="325">
        <v>44716</v>
      </c>
      <c r="J4539" s="316"/>
    </row>
    <row r="4540" spans="1:10" s="333" customFormat="1" ht="24" x14ac:dyDescent="0.25">
      <c r="A4540" s="317" t="s">
        <v>5765</v>
      </c>
      <c r="B4540" s="322" t="s">
        <v>354</v>
      </c>
      <c r="C4540" s="322" t="s">
        <v>2018</v>
      </c>
      <c r="D4540" s="322" t="s">
        <v>5764</v>
      </c>
      <c r="E4540" s="411">
        <v>18211.5</v>
      </c>
      <c r="F4540" s="317" t="s">
        <v>5759</v>
      </c>
      <c r="G4540" s="322" t="s">
        <v>3952</v>
      </c>
      <c r="H4540" s="325" t="s">
        <v>2646</v>
      </c>
      <c r="I4540" s="325">
        <v>44716</v>
      </c>
      <c r="J4540" s="316"/>
    </row>
    <row r="4541" spans="1:10" s="333" customFormat="1" ht="24" x14ac:dyDescent="0.25">
      <c r="A4541" s="317" t="s">
        <v>5763</v>
      </c>
      <c r="B4541" s="322" t="s">
        <v>354</v>
      </c>
      <c r="C4541" s="322" t="s">
        <v>2018</v>
      </c>
      <c r="D4541" s="322" t="s">
        <v>5762</v>
      </c>
      <c r="E4541" s="411">
        <v>23004</v>
      </c>
      <c r="F4541" s="317" t="s">
        <v>5759</v>
      </c>
      <c r="G4541" s="322" t="s">
        <v>3952</v>
      </c>
      <c r="H4541" s="325" t="s">
        <v>2646</v>
      </c>
      <c r="I4541" s="325">
        <v>44716</v>
      </c>
      <c r="J4541" s="316"/>
    </row>
    <row r="4542" spans="1:10" s="333" customFormat="1" ht="24" x14ac:dyDescent="0.25">
      <c r="A4542" s="317" t="s">
        <v>5761</v>
      </c>
      <c r="B4542" s="322" t="s">
        <v>354</v>
      </c>
      <c r="C4542" s="322" t="s">
        <v>2018</v>
      </c>
      <c r="D4542" s="322" t="s">
        <v>5760</v>
      </c>
      <c r="E4542" s="411">
        <v>19170</v>
      </c>
      <c r="F4542" s="317" t="s">
        <v>5759</v>
      </c>
      <c r="G4542" s="322" t="s">
        <v>3952</v>
      </c>
      <c r="H4542" s="325" t="s">
        <v>2646</v>
      </c>
      <c r="I4542" s="325">
        <v>44716</v>
      </c>
      <c r="J4542" s="316"/>
    </row>
    <row r="4543" spans="1:10" s="333" customFormat="1" ht="24" x14ac:dyDescent="0.25">
      <c r="A4543" s="317" t="s">
        <v>5758</v>
      </c>
      <c r="B4543" s="322" t="s">
        <v>354</v>
      </c>
      <c r="C4543" s="322" t="s">
        <v>2018</v>
      </c>
      <c r="D4543" s="322" t="s">
        <v>5757</v>
      </c>
      <c r="E4543" s="411">
        <v>28368.3</v>
      </c>
      <c r="F4543" s="317" t="s">
        <v>5754</v>
      </c>
      <c r="G4543" s="322" t="s">
        <v>3952</v>
      </c>
      <c r="H4543" s="325" t="s">
        <v>4646</v>
      </c>
      <c r="I4543" s="325">
        <v>44703</v>
      </c>
      <c r="J4543" s="316"/>
    </row>
    <row r="4544" spans="1:10" s="333" customFormat="1" ht="36" x14ac:dyDescent="0.25">
      <c r="A4544" s="317" t="s">
        <v>5756</v>
      </c>
      <c r="B4544" s="322" t="s">
        <v>354</v>
      </c>
      <c r="C4544" s="322" t="s">
        <v>2018</v>
      </c>
      <c r="D4544" s="322" t="s">
        <v>5755</v>
      </c>
      <c r="E4544" s="411">
        <v>21290.799999999999</v>
      </c>
      <c r="F4544" s="317" t="s">
        <v>5754</v>
      </c>
      <c r="G4544" s="322" t="s">
        <v>3952</v>
      </c>
      <c r="H4544" s="325" t="s">
        <v>2877</v>
      </c>
      <c r="I4544" s="325">
        <v>44709</v>
      </c>
      <c r="J4544" s="316"/>
    </row>
    <row r="4545" spans="1:10" s="333" customFormat="1" ht="36" x14ac:dyDescent="0.25">
      <c r="A4545" s="317" t="s">
        <v>5753</v>
      </c>
      <c r="B4545" s="322" t="s">
        <v>354</v>
      </c>
      <c r="C4545" s="322" t="s">
        <v>2018</v>
      </c>
      <c r="D4545" s="322" t="s">
        <v>5752</v>
      </c>
      <c r="E4545" s="411">
        <v>31482.21</v>
      </c>
      <c r="F4545" s="317" t="s">
        <v>5751</v>
      </c>
      <c r="G4545" s="322" t="s">
        <v>3952</v>
      </c>
      <c r="H4545" s="325" t="s">
        <v>4646</v>
      </c>
      <c r="I4545" s="325">
        <v>44703</v>
      </c>
      <c r="J4545" s="316"/>
    </row>
    <row r="4546" spans="1:10" s="333" customFormat="1" ht="24" x14ac:dyDescent="0.25">
      <c r="A4546" s="317" t="s">
        <v>5750</v>
      </c>
      <c r="B4546" s="322" t="s">
        <v>354</v>
      </c>
      <c r="C4546" s="322" t="s">
        <v>2018</v>
      </c>
      <c r="D4546" s="322" t="s">
        <v>5749</v>
      </c>
      <c r="E4546" s="411">
        <v>24662</v>
      </c>
      <c r="F4546" s="317" t="s">
        <v>5746</v>
      </c>
      <c r="G4546" s="322" t="s">
        <v>3952</v>
      </c>
      <c r="H4546" s="325" t="s">
        <v>4725</v>
      </c>
      <c r="I4546" s="325">
        <v>44695</v>
      </c>
      <c r="J4546" s="316"/>
    </row>
    <row r="4547" spans="1:10" s="333" customFormat="1" ht="24" x14ac:dyDescent="0.25">
      <c r="A4547" s="317" t="s">
        <v>5748</v>
      </c>
      <c r="B4547" s="322" t="s">
        <v>354</v>
      </c>
      <c r="C4547" s="322" t="s">
        <v>2018</v>
      </c>
      <c r="D4547" s="322" t="s">
        <v>5747</v>
      </c>
      <c r="E4547" s="411">
        <v>28036.799999999999</v>
      </c>
      <c r="F4547" s="317" t="s">
        <v>5746</v>
      </c>
      <c r="G4547" s="322" t="s">
        <v>3952</v>
      </c>
      <c r="H4547" s="325" t="s">
        <v>2638</v>
      </c>
      <c r="I4547" s="325">
        <v>44698</v>
      </c>
      <c r="J4547" s="316"/>
    </row>
    <row r="4548" spans="1:10" s="333" customFormat="1" ht="24" x14ac:dyDescent="0.25">
      <c r="A4548" s="317" t="s">
        <v>5745</v>
      </c>
      <c r="B4548" s="322" t="s">
        <v>354</v>
      </c>
      <c r="C4548" s="322" t="s">
        <v>2018</v>
      </c>
      <c r="D4548" s="322" t="s">
        <v>5744</v>
      </c>
      <c r="E4548" s="411">
        <v>22869.82</v>
      </c>
      <c r="F4548" s="317" t="s">
        <v>5741</v>
      </c>
      <c r="G4548" s="322" t="s">
        <v>3952</v>
      </c>
      <c r="H4548" s="325" t="s">
        <v>3543</v>
      </c>
      <c r="I4548" s="325">
        <v>44702</v>
      </c>
      <c r="J4548" s="316"/>
    </row>
    <row r="4549" spans="1:10" s="333" customFormat="1" ht="24" x14ac:dyDescent="0.25">
      <c r="A4549" s="317" t="s">
        <v>5743</v>
      </c>
      <c r="B4549" s="322" t="s">
        <v>354</v>
      </c>
      <c r="C4549" s="322" t="s">
        <v>2018</v>
      </c>
      <c r="D4549" s="322" t="s">
        <v>5742</v>
      </c>
      <c r="E4549" s="411">
        <v>50310.48</v>
      </c>
      <c r="F4549" s="317" t="s">
        <v>5741</v>
      </c>
      <c r="G4549" s="322" t="s">
        <v>3952</v>
      </c>
      <c r="H4549" s="325" t="s">
        <v>4646</v>
      </c>
      <c r="I4549" s="325">
        <v>44703</v>
      </c>
      <c r="J4549" s="316"/>
    </row>
    <row r="4550" spans="1:10" s="333" customFormat="1" ht="24" x14ac:dyDescent="0.25">
      <c r="A4550" s="317" t="s">
        <v>5740</v>
      </c>
      <c r="B4550" s="322" t="s">
        <v>354</v>
      </c>
      <c r="C4550" s="322" t="s">
        <v>2018</v>
      </c>
      <c r="D4550" s="322" t="s">
        <v>5739</v>
      </c>
      <c r="E4550" s="411">
        <v>23406.48</v>
      </c>
      <c r="F4550" s="317" t="s">
        <v>5738</v>
      </c>
      <c r="G4550" s="322" t="s">
        <v>3952</v>
      </c>
      <c r="H4550" s="325" t="s">
        <v>5151</v>
      </c>
      <c r="I4550" s="325">
        <v>44692</v>
      </c>
      <c r="J4550" s="316"/>
    </row>
    <row r="4551" spans="1:10" s="333" customFormat="1" ht="36" x14ac:dyDescent="0.25">
      <c r="A4551" s="317" t="s">
        <v>5737</v>
      </c>
      <c r="B4551" s="322" t="s">
        <v>354</v>
      </c>
      <c r="C4551" s="322" t="s">
        <v>2018</v>
      </c>
      <c r="D4551" s="322" t="s">
        <v>5736</v>
      </c>
      <c r="E4551" s="411">
        <v>18455.5</v>
      </c>
      <c r="F4551" s="317" t="s">
        <v>5735</v>
      </c>
      <c r="G4551" s="322" t="s">
        <v>3952</v>
      </c>
      <c r="H4551" s="325" t="s">
        <v>4646</v>
      </c>
      <c r="I4551" s="325">
        <v>44703</v>
      </c>
      <c r="J4551" s="316"/>
    </row>
    <row r="4552" spans="1:10" s="333" customFormat="1" ht="24" x14ac:dyDescent="0.25">
      <c r="A4552" s="317" t="s">
        <v>5734</v>
      </c>
      <c r="B4552" s="322" t="s">
        <v>354</v>
      </c>
      <c r="C4552" s="322" t="s">
        <v>2018</v>
      </c>
      <c r="D4552" s="322" t="s">
        <v>5733</v>
      </c>
      <c r="E4552" s="411">
        <v>33750</v>
      </c>
      <c r="F4552" s="317" t="s">
        <v>5480</v>
      </c>
      <c r="G4552" s="322" t="s">
        <v>3952</v>
      </c>
      <c r="H4552" s="325" t="s">
        <v>3365</v>
      </c>
      <c r="I4552" s="325">
        <v>44737</v>
      </c>
      <c r="J4552" s="316"/>
    </row>
    <row r="4553" spans="1:10" s="333" customFormat="1" ht="24" x14ac:dyDescent="0.25">
      <c r="A4553" s="317" t="s">
        <v>5732</v>
      </c>
      <c r="B4553" s="322" t="s">
        <v>354</v>
      </c>
      <c r="C4553" s="322" t="s">
        <v>2018</v>
      </c>
      <c r="D4553" s="322" t="s">
        <v>5731</v>
      </c>
      <c r="E4553" s="411">
        <v>33750</v>
      </c>
      <c r="F4553" s="317" t="s">
        <v>5480</v>
      </c>
      <c r="G4553" s="322" t="s">
        <v>3952</v>
      </c>
      <c r="H4553" s="325" t="s">
        <v>3365</v>
      </c>
      <c r="I4553" s="325">
        <v>44737</v>
      </c>
      <c r="J4553" s="316"/>
    </row>
    <row r="4554" spans="1:10" s="333" customFormat="1" ht="24" x14ac:dyDescent="0.25">
      <c r="A4554" s="317" t="s">
        <v>5730</v>
      </c>
      <c r="B4554" s="322" t="s">
        <v>354</v>
      </c>
      <c r="C4554" s="322" t="s">
        <v>2018</v>
      </c>
      <c r="D4554" s="322" t="s">
        <v>5729</v>
      </c>
      <c r="E4554" s="411">
        <v>24532</v>
      </c>
      <c r="F4554" s="317" t="s">
        <v>5480</v>
      </c>
      <c r="G4554" s="322" t="s">
        <v>3952</v>
      </c>
      <c r="H4554" s="325" t="s">
        <v>2879</v>
      </c>
      <c r="I4554" s="325">
        <v>44747</v>
      </c>
      <c r="J4554" s="316"/>
    </row>
    <row r="4555" spans="1:10" s="333" customFormat="1" ht="24" x14ac:dyDescent="0.25">
      <c r="A4555" s="317" t="s">
        <v>5728</v>
      </c>
      <c r="B4555" s="322" t="s">
        <v>354</v>
      </c>
      <c r="C4555" s="322" t="s">
        <v>2018</v>
      </c>
      <c r="D4555" s="322" t="s">
        <v>5727</v>
      </c>
      <c r="E4555" s="411">
        <v>32138</v>
      </c>
      <c r="F4555" s="317" t="s">
        <v>5480</v>
      </c>
      <c r="G4555" s="322" t="s">
        <v>3952</v>
      </c>
      <c r="H4555" s="325" t="s">
        <v>2879</v>
      </c>
      <c r="I4555" s="325">
        <v>44747</v>
      </c>
      <c r="J4555" s="316"/>
    </row>
    <row r="4556" spans="1:10" s="333" customFormat="1" ht="48" x14ac:dyDescent="0.25">
      <c r="A4556" s="317" t="s">
        <v>5726</v>
      </c>
      <c r="B4556" s="322" t="s">
        <v>354</v>
      </c>
      <c r="C4556" s="322" t="s">
        <v>2018</v>
      </c>
      <c r="D4556" s="322" t="s">
        <v>5725</v>
      </c>
      <c r="E4556" s="411">
        <v>31413</v>
      </c>
      <c r="F4556" s="317" t="s">
        <v>5473</v>
      </c>
      <c r="G4556" s="322" t="s">
        <v>3952</v>
      </c>
      <c r="H4556" s="325" t="s">
        <v>2442</v>
      </c>
      <c r="I4556" s="325">
        <v>44733</v>
      </c>
      <c r="J4556" s="316"/>
    </row>
    <row r="4557" spans="1:10" s="333" customFormat="1" ht="36" x14ac:dyDescent="0.25">
      <c r="A4557" s="317" t="s">
        <v>5724</v>
      </c>
      <c r="B4557" s="322" t="s">
        <v>354</v>
      </c>
      <c r="C4557" s="322" t="s">
        <v>2018</v>
      </c>
      <c r="D4557" s="322" t="s">
        <v>5723</v>
      </c>
      <c r="E4557" s="411">
        <v>24422.9</v>
      </c>
      <c r="F4557" s="317" t="s">
        <v>5473</v>
      </c>
      <c r="G4557" s="322" t="s">
        <v>3952</v>
      </c>
      <c r="H4557" s="325" t="s">
        <v>2442</v>
      </c>
      <c r="I4557" s="325">
        <v>44733</v>
      </c>
      <c r="J4557" s="316"/>
    </row>
    <row r="4558" spans="1:10" s="333" customFormat="1" ht="24" x14ac:dyDescent="0.25">
      <c r="A4558" s="317" t="s">
        <v>5722</v>
      </c>
      <c r="B4558" s="322" t="s">
        <v>354</v>
      </c>
      <c r="C4558" s="322" t="s">
        <v>2018</v>
      </c>
      <c r="D4558" s="322" t="s">
        <v>5721</v>
      </c>
      <c r="E4558" s="411">
        <v>22640</v>
      </c>
      <c r="F4558" s="317" t="s">
        <v>5473</v>
      </c>
      <c r="G4558" s="322" t="s">
        <v>3952</v>
      </c>
      <c r="H4558" s="325" t="s">
        <v>3518</v>
      </c>
      <c r="I4558" s="325">
        <v>44734</v>
      </c>
      <c r="J4558" s="316"/>
    </row>
    <row r="4559" spans="1:10" s="333" customFormat="1" ht="24" x14ac:dyDescent="0.25">
      <c r="A4559" s="317" t="s">
        <v>5720</v>
      </c>
      <c r="B4559" s="322" t="s">
        <v>354</v>
      </c>
      <c r="C4559" s="322" t="s">
        <v>2018</v>
      </c>
      <c r="D4559" s="322" t="s">
        <v>5719</v>
      </c>
      <c r="E4559" s="411">
        <v>18700</v>
      </c>
      <c r="F4559" s="317" t="s">
        <v>5718</v>
      </c>
      <c r="G4559" s="322" t="s">
        <v>3952</v>
      </c>
      <c r="H4559" s="325" t="s">
        <v>2692</v>
      </c>
      <c r="I4559" s="325">
        <v>44740</v>
      </c>
      <c r="J4559" s="316"/>
    </row>
    <row r="4560" spans="1:10" s="333" customFormat="1" ht="24" x14ac:dyDescent="0.25">
      <c r="A4560" s="317" t="s">
        <v>5717</v>
      </c>
      <c r="B4560" s="322" t="s">
        <v>354</v>
      </c>
      <c r="C4560" s="322" t="s">
        <v>2018</v>
      </c>
      <c r="D4560" s="322" t="s">
        <v>5716</v>
      </c>
      <c r="E4560" s="411">
        <v>22091.26</v>
      </c>
      <c r="F4560" s="317" t="s">
        <v>5680</v>
      </c>
      <c r="G4560" s="322" t="s">
        <v>3952</v>
      </c>
      <c r="H4560" s="325" t="s">
        <v>3141</v>
      </c>
      <c r="I4560" s="325">
        <v>44730</v>
      </c>
      <c r="J4560" s="316"/>
    </row>
    <row r="4561" spans="1:10" s="333" customFormat="1" ht="24" x14ac:dyDescent="0.25">
      <c r="A4561" s="317" t="s">
        <v>5715</v>
      </c>
      <c r="B4561" s="322" t="s">
        <v>354</v>
      </c>
      <c r="C4561" s="322" t="s">
        <v>2018</v>
      </c>
      <c r="D4561" s="322" t="s">
        <v>5714</v>
      </c>
      <c r="E4561" s="411">
        <v>18823.2</v>
      </c>
      <c r="F4561" s="317" t="s">
        <v>5680</v>
      </c>
      <c r="G4561" s="322" t="s">
        <v>3952</v>
      </c>
      <c r="H4561" s="325" t="s">
        <v>3524</v>
      </c>
      <c r="I4561" s="325">
        <v>44731</v>
      </c>
      <c r="J4561" s="316"/>
    </row>
    <row r="4562" spans="1:10" s="333" customFormat="1" ht="24" x14ac:dyDescent="0.25">
      <c r="A4562" s="317" t="s">
        <v>5713</v>
      </c>
      <c r="B4562" s="322" t="s">
        <v>354</v>
      </c>
      <c r="C4562" s="322" t="s">
        <v>2018</v>
      </c>
      <c r="D4562" s="322" t="s">
        <v>5712</v>
      </c>
      <c r="E4562" s="411">
        <v>23874</v>
      </c>
      <c r="F4562" s="317" t="s">
        <v>5680</v>
      </c>
      <c r="G4562" s="322" t="s">
        <v>3952</v>
      </c>
      <c r="H4562" s="325" t="s">
        <v>3524</v>
      </c>
      <c r="I4562" s="325">
        <v>44731</v>
      </c>
      <c r="J4562" s="316"/>
    </row>
    <row r="4563" spans="1:10" s="333" customFormat="1" ht="24" x14ac:dyDescent="0.25">
      <c r="A4563" s="317" t="s">
        <v>5711</v>
      </c>
      <c r="B4563" s="322" t="s">
        <v>354</v>
      </c>
      <c r="C4563" s="322" t="s">
        <v>2018</v>
      </c>
      <c r="D4563" s="322" t="s">
        <v>5710</v>
      </c>
      <c r="E4563" s="411">
        <v>28115.5</v>
      </c>
      <c r="F4563" s="317" t="s">
        <v>5680</v>
      </c>
      <c r="G4563" s="322" t="s">
        <v>3952</v>
      </c>
      <c r="H4563" s="325" t="s">
        <v>2442</v>
      </c>
      <c r="I4563" s="325">
        <v>44733</v>
      </c>
      <c r="J4563" s="316"/>
    </row>
    <row r="4564" spans="1:10" s="333" customFormat="1" ht="24" x14ac:dyDescent="0.25">
      <c r="A4564" s="317" t="s">
        <v>5709</v>
      </c>
      <c r="B4564" s="322" t="s">
        <v>354</v>
      </c>
      <c r="C4564" s="322" t="s">
        <v>2018</v>
      </c>
      <c r="D4564" s="322" t="s">
        <v>5708</v>
      </c>
      <c r="E4564" s="411">
        <v>18559</v>
      </c>
      <c r="F4564" s="317" t="s">
        <v>5680</v>
      </c>
      <c r="G4564" s="322" t="s">
        <v>3952</v>
      </c>
      <c r="H4564" s="325" t="s">
        <v>2442</v>
      </c>
      <c r="I4564" s="325">
        <v>44733</v>
      </c>
      <c r="J4564" s="316"/>
    </row>
    <row r="4565" spans="1:10" s="333" customFormat="1" ht="24" x14ac:dyDescent="0.25">
      <c r="A4565" s="317" t="s">
        <v>5707</v>
      </c>
      <c r="B4565" s="322" t="s">
        <v>354</v>
      </c>
      <c r="C4565" s="322" t="s">
        <v>2018</v>
      </c>
      <c r="D4565" s="322" t="s">
        <v>5706</v>
      </c>
      <c r="E4565" s="411">
        <v>22741.7</v>
      </c>
      <c r="F4565" s="317" t="s">
        <v>5680</v>
      </c>
      <c r="G4565" s="322" t="s">
        <v>3952</v>
      </c>
      <c r="H4565" s="325" t="s">
        <v>2442</v>
      </c>
      <c r="I4565" s="325">
        <v>44733</v>
      </c>
      <c r="J4565" s="316"/>
    </row>
    <row r="4566" spans="1:10" s="333" customFormat="1" ht="24" x14ac:dyDescent="0.25">
      <c r="A4566" s="317" t="s">
        <v>5705</v>
      </c>
      <c r="B4566" s="322" t="s">
        <v>354</v>
      </c>
      <c r="C4566" s="322" t="s">
        <v>2018</v>
      </c>
      <c r="D4566" s="322" t="s">
        <v>5704</v>
      </c>
      <c r="E4566" s="411">
        <v>31134.799999999999</v>
      </c>
      <c r="F4566" s="317" t="s">
        <v>5680</v>
      </c>
      <c r="G4566" s="322" t="s">
        <v>3952</v>
      </c>
      <c r="H4566" s="325" t="s">
        <v>2442</v>
      </c>
      <c r="I4566" s="325">
        <v>44733</v>
      </c>
      <c r="J4566" s="316"/>
    </row>
    <row r="4567" spans="1:10" s="333" customFormat="1" ht="24" x14ac:dyDescent="0.25">
      <c r="A4567" s="317" t="s">
        <v>5703</v>
      </c>
      <c r="B4567" s="322" t="s">
        <v>354</v>
      </c>
      <c r="C4567" s="322" t="s">
        <v>2018</v>
      </c>
      <c r="D4567" s="322" t="s">
        <v>5702</v>
      </c>
      <c r="E4567" s="411">
        <v>30525.4</v>
      </c>
      <c r="F4567" s="317" t="s">
        <v>5680</v>
      </c>
      <c r="G4567" s="322" t="s">
        <v>3952</v>
      </c>
      <c r="H4567" s="325" t="s">
        <v>2442</v>
      </c>
      <c r="I4567" s="325">
        <v>44733</v>
      </c>
      <c r="J4567" s="316"/>
    </row>
    <row r="4568" spans="1:10" s="333" customFormat="1" ht="24" x14ac:dyDescent="0.25">
      <c r="A4568" s="317" t="s">
        <v>5701</v>
      </c>
      <c r="B4568" s="322" t="s">
        <v>354</v>
      </c>
      <c r="C4568" s="322" t="s">
        <v>2018</v>
      </c>
      <c r="D4568" s="322" t="s">
        <v>5700</v>
      </c>
      <c r="E4568" s="411">
        <v>23650</v>
      </c>
      <c r="F4568" s="317" t="s">
        <v>5680</v>
      </c>
      <c r="G4568" s="322" t="s">
        <v>3952</v>
      </c>
      <c r="H4568" s="325" t="s">
        <v>2442</v>
      </c>
      <c r="I4568" s="325">
        <v>44733</v>
      </c>
      <c r="J4568" s="316"/>
    </row>
    <row r="4569" spans="1:10" s="333" customFormat="1" ht="24" x14ac:dyDescent="0.25">
      <c r="A4569" s="317" t="s">
        <v>5699</v>
      </c>
      <c r="B4569" s="322" t="s">
        <v>354</v>
      </c>
      <c r="C4569" s="322" t="s">
        <v>2018</v>
      </c>
      <c r="D4569" s="322" t="s">
        <v>5698</v>
      </c>
      <c r="E4569" s="411">
        <v>28792.5</v>
      </c>
      <c r="F4569" s="317" t="s">
        <v>5680</v>
      </c>
      <c r="G4569" s="322" t="s">
        <v>3952</v>
      </c>
      <c r="H4569" s="325" t="s">
        <v>2442</v>
      </c>
      <c r="I4569" s="325">
        <v>44733</v>
      </c>
      <c r="J4569" s="316"/>
    </row>
    <row r="4570" spans="1:10" s="333" customFormat="1" ht="24" x14ac:dyDescent="0.25">
      <c r="A4570" s="317" t="s">
        <v>5697</v>
      </c>
      <c r="B4570" s="322" t="s">
        <v>354</v>
      </c>
      <c r="C4570" s="322" t="s">
        <v>2018</v>
      </c>
      <c r="D4570" s="322" t="s">
        <v>5696</v>
      </c>
      <c r="E4570" s="411">
        <v>18150</v>
      </c>
      <c r="F4570" s="317" t="s">
        <v>5680</v>
      </c>
      <c r="G4570" s="322" t="s">
        <v>3952</v>
      </c>
      <c r="H4570" s="325" t="s">
        <v>2442</v>
      </c>
      <c r="I4570" s="325">
        <v>44733</v>
      </c>
      <c r="J4570" s="316"/>
    </row>
    <row r="4571" spans="1:10" s="333" customFormat="1" ht="24" x14ac:dyDescent="0.25">
      <c r="A4571" s="317" t="s">
        <v>5695</v>
      </c>
      <c r="B4571" s="322" t="s">
        <v>354</v>
      </c>
      <c r="C4571" s="322" t="s">
        <v>2018</v>
      </c>
      <c r="D4571" s="322" t="s">
        <v>5694</v>
      </c>
      <c r="E4571" s="411">
        <v>28242.5</v>
      </c>
      <c r="F4571" s="317" t="s">
        <v>5680</v>
      </c>
      <c r="G4571" s="322" t="s">
        <v>3952</v>
      </c>
      <c r="H4571" s="325" t="s">
        <v>2442</v>
      </c>
      <c r="I4571" s="325">
        <v>44733</v>
      </c>
      <c r="J4571" s="316"/>
    </row>
    <row r="4572" spans="1:10" s="333" customFormat="1" ht="24" x14ac:dyDescent="0.25">
      <c r="A4572" s="317" t="s">
        <v>5693</v>
      </c>
      <c r="B4572" s="322" t="s">
        <v>354</v>
      </c>
      <c r="C4572" s="322" t="s">
        <v>2018</v>
      </c>
      <c r="D4572" s="322" t="s">
        <v>5692</v>
      </c>
      <c r="E4572" s="411">
        <v>18900</v>
      </c>
      <c r="F4572" s="317" t="s">
        <v>5680</v>
      </c>
      <c r="G4572" s="322" t="s">
        <v>3952</v>
      </c>
      <c r="H4572" s="325" t="s">
        <v>3518</v>
      </c>
      <c r="I4572" s="325">
        <v>44734</v>
      </c>
      <c r="J4572" s="316"/>
    </row>
    <row r="4573" spans="1:10" s="333" customFormat="1" ht="36" x14ac:dyDescent="0.25">
      <c r="A4573" s="317" t="s">
        <v>5691</v>
      </c>
      <c r="B4573" s="322" t="s">
        <v>354</v>
      </c>
      <c r="C4573" s="322" t="s">
        <v>2018</v>
      </c>
      <c r="D4573" s="322" t="s">
        <v>5690</v>
      </c>
      <c r="E4573" s="411">
        <v>18307.71</v>
      </c>
      <c r="F4573" s="317" t="s">
        <v>5680</v>
      </c>
      <c r="G4573" s="322" t="s">
        <v>3952</v>
      </c>
      <c r="H4573" s="325" t="s">
        <v>5689</v>
      </c>
      <c r="I4573" s="325">
        <v>44735</v>
      </c>
      <c r="J4573" s="316"/>
    </row>
    <row r="4574" spans="1:10" s="333" customFormat="1" ht="24" x14ac:dyDescent="0.25">
      <c r="A4574" s="317" t="s">
        <v>5688</v>
      </c>
      <c r="B4574" s="322" t="s">
        <v>354</v>
      </c>
      <c r="C4574" s="322" t="s">
        <v>2018</v>
      </c>
      <c r="D4574" s="322" t="s">
        <v>5687</v>
      </c>
      <c r="E4574" s="411">
        <v>18969.04</v>
      </c>
      <c r="F4574" s="317" t="s">
        <v>5680</v>
      </c>
      <c r="G4574" s="322" t="s">
        <v>3952</v>
      </c>
      <c r="H4574" s="325" t="s">
        <v>3365</v>
      </c>
      <c r="I4574" s="325">
        <v>44737</v>
      </c>
      <c r="J4574" s="316"/>
    </row>
    <row r="4575" spans="1:10" s="333" customFormat="1" ht="24" x14ac:dyDescent="0.25">
      <c r="A4575" s="317" t="s">
        <v>5686</v>
      </c>
      <c r="B4575" s="322" t="s">
        <v>354</v>
      </c>
      <c r="C4575" s="322" t="s">
        <v>2018</v>
      </c>
      <c r="D4575" s="322" t="s">
        <v>5685</v>
      </c>
      <c r="E4575" s="411">
        <v>25469.73</v>
      </c>
      <c r="F4575" s="317" t="s">
        <v>5680</v>
      </c>
      <c r="G4575" s="322" t="s">
        <v>3952</v>
      </c>
      <c r="H4575" s="325" t="s">
        <v>3365</v>
      </c>
      <c r="I4575" s="325">
        <v>44737</v>
      </c>
      <c r="J4575" s="316"/>
    </row>
    <row r="4576" spans="1:10" s="333" customFormat="1" ht="24" x14ac:dyDescent="0.25">
      <c r="A4576" s="317" t="s">
        <v>5684</v>
      </c>
      <c r="B4576" s="322" t="s">
        <v>354</v>
      </c>
      <c r="C4576" s="322" t="s">
        <v>2018</v>
      </c>
      <c r="D4576" s="322" t="s">
        <v>5683</v>
      </c>
      <c r="E4576" s="411">
        <v>21735</v>
      </c>
      <c r="F4576" s="317" t="s">
        <v>5680</v>
      </c>
      <c r="G4576" s="322" t="s">
        <v>3952</v>
      </c>
      <c r="H4576" s="325" t="s">
        <v>3308</v>
      </c>
      <c r="I4576" s="325">
        <v>44739</v>
      </c>
      <c r="J4576" s="316"/>
    </row>
    <row r="4577" spans="1:10" s="333" customFormat="1" ht="24" x14ac:dyDescent="0.25">
      <c r="A4577" s="317" t="s">
        <v>5682</v>
      </c>
      <c r="B4577" s="322" t="s">
        <v>354</v>
      </c>
      <c r="C4577" s="322" t="s">
        <v>2018</v>
      </c>
      <c r="D4577" s="322" t="s">
        <v>5681</v>
      </c>
      <c r="E4577" s="411">
        <v>22104.52</v>
      </c>
      <c r="F4577" s="317" t="s">
        <v>5680</v>
      </c>
      <c r="G4577" s="322" t="s">
        <v>3952</v>
      </c>
      <c r="H4577" s="325" t="s">
        <v>2879</v>
      </c>
      <c r="I4577" s="325">
        <v>44747</v>
      </c>
      <c r="J4577" s="316"/>
    </row>
    <row r="4578" spans="1:10" s="333" customFormat="1" ht="36" x14ac:dyDescent="0.25">
      <c r="A4578" s="317" t="s">
        <v>5679</v>
      </c>
      <c r="B4578" s="322" t="s">
        <v>354</v>
      </c>
      <c r="C4578" s="322" t="s">
        <v>2018</v>
      </c>
      <c r="D4578" s="322" t="s">
        <v>5678</v>
      </c>
      <c r="E4578" s="411">
        <v>20800</v>
      </c>
      <c r="F4578" s="317" t="s">
        <v>5675</v>
      </c>
      <c r="G4578" s="322" t="s">
        <v>3952</v>
      </c>
      <c r="H4578" s="325" t="s">
        <v>3381</v>
      </c>
      <c r="I4578" s="325">
        <v>44738</v>
      </c>
      <c r="J4578" s="316"/>
    </row>
    <row r="4579" spans="1:10" s="333" customFormat="1" ht="36" x14ac:dyDescent="0.25">
      <c r="A4579" s="317" t="s">
        <v>5677</v>
      </c>
      <c r="B4579" s="322" t="s">
        <v>354</v>
      </c>
      <c r="C4579" s="322" t="s">
        <v>2018</v>
      </c>
      <c r="D4579" s="322" t="s">
        <v>5676</v>
      </c>
      <c r="E4579" s="411">
        <v>21600</v>
      </c>
      <c r="F4579" s="317" t="s">
        <v>5675</v>
      </c>
      <c r="G4579" s="322" t="s">
        <v>3952</v>
      </c>
      <c r="H4579" s="325" t="s">
        <v>3381</v>
      </c>
      <c r="I4579" s="325">
        <v>44738</v>
      </c>
      <c r="J4579" s="316"/>
    </row>
    <row r="4580" spans="1:10" s="333" customFormat="1" ht="36" x14ac:dyDescent="0.25">
      <c r="A4580" s="317" t="s">
        <v>5674</v>
      </c>
      <c r="B4580" s="322" t="s">
        <v>354</v>
      </c>
      <c r="C4580" s="322" t="s">
        <v>2018</v>
      </c>
      <c r="D4580" s="322" t="s">
        <v>5673</v>
      </c>
      <c r="E4580" s="411">
        <v>24560</v>
      </c>
      <c r="F4580" s="317" t="s">
        <v>5672</v>
      </c>
      <c r="G4580" s="322" t="s">
        <v>3952</v>
      </c>
      <c r="H4580" s="325" t="s">
        <v>3308</v>
      </c>
      <c r="I4580" s="325">
        <v>44739</v>
      </c>
      <c r="J4580" s="316"/>
    </row>
    <row r="4581" spans="1:10" s="333" customFormat="1" ht="24" x14ac:dyDescent="0.25">
      <c r="A4581" s="317" t="s">
        <v>5671</v>
      </c>
      <c r="B4581" s="322" t="s">
        <v>354</v>
      </c>
      <c r="C4581" s="322" t="s">
        <v>2018</v>
      </c>
      <c r="D4581" s="322" t="s">
        <v>5670</v>
      </c>
      <c r="E4581" s="411">
        <v>19478</v>
      </c>
      <c r="F4581" s="317" t="s">
        <v>5665</v>
      </c>
      <c r="G4581" s="322" t="s">
        <v>3952</v>
      </c>
      <c r="H4581" s="325" t="s">
        <v>3308</v>
      </c>
      <c r="I4581" s="325">
        <v>44739</v>
      </c>
      <c r="J4581" s="316"/>
    </row>
    <row r="4582" spans="1:10" s="333" customFormat="1" ht="24" x14ac:dyDescent="0.25">
      <c r="A4582" s="317" t="s">
        <v>5669</v>
      </c>
      <c r="B4582" s="322" t="s">
        <v>354</v>
      </c>
      <c r="C4582" s="322" t="s">
        <v>2018</v>
      </c>
      <c r="D4582" s="322" t="s">
        <v>5668</v>
      </c>
      <c r="E4582" s="411">
        <v>21636.5</v>
      </c>
      <c r="F4582" s="317" t="s">
        <v>5665</v>
      </c>
      <c r="G4582" s="322" t="s">
        <v>3952</v>
      </c>
      <c r="H4582" s="325" t="s">
        <v>3308</v>
      </c>
      <c r="I4582" s="325">
        <v>44739</v>
      </c>
      <c r="J4582" s="316"/>
    </row>
    <row r="4583" spans="1:10" s="333" customFormat="1" ht="24" x14ac:dyDescent="0.25">
      <c r="A4583" s="317" t="s">
        <v>5667</v>
      </c>
      <c r="B4583" s="322" t="s">
        <v>354</v>
      </c>
      <c r="C4583" s="322" t="s">
        <v>2018</v>
      </c>
      <c r="D4583" s="322" t="s">
        <v>5666</v>
      </c>
      <c r="E4583" s="411">
        <v>18532</v>
      </c>
      <c r="F4583" s="317" t="s">
        <v>5665</v>
      </c>
      <c r="G4583" s="322" t="s">
        <v>3952</v>
      </c>
      <c r="H4583" s="325" t="s">
        <v>3304</v>
      </c>
      <c r="I4583" s="325">
        <v>44745</v>
      </c>
      <c r="J4583" s="316"/>
    </row>
    <row r="4584" spans="1:10" s="333" customFormat="1" ht="24" x14ac:dyDescent="0.25">
      <c r="A4584" s="317" t="s">
        <v>5664</v>
      </c>
      <c r="B4584" s="322" t="s">
        <v>354</v>
      </c>
      <c r="C4584" s="322" t="s">
        <v>2018</v>
      </c>
      <c r="D4584" s="322" t="s">
        <v>5663</v>
      </c>
      <c r="E4584" s="411">
        <v>28618.799999999999</v>
      </c>
      <c r="F4584" s="317" t="s">
        <v>5658</v>
      </c>
      <c r="G4584" s="322" t="s">
        <v>3952</v>
      </c>
      <c r="H4584" s="325" t="s">
        <v>2442</v>
      </c>
      <c r="I4584" s="325">
        <v>44733</v>
      </c>
      <c r="J4584" s="316"/>
    </row>
    <row r="4585" spans="1:10" s="333" customFormat="1" ht="24" x14ac:dyDescent="0.25">
      <c r="A4585" s="317" t="s">
        <v>5662</v>
      </c>
      <c r="B4585" s="322" t="s">
        <v>354</v>
      </c>
      <c r="C4585" s="322" t="s">
        <v>2018</v>
      </c>
      <c r="D4585" s="322" t="s">
        <v>5661</v>
      </c>
      <c r="E4585" s="411">
        <v>36142.9</v>
      </c>
      <c r="F4585" s="317" t="s">
        <v>5658</v>
      </c>
      <c r="G4585" s="322" t="s">
        <v>3952</v>
      </c>
      <c r="H4585" s="325" t="s">
        <v>2442</v>
      </c>
      <c r="I4585" s="325">
        <v>44733</v>
      </c>
      <c r="J4585" s="316"/>
    </row>
    <row r="4586" spans="1:10" s="333" customFormat="1" ht="24" x14ac:dyDescent="0.25">
      <c r="A4586" s="317" t="s">
        <v>5660</v>
      </c>
      <c r="B4586" s="322" t="s">
        <v>354</v>
      </c>
      <c r="C4586" s="322" t="s">
        <v>2018</v>
      </c>
      <c r="D4586" s="322" t="s">
        <v>5659</v>
      </c>
      <c r="E4586" s="411">
        <v>31532.5</v>
      </c>
      <c r="F4586" s="317" t="s">
        <v>5658</v>
      </c>
      <c r="G4586" s="322" t="s">
        <v>3952</v>
      </c>
      <c r="H4586" s="325" t="s">
        <v>3304</v>
      </c>
      <c r="I4586" s="325">
        <v>44745</v>
      </c>
      <c r="J4586" s="316"/>
    </row>
    <row r="4587" spans="1:10" s="333" customFormat="1" ht="24" x14ac:dyDescent="0.25">
      <c r="A4587" s="317" t="s">
        <v>5657</v>
      </c>
      <c r="B4587" s="322" t="s">
        <v>354</v>
      </c>
      <c r="C4587" s="322" t="s">
        <v>2018</v>
      </c>
      <c r="D4587" s="322" t="s">
        <v>5656</v>
      </c>
      <c r="E4587" s="411">
        <v>19637</v>
      </c>
      <c r="F4587" s="317" t="s">
        <v>5653</v>
      </c>
      <c r="G4587" s="322" t="s">
        <v>3952</v>
      </c>
      <c r="H4587" s="325" t="s">
        <v>2498</v>
      </c>
      <c r="I4587" s="325">
        <v>44744</v>
      </c>
      <c r="J4587" s="316"/>
    </row>
    <row r="4588" spans="1:10" s="333" customFormat="1" ht="24" x14ac:dyDescent="0.25">
      <c r="A4588" s="317" t="s">
        <v>5655</v>
      </c>
      <c r="B4588" s="322" t="s">
        <v>354</v>
      </c>
      <c r="C4588" s="322" t="s">
        <v>2018</v>
      </c>
      <c r="D4588" s="322" t="s">
        <v>5654</v>
      </c>
      <c r="E4588" s="411">
        <v>20659.2</v>
      </c>
      <c r="F4588" s="317" t="s">
        <v>5653</v>
      </c>
      <c r="G4588" s="322" t="s">
        <v>3952</v>
      </c>
      <c r="H4588" s="325" t="s">
        <v>2498</v>
      </c>
      <c r="I4588" s="325">
        <v>44744</v>
      </c>
      <c r="J4588" s="316"/>
    </row>
    <row r="4589" spans="1:10" s="333" customFormat="1" ht="24" x14ac:dyDescent="0.25">
      <c r="A4589" s="317" t="s">
        <v>5652</v>
      </c>
      <c r="B4589" s="322" t="s">
        <v>354</v>
      </c>
      <c r="C4589" s="322" t="s">
        <v>2018</v>
      </c>
      <c r="D4589" s="322" t="s">
        <v>5651</v>
      </c>
      <c r="E4589" s="411">
        <v>24260</v>
      </c>
      <c r="F4589" s="317" t="s">
        <v>4485</v>
      </c>
      <c r="G4589" s="322" t="s">
        <v>3952</v>
      </c>
      <c r="H4589" s="325" t="s">
        <v>3518</v>
      </c>
      <c r="I4589" s="325">
        <v>44734</v>
      </c>
      <c r="J4589" s="316"/>
    </row>
    <row r="4590" spans="1:10" s="333" customFormat="1" ht="24" x14ac:dyDescent="0.25">
      <c r="A4590" s="317" t="s">
        <v>5650</v>
      </c>
      <c r="B4590" s="322" t="s">
        <v>354</v>
      </c>
      <c r="C4590" s="322" t="s">
        <v>2018</v>
      </c>
      <c r="D4590" s="322" t="s">
        <v>5649</v>
      </c>
      <c r="E4590" s="411">
        <v>30474</v>
      </c>
      <c r="F4590" s="317" t="s">
        <v>5630</v>
      </c>
      <c r="G4590" s="322" t="s">
        <v>3952</v>
      </c>
      <c r="H4590" s="325" t="s">
        <v>2692</v>
      </c>
      <c r="I4590" s="325">
        <v>44740</v>
      </c>
      <c r="J4590" s="316"/>
    </row>
    <row r="4591" spans="1:10" s="333" customFormat="1" ht="24" x14ac:dyDescent="0.25">
      <c r="A4591" s="317" t="s">
        <v>5648</v>
      </c>
      <c r="B4591" s="322" t="s">
        <v>354</v>
      </c>
      <c r="C4591" s="322" t="s">
        <v>2018</v>
      </c>
      <c r="D4591" s="322" t="s">
        <v>5647</v>
      </c>
      <c r="E4591" s="411">
        <v>20959.400000000001</v>
      </c>
      <c r="F4591" s="317" t="s">
        <v>5630</v>
      </c>
      <c r="G4591" s="322" t="s">
        <v>3952</v>
      </c>
      <c r="H4591" s="325" t="s">
        <v>2692</v>
      </c>
      <c r="I4591" s="325">
        <v>44740</v>
      </c>
      <c r="J4591" s="316"/>
    </row>
    <row r="4592" spans="1:10" s="333" customFormat="1" ht="24" x14ac:dyDescent="0.25">
      <c r="A4592" s="317" t="s">
        <v>5646</v>
      </c>
      <c r="B4592" s="322" t="s">
        <v>354</v>
      </c>
      <c r="C4592" s="322" t="s">
        <v>2018</v>
      </c>
      <c r="D4592" s="322" t="s">
        <v>5645</v>
      </c>
      <c r="E4592" s="411">
        <v>18894</v>
      </c>
      <c r="F4592" s="317" t="s">
        <v>5630</v>
      </c>
      <c r="G4592" s="322" t="s">
        <v>3952</v>
      </c>
      <c r="H4592" s="325" t="s">
        <v>2692</v>
      </c>
      <c r="I4592" s="325">
        <v>44740</v>
      </c>
      <c r="J4592" s="316"/>
    </row>
    <row r="4593" spans="1:10" s="333" customFormat="1" ht="24" x14ac:dyDescent="0.25">
      <c r="A4593" s="317" t="s">
        <v>5644</v>
      </c>
      <c r="B4593" s="322" t="s">
        <v>354</v>
      </c>
      <c r="C4593" s="322" t="s">
        <v>2018</v>
      </c>
      <c r="D4593" s="322" t="s">
        <v>5643</v>
      </c>
      <c r="E4593" s="411">
        <v>21237.7</v>
      </c>
      <c r="F4593" s="317" t="s">
        <v>5630</v>
      </c>
      <c r="G4593" s="322" t="s">
        <v>3952</v>
      </c>
      <c r="H4593" s="325" t="s">
        <v>2692</v>
      </c>
      <c r="I4593" s="325">
        <v>44740</v>
      </c>
      <c r="J4593" s="316"/>
    </row>
    <row r="4594" spans="1:10" s="333" customFormat="1" ht="24" x14ac:dyDescent="0.25">
      <c r="A4594" s="317" t="s">
        <v>5642</v>
      </c>
      <c r="B4594" s="322" t="s">
        <v>354</v>
      </c>
      <c r="C4594" s="322" t="s">
        <v>2018</v>
      </c>
      <c r="D4594" s="322" t="s">
        <v>5641</v>
      </c>
      <c r="E4594" s="411">
        <v>25247.599999999999</v>
      </c>
      <c r="F4594" s="317" t="s">
        <v>5630</v>
      </c>
      <c r="G4594" s="322" t="s">
        <v>3952</v>
      </c>
      <c r="H4594" s="325" t="s">
        <v>2692</v>
      </c>
      <c r="I4594" s="325">
        <v>44740</v>
      </c>
      <c r="J4594" s="316"/>
    </row>
    <row r="4595" spans="1:10" s="333" customFormat="1" ht="24" x14ac:dyDescent="0.25">
      <c r="A4595" s="317" t="s">
        <v>5640</v>
      </c>
      <c r="B4595" s="322" t="s">
        <v>354</v>
      </c>
      <c r="C4595" s="322" t="s">
        <v>2018</v>
      </c>
      <c r="D4595" s="322" t="s">
        <v>5639</v>
      </c>
      <c r="E4595" s="411">
        <v>24651.200000000001</v>
      </c>
      <c r="F4595" s="317" t="s">
        <v>5630</v>
      </c>
      <c r="G4595" s="322" t="s">
        <v>3952</v>
      </c>
      <c r="H4595" s="325" t="s">
        <v>2692</v>
      </c>
      <c r="I4595" s="325">
        <v>44740</v>
      </c>
      <c r="J4595" s="316"/>
    </row>
    <row r="4596" spans="1:10" s="333" customFormat="1" ht="24" x14ac:dyDescent="0.25">
      <c r="A4596" s="317" t="s">
        <v>5638</v>
      </c>
      <c r="B4596" s="322" t="s">
        <v>354</v>
      </c>
      <c r="C4596" s="322" t="s">
        <v>2018</v>
      </c>
      <c r="D4596" s="322" t="s">
        <v>5637</v>
      </c>
      <c r="E4596" s="411">
        <v>28229.599999999999</v>
      </c>
      <c r="F4596" s="317" t="s">
        <v>5630</v>
      </c>
      <c r="G4596" s="322" t="s">
        <v>3952</v>
      </c>
      <c r="H4596" s="325" t="s">
        <v>2692</v>
      </c>
      <c r="I4596" s="325">
        <v>44740</v>
      </c>
      <c r="J4596" s="316"/>
    </row>
    <row r="4597" spans="1:10" s="333" customFormat="1" ht="24" x14ac:dyDescent="0.25">
      <c r="A4597" s="317" t="s">
        <v>5636</v>
      </c>
      <c r="B4597" s="322" t="s">
        <v>354</v>
      </c>
      <c r="C4597" s="322" t="s">
        <v>2018</v>
      </c>
      <c r="D4597" s="322" t="s">
        <v>5635</v>
      </c>
      <c r="E4597" s="411">
        <v>22862</v>
      </c>
      <c r="F4597" s="317" t="s">
        <v>5630</v>
      </c>
      <c r="G4597" s="322" t="s">
        <v>3952</v>
      </c>
      <c r="H4597" s="325" t="s">
        <v>2692</v>
      </c>
      <c r="I4597" s="325">
        <v>44740</v>
      </c>
      <c r="J4597" s="316"/>
    </row>
    <row r="4598" spans="1:10" s="333" customFormat="1" ht="24" x14ac:dyDescent="0.25">
      <c r="A4598" s="317" t="s">
        <v>5634</v>
      </c>
      <c r="B4598" s="322" t="s">
        <v>354</v>
      </c>
      <c r="C4598" s="322" t="s">
        <v>2018</v>
      </c>
      <c r="D4598" s="322" t="s">
        <v>5633</v>
      </c>
      <c r="E4598" s="411">
        <v>24458</v>
      </c>
      <c r="F4598" s="317" t="s">
        <v>5630</v>
      </c>
      <c r="G4598" s="322" t="s">
        <v>3952</v>
      </c>
      <c r="H4598" s="325" t="s">
        <v>2498</v>
      </c>
      <c r="I4598" s="325">
        <v>44744</v>
      </c>
      <c r="J4598" s="316"/>
    </row>
    <row r="4599" spans="1:10" s="333" customFormat="1" ht="24" x14ac:dyDescent="0.25">
      <c r="A4599" s="317" t="s">
        <v>5632</v>
      </c>
      <c r="B4599" s="322" t="s">
        <v>354</v>
      </c>
      <c r="C4599" s="322" t="s">
        <v>2018</v>
      </c>
      <c r="D4599" s="322" t="s">
        <v>5631</v>
      </c>
      <c r="E4599" s="411">
        <v>24679.4</v>
      </c>
      <c r="F4599" s="317" t="s">
        <v>5630</v>
      </c>
      <c r="G4599" s="322" t="s">
        <v>3952</v>
      </c>
      <c r="H4599" s="325" t="s">
        <v>2498</v>
      </c>
      <c r="I4599" s="325">
        <v>44744</v>
      </c>
      <c r="J4599" s="316"/>
    </row>
    <row r="4600" spans="1:10" s="333" customFormat="1" ht="24" x14ac:dyDescent="0.25">
      <c r="A4600" s="317" t="s">
        <v>5629</v>
      </c>
      <c r="B4600" s="322" t="s">
        <v>354</v>
      </c>
      <c r="C4600" s="322" t="s">
        <v>2018</v>
      </c>
      <c r="D4600" s="322" t="s">
        <v>5628</v>
      </c>
      <c r="E4600" s="411">
        <v>20900</v>
      </c>
      <c r="F4600" s="317" t="s">
        <v>5627</v>
      </c>
      <c r="G4600" s="322" t="s">
        <v>3952</v>
      </c>
      <c r="H4600" s="325" t="s">
        <v>3308</v>
      </c>
      <c r="I4600" s="325">
        <v>44739</v>
      </c>
      <c r="J4600" s="316"/>
    </row>
    <row r="4601" spans="1:10" s="333" customFormat="1" ht="24" x14ac:dyDescent="0.25">
      <c r="A4601" s="317" t="s">
        <v>5626</v>
      </c>
      <c r="B4601" s="322" t="s">
        <v>354</v>
      </c>
      <c r="C4601" s="322" t="s">
        <v>2018</v>
      </c>
      <c r="D4601" s="322" t="s">
        <v>5625</v>
      </c>
      <c r="E4601" s="411">
        <v>18018</v>
      </c>
      <c r="F4601" s="317" t="s">
        <v>5618</v>
      </c>
      <c r="G4601" s="322" t="s">
        <v>3952</v>
      </c>
      <c r="H4601" s="325" t="s">
        <v>4586</v>
      </c>
      <c r="I4601" s="325">
        <v>44719</v>
      </c>
      <c r="J4601" s="316"/>
    </row>
    <row r="4602" spans="1:10" s="333" customFormat="1" ht="24" x14ac:dyDescent="0.25">
      <c r="A4602" s="317" t="s">
        <v>5624</v>
      </c>
      <c r="B4602" s="322" t="s">
        <v>354</v>
      </c>
      <c r="C4602" s="322" t="s">
        <v>2018</v>
      </c>
      <c r="D4602" s="322" t="s">
        <v>5623</v>
      </c>
      <c r="E4602" s="411">
        <v>21021</v>
      </c>
      <c r="F4602" s="317" t="s">
        <v>5618</v>
      </c>
      <c r="G4602" s="322" t="s">
        <v>3952</v>
      </c>
      <c r="H4602" s="325" t="s">
        <v>4586</v>
      </c>
      <c r="I4602" s="325">
        <v>44719</v>
      </c>
      <c r="J4602" s="316"/>
    </row>
    <row r="4603" spans="1:10" s="333" customFormat="1" ht="24" x14ac:dyDescent="0.25">
      <c r="A4603" s="317" t="s">
        <v>5622</v>
      </c>
      <c r="B4603" s="322" t="s">
        <v>354</v>
      </c>
      <c r="C4603" s="322" t="s">
        <v>2018</v>
      </c>
      <c r="D4603" s="322" t="s">
        <v>5621</v>
      </c>
      <c r="E4603" s="411">
        <v>18648</v>
      </c>
      <c r="F4603" s="317" t="s">
        <v>5618</v>
      </c>
      <c r="G4603" s="322" t="s">
        <v>3952</v>
      </c>
      <c r="H4603" s="325" t="s">
        <v>2498</v>
      </c>
      <c r="I4603" s="325">
        <v>44744</v>
      </c>
      <c r="J4603" s="316"/>
    </row>
    <row r="4604" spans="1:10" s="333" customFormat="1" ht="24" x14ac:dyDescent="0.25">
      <c r="A4604" s="317" t="s">
        <v>5620</v>
      </c>
      <c r="B4604" s="322" t="s">
        <v>354</v>
      </c>
      <c r="C4604" s="322" t="s">
        <v>2018</v>
      </c>
      <c r="D4604" s="322" t="s">
        <v>5619</v>
      </c>
      <c r="E4604" s="411">
        <v>19600</v>
      </c>
      <c r="F4604" s="317" t="s">
        <v>5618</v>
      </c>
      <c r="G4604" s="322" t="s">
        <v>3952</v>
      </c>
      <c r="H4604" s="325" t="s">
        <v>2498</v>
      </c>
      <c r="I4604" s="325">
        <v>44744</v>
      </c>
      <c r="J4604" s="316"/>
    </row>
    <row r="4605" spans="1:10" s="333" customFormat="1" ht="24" x14ac:dyDescent="0.25">
      <c r="A4605" s="317" t="s">
        <v>5617</v>
      </c>
      <c r="B4605" s="322" t="s">
        <v>354</v>
      </c>
      <c r="C4605" s="322" t="s">
        <v>2018</v>
      </c>
      <c r="D4605" s="322" t="s">
        <v>5616</v>
      </c>
      <c r="E4605" s="411">
        <v>24830</v>
      </c>
      <c r="F4605" s="317" t="s">
        <v>5613</v>
      </c>
      <c r="G4605" s="322" t="s">
        <v>3952</v>
      </c>
      <c r="H4605" s="325" t="s">
        <v>2442</v>
      </c>
      <c r="I4605" s="325">
        <v>44733</v>
      </c>
      <c r="J4605" s="316"/>
    </row>
    <row r="4606" spans="1:10" s="333" customFormat="1" ht="36" x14ac:dyDescent="0.25">
      <c r="A4606" s="317" t="s">
        <v>5615</v>
      </c>
      <c r="B4606" s="322" t="s">
        <v>354</v>
      </c>
      <c r="C4606" s="322" t="s">
        <v>2018</v>
      </c>
      <c r="D4606" s="322" t="s">
        <v>5614</v>
      </c>
      <c r="E4606" s="411">
        <v>18850</v>
      </c>
      <c r="F4606" s="317" t="s">
        <v>5613</v>
      </c>
      <c r="G4606" s="322" t="s">
        <v>3952</v>
      </c>
      <c r="H4606" s="325" t="s">
        <v>2498</v>
      </c>
      <c r="I4606" s="325">
        <v>44744</v>
      </c>
      <c r="J4606" s="316"/>
    </row>
    <row r="4607" spans="1:10" s="333" customFormat="1" ht="24" x14ac:dyDescent="0.25">
      <c r="A4607" s="317" t="s">
        <v>5612</v>
      </c>
      <c r="B4607" s="322" t="s">
        <v>354</v>
      </c>
      <c r="C4607" s="322" t="s">
        <v>2018</v>
      </c>
      <c r="D4607" s="322" t="s">
        <v>5611</v>
      </c>
      <c r="E4607" s="411">
        <v>21332.5</v>
      </c>
      <c r="F4607" s="317" t="s">
        <v>5610</v>
      </c>
      <c r="G4607" s="322" t="s">
        <v>3952</v>
      </c>
      <c r="H4607" s="325" t="s">
        <v>4586</v>
      </c>
      <c r="I4607" s="325">
        <v>44719</v>
      </c>
      <c r="J4607" s="316"/>
    </row>
    <row r="4608" spans="1:10" s="333" customFormat="1" ht="24" x14ac:dyDescent="0.25">
      <c r="A4608" s="317" t="s">
        <v>5609</v>
      </c>
      <c r="B4608" s="322" t="s">
        <v>354</v>
      </c>
      <c r="C4608" s="322" t="s">
        <v>2018</v>
      </c>
      <c r="D4608" s="322" t="s">
        <v>5608</v>
      </c>
      <c r="E4608" s="411">
        <v>27000</v>
      </c>
      <c r="F4608" s="317" t="s">
        <v>5607</v>
      </c>
      <c r="G4608" s="322" t="s">
        <v>3952</v>
      </c>
      <c r="H4608" s="325" t="s">
        <v>5589</v>
      </c>
      <c r="I4608" s="325">
        <v>44723</v>
      </c>
      <c r="J4608" s="316"/>
    </row>
    <row r="4609" spans="1:10" s="333" customFormat="1" ht="24" x14ac:dyDescent="0.25">
      <c r="A4609" s="317" t="s">
        <v>5606</v>
      </c>
      <c r="B4609" s="322" t="s">
        <v>354</v>
      </c>
      <c r="C4609" s="322" t="s">
        <v>2018</v>
      </c>
      <c r="D4609" s="322" t="s">
        <v>5605</v>
      </c>
      <c r="E4609" s="411">
        <v>27239.9</v>
      </c>
      <c r="F4609" s="317" t="s">
        <v>5601</v>
      </c>
      <c r="G4609" s="322" t="s">
        <v>3952</v>
      </c>
      <c r="H4609" s="325" t="s">
        <v>3308</v>
      </c>
      <c r="I4609" s="325">
        <v>44739</v>
      </c>
      <c r="J4609" s="316"/>
    </row>
    <row r="4610" spans="1:10" s="333" customFormat="1" ht="24" x14ac:dyDescent="0.25">
      <c r="A4610" s="317" t="s">
        <v>5604</v>
      </c>
      <c r="B4610" s="322" t="s">
        <v>354</v>
      </c>
      <c r="C4610" s="322" t="s">
        <v>2018</v>
      </c>
      <c r="D4610" s="322" t="s">
        <v>5603</v>
      </c>
      <c r="E4610" s="411">
        <v>26308.400000000001</v>
      </c>
      <c r="F4610" s="317" t="s">
        <v>5601</v>
      </c>
      <c r="G4610" s="322" t="s">
        <v>3952</v>
      </c>
      <c r="H4610" s="325" t="s">
        <v>3308</v>
      </c>
      <c r="I4610" s="325">
        <v>44739</v>
      </c>
      <c r="J4610" s="316"/>
    </row>
    <row r="4611" spans="1:10" s="333" customFormat="1" ht="24" x14ac:dyDescent="0.25">
      <c r="A4611" s="317" t="s">
        <v>5494</v>
      </c>
      <c r="B4611" s="322" t="s">
        <v>354</v>
      </c>
      <c r="C4611" s="322" t="s">
        <v>2018</v>
      </c>
      <c r="D4611" s="322" t="s">
        <v>5602</v>
      </c>
      <c r="E4611" s="411">
        <v>24161.3</v>
      </c>
      <c r="F4611" s="317" t="s">
        <v>5601</v>
      </c>
      <c r="G4611" s="322" t="s">
        <v>3952</v>
      </c>
      <c r="H4611" s="325" t="s">
        <v>3308</v>
      </c>
      <c r="I4611" s="325">
        <v>44739</v>
      </c>
      <c r="J4611" s="316"/>
    </row>
    <row r="4612" spans="1:10" s="333" customFormat="1" ht="24" x14ac:dyDescent="0.25">
      <c r="A4612" s="317" t="s">
        <v>5600</v>
      </c>
      <c r="B4612" s="322" t="s">
        <v>354</v>
      </c>
      <c r="C4612" s="322" t="s">
        <v>2018</v>
      </c>
      <c r="D4612" s="322" t="s">
        <v>5599</v>
      </c>
      <c r="E4612" s="411">
        <v>18156</v>
      </c>
      <c r="F4612" s="317" t="s">
        <v>4384</v>
      </c>
      <c r="G4612" s="322" t="s">
        <v>3952</v>
      </c>
      <c r="H4612" s="325" t="s">
        <v>3304</v>
      </c>
      <c r="I4612" s="325">
        <v>44745</v>
      </c>
      <c r="J4612" s="316"/>
    </row>
    <row r="4613" spans="1:10" s="333" customFormat="1" ht="24" x14ac:dyDescent="0.25">
      <c r="A4613" s="317" t="s">
        <v>5598</v>
      </c>
      <c r="B4613" s="322" t="s">
        <v>354</v>
      </c>
      <c r="C4613" s="322" t="s">
        <v>2018</v>
      </c>
      <c r="D4613" s="322" t="s">
        <v>5597</v>
      </c>
      <c r="E4613" s="411">
        <v>19548</v>
      </c>
      <c r="F4613" s="317" t="s">
        <v>4384</v>
      </c>
      <c r="G4613" s="322" t="s">
        <v>3952</v>
      </c>
      <c r="H4613" s="325" t="s">
        <v>3304</v>
      </c>
      <c r="I4613" s="325">
        <v>44745</v>
      </c>
      <c r="J4613" s="316"/>
    </row>
    <row r="4614" spans="1:10" s="333" customFormat="1" ht="24" x14ac:dyDescent="0.25">
      <c r="A4614" s="317" t="s">
        <v>5596</v>
      </c>
      <c r="B4614" s="322" t="s">
        <v>354</v>
      </c>
      <c r="C4614" s="322" t="s">
        <v>2018</v>
      </c>
      <c r="D4614" s="322" t="s">
        <v>5595</v>
      </c>
      <c r="E4614" s="411">
        <v>18765</v>
      </c>
      <c r="F4614" s="317" t="s">
        <v>4384</v>
      </c>
      <c r="G4614" s="322" t="s">
        <v>3952</v>
      </c>
      <c r="H4614" s="325" t="s">
        <v>3304</v>
      </c>
      <c r="I4614" s="325">
        <v>44745</v>
      </c>
      <c r="J4614" s="316"/>
    </row>
    <row r="4615" spans="1:10" s="333" customFormat="1" ht="24" x14ac:dyDescent="0.25">
      <c r="A4615" s="317" t="s">
        <v>5594</v>
      </c>
      <c r="B4615" s="322" t="s">
        <v>354</v>
      </c>
      <c r="C4615" s="322" t="s">
        <v>2018</v>
      </c>
      <c r="D4615" s="322" t="s">
        <v>5593</v>
      </c>
      <c r="E4615" s="411">
        <v>18700</v>
      </c>
      <c r="F4615" s="317" t="s">
        <v>5592</v>
      </c>
      <c r="G4615" s="322" t="s">
        <v>3952</v>
      </c>
      <c r="H4615" s="325" t="s">
        <v>2879</v>
      </c>
      <c r="I4615" s="325">
        <v>44747</v>
      </c>
      <c r="J4615" s="316"/>
    </row>
    <row r="4616" spans="1:10" s="333" customFormat="1" ht="24" x14ac:dyDescent="0.25">
      <c r="A4616" s="317" t="s">
        <v>5591</v>
      </c>
      <c r="B4616" s="322" t="s">
        <v>354</v>
      </c>
      <c r="C4616" s="322" t="s">
        <v>2018</v>
      </c>
      <c r="D4616" s="322" t="s">
        <v>5590</v>
      </c>
      <c r="E4616" s="411">
        <v>18140</v>
      </c>
      <c r="F4616" s="317" t="s">
        <v>4362</v>
      </c>
      <c r="G4616" s="322" t="s">
        <v>3952</v>
      </c>
      <c r="H4616" s="325" t="s">
        <v>5589</v>
      </c>
      <c r="I4616" s="325">
        <v>44723</v>
      </c>
      <c r="J4616" s="316"/>
    </row>
    <row r="4617" spans="1:10" s="333" customFormat="1" ht="24" x14ac:dyDescent="0.25">
      <c r="A4617" s="317" t="s">
        <v>5588</v>
      </c>
      <c r="B4617" s="322" t="s">
        <v>354</v>
      </c>
      <c r="C4617" s="322" t="s">
        <v>2018</v>
      </c>
      <c r="D4617" s="322" t="s">
        <v>5587</v>
      </c>
      <c r="E4617" s="411">
        <v>24800</v>
      </c>
      <c r="F4617" s="317" t="s">
        <v>4359</v>
      </c>
      <c r="G4617" s="322" t="s">
        <v>3952</v>
      </c>
      <c r="H4617" s="325" t="s">
        <v>3304</v>
      </c>
      <c r="I4617" s="325">
        <v>44745</v>
      </c>
      <c r="J4617" s="316"/>
    </row>
    <row r="4618" spans="1:10" s="333" customFormat="1" ht="24" x14ac:dyDescent="0.25">
      <c r="A4618" s="317" t="s">
        <v>5586</v>
      </c>
      <c r="B4618" s="322" t="s">
        <v>354</v>
      </c>
      <c r="C4618" s="322" t="s">
        <v>2018</v>
      </c>
      <c r="D4618" s="322" t="s">
        <v>5585</v>
      </c>
      <c r="E4618" s="411">
        <v>24800</v>
      </c>
      <c r="F4618" s="317" t="s">
        <v>4359</v>
      </c>
      <c r="G4618" s="322" t="s">
        <v>3952</v>
      </c>
      <c r="H4618" s="325" t="s">
        <v>3304</v>
      </c>
      <c r="I4618" s="325">
        <v>44745</v>
      </c>
      <c r="J4618" s="316"/>
    </row>
    <row r="4619" spans="1:10" s="333" customFormat="1" ht="36" x14ac:dyDescent="0.25">
      <c r="A4619" s="317" t="s">
        <v>5405</v>
      </c>
      <c r="B4619" s="322" t="s">
        <v>354</v>
      </c>
      <c r="C4619" s="322" t="s">
        <v>2018</v>
      </c>
      <c r="D4619" s="322" t="s">
        <v>5584</v>
      </c>
      <c r="E4619" s="411">
        <v>26460</v>
      </c>
      <c r="F4619" s="317" t="s">
        <v>5581</v>
      </c>
      <c r="G4619" s="322" t="s">
        <v>3952</v>
      </c>
      <c r="H4619" s="325" t="s">
        <v>2692</v>
      </c>
      <c r="I4619" s="325">
        <v>44740</v>
      </c>
      <c r="J4619" s="316"/>
    </row>
    <row r="4620" spans="1:10" s="333" customFormat="1" ht="36" x14ac:dyDescent="0.25">
      <c r="A4620" s="317" t="s">
        <v>5583</v>
      </c>
      <c r="B4620" s="322" t="s">
        <v>354</v>
      </c>
      <c r="C4620" s="322" t="s">
        <v>2018</v>
      </c>
      <c r="D4620" s="322" t="s">
        <v>5582</v>
      </c>
      <c r="E4620" s="411">
        <v>18200</v>
      </c>
      <c r="F4620" s="317" t="s">
        <v>5581</v>
      </c>
      <c r="G4620" s="322" t="s">
        <v>3952</v>
      </c>
      <c r="H4620" s="325" t="s">
        <v>2692</v>
      </c>
      <c r="I4620" s="325">
        <v>44740</v>
      </c>
      <c r="J4620" s="316"/>
    </row>
    <row r="4621" spans="1:10" s="333" customFormat="1" ht="24" x14ac:dyDescent="0.25">
      <c r="A4621" s="317" t="s">
        <v>5580</v>
      </c>
      <c r="B4621" s="322" t="s">
        <v>354</v>
      </c>
      <c r="C4621" s="322" t="s">
        <v>2018</v>
      </c>
      <c r="D4621" s="322" t="s">
        <v>5579</v>
      </c>
      <c r="E4621" s="411">
        <v>23144</v>
      </c>
      <c r="F4621" s="317" t="s">
        <v>4053</v>
      </c>
      <c r="G4621" s="322" t="s">
        <v>3952</v>
      </c>
      <c r="H4621" s="325" t="s">
        <v>3304</v>
      </c>
      <c r="I4621" s="325">
        <v>44745</v>
      </c>
      <c r="J4621" s="316"/>
    </row>
    <row r="4622" spans="1:10" s="333" customFormat="1" ht="24" x14ac:dyDescent="0.25">
      <c r="A4622" s="317" t="s">
        <v>5578</v>
      </c>
      <c r="B4622" s="322" t="s">
        <v>354</v>
      </c>
      <c r="C4622" s="322" t="s">
        <v>2018</v>
      </c>
      <c r="D4622" s="322" t="s">
        <v>5577</v>
      </c>
      <c r="E4622" s="411">
        <v>25248</v>
      </c>
      <c r="F4622" s="317" t="s">
        <v>4053</v>
      </c>
      <c r="G4622" s="322" t="s">
        <v>3952</v>
      </c>
      <c r="H4622" s="325" t="s">
        <v>3304</v>
      </c>
      <c r="I4622" s="325">
        <v>44745</v>
      </c>
      <c r="J4622" s="316"/>
    </row>
    <row r="4623" spans="1:10" s="333" customFormat="1" ht="24" x14ac:dyDescent="0.25">
      <c r="A4623" s="317" t="s">
        <v>5576</v>
      </c>
      <c r="B4623" s="322" t="s">
        <v>354</v>
      </c>
      <c r="C4623" s="322" t="s">
        <v>2018</v>
      </c>
      <c r="D4623" s="322" t="s">
        <v>5575</v>
      </c>
      <c r="E4623" s="411">
        <v>20908.5</v>
      </c>
      <c r="F4623" s="317" t="s">
        <v>4053</v>
      </c>
      <c r="G4623" s="322" t="s">
        <v>3952</v>
      </c>
      <c r="H4623" s="325" t="s">
        <v>3304</v>
      </c>
      <c r="I4623" s="325">
        <v>44745</v>
      </c>
      <c r="J4623" s="316"/>
    </row>
    <row r="4624" spans="1:10" s="333" customFormat="1" ht="24" x14ac:dyDescent="0.25">
      <c r="A4624" s="317" t="s">
        <v>5574</v>
      </c>
      <c r="B4624" s="322" t="s">
        <v>354</v>
      </c>
      <c r="C4624" s="322" t="s">
        <v>2018</v>
      </c>
      <c r="D4624" s="322" t="s">
        <v>5573</v>
      </c>
      <c r="E4624" s="411">
        <v>18804.5</v>
      </c>
      <c r="F4624" s="317" t="s">
        <v>4053</v>
      </c>
      <c r="G4624" s="322" t="s">
        <v>3952</v>
      </c>
      <c r="H4624" s="325" t="s">
        <v>3304</v>
      </c>
      <c r="I4624" s="325">
        <v>44745</v>
      </c>
      <c r="J4624" s="316"/>
    </row>
    <row r="4625" spans="1:10" s="333" customFormat="1" ht="24" x14ac:dyDescent="0.25">
      <c r="A4625" s="317" t="s">
        <v>5572</v>
      </c>
      <c r="B4625" s="322" t="s">
        <v>354</v>
      </c>
      <c r="C4625" s="322" t="s">
        <v>2018</v>
      </c>
      <c r="D4625" s="322" t="s">
        <v>5571</v>
      </c>
      <c r="E4625" s="411">
        <v>23801.5</v>
      </c>
      <c r="F4625" s="317" t="s">
        <v>4053</v>
      </c>
      <c r="G4625" s="322" t="s">
        <v>3952</v>
      </c>
      <c r="H4625" s="325" t="s">
        <v>3304</v>
      </c>
      <c r="I4625" s="325">
        <v>44745</v>
      </c>
      <c r="J4625" s="316"/>
    </row>
    <row r="4626" spans="1:10" s="333" customFormat="1" ht="36" x14ac:dyDescent="0.25">
      <c r="A4626" s="317" t="s">
        <v>5570</v>
      </c>
      <c r="B4626" s="322" t="s">
        <v>354</v>
      </c>
      <c r="C4626" s="322" t="s">
        <v>2018</v>
      </c>
      <c r="D4626" s="322" t="s">
        <v>5569</v>
      </c>
      <c r="E4626" s="411">
        <v>30245</v>
      </c>
      <c r="F4626" s="317" t="s">
        <v>4053</v>
      </c>
      <c r="G4626" s="322" t="s">
        <v>3952</v>
      </c>
      <c r="H4626" s="325" t="s">
        <v>3304</v>
      </c>
      <c r="I4626" s="325">
        <v>44745</v>
      </c>
      <c r="J4626" s="316"/>
    </row>
    <row r="4627" spans="1:10" s="333" customFormat="1" ht="24" x14ac:dyDescent="0.25">
      <c r="A4627" s="317" t="s">
        <v>5568</v>
      </c>
      <c r="B4627" s="322" t="s">
        <v>354</v>
      </c>
      <c r="C4627" s="322" t="s">
        <v>2018</v>
      </c>
      <c r="D4627" s="322" t="s">
        <v>5567</v>
      </c>
      <c r="E4627" s="411">
        <v>24853.5</v>
      </c>
      <c r="F4627" s="317" t="s">
        <v>4053</v>
      </c>
      <c r="G4627" s="322" t="s">
        <v>3952</v>
      </c>
      <c r="H4627" s="325" t="s">
        <v>3304</v>
      </c>
      <c r="I4627" s="325">
        <v>44745</v>
      </c>
      <c r="J4627" s="316"/>
    </row>
    <row r="4628" spans="1:10" s="333" customFormat="1" ht="24" x14ac:dyDescent="0.25">
      <c r="A4628" s="317" t="s">
        <v>5566</v>
      </c>
      <c r="B4628" s="322" t="s">
        <v>354</v>
      </c>
      <c r="C4628" s="322" t="s">
        <v>2018</v>
      </c>
      <c r="D4628" s="322" t="s">
        <v>5565</v>
      </c>
      <c r="E4628" s="411">
        <v>22646.5</v>
      </c>
      <c r="F4628" s="317" t="s">
        <v>5414</v>
      </c>
      <c r="G4628" s="322" t="s">
        <v>3952</v>
      </c>
      <c r="H4628" s="325" t="s">
        <v>3528</v>
      </c>
      <c r="I4628" s="325">
        <v>44727</v>
      </c>
      <c r="J4628" s="316"/>
    </row>
    <row r="4629" spans="1:10" s="333" customFormat="1" ht="24" x14ac:dyDescent="0.25">
      <c r="A4629" s="317" t="s">
        <v>5564</v>
      </c>
      <c r="B4629" s="322" t="s">
        <v>354</v>
      </c>
      <c r="C4629" s="322" t="s">
        <v>2018</v>
      </c>
      <c r="D4629" s="322" t="s">
        <v>5563</v>
      </c>
      <c r="E4629" s="411">
        <v>29445</v>
      </c>
      <c r="F4629" s="317" t="s">
        <v>5414</v>
      </c>
      <c r="G4629" s="322" t="s">
        <v>3952</v>
      </c>
      <c r="H4629" s="325" t="s">
        <v>3528</v>
      </c>
      <c r="I4629" s="325">
        <v>44727</v>
      </c>
      <c r="J4629" s="316"/>
    </row>
    <row r="4630" spans="1:10" s="333" customFormat="1" ht="48" x14ac:dyDescent="0.25">
      <c r="A4630" s="317" t="s">
        <v>5562</v>
      </c>
      <c r="B4630" s="322" t="s">
        <v>354</v>
      </c>
      <c r="C4630" s="322" t="s">
        <v>2018</v>
      </c>
      <c r="D4630" s="322" t="s">
        <v>5561</v>
      </c>
      <c r="E4630" s="411">
        <v>30850.400000000001</v>
      </c>
      <c r="F4630" s="317" t="s">
        <v>5414</v>
      </c>
      <c r="G4630" s="322" t="s">
        <v>3952</v>
      </c>
      <c r="H4630" s="325" t="s">
        <v>3365</v>
      </c>
      <c r="I4630" s="325">
        <v>44737</v>
      </c>
      <c r="J4630" s="316"/>
    </row>
    <row r="4631" spans="1:10" s="333" customFormat="1" ht="24" x14ac:dyDescent="0.25">
      <c r="A4631" s="317" t="s">
        <v>5560</v>
      </c>
      <c r="B4631" s="322" t="s">
        <v>354</v>
      </c>
      <c r="C4631" s="322" t="s">
        <v>2018</v>
      </c>
      <c r="D4631" s="322" t="s">
        <v>5559</v>
      </c>
      <c r="E4631" s="411">
        <v>22630.6</v>
      </c>
      <c r="F4631" s="317" t="s">
        <v>5414</v>
      </c>
      <c r="G4631" s="322" t="s">
        <v>3952</v>
      </c>
      <c r="H4631" s="325" t="s">
        <v>2879</v>
      </c>
      <c r="I4631" s="325">
        <v>44747</v>
      </c>
      <c r="J4631" s="316"/>
    </row>
    <row r="4632" spans="1:10" s="333" customFormat="1" ht="48" x14ac:dyDescent="0.25">
      <c r="A4632" s="317" t="s">
        <v>5558</v>
      </c>
      <c r="B4632" s="322" t="s">
        <v>354</v>
      </c>
      <c r="C4632" s="322" t="s">
        <v>2018</v>
      </c>
      <c r="D4632" s="322" t="s">
        <v>5557</v>
      </c>
      <c r="E4632" s="411">
        <v>29229.599999999999</v>
      </c>
      <c r="F4632" s="317" t="s">
        <v>5414</v>
      </c>
      <c r="G4632" s="322" t="s">
        <v>3952</v>
      </c>
      <c r="H4632" s="325" t="s">
        <v>2879</v>
      </c>
      <c r="I4632" s="325">
        <v>44747</v>
      </c>
      <c r="J4632" s="316"/>
    </row>
    <row r="4633" spans="1:10" s="333" customFormat="1" ht="36" x14ac:dyDescent="0.25">
      <c r="A4633" s="317" t="s">
        <v>5556</v>
      </c>
      <c r="B4633" s="322" t="s">
        <v>354</v>
      </c>
      <c r="C4633" s="322" t="s">
        <v>2018</v>
      </c>
      <c r="D4633" s="322" t="s">
        <v>5555</v>
      </c>
      <c r="E4633" s="411">
        <v>21756.5</v>
      </c>
      <c r="F4633" s="317" t="s">
        <v>5414</v>
      </c>
      <c r="G4633" s="322" t="s">
        <v>3952</v>
      </c>
      <c r="H4633" s="325" t="s">
        <v>2879</v>
      </c>
      <c r="I4633" s="325">
        <v>44747</v>
      </c>
      <c r="J4633" s="316"/>
    </row>
    <row r="4634" spans="1:10" s="333" customFormat="1" ht="24" x14ac:dyDescent="0.25">
      <c r="A4634" s="317" t="s">
        <v>5554</v>
      </c>
      <c r="B4634" s="322" t="s">
        <v>354</v>
      </c>
      <c r="C4634" s="322" t="s">
        <v>2018</v>
      </c>
      <c r="D4634" s="322" t="s">
        <v>5553</v>
      </c>
      <c r="E4634" s="411">
        <v>24642.02</v>
      </c>
      <c r="F4634" s="317" t="s">
        <v>5534</v>
      </c>
      <c r="G4634" s="322" t="s">
        <v>3952</v>
      </c>
      <c r="H4634" s="325" t="s">
        <v>3518</v>
      </c>
      <c r="I4634" s="325">
        <v>44734</v>
      </c>
      <c r="J4634" s="316"/>
    </row>
    <row r="4635" spans="1:10" s="333" customFormat="1" ht="24" x14ac:dyDescent="0.25">
      <c r="A4635" s="317" t="s">
        <v>5552</v>
      </c>
      <c r="B4635" s="322" t="s">
        <v>354</v>
      </c>
      <c r="C4635" s="322" t="s">
        <v>2018</v>
      </c>
      <c r="D4635" s="322" t="s">
        <v>5551</v>
      </c>
      <c r="E4635" s="411">
        <v>34593.870000000003</v>
      </c>
      <c r="F4635" s="317" t="s">
        <v>5534</v>
      </c>
      <c r="G4635" s="322" t="s">
        <v>3952</v>
      </c>
      <c r="H4635" s="325" t="s">
        <v>3518</v>
      </c>
      <c r="I4635" s="325">
        <v>44734</v>
      </c>
      <c r="J4635" s="316"/>
    </row>
    <row r="4636" spans="1:10" s="333" customFormat="1" ht="24" x14ac:dyDescent="0.25">
      <c r="A4636" s="317" t="s">
        <v>5550</v>
      </c>
      <c r="B4636" s="322" t="s">
        <v>354</v>
      </c>
      <c r="C4636" s="322" t="s">
        <v>2018</v>
      </c>
      <c r="D4636" s="322" t="s">
        <v>5549</v>
      </c>
      <c r="E4636" s="411">
        <v>34932.300000000003</v>
      </c>
      <c r="F4636" s="317" t="s">
        <v>5534</v>
      </c>
      <c r="G4636" s="322" t="s">
        <v>3952</v>
      </c>
      <c r="H4636" s="325" t="s">
        <v>3518</v>
      </c>
      <c r="I4636" s="325">
        <v>44734</v>
      </c>
      <c r="J4636" s="316"/>
    </row>
    <row r="4637" spans="1:10" s="333" customFormat="1" ht="24" x14ac:dyDescent="0.25">
      <c r="A4637" s="317" t="s">
        <v>5548</v>
      </c>
      <c r="B4637" s="322" t="s">
        <v>354</v>
      </c>
      <c r="C4637" s="322" t="s">
        <v>2018</v>
      </c>
      <c r="D4637" s="322" t="s">
        <v>5547</v>
      </c>
      <c r="E4637" s="411">
        <v>28463.7</v>
      </c>
      <c r="F4637" s="317" t="s">
        <v>5534</v>
      </c>
      <c r="G4637" s="322" t="s">
        <v>3952</v>
      </c>
      <c r="H4637" s="325" t="s">
        <v>3518</v>
      </c>
      <c r="I4637" s="325">
        <v>44734</v>
      </c>
      <c r="J4637" s="316"/>
    </row>
    <row r="4638" spans="1:10" s="333" customFormat="1" ht="24" x14ac:dyDescent="0.25">
      <c r="A4638" s="317" t="s">
        <v>5546</v>
      </c>
      <c r="B4638" s="322" t="s">
        <v>354</v>
      </c>
      <c r="C4638" s="322" t="s">
        <v>2018</v>
      </c>
      <c r="D4638" s="322" t="s">
        <v>5545</v>
      </c>
      <c r="E4638" s="411">
        <v>33122.300000000003</v>
      </c>
      <c r="F4638" s="317" t="s">
        <v>5534</v>
      </c>
      <c r="G4638" s="322" t="s">
        <v>3952</v>
      </c>
      <c r="H4638" s="325" t="s">
        <v>3518</v>
      </c>
      <c r="I4638" s="325">
        <v>44734</v>
      </c>
      <c r="J4638" s="316"/>
    </row>
    <row r="4639" spans="1:10" s="333" customFormat="1" ht="24" x14ac:dyDescent="0.25">
      <c r="A4639" s="317" t="s">
        <v>5544</v>
      </c>
      <c r="B4639" s="322" t="s">
        <v>354</v>
      </c>
      <c r="C4639" s="322" t="s">
        <v>2018</v>
      </c>
      <c r="D4639" s="322" t="s">
        <v>5543</v>
      </c>
      <c r="E4639" s="411">
        <v>27121.5</v>
      </c>
      <c r="F4639" s="317" t="s">
        <v>5534</v>
      </c>
      <c r="G4639" s="322" t="s">
        <v>3952</v>
      </c>
      <c r="H4639" s="325" t="s">
        <v>3518</v>
      </c>
      <c r="I4639" s="325">
        <v>44734</v>
      </c>
      <c r="J4639" s="316"/>
    </row>
    <row r="4640" spans="1:10" s="333" customFormat="1" ht="24" x14ac:dyDescent="0.25">
      <c r="A4640" s="317" t="s">
        <v>5542</v>
      </c>
      <c r="B4640" s="322" t="s">
        <v>354</v>
      </c>
      <c r="C4640" s="322" t="s">
        <v>2018</v>
      </c>
      <c r="D4640" s="322" t="s">
        <v>5541</v>
      </c>
      <c r="E4640" s="411">
        <v>21553.7</v>
      </c>
      <c r="F4640" s="317" t="s">
        <v>5534</v>
      </c>
      <c r="G4640" s="322" t="s">
        <v>3952</v>
      </c>
      <c r="H4640" s="325" t="s">
        <v>3518</v>
      </c>
      <c r="I4640" s="325">
        <v>44734</v>
      </c>
      <c r="J4640" s="316"/>
    </row>
    <row r="4641" spans="1:10" s="333" customFormat="1" ht="24" x14ac:dyDescent="0.25">
      <c r="A4641" s="317" t="s">
        <v>5540</v>
      </c>
      <c r="B4641" s="322" t="s">
        <v>354</v>
      </c>
      <c r="C4641" s="322" t="s">
        <v>2018</v>
      </c>
      <c r="D4641" s="322" t="s">
        <v>5539</v>
      </c>
      <c r="E4641" s="411">
        <v>33866</v>
      </c>
      <c r="F4641" s="317" t="s">
        <v>5534</v>
      </c>
      <c r="G4641" s="322" t="s">
        <v>3952</v>
      </c>
      <c r="H4641" s="325" t="s">
        <v>2692</v>
      </c>
      <c r="I4641" s="325">
        <v>44740</v>
      </c>
      <c r="J4641" s="316"/>
    </row>
    <row r="4642" spans="1:10" s="333" customFormat="1" ht="24" x14ac:dyDescent="0.25">
      <c r="A4642" s="317" t="s">
        <v>5538</v>
      </c>
      <c r="B4642" s="322" t="s">
        <v>354</v>
      </c>
      <c r="C4642" s="322" t="s">
        <v>2018</v>
      </c>
      <c r="D4642" s="322" t="s">
        <v>5537</v>
      </c>
      <c r="E4642" s="411">
        <v>28861</v>
      </c>
      <c r="F4642" s="317" t="s">
        <v>5534</v>
      </c>
      <c r="G4642" s="322" t="s">
        <v>3952</v>
      </c>
      <c r="H4642" s="325" t="s">
        <v>2692</v>
      </c>
      <c r="I4642" s="325">
        <v>44740</v>
      </c>
      <c r="J4642" s="316"/>
    </row>
    <row r="4643" spans="1:10" s="333" customFormat="1" ht="24" x14ac:dyDescent="0.25">
      <c r="A4643" s="317" t="s">
        <v>5536</v>
      </c>
      <c r="B4643" s="322" t="s">
        <v>354</v>
      </c>
      <c r="C4643" s="322" t="s">
        <v>2018</v>
      </c>
      <c r="D4643" s="322" t="s">
        <v>5535</v>
      </c>
      <c r="E4643" s="411">
        <v>34526.1</v>
      </c>
      <c r="F4643" s="317" t="s">
        <v>5534</v>
      </c>
      <c r="G4643" s="322" t="s">
        <v>3952</v>
      </c>
      <c r="H4643" s="325" t="s">
        <v>2692</v>
      </c>
      <c r="I4643" s="325">
        <v>44740</v>
      </c>
      <c r="J4643" s="316"/>
    </row>
    <row r="4644" spans="1:10" s="333" customFormat="1" ht="36" x14ac:dyDescent="0.25">
      <c r="A4644" s="317" t="s">
        <v>5511</v>
      </c>
      <c r="B4644" s="322" t="s">
        <v>354</v>
      </c>
      <c r="C4644" s="322" t="s">
        <v>2018</v>
      </c>
      <c r="D4644" s="322" t="s">
        <v>5533</v>
      </c>
      <c r="E4644" s="411">
        <v>26647.5</v>
      </c>
      <c r="F4644" s="317" t="s">
        <v>5529</v>
      </c>
      <c r="G4644" s="322" t="s">
        <v>3952</v>
      </c>
      <c r="H4644" s="325" t="s">
        <v>2879</v>
      </c>
      <c r="I4644" s="325">
        <v>44747</v>
      </c>
      <c r="J4644" s="316"/>
    </row>
    <row r="4645" spans="1:10" s="333" customFormat="1" ht="36" x14ac:dyDescent="0.25">
      <c r="A4645" s="317" t="s">
        <v>5515</v>
      </c>
      <c r="B4645" s="322" t="s">
        <v>354</v>
      </c>
      <c r="C4645" s="322" t="s">
        <v>2018</v>
      </c>
      <c r="D4645" s="322" t="s">
        <v>5532</v>
      </c>
      <c r="E4645" s="411">
        <v>24667.5</v>
      </c>
      <c r="F4645" s="317" t="s">
        <v>5529</v>
      </c>
      <c r="G4645" s="322" t="s">
        <v>3952</v>
      </c>
      <c r="H4645" s="325" t="s">
        <v>2879</v>
      </c>
      <c r="I4645" s="325">
        <v>44747</v>
      </c>
      <c r="J4645" s="316"/>
    </row>
    <row r="4646" spans="1:10" s="333" customFormat="1" ht="24" x14ac:dyDescent="0.25">
      <c r="A4646" s="317" t="s">
        <v>5513</v>
      </c>
      <c r="B4646" s="322" t="s">
        <v>354</v>
      </c>
      <c r="C4646" s="322" t="s">
        <v>2018</v>
      </c>
      <c r="D4646" s="322" t="s">
        <v>5531</v>
      </c>
      <c r="E4646" s="411">
        <v>33027.5</v>
      </c>
      <c r="F4646" s="317" t="s">
        <v>5529</v>
      </c>
      <c r="G4646" s="322" t="s">
        <v>3952</v>
      </c>
      <c r="H4646" s="325" t="s">
        <v>2879</v>
      </c>
      <c r="I4646" s="325">
        <v>44747</v>
      </c>
      <c r="J4646" s="316"/>
    </row>
    <row r="4647" spans="1:10" s="333" customFormat="1" ht="36" x14ac:dyDescent="0.25">
      <c r="A4647" s="317" t="s">
        <v>5509</v>
      </c>
      <c r="B4647" s="322" t="s">
        <v>354</v>
      </c>
      <c r="C4647" s="322" t="s">
        <v>2018</v>
      </c>
      <c r="D4647" s="322" t="s">
        <v>5530</v>
      </c>
      <c r="E4647" s="411">
        <v>28737.5</v>
      </c>
      <c r="F4647" s="317" t="s">
        <v>5529</v>
      </c>
      <c r="G4647" s="322" t="s">
        <v>3952</v>
      </c>
      <c r="H4647" s="325" t="s">
        <v>2879</v>
      </c>
      <c r="I4647" s="325">
        <v>44747</v>
      </c>
      <c r="J4647" s="316"/>
    </row>
    <row r="4648" spans="1:10" s="333" customFormat="1" ht="24" x14ac:dyDescent="0.25">
      <c r="A4648" s="317" t="s">
        <v>5528</v>
      </c>
      <c r="B4648" s="322" t="s">
        <v>354</v>
      </c>
      <c r="C4648" s="322" t="s">
        <v>2018</v>
      </c>
      <c r="D4648" s="322" t="s">
        <v>5527</v>
      </c>
      <c r="E4648" s="411">
        <v>25193</v>
      </c>
      <c r="F4648" s="317" t="s">
        <v>5406</v>
      </c>
      <c r="G4648" s="322" t="s">
        <v>3952</v>
      </c>
      <c r="H4648" s="325" t="s">
        <v>3381</v>
      </c>
      <c r="I4648" s="325">
        <v>44738</v>
      </c>
      <c r="J4648" s="316"/>
    </row>
    <row r="4649" spans="1:10" s="333" customFormat="1" ht="24" x14ac:dyDescent="0.25">
      <c r="A4649" s="317" t="s">
        <v>5526</v>
      </c>
      <c r="B4649" s="322" t="s">
        <v>354</v>
      </c>
      <c r="C4649" s="322" t="s">
        <v>2018</v>
      </c>
      <c r="D4649" s="322" t="s">
        <v>5525</v>
      </c>
      <c r="E4649" s="411">
        <v>34224.699999999997</v>
      </c>
      <c r="F4649" s="317" t="s">
        <v>5406</v>
      </c>
      <c r="G4649" s="322" t="s">
        <v>3952</v>
      </c>
      <c r="H4649" s="325" t="s">
        <v>3308</v>
      </c>
      <c r="I4649" s="325">
        <v>44739</v>
      </c>
      <c r="J4649" s="316"/>
    </row>
    <row r="4650" spans="1:10" s="333" customFormat="1" ht="24" x14ac:dyDescent="0.25">
      <c r="A4650" s="317" t="s">
        <v>5524</v>
      </c>
      <c r="B4650" s="322" t="s">
        <v>354</v>
      </c>
      <c r="C4650" s="322" t="s">
        <v>2018</v>
      </c>
      <c r="D4650" s="322" t="s">
        <v>5523</v>
      </c>
      <c r="E4650" s="411">
        <v>28263</v>
      </c>
      <c r="F4650" s="317" t="s">
        <v>5516</v>
      </c>
      <c r="G4650" s="322" t="s">
        <v>3952</v>
      </c>
      <c r="H4650" s="325" t="s">
        <v>2692</v>
      </c>
      <c r="I4650" s="325">
        <v>44740</v>
      </c>
      <c r="J4650" s="316"/>
    </row>
    <row r="4651" spans="1:10" s="333" customFormat="1" ht="24" x14ac:dyDescent="0.25">
      <c r="A4651" s="317" t="s">
        <v>5522</v>
      </c>
      <c r="B4651" s="322" t="s">
        <v>354</v>
      </c>
      <c r="C4651" s="322" t="s">
        <v>2018</v>
      </c>
      <c r="D4651" s="322" t="s">
        <v>5521</v>
      </c>
      <c r="E4651" s="411">
        <v>24285</v>
      </c>
      <c r="F4651" s="317" t="s">
        <v>5516</v>
      </c>
      <c r="G4651" s="322" t="s">
        <v>3952</v>
      </c>
      <c r="H4651" s="325" t="s">
        <v>2692</v>
      </c>
      <c r="I4651" s="325">
        <v>44740</v>
      </c>
      <c r="J4651" s="316"/>
    </row>
    <row r="4652" spans="1:10" s="333" customFormat="1" ht="24" x14ac:dyDescent="0.25">
      <c r="A4652" s="317" t="s">
        <v>5520</v>
      </c>
      <c r="B4652" s="322" t="s">
        <v>354</v>
      </c>
      <c r="C4652" s="322" t="s">
        <v>2018</v>
      </c>
      <c r="D4652" s="322" t="s">
        <v>5519</v>
      </c>
      <c r="E4652" s="411">
        <v>31476</v>
      </c>
      <c r="F4652" s="317" t="s">
        <v>5516</v>
      </c>
      <c r="G4652" s="322" t="s">
        <v>3952</v>
      </c>
      <c r="H4652" s="325" t="s">
        <v>2692</v>
      </c>
      <c r="I4652" s="325">
        <v>44740</v>
      </c>
      <c r="J4652" s="316"/>
    </row>
    <row r="4653" spans="1:10" s="333" customFormat="1" ht="24" x14ac:dyDescent="0.25">
      <c r="A4653" s="317" t="s">
        <v>5518</v>
      </c>
      <c r="B4653" s="322" t="s">
        <v>354</v>
      </c>
      <c r="C4653" s="322" t="s">
        <v>2018</v>
      </c>
      <c r="D4653" s="322" t="s">
        <v>5517</v>
      </c>
      <c r="E4653" s="411">
        <v>18271</v>
      </c>
      <c r="F4653" s="317" t="s">
        <v>5516</v>
      </c>
      <c r="G4653" s="322" t="s">
        <v>3952</v>
      </c>
      <c r="H4653" s="325" t="s">
        <v>2692</v>
      </c>
      <c r="I4653" s="325">
        <v>44740</v>
      </c>
      <c r="J4653" s="316"/>
    </row>
    <row r="4654" spans="1:10" s="333" customFormat="1" ht="36" x14ac:dyDescent="0.25">
      <c r="A4654" s="317" t="s">
        <v>5515</v>
      </c>
      <c r="B4654" s="322" t="s">
        <v>354</v>
      </c>
      <c r="C4654" s="322" t="s">
        <v>2018</v>
      </c>
      <c r="D4654" s="322" t="s">
        <v>5514</v>
      </c>
      <c r="E4654" s="411">
        <v>24667.5</v>
      </c>
      <c r="F4654" s="317" t="s">
        <v>5507</v>
      </c>
      <c r="G4654" s="322" t="s">
        <v>3952</v>
      </c>
      <c r="H4654" s="325" t="s">
        <v>4254</v>
      </c>
      <c r="I4654" s="325">
        <v>44726</v>
      </c>
      <c r="J4654" s="316"/>
    </row>
    <row r="4655" spans="1:10" s="333" customFormat="1" ht="24" x14ac:dyDescent="0.25">
      <c r="A4655" s="317" t="s">
        <v>5513</v>
      </c>
      <c r="B4655" s="322" t="s">
        <v>354</v>
      </c>
      <c r="C4655" s="322" t="s">
        <v>2018</v>
      </c>
      <c r="D4655" s="322" t="s">
        <v>5512</v>
      </c>
      <c r="E4655" s="411">
        <v>33027.5</v>
      </c>
      <c r="F4655" s="317" t="s">
        <v>5507</v>
      </c>
      <c r="G4655" s="322" t="s">
        <v>3952</v>
      </c>
      <c r="H4655" s="325" t="s">
        <v>4254</v>
      </c>
      <c r="I4655" s="325">
        <v>44726</v>
      </c>
      <c r="J4655" s="316"/>
    </row>
    <row r="4656" spans="1:10" s="333" customFormat="1" ht="36" x14ac:dyDescent="0.25">
      <c r="A4656" s="317" t="s">
        <v>5511</v>
      </c>
      <c r="B4656" s="322" t="s">
        <v>354</v>
      </c>
      <c r="C4656" s="322" t="s">
        <v>2018</v>
      </c>
      <c r="D4656" s="322" t="s">
        <v>5510</v>
      </c>
      <c r="E4656" s="411">
        <v>26647.5</v>
      </c>
      <c r="F4656" s="317" t="s">
        <v>5507</v>
      </c>
      <c r="G4656" s="322" t="s">
        <v>3952</v>
      </c>
      <c r="H4656" s="325" t="s">
        <v>4254</v>
      </c>
      <c r="I4656" s="325">
        <v>44726</v>
      </c>
      <c r="J4656" s="316"/>
    </row>
    <row r="4657" spans="1:10" s="333" customFormat="1" ht="36" x14ac:dyDescent="0.25">
      <c r="A4657" s="317" t="s">
        <v>5509</v>
      </c>
      <c r="B4657" s="322" t="s">
        <v>354</v>
      </c>
      <c r="C4657" s="322" t="s">
        <v>2018</v>
      </c>
      <c r="D4657" s="322" t="s">
        <v>5508</v>
      </c>
      <c r="E4657" s="411">
        <v>28737.5</v>
      </c>
      <c r="F4657" s="317" t="s">
        <v>5507</v>
      </c>
      <c r="G4657" s="322" t="s">
        <v>3952</v>
      </c>
      <c r="H4657" s="325" t="s">
        <v>4254</v>
      </c>
      <c r="I4657" s="325">
        <v>44726</v>
      </c>
      <c r="J4657" s="316"/>
    </row>
    <row r="4658" spans="1:10" s="333" customFormat="1" ht="24" x14ac:dyDescent="0.25">
      <c r="A4658" s="317" t="s">
        <v>5506</v>
      </c>
      <c r="B4658" s="322" t="s">
        <v>354</v>
      </c>
      <c r="C4658" s="322" t="s">
        <v>2018</v>
      </c>
      <c r="D4658" s="322" t="s">
        <v>5505</v>
      </c>
      <c r="E4658" s="411">
        <v>18449.599999999999</v>
      </c>
      <c r="F4658" s="317" t="s">
        <v>5380</v>
      </c>
      <c r="G4658" s="322" t="s">
        <v>3952</v>
      </c>
      <c r="H4658" s="325" t="s">
        <v>3518</v>
      </c>
      <c r="I4658" s="325">
        <v>44734</v>
      </c>
      <c r="J4658" s="316"/>
    </row>
    <row r="4659" spans="1:10" s="333" customFormat="1" ht="24" x14ac:dyDescent="0.25">
      <c r="A4659" s="317" t="s">
        <v>5504</v>
      </c>
      <c r="B4659" s="322" t="s">
        <v>354</v>
      </c>
      <c r="C4659" s="322" t="s">
        <v>2018</v>
      </c>
      <c r="D4659" s="322" t="s">
        <v>5503</v>
      </c>
      <c r="E4659" s="411">
        <v>35293</v>
      </c>
      <c r="F4659" s="317" t="s">
        <v>5380</v>
      </c>
      <c r="G4659" s="322" t="s">
        <v>3952</v>
      </c>
      <c r="H4659" s="325" t="s">
        <v>3381</v>
      </c>
      <c r="I4659" s="325">
        <v>44738</v>
      </c>
      <c r="J4659" s="316"/>
    </row>
    <row r="4660" spans="1:10" s="333" customFormat="1" ht="24" x14ac:dyDescent="0.25">
      <c r="A4660" s="317" t="s">
        <v>5502</v>
      </c>
      <c r="B4660" s="322" t="s">
        <v>354</v>
      </c>
      <c r="C4660" s="322" t="s">
        <v>2018</v>
      </c>
      <c r="D4660" s="322" t="s">
        <v>5501</v>
      </c>
      <c r="E4660" s="411">
        <v>29700</v>
      </c>
      <c r="F4660" s="317" t="s">
        <v>5373</v>
      </c>
      <c r="G4660" s="322" t="s">
        <v>3952</v>
      </c>
      <c r="H4660" s="325" t="s">
        <v>2692</v>
      </c>
      <c r="I4660" s="325">
        <v>44740</v>
      </c>
      <c r="J4660" s="316"/>
    </row>
    <row r="4661" spans="1:10" s="333" customFormat="1" ht="36" x14ac:dyDescent="0.25">
      <c r="A4661" s="317" t="s">
        <v>5500</v>
      </c>
      <c r="B4661" s="322" t="s">
        <v>354</v>
      </c>
      <c r="C4661" s="322" t="s">
        <v>2018</v>
      </c>
      <c r="D4661" s="322" t="s">
        <v>5499</v>
      </c>
      <c r="E4661" s="411">
        <v>22070</v>
      </c>
      <c r="F4661" s="317" t="s">
        <v>5373</v>
      </c>
      <c r="G4661" s="322" t="s">
        <v>3952</v>
      </c>
      <c r="H4661" s="325" t="s">
        <v>2692</v>
      </c>
      <c r="I4661" s="325">
        <v>44740</v>
      </c>
      <c r="J4661" s="316"/>
    </row>
    <row r="4662" spans="1:10" s="333" customFormat="1" ht="24" x14ac:dyDescent="0.25">
      <c r="A4662" s="317" t="s">
        <v>5498</v>
      </c>
      <c r="B4662" s="322" t="s">
        <v>354</v>
      </c>
      <c r="C4662" s="322" t="s">
        <v>2018</v>
      </c>
      <c r="D4662" s="322" t="s">
        <v>5497</v>
      </c>
      <c r="E4662" s="411">
        <v>33320</v>
      </c>
      <c r="F4662" s="317" t="s">
        <v>5492</v>
      </c>
      <c r="G4662" s="322" t="s">
        <v>3952</v>
      </c>
      <c r="H4662" s="325" t="s">
        <v>3381</v>
      </c>
      <c r="I4662" s="325">
        <v>44738</v>
      </c>
      <c r="J4662" s="316"/>
    </row>
    <row r="4663" spans="1:10" s="333" customFormat="1" ht="24" x14ac:dyDescent="0.25">
      <c r="A4663" s="317" t="s">
        <v>5496</v>
      </c>
      <c r="B4663" s="322" t="s">
        <v>354</v>
      </c>
      <c r="C4663" s="322" t="s">
        <v>2018</v>
      </c>
      <c r="D4663" s="322" t="s">
        <v>5495</v>
      </c>
      <c r="E4663" s="411">
        <v>21140</v>
      </c>
      <c r="F4663" s="317" t="s">
        <v>5492</v>
      </c>
      <c r="G4663" s="322" t="s">
        <v>3952</v>
      </c>
      <c r="H4663" s="325" t="s">
        <v>3381</v>
      </c>
      <c r="I4663" s="325">
        <v>44738</v>
      </c>
      <c r="J4663" s="316"/>
    </row>
    <row r="4664" spans="1:10" s="333" customFormat="1" ht="24" x14ac:dyDescent="0.25">
      <c r="A4664" s="317" t="s">
        <v>5494</v>
      </c>
      <c r="B4664" s="322" t="s">
        <v>354</v>
      </c>
      <c r="C4664" s="322" t="s">
        <v>2018</v>
      </c>
      <c r="D4664" s="322" t="s">
        <v>5493</v>
      </c>
      <c r="E4664" s="411">
        <v>23100</v>
      </c>
      <c r="F4664" s="317" t="s">
        <v>5492</v>
      </c>
      <c r="G4664" s="322" t="s">
        <v>3952</v>
      </c>
      <c r="H4664" s="325" t="s">
        <v>2692</v>
      </c>
      <c r="I4664" s="325">
        <v>44740</v>
      </c>
      <c r="J4664" s="316"/>
    </row>
    <row r="4665" spans="1:10" s="333" customFormat="1" ht="24" x14ac:dyDescent="0.25">
      <c r="A4665" s="317" t="s">
        <v>5491</v>
      </c>
      <c r="B4665" s="322" t="s">
        <v>354</v>
      </c>
      <c r="C4665" s="322" t="s">
        <v>2018</v>
      </c>
      <c r="D4665" s="322" t="s">
        <v>5490</v>
      </c>
      <c r="E4665" s="411">
        <v>24948</v>
      </c>
      <c r="F4665" s="317" t="s">
        <v>5483</v>
      </c>
      <c r="G4665" s="322" t="s">
        <v>3952</v>
      </c>
      <c r="H4665" s="325" t="s">
        <v>3308</v>
      </c>
      <c r="I4665" s="325">
        <v>44739</v>
      </c>
      <c r="J4665" s="316"/>
    </row>
    <row r="4666" spans="1:10" s="333" customFormat="1" ht="24" x14ac:dyDescent="0.25">
      <c r="A4666" s="317" t="s">
        <v>5489</v>
      </c>
      <c r="B4666" s="322" t="s">
        <v>354</v>
      </c>
      <c r="C4666" s="322" t="s">
        <v>2018</v>
      </c>
      <c r="D4666" s="322" t="s">
        <v>5488</v>
      </c>
      <c r="E4666" s="411">
        <v>24111</v>
      </c>
      <c r="F4666" s="317" t="s">
        <v>5483</v>
      </c>
      <c r="G4666" s="322" t="s">
        <v>3952</v>
      </c>
      <c r="H4666" s="325" t="s">
        <v>3308</v>
      </c>
      <c r="I4666" s="325">
        <v>44739</v>
      </c>
      <c r="J4666" s="316"/>
    </row>
    <row r="4667" spans="1:10" s="333" customFormat="1" ht="24" x14ac:dyDescent="0.25">
      <c r="A4667" s="317" t="s">
        <v>5487</v>
      </c>
      <c r="B4667" s="322" t="s">
        <v>354</v>
      </c>
      <c r="C4667" s="322" t="s">
        <v>2018</v>
      </c>
      <c r="D4667" s="322" t="s">
        <v>5486</v>
      </c>
      <c r="E4667" s="411">
        <v>18825</v>
      </c>
      <c r="F4667" s="317" t="s">
        <v>5483</v>
      </c>
      <c r="G4667" s="322" t="s">
        <v>3952</v>
      </c>
      <c r="H4667" s="325" t="s">
        <v>3308</v>
      </c>
      <c r="I4667" s="325">
        <v>44739</v>
      </c>
      <c r="J4667" s="316"/>
    </row>
    <row r="4668" spans="1:10" s="333" customFormat="1" ht="24" x14ac:dyDescent="0.25">
      <c r="A4668" s="317" t="s">
        <v>5485</v>
      </c>
      <c r="B4668" s="322" t="s">
        <v>354</v>
      </c>
      <c r="C4668" s="322" t="s">
        <v>2018</v>
      </c>
      <c r="D4668" s="322" t="s">
        <v>5484</v>
      </c>
      <c r="E4668" s="411">
        <v>18228</v>
      </c>
      <c r="F4668" s="317" t="s">
        <v>5483</v>
      </c>
      <c r="G4668" s="322" t="s">
        <v>3952</v>
      </c>
      <c r="H4668" s="325" t="s">
        <v>2692</v>
      </c>
      <c r="I4668" s="325">
        <v>44740</v>
      </c>
      <c r="J4668" s="316"/>
    </row>
    <row r="4669" spans="1:10" s="333" customFormat="1" ht="24" x14ac:dyDescent="0.25">
      <c r="A4669" s="317" t="s">
        <v>5482</v>
      </c>
      <c r="B4669" s="322" t="s">
        <v>354</v>
      </c>
      <c r="C4669" s="322" t="s">
        <v>2018</v>
      </c>
      <c r="D4669" s="322" t="s">
        <v>5481</v>
      </c>
      <c r="E4669" s="411">
        <v>26606</v>
      </c>
      <c r="F4669" s="317" t="s">
        <v>5480</v>
      </c>
      <c r="G4669" s="322" t="s">
        <v>3952</v>
      </c>
      <c r="H4669" s="325" t="s">
        <v>4021</v>
      </c>
      <c r="I4669" s="325">
        <v>44751</v>
      </c>
      <c r="J4669" s="316"/>
    </row>
    <row r="4670" spans="1:10" s="333" customFormat="1" ht="24" x14ac:dyDescent="0.25">
      <c r="A4670" s="317" t="s">
        <v>5479</v>
      </c>
      <c r="B4670" s="322" t="s">
        <v>354</v>
      </c>
      <c r="C4670" s="322" t="s">
        <v>2018</v>
      </c>
      <c r="D4670" s="322" t="s">
        <v>5478</v>
      </c>
      <c r="E4670" s="411">
        <v>29262.2</v>
      </c>
      <c r="F4670" s="317" t="s">
        <v>5473</v>
      </c>
      <c r="G4670" s="322" t="s">
        <v>3952</v>
      </c>
      <c r="H4670" s="325" t="s">
        <v>3733</v>
      </c>
      <c r="I4670" s="325">
        <v>44761</v>
      </c>
      <c r="J4670" s="316"/>
    </row>
    <row r="4671" spans="1:10" s="333" customFormat="1" ht="24" x14ac:dyDescent="0.25">
      <c r="A4671" s="317" t="s">
        <v>5477</v>
      </c>
      <c r="B4671" s="322" t="s">
        <v>354</v>
      </c>
      <c r="C4671" s="322" t="s">
        <v>2018</v>
      </c>
      <c r="D4671" s="322" t="s">
        <v>5476</v>
      </c>
      <c r="E4671" s="411">
        <v>22102.3</v>
      </c>
      <c r="F4671" s="317" t="s">
        <v>5473</v>
      </c>
      <c r="G4671" s="322" t="s">
        <v>3952</v>
      </c>
      <c r="H4671" s="325" t="s">
        <v>3733</v>
      </c>
      <c r="I4671" s="325">
        <v>44761</v>
      </c>
      <c r="J4671" s="316"/>
    </row>
    <row r="4672" spans="1:10" s="333" customFormat="1" ht="24" x14ac:dyDescent="0.25">
      <c r="A4672" s="317" t="s">
        <v>5475</v>
      </c>
      <c r="B4672" s="322" t="s">
        <v>354</v>
      </c>
      <c r="C4672" s="322" t="s">
        <v>2018</v>
      </c>
      <c r="D4672" s="322" t="s">
        <v>5474</v>
      </c>
      <c r="E4672" s="411">
        <v>22923</v>
      </c>
      <c r="F4672" s="317" t="s">
        <v>5473</v>
      </c>
      <c r="G4672" s="322" t="s">
        <v>3952</v>
      </c>
      <c r="H4672" s="325" t="s">
        <v>3733</v>
      </c>
      <c r="I4672" s="325">
        <v>44761</v>
      </c>
      <c r="J4672" s="316"/>
    </row>
    <row r="4673" spans="1:10" s="333" customFormat="1" ht="24" x14ac:dyDescent="0.25">
      <c r="A4673" s="317" t="s">
        <v>5472</v>
      </c>
      <c r="B4673" s="322" t="s">
        <v>354</v>
      </c>
      <c r="C4673" s="322" t="s">
        <v>2018</v>
      </c>
      <c r="D4673" s="322" t="s">
        <v>5471</v>
      </c>
      <c r="E4673" s="411">
        <v>20303.8</v>
      </c>
      <c r="F4673" s="317" t="s">
        <v>4573</v>
      </c>
      <c r="G4673" s="322" t="s">
        <v>3952</v>
      </c>
      <c r="H4673" s="325" t="s">
        <v>4021</v>
      </c>
      <c r="I4673" s="325">
        <v>44751</v>
      </c>
      <c r="J4673" s="316"/>
    </row>
    <row r="4674" spans="1:10" s="333" customFormat="1" ht="24" x14ac:dyDescent="0.25">
      <c r="A4674" s="317" t="s">
        <v>5470</v>
      </c>
      <c r="B4674" s="322" t="s">
        <v>354</v>
      </c>
      <c r="C4674" s="322" t="s">
        <v>2018</v>
      </c>
      <c r="D4674" s="322" t="s">
        <v>5469</v>
      </c>
      <c r="E4674" s="411">
        <v>18090</v>
      </c>
      <c r="F4674" s="317" t="s">
        <v>5468</v>
      </c>
      <c r="G4674" s="322" t="s">
        <v>3952</v>
      </c>
      <c r="H4674" s="325" t="s">
        <v>5392</v>
      </c>
      <c r="I4674" s="325">
        <v>44760</v>
      </c>
      <c r="J4674" s="316"/>
    </row>
    <row r="4675" spans="1:10" s="333" customFormat="1" ht="24" x14ac:dyDescent="0.25">
      <c r="A4675" s="317" t="s">
        <v>5467</v>
      </c>
      <c r="B4675" s="322" t="s">
        <v>354</v>
      </c>
      <c r="C4675" s="322" t="s">
        <v>2018</v>
      </c>
      <c r="D4675" s="322" t="s">
        <v>5466</v>
      </c>
      <c r="E4675" s="411">
        <v>20790</v>
      </c>
      <c r="F4675" s="317" t="s">
        <v>5465</v>
      </c>
      <c r="G4675" s="322" t="s">
        <v>3952</v>
      </c>
      <c r="H4675" s="325" t="s">
        <v>3736</v>
      </c>
      <c r="I4675" s="325">
        <v>44758</v>
      </c>
      <c r="J4675" s="316"/>
    </row>
    <row r="4676" spans="1:10" s="333" customFormat="1" ht="24" x14ac:dyDescent="0.25">
      <c r="A4676" s="317" t="s">
        <v>5464</v>
      </c>
      <c r="B4676" s="322" t="s">
        <v>354</v>
      </c>
      <c r="C4676" s="322" t="s">
        <v>2018</v>
      </c>
      <c r="D4676" s="322" t="s">
        <v>5463</v>
      </c>
      <c r="E4676" s="411">
        <v>36000</v>
      </c>
      <c r="F4676" s="317" t="s">
        <v>4467</v>
      </c>
      <c r="G4676" s="322" t="s">
        <v>3952</v>
      </c>
      <c r="H4676" s="325" t="s">
        <v>4028</v>
      </c>
      <c r="I4676" s="325">
        <v>44752</v>
      </c>
      <c r="J4676" s="316"/>
    </row>
    <row r="4677" spans="1:10" s="333" customFormat="1" ht="24" x14ac:dyDescent="0.25">
      <c r="A4677" s="317" t="s">
        <v>5462</v>
      </c>
      <c r="B4677" s="322" t="s">
        <v>354</v>
      </c>
      <c r="C4677" s="322" t="s">
        <v>2018</v>
      </c>
      <c r="D4677" s="322" t="s">
        <v>5461</v>
      </c>
      <c r="E4677" s="411">
        <v>20150</v>
      </c>
      <c r="F4677" s="317" t="s">
        <v>5460</v>
      </c>
      <c r="G4677" s="322" t="s">
        <v>3952</v>
      </c>
      <c r="H4677" s="325" t="s">
        <v>3721</v>
      </c>
      <c r="I4677" s="325">
        <v>44769</v>
      </c>
      <c r="J4677" s="316"/>
    </row>
    <row r="4678" spans="1:10" s="333" customFormat="1" ht="24" x14ac:dyDescent="0.25">
      <c r="A4678" s="317" t="s">
        <v>5459</v>
      </c>
      <c r="B4678" s="322" t="s">
        <v>354</v>
      </c>
      <c r="C4678" s="322" t="s">
        <v>2018</v>
      </c>
      <c r="D4678" s="322" t="s">
        <v>5458</v>
      </c>
      <c r="E4678" s="411">
        <v>18600</v>
      </c>
      <c r="F4678" s="317" t="s">
        <v>4094</v>
      </c>
      <c r="G4678" s="322" t="s">
        <v>3952</v>
      </c>
      <c r="H4678" s="325" t="s">
        <v>3717</v>
      </c>
      <c r="I4678" s="325">
        <v>44772</v>
      </c>
      <c r="J4678" s="316"/>
    </row>
    <row r="4679" spans="1:10" s="333" customFormat="1" ht="36" x14ac:dyDescent="0.25">
      <c r="A4679" s="317" t="s">
        <v>5457</v>
      </c>
      <c r="B4679" s="322" t="s">
        <v>354</v>
      </c>
      <c r="C4679" s="322" t="s">
        <v>2018</v>
      </c>
      <c r="D4679" s="322" t="s">
        <v>5456</v>
      </c>
      <c r="E4679" s="411">
        <v>29022.9</v>
      </c>
      <c r="F4679" s="317" t="s">
        <v>5453</v>
      </c>
      <c r="G4679" s="322" t="s">
        <v>3952</v>
      </c>
      <c r="H4679" s="325" t="s">
        <v>3733</v>
      </c>
      <c r="I4679" s="325">
        <v>44761</v>
      </c>
      <c r="J4679" s="316"/>
    </row>
    <row r="4680" spans="1:10" s="333" customFormat="1" ht="36" x14ac:dyDescent="0.25">
      <c r="A4680" s="317" t="s">
        <v>5455</v>
      </c>
      <c r="B4680" s="322" t="s">
        <v>354</v>
      </c>
      <c r="C4680" s="322" t="s">
        <v>2018</v>
      </c>
      <c r="D4680" s="322" t="s">
        <v>5454</v>
      </c>
      <c r="E4680" s="411">
        <v>25071.3</v>
      </c>
      <c r="F4680" s="317" t="s">
        <v>5453</v>
      </c>
      <c r="G4680" s="322" t="s">
        <v>3952</v>
      </c>
      <c r="H4680" s="325" t="s">
        <v>3733</v>
      </c>
      <c r="I4680" s="325">
        <v>44761</v>
      </c>
      <c r="J4680" s="316"/>
    </row>
    <row r="4681" spans="1:10" s="333" customFormat="1" ht="24" x14ac:dyDescent="0.25">
      <c r="A4681" s="317" t="s">
        <v>5452</v>
      </c>
      <c r="B4681" s="322" t="s">
        <v>354</v>
      </c>
      <c r="C4681" s="322" t="s">
        <v>2018</v>
      </c>
      <c r="D4681" s="322" t="s">
        <v>5451</v>
      </c>
      <c r="E4681" s="411">
        <v>18200</v>
      </c>
      <c r="F4681" s="317" t="s">
        <v>5446</v>
      </c>
      <c r="G4681" s="322" t="s">
        <v>3952</v>
      </c>
      <c r="H4681" s="325" t="s">
        <v>4005</v>
      </c>
      <c r="I4681" s="325">
        <v>44748</v>
      </c>
      <c r="J4681" s="316"/>
    </row>
    <row r="4682" spans="1:10" s="333" customFormat="1" ht="24" x14ac:dyDescent="0.25">
      <c r="A4682" s="317" t="s">
        <v>5450</v>
      </c>
      <c r="B4682" s="322" t="s">
        <v>354</v>
      </c>
      <c r="C4682" s="322" t="s">
        <v>2018</v>
      </c>
      <c r="D4682" s="322" t="s">
        <v>5449</v>
      </c>
      <c r="E4682" s="411">
        <v>19000</v>
      </c>
      <c r="F4682" s="317" t="s">
        <v>5446</v>
      </c>
      <c r="G4682" s="322" t="s">
        <v>3952</v>
      </c>
      <c r="H4682" s="325" t="s">
        <v>4110</v>
      </c>
      <c r="I4682" s="325">
        <v>44755</v>
      </c>
      <c r="J4682" s="316"/>
    </row>
    <row r="4683" spans="1:10" s="333" customFormat="1" ht="24" x14ac:dyDescent="0.25">
      <c r="A4683" s="317" t="s">
        <v>5448</v>
      </c>
      <c r="B4683" s="322" t="s">
        <v>354</v>
      </c>
      <c r="C4683" s="322" t="s">
        <v>2018</v>
      </c>
      <c r="D4683" s="322" t="s">
        <v>5447</v>
      </c>
      <c r="E4683" s="411">
        <v>24000</v>
      </c>
      <c r="F4683" s="317" t="s">
        <v>5446</v>
      </c>
      <c r="G4683" s="322" t="s">
        <v>3952</v>
      </c>
      <c r="H4683" s="325" t="s">
        <v>3508</v>
      </c>
      <c r="I4683" s="325">
        <v>44762</v>
      </c>
      <c r="J4683" s="316"/>
    </row>
    <row r="4684" spans="1:10" s="333" customFormat="1" ht="36" x14ac:dyDescent="0.25">
      <c r="A4684" s="317" t="s">
        <v>5445</v>
      </c>
      <c r="B4684" s="322" t="s">
        <v>354</v>
      </c>
      <c r="C4684" s="322" t="s">
        <v>2018</v>
      </c>
      <c r="D4684" s="322" t="s">
        <v>5444</v>
      </c>
      <c r="E4684" s="411">
        <v>19971.5</v>
      </c>
      <c r="F4684" s="317" t="s">
        <v>5439</v>
      </c>
      <c r="G4684" s="322" t="s">
        <v>3952</v>
      </c>
      <c r="H4684" s="325" t="s">
        <v>4013</v>
      </c>
      <c r="I4684" s="325">
        <v>44753</v>
      </c>
      <c r="J4684" s="316"/>
    </row>
    <row r="4685" spans="1:10" s="333" customFormat="1" ht="36" x14ac:dyDescent="0.25">
      <c r="A4685" s="317" t="s">
        <v>5443</v>
      </c>
      <c r="B4685" s="322" t="s">
        <v>354</v>
      </c>
      <c r="C4685" s="322" t="s">
        <v>2018</v>
      </c>
      <c r="D4685" s="322" t="s">
        <v>5442</v>
      </c>
      <c r="E4685" s="411">
        <v>30237.5</v>
      </c>
      <c r="F4685" s="317" t="s">
        <v>5439</v>
      </c>
      <c r="G4685" s="322" t="s">
        <v>3952</v>
      </c>
      <c r="H4685" s="325" t="s">
        <v>4013</v>
      </c>
      <c r="I4685" s="325">
        <v>44753</v>
      </c>
      <c r="J4685" s="316"/>
    </row>
    <row r="4686" spans="1:10" s="333" customFormat="1" ht="36" x14ac:dyDescent="0.25">
      <c r="A4686" s="317" t="s">
        <v>5441</v>
      </c>
      <c r="B4686" s="322" t="s">
        <v>354</v>
      </c>
      <c r="C4686" s="322" t="s">
        <v>2018</v>
      </c>
      <c r="D4686" s="322" t="s">
        <v>5440</v>
      </c>
      <c r="E4686" s="411">
        <v>18290</v>
      </c>
      <c r="F4686" s="317" t="s">
        <v>5439</v>
      </c>
      <c r="G4686" s="322" t="s">
        <v>3952</v>
      </c>
      <c r="H4686" s="325" t="s">
        <v>4013</v>
      </c>
      <c r="I4686" s="325">
        <v>44753</v>
      </c>
      <c r="J4686" s="316"/>
    </row>
    <row r="4687" spans="1:10" s="333" customFormat="1" ht="36" x14ac:dyDescent="0.25">
      <c r="A4687" s="317" t="s">
        <v>5438</v>
      </c>
      <c r="B4687" s="322" t="s">
        <v>354</v>
      </c>
      <c r="C4687" s="322" t="s">
        <v>2018</v>
      </c>
      <c r="D4687" s="322" t="s">
        <v>5437</v>
      </c>
      <c r="E4687" s="411">
        <v>33392.800000000003</v>
      </c>
      <c r="F4687" s="317" t="s">
        <v>4384</v>
      </c>
      <c r="G4687" s="322" t="s">
        <v>3952</v>
      </c>
      <c r="H4687" s="325" t="s">
        <v>3423</v>
      </c>
      <c r="I4687" s="325">
        <v>44765</v>
      </c>
      <c r="J4687" s="316"/>
    </row>
    <row r="4688" spans="1:10" s="333" customFormat="1" ht="36" x14ac:dyDescent="0.25">
      <c r="A4688" s="317" t="s">
        <v>5436</v>
      </c>
      <c r="B4688" s="322" t="s">
        <v>354</v>
      </c>
      <c r="C4688" s="322" t="s">
        <v>2018</v>
      </c>
      <c r="D4688" s="322" t="s">
        <v>5435</v>
      </c>
      <c r="E4688" s="411">
        <v>34438</v>
      </c>
      <c r="F4688" s="317" t="s">
        <v>4384</v>
      </c>
      <c r="G4688" s="322" t="s">
        <v>3952</v>
      </c>
      <c r="H4688" s="325" t="s">
        <v>3423</v>
      </c>
      <c r="I4688" s="325">
        <v>44765</v>
      </c>
      <c r="J4688" s="316"/>
    </row>
    <row r="4689" spans="1:10" s="333" customFormat="1" ht="36" x14ac:dyDescent="0.25">
      <c r="A4689" s="317" t="s">
        <v>5434</v>
      </c>
      <c r="B4689" s="322" t="s">
        <v>354</v>
      </c>
      <c r="C4689" s="322" t="s">
        <v>2018</v>
      </c>
      <c r="D4689" s="322" t="s">
        <v>5433</v>
      </c>
      <c r="E4689" s="411">
        <v>18063.2</v>
      </c>
      <c r="F4689" s="317" t="s">
        <v>4384</v>
      </c>
      <c r="G4689" s="322" t="s">
        <v>3952</v>
      </c>
      <c r="H4689" s="325" t="s">
        <v>3423</v>
      </c>
      <c r="I4689" s="325">
        <v>44765</v>
      </c>
      <c r="J4689" s="316"/>
    </row>
    <row r="4690" spans="1:10" s="333" customFormat="1" ht="36" x14ac:dyDescent="0.25">
      <c r="A4690" s="317" t="s">
        <v>5432</v>
      </c>
      <c r="B4690" s="322" t="s">
        <v>354</v>
      </c>
      <c r="C4690" s="322" t="s">
        <v>2018</v>
      </c>
      <c r="D4690" s="322" t="s">
        <v>5431</v>
      </c>
      <c r="E4690" s="411">
        <v>38886.800000000003</v>
      </c>
      <c r="F4690" s="317" t="s">
        <v>4384</v>
      </c>
      <c r="G4690" s="322" t="s">
        <v>3952</v>
      </c>
      <c r="H4690" s="325" t="s">
        <v>3721</v>
      </c>
      <c r="I4690" s="325">
        <v>44769</v>
      </c>
      <c r="J4690" s="316"/>
    </row>
    <row r="4691" spans="1:10" s="333" customFormat="1" ht="24" x14ac:dyDescent="0.25">
      <c r="A4691" s="317" t="s">
        <v>5430</v>
      </c>
      <c r="B4691" s="322" t="s">
        <v>354</v>
      </c>
      <c r="C4691" s="322" t="s">
        <v>2018</v>
      </c>
      <c r="D4691" s="322" t="s">
        <v>5429</v>
      </c>
      <c r="E4691" s="411">
        <v>19380</v>
      </c>
      <c r="F4691" s="317" t="s">
        <v>5428</v>
      </c>
      <c r="G4691" s="322" t="s">
        <v>3952</v>
      </c>
      <c r="H4691" s="325" t="s">
        <v>3736</v>
      </c>
      <c r="I4691" s="325">
        <v>44758</v>
      </c>
      <c r="J4691" s="316"/>
    </row>
    <row r="4692" spans="1:10" s="333" customFormat="1" ht="24" x14ac:dyDescent="0.25">
      <c r="A4692" s="317" t="s">
        <v>5427</v>
      </c>
      <c r="B4692" s="322" t="s">
        <v>354</v>
      </c>
      <c r="C4692" s="322" t="s">
        <v>2018</v>
      </c>
      <c r="D4692" s="322" t="s">
        <v>5426</v>
      </c>
      <c r="E4692" s="411">
        <v>24905</v>
      </c>
      <c r="F4692" s="317" t="s">
        <v>5425</v>
      </c>
      <c r="G4692" s="322" t="s">
        <v>3952</v>
      </c>
      <c r="H4692" s="325" t="s">
        <v>3423</v>
      </c>
      <c r="I4692" s="325">
        <v>44765</v>
      </c>
      <c r="J4692" s="316"/>
    </row>
    <row r="4693" spans="1:10" s="333" customFormat="1" ht="24" x14ac:dyDescent="0.25">
      <c r="A4693" s="317" t="s">
        <v>5424</v>
      </c>
      <c r="B4693" s="322" t="s">
        <v>354</v>
      </c>
      <c r="C4693" s="322" t="s">
        <v>2018</v>
      </c>
      <c r="D4693" s="322" t="s">
        <v>5423</v>
      </c>
      <c r="E4693" s="411">
        <v>24310</v>
      </c>
      <c r="F4693" s="317" t="s">
        <v>5420</v>
      </c>
      <c r="G4693" s="322" t="s">
        <v>3952</v>
      </c>
      <c r="H4693" s="325" t="s">
        <v>4021</v>
      </c>
      <c r="I4693" s="325">
        <v>44751</v>
      </c>
      <c r="J4693" s="316"/>
    </row>
    <row r="4694" spans="1:10" s="333" customFormat="1" ht="36" x14ac:dyDescent="0.25">
      <c r="A4694" s="317" t="s">
        <v>5422</v>
      </c>
      <c r="B4694" s="322" t="s">
        <v>354</v>
      </c>
      <c r="C4694" s="322" t="s">
        <v>2018</v>
      </c>
      <c r="D4694" s="322" t="s">
        <v>5421</v>
      </c>
      <c r="E4694" s="411">
        <v>20322</v>
      </c>
      <c r="F4694" s="317" t="s">
        <v>5420</v>
      </c>
      <c r="G4694" s="322" t="s">
        <v>3952</v>
      </c>
      <c r="H4694" s="325" t="s">
        <v>4021</v>
      </c>
      <c r="I4694" s="325">
        <v>44751</v>
      </c>
      <c r="J4694" s="316"/>
    </row>
    <row r="4695" spans="1:10" s="333" customFormat="1" ht="24" x14ac:dyDescent="0.25">
      <c r="A4695" s="317" t="s">
        <v>5419</v>
      </c>
      <c r="B4695" s="322" t="s">
        <v>354</v>
      </c>
      <c r="C4695" s="322" t="s">
        <v>2018</v>
      </c>
      <c r="D4695" s="322" t="s">
        <v>5418</v>
      </c>
      <c r="E4695" s="411">
        <v>22360</v>
      </c>
      <c r="F4695" s="317" t="s">
        <v>5417</v>
      </c>
      <c r="G4695" s="322" t="s">
        <v>3952</v>
      </c>
      <c r="H4695" s="325" t="s">
        <v>4028</v>
      </c>
      <c r="I4695" s="325">
        <v>44752</v>
      </c>
      <c r="J4695" s="316"/>
    </row>
    <row r="4696" spans="1:10" s="333" customFormat="1" ht="36" x14ac:dyDescent="0.25">
      <c r="A4696" s="317" t="s">
        <v>5416</v>
      </c>
      <c r="B4696" s="322" t="s">
        <v>354</v>
      </c>
      <c r="C4696" s="322" t="s">
        <v>2018</v>
      </c>
      <c r="D4696" s="322" t="s">
        <v>5415</v>
      </c>
      <c r="E4696" s="411">
        <v>25415.3</v>
      </c>
      <c r="F4696" s="317" t="s">
        <v>5414</v>
      </c>
      <c r="G4696" s="322" t="s">
        <v>3952</v>
      </c>
      <c r="H4696" s="325" t="s">
        <v>4005</v>
      </c>
      <c r="I4696" s="325">
        <v>44748</v>
      </c>
      <c r="J4696" s="316"/>
    </row>
    <row r="4697" spans="1:10" s="333" customFormat="1" ht="36" x14ac:dyDescent="0.25">
      <c r="A4697" s="317" t="s">
        <v>5413</v>
      </c>
      <c r="B4697" s="322" t="s">
        <v>354</v>
      </c>
      <c r="C4697" s="322" t="s">
        <v>2018</v>
      </c>
      <c r="D4697" s="322" t="s">
        <v>5412</v>
      </c>
      <c r="E4697" s="411">
        <v>18600</v>
      </c>
      <c r="F4697" s="317" t="s">
        <v>4040</v>
      </c>
      <c r="G4697" s="322" t="s">
        <v>3952</v>
      </c>
      <c r="H4697" s="325" t="s">
        <v>3736</v>
      </c>
      <c r="I4697" s="325">
        <v>44758</v>
      </c>
      <c r="J4697" s="316"/>
    </row>
    <row r="4698" spans="1:10" s="333" customFormat="1" ht="24" x14ac:dyDescent="0.25">
      <c r="A4698" s="317" t="s">
        <v>5408</v>
      </c>
      <c r="B4698" s="322" t="s">
        <v>354</v>
      </c>
      <c r="C4698" s="322" t="s">
        <v>2018</v>
      </c>
      <c r="D4698" s="322" t="s">
        <v>5411</v>
      </c>
      <c r="E4698" s="411">
        <v>24750.9</v>
      </c>
      <c r="F4698" s="317" t="s">
        <v>5406</v>
      </c>
      <c r="G4698" s="322" t="s">
        <v>3952</v>
      </c>
      <c r="H4698" s="325" t="s">
        <v>4021</v>
      </c>
      <c r="I4698" s="325">
        <v>44751</v>
      </c>
      <c r="J4698" s="316"/>
    </row>
    <row r="4699" spans="1:10" s="333" customFormat="1" ht="24" x14ac:dyDescent="0.25">
      <c r="A4699" s="317" t="s">
        <v>5410</v>
      </c>
      <c r="B4699" s="322" t="s">
        <v>354</v>
      </c>
      <c r="C4699" s="322" t="s">
        <v>2018</v>
      </c>
      <c r="D4699" s="322" t="s">
        <v>5409</v>
      </c>
      <c r="E4699" s="411">
        <v>23439</v>
      </c>
      <c r="F4699" s="317" t="s">
        <v>5406</v>
      </c>
      <c r="G4699" s="322" t="s">
        <v>3952</v>
      </c>
      <c r="H4699" s="325" t="s">
        <v>4021</v>
      </c>
      <c r="I4699" s="325">
        <v>44751</v>
      </c>
      <c r="J4699" s="316"/>
    </row>
    <row r="4700" spans="1:10" s="333" customFormat="1" ht="24" x14ac:dyDescent="0.25">
      <c r="A4700" s="317" t="s">
        <v>5408</v>
      </c>
      <c r="B4700" s="322" t="s">
        <v>354</v>
      </c>
      <c r="C4700" s="322" t="s">
        <v>2018</v>
      </c>
      <c r="D4700" s="322" t="s">
        <v>5407</v>
      </c>
      <c r="E4700" s="411">
        <v>29008</v>
      </c>
      <c r="F4700" s="317" t="s">
        <v>5406</v>
      </c>
      <c r="G4700" s="322" t="s">
        <v>3952</v>
      </c>
      <c r="H4700" s="325" t="s">
        <v>4028</v>
      </c>
      <c r="I4700" s="325">
        <v>44752</v>
      </c>
      <c r="J4700" s="316"/>
    </row>
    <row r="4701" spans="1:10" s="333" customFormat="1" ht="36" x14ac:dyDescent="0.25">
      <c r="A4701" s="317" t="s">
        <v>5405</v>
      </c>
      <c r="B4701" s="322" t="s">
        <v>354</v>
      </c>
      <c r="C4701" s="322" t="s">
        <v>2018</v>
      </c>
      <c r="D4701" s="322" t="s">
        <v>5404</v>
      </c>
      <c r="E4701" s="411">
        <v>28350</v>
      </c>
      <c r="F4701" s="317" t="s">
        <v>5403</v>
      </c>
      <c r="G4701" s="322" t="s">
        <v>3952</v>
      </c>
      <c r="H4701" s="325" t="s">
        <v>4021</v>
      </c>
      <c r="I4701" s="325">
        <v>44751</v>
      </c>
      <c r="J4701" s="316"/>
    </row>
    <row r="4702" spans="1:10" s="333" customFormat="1" ht="24" x14ac:dyDescent="0.25">
      <c r="A4702" s="317" t="s">
        <v>5402</v>
      </c>
      <c r="B4702" s="322" t="s">
        <v>354</v>
      </c>
      <c r="C4702" s="322" t="s">
        <v>2018</v>
      </c>
      <c r="D4702" s="322" t="s">
        <v>5401</v>
      </c>
      <c r="E4702" s="411">
        <v>18250</v>
      </c>
      <c r="F4702" s="317" t="s">
        <v>5400</v>
      </c>
      <c r="G4702" s="322" t="s">
        <v>3952</v>
      </c>
      <c r="H4702" s="325" t="s">
        <v>5392</v>
      </c>
      <c r="I4702" s="325">
        <v>44760</v>
      </c>
      <c r="J4702" s="316"/>
    </row>
    <row r="4703" spans="1:10" s="333" customFormat="1" ht="24" x14ac:dyDescent="0.25">
      <c r="A4703" s="317" t="s">
        <v>5399</v>
      </c>
      <c r="B4703" s="322" t="s">
        <v>354</v>
      </c>
      <c r="C4703" s="322" t="s">
        <v>2018</v>
      </c>
      <c r="D4703" s="322" t="s">
        <v>5398</v>
      </c>
      <c r="E4703" s="411">
        <v>19200</v>
      </c>
      <c r="F4703" s="317" t="s">
        <v>4223</v>
      </c>
      <c r="G4703" s="322" t="s">
        <v>3952</v>
      </c>
      <c r="H4703" s="325" t="s">
        <v>4028</v>
      </c>
      <c r="I4703" s="325">
        <v>44752</v>
      </c>
      <c r="J4703" s="316"/>
    </row>
    <row r="4704" spans="1:10" s="333" customFormat="1" ht="24" x14ac:dyDescent="0.25">
      <c r="A4704" s="317" t="s">
        <v>5397</v>
      </c>
      <c r="B4704" s="322" t="s">
        <v>354</v>
      </c>
      <c r="C4704" s="322" t="s">
        <v>2018</v>
      </c>
      <c r="D4704" s="322" t="s">
        <v>5396</v>
      </c>
      <c r="E4704" s="411">
        <v>25343.5</v>
      </c>
      <c r="F4704" s="317" t="s">
        <v>4223</v>
      </c>
      <c r="G4704" s="322" t="s">
        <v>3952</v>
      </c>
      <c r="H4704" s="325" t="s">
        <v>4110</v>
      </c>
      <c r="I4704" s="325">
        <v>44755</v>
      </c>
      <c r="J4704" s="316"/>
    </row>
    <row r="4705" spans="1:10" s="333" customFormat="1" ht="24" x14ac:dyDescent="0.25">
      <c r="A4705" s="317" t="s">
        <v>5395</v>
      </c>
      <c r="B4705" s="322" t="s">
        <v>354</v>
      </c>
      <c r="C4705" s="322" t="s">
        <v>2018</v>
      </c>
      <c r="D4705" s="322" t="s">
        <v>5394</v>
      </c>
      <c r="E4705" s="411">
        <v>30940</v>
      </c>
      <c r="F4705" s="317" t="s">
        <v>5393</v>
      </c>
      <c r="G4705" s="322" t="s">
        <v>3952</v>
      </c>
      <c r="H4705" s="325" t="s">
        <v>5392</v>
      </c>
      <c r="I4705" s="325">
        <v>44760</v>
      </c>
      <c r="J4705" s="316"/>
    </row>
    <row r="4706" spans="1:10" s="333" customFormat="1" ht="24" x14ac:dyDescent="0.25">
      <c r="A4706" s="317" t="s">
        <v>5391</v>
      </c>
      <c r="B4706" s="322" t="s">
        <v>354</v>
      </c>
      <c r="C4706" s="322" t="s">
        <v>2018</v>
      </c>
      <c r="D4706" s="322" t="s">
        <v>5390</v>
      </c>
      <c r="E4706" s="411">
        <v>24894</v>
      </c>
      <c r="F4706" s="317" t="s">
        <v>5383</v>
      </c>
      <c r="G4706" s="322" t="s">
        <v>3952</v>
      </c>
      <c r="H4706" s="325" t="s">
        <v>3736</v>
      </c>
      <c r="I4706" s="325">
        <v>44758</v>
      </c>
      <c r="J4706" s="316"/>
    </row>
    <row r="4707" spans="1:10" s="333" customFormat="1" ht="24" x14ac:dyDescent="0.25">
      <c r="A4707" s="317" t="s">
        <v>5389</v>
      </c>
      <c r="B4707" s="322" t="s">
        <v>354</v>
      </c>
      <c r="C4707" s="322" t="s">
        <v>2018</v>
      </c>
      <c r="D4707" s="322" t="s">
        <v>5388</v>
      </c>
      <c r="E4707" s="411">
        <v>26541</v>
      </c>
      <c r="F4707" s="317" t="s">
        <v>5383</v>
      </c>
      <c r="G4707" s="322" t="s">
        <v>3952</v>
      </c>
      <c r="H4707" s="325" t="s">
        <v>3736</v>
      </c>
      <c r="I4707" s="325">
        <v>44758</v>
      </c>
      <c r="J4707" s="316"/>
    </row>
    <row r="4708" spans="1:10" s="333" customFormat="1" ht="24" x14ac:dyDescent="0.25">
      <c r="A4708" s="317" t="s">
        <v>5387</v>
      </c>
      <c r="B4708" s="322" t="s">
        <v>354</v>
      </c>
      <c r="C4708" s="322" t="s">
        <v>2018</v>
      </c>
      <c r="D4708" s="322" t="s">
        <v>5386</v>
      </c>
      <c r="E4708" s="411">
        <v>24084</v>
      </c>
      <c r="F4708" s="317" t="s">
        <v>5383</v>
      </c>
      <c r="G4708" s="322" t="s">
        <v>3952</v>
      </c>
      <c r="H4708" s="325" t="s">
        <v>3736</v>
      </c>
      <c r="I4708" s="325">
        <v>44758</v>
      </c>
      <c r="J4708" s="316"/>
    </row>
    <row r="4709" spans="1:10" s="333" customFormat="1" ht="24" x14ac:dyDescent="0.25">
      <c r="A4709" s="317" t="s">
        <v>5385</v>
      </c>
      <c r="B4709" s="322" t="s">
        <v>354</v>
      </c>
      <c r="C4709" s="322" t="s">
        <v>2018</v>
      </c>
      <c r="D4709" s="322" t="s">
        <v>5384</v>
      </c>
      <c r="E4709" s="411">
        <v>31968</v>
      </c>
      <c r="F4709" s="317" t="s">
        <v>5383</v>
      </c>
      <c r="G4709" s="322" t="s">
        <v>3952</v>
      </c>
      <c r="H4709" s="325" t="s">
        <v>3736</v>
      </c>
      <c r="I4709" s="325">
        <v>44758</v>
      </c>
      <c r="J4709" s="316"/>
    </row>
    <row r="4710" spans="1:10" s="333" customFormat="1" ht="24" x14ac:dyDescent="0.25">
      <c r="A4710" s="317" t="s">
        <v>5382</v>
      </c>
      <c r="B4710" s="322" t="s">
        <v>354</v>
      </c>
      <c r="C4710" s="322" t="s">
        <v>2018</v>
      </c>
      <c r="D4710" s="322" t="s">
        <v>5381</v>
      </c>
      <c r="E4710" s="411">
        <v>20058.2</v>
      </c>
      <c r="F4710" s="317" t="s">
        <v>5380</v>
      </c>
      <c r="G4710" s="322" t="s">
        <v>3952</v>
      </c>
      <c r="H4710" s="325" t="s">
        <v>4028</v>
      </c>
      <c r="I4710" s="325">
        <v>44752</v>
      </c>
      <c r="J4710" s="316"/>
    </row>
    <row r="4711" spans="1:10" s="333" customFormat="1" ht="24" x14ac:dyDescent="0.25">
      <c r="A4711" s="317" t="s">
        <v>5379</v>
      </c>
      <c r="B4711" s="322" t="s">
        <v>354</v>
      </c>
      <c r="C4711" s="322" t="s">
        <v>2018</v>
      </c>
      <c r="D4711" s="322" t="s">
        <v>5378</v>
      </c>
      <c r="E4711" s="411">
        <v>28440</v>
      </c>
      <c r="F4711" s="317" t="s">
        <v>5373</v>
      </c>
      <c r="G4711" s="322" t="s">
        <v>3952</v>
      </c>
      <c r="H4711" s="325" t="s">
        <v>4013</v>
      </c>
      <c r="I4711" s="325">
        <v>44753</v>
      </c>
      <c r="J4711" s="316"/>
    </row>
    <row r="4712" spans="1:10" s="333" customFormat="1" ht="24" x14ac:dyDescent="0.25">
      <c r="A4712" s="317" t="s">
        <v>5377</v>
      </c>
      <c r="B4712" s="322" t="s">
        <v>354</v>
      </c>
      <c r="C4712" s="322" t="s">
        <v>2018</v>
      </c>
      <c r="D4712" s="322" t="s">
        <v>5376</v>
      </c>
      <c r="E4712" s="411">
        <v>32940</v>
      </c>
      <c r="F4712" s="317" t="s">
        <v>5373</v>
      </c>
      <c r="G4712" s="322" t="s">
        <v>3952</v>
      </c>
      <c r="H4712" s="325" t="s">
        <v>4013</v>
      </c>
      <c r="I4712" s="325">
        <v>44753</v>
      </c>
      <c r="J4712" s="316"/>
    </row>
    <row r="4713" spans="1:10" s="333" customFormat="1" ht="24" x14ac:dyDescent="0.25">
      <c r="A4713" s="317" t="s">
        <v>5375</v>
      </c>
      <c r="B4713" s="322" t="s">
        <v>354</v>
      </c>
      <c r="C4713" s="322" t="s">
        <v>2018</v>
      </c>
      <c r="D4713" s="322" t="s">
        <v>5374</v>
      </c>
      <c r="E4713" s="411">
        <v>21420</v>
      </c>
      <c r="F4713" s="317" t="s">
        <v>5373</v>
      </c>
      <c r="G4713" s="322" t="s">
        <v>3952</v>
      </c>
      <c r="H4713" s="325" t="s">
        <v>4013</v>
      </c>
      <c r="I4713" s="325">
        <v>44753</v>
      </c>
      <c r="J4713" s="316"/>
    </row>
    <row r="4714" spans="1:10" s="333" customFormat="1" ht="24" x14ac:dyDescent="0.25">
      <c r="A4714" s="317" t="s">
        <v>5372</v>
      </c>
      <c r="B4714" s="322" t="s">
        <v>354</v>
      </c>
      <c r="C4714" s="322" t="s">
        <v>2018</v>
      </c>
      <c r="D4714" s="322" t="s">
        <v>5371</v>
      </c>
      <c r="E4714" s="411">
        <v>27500</v>
      </c>
      <c r="F4714" s="317" t="s">
        <v>5315</v>
      </c>
      <c r="G4714" s="322" t="s">
        <v>3952</v>
      </c>
      <c r="H4714" s="325" t="s">
        <v>5363</v>
      </c>
      <c r="I4714" s="325" t="s">
        <v>354</v>
      </c>
      <c r="J4714" s="316"/>
    </row>
    <row r="4715" spans="1:10" s="333" customFormat="1" ht="48" x14ac:dyDescent="0.25">
      <c r="A4715" s="317" t="s">
        <v>5370</v>
      </c>
      <c r="B4715" s="322" t="s">
        <v>354</v>
      </c>
      <c r="C4715" s="322" t="s">
        <v>2018</v>
      </c>
      <c r="D4715" s="322" t="s">
        <v>5369</v>
      </c>
      <c r="E4715" s="411">
        <v>20000</v>
      </c>
      <c r="F4715" s="317" t="s">
        <v>5312</v>
      </c>
      <c r="G4715" s="322" t="s">
        <v>3952</v>
      </c>
      <c r="H4715" s="325" t="s">
        <v>5355</v>
      </c>
      <c r="I4715" s="325" t="s">
        <v>354</v>
      </c>
      <c r="J4715" s="316"/>
    </row>
    <row r="4716" spans="1:10" s="333" customFormat="1" ht="36" x14ac:dyDescent="0.25">
      <c r="A4716" s="317" t="s">
        <v>5368</v>
      </c>
      <c r="B4716" s="322" t="s">
        <v>1543</v>
      </c>
      <c r="C4716" s="322" t="s">
        <v>1556</v>
      </c>
      <c r="D4716" s="322" t="s">
        <v>1569</v>
      </c>
      <c r="E4716" s="411">
        <v>112000</v>
      </c>
      <c r="F4716" s="317" t="s">
        <v>1554</v>
      </c>
      <c r="G4716" s="322" t="s">
        <v>3952</v>
      </c>
      <c r="H4716" s="325" t="s">
        <v>5355</v>
      </c>
      <c r="I4716" s="325" t="s">
        <v>354</v>
      </c>
      <c r="J4716" s="316"/>
    </row>
    <row r="4717" spans="1:10" s="333" customFormat="1" ht="24" x14ac:dyDescent="0.25">
      <c r="A4717" s="317" t="s">
        <v>5367</v>
      </c>
      <c r="B4717" s="322" t="s">
        <v>354</v>
      </c>
      <c r="C4717" s="322" t="s">
        <v>2018</v>
      </c>
      <c r="D4717" s="322" t="s">
        <v>5366</v>
      </c>
      <c r="E4717" s="411">
        <v>21000</v>
      </c>
      <c r="F4717" s="317" t="s">
        <v>5308</v>
      </c>
      <c r="G4717" s="322" t="s">
        <v>3952</v>
      </c>
      <c r="H4717" s="325" t="s">
        <v>5363</v>
      </c>
      <c r="I4717" s="325" t="s">
        <v>354</v>
      </c>
      <c r="J4717" s="316"/>
    </row>
    <row r="4718" spans="1:10" s="333" customFormat="1" ht="24" x14ac:dyDescent="0.25">
      <c r="A4718" s="317" t="s">
        <v>5365</v>
      </c>
      <c r="B4718" s="322" t="s">
        <v>354</v>
      </c>
      <c r="C4718" s="322" t="s">
        <v>2018</v>
      </c>
      <c r="D4718" s="322" t="s">
        <v>5364</v>
      </c>
      <c r="E4718" s="411">
        <v>19000</v>
      </c>
      <c r="F4718" s="317" t="s">
        <v>5118</v>
      </c>
      <c r="G4718" s="322" t="s">
        <v>3952</v>
      </c>
      <c r="H4718" s="325" t="s">
        <v>5363</v>
      </c>
      <c r="I4718" s="325" t="s">
        <v>354</v>
      </c>
      <c r="J4718" s="316"/>
    </row>
    <row r="4719" spans="1:10" s="333" customFormat="1" ht="24" x14ac:dyDescent="0.25">
      <c r="A4719" s="317" t="s">
        <v>5362</v>
      </c>
      <c r="B4719" s="322" t="s">
        <v>354</v>
      </c>
      <c r="C4719" s="322" t="s">
        <v>2018</v>
      </c>
      <c r="D4719" s="322" t="s">
        <v>5361</v>
      </c>
      <c r="E4719" s="411">
        <v>24000</v>
      </c>
      <c r="F4719" s="317" t="s">
        <v>5360</v>
      </c>
      <c r="G4719" s="322" t="s">
        <v>3952</v>
      </c>
      <c r="H4719" s="325" t="s">
        <v>3286</v>
      </c>
      <c r="I4719" s="325" t="s">
        <v>354</v>
      </c>
      <c r="J4719" s="316"/>
    </row>
    <row r="4720" spans="1:10" s="333" customFormat="1" ht="24" x14ac:dyDescent="0.25">
      <c r="A4720" s="317" t="s">
        <v>5359</v>
      </c>
      <c r="B4720" s="322" t="s">
        <v>1543</v>
      </c>
      <c r="C4720" s="322" t="s">
        <v>1556</v>
      </c>
      <c r="D4720" s="322" t="s">
        <v>1569</v>
      </c>
      <c r="E4720" s="411">
        <v>84000</v>
      </c>
      <c r="F4720" s="317" t="s">
        <v>1558</v>
      </c>
      <c r="G4720" s="322" t="s">
        <v>3952</v>
      </c>
      <c r="H4720" s="325" t="s">
        <v>5355</v>
      </c>
      <c r="I4720" s="325" t="s">
        <v>354</v>
      </c>
      <c r="J4720" s="316"/>
    </row>
    <row r="4721" spans="1:10" s="333" customFormat="1" ht="24" x14ac:dyDescent="0.25">
      <c r="A4721" s="317" t="s">
        <v>5358</v>
      </c>
      <c r="B4721" s="322" t="s">
        <v>354</v>
      </c>
      <c r="C4721" s="322" t="s">
        <v>2018</v>
      </c>
      <c r="D4721" s="322" t="s">
        <v>5357</v>
      </c>
      <c r="E4721" s="411">
        <v>22000</v>
      </c>
      <c r="F4721" s="317" t="s">
        <v>5356</v>
      </c>
      <c r="G4721" s="322" t="s">
        <v>3952</v>
      </c>
      <c r="H4721" s="325" t="s">
        <v>5355</v>
      </c>
      <c r="I4721" s="325" t="s">
        <v>354</v>
      </c>
      <c r="J4721" s="316"/>
    </row>
    <row r="4722" spans="1:10" s="333" customFormat="1" ht="24" x14ac:dyDescent="0.25">
      <c r="A4722" s="317" t="s">
        <v>5354</v>
      </c>
      <c r="B4722" s="322" t="s">
        <v>354</v>
      </c>
      <c r="C4722" s="322" t="s">
        <v>2018</v>
      </c>
      <c r="D4722" s="322" t="s">
        <v>5353</v>
      </c>
      <c r="E4722" s="411">
        <v>27600</v>
      </c>
      <c r="F4722" s="317" t="s">
        <v>4674</v>
      </c>
      <c r="G4722" s="322" t="s">
        <v>3952</v>
      </c>
      <c r="H4722" s="325" t="s">
        <v>5352</v>
      </c>
      <c r="I4722" s="325" t="s">
        <v>354</v>
      </c>
      <c r="J4722" s="316"/>
    </row>
    <row r="4723" spans="1:10" s="333" customFormat="1" ht="36" x14ac:dyDescent="0.25">
      <c r="A4723" s="317" t="s">
        <v>5351</v>
      </c>
      <c r="B4723" s="322" t="s">
        <v>891</v>
      </c>
      <c r="C4723" s="322" t="s">
        <v>1079</v>
      </c>
      <c r="D4723" s="322" t="s">
        <v>5350</v>
      </c>
      <c r="E4723" s="411">
        <v>26401</v>
      </c>
      <c r="F4723" s="317" t="s">
        <v>5349</v>
      </c>
      <c r="G4723" s="322" t="s">
        <v>3952</v>
      </c>
      <c r="H4723" s="325" t="s">
        <v>3640</v>
      </c>
      <c r="I4723" s="325" t="s">
        <v>354</v>
      </c>
      <c r="J4723" s="316"/>
    </row>
    <row r="4724" spans="1:10" s="333" customFormat="1" ht="24" x14ac:dyDescent="0.25">
      <c r="A4724" s="317" t="s">
        <v>5348</v>
      </c>
      <c r="B4724" s="322" t="s">
        <v>354</v>
      </c>
      <c r="C4724" s="322" t="s">
        <v>2018</v>
      </c>
      <c r="D4724" s="322" t="s">
        <v>5347</v>
      </c>
      <c r="E4724" s="411">
        <v>28666.66</v>
      </c>
      <c r="F4724" s="317" t="s">
        <v>5346</v>
      </c>
      <c r="G4724" s="322" t="s">
        <v>3952</v>
      </c>
      <c r="H4724" s="325" t="s">
        <v>3640</v>
      </c>
      <c r="I4724" s="325" t="s">
        <v>354</v>
      </c>
      <c r="J4724" s="316"/>
    </row>
    <row r="4725" spans="1:10" s="333" customFormat="1" ht="24" x14ac:dyDescent="0.25">
      <c r="A4725" s="317" t="s">
        <v>5345</v>
      </c>
      <c r="B4725" s="322" t="s">
        <v>891</v>
      </c>
      <c r="C4725" s="322" t="s">
        <v>1079</v>
      </c>
      <c r="D4725" s="322" t="s">
        <v>4289</v>
      </c>
      <c r="E4725" s="411">
        <v>289500</v>
      </c>
      <c r="F4725" s="317" t="s">
        <v>1561</v>
      </c>
      <c r="G4725" s="322" t="s">
        <v>3952</v>
      </c>
      <c r="H4725" s="325" t="s">
        <v>3640</v>
      </c>
      <c r="I4725" s="325" t="s">
        <v>354</v>
      </c>
      <c r="J4725" s="316"/>
    </row>
    <row r="4726" spans="1:10" s="333" customFormat="1" ht="24" x14ac:dyDescent="0.25">
      <c r="A4726" s="317" t="s">
        <v>5344</v>
      </c>
      <c r="B4726" s="322" t="s">
        <v>354</v>
      </c>
      <c r="C4726" s="322" t="s">
        <v>2018</v>
      </c>
      <c r="D4726" s="322" t="s">
        <v>5343</v>
      </c>
      <c r="E4726" s="411">
        <v>20900</v>
      </c>
      <c r="F4726" s="317" t="s">
        <v>5342</v>
      </c>
      <c r="G4726" s="322" t="s">
        <v>3952</v>
      </c>
      <c r="H4726" s="325" t="s">
        <v>3614</v>
      </c>
      <c r="I4726" s="325" t="s">
        <v>354</v>
      </c>
      <c r="J4726" s="316"/>
    </row>
    <row r="4727" spans="1:10" s="333" customFormat="1" ht="24" x14ac:dyDescent="0.25">
      <c r="A4727" s="317" t="s">
        <v>5341</v>
      </c>
      <c r="B4727" s="322" t="s">
        <v>354</v>
      </c>
      <c r="C4727" s="322" t="s">
        <v>2018</v>
      </c>
      <c r="D4727" s="322" t="s">
        <v>5340</v>
      </c>
      <c r="E4727" s="411">
        <v>20450</v>
      </c>
      <c r="F4727" s="317" t="s">
        <v>5339</v>
      </c>
      <c r="G4727" s="322" t="s">
        <v>3952</v>
      </c>
      <c r="H4727" s="325" t="s">
        <v>3921</v>
      </c>
      <c r="I4727" s="325" t="s">
        <v>354</v>
      </c>
      <c r="J4727" s="316"/>
    </row>
    <row r="4728" spans="1:10" s="333" customFormat="1" ht="24" x14ac:dyDescent="0.25">
      <c r="A4728" s="317" t="s">
        <v>5338</v>
      </c>
      <c r="B4728" s="322" t="s">
        <v>354</v>
      </c>
      <c r="C4728" s="322" t="s">
        <v>2018</v>
      </c>
      <c r="D4728" s="322" t="s">
        <v>5337</v>
      </c>
      <c r="E4728" s="411">
        <v>18000</v>
      </c>
      <c r="F4728" s="317" t="s">
        <v>5230</v>
      </c>
      <c r="G4728" s="322" t="s">
        <v>3952</v>
      </c>
      <c r="H4728" s="325" t="s">
        <v>3401</v>
      </c>
      <c r="I4728" s="325" t="s">
        <v>354</v>
      </c>
      <c r="J4728" s="316"/>
    </row>
    <row r="4729" spans="1:10" s="333" customFormat="1" ht="24" x14ac:dyDescent="0.25">
      <c r="A4729" s="317" t="s">
        <v>5336</v>
      </c>
      <c r="B4729" s="322" t="s">
        <v>354</v>
      </c>
      <c r="C4729" s="322" t="s">
        <v>2018</v>
      </c>
      <c r="D4729" s="322" t="s">
        <v>5335</v>
      </c>
      <c r="E4729" s="411">
        <v>36500</v>
      </c>
      <c r="F4729" s="317" t="s">
        <v>5334</v>
      </c>
      <c r="G4729" s="322" t="s">
        <v>3952</v>
      </c>
      <c r="H4729" s="325" t="s">
        <v>5333</v>
      </c>
      <c r="I4729" s="325" t="s">
        <v>354</v>
      </c>
      <c r="J4729" s="316"/>
    </row>
    <row r="4730" spans="1:10" s="333" customFormat="1" x14ac:dyDescent="0.25">
      <c r="A4730" s="317" t="s">
        <v>5332</v>
      </c>
      <c r="B4730" s="322" t="s">
        <v>354</v>
      </c>
      <c r="C4730" s="322" t="s">
        <v>2018</v>
      </c>
      <c r="D4730" s="322" t="s">
        <v>5331</v>
      </c>
      <c r="E4730" s="411">
        <v>28000</v>
      </c>
      <c r="F4730" s="317" t="s">
        <v>5330</v>
      </c>
      <c r="G4730" s="322" t="s">
        <v>3952</v>
      </c>
      <c r="H4730" s="325" t="s">
        <v>3601</v>
      </c>
      <c r="I4730" s="325" t="s">
        <v>354</v>
      </c>
      <c r="J4730" s="316"/>
    </row>
    <row r="4731" spans="1:10" s="333" customFormat="1" ht="24" x14ac:dyDescent="0.25">
      <c r="A4731" s="317" t="s">
        <v>5329</v>
      </c>
      <c r="B4731" s="322" t="s">
        <v>354</v>
      </c>
      <c r="C4731" s="322" t="s">
        <v>2018</v>
      </c>
      <c r="D4731" s="322" t="s">
        <v>5328</v>
      </c>
      <c r="E4731" s="411">
        <v>28000</v>
      </c>
      <c r="F4731" s="317" t="s">
        <v>5073</v>
      </c>
      <c r="G4731" s="322" t="s">
        <v>3952</v>
      </c>
      <c r="H4731" s="325" t="s">
        <v>3401</v>
      </c>
      <c r="I4731" s="325" t="s">
        <v>354</v>
      </c>
      <c r="J4731" s="316"/>
    </row>
    <row r="4732" spans="1:10" s="333" customFormat="1" ht="24" x14ac:dyDescent="0.25">
      <c r="A4732" s="317" t="s">
        <v>5327</v>
      </c>
      <c r="B4732" s="322" t="s">
        <v>354</v>
      </c>
      <c r="C4732" s="322" t="s">
        <v>2018</v>
      </c>
      <c r="D4732" s="322" t="s">
        <v>5326</v>
      </c>
      <c r="E4732" s="411">
        <v>28000</v>
      </c>
      <c r="F4732" s="317" t="s">
        <v>4985</v>
      </c>
      <c r="G4732" s="322" t="s">
        <v>3952</v>
      </c>
      <c r="H4732" s="325" t="s">
        <v>3401</v>
      </c>
      <c r="I4732" s="325" t="s">
        <v>354</v>
      </c>
      <c r="J4732" s="316"/>
    </row>
    <row r="4733" spans="1:10" s="333" customFormat="1" ht="24" x14ac:dyDescent="0.25">
      <c r="A4733" s="317" t="s">
        <v>5325</v>
      </c>
      <c r="B4733" s="322" t="s">
        <v>354</v>
      </c>
      <c r="C4733" s="322" t="s">
        <v>2018</v>
      </c>
      <c r="D4733" s="322" t="s">
        <v>5324</v>
      </c>
      <c r="E4733" s="411">
        <v>36500</v>
      </c>
      <c r="F4733" s="317" t="s">
        <v>4650</v>
      </c>
      <c r="G4733" s="322" t="s">
        <v>3952</v>
      </c>
      <c r="H4733" s="325" t="s">
        <v>5323</v>
      </c>
      <c r="I4733" s="325" t="s">
        <v>354</v>
      </c>
      <c r="J4733" s="316"/>
    </row>
    <row r="4734" spans="1:10" s="333" customFormat="1" ht="36" x14ac:dyDescent="0.25">
      <c r="A4734" s="317" t="s">
        <v>1566</v>
      </c>
      <c r="B4734" s="322" t="s">
        <v>891</v>
      </c>
      <c r="C4734" s="322" t="s">
        <v>1079</v>
      </c>
      <c r="D4734" s="322" t="s">
        <v>1565</v>
      </c>
      <c r="E4734" s="411">
        <v>117799.5</v>
      </c>
      <c r="F4734" s="317" t="s">
        <v>1564</v>
      </c>
      <c r="G4734" s="322" t="s">
        <v>3952</v>
      </c>
      <c r="H4734" s="325" t="s">
        <v>3921</v>
      </c>
      <c r="I4734" s="325" t="s">
        <v>354</v>
      </c>
      <c r="J4734" s="316"/>
    </row>
    <row r="4735" spans="1:10" s="333" customFormat="1" ht="24" x14ac:dyDescent="0.25">
      <c r="A4735" s="317" t="s">
        <v>5322</v>
      </c>
      <c r="B4735" s="322" t="s">
        <v>354</v>
      </c>
      <c r="C4735" s="322" t="s">
        <v>2018</v>
      </c>
      <c r="D4735" s="322" t="s">
        <v>5321</v>
      </c>
      <c r="E4735" s="411">
        <v>20000</v>
      </c>
      <c r="F4735" s="317" t="s">
        <v>5320</v>
      </c>
      <c r="G4735" s="322" t="s">
        <v>3952</v>
      </c>
      <c r="H4735" s="325" t="s">
        <v>5304</v>
      </c>
      <c r="I4735" s="325" t="s">
        <v>354</v>
      </c>
      <c r="J4735" s="316"/>
    </row>
    <row r="4736" spans="1:10" s="333" customFormat="1" ht="24" x14ac:dyDescent="0.25">
      <c r="A4736" s="317" t="s">
        <v>5319</v>
      </c>
      <c r="B4736" s="322" t="s">
        <v>354</v>
      </c>
      <c r="C4736" s="322" t="s">
        <v>2018</v>
      </c>
      <c r="D4736" s="322" t="s">
        <v>5318</v>
      </c>
      <c r="E4736" s="411">
        <v>20000</v>
      </c>
      <c r="F4736" s="317" t="s">
        <v>4625</v>
      </c>
      <c r="G4736" s="322" t="s">
        <v>3952</v>
      </c>
      <c r="H4736" s="325" t="s">
        <v>3574</v>
      </c>
      <c r="I4736" s="325" t="s">
        <v>354</v>
      </c>
      <c r="J4736" s="316"/>
    </row>
    <row r="4737" spans="1:10" s="333" customFormat="1" ht="36" x14ac:dyDescent="0.25">
      <c r="A4737" s="317" t="s">
        <v>5317</v>
      </c>
      <c r="B4737" s="322" t="s">
        <v>354</v>
      </c>
      <c r="C4737" s="322" t="s">
        <v>2018</v>
      </c>
      <c r="D4737" s="322" t="s">
        <v>5316</v>
      </c>
      <c r="E4737" s="411">
        <v>18000</v>
      </c>
      <c r="F4737" s="317" t="s">
        <v>5315</v>
      </c>
      <c r="G4737" s="322" t="s">
        <v>3952</v>
      </c>
      <c r="H4737" s="325" t="s">
        <v>5307</v>
      </c>
      <c r="I4737" s="325" t="s">
        <v>354</v>
      </c>
      <c r="J4737" s="316"/>
    </row>
    <row r="4738" spans="1:10" s="333" customFormat="1" ht="24" x14ac:dyDescent="0.25">
      <c r="A4738" s="317" t="s">
        <v>5314</v>
      </c>
      <c r="B4738" s="322" t="s">
        <v>354</v>
      </c>
      <c r="C4738" s="322" t="s">
        <v>2018</v>
      </c>
      <c r="D4738" s="322" t="s">
        <v>5313</v>
      </c>
      <c r="E4738" s="411">
        <v>18000</v>
      </c>
      <c r="F4738" s="317" t="s">
        <v>5312</v>
      </c>
      <c r="G4738" s="322" t="s">
        <v>3952</v>
      </c>
      <c r="H4738" s="325" t="s">
        <v>5311</v>
      </c>
      <c r="I4738" s="325" t="s">
        <v>354</v>
      </c>
      <c r="J4738" s="316"/>
    </row>
    <row r="4739" spans="1:10" s="333" customFormat="1" ht="36" x14ac:dyDescent="0.25">
      <c r="A4739" s="317" t="s">
        <v>5310</v>
      </c>
      <c r="B4739" s="322" t="s">
        <v>354</v>
      </c>
      <c r="C4739" s="322" t="s">
        <v>2018</v>
      </c>
      <c r="D4739" s="322" t="s">
        <v>5309</v>
      </c>
      <c r="E4739" s="411">
        <v>19200</v>
      </c>
      <c r="F4739" s="317" t="s">
        <v>5308</v>
      </c>
      <c r="G4739" s="322" t="s">
        <v>3952</v>
      </c>
      <c r="H4739" s="325" t="s">
        <v>5307</v>
      </c>
      <c r="I4739" s="325" t="s">
        <v>354</v>
      </c>
      <c r="J4739" s="316"/>
    </row>
    <row r="4740" spans="1:10" s="333" customFormat="1" ht="24" x14ac:dyDescent="0.25">
      <c r="A4740" s="317" t="s">
        <v>5306</v>
      </c>
      <c r="B4740" s="322" t="s">
        <v>354</v>
      </c>
      <c r="C4740" s="322" t="s">
        <v>2018</v>
      </c>
      <c r="D4740" s="322" t="s">
        <v>5305</v>
      </c>
      <c r="E4740" s="411">
        <v>20000</v>
      </c>
      <c r="F4740" s="317" t="s">
        <v>4590</v>
      </c>
      <c r="G4740" s="322" t="s">
        <v>3952</v>
      </c>
      <c r="H4740" s="325" t="s">
        <v>5304</v>
      </c>
      <c r="I4740" s="325" t="s">
        <v>354</v>
      </c>
      <c r="J4740" s="316"/>
    </row>
    <row r="4741" spans="1:10" s="333" customFormat="1" ht="24" x14ac:dyDescent="0.25">
      <c r="A4741" s="317" t="s">
        <v>5303</v>
      </c>
      <c r="B4741" s="322" t="s">
        <v>354</v>
      </c>
      <c r="C4741" s="322" t="s">
        <v>2018</v>
      </c>
      <c r="D4741" s="322" t="s">
        <v>5302</v>
      </c>
      <c r="E4741" s="411">
        <v>36000</v>
      </c>
      <c r="F4741" s="317" t="s">
        <v>5301</v>
      </c>
      <c r="G4741" s="322" t="s">
        <v>3952</v>
      </c>
      <c r="H4741" s="325" t="s">
        <v>2688</v>
      </c>
      <c r="I4741" s="325" t="s">
        <v>354</v>
      </c>
      <c r="J4741" s="316"/>
    </row>
    <row r="4742" spans="1:10" s="333" customFormat="1" ht="24" x14ac:dyDescent="0.25">
      <c r="A4742" s="317" t="s">
        <v>5300</v>
      </c>
      <c r="B4742" s="322" t="s">
        <v>354</v>
      </c>
      <c r="C4742" s="322" t="s">
        <v>2018</v>
      </c>
      <c r="D4742" s="322" t="s">
        <v>5299</v>
      </c>
      <c r="E4742" s="411">
        <v>30000</v>
      </c>
      <c r="F4742" s="317" t="s">
        <v>5298</v>
      </c>
      <c r="G4742" s="322" t="s">
        <v>3952</v>
      </c>
      <c r="H4742" s="325" t="s">
        <v>3819</v>
      </c>
      <c r="I4742" s="325" t="s">
        <v>354</v>
      </c>
      <c r="J4742" s="316"/>
    </row>
    <row r="4743" spans="1:10" s="333" customFormat="1" ht="24" x14ac:dyDescent="0.25">
      <c r="A4743" s="317" t="s">
        <v>5297</v>
      </c>
      <c r="B4743" s="322" t="s">
        <v>354</v>
      </c>
      <c r="C4743" s="322" t="s">
        <v>2018</v>
      </c>
      <c r="D4743" s="322" t="s">
        <v>5296</v>
      </c>
      <c r="E4743" s="411">
        <v>33247.68</v>
      </c>
      <c r="F4743" s="317" t="s">
        <v>5295</v>
      </c>
      <c r="G4743" s="322" t="s">
        <v>3952</v>
      </c>
      <c r="H4743" s="325" t="s">
        <v>2993</v>
      </c>
      <c r="I4743" s="325" t="s">
        <v>354</v>
      </c>
      <c r="J4743" s="316"/>
    </row>
    <row r="4744" spans="1:10" s="333" customFormat="1" ht="24" x14ac:dyDescent="0.25">
      <c r="A4744" s="317" t="s">
        <v>5294</v>
      </c>
      <c r="B4744" s="322" t="s">
        <v>354</v>
      </c>
      <c r="C4744" s="322" t="s">
        <v>2018</v>
      </c>
      <c r="D4744" s="322" t="s">
        <v>5293</v>
      </c>
      <c r="E4744" s="411">
        <v>20000</v>
      </c>
      <c r="F4744" s="317" t="s">
        <v>4567</v>
      </c>
      <c r="G4744" s="322" t="s">
        <v>3952</v>
      </c>
      <c r="H4744" s="325" t="s">
        <v>5292</v>
      </c>
      <c r="I4744" s="325" t="s">
        <v>354</v>
      </c>
      <c r="J4744" s="316"/>
    </row>
    <row r="4745" spans="1:10" s="333" customFormat="1" ht="24" x14ac:dyDescent="0.25">
      <c r="A4745" s="317" t="s">
        <v>5291</v>
      </c>
      <c r="B4745" s="322" t="s">
        <v>354</v>
      </c>
      <c r="C4745" s="322" t="s">
        <v>2018</v>
      </c>
      <c r="D4745" s="322" t="s">
        <v>5290</v>
      </c>
      <c r="E4745" s="411">
        <v>24000</v>
      </c>
      <c r="F4745" s="317" t="s">
        <v>5289</v>
      </c>
      <c r="G4745" s="322" t="s">
        <v>3952</v>
      </c>
      <c r="H4745" s="325" t="s">
        <v>3539</v>
      </c>
      <c r="I4745" s="325" t="s">
        <v>354</v>
      </c>
      <c r="J4745" s="316"/>
    </row>
    <row r="4746" spans="1:10" s="333" customFormat="1" ht="24" x14ac:dyDescent="0.25">
      <c r="A4746" s="317" t="s">
        <v>5288</v>
      </c>
      <c r="B4746" s="322" t="s">
        <v>354</v>
      </c>
      <c r="C4746" s="322" t="s">
        <v>2018</v>
      </c>
      <c r="D4746" s="322" t="s">
        <v>5287</v>
      </c>
      <c r="E4746" s="411">
        <v>24000</v>
      </c>
      <c r="F4746" s="317" t="s">
        <v>5286</v>
      </c>
      <c r="G4746" s="322" t="s">
        <v>3952</v>
      </c>
      <c r="H4746" s="325" t="s">
        <v>4646</v>
      </c>
      <c r="I4746" s="325" t="s">
        <v>354</v>
      </c>
      <c r="J4746" s="316"/>
    </row>
    <row r="4747" spans="1:10" s="333" customFormat="1" ht="24" x14ac:dyDescent="0.25">
      <c r="A4747" s="317" t="s">
        <v>5285</v>
      </c>
      <c r="B4747" s="322" t="s">
        <v>354</v>
      </c>
      <c r="C4747" s="322" t="s">
        <v>2018</v>
      </c>
      <c r="D4747" s="322" t="s">
        <v>5284</v>
      </c>
      <c r="E4747" s="411">
        <v>24000</v>
      </c>
      <c r="F4747" s="317" t="s">
        <v>5283</v>
      </c>
      <c r="G4747" s="322" t="s">
        <v>3952</v>
      </c>
      <c r="H4747" s="325" t="s">
        <v>3535</v>
      </c>
      <c r="I4747" s="325" t="s">
        <v>354</v>
      </c>
      <c r="J4747" s="316"/>
    </row>
    <row r="4748" spans="1:10" s="333" customFormat="1" ht="24" x14ac:dyDescent="0.25">
      <c r="A4748" s="317" t="s">
        <v>5282</v>
      </c>
      <c r="B4748" s="322" t="s">
        <v>354</v>
      </c>
      <c r="C4748" s="322" t="s">
        <v>2018</v>
      </c>
      <c r="D4748" s="322" t="s">
        <v>5281</v>
      </c>
      <c r="E4748" s="411">
        <v>24000</v>
      </c>
      <c r="F4748" s="317" t="s">
        <v>5280</v>
      </c>
      <c r="G4748" s="322" t="s">
        <v>3952</v>
      </c>
      <c r="H4748" s="325" t="s">
        <v>4646</v>
      </c>
      <c r="I4748" s="325" t="s">
        <v>354</v>
      </c>
      <c r="J4748" s="316"/>
    </row>
    <row r="4749" spans="1:10" s="333" customFormat="1" ht="24" x14ac:dyDescent="0.25">
      <c r="A4749" s="317" t="s">
        <v>5279</v>
      </c>
      <c r="B4749" s="322" t="s">
        <v>354</v>
      </c>
      <c r="C4749" s="322" t="s">
        <v>2018</v>
      </c>
      <c r="D4749" s="322" t="s">
        <v>5278</v>
      </c>
      <c r="E4749" s="411">
        <v>24000</v>
      </c>
      <c r="F4749" s="317" t="s">
        <v>5277</v>
      </c>
      <c r="G4749" s="322" t="s">
        <v>3952</v>
      </c>
      <c r="H4749" s="325" t="s">
        <v>4646</v>
      </c>
      <c r="I4749" s="325" t="s">
        <v>354</v>
      </c>
      <c r="J4749" s="316"/>
    </row>
    <row r="4750" spans="1:10" s="333" customFormat="1" ht="24" x14ac:dyDescent="0.25">
      <c r="A4750" s="317" t="s">
        <v>5276</v>
      </c>
      <c r="B4750" s="322" t="s">
        <v>354</v>
      </c>
      <c r="C4750" s="322" t="s">
        <v>2018</v>
      </c>
      <c r="D4750" s="322" t="s">
        <v>5275</v>
      </c>
      <c r="E4750" s="411">
        <v>18000</v>
      </c>
      <c r="F4750" s="317" t="s">
        <v>5274</v>
      </c>
      <c r="G4750" s="322" t="s">
        <v>3952</v>
      </c>
      <c r="H4750" s="325" t="s">
        <v>4646</v>
      </c>
      <c r="I4750" s="325" t="s">
        <v>354</v>
      </c>
      <c r="J4750" s="316"/>
    </row>
    <row r="4751" spans="1:10" s="333" customFormat="1" ht="24" x14ac:dyDescent="0.25">
      <c r="A4751" s="317" t="s">
        <v>5273</v>
      </c>
      <c r="B4751" s="322" t="s">
        <v>354</v>
      </c>
      <c r="C4751" s="322" t="s">
        <v>2018</v>
      </c>
      <c r="D4751" s="322" t="s">
        <v>5272</v>
      </c>
      <c r="E4751" s="411">
        <v>18000</v>
      </c>
      <c r="F4751" s="317" t="s">
        <v>5271</v>
      </c>
      <c r="G4751" s="322" t="s">
        <v>3952</v>
      </c>
      <c r="H4751" s="325" t="s">
        <v>4646</v>
      </c>
      <c r="I4751" s="325" t="s">
        <v>354</v>
      </c>
      <c r="J4751" s="316"/>
    </row>
    <row r="4752" spans="1:10" s="333" customFormat="1" ht="24" x14ac:dyDescent="0.25">
      <c r="A4752" s="317" t="s">
        <v>5270</v>
      </c>
      <c r="B4752" s="322" t="s">
        <v>354</v>
      </c>
      <c r="C4752" s="322" t="s">
        <v>2018</v>
      </c>
      <c r="D4752" s="322" t="s">
        <v>5269</v>
      </c>
      <c r="E4752" s="411">
        <v>18000</v>
      </c>
      <c r="F4752" s="317" t="s">
        <v>5268</v>
      </c>
      <c r="G4752" s="322" t="s">
        <v>3952</v>
      </c>
      <c r="H4752" s="325" t="s">
        <v>4646</v>
      </c>
      <c r="I4752" s="325" t="s">
        <v>354</v>
      </c>
      <c r="J4752" s="316"/>
    </row>
    <row r="4753" spans="1:10" s="333" customFormat="1" ht="24" x14ac:dyDescent="0.25">
      <c r="A4753" s="317" t="s">
        <v>5267</v>
      </c>
      <c r="B4753" s="322" t="s">
        <v>354</v>
      </c>
      <c r="C4753" s="322" t="s">
        <v>2018</v>
      </c>
      <c r="D4753" s="322" t="s">
        <v>5266</v>
      </c>
      <c r="E4753" s="411">
        <v>28000</v>
      </c>
      <c r="F4753" s="317" t="s">
        <v>5265</v>
      </c>
      <c r="G4753" s="322" t="s">
        <v>3952</v>
      </c>
      <c r="H4753" s="325" t="s">
        <v>5048</v>
      </c>
      <c r="I4753" s="325" t="s">
        <v>354</v>
      </c>
      <c r="J4753" s="316"/>
    </row>
    <row r="4754" spans="1:10" s="333" customFormat="1" ht="24" x14ac:dyDescent="0.25">
      <c r="A4754" s="317" t="s">
        <v>5264</v>
      </c>
      <c r="B4754" s="322" t="s">
        <v>354</v>
      </c>
      <c r="C4754" s="322" t="s">
        <v>2018</v>
      </c>
      <c r="D4754" s="322" t="s">
        <v>5263</v>
      </c>
      <c r="E4754" s="411">
        <v>24000</v>
      </c>
      <c r="F4754" s="317" t="s">
        <v>5262</v>
      </c>
      <c r="G4754" s="322" t="s">
        <v>3952</v>
      </c>
      <c r="H4754" s="325" t="s">
        <v>4646</v>
      </c>
      <c r="I4754" s="325" t="s">
        <v>354</v>
      </c>
      <c r="J4754" s="316"/>
    </row>
    <row r="4755" spans="1:10" s="333" customFormat="1" ht="36" x14ac:dyDescent="0.25">
      <c r="A4755" s="317" t="s">
        <v>5261</v>
      </c>
      <c r="B4755" s="322" t="s">
        <v>354</v>
      </c>
      <c r="C4755" s="322" t="s">
        <v>2018</v>
      </c>
      <c r="D4755" s="322" t="s">
        <v>5260</v>
      </c>
      <c r="E4755" s="411">
        <v>24000</v>
      </c>
      <c r="F4755" s="317" t="s">
        <v>5259</v>
      </c>
      <c r="G4755" s="322" t="s">
        <v>3952</v>
      </c>
      <c r="H4755" s="325" t="s">
        <v>3543</v>
      </c>
      <c r="I4755" s="325" t="s">
        <v>354</v>
      </c>
      <c r="J4755" s="316"/>
    </row>
    <row r="4756" spans="1:10" s="333" customFormat="1" ht="24" x14ac:dyDescent="0.25">
      <c r="A4756" s="317" t="s">
        <v>5258</v>
      </c>
      <c r="B4756" s="322" t="s">
        <v>354</v>
      </c>
      <c r="C4756" s="322" t="s">
        <v>2018</v>
      </c>
      <c r="D4756" s="322" t="s">
        <v>5257</v>
      </c>
      <c r="E4756" s="411">
        <v>20000</v>
      </c>
      <c r="F4756" s="317" t="s">
        <v>4628</v>
      </c>
      <c r="G4756" s="322" t="s">
        <v>3952</v>
      </c>
      <c r="H4756" s="325" t="s">
        <v>4725</v>
      </c>
      <c r="I4756" s="325" t="s">
        <v>354</v>
      </c>
      <c r="J4756" s="316"/>
    </row>
    <row r="4757" spans="1:10" s="333" customFormat="1" ht="24" x14ac:dyDescent="0.25">
      <c r="A4757" s="317" t="s">
        <v>5256</v>
      </c>
      <c r="B4757" s="322" t="s">
        <v>354</v>
      </c>
      <c r="C4757" s="322" t="s">
        <v>2018</v>
      </c>
      <c r="D4757" s="322" t="s">
        <v>5255</v>
      </c>
      <c r="E4757" s="411">
        <v>20000</v>
      </c>
      <c r="F4757" s="317" t="s">
        <v>5254</v>
      </c>
      <c r="G4757" s="322" t="s">
        <v>3952</v>
      </c>
      <c r="H4757" s="325" t="s">
        <v>3551</v>
      </c>
      <c r="I4757" s="325" t="s">
        <v>354</v>
      </c>
      <c r="J4757" s="316"/>
    </row>
    <row r="4758" spans="1:10" s="333" customFormat="1" ht="24" x14ac:dyDescent="0.25">
      <c r="A4758" s="317" t="s">
        <v>5253</v>
      </c>
      <c r="B4758" s="322" t="s">
        <v>354</v>
      </c>
      <c r="C4758" s="322" t="s">
        <v>2018</v>
      </c>
      <c r="D4758" s="322" t="s">
        <v>5252</v>
      </c>
      <c r="E4758" s="411">
        <v>18000</v>
      </c>
      <c r="F4758" s="317" t="s">
        <v>5251</v>
      </c>
      <c r="G4758" s="322" t="s">
        <v>3952</v>
      </c>
      <c r="H4758" s="325" t="s">
        <v>4646</v>
      </c>
      <c r="I4758" s="325" t="s">
        <v>354</v>
      </c>
      <c r="J4758" s="316"/>
    </row>
    <row r="4759" spans="1:10" s="333" customFormat="1" ht="24" x14ac:dyDescent="0.25">
      <c r="A4759" s="317" t="s">
        <v>5250</v>
      </c>
      <c r="B4759" s="322" t="s">
        <v>354</v>
      </c>
      <c r="C4759" s="322" t="s">
        <v>2018</v>
      </c>
      <c r="D4759" s="322" t="s">
        <v>5249</v>
      </c>
      <c r="E4759" s="411">
        <v>18000</v>
      </c>
      <c r="F4759" s="317" t="s">
        <v>5248</v>
      </c>
      <c r="G4759" s="322" t="s">
        <v>3952</v>
      </c>
      <c r="H4759" s="325" t="s">
        <v>3783</v>
      </c>
      <c r="I4759" s="325" t="s">
        <v>354</v>
      </c>
      <c r="J4759" s="316"/>
    </row>
    <row r="4760" spans="1:10" s="333" customFormat="1" ht="36" x14ac:dyDescent="0.25">
      <c r="A4760" s="317" t="s">
        <v>5247</v>
      </c>
      <c r="B4760" s="322" t="s">
        <v>354</v>
      </c>
      <c r="C4760" s="322" t="s">
        <v>2018</v>
      </c>
      <c r="D4760" s="322" t="s">
        <v>5246</v>
      </c>
      <c r="E4760" s="411">
        <v>24000</v>
      </c>
      <c r="F4760" s="317" t="s">
        <v>5245</v>
      </c>
      <c r="G4760" s="322" t="s">
        <v>3952</v>
      </c>
      <c r="H4760" s="325" t="s">
        <v>4646</v>
      </c>
      <c r="I4760" s="325" t="s">
        <v>354</v>
      </c>
      <c r="J4760" s="316"/>
    </row>
    <row r="4761" spans="1:10" s="333" customFormat="1" ht="24" x14ac:dyDescent="0.25">
      <c r="A4761" s="317" t="s">
        <v>5244</v>
      </c>
      <c r="B4761" s="322" t="s">
        <v>354</v>
      </c>
      <c r="C4761" s="322" t="s">
        <v>2018</v>
      </c>
      <c r="D4761" s="322" t="s">
        <v>5243</v>
      </c>
      <c r="E4761" s="411">
        <v>18000</v>
      </c>
      <c r="F4761" s="317" t="s">
        <v>5242</v>
      </c>
      <c r="G4761" s="322" t="s">
        <v>3952</v>
      </c>
      <c r="H4761" s="325" t="s">
        <v>3315</v>
      </c>
      <c r="I4761" s="325" t="s">
        <v>354</v>
      </c>
      <c r="J4761" s="316"/>
    </row>
    <row r="4762" spans="1:10" s="333" customFormat="1" ht="36" x14ac:dyDescent="0.25">
      <c r="A4762" s="317" t="s">
        <v>5241</v>
      </c>
      <c r="B4762" s="322" t="s">
        <v>354</v>
      </c>
      <c r="C4762" s="322" t="s">
        <v>2018</v>
      </c>
      <c r="D4762" s="322" t="s">
        <v>5240</v>
      </c>
      <c r="E4762" s="411">
        <v>18000</v>
      </c>
      <c r="F4762" s="317" t="s">
        <v>5239</v>
      </c>
      <c r="G4762" s="322" t="s">
        <v>3952</v>
      </c>
      <c r="H4762" s="325" t="s">
        <v>3315</v>
      </c>
      <c r="I4762" s="325" t="s">
        <v>354</v>
      </c>
      <c r="J4762" s="316"/>
    </row>
    <row r="4763" spans="1:10" s="333" customFormat="1" ht="24" x14ac:dyDescent="0.25">
      <c r="A4763" s="317" t="s">
        <v>5238</v>
      </c>
      <c r="B4763" s="322" t="s">
        <v>354</v>
      </c>
      <c r="C4763" s="322" t="s">
        <v>2018</v>
      </c>
      <c r="D4763" s="322" t="s">
        <v>5237</v>
      </c>
      <c r="E4763" s="411">
        <v>24000</v>
      </c>
      <c r="F4763" s="317" t="s">
        <v>5236</v>
      </c>
      <c r="G4763" s="322" t="s">
        <v>3952</v>
      </c>
      <c r="H4763" s="325" t="s">
        <v>4646</v>
      </c>
      <c r="I4763" s="325" t="s">
        <v>354</v>
      </c>
      <c r="J4763" s="316"/>
    </row>
    <row r="4764" spans="1:10" s="333" customFormat="1" ht="24" x14ac:dyDescent="0.25">
      <c r="A4764" s="317" t="s">
        <v>5235</v>
      </c>
      <c r="B4764" s="322" t="s">
        <v>354</v>
      </c>
      <c r="C4764" s="322" t="s">
        <v>2018</v>
      </c>
      <c r="D4764" s="322" t="s">
        <v>5234</v>
      </c>
      <c r="E4764" s="411">
        <v>18000</v>
      </c>
      <c r="F4764" s="317" t="s">
        <v>5233</v>
      </c>
      <c r="G4764" s="322" t="s">
        <v>3952</v>
      </c>
      <c r="H4764" s="325" t="s">
        <v>4646</v>
      </c>
      <c r="I4764" s="325" t="s">
        <v>354</v>
      </c>
      <c r="J4764" s="316"/>
    </row>
    <row r="4765" spans="1:10" s="333" customFormat="1" ht="24" x14ac:dyDescent="0.25">
      <c r="A4765" s="317" t="s">
        <v>5232</v>
      </c>
      <c r="B4765" s="322" t="s">
        <v>354</v>
      </c>
      <c r="C4765" s="322" t="s">
        <v>2018</v>
      </c>
      <c r="D4765" s="322" t="s">
        <v>5231</v>
      </c>
      <c r="E4765" s="411">
        <v>24000</v>
      </c>
      <c r="F4765" s="317" t="s">
        <v>5230</v>
      </c>
      <c r="G4765" s="322" t="s">
        <v>3952</v>
      </c>
      <c r="H4765" s="325" t="s">
        <v>4646</v>
      </c>
      <c r="I4765" s="325" t="s">
        <v>354</v>
      </c>
      <c r="J4765" s="316"/>
    </row>
    <row r="4766" spans="1:10" s="333" customFormat="1" ht="24" x14ac:dyDescent="0.25">
      <c r="A4766" s="317" t="s">
        <v>5229</v>
      </c>
      <c r="B4766" s="322" t="s">
        <v>354</v>
      </c>
      <c r="C4766" s="322" t="s">
        <v>2018</v>
      </c>
      <c r="D4766" s="322" t="s">
        <v>5228</v>
      </c>
      <c r="E4766" s="411">
        <v>21800</v>
      </c>
      <c r="F4766" s="317" t="s">
        <v>5227</v>
      </c>
      <c r="G4766" s="322" t="s">
        <v>3952</v>
      </c>
      <c r="H4766" s="325" t="s">
        <v>3558</v>
      </c>
      <c r="I4766" s="325" t="s">
        <v>354</v>
      </c>
      <c r="J4766" s="316"/>
    </row>
    <row r="4767" spans="1:10" s="333" customFormat="1" ht="24" x14ac:dyDescent="0.25">
      <c r="A4767" s="317" t="s">
        <v>5226</v>
      </c>
      <c r="B4767" s="322" t="s">
        <v>354</v>
      </c>
      <c r="C4767" s="322" t="s">
        <v>2018</v>
      </c>
      <c r="D4767" s="322" t="s">
        <v>5225</v>
      </c>
      <c r="E4767" s="411">
        <v>18000</v>
      </c>
      <c r="F4767" s="317" t="s">
        <v>5224</v>
      </c>
      <c r="G4767" s="322" t="s">
        <v>3952</v>
      </c>
      <c r="H4767" s="325" t="s">
        <v>2877</v>
      </c>
      <c r="I4767" s="325" t="s">
        <v>354</v>
      </c>
      <c r="J4767" s="316"/>
    </row>
    <row r="4768" spans="1:10" s="333" customFormat="1" ht="24" x14ac:dyDescent="0.25">
      <c r="A4768" s="317" t="s">
        <v>5223</v>
      </c>
      <c r="B4768" s="322" t="s">
        <v>354</v>
      </c>
      <c r="C4768" s="322" t="s">
        <v>2018</v>
      </c>
      <c r="D4768" s="322" t="s">
        <v>5222</v>
      </c>
      <c r="E4768" s="411">
        <v>24000</v>
      </c>
      <c r="F4768" s="317" t="s">
        <v>5221</v>
      </c>
      <c r="G4768" s="322" t="s">
        <v>3952</v>
      </c>
      <c r="H4768" s="325" t="s">
        <v>4646</v>
      </c>
      <c r="I4768" s="325" t="s">
        <v>354</v>
      </c>
      <c r="J4768" s="316"/>
    </row>
    <row r="4769" spans="1:10" s="333" customFormat="1" ht="24" x14ac:dyDescent="0.25">
      <c r="A4769" s="317" t="s">
        <v>5220</v>
      </c>
      <c r="B4769" s="322" t="s">
        <v>354</v>
      </c>
      <c r="C4769" s="322" t="s">
        <v>2018</v>
      </c>
      <c r="D4769" s="322" t="s">
        <v>5219</v>
      </c>
      <c r="E4769" s="411">
        <v>18000</v>
      </c>
      <c r="F4769" s="317" t="s">
        <v>5218</v>
      </c>
      <c r="G4769" s="322" t="s">
        <v>3952</v>
      </c>
      <c r="H4769" s="325" t="s">
        <v>3543</v>
      </c>
      <c r="I4769" s="325" t="s">
        <v>354</v>
      </c>
      <c r="J4769" s="316"/>
    </row>
    <row r="4770" spans="1:10" s="333" customFormat="1" ht="24" x14ac:dyDescent="0.25">
      <c r="A4770" s="317" t="s">
        <v>5217</v>
      </c>
      <c r="B4770" s="322" t="s">
        <v>354</v>
      </c>
      <c r="C4770" s="322" t="s">
        <v>2018</v>
      </c>
      <c r="D4770" s="322" t="s">
        <v>5216</v>
      </c>
      <c r="E4770" s="411">
        <v>24000</v>
      </c>
      <c r="F4770" s="317" t="s">
        <v>5215</v>
      </c>
      <c r="G4770" s="322" t="s">
        <v>3952</v>
      </c>
      <c r="H4770" s="325" t="s">
        <v>4646</v>
      </c>
      <c r="I4770" s="325" t="s">
        <v>354</v>
      </c>
      <c r="J4770" s="316"/>
    </row>
    <row r="4771" spans="1:10" s="333" customFormat="1" ht="24" x14ac:dyDescent="0.25">
      <c r="A4771" s="317" t="s">
        <v>5214</v>
      </c>
      <c r="B4771" s="322" t="s">
        <v>354</v>
      </c>
      <c r="C4771" s="322" t="s">
        <v>2018</v>
      </c>
      <c r="D4771" s="322" t="s">
        <v>5213</v>
      </c>
      <c r="E4771" s="411">
        <v>18000</v>
      </c>
      <c r="F4771" s="317" t="s">
        <v>5212</v>
      </c>
      <c r="G4771" s="322" t="s">
        <v>3952</v>
      </c>
      <c r="H4771" s="325" t="s">
        <v>3315</v>
      </c>
      <c r="I4771" s="325" t="s">
        <v>354</v>
      </c>
      <c r="J4771" s="316"/>
    </row>
    <row r="4772" spans="1:10" s="333" customFormat="1" ht="24" x14ac:dyDescent="0.25">
      <c r="A4772" s="317" t="s">
        <v>5211</v>
      </c>
      <c r="B4772" s="322" t="s">
        <v>354</v>
      </c>
      <c r="C4772" s="322" t="s">
        <v>2018</v>
      </c>
      <c r="D4772" s="322" t="s">
        <v>5210</v>
      </c>
      <c r="E4772" s="411">
        <v>18000</v>
      </c>
      <c r="F4772" s="317" t="s">
        <v>5209</v>
      </c>
      <c r="G4772" s="322" t="s">
        <v>3952</v>
      </c>
      <c r="H4772" s="325" t="s">
        <v>4646</v>
      </c>
      <c r="I4772" s="325" t="s">
        <v>354</v>
      </c>
      <c r="J4772" s="316"/>
    </row>
    <row r="4773" spans="1:10" s="333" customFormat="1" ht="24" x14ac:dyDescent="0.25">
      <c r="A4773" s="317" t="s">
        <v>5208</v>
      </c>
      <c r="B4773" s="322" t="s">
        <v>354</v>
      </c>
      <c r="C4773" s="322" t="s">
        <v>2018</v>
      </c>
      <c r="D4773" s="322" t="s">
        <v>5207</v>
      </c>
      <c r="E4773" s="411">
        <v>24000</v>
      </c>
      <c r="F4773" s="317" t="s">
        <v>5206</v>
      </c>
      <c r="G4773" s="322" t="s">
        <v>3952</v>
      </c>
      <c r="H4773" s="325" t="s">
        <v>2712</v>
      </c>
      <c r="I4773" s="325" t="s">
        <v>354</v>
      </c>
      <c r="J4773" s="316"/>
    </row>
    <row r="4774" spans="1:10" s="333" customFormat="1" ht="24" x14ac:dyDescent="0.25">
      <c r="A4774" s="317" t="s">
        <v>5205</v>
      </c>
      <c r="B4774" s="322" t="s">
        <v>354</v>
      </c>
      <c r="C4774" s="322" t="s">
        <v>2018</v>
      </c>
      <c r="D4774" s="322" t="s">
        <v>5204</v>
      </c>
      <c r="E4774" s="411">
        <v>24000</v>
      </c>
      <c r="F4774" s="317" t="s">
        <v>5203</v>
      </c>
      <c r="G4774" s="322" t="s">
        <v>3952</v>
      </c>
      <c r="H4774" s="325" t="s">
        <v>4646</v>
      </c>
      <c r="I4774" s="325" t="s">
        <v>354</v>
      </c>
      <c r="J4774" s="316"/>
    </row>
    <row r="4775" spans="1:10" s="333" customFormat="1" ht="24" x14ac:dyDescent="0.25">
      <c r="A4775" s="317" t="s">
        <v>5202</v>
      </c>
      <c r="B4775" s="322" t="s">
        <v>354</v>
      </c>
      <c r="C4775" s="322" t="s">
        <v>2018</v>
      </c>
      <c r="D4775" s="322" t="s">
        <v>5201</v>
      </c>
      <c r="E4775" s="411">
        <v>18000</v>
      </c>
      <c r="F4775" s="317" t="s">
        <v>5200</v>
      </c>
      <c r="G4775" s="322" t="s">
        <v>3952</v>
      </c>
      <c r="H4775" s="325" t="s">
        <v>2646</v>
      </c>
      <c r="I4775" s="325" t="s">
        <v>354</v>
      </c>
      <c r="J4775" s="316"/>
    </row>
    <row r="4776" spans="1:10" s="333" customFormat="1" ht="24" x14ac:dyDescent="0.25">
      <c r="A4776" s="317" t="s">
        <v>5199</v>
      </c>
      <c r="B4776" s="322" t="s">
        <v>354</v>
      </c>
      <c r="C4776" s="322" t="s">
        <v>2018</v>
      </c>
      <c r="D4776" s="322" t="s">
        <v>5198</v>
      </c>
      <c r="E4776" s="411">
        <v>24000</v>
      </c>
      <c r="F4776" s="317" t="s">
        <v>5197</v>
      </c>
      <c r="G4776" s="322" t="s">
        <v>3952</v>
      </c>
      <c r="H4776" s="325" t="s">
        <v>4646</v>
      </c>
      <c r="I4776" s="325" t="s">
        <v>354</v>
      </c>
      <c r="J4776" s="316"/>
    </row>
    <row r="4777" spans="1:10" s="333" customFormat="1" ht="24" x14ac:dyDescent="0.25">
      <c r="A4777" s="317" t="s">
        <v>5196</v>
      </c>
      <c r="B4777" s="322" t="s">
        <v>354</v>
      </c>
      <c r="C4777" s="322" t="s">
        <v>2018</v>
      </c>
      <c r="D4777" s="322" t="s">
        <v>5195</v>
      </c>
      <c r="E4777" s="411">
        <v>24000</v>
      </c>
      <c r="F4777" s="317" t="s">
        <v>5194</v>
      </c>
      <c r="G4777" s="322" t="s">
        <v>3952</v>
      </c>
      <c r="H4777" s="325" t="s">
        <v>2712</v>
      </c>
      <c r="I4777" s="325" t="s">
        <v>354</v>
      </c>
      <c r="J4777" s="316"/>
    </row>
    <row r="4778" spans="1:10" s="333" customFormat="1" x14ac:dyDescent="0.25">
      <c r="A4778" s="317" t="s">
        <v>5193</v>
      </c>
      <c r="B4778" s="322" t="s">
        <v>354</v>
      </c>
      <c r="C4778" s="322" t="s">
        <v>2018</v>
      </c>
      <c r="D4778" s="322" t="s">
        <v>5192</v>
      </c>
      <c r="E4778" s="411">
        <v>18000</v>
      </c>
      <c r="F4778" s="317" t="s">
        <v>5191</v>
      </c>
      <c r="G4778" s="322" t="s">
        <v>3952</v>
      </c>
      <c r="H4778" s="325" t="s">
        <v>3783</v>
      </c>
      <c r="I4778" s="325" t="s">
        <v>354</v>
      </c>
      <c r="J4778" s="316"/>
    </row>
    <row r="4779" spans="1:10" s="333" customFormat="1" ht="24" x14ac:dyDescent="0.25">
      <c r="A4779" s="317" t="s">
        <v>5190</v>
      </c>
      <c r="B4779" s="322" t="s">
        <v>354</v>
      </c>
      <c r="C4779" s="322" t="s">
        <v>2018</v>
      </c>
      <c r="D4779" s="322" t="s">
        <v>5189</v>
      </c>
      <c r="E4779" s="411">
        <v>24000</v>
      </c>
      <c r="F4779" s="317" t="s">
        <v>5188</v>
      </c>
      <c r="G4779" s="322" t="s">
        <v>3952</v>
      </c>
      <c r="H4779" s="325" t="s">
        <v>4646</v>
      </c>
      <c r="I4779" s="325" t="s">
        <v>354</v>
      </c>
      <c r="J4779" s="316"/>
    </row>
    <row r="4780" spans="1:10" s="333" customFormat="1" ht="24" x14ac:dyDescent="0.25">
      <c r="A4780" s="317" t="s">
        <v>5187</v>
      </c>
      <c r="B4780" s="322" t="s">
        <v>354</v>
      </c>
      <c r="C4780" s="322" t="s">
        <v>2018</v>
      </c>
      <c r="D4780" s="322" t="s">
        <v>5186</v>
      </c>
      <c r="E4780" s="411">
        <v>18000</v>
      </c>
      <c r="F4780" s="317" t="s">
        <v>5185</v>
      </c>
      <c r="G4780" s="322" t="s">
        <v>3952</v>
      </c>
      <c r="H4780" s="325" t="s">
        <v>3359</v>
      </c>
      <c r="I4780" s="325" t="s">
        <v>354</v>
      </c>
      <c r="J4780" s="316"/>
    </row>
    <row r="4781" spans="1:10" s="333" customFormat="1" ht="24" x14ac:dyDescent="0.25">
      <c r="A4781" s="317" t="s">
        <v>5184</v>
      </c>
      <c r="B4781" s="322" t="s">
        <v>354</v>
      </c>
      <c r="C4781" s="322" t="s">
        <v>2018</v>
      </c>
      <c r="D4781" s="322" t="s">
        <v>5183</v>
      </c>
      <c r="E4781" s="411">
        <v>24000</v>
      </c>
      <c r="F4781" s="317" t="s">
        <v>5182</v>
      </c>
      <c r="G4781" s="322" t="s">
        <v>3952</v>
      </c>
      <c r="H4781" s="325" t="s">
        <v>4646</v>
      </c>
      <c r="I4781" s="325" t="s">
        <v>354</v>
      </c>
      <c r="J4781" s="316"/>
    </row>
    <row r="4782" spans="1:10" s="333" customFormat="1" x14ac:dyDescent="0.25">
      <c r="A4782" s="317" t="s">
        <v>5181</v>
      </c>
      <c r="B4782" s="322" t="s">
        <v>354</v>
      </c>
      <c r="C4782" s="322" t="s">
        <v>2018</v>
      </c>
      <c r="D4782" s="322" t="s">
        <v>5180</v>
      </c>
      <c r="E4782" s="411">
        <v>24000</v>
      </c>
      <c r="F4782" s="317" t="s">
        <v>5179</v>
      </c>
      <c r="G4782" s="322" t="s">
        <v>3952</v>
      </c>
      <c r="H4782" s="325" t="s">
        <v>3783</v>
      </c>
      <c r="I4782" s="325" t="s">
        <v>354</v>
      </c>
      <c r="J4782" s="316"/>
    </row>
    <row r="4783" spans="1:10" s="333" customFormat="1" ht="24" x14ac:dyDescent="0.25">
      <c r="A4783" s="317" t="s">
        <v>5178</v>
      </c>
      <c r="B4783" s="322" t="s">
        <v>354</v>
      </c>
      <c r="C4783" s="322" t="s">
        <v>2018</v>
      </c>
      <c r="D4783" s="322" t="s">
        <v>5177</v>
      </c>
      <c r="E4783" s="411">
        <v>24000</v>
      </c>
      <c r="F4783" s="317" t="s">
        <v>5176</v>
      </c>
      <c r="G4783" s="322" t="s">
        <v>3952</v>
      </c>
      <c r="H4783" s="325" t="s">
        <v>4646</v>
      </c>
      <c r="I4783" s="325" t="s">
        <v>354</v>
      </c>
      <c r="J4783" s="316"/>
    </row>
    <row r="4784" spans="1:10" s="333" customFormat="1" ht="24" x14ac:dyDescent="0.25">
      <c r="A4784" s="317" t="s">
        <v>5175</v>
      </c>
      <c r="B4784" s="322" t="s">
        <v>354</v>
      </c>
      <c r="C4784" s="322" t="s">
        <v>2018</v>
      </c>
      <c r="D4784" s="322" t="s">
        <v>5174</v>
      </c>
      <c r="E4784" s="411">
        <v>18000</v>
      </c>
      <c r="F4784" s="317" t="s">
        <v>5173</v>
      </c>
      <c r="G4784" s="322" t="s">
        <v>3952</v>
      </c>
      <c r="H4784" s="325" t="s">
        <v>3315</v>
      </c>
      <c r="I4784" s="325" t="s">
        <v>354</v>
      </c>
      <c r="J4784" s="316"/>
    </row>
    <row r="4785" spans="1:10" s="333" customFormat="1" ht="24" x14ac:dyDescent="0.25">
      <c r="A4785" s="317" t="s">
        <v>5172</v>
      </c>
      <c r="B4785" s="322" t="s">
        <v>354</v>
      </c>
      <c r="C4785" s="322" t="s">
        <v>2018</v>
      </c>
      <c r="D4785" s="322" t="s">
        <v>5171</v>
      </c>
      <c r="E4785" s="411">
        <v>31000</v>
      </c>
      <c r="F4785" s="317" t="s">
        <v>5170</v>
      </c>
      <c r="G4785" s="322" t="s">
        <v>3952</v>
      </c>
      <c r="H4785" s="325" t="s">
        <v>2638</v>
      </c>
      <c r="I4785" s="325" t="s">
        <v>354</v>
      </c>
      <c r="J4785" s="316"/>
    </row>
    <row r="4786" spans="1:10" s="333" customFormat="1" ht="24" x14ac:dyDescent="0.25">
      <c r="A4786" s="317" t="s">
        <v>5169</v>
      </c>
      <c r="B4786" s="322" t="s">
        <v>354</v>
      </c>
      <c r="C4786" s="322" t="s">
        <v>2018</v>
      </c>
      <c r="D4786" s="322" t="s">
        <v>5168</v>
      </c>
      <c r="E4786" s="411">
        <v>26000</v>
      </c>
      <c r="F4786" s="317" t="s">
        <v>5167</v>
      </c>
      <c r="G4786" s="322" t="s">
        <v>3952</v>
      </c>
      <c r="H4786" s="325" t="s">
        <v>4646</v>
      </c>
      <c r="I4786" s="325" t="s">
        <v>354</v>
      </c>
      <c r="J4786" s="316"/>
    </row>
    <row r="4787" spans="1:10" s="333" customFormat="1" ht="36" x14ac:dyDescent="0.25">
      <c r="A4787" s="317" t="s">
        <v>5166</v>
      </c>
      <c r="B4787" s="322" t="s">
        <v>354</v>
      </c>
      <c r="C4787" s="322" t="s">
        <v>2018</v>
      </c>
      <c r="D4787" s="322" t="s">
        <v>5165</v>
      </c>
      <c r="E4787" s="411">
        <v>24000</v>
      </c>
      <c r="F4787" s="317" t="s">
        <v>5164</v>
      </c>
      <c r="G4787" s="322" t="s">
        <v>3952</v>
      </c>
      <c r="H4787" s="325" t="s">
        <v>3543</v>
      </c>
      <c r="I4787" s="325" t="s">
        <v>354</v>
      </c>
      <c r="J4787" s="316"/>
    </row>
    <row r="4788" spans="1:10" s="333" customFormat="1" ht="36" x14ac:dyDescent="0.25">
      <c r="A4788" s="317" t="s">
        <v>5163</v>
      </c>
      <c r="B4788" s="322" t="s">
        <v>354</v>
      </c>
      <c r="C4788" s="322" t="s">
        <v>2018</v>
      </c>
      <c r="D4788" s="322" t="s">
        <v>5162</v>
      </c>
      <c r="E4788" s="411">
        <v>18000</v>
      </c>
      <c r="F4788" s="317" t="s">
        <v>5161</v>
      </c>
      <c r="G4788" s="322" t="s">
        <v>3952</v>
      </c>
      <c r="H4788" s="325" t="s">
        <v>3543</v>
      </c>
      <c r="I4788" s="325" t="s">
        <v>354</v>
      </c>
      <c r="J4788" s="316"/>
    </row>
    <row r="4789" spans="1:10" s="333" customFormat="1" ht="24" x14ac:dyDescent="0.25">
      <c r="A4789" s="317" t="s">
        <v>5160</v>
      </c>
      <c r="B4789" s="322" t="s">
        <v>354</v>
      </c>
      <c r="C4789" s="322" t="s">
        <v>2018</v>
      </c>
      <c r="D4789" s="322" t="s">
        <v>5159</v>
      </c>
      <c r="E4789" s="411">
        <v>21000</v>
      </c>
      <c r="F4789" s="317" t="s">
        <v>5158</v>
      </c>
      <c r="G4789" s="322" t="s">
        <v>3952</v>
      </c>
      <c r="H4789" s="325" t="s">
        <v>5151</v>
      </c>
      <c r="I4789" s="325" t="s">
        <v>354</v>
      </c>
      <c r="J4789" s="316"/>
    </row>
    <row r="4790" spans="1:10" s="333" customFormat="1" ht="24" x14ac:dyDescent="0.25">
      <c r="A4790" s="317" t="s">
        <v>5157</v>
      </c>
      <c r="B4790" s="322" t="s">
        <v>354</v>
      </c>
      <c r="C4790" s="322" t="s">
        <v>2018</v>
      </c>
      <c r="D4790" s="322" t="s">
        <v>5156</v>
      </c>
      <c r="E4790" s="411">
        <v>18000</v>
      </c>
      <c r="F4790" s="317" t="s">
        <v>5155</v>
      </c>
      <c r="G4790" s="322" t="s">
        <v>3952</v>
      </c>
      <c r="H4790" s="325" t="s">
        <v>3783</v>
      </c>
      <c r="I4790" s="325" t="s">
        <v>354</v>
      </c>
      <c r="J4790" s="316"/>
    </row>
    <row r="4791" spans="1:10" s="333" customFormat="1" ht="24" x14ac:dyDescent="0.25">
      <c r="A4791" s="317" t="s">
        <v>5154</v>
      </c>
      <c r="B4791" s="322" t="s">
        <v>354</v>
      </c>
      <c r="C4791" s="322" t="s">
        <v>2018</v>
      </c>
      <c r="D4791" s="322" t="s">
        <v>5153</v>
      </c>
      <c r="E4791" s="411">
        <v>28000</v>
      </c>
      <c r="F4791" s="317" t="s">
        <v>5152</v>
      </c>
      <c r="G4791" s="322" t="s">
        <v>3952</v>
      </c>
      <c r="H4791" s="325" t="s">
        <v>5151</v>
      </c>
      <c r="I4791" s="325" t="s">
        <v>354</v>
      </c>
      <c r="J4791" s="316"/>
    </row>
    <row r="4792" spans="1:10" s="333" customFormat="1" ht="24" x14ac:dyDescent="0.25">
      <c r="A4792" s="317" t="s">
        <v>5150</v>
      </c>
      <c r="B4792" s="322" t="s">
        <v>354</v>
      </c>
      <c r="C4792" s="322" t="s">
        <v>2018</v>
      </c>
      <c r="D4792" s="322" t="s">
        <v>5149</v>
      </c>
      <c r="E4792" s="411">
        <v>24000</v>
      </c>
      <c r="F4792" s="317" t="s">
        <v>5148</v>
      </c>
      <c r="G4792" s="322" t="s">
        <v>3952</v>
      </c>
      <c r="H4792" s="325" t="s">
        <v>3558</v>
      </c>
      <c r="I4792" s="325" t="s">
        <v>354</v>
      </c>
      <c r="J4792" s="316"/>
    </row>
    <row r="4793" spans="1:10" s="333" customFormat="1" ht="24" x14ac:dyDescent="0.25">
      <c r="A4793" s="317" t="s">
        <v>5147</v>
      </c>
      <c r="B4793" s="322" t="s">
        <v>354</v>
      </c>
      <c r="C4793" s="322" t="s">
        <v>2018</v>
      </c>
      <c r="D4793" s="322" t="s">
        <v>5146</v>
      </c>
      <c r="E4793" s="411">
        <v>18000</v>
      </c>
      <c r="F4793" s="317" t="s">
        <v>5145</v>
      </c>
      <c r="G4793" s="322" t="s">
        <v>3952</v>
      </c>
      <c r="H4793" s="325" t="s">
        <v>4646</v>
      </c>
      <c r="I4793" s="325" t="s">
        <v>354</v>
      </c>
      <c r="J4793" s="316"/>
    </row>
    <row r="4794" spans="1:10" s="333" customFormat="1" ht="24" x14ac:dyDescent="0.25">
      <c r="A4794" s="317" t="s">
        <v>5144</v>
      </c>
      <c r="B4794" s="322" t="s">
        <v>354</v>
      </c>
      <c r="C4794" s="322" t="s">
        <v>2018</v>
      </c>
      <c r="D4794" s="322" t="s">
        <v>5143</v>
      </c>
      <c r="E4794" s="411">
        <v>18000</v>
      </c>
      <c r="F4794" s="317" t="s">
        <v>5142</v>
      </c>
      <c r="G4794" s="322" t="s">
        <v>3952</v>
      </c>
      <c r="H4794" s="325" t="s">
        <v>3783</v>
      </c>
      <c r="I4794" s="325" t="s">
        <v>354</v>
      </c>
      <c r="J4794" s="316"/>
    </row>
    <row r="4795" spans="1:10" s="333" customFormat="1" ht="36" x14ac:dyDescent="0.25">
      <c r="A4795" s="317" t="s">
        <v>5141</v>
      </c>
      <c r="B4795" s="322" t="s">
        <v>354</v>
      </c>
      <c r="C4795" s="322" t="s">
        <v>2018</v>
      </c>
      <c r="D4795" s="322" t="s">
        <v>5140</v>
      </c>
      <c r="E4795" s="411">
        <v>24000</v>
      </c>
      <c r="F4795" s="317" t="s">
        <v>5139</v>
      </c>
      <c r="G4795" s="322" t="s">
        <v>3952</v>
      </c>
      <c r="H4795" s="325" t="s">
        <v>3547</v>
      </c>
      <c r="I4795" s="325" t="s">
        <v>354</v>
      </c>
      <c r="J4795" s="316"/>
    </row>
    <row r="4796" spans="1:10" s="333" customFormat="1" ht="36" x14ac:dyDescent="0.25">
      <c r="A4796" s="317" t="s">
        <v>5138</v>
      </c>
      <c r="B4796" s="322" t="s">
        <v>354</v>
      </c>
      <c r="C4796" s="322" t="s">
        <v>2018</v>
      </c>
      <c r="D4796" s="322" t="s">
        <v>5137</v>
      </c>
      <c r="E4796" s="411">
        <v>24000</v>
      </c>
      <c r="F4796" s="317" t="s">
        <v>5136</v>
      </c>
      <c r="G4796" s="322" t="s">
        <v>3952</v>
      </c>
      <c r="H4796" s="325" t="s">
        <v>3543</v>
      </c>
      <c r="I4796" s="325" t="s">
        <v>354</v>
      </c>
      <c r="J4796" s="316"/>
    </row>
    <row r="4797" spans="1:10" s="333" customFormat="1" ht="36" x14ac:dyDescent="0.25">
      <c r="A4797" s="317" t="s">
        <v>5135</v>
      </c>
      <c r="B4797" s="322" t="s">
        <v>354</v>
      </c>
      <c r="C4797" s="322" t="s">
        <v>2018</v>
      </c>
      <c r="D4797" s="322" t="s">
        <v>5134</v>
      </c>
      <c r="E4797" s="411">
        <v>24000</v>
      </c>
      <c r="F4797" s="317" t="s">
        <v>5133</v>
      </c>
      <c r="G4797" s="322" t="s">
        <v>3952</v>
      </c>
      <c r="H4797" s="325" t="s">
        <v>3543</v>
      </c>
      <c r="I4797" s="325" t="s">
        <v>354</v>
      </c>
      <c r="J4797" s="316"/>
    </row>
    <row r="4798" spans="1:10" s="333" customFormat="1" ht="24" x14ac:dyDescent="0.25">
      <c r="A4798" s="317" t="s">
        <v>5132</v>
      </c>
      <c r="B4798" s="322" t="s">
        <v>354</v>
      </c>
      <c r="C4798" s="322" t="s">
        <v>2018</v>
      </c>
      <c r="D4798" s="322" t="s">
        <v>5131</v>
      </c>
      <c r="E4798" s="411">
        <v>18000</v>
      </c>
      <c r="F4798" s="317" t="s">
        <v>5130</v>
      </c>
      <c r="G4798" s="322" t="s">
        <v>3952</v>
      </c>
      <c r="H4798" s="325" t="s">
        <v>3783</v>
      </c>
      <c r="I4798" s="325" t="s">
        <v>354</v>
      </c>
      <c r="J4798" s="316"/>
    </row>
    <row r="4799" spans="1:10" s="333" customFormat="1" ht="24" x14ac:dyDescent="0.25">
      <c r="A4799" s="317" t="s">
        <v>5129</v>
      </c>
      <c r="B4799" s="322" t="s">
        <v>354</v>
      </c>
      <c r="C4799" s="322" t="s">
        <v>2018</v>
      </c>
      <c r="D4799" s="322" t="s">
        <v>5128</v>
      </c>
      <c r="E4799" s="411">
        <v>18000</v>
      </c>
      <c r="F4799" s="317" t="s">
        <v>5127</v>
      </c>
      <c r="G4799" s="322" t="s">
        <v>3952</v>
      </c>
      <c r="H4799" s="325" t="s">
        <v>4646</v>
      </c>
      <c r="I4799" s="325" t="s">
        <v>354</v>
      </c>
      <c r="J4799" s="316"/>
    </row>
    <row r="4800" spans="1:10" s="333" customFormat="1" ht="36" x14ac:dyDescent="0.25">
      <c r="A4800" s="317" t="s">
        <v>5126</v>
      </c>
      <c r="B4800" s="322" t="s">
        <v>354</v>
      </c>
      <c r="C4800" s="322" t="s">
        <v>2018</v>
      </c>
      <c r="D4800" s="322" t="s">
        <v>5125</v>
      </c>
      <c r="E4800" s="411">
        <v>24000</v>
      </c>
      <c r="F4800" s="317" t="s">
        <v>5124</v>
      </c>
      <c r="G4800" s="322" t="s">
        <v>3952</v>
      </c>
      <c r="H4800" s="325" t="s">
        <v>3543</v>
      </c>
      <c r="I4800" s="325" t="s">
        <v>354</v>
      </c>
      <c r="J4800" s="316"/>
    </row>
    <row r="4801" spans="1:10" s="333" customFormat="1" ht="36" x14ac:dyDescent="0.25">
      <c r="A4801" s="317" t="s">
        <v>5123</v>
      </c>
      <c r="B4801" s="322" t="s">
        <v>354</v>
      </c>
      <c r="C4801" s="322" t="s">
        <v>2018</v>
      </c>
      <c r="D4801" s="322" t="s">
        <v>5122</v>
      </c>
      <c r="E4801" s="411">
        <v>24000</v>
      </c>
      <c r="F4801" s="317" t="s">
        <v>5121</v>
      </c>
      <c r="G4801" s="322" t="s">
        <v>3952</v>
      </c>
      <c r="H4801" s="325" t="s">
        <v>3543</v>
      </c>
      <c r="I4801" s="325" t="s">
        <v>354</v>
      </c>
      <c r="J4801" s="316"/>
    </row>
    <row r="4802" spans="1:10" s="333" customFormat="1" ht="24" x14ac:dyDescent="0.25">
      <c r="A4802" s="317" t="s">
        <v>5120</v>
      </c>
      <c r="B4802" s="322" t="s">
        <v>354</v>
      </c>
      <c r="C4802" s="322" t="s">
        <v>2018</v>
      </c>
      <c r="D4802" s="322" t="s">
        <v>5119</v>
      </c>
      <c r="E4802" s="411">
        <v>25500</v>
      </c>
      <c r="F4802" s="317" t="s">
        <v>5118</v>
      </c>
      <c r="G4802" s="322" t="s">
        <v>3952</v>
      </c>
      <c r="H4802" s="325" t="s">
        <v>3558</v>
      </c>
      <c r="I4802" s="325" t="s">
        <v>354</v>
      </c>
      <c r="J4802" s="316"/>
    </row>
    <row r="4803" spans="1:10" s="333" customFormat="1" ht="24" x14ac:dyDescent="0.25">
      <c r="A4803" s="317" t="s">
        <v>4706</v>
      </c>
      <c r="B4803" s="322" t="s">
        <v>354</v>
      </c>
      <c r="C4803" s="322" t="s">
        <v>2018</v>
      </c>
      <c r="D4803" s="322" t="s">
        <v>5117</v>
      </c>
      <c r="E4803" s="411">
        <v>35500</v>
      </c>
      <c r="F4803" s="317" t="s">
        <v>5116</v>
      </c>
      <c r="G4803" s="322" t="s">
        <v>3952</v>
      </c>
      <c r="H4803" s="325" t="s">
        <v>4725</v>
      </c>
      <c r="I4803" s="325" t="s">
        <v>354</v>
      </c>
      <c r="J4803" s="316"/>
    </row>
    <row r="4804" spans="1:10" s="333" customFormat="1" ht="24" x14ac:dyDescent="0.25">
      <c r="A4804" s="317" t="s">
        <v>5115</v>
      </c>
      <c r="B4804" s="322" t="s">
        <v>354</v>
      </c>
      <c r="C4804" s="322" t="s">
        <v>2018</v>
      </c>
      <c r="D4804" s="322" t="s">
        <v>5114</v>
      </c>
      <c r="E4804" s="411">
        <v>18000</v>
      </c>
      <c r="F4804" s="317" t="s">
        <v>5113</v>
      </c>
      <c r="G4804" s="322" t="s">
        <v>3952</v>
      </c>
      <c r="H4804" s="325" t="s">
        <v>4646</v>
      </c>
      <c r="I4804" s="325" t="s">
        <v>354</v>
      </c>
      <c r="J4804" s="316"/>
    </row>
    <row r="4805" spans="1:10" s="333" customFormat="1" ht="36" x14ac:dyDescent="0.25">
      <c r="A4805" s="317" t="s">
        <v>5112</v>
      </c>
      <c r="B4805" s="322" t="s">
        <v>354</v>
      </c>
      <c r="C4805" s="322" t="s">
        <v>2018</v>
      </c>
      <c r="D4805" s="322" t="s">
        <v>5111</v>
      </c>
      <c r="E4805" s="411">
        <v>24000</v>
      </c>
      <c r="F4805" s="317" t="s">
        <v>5110</v>
      </c>
      <c r="G4805" s="322" t="s">
        <v>3952</v>
      </c>
      <c r="H4805" s="325" t="s">
        <v>3543</v>
      </c>
      <c r="I4805" s="325" t="s">
        <v>354</v>
      </c>
      <c r="J4805" s="316"/>
    </row>
    <row r="4806" spans="1:10" s="333" customFormat="1" ht="24" x14ac:dyDescent="0.25">
      <c r="A4806" s="317" t="s">
        <v>5109</v>
      </c>
      <c r="B4806" s="322" t="s">
        <v>354</v>
      </c>
      <c r="C4806" s="322" t="s">
        <v>2018</v>
      </c>
      <c r="D4806" s="322" t="s">
        <v>5108</v>
      </c>
      <c r="E4806" s="411">
        <v>24000</v>
      </c>
      <c r="F4806" s="317" t="s">
        <v>5107</v>
      </c>
      <c r="G4806" s="322" t="s">
        <v>3952</v>
      </c>
      <c r="H4806" s="325" t="s">
        <v>2712</v>
      </c>
      <c r="I4806" s="325" t="s">
        <v>354</v>
      </c>
      <c r="J4806" s="316"/>
    </row>
    <row r="4807" spans="1:10" s="333" customFormat="1" ht="24" x14ac:dyDescent="0.25">
      <c r="A4807" s="317" t="s">
        <v>5106</v>
      </c>
      <c r="B4807" s="322" t="s">
        <v>354</v>
      </c>
      <c r="C4807" s="322" t="s">
        <v>2018</v>
      </c>
      <c r="D4807" s="322" t="s">
        <v>5105</v>
      </c>
      <c r="E4807" s="411">
        <v>36000</v>
      </c>
      <c r="F4807" s="317" t="s">
        <v>5104</v>
      </c>
      <c r="G4807" s="322" t="s">
        <v>3952</v>
      </c>
      <c r="H4807" s="325" t="s">
        <v>3551</v>
      </c>
      <c r="I4807" s="325" t="s">
        <v>354</v>
      </c>
      <c r="J4807" s="316"/>
    </row>
    <row r="4808" spans="1:10" s="333" customFormat="1" ht="24" x14ac:dyDescent="0.25">
      <c r="A4808" s="317" t="s">
        <v>5103</v>
      </c>
      <c r="B4808" s="322" t="s">
        <v>354</v>
      </c>
      <c r="C4808" s="322" t="s">
        <v>2018</v>
      </c>
      <c r="D4808" s="322" t="s">
        <v>5102</v>
      </c>
      <c r="E4808" s="411">
        <v>18000</v>
      </c>
      <c r="F4808" s="317" t="s">
        <v>5101</v>
      </c>
      <c r="G4808" s="322" t="s">
        <v>3952</v>
      </c>
      <c r="H4808" s="325" t="s">
        <v>2989</v>
      </c>
      <c r="I4808" s="325" t="s">
        <v>354</v>
      </c>
      <c r="J4808" s="316"/>
    </row>
    <row r="4809" spans="1:10" s="333" customFormat="1" ht="24" x14ac:dyDescent="0.25">
      <c r="A4809" s="317" t="s">
        <v>5100</v>
      </c>
      <c r="B4809" s="322" t="s">
        <v>354</v>
      </c>
      <c r="C4809" s="322" t="s">
        <v>2018</v>
      </c>
      <c r="D4809" s="322" t="s">
        <v>5099</v>
      </c>
      <c r="E4809" s="411">
        <v>24000</v>
      </c>
      <c r="F4809" s="317" t="s">
        <v>5098</v>
      </c>
      <c r="G4809" s="322" t="s">
        <v>3952</v>
      </c>
      <c r="H4809" s="325" t="s">
        <v>2712</v>
      </c>
      <c r="I4809" s="325" t="s">
        <v>354</v>
      </c>
      <c r="J4809" s="316"/>
    </row>
    <row r="4810" spans="1:10" s="333" customFormat="1" ht="24" x14ac:dyDescent="0.25">
      <c r="A4810" s="317" t="s">
        <v>5097</v>
      </c>
      <c r="B4810" s="322" t="s">
        <v>354</v>
      </c>
      <c r="C4810" s="322" t="s">
        <v>2018</v>
      </c>
      <c r="D4810" s="322" t="s">
        <v>5096</v>
      </c>
      <c r="E4810" s="411">
        <v>26000</v>
      </c>
      <c r="F4810" s="317" t="s">
        <v>5095</v>
      </c>
      <c r="G4810" s="322" t="s">
        <v>3952</v>
      </c>
      <c r="H4810" s="325" t="s">
        <v>4640</v>
      </c>
      <c r="I4810" s="325" t="s">
        <v>354</v>
      </c>
      <c r="J4810" s="316"/>
    </row>
    <row r="4811" spans="1:10" s="333" customFormat="1" ht="24" x14ac:dyDescent="0.25">
      <c r="A4811" s="317" t="s">
        <v>5094</v>
      </c>
      <c r="B4811" s="322" t="s">
        <v>354</v>
      </c>
      <c r="C4811" s="322" t="s">
        <v>2018</v>
      </c>
      <c r="D4811" s="322" t="s">
        <v>5093</v>
      </c>
      <c r="E4811" s="411">
        <v>18000</v>
      </c>
      <c r="F4811" s="317" t="s">
        <v>5092</v>
      </c>
      <c r="G4811" s="322" t="s">
        <v>3952</v>
      </c>
      <c r="H4811" s="325" t="s">
        <v>3315</v>
      </c>
      <c r="I4811" s="325" t="s">
        <v>354</v>
      </c>
      <c r="J4811" s="316"/>
    </row>
    <row r="4812" spans="1:10" s="333" customFormat="1" ht="36" x14ac:dyDescent="0.25">
      <c r="A4812" s="317" t="s">
        <v>5091</v>
      </c>
      <c r="B4812" s="322" t="s">
        <v>354</v>
      </c>
      <c r="C4812" s="322" t="s">
        <v>2018</v>
      </c>
      <c r="D4812" s="322" t="s">
        <v>5090</v>
      </c>
      <c r="E4812" s="411">
        <v>18000</v>
      </c>
      <c r="F4812" s="317" t="s">
        <v>5089</v>
      </c>
      <c r="G4812" s="322" t="s">
        <v>3952</v>
      </c>
      <c r="H4812" s="325" t="s">
        <v>2877</v>
      </c>
      <c r="I4812" s="325" t="s">
        <v>354</v>
      </c>
      <c r="J4812" s="316"/>
    </row>
    <row r="4813" spans="1:10" s="333" customFormat="1" ht="24" x14ac:dyDescent="0.25">
      <c r="A4813" s="317" t="s">
        <v>5088</v>
      </c>
      <c r="B4813" s="322" t="s">
        <v>354</v>
      </c>
      <c r="C4813" s="322" t="s">
        <v>2018</v>
      </c>
      <c r="D4813" s="322" t="s">
        <v>5087</v>
      </c>
      <c r="E4813" s="411">
        <v>24000</v>
      </c>
      <c r="F4813" s="317" t="s">
        <v>5086</v>
      </c>
      <c r="G4813" s="322" t="s">
        <v>3952</v>
      </c>
      <c r="H4813" s="325" t="s">
        <v>2712</v>
      </c>
      <c r="I4813" s="325" t="s">
        <v>354</v>
      </c>
      <c r="J4813" s="316"/>
    </row>
    <row r="4814" spans="1:10" s="333" customFormat="1" ht="24" x14ac:dyDescent="0.25">
      <c r="A4814" s="317" t="s">
        <v>5085</v>
      </c>
      <c r="B4814" s="322" t="s">
        <v>354</v>
      </c>
      <c r="C4814" s="322" t="s">
        <v>2018</v>
      </c>
      <c r="D4814" s="322" t="s">
        <v>5084</v>
      </c>
      <c r="E4814" s="411">
        <v>24000</v>
      </c>
      <c r="F4814" s="317" t="s">
        <v>5083</v>
      </c>
      <c r="G4814" s="322" t="s">
        <v>3952</v>
      </c>
      <c r="H4814" s="325" t="s">
        <v>4646</v>
      </c>
      <c r="I4814" s="325" t="s">
        <v>354</v>
      </c>
      <c r="J4814" s="316"/>
    </row>
    <row r="4815" spans="1:10" s="333" customFormat="1" ht="36" x14ac:dyDescent="0.25">
      <c r="A4815" s="317" t="s">
        <v>5082</v>
      </c>
      <c r="B4815" s="322" t="s">
        <v>1543</v>
      </c>
      <c r="C4815" s="322" t="s">
        <v>1556</v>
      </c>
      <c r="D4815" s="322" t="s">
        <v>1569</v>
      </c>
      <c r="E4815" s="411">
        <v>42000</v>
      </c>
      <c r="F4815" s="317" t="s">
        <v>1558</v>
      </c>
      <c r="G4815" s="322" t="s">
        <v>3952</v>
      </c>
      <c r="H4815" s="325" t="s">
        <v>3558</v>
      </c>
      <c r="I4815" s="325" t="s">
        <v>354</v>
      </c>
      <c r="J4815" s="316"/>
    </row>
    <row r="4816" spans="1:10" s="333" customFormat="1" ht="24" x14ac:dyDescent="0.25">
      <c r="A4816" s="317" t="s">
        <v>5081</v>
      </c>
      <c r="B4816" s="322" t="s">
        <v>354</v>
      </c>
      <c r="C4816" s="322" t="s">
        <v>2018</v>
      </c>
      <c r="D4816" s="322" t="s">
        <v>5080</v>
      </c>
      <c r="E4816" s="411">
        <v>24000</v>
      </c>
      <c r="F4816" s="317" t="s">
        <v>5079</v>
      </c>
      <c r="G4816" s="322" t="s">
        <v>3952</v>
      </c>
      <c r="H4816" s="325" t="s">
        <v>4646</v>
      </c>
      <c r="I4816" s="325" t="s">
        <v>354</v>
      </c>
      <c r="J4816" s="316"/>
    </row>
    <row r="4817" spans="1:10" s="333" customFormat="1" ht="24" x14ac:dyDescent="0.25">
      <c r="A4817" s="317" t="s">
        <v>5078</v>
      </c>
      <c r="B4817" s="322" t="s">
        <v>354</v>
      </c>
      <c r="C4817" s="322" t="s">
        <v>2018</v>
      </c>
      <c r="D4817" s="322" t="s">
        <v>5077</v>
      </c>
      <c r="E4817" s="411">
        <v>18000</v>
      </c>
      <c r="F4817" s="317" t="s">
        <v>5076</v>
      </c>
      <c r="G4817" s="322" t="s">
        <v>3952</v>
      </c>
      <c r="H4817" s="325" t="s">
        <v>3539</v>
      </c>
      <c r="I4817" s="325" t="s">
        <v>354</v>
      </c>
      <c r="J4817" s="316"/>
    </row>
    <row r="4818" spans="1:10" s="333" customFormat="1" ht="24" x14ac:dyDescent="0.25">
      <c r="A4818" s="317" t="s">
        <v>5075</v>
      </c>
      <c r="B4818" s="322" t="s">
        <v>354</v>
      </c>
      <c r="C4818" s="322" t="s">
        <v>2018</v>
      </c>
      <c r="D4818" s="322" t="s">
        <v>5074</v>
      </c>
      <c r="E4818" s="411">
        <v>24000</v>
      </c>
      <c r="F4818" s="317" t="s">
        <v>5073</v>
      </c>
      <c r="G4818" s="322" t="s">
        <v>3952</v>
      </c>
      <c r="H4818" s="325" t="s">
        <v>4646</v>
      </c>
      <c r="I4818" s="325" t="s">
        <v>354</v>
      </c>
      <c r="J4818" s="316"/>
    </row>
    <row r="4819" spans="1:10" s="333" customFormat="1" ht="24" x14ac:dyDescent="0.25">
      <c r="A4819" s="317" t="s">
        <v>5072</v>
      </c>
      <c r="B4819" s="322" t="s">
        <v>354</v>
      </c>
      <c r="C4819" s="322" t="s">
        <v>2018</v>
      </c>
      <c r="D4819" s="322" t="s">
        <v>5071</v>
      </c>
      <c r="E4819" s="411">
        <v>24000</v>
      </c>
      <c r="F4819" s="317" t="s">
        <v>5070</v>
      </c>
      <c r="G4819" s="322" t="s">
        <v>3952</v>
      </c>
      <c r="H4819" s="325" t="s">
        <v>3315</v>
      </c>
      <c r="I4819" s="325" t="s">
        <v>354</v>
      </c>
      <c r="J4819" s="316"/>
    </row>
    <row r="4820" spans="1:10" s="333" customFormat="1" ht="24" x14ac:dyDescent="0.25">
      <c r="A4820" s="317" t="s">
        <v>5069</v>
      </c>
      <c r="B4820" s="322" t="s">
        <v>354</v>
      </c>
      <c r="C4820" s="322" t="s">
        <v>2018</v>
      </c>
      <c r="D4820" s="322" t="s">
        <v>5068</v>
      </c>
      <c r="E4820" s="411">
        <v>24000</v>
      </c>
      <c r="F4820" s="317" t="s">
        <v>5067</v>
      </c>
      <c r="G4820" s="322" t="s">
        <v>3952</v>
      </c>
      <c r="H4820" s="325" t="s">
        <v>3539</v>
      </c>
      <c r="I4820" s="325" t="s">
        <v>354</v>
      </c>
      <c r="J4820" s="316"/>
    </row>
    <row r="4821" spans="1:10" s="333" customFormat="1" ht="36" x14ac:dyDescent="0.25">
      <c r="A4821" s="317" t="s">
        <v>5066</v>
      </c>
      <c r="B4821" s="322" t="s">
        <v>354</v>
      </c>
      <c r="C4821" s="322" t="s">
        <v>2018</v>
      </c>
      <c r="D4821" s="322" t="s">
        <v>5065</v>
      </c>
      <c r="E4821" s="411">
        <v>18000</v>
      </c>
      <c r="F4821" s="317" t="s">
        <v>5064</v>
      </c>
      <c r="G4821" s="322" t="s">
        <v>3952</v>
      </c>
      <c r="H4821" s="325" t="s">
        <v>2712</v>
      </c>
      <c r="I4821" s="325" t="s">
        <v>354</v>
      </c>
      <c r="J4821" s="316"/>
    </row>
    <row r="4822" spans="1:10" s="333" customFormat="1" ht="24" x14ac:dyDescent="0.25">
      <c r="A4822" s="317" t="s">
        <v>5063</v>
      </c>
      <c r="B4822" s="322" t="s">
        <v>354</v>
      </c>
      <c r="C4822" s="322" t="s">
        <v>2018</v>
      </c>
      <c r="D4822" s="322" t="s">
        <v>5062</v>
      </c>
      <c r="E4822" s="411">
        <v>18000</v>
      </c>
      <c r="F4822" s="317" t="s">
        <v>5061</v>
      </c>
      <c r="G4822" s="322" t="s">
        <v>3952</v>
      </c>
      <c r="H4822" s="325" t="s">
        <v>3315</v>
      </c>
      <c r="I4822" s="325" t="s">
        <v>354</v>
      </c>
      <c r="J4822" s="316"/>
    </row>
    <row r="4823" spans="1:10" s="333" customFormat="1" ht="24" x14ac:dyDescent="0.25">
      <c r="A4823" s="317" t="s">
        <v>5060</v>
      </c>
      <c r="B4823" s="322" t="s">
        <v>354</v>
      </c>
      <c r="C4823" s="322" t="s">
        <v>2018</v>
      </c>
      <c r="D4823" s="322" t="s">
        <v>5059</v>
      </c>
      <c r="E4823" s="411">
        <v>18000</v>
      </c>
      <c r="F4823" s="317" t="s">
        <v>5058</v>
      </c>
      <c r="G4823" s="322" t="s">
        <v>3952</v>
      </c>
      <c r="H4823" s="325" t="s">
        <v>3315</v>
      </c>
      <c r="I4823" s="325" t="s">
        <v>354</v>
      </c>
      <c r="J4823" s="316"/>
    </row>
    <row r="4824" spans="1:10" s="333" customFormat="1" ht="24" x14ac:dyDescent="0.25">
      <c r="A4824" s="317" t="s">
        <v>5057</v>
      </c>
      <c r="B4824" s="322" t="s">
        <v>354</v>
      </c>
      <c r="C4824" s="322" t="s">
        <v>2018</v>
      </c>
      <c r="D4824" s="322" t="s">
        <v>5056</v>
      </c>
      <c r="E4824" s="411">
        <v>24000</v>
      </c>
      <c r="F4824" s="317" t="s">
        <v>5055</v>
      </c>
      <c r="G4824" s="322" t="s">
        <v>3952</v>
      </c>
      <c r="H4824" s="325" t="s">
        <v>4646</v>
      </c>
      <c r="I4824" s="325" t="s">
        <v>354</v>
      </c>
      <c r="J4824" s="316"/>
    </row>
    <row r="4825" spans="1:10" s="333" customFormat="1" ht="36" x14ac:dyDescent="0.25">
      <c r="A4825" s="317" t="s">
        <v>5054</v>
      </c>
      <c r="B4825" s="322" t="s">
        <v>354</v>
      </c>
      <c r="C4825" s="322" t="s">
        <v>2018</v>
      </c>
      <c r="D4825" s="322" t="s">
        <v>5053</v>
      </c>
      <c r="E4825" s="411">
        <v>24000</v>
      </c>
      <c r="F4825" s="317" t="s">
        <v>5052</v>
      </c>
      <c r="G4825" s="322" t="s">
        <v>3952</v>
      </c>
      <c r="H4825" s="325" t="s">
        <v>3783</v>
      </c>
      <c r="I4825" s="325" t="s">
        <v>354</v>
      </c>
      <c r="J4825" s="316"/>
    </row>
    <row r="4826" spans="1:10" s="333" customFormat="1" ht="24" x14ac:dyDescent="0.25">
      <c r="A4826" s="317" t="s">
        <v>5051</v>
      </c>
      <c r="B4826" s="322" t="s">
        <v>354</v>
      </c>
      <c r="C4826" s="322" t="s">
        <v>2018</v>
      </c>
      <c r="D4826" s="322" t="s">
        <v>5050</v>
      </c>
      <c r="E4826" s="411">
        <v>31000</v>
      </c>
      <c r="F4826" s="317" t="s">
        <v>5049</v>
      </c>
      <c r="G4826" s="322" t="s">
        <v>3952</v>
      </c>
      <c r="H4826" s="325" t="s">
        <v>5048</v>
      </c>
      <c r="I4826" s="325" t="s">
        <v>354</v>
      </c>
      <c r="J4826" s="316"/>
    </row>
    <row r="4827" spans="1:10" s="333" customFormat="1" ht="24" x14ac:dyDescent="0.25">
      <c r="A4827" s="317" t="s">
        <v>5047</v>
      </c>
      <c r="B4827" s="322" t="s">
        <v>354</v>
      </c>
      <c r="C4827" s="322" t="s">
        <v>2018</v>
      </c>
      <c r="D4827" s="322" t="s">
        <v>5046</v>
      </c>
      <c r="E4827" s="411">
        <v>18000</v>
      </c>
      <c r="F4827" s="317" t="s">
        <v>5045</v>
      </c>
      <c r="G4827" s="322" t="s">
        <v>3952</v>
      </c>
      <c r="H4827" s="325" t="s">
        <v>3315</v>
      </c>
      <c r="I4827" s="325" t="s">
        <v>354</v>
      </c>
      <c r="J4827" s="316"/>
    </row>
    <row r="4828" spans="1:10" s="333" customFormat="1" ht="24" x14ac:dyDescent="0.25">
      <c r="A4828" s="317" t="s">
        <v>5044</v>
      </c>
      <c r="B4828" s="322" t="s">
        <v>354</v>
      </c>
      <c r="C4828" s="322" t="s">
        <v>2018</v>
      </c>
      <c r="D4828" s="322" t="s">
        <v>5043</v>
      </c>
      <c r="E4828" s="411">
        <v>18000</v>
      </c>
      <c r="F4828" s="317" t="s">
        <v>5042</v>
      </c>
      <c r="G4828" s="322" t="s">
        <v>3952</v>
      </c>
      <c r="H4828" s="325" t="s">
        <v>3783</v>
      </c>
      <c r="I4828" s="325" t="s">
        <v>354</v>
      </c>
      <c r="J4828" s="316"/>
    </row>
    <row r="4829" spans="1:10" s="333" customFormat="1" x14ac:dyDescent="0.25">
      <c r="A4829" s="317" t="s">
        <v>5041</v>
      </c>
      <c r="B4829" s="322" t="s">
        <v>354</v>
      </c>
      <c r="C4829" s="322" t="s">
        <v>2018</v>
      </c>
      <c r="D4829" s="322" t="s">
        <v>5040</v>
      </c>
      <c r="E4829" s="411">
        <v>24000</v>
      </c>
      <c r="F4829" s="317" t="s">
        <v>5039</v>
      </c>
      <c r="G4829" s="322" t="s">
        <v>3952</v>
      </c>
      <c r="H4829" s="325" t="s">
        <v>3783</v>
      </c>
      <c r="I4829" s="325" t="s">
        <v>354</v>
      </c>
      <c r="J4829" s="316"/>
    </row>
    <row r="4830" spans="1:10" s="333" customFormat="1" ht="36" x14ac:dyDescent="0.25">
      <c r="A4830" s="317" t="s">
        <v>5038</v>
      </c>
      <c r="B4830" s="322" t="s">
        <v>354</v>
      </c>
      <c r="C4830" s="322" t="s">
        <v>2018</v>
      </c>
      <c r="D4830" s="322" t="s">
        <v>5037</v>
      </c>
      <c r="E4830" s="411">
        <v>24000</v>
      </c>
      <c r="F4830" s="317" t="s">
        <v>5036</v>
      </c>
      <c r="G4830" s="322" t="s">
        <v>3952</v>
      </c>
      <c r="H4830" s="325" t="s">
        <v>4646</v>
      </c>
      <c r="I4830" s="325" t="s">
        <v>354</v>
      </c>
      <c r="J4830" s="316"/>
    </row>
    <row r="4831" spans="1:10" s="333" customFormat="1" ht="24" x14ac:dyDescent="0.25">
      <c r="A4831" s="317" t="s">
        <v>5035</v>
      </c>
      <c r="B4831" s="322" t="s">
        <v>354</v>
      </c>
      <c r="C4831" s="322" t="s">
        <v>2018</v>
      </c>
      <c r="D4831" s="322" t="s">
        <v>5034</v>
      </c>
      <c r="E4831" s="411">
        <v>18000</v>
      </c>
      <c r="F4831" s="317" t="s">
        <v>5033</v>
      </c>
      <c r="G4831" s="322" t="s">
        <v>3952</v>
      </c>
      <c r="H4831" s="325" t="s">
        <v>3783</v>
      </c>
      <c r="I4831" s="325" t="s">
        <v>354</v>
      </c>
      <c r="J4831" s="316"/>
    </row>
    <row r="4832" spans="1:10" s="333" customFormat="1" ht="24" x14ac:dyDescent="0.25">
      <c r="A4832" s="317" t="s">
        <v>5032</v>
      </c>
      <c r="B4832" s="322" t="s">
        <v>354</v>
      </c>
      <c r="C4832" s="322" t="s">
        <v>2018</v>
      </c>
      <c r="D4832" s="322" t="s">
        <v>5031</v>
      </c>
      <c r="E4832" s="411">
        <v>24000</v>
      </c>
      <c r="F4832" s="317" t="s">
        <v>5030</v>
      </c>
      <c r="G4832" s="322" t="s">
        <v>3952</v>
      </c>
      <c r="H4832" s="325" t="s">
        <v>3535</v>
      </c>
      <c r="I4832" s="325" t="s">
        <v>354</v>
      </c>
      <c r="J4832" s="316"/>
    </row>
    <row r="4833" spans="1:10" s="333" customFormat="1" ht="36" x14ac:dyDescent="0.25">
      <c r="A4833" s="317" t="s">
        <v>5029</v>
      </c>
      <c r="B4833" s="322" t="s">
        <v>354</v>
      </c>
      <c r="C4833" s="322" t="s">
        <v>2018</v>
      </c>
      <c r="D4833" s="322" t="s">
        <v>5028</v>
      </c>
      <c r="E4833" s="411">
        <v>24000</v>
      </c>
      <c r="F4833" s="317" t="s">
        <v>5027</v>
      </c>
      <c r="G4833" s="322" t="s">
        <v>3952</v>
      </c>
      <c r="H4833" s="325" t="s">
        <v>3783</v>
      </c>
      <c r="I4833" s="325" t="s">
        <v>354</v>
      </c>
      <c r="J4833" s="316"/>
    </row>
    <row r="4834" spans="1:10" s="333" customFormat="1" ht="24" x14ac:dyDescent="0.25">
      <c r="A4834" s="317" t="s">
        <v>5026</v>
      </c>
      <c r="B4834" s="322" t="s">
        <v>354</v>
      </c>
      <c r="C4834" s="322" t="s">
        <v>2018</v>
      </c>
      <c r="D4834" s="322" t="s">
        <v>5025</v>
      </c>
      <c r="E4834" s="411">
        <v>18000</v>
      </c>
      <c r="F4834" s="317" t="s">
        <v>5024</v>
      </c>
      <c r="G4834" s="322" t="s">
        <v>3952</v>
      </c>
      <c r="H4834" s="325" t="s">
        <v>3783</v>
      </c>
      <c r="I4834" s="325" t="s">
        <v>354</v>
      </c>
      <c r="J4834" s="316"/>
    </row>
    <row r="4835" spans="1:10" s="333" customFormat="1" x14ac:dyDescent="0.25">
      <c r="A4835" s="317" t="s">
        <v>5023</v>
      </c>
      <c r="B4835" s="322" t="s">
        <v>354</v>
      </c>
      <c r="C4835" s="322" t="s">
        <v>2018</v>
      </c>
      <c r="D4835" s="322" t="s">
        <v>5022</v>
      </c>
      <c r="E4835" s="411">
        <v>18000</v>
      </c>
      <c r="F4835" s="317" t="s">
        <v>5021</v>
      </c>
      <c r="G4835" s="322" t="s">
        <v>3952</v>
      </c>
      <c r="H4835" s="325" t="s">
        <v>3783</v>
      </c>
      <c r="I4835" s="325" t="s">
        <v>354</v>
      </c>
      <c r="J4835" s="316"/>
    </row>
    <row r="4836" spans="1:10" s="333" customFormat="1" ht="24" x14ac:dyDescent="0.25">
      <c r="A4836" s="317" t="s">
        <v>5020</v>
      </c>
      <c r="B4836" s="322" t="s">
        <v>354</v>
      </c>
      <c r="C4836" s="322" t="s">
        <v>2018</v>
      </c>
      <c r="D4836" s="322" t="s">
        <v>5019</v>
      </c>
      <c r="E4836" s="411">
        <v>18000</v>
      </c>
      <c r="F4836" s="317" t="s">
        <v>5018</v>
      </c>
      <c r="G4836" s="322" t="s">
        <v>3952</v>
      </c>
      <c r="H4836" s="325" t="s">
        <v>4646</v>
      </c>
      <c r="I4836" s="325" t="s">
        <v>354</v>
      </c>
      <c r="J4836" s="316"/>
    </row>
    <row r="4837" spans="1:10" s="333" customFormat="1" ht="24" x14ac:dyDescent="0.25">
      <c r="A4837" s="317" t="s">
        <v>5017</v>
      </c>
      <c r="B4837" s="322" t="s">
        <v>354</v>
      </c>
      <c r="C4837" s="322" t="s">
        <v>2018</v>
      </c>
      <c r="D4837" s="322" t="s">
        <v>5016</v>
      </c>
      <c r="E4837" s="411">
        <v>18000</v>
      </c>
      <c r="F4837" s="317" t="s">
        <v>5015</v>
      </c>
      <c r="G4837" s="322" t="s">
        <v>3952</v>
      </c>
      <c r="H4837" s="325" t="s">
        <v>2712</v>
      </c>
      <c r="I4837" s="325" t="s">
        <v>354</v>
      </c>
      <c r="J4837" s="316"/>
    </row>
    <row r="4838" spans="1:10" s="333" customFormat="1" ht="24" x14ac:dyDescent="0.25">
      <c r="A4838" s="317" t="s">
        <v>5014</v>
      </c>
      <c r="B4838" s="322" t="s">
        <v>354</v>
      </c>
      <c r="C4838" s="322" t="s">
        <v>2018</v>
      </c>
      <c r="D4838" s="322" t="s">
        <v>5013</v>
      </c>
      <c r="E4838" s="411">
        <v>18000</v>
      </c>
      <c r="F4838" s="317" t="s">
        <v>5012</v>
      </c>
      <c r="G4838" s="322" t="s">
        <v>3952</v>
      </c>
      <c r="H4838" s="325" t="s">
        <v>3543</v>
      </c>
      <c r="I4838" s="325" t="s">
        <v>354</v>
      </c>
      <c r="J4838" s="316"/>
    </row>
    <row r="4839" spans="1:10" s="333" customFormat="1" ht="24" x14ac:dyDescent="0.25">
      <c r="A4839" s="317" t="s">
        <v>5011</v>
      </c>
      <c r="B4839" s="322" t="s">
        <v>354</v>
      </c>
      <c r="C4839" s="322" t="s">
        <v>2018</v>
      </c>
      <c r="D4839" s="322" t="s">
        <v>5010</v>
      </c>
      <c r="E4839" s="411">
        <v>18000</v>
      </c>
      <c r="F4839" s="317" t="s">
        <v>5009</v>
      </c>
      <c r="G4839" s="322" t="s">
        <v>3952</v>
      </c>
      <c r="H4839" s="325" t="s">
        <v>3315</v>
      </c>
      <c r="I4839" s="325" t="s">
        <v>354</v>
      </c>
      <c r="J4839" s="316"/>
    </row>
    <row r="4840" spans="1:10" s="333" customFormat="1" ht="24" x14ac:dyDescent="0.25">
      <c r="A4840" s="317" t="s">
        <v>5008</v>
      </c>
      <c r="B4840" s="322" t="s">
        <v>354</v>
      </c>
      <c r="C4840" s="322" t="s">
        <v>2018</v>
      </c>
      <c r="D4840" s="322" t="s">
        <v>5007</v>
      </c>
      <c r="E4840" s="411">
        <v>18000</v>
      </c>
      <c r="F4840" s="317" t="s">
        <v>5006</v>
      </c>
      <c r="G4840" s="322" t="s">
        <v>3952</v>
      </c>
      <c r="H4840" s="325" t="s">
        <v>3543</v>
      </c>
      <c r="I4840" s="325" t="s">
        <v>354</v>
      </c>
      <c r="J4840" s="316"/>
    </row>
    <row r="4841" spans="1:10" s="333" customFormat="1" ht="36" x14ac:dyDescent="0.25">
      <c r="A4841" s="317" t="s">
        <v>5005</v>
      </c>
      <c r="B4841" s="322" t="s">
        <v>354</v>
      </c>
      <c r="C4841" s="322" t="s">
        <v>2018</v>
      </c>
      <c r="D4841" s="322" t="s">
        <v>5004</v>
      </c>
      <c r="E4841" s="411">
        <v>24000</v>
      </c>
      <c r="F4841" s="317" t="s">
        <v>5003</v>
      </c>
      <c r="G4841" s="322" t="s">
        <v>3952</v>
      </c>
      <c r="H4841" s="325" t="s">
        <v>2877</v>
      </c>
      <c r="I4841" s="325" t="s">
        <v>354</v>
      </c>
      <c r="J4841" s="316"/>
    </row>
    <row r="4842" spans="1:10" s="333" customFormat="1" ht="24" x14ac:dyDescent="0.25">
      <c r="A4842" s="317" t="s">
        <v>5002</v>
      </c>
      <c r="B4842" s="322" t="s">
        <v>354</v>
      </c>
      <c r="C4842" s="322" t="s">
        <v>2018</v>
      </c>
      <c r="D4842" s="322" t="s">
        <v>5001</v>
      </c>
      <c r="E4842" s="411">
        <v>29500</v>
      </c>
      <c r="F4842" s="317" t="s">
        <v>5000</v>
      </c>
      <c r="G4842" s="322" t="s">
        <v>3952</v>
      </c>
      <c r="H4842" s="325" t="s">
        <v>4725</v>
      </c>
      <c r="I4842" s="325" t="s">
        <v>354</v>
      </c>
      <c r="J4842" s="316"/>
    </row>
    <row r="4843" spans="1:10" s="333" customFormat="1" ht="36" x14ac:dyDescent="0.25">
      <c r="A4843" s="317" t="s">
        <v>4999</v>
      </c>
      <c r="B4843" s="322" t="s">
        <v>354</v>
      </c>
      <c r="C4843" s="322" t="s">
        <v>2018</v>
      </c>
      <c r="D4843" s="322" t="s">
        <v>4998</v>
      </c>
      <c r="E4843" s="411">
        <v>24000</v>
      </c>
      <c r="F4843" s="317" t="s">
        <v>4997</v>
      </c>
      <c r="G4843" s="322" t="s">
        <v>3952</v>
      </c>
      <c r="H4843" s="325" t="s">
        <v>2877</v>
      </c>
      <c r="I4843" s="325" t="s">
        <v>354</v>
      </c>
      <c r="J4843" s="316"/>
    </row>
    <row r="4844" spans="1:10" s="333" customFormat="1" ht="36" x14ac:dyDescent="0.25">
      <c r="A4844" s="317" t="s">
        <v>4996</v>
      </c>
      <c r="B4844" s="322" t="s">
        <v>354</v>
      </c>
      <c r="C4844" s="322" t="s">
        <v>2018</v>
      </c>
      <c r="D4844" s="322" t="s">
        <v>4995</v>
      </c>
      <c r="E4844" s="411">
        <v>18000</v>
      </c>
      <c r="F4844" s="317" t="s">
        <v>4994</v>
      </c>
      <c r="G4844" s="322" t="s">
        <v>3952</v>
      </c>
      <c r="H4844" s="325" t="s">
        <v>3543</v>
      </c>
      <c r="I4844" s="325" t="s">
        <v>354</v>
      </c>
      <c r="J4844" s="316"/>
    </row>
    <row r="4845" spans="1:10" s="333" customFormat="1" ht="24" x14ac:dyDescent="0.25">
      <c r="A4845" s="317" t="s">
        <v>4993</v>
      </c>
      <c r="B4845" s="322" t="s">
        <v>354</v>
      </c>
      <c r="C4845" s="322" t="s">
        <v>2018</v>
      </c>
      <c r="D4845" s="322" t="s">
        <v>4992</v>
      </c>
      <c r="E4845" s="411">
        <v>24000</v>
      </c>
      <c r="F4845" s="317" t="s">
        <v>4991</v>
      </c>
      <c r="G4845" s="322" t="s">
        <v>3952</v>
      </c>
      <c r="H4845" s="325" t="s">
        <v>4646</v>
      </c>
      <c r="I4845" s="325" t="s">
        <v>354</v>
      </c>
      <c r="J4845" s="316"/>
    </row>
    <row r="4846" spans="1:10" s="333" customFormat="1" ht="24" x14ac:dyDescent="0.25">
      <c r="A4846" s="317" t="s">
        <v>4990</v>
      </c>
      <c r="B4846" s="322" t="s">
        <v>354</v>
      </c>
      <c r="C4846" s="322" t="s">
        <v>2018</v>
      </c>
      <c r="D4846" s="322" t="s">
        <v>4989</v>
      </c>
      <c r="E4846" s="411">
        <v>18000</v>
      </c>
      <c r="F4846" s="317" t="s">
        <v>4988</v>
      </c>
      <c r="G4846" s="322" t="s">
        <v>3952</v>
      </c>
      <c r="H4846" s="325" t="s">
        <v>3315</v>
      </c>
      <c r="I4846" s="325" t="s">
        <v>354</v>
      </c>
      <c r="J4846" s="316"/>
    </row>
    <row r="4847" spans="1:10" s="333" customFormat="1" ht="24" x14ac:dyDescent="0.25">
      <c r="A4847" s="317" t="s">
        <v>4987</v>
      </c>
      <c r="B4847" s="322" t="s">
        <v>354</v>
      </c>
      <c r="C4847" s="322" t="s">
        <v>2018</v>
      </c>
      <c r="D4847" s="322" t="s">
        <v>4986</v>
      </c>
      <c r="E4847" s="411">
        <v>24000</v>
      </c>
      <c r="F4847" s="317" t="s">
        <v>4985</v>
      </c>
      <c r="G4847" s="322" t="s">
        <v>3952</v>
      </c>
      <c r="H4847" s="325" t="s">
        <v>4646</v>
      </c>
      <c r="I4847" s="325" t="s">
        <v>354</v>
      </c>
      <c r="J4847" s="316"/>
    </row>
    <row r="4848" spans="1:10" s="333" customFormat="1" ht="24" x14ac:dyDescent="0.25">
      <c r="A4848" s="317" t="s">
        <v>4984</v>
      </c>
      <c r="B4848" s="322" t="s">
        <v>354</v>
      </c>
      <c r="C4848" s="322" t="s">
        <v>2018</v>
      </c>
      <c r="D4848" s="322" t="s">
        <v>4983</v>
      </c>
      <c r="E4848" s="411">
        <v>24000</v>
      </c>
      <c r="F4848" s="317" t="s">
        <v>4982</v>
      </c>
      <c r="G4848" s="322" t="s">
        <v>3952</v>
      </c>
      <c r="H4848" s="325" t="s">
        <v>3783</v>
      </c>
      <c r="I4848" s="325" t="s">
        <v>354</v>
      </c>
      <c r="J4848" s="316"/>
    </row>
    <row r="4849" spans="1:10" s="333" customFormat="1" ht="24" x14ac:dyDescent="0.25">
      <c r="A4849" s="317" t="s">
        <v>4981</v>
      </c>
      <c r="B4849" s="322" t="s">
        <v>354</v>
      </c>
      <c r="C4849" s="322" t="s">
        <v>2018</v>
      </c>
      <c r="D4849" s="322" t="s">
        <v>4980</v>
      </c>
      <c r="E4849" s="411">
        <v>24000</v>
      </c>
      <c r="F4849" s="317" t="s">
        <v>4979</v>
      </c>
      <c r="G4849" s="322" t="s">
        <v>3952</v>
      </c>
      <c r="H4849" s="325" t="s">
        <v>2638</v>
      </c>
      <c r="I4849" s="325" t="s">
        <v>354</v>
      </c>
      <c r="J4849" s="316"/>
    </row>
    <row r="4850" spans="1:10" s="333" customFormat="1" ht="24" x14ac:dyDescent="0.25">
      <c r="A4850" s="317" t="s">
        <v>4978</v>
      </c>
      <c r="B4850" s="322" t="s">
        <v>354</v>
      </c>
      <c r="C4850" s="322" t="s">
        <v>2018</v>
      </c>
      <c r="D4850" s="322" t="s">
        <v>4977</v>
      </c>
      <c r="E4850" s="411">
        <v>24000</v>
      </c>
      <c r="F4850" s="317" t="s">
        <v>4976</v>
      </c>
      <c r="G4850" s="322" t="s">
        <v>3952</v>
      </c>
      <c r="H4850" s="325" t="s">
        <v>2877</v>
      </c>
      <c r="I4850" s="325" t="s">
        <v>354</v>
      </c>
      <c r="J4850" s="316"/>
    </row>
    <row r="4851" spans="1:10" s="333" customFormat="1" ht="24" x14ac:dyDescent="0.25">
      <c r="A4851" s="317" t="s">
        <v>4975</v>
      </c>
      <c r="B4851" s="322" t="s">
        <v>354</v>
      </c>
      <c r="C4851" s="322" t="s">
        <v>2018</v>
      </c>
      <c r="D4851" s="322" t="s">
        <v>4974</v>
      </c>
      <c r="E4851" s="411">
        <v>18000</v>
      </c>
      <c r="F4851" s="317" t="s">
        <v>4973</v>
      </c>
      <c r="G4851" s="322" t="s">
        <v>3952</v>
      </c>
      <c r="H4851" s="325" t="s">
        <v>3547</v>
      </c>
      <c r="I4851" s="325" t="s">
        <v>354</v>
      </c>
      <c r="J4851" s="316"/>
    </row>
    <row r="4852" spans="1:10" s="333" customFormat="1" ht="24" x14ac:dyDescent="0.25">
      <c r="A4852" s="317" t="s">
        <v>4972</v>
      </c>
      <c r="B4852" s="322" t="s">
        <v>354</v>
      </c>
      <c r="C4852" s="322" t="s">
        <v>2018</v>
      </c>
      <c r="D4852" s="322" t="s">
        <v>4971</v>
      </c>
      <c r="E4852" s="411">
        <v>24000</v>
      </c>
      <c r="F4852" s="317" t="s">
        <v>4970</v>
      </c>
      <c r="G4852" s="322" t="s">
        <v>3952</v>
      </c>
      <c r="H4852" s="325" t="s">
        <v>3539</v>
      </c>
      <c r="I4852" s="325" t="s">
        <v>354</v>
      </c>
      <c r="J4852" s="316"/>
    </row>
    <row r="4853" spans="1:10" s="333" customFormat="1" ht="24" x14ac:dyDescent="0.25">
      <c r="A4853" s="317" t="s">
        <v>4969</v>
      </c>
      <c r="B4853" s="322" t="s">
        <v>354</v>
      </c>
      <c r="C4853" s="322" t="s">
        <v>2018</v>
      </c>
      <c r="D4853" s="322" t="s">
        <v>4968</v>
      </c>
      <c r="E4853" s="411">
        <v>18000</v>
      </c>
      <c r="F4853" s="317" t="s">
        <v>4967</v>
      </c>
      <c r="G4853" s="322" t="s">
        <v>3952</v>
      </c>
      <c r="H4853" s="325" t="s">
        <v>2877</v>
      </c>
      <c r="I4853" s="325" t="s">
        <v>354</v>
      </c>
      <c r="J4853" s="316"/>
    </row>
    <row r="4854" spans="1:10" s="333" customFormat="1" ht="24" x14ac:dyDescent="0.25">
      <c r="A4854" s="317" t="s">
        <v>4966</v>
      </c>
      <c r="B4854" s="322" t="s">
        <v>354</v>
      </c>
      <c r="C4854" s="322" t="s">
        <v>2018</v>
      </c>
      <c r="D4854" s="322" t="s">
        <v>4965</v>
      </c>
      <c r="E4854" s="411">
        <v>24000</v>
      </c>
      <c r="F4854" s="317" t="s">
        <v>4964</v>
      </c>
      <c r="G4854" s="322" t="s">
        <v>3952</v>
      </c>
      <c r="H4854" s="325" t="s">
        <v>4646</v>
      </c>
      <c r="I4854" s="325" t="s">
        <v>354</v>
      </c>
      <c r="J4854" s="316"/>
    </row>
    <row r="4855" spans="1:10" s="333" customFormat="1" ht="36" x14ac:dyDescent="0.25">
      <c r="A4855" s="317" t="s">
        <v>4963</v>
      </c>
      <c r="B4855" s="322" t="s">
        <v>354</v>
      </c>
      <c r="C4855" s="322" t="s">
        <v>2018</v>
      </c>
      <c r="D4855" s="322" t="s">
        <v>4962</v>
      </c>
      <c r="E4855" s="411">
        <v>24000</v>
      </c>
      <c r="F4855" s="317" t="s">
        <v>4961</v>
      </c>
      <c r="G4855" s="322" t="s">
        <v>3952</v>
      </c>
      <c r="H4855" s="325" t="s">
        <v>2712</v>
      </c>
      <c r="I4855" s="325" t="s">
        <v>354</v>
      </c>
      <c r="J4855" s="316"/>
    </row>
    <row r="4856" spans="1:10" s="333" customFormat="1" ht="24" x14ac:dyDescent="0.25">
      <c r="A4856" s="317" t="s">
        <v>4960</v>
      </c>
      <c r="B4856" s="322" t="s">
        <v>354</v>
      </c>
      <c r="C4856" s="322" t="s">
        <v>2018</v>
      </c>
      <c r="D4856" s="322" t="s">
        <v>4959</v>
      </c>
      <c r="E4856" s="411">
        <v>18000</v>
      </c>
      <c r="F4856" s="317" t="s">
        <v>4958</v>
      </c>
      <c r="G4856" s="322" t="s">
        <v>3952</v>
      </c>
      <c r="H4856" s="325" t="s">
        <v>3539</v>
      </c>
      <c r="I4856" s="325" t="s">
        <v>354</v>
      </c>
      <c r="J4856" s="316"/>
    </row>
    <row r="4857" spans="1:10" s="333" customFormat="1" ht="24" x14ac:dyDescent="0.25">
      <c r="A4857" s="317" t="s">
        <v>4957</v>
      </c>
      <c r="B4857" s="322" t="s">
        <v>354</v>
      </c>
      <c r="C4857" s="322" t="s">
        <v>2018</v>
      </c>
      <c r="D4857" s="322" t="s">
        <v>4956</v>
      </c>
      <c r="E4857" s="411">
        <v>23000</v>
      </c>
      <c r="F4857" s="317" t="s">
        <v>4955</v>
      </c>
      <c r="G4857" s="322" t="s">
        <v>3952</v>
      </c>
      <c r="H4857" s="325" t="s">
        <v>4640</v>
      </c>
      <c r="I4857" s="325" t="s">
        <v>354</v>
      </c>
      <c r="J4857" s="316"/>
    </row>
    <row r="4858" spans="1:10" s="333" customFormat="1" ht="36" x14ac:dyDescent="0.25">
      <c r="A4858" s="317" t="s">
        <v>4954</v>
      </c>
      <c r="B4858" s="322" t="s">
        <v>354</v>
      </c>
      <c r="C4858" s="322" t="s">
        <v>2018</v>
      </c>
      <c r="D4858" s="322" t="s">
        <v>4953</v>
      </c>
      <c r="E4858" s="411">
        <v>24000</v>
      </c>
      <c r="F4858" s="317" t="s">
        <v>4952</v>
      </c>
      <c r="G4858" s="322" t="s">
        <v>3952</v>
      </c>
      <c r="H4858" s="325" t="s">
        <v>2877</v>
      </c>
      <c r="I4858" s="325" t="s">
        <v>354</v>
      </c>
      <c r="J4858" s="316"/>
    </row>
    <row r="4859" spans="1:10" s="333" customFormat="1" ht="36" x14ac:dyDescent="0.25">
      <c r="A4859" s="317" t="s">
        <v>4951</v>
      </c>
      <c r="B4859" s="322" t="s">
        <v>354</v>
      </c>
      <c r="C4859" s="322" t="s">
        <v>2018</v>
      </c>
      <c r="D4859" s="322" t="s">
        <v>4950</v>
      </c>
      <c r="E4859" s="411">
        <v>24000</v>
      </c>
      <c r="F4859" s="317" t="s">
        <v>4949</v>
      </c>
      <c r="G4859" s="322" t="s">
        <v>3952</v>
      </c>
      <c r="H4859" s="325" t="s">
        <v>4646</v>
      </c>
      <c r="I4859" s="325" t="s">
        <v>354</v>
      </c>
      <c r="J4859" s="316"/>
    </row>
    <row r="4860" spans="1:10" s="333" customFormat="1" ht="24" x14ac:dyDescent="0.25">
      <c r="A4860" s="317" t="s">
        <v>4948</v>
      </c>
      <c r="B4860" s="322" t="s">
        <v>354</v>
      </c>
      <c r="C4860" s="322" t="s">
        <v>2018</v>
      </c>
      <c r="D4860" s="322" t="s">
        <v>4947</v>
      </c>
      <c r="E4860" s="411">
        <v>18000</v>
      </c>
      <c r="F4860" s="317" t="s">
        <v>4946</v>
      </c>
      <c r="G4860" s="322" t="s">
        <v>3952</v>
      </c>
      <c r="H4860" s="325" t="s">
        <v>3783</v>
      </c>
      <c r="I4860" s="325" t="s">
        <v>354</v>
      </c>
      <c r="J4860" s="316"/>
    </row>
    <row r="4861" spans="1:10" s="333" customFormat="1" ht="36" x14ac:dyDescent="0.25">
      <c r="A4861" s="317" t="s">
        <v>4945</v>
      </c>
      <c r="B4861" s="322" t="s">
        <v>354</v>
      </c>
      <c r="C4861" s="322" t="s">
        <v>2018</v>
      </c>
      <c r="D4861" s="322" t="s">
        <v>4944</v>
      </c>
      <c r="E4861" s="411">
        <v>24000</v>
      </c>
      <c r="F4861" s="317" t="s">
        <v>4943</v>
      </c>
      <c r="G4861" s="322" t="s">
        <v>3952</v>
      </c>
      <c r="H4861" s="325" t="s">
        <v>3543</v>
      </c>
      <c r="I4861" s="325" t="s">
        <v>354</v>
      </c>
      <c r="J4861" s="316"/>
    </row>
    <row r="4862" spans="1:10" s="333" customFormat="1" x14ac:dyDescent="0.25">
      <c r="A4862" s="317" t="s">
        <v>4942</v>
      </c>
      <c r="B4862" s="322" t="s">
        <v>354</v>
      </c>
      <c r="C4862" s="322" t="s">
        <v>2018</v>
      </c>
      <c r="D4862" s="322" t="s">
        <v>4941</v>
      </c>
      <c r="E4862" s="411">
        <v>24000</v>
      </c>
      <c r="F4862" s="317" t="s">
        <v>4940</v>
      </c>
      <c r="G4862" s="322" t="s">
        <v>3952</v>
      </c>
      <c r="H4862" s="325" t="s">
        <v>3783</v>
      </c>
      <c r="I4862" s="325" t="s">
        <v>354</v>
      </c>
      <c r="J4862" s="316"/>
    </row>
    <row r="4863" spans="1:10" s="333" customFormat="1" ht="24" x14ac:dyDescent="0.25">
      <c r="A4863" s="317" t="s">
        <v>4939</v>
      </c>
      <c r="B4863" s="322" t="s">
        <v>354</v>
      </c>
      <c r="C4863" s="322" t="s">
        <v>2018</v>
      </c>
      <c r="D4863" s="322" t="s">
        <v>4938</v>
      </c>
      <c r="E4863" s="411">
        <v>24000</v>
      </c>
      <c r="F4863" s="317" t="s">
        <v>4937</v>
      </c>
      <c r="G4863" s="322" t="s">
        <v>3952</v>
      </c>
      <c r="H4863" s="325" t="s">
        <v>3783</v>
      </c>
      <c r="I4863" s="325" t="s">
        <v>354</v>
      </c>
      <c r="J4863" s="316"/>
    </row>
    <row r="4864" spans="1:10" s="333" customFormat="1" ht="24" x14ac:dyDescent="0.25">
      <c r="A4864" s="317" t="s">
        <v>4936</v>
      </c>
      <c r="B4864" s="322" t="s">
        <v>354</v>
      </c>
      <c r="C4864" s="322" t="s">
        <v>2018</v>
      </c>
      <c r="D4864" s="322" t="s">
        <v>4935</v>
      </c>
      <c r="E4864" s="411">
        <v>25500</v>
      </c>
      <c r="F4864" s="317" t="s">
        <v>4934</v>
      </c>
      <c r="G4864" s="322" t="s">
        <v>3952</v>
      </c>
      <c r="H4864" s="325" t="s">
        <v>4725</v>
      </c>
      <c r="I4864" s="325" t="s">
        <v>354</v>
      </c>
      <c r="J4864" s="316"/>
    </row>
    <row r="4865" spans="1:10" s="333" customFormat="1" ht="24" x14ac:dyDescent="0.25">
      <c r="A4865" s="317" t="s">
        <v>4933</v>
      </c>
      <c r="B4865" s="322" t="s">
        <v>354</v>
      </c>
      <c r="C4865" s="322" t="s">
        <v>2018</v>
      </c>
      <c r="D4865" s="322" t="s">
        <v>4932</v>
      </c>
      <c r="E4865" s="411">
        <v>24000</v>
      </c>
      <c r="F4865" s="317" t="s">
        <v>4931</v>
      </c>
      <c r="G4865" s="322" t="s">
        <v>3952</v>
      </c>
      <c r="H4865" s="325" t="s">
        <v>3359</v>
      </c>
      <c r="I4865" s="325" t="s">
        <v>354</v>
      </c>
      <c r="J4865" s="316"/>
    </row>
    <row r="4866" spans="1:10" s="333" customFormat="1" ht="24" x14ac:dyDescent="0.25">
      <c r="A4866" s="317" t="s">
        <v>4930</v>
      </c>
      <c r="B4866" s="322" t="s">
        <v>354</v>
      </c>
      <c r="C4866" s="322" t="s">
        <v>2018</v>
      </c>
      <c r="D4866" s="322" t="s">
        <v>4929</v>
      </c>
      <c r="E4866" s="411">
        <v>24000</v>
      </c>
      <c r="F4866" s="317" t="s">
        <v>4928</v>
      </c>
      <c r="G4866" s="322" t="s">
        <v>3952</v>
      </c>
      <c r="H4866" s="325" t="s">
        <v>3783</v>
      </c>
      <c r="I4866" s="325" t="s">
        <v>354</v>
      </c>
      <c r="J4866" s="316"/>
    </row>
    <row r="4867" spans="1:10" s="333" customFormat="1" ht="24" x14ac:dyDescent="0.25">
      <c r="A4867" s="317" t="s">
        <v>4927</v>
      </c>
      <c r="B4867" s="322" t="s">
        <v>354</v>
      </c>
      <c r="C4867" s="322" t="s">
        <v>2018</v>
      </c>
      <c r="D4867" s="322" t="s">
        <v>4926</v>
      </c>
      <c r="E4867" s="411">
        <v>18000</v>
      </c>
      <c r="F4867" s="317" t="s">
        <v>4925</v>
      </c>
      <c r="G4867" s="322" t="s">
        <v>3952</v>
      </c>
      <c r="H4867" s="325" t="s">
        <v>4646</v>
      </c>
      <c r="I4867" s="325" t="s">
        <v>354</v>
      </c>
      <c r="J4867" s="316"/>
    </row>
    <row r="4868" spans="1:10" s="333" customFormat="1" ht="24" x14ac:dyDescent="0.25">
      <c r="A4868" s="317" t="s">
        <v>4924</v>
      </c>
      <c r="B4868" s="322" t="s">
        <v>354</v>
      </c>
      <c r="C4868" s="322" t="s">
        <v>2018</v>
      </c>
      <c r="D4868" s="322" t="s">
        <v>4923</v>
      </c>
      <c r="E4868" s="411">
        <v>18000</v>
      </c>
      <c r="F4868" s="317" t="s">
        <v>4922</v>
      </c>
      <c r="G4868" s="322" t="s">
        <v>3952</v>
      </c>
      <c r="H4868" s="325" t="s">
        <v>4646</v>
      </c>
      <c r="I4868" s="325" t="s">
        <v>354</v>
      </c>
      <c r="J4868" s="316"/>
    </row>
    <row r="4869" spans="1:10" s="333" customFormat="1" ht="36" x14ac:dyDescent="0.25">
      <c r="A4869" s="317" t="s">
        <v>4921</v>
      </c>
      <c r="B4869" s="322" t="s">
        <v>354</v>
      </c>
      <c r="C4869" s="322" t="s">
        <v>2018</v>
      </c>
      <c r="D4869" s="322" t="s">
        <v>4920</v>
      </c>
      <c r="E4869" s="411">
        <v>18000</v>
      </c>
      <c r="F4869" s="317" t="s">
        <v>4919</v>
      </c>
      <c r="G4869" s="322" t="s">
        <v>3952</v>
      </c>
      <c r="H4869" s="325" t="s">
        <v>2877</v>
      </c>
      <c r="I4869" s="325" t="s">
        <v>354</v>
      </c>
      <c r="J4869" s="316"/>
    </row>
    <row r="4870" spans="1:10" s="333" customFormat="1" ht="24" x14ac:dyDescent="0.25">
      <c r="A4870" s="317" t="s">
        <v>4918</v>
      </c>
      <c r="B4870" s="322" t="s">
        <v>354</v>
      </c>
      <c r="C4870" s="322" t="s">
        <v>2018</v>
      </c>
      <c r="D4870" s="322" t="s">
        <v>4917</v>
      </c>
      <c r="E4870" s="411">
        <v>24000</v>
      </c>
      <c r="F4870" s="317" t="s">
        <v>4916</v>
      </c>
      <c r="G4870" s="322" t="s">
        <v>3952</v>
      </c>
      <c r="H4870" s="325" t="s">
        <v>4646</v>
      </c>
      <c r="I4870" s="325" t="s">
        <v>354</v>
      </c>
      <c r="J4870" s="316"/>
    </row>
    <row r="4871" spans="1:10" s="333" customFormat="1" ht="36" x14ac:dyDescent="0.25">
      <c r="A4871" s="317" t="s">
        <v>4915</v>
      </c>
      <c r="B4871" s="322" t="s">
        <v>354</v>
      </c>
      <c r="C4871" s="322" t="s">
        <v>2018</v>
      </c>
      <c r="D4871" s="322" t="s">
        <v>4914</v>
      </c>
      <c r="E4871" s="411">
        <v>24000</v>
      </c>
      <c r="F4871" s="317" t="s">
        <v>4913</v>
      </c>
      <c r="G4871" s="322" t="s">
        <v>3952</v>
      </c>
      <c r="H4871" s="325" t="s">
        <v>3315</v>
      </c>
      <c r="I4871" s="325" t="s">
        <v>354</v>
      </c>
      <c r="J4871" s="316"/>
    </row>
    <row r="4872" spans="1:10" s="333" customFormat="1" ht="24" x14ac:dyDescent="0.25">
      <c r="A4872" s="317" t="s">
        <v>4912</v>
      </c>
      <c r="B4872" s="322" t="s">
        <v>354</v>
      </c>
      <c r="C4872" s="322" t="s">
        <v>2018</v>
      </c>
      <c r="D4872" s="322" t="s">
        <v>4911</v>
      </c>
      <c r="E4872" s="411">
        <v>24000</v>
      </c>
      <c r="F4872" s="317" t="s">
        <v>4910</v>
      </c>
      <c r="G4872" s="322" t="s">
        <v>3952</v>
      </c>
      <c r="H4872" s="325" t="s">
        <v>4646</v>
      </c>
      <c r="I4872" s="325" t="s">
        <v>354</v>
      </c>
      <c r="J4872" s="316"/>
    </row>
    <row r="4873" spans="1:10" s="333" customFormat="1" ht="36" x14ac:dyDescent="0.25">
      <c r="A4873" s="317" t="s">
        <v>4909</v>
      </c>
      <c r="B4873" s="322" t="s">
        <v>354</v>
      </c>
      <c r="C4873" s="322" t="s">
        <v>2018</v>
      </c>
      <c r="D4873" s="322" t="s">
        <v>4908</v>
      </c>
      <c r="E4873" s="411">
        <v>24000</v>
      </c>
      <c r="F4873" s="317" t="s">
        <v>4907</v>
      </c>
      <c r="G4873" s="322" t="s">
        <v>3952</v>
      </c>
      <c r="H4873" s="325" t="s">
        <v>2712</v>
      </c>
      <c r="I4873" s="325" t="s">
        <v>354</v>
      </c>
      <c r="J4873" s="316"/>
    </row>
    <row r="4874" spans="1:10" s="333" customFormat="1" ht="24" x14ac:dyDescent="0.25">
      <c r="A4874" s="317" t="s">
        <v>4906</v>
      </c>
      <c r="B4874" s="322" t="s">
        <v>354</v>
      </c>
      <c r="C4874" s="322" t="s">
        <v>2018</v>
      </c>
      <c r="D4874" s="322" t="s">
        <v>4905</v>
      </c>
      <c r="E4874" s="411">
        <v>18000</v>
      </c>
      <c r="F4874" s="317" t="s">
        <v>4904</v>
      </c>
      <c r="G4874" s="322" t="s">
        <v>3952</v>
      </c>
      <c r="H4874" s="325" t="s">
        <v>4646</v>
      </c>
      <c r="I4874" s="325" t="s">
        <v>354</v>
      </c>
      <c r="J4874" s="316"/>
    </row>
    <row r="4875" spans="1:10" s="333" customFormat="1" ht="36" x14ac:dyDescent="0.25">
      <c r="A4875" s="317" t="s">
        <v>4903</v>
      </c>
      <c r="B4875" s="322" t="s">
        <v>354</v>
      </c>
      <c r="C4875" s="322" t="s">
        <v>2018</v>
      </c>
      <c r="D4875" s="322" t="s">
        <v>4902</v>
      </c>
      <c r="E4875" s="411">
        <v>24000</v>
      </c>
      <c r="F4875" s="317" t="s">
        <v>4901</v>
      </c>
      <c r="G4875" s="322" t="s">
        <v>3952</v>
      </c>
      <c r="H4875" s="325" t="s">
        <v>3543</v>
      </c>
      <c r="I4875" s="325" t="s">
        <v>354</v>
      </c>
      <c r="J4875" s="316"/>
    </row>
    <row r="4876" spans="1:10" s="333" customFormat="1" ht="24" x14ac:dyDescent="0.25">
      <c r="A4876" s="317" t="s">
        <v>4900</v>
      </c>
      <c r="B4876" s="322" t="s">
        <v>354</v>
      </c>
      <c r="C4876" s="322" t="s">
        <v>2018</v>
      </c>
      <c r="D4876" s="322" t="s">
        <v>4899</v>
      </c>
      <c r="E4876" s="411">
        <v>24000</v>
      </c>
      <c r="F4876" s="317" t="s">
        <v>4898</v>
      </c>
      <c r="G4876" s="322" t="s">
        <v>3952</v>
      </c>
      <c r="H4876" s="325" t="s">
        <v>3315</v>
      </c>
      <c r="I4876" s="325" t="s">
        <v>354</v>
      </c>
      <c r="J4876" s="316"/>
    </row>
    <row r="4877" spans="1:10" s="333" customFormat="1" ht="24" x14ac:dyDescent="0.25">
      <c r="A4877" s="317" t="s">
        <v>4897</v>
      </c>
      <c r="B4877" s="322" t="s">
        <v>354</v>
      </c>
      <c r="C4877" s="322" t="s">
        <v>2018</v>
      </c>
      <c r="D4877" s="322" t="s">
        <v>4896</v>
      </c>
      <c r="E4877" s="411">
        <v>24000</v>
      </c>
      <c r="F4877" s="317" t="s">
        <v>4895</v>
      </c>
      <c r="G4877" s="322" t="s">
        <v>3952</v>
      </c>
      <c r="H4877" s="325" t="s">
        <v>4826</v>
      </c>
      <c r="I4877" s="325" t="s">
        <v>354</v>
      </c>
      <c r="J4877" s="316"/>
    </row>
    <row r="4878" spans="1:10" s="333" customFormat="1" ht="24" x14ac:dyDescent="0.25">
      <c r="A4878" s="317" t="s">
        <v>4706</v>
      </c>
      <c r="B4878" s="322" t="s">
        <v>354</v>
      </c>
      <c r="C4878" s="322" t="s">
        <v>2018</v>
      </c>
      <c r="D4878" s="322" t="s">
        <v>4894</v>
      </c>
      <c r="E4878" s="411">
        <v>29500</v>
      </c>
      <c r="F4878" s="317" t="s">
        <v>4893</v>
      </c>
      <c r="G4878" s="322" t="s">
        <v>3952</v>
      </c>
      <c r="H4878" s="325" t="s">
        <v>4725</v>
      </c>
      <c r="I4878" s="325" t="s">
        <v>354</v>
      </c>
      <c r="J4878" s="316"/>
    </row>
    <row r="4879" spans="1:10" s="333" customFormat="1" ht="24" x14ac:dyDescent="0.25">
      <c r="A4879" s="317" t="s">
        <v>4892</v>
      </c>
      <c r="B4879" s="322" t="s">
        <v>354</v>
      </c>
      <c r="C4879" s="322" t="s">
        <v>2018</v>
      </c>
      <c r="D4879" s="322" t="s">
        <v>4891</v>
      </c>
      <c r="E4879" s="411">
        <v>18000</v>
      </c>
      <c r="F4879" s="317" t="s">
        <v>4890</v>
      </c>
      <c r="G4879" s="322" t="s">
        <v>3952</v>
      </c>
      <c r="H4879" s="325" t="s">
        <v>4826</v>
      </c>
      <c r="I4879" s="325" t="s">
        <v>354</v>
      </c>
      <c r="J4879" s="316"/>
    </row>
    <row r="4880" spans="1:10" s="333" customFormat="1" ht="36" x14ac:dyDescent="0.25">
      <c r="A4880" s="317" t="s">
        <v>4889</v>
      </c>
      <c r="B4880" s="322" t="s">
        <v>354</v>
      </c>
      <c r="C4880" s="322" t="s">
        <v>2018</v>
      </c>
      <c r="D4880" s="322" t="s">
        <v>4888</v>
      </c>
      <c r="E4880" s="411">
        <v>24000</v>
      </c>
      <c r="F4880" s="317" t="s">
        <v>4887</v>
      </c>
      <c r="G4880" s="322" t="s">
        <v>3952</v>
      </c>
      <c r="H4880" s="325" t="s">
        <v>2877</v>
      </c>
      <c r="I4880" s="325" t="s">
        <v>354</v>
      </c>
      <c r="J4880" s="316"/>
    </row>
    <row r="4881" spans="1:10" s="333" customFormat="1" ht="24" x14ac:dyDescent="0.25">
      <c r="A4881" s="317" t="s">
        <v>4886</v>
      </c>
      <c r="B4881" s="322" t="s">
        <v>354</v>
      </c>
      <c r="C4881" s="322" t="s">
        <v>2018</v>
      </c>
      <c r="D4881" s="322" t="s">
        <v>4885</v>
      </c>
      <c r="E4881" s="411">
        <v>18000</v>
      </c>
      <c r="F4881" s="317" t="s">
        <v>4884</v>
      </c>
      <c r="G4881" s="322" t="s">
        <v>3952</v>
      </c>
      <c r="H4881" s="325" t="s">
        <v>3359</v>
      </c>
      <c r="I4881" s="325" t="s">
        <v>354</v>
      </c>
      <c r="J4881" s="316"/>
    </row>
    <row r="4882" spans="1:10" s="333" customFormat="1" ht="24" x14ac:dyDescent="0.25">
      <c r="A4882" s="317" t="s">
        <v>4883</v>
      </c>
      <c r="B4882" s="322" t="s">
        <v>354</v>
      </c>
      <c r="C4882" s="322" t="s">
        <v>2018</v>
      </c>
      <c r="D4882" s="322" t="s">
        <v>4882</v>
      </c>
      <c r="E4882" s="411">
        <v>18000</v>
      </c>
      <c r="F4882" s="317" t="s">
        <v>4881</v>
      </c>
      <c r="G4882" s="322" t="s">
        <v>3952</v>
      </c>
      <c r="H4882" s="325" t="s">
        <v>3547</v>
      </c>
      <c r="I4882" s="325" t="s">
        <v>354</v>
      </c>
      <c r="J4882" s="316"/>
    </row>
    <row r="4883" spans="1:10" s="333" customFormat="1" ht="36" x14ac:dyDescent="0.25">
      <c r="A4883" s="317" t="s">
        <v>4880</v>
      </c>
      <c r="B4883" s="322" t="s">
        <v>354</v>
      </c>
      <c r="C4883" s="322" t="s">
        <v>2018</v>
      </c>
      <c r="D4883" s="322" t="s">
        <v>4879</v>
      </c>
      <c r="E4883" s="411">
        <v>18000</v>
      </c>
      <c r="F4883" s="317" t="s">
        <v>4878</v>
      </c>
      <c r="G4883" s="322" t="s">
        <v>3952</v>
      </c>
      <c r="H4883" s="325" t="s">
        <v>3543</v>
      </c>
      <c r="I4883" s="325" t="s">
        <v>354</v>
      </c>
      <c r="J4883" s="316"/>
    </row>
    <row r="4884" spans="1:10" s="333" customFormat="1" ht="24" x14ac:dyDescent="0.25">
      <c r="A4884" s="317" t="s">
        <v>4877</v>
      </c>
      <c r="B4884" s="322" t="s">
        <v>354</v>
      </c>
      <c r="C4884" s="322" t="s">
        <v>2018</v>
      </c>
      <c r="D4884" s="322" t="s">
        <v>4876</v>
      </c>
      <c r="E4884" s="411">
        <v>18000</v>
      </c>
      <c r="F4884" s="317" t="s">
        <v>4875</v>
      </c>
      <c r="G4884" s="322" t="s">
        <v>3952</v>
      </c>
      <c r="H4884" s="325" t="s">
        <v>3539</v>
      </c>
      <c r="I4884" s="325" t="s">
        <v>354</v>
      </c>
      <c r="J4884" s="316"/>
    </row>
    <row r="4885" spans="1:10" s="333" customFormat="1" ht="24" x14ac:dyDescent="0.25">
      <c r="A4885" s="317" t="s">
        <v>4874</v>
      </c>
      <c r="B4885" s="322" t="s">
        <v>354</v>
      </c>
      <c r="C4885" s="322" t="s">
        <v>2018</v>
      </c>
      <c r="D4885" s="322" t="s">
        <v>4873</v>
      </c>
      <c r="E4885" s="411">
        <v>18000</v>
      </c>
      <c r="F4885" s="317" t="s">
        <v>4872</v>
      </c>
      <c r="G4885" s="322" t="s">
        <v>3952</v>
      </c>
      <c r="H4885" s="325" t="s">
        <v>4646</v>
      </c>
      <c r="I4885" s="325" t="s">
        <v>354</v>
      </c>
      <c r="J4885" s="316"/>
    </row>
    <row r="4886" spans="1:10" s="333" customFormat="1" ht="36" x14ac:dyDescent="0.25">
      <c r="A4886" s="317" t="s">
        <v>4871</v>
      </c>
      <c r="B4886" s="322" t="s">
        <v>354</v>
      </c>
      <c r="C4886" s="322" t="s">
        <v>2018</v>
      </c>
      <c r="D4886" s="322" t="s">
        <v>4870</v>
      </c>
      <c r="E4886" s="411">
        <v>24000</v>
      </c>
      <c r="F4886" s="317" t="s">
        <v>4869</v>
      </c>
      <c r="G4886" s="322" t="s">
        <v>3952</v>
      </c>
      <c r="H4886" s="325" t="s">
        <v>3315</v>
      </c>
      <c r="I4886" s="325" t="s">
        <v>354</v>
      </c>
      <c r="J4886" s="316"/>
    </row>
    <row r="4887" spans="1:10" s="333" customFormat="1" ht="36" x14ac:dyDescent="0.25">
      <c r="A4887" s="317" t="s">
        <v>4868</v>
      </c>
      <c r="B4887" s="322" t="s">
        <v>354</v>
      </c>
      <c r="C4887" s="322" t="s">
        <v>2018</v>
      </c>
      <c r="D4887" s="322" t="s">
        <v>4867</v>
      </c>
      <c r="E4887" s="411">
        <v>24000</v>
      </c>
      <c r="F4887" s="317" t="s">
        <v>4866</v>
      </c>
      <c r="G4887" s="322" t="s">
        <v>3952</v>
      </c>
      <c r="H4887" s="325" t="s">
        <v>3315</v>
      </c>
      <c r="I4887" s="325" t="s">
        <v>354</v>
      </c>
      <c r="J4887" s="316"/>
    </row>
    <row r="4888" spans="1:10" s="333" customFormat="1" ht="24" x14ac:dyDescent="0.25">
      <c r="A4888" s="317" t="s">
        <v>4865</v>
      </c>
      <c r="B4888" s="322" t="s">
        <v>354</v>
      </c>
      <c r="C4888" s="322" t="s">
        <v>2018</v>
      </c>
      <c r="D4888" s="322" t="s">
        <v>4864</v>
      </c>
      <c r="E4888" s="411">
        <v>18000</v>
      </c>
      <c r="F4888" s="317" t="s">
        <v>4863</v>
      </c>
      <c r="G4888" s="322" t="s">
        <v>3952</v>
      </c>
      <c r="H4888" s="325" t="s">
        <v>3315</v>
      </c>
      <c r="I4888" s="325" t="s">
        <v>354</v>
      </c>
      <c r="J4888" s="316"/>
    </row>
    <row r="4889" spans="1:10" s="333" customFormat="1" ht="24" x14ac:dyDescent="0.25">
      <c r="A4889" s="317" t="s">
        <v>4862</v>
      </c>
      <c r="B4889" s="322" t="s">
        <v>354</v>
      </c>
      <c r="C4889" s="322" t="s">
        <v>2018</v>
      </c>
      <c r="D4889" s="322" t="s">
        <v>4861</v>
      </c>
      <c r="E4889" s="411">
        <v>24000</v>
      </c>
      <c r="F4889" s="317" t="s">
        <v>4860</v>
      </c>
      <c r="G4889" s="322" t="s">
        <v>3952</v>
      </c>
      <c r="H4889" s="325" t="s">
        <v>4646</v>
      </c>
      <c r="I4889" s="325" t="s">
        <v>354</v>
      </c>
      <c r="J4889" s="316"/>
    </row>
    <row r="4890" spans="1:10" s="333" customFormat="1" ht="24" x14ac:dyDescent="0.25">
      <c r="A4890" s="317" t="s">
        <v>4859</v>
      </c>
      <c r="B4890" s="322" t="s">
        <v>354</v>
      </c>
      <c r="C4890" s="322" t="s">
        <v>2018</v>
      </c>
      <c r="D4890" s="322" t="s">
        <v>4858</v>
      </c>
      <c r="E4890" s="411">
        <v>18000</v>
      </c>
      <c r="F4890" s="317" t="s">
        <v>4857</v>
      </c>
      <c r="G4890" s="322" t="s">
        <v>3952</v>
      </c>
      <c r="H4890" s="325" t="s">
        <v>2712</v>
      </c>
      <c r="I4890" s="325" t="s">
        <v>354</v>
      </c>
      <c r="J4890" s="316"/>
    </row>
    <row r="4891" spans="1:10" s="333" customFormat="1" ht="24" x14ac:dyDescent="0.25">
      <c r="A4891" s="317" t="s">
        <v>4856</v>
      </c>
      <c r="B4891" s="322" t="s">
        <v>354</v>
      </c>
      <c r="C4891" s="322" t="s">
        <v>2018</v>
      </c>
      <c r="D4891" s="322" t="s">
        <v>4855</v>
      </c>
      <c r="E4891" s="411">
        <v>18000</v>
      </c>
      <c r="F4891" s="317" t="s">
        <v>4854</v>
      </c>
      <c r="G4891" s="322" t="s">
        <v>3952</v>
      </c>
      <c r="H4891" s="325" t="s">
        <v>3547</v>
      </c>
      <c r="I4891" s="325" t="s">
        <v>354</v>
      </c>
      <c r="J4891" s="316"/>
    </row>
    <row r="4892" spans="1:10" s="333" customFormat="1" ht="24" x14ac:dyDescent="0.25">
      <c r="A4892" s="317" t="s">
        <v>4853</v>
      </c>
      <c r="B4892" s="322" t="s">
        <v>354</v>
      </c>
      <c r="C4892" s="322" t="s">
        <v>2018</v>
      </c>
      <c r="D4892" s="322" t="s">
        <v>4852</v>
      </c>
      <c r="E4892" s="411">
        <v>18000</v>
      </c>
      <c r="F4892" s="317" t="s">
        <v>4851</v>
      </c>
      <c r="G4892" s="322" t="s">
        <v>3952</v>
      </c>
      <c r="H4892" s="325" t="s">
        <v>2877</v>
      </c>
      <c r="I4892" s="325" t="s">
        <v>354</v>
      </c>
      <c r="J4892" s="316"/>
    </row>
    <row r="4893" spans="1:10" s="333" customFormat="1" ht="36" x14ac:dyDescent="0.25">
      <c r="A4893" s="317" t="s">
        <v>4850</v>
      </c>
      <c r="B4893" s="322" t="s">
        <v>354</v>
      </c>
      <c r="C4893" s="322" t="s">
        <v>2018</v>
      </c>
      <c r="D4893" s="322" t="s">
        <v>4849</v>
      </c>
      <c r="E4893" s="411">
        <v>24000</v>
      </c>
      <c r="F4893" s="317" t="s">
        <v>4848</v>
      </c>
      <c r="G4893" s="322" t="s">
        <v>3952</v>
      </c>
      <c r="H4893" s="325" t="s">
        <v>3315</v>
      </c>
      <c r="I4893" s="325" t="s">
        <v>354</v>
      </c>
      <c r="J4893" s="316"/>
    </row>
    <row r="4894" spans="1:10" s="333" customFormat="1" ht="24" x14ac:dyDescent="0.25">
      <c r="A4894" s="317" t="s">
        <v>4847</v>
      </c>
      <c r="B4894" s="322" t="s">
        <v>354</v>
      </c>
      <c r="C4894" s="322" t="s">
        <v>2018</v>
      </c>
      <c r="D4894" s="322" t="s">
        <v>4846</v>
      </c>
      <c r="E4894" s="411">
        <v>18000</v>
      </c>
      <c r="F4894" s="317" t="s">
        <v>4845</v>
      </c>
      <c r="G4894" s="322" t="s">
        <v>3952</v>
      </c>
      <c r="H4894" s="325" t="s">
        <v>3543</v>
      </c>
      <c r="I4894" s="325" t="s">
        <v>354</v>
      </c>
      <c r="J4894" s="316"/>
    </row>
    <row r="4895" spans="1:10" s="333" customFormat="1" ht="24" x14ac:dyDescent="0.25">
      <c r="A4895" s="317" t="s">
        <v>4844</v>
      </c>
      <c r="B4895" s="322" t="s">
        <v>354</v>
      </c>
      <c r="C4895" s="322" t="s">
        <v>2018</v>
      </c>
      <c r="D4895" s="322" t="s">
        <v>4843</v>
      </c>
      <c r="E4895" s="411">
        <v>18000</v>
      </c>
      <c r="F4895" s="317" t="s">
        <v>4842</v>
      </c>
      <c r="G4895" s="322" t="s">
        <v>3952</v>
      </c>
      <c r="H4895" s="325" t="s">
        <v>4826</v>
      </c>
      <c r="I4895" s="325" t="s">
        <v>354</v>
      </c>
      <c r="J4895" s="316"/>
    </row>
    <row r="4896" spans="1:10" s="333" customFormat="1" ht="24" x14ac:dyDescent="0.25">
      <c r="A4896" s="317" t="s">
        <v>4841</v>
      </c>
      <c r="B4896" s="322" t="s">
        <v>354</v>
      </c>
      <c r="C4896" s="322" t="s">
        <v>2018</v>
      </c>
      <c r="D4896" s="322" t="s">
        <v>4840</v>
      </c>
      <c r="E4896" s="411">
        <v>24000</v>
      </c>
      <c r="F4896" s="317" t="s">
        <v>4839</v>
      </c>
      <c r="G4896" s="322" t="s">
        <v>3952</v>
      </c>
      <c r="H4896" s="325" t="s">
        <v>3315</v>
      </c>
      <c r="I4896" s="325" t="s">
        <v>354</v>
      </c>
      <c r="J4896" s="316"/>
    </row>
    <row r="4897" spans="1:10" s="333" customFormat="1" ht="24" x14ac:dyDescent="0.25">
      <c r="A4897" s="317" t="s">
        <v>4838</v>
      </c>
      <c r="B4897" s="322" t="s">
        <v>354</v>
      </c>
      <c r="C4897" s="322" t="s">
        <v>2018</v>
      </c>
      <c r="D4897" s="322" t="s">
        <v>4837</v>
      </c>
      <c r="E4897" s="411">
        <v>24000</v>
      </c>
      <c r="F4897" s="317" t="s">
        <v>4836</v>
      </c>
      <c r="G4897" s="322" t="s">
        <v>3952</v>
      </c>
      <c r="H4897" s="325" t="s">
        <v>3543</v>
      </c>
      <c r="I4897" s="325" t="s">
        <v>354</v>
      </c>
      <c r="J4897" s="316"/>
    </row>
    <row r="4898" spans="1:10" s="333" customFormat="1" ht="24" x14ac:dyDescent="0.25">
      <c r="A4898" s="317" t="s">
        <v>4835</v>
      </c>
      <c r="B4898" s="322" t="s">
        <v>354</v>
      </c>
      <c r="C4898" s="322" t="s">
        <v>2018</v>
      </c>
      <c r="D4898" s="322" t="s">
        <v>4834</v>
      </c>
      <c r="E4898" s="411">
        <v>18000</v>
      </c>
      <c r="F4898" s="317" t="s">
        <v>4833</v>
      </c>
      <c r="G4898" s="322" t="s">
        <v>3952</v>
      </c>
      <c r="H4898" s="325" t="s">
        <v>3539</v>
      </c>
      <c r="I4898" s="325" t="s">
        <v>354</v>
      </c>
      <c r="J4898" s="316"/>
    </row>
    <row r="4899" spans="1:10" s="333" customFormat="1" ht="36" x14ac:dyDescent="0.25">
      <c r="A4899" s="317" t="s">
        <v>4832</v>
      </c>
      <c r="B4899" s="322" t="s">
        <v>354</v>
      </c>
      <c r="C4899" s="322" t="s">
        <v>2018</v>
      </c>
      <c r="D4899" s="322" t="s">
        <v>4831</v>
      </c>
      <c r="E4899" s="411">
        <v>18000</v>
      </c>
      <c r="F4899" s="317" t="s">
        <v>4830</v>
      </c>
      <c r="G4899" s="322" t="s">
        <v>3952</v>
      </c>
      <c r="H4899" s="325" t="s">
        <v>2712</v>
      </c>
      <c r="I4899" s="325" t="s">
        <v>354</v>
      </c>
      <c r="J4899" s="316"/>
    </row>
    <row r="4900" spans="1:10" s="333" customFormat="1" ht="24" x14ac:dyDescent="0.25">
      <c r="A4900" s="317" t="s">
        <v>4829</v>
      </c>
      <c r="B4900" s="322" t="s">
        <v>354</v>
      </c>
      <c r="C4900" s="322" t="s">
        <v>2018</v>
      </c>
      <c r="D4900" s="322" t="s">
        <v>4828</v>
      </c>
      <c r="E4900" s="411">
        <v>18000</v>
      </c>
      <c r="F4900" s="317" t="s">
        <v>4827</v>
      </c>
      <c r="G4900" s="322" t="s">
        <v>3952</v>
      </c>
      <c r="H4900" s="325" t="s">
        <v>4826</v>
      </c>
      <c r="I4900" s="325" t="s">
        <v>354</v>
      </c>
      <c r="J4900" s="316"/>
    </row>
    <row r="4901" spans="1:10" s="333" customFormat="1" ht="24" x14ac:dyDescent="0.25">
      <c r="A4901" s="317" t="s">
        <v>4825</v>
      </c>
      <c r="B4901" s="322" t="s">
        <v>354</v>
      </c>
      <c r="C4901" s="322" t="s">
        <v>2018</v>
      </c>
      <c r="D4901" s="322" t="s">
        <v>4824</v>
      </c>
      <c r="E4901" s="411">
        <v>18000</v>
      </c>
      <c r="F4901" s="317" t="s">
        <v>4823</v>
      </c>
      <c r="G4901" s="322" t="s">
        <v>3952</v>
      </c>
      <c r="H4901" s="325" t="s">
        <v>2989</v>
      </c>
      <c r="I4901" s="325" t="s">
        <v>354</v>
      </c>
      <c r="J4901" s="316"/>
    </row>
    <row r="4902" spans="1:10" s="333" customFormat="1" ht="24" x14ac:dyDescent="0.25">
      <c r="A4902" s="317" t="s">
        <v>4822</v>
      </c>
      <c r="B4902" s="322" t="s">
        <v>354</v>
      </c>
      <c r="C4902" s="322" t="s">
        <v>2018</v>
      </c>
      <c r="D4902" s="322" t="s">
        <v>4821</v>
      </c>
      <c r="E4902" s="411">
        <v>24000</v>
      </c>
      <c r="F4902" s="317" t="s">
        <v>4820</v>
      </c>
      <c r="G4902" s="322" t="s">
        <v>3952</v>
      </c>
      <c r="H4902" s="325" t="s">
        <v>3359</v>
      </c>
      <c r="I4902" s="325" t="s">
        <v>354</v>
      </c>
      <c r="J4902" s="316"/>
    </row>
    <row r="4903" spans="1:10" s="333" customFormat="1" ht="24" x14ac:dyDescent="0.25">
      <c r="A4903" s="317" t="s">
        <v>4819</v>
      </c>
      <c r="B4903" s="322" t="s">
        <v>354</v>
      </c>
      <c r="C4903" s="322" t="s">
        <v>2018</v>
      </c>
      <c r="D4903" s="322" t="s">
        <v>4818</v>
      </c>
      <c r="E4903" s="411">
        <v>24000</v>
      </c>
      <c r="F4903" s="317" t="s">
        <v>4817</v>
      </c>
      <c r="G4903" s="322" t="s">
        <v>3952</v>
      </c>
      <c r="H4903" s="325" t="s">
        <v>3547</v>
      </c>
      <c r="I4903" s="325" t="s">
        <v>354</v>
      </c>
      <c r="J4903" s="316"/>
    </row>
    <row r="4904" spans="1:10" s="333" customFormat="1" ht="36" x14ac:dyDescent="0.25">
      <c r="A4904" s="317" t="s">
        <v>4816</v>
      </c>
      <c r="B4904" s="322" t="s">
        <v>354</v>
      </c>
      <c r="C4904" s="322" t="s">
        <v>2018</v>
      </c>
      <c r="D4904" s="322" t="s">
        <v>4815</v>
      </c>
      <c r="E4904" s="411">
        <v>24000</v>
      </c>
      <c r="F4904" s="317" t="s">
        <v>4117</v>
      </c>
      <c r="G4904" s="322" t="s">
        <v>3952</v>
      </c>
      <c r="H4904" s="325" t="s">
        <v>3547</v>
      </c>
      <c r="I4904" s="325" t="s">
        <v>354</v>
      </c>
      <c r="J4904" s="316"/>
    </row>
    <row r="4905" spans="1:10" s="333" customFormat="1" ht="24" x14ac:dyDescent="0.25">
      <c r="A4905" s="317" t="s">
        <v>4814</v>
      </c>
      <c r="B4905" s="322" t="s">
        <v>354</v>
      </c>
      <c r="C4905" s="322" t="s">
        <v>2018</v>
      </c>
      <c r="D4905" s="322" t="s">
        <v>4813</v>
      </c>
      <c r="E4905" s="411">
        <v>18000</v>
      </c>
      <c r="F4905" s="317" t="s">
        <v>4812</v>
      </c>
      <c r="G4905" s="322" t="s">
        <v>3952</v>
      </c>
      <c r="H4905" s="325" t="s">
        <v>4646</v>
      </c>
      <c r="I4905" s="325" t="s">
        <v>354</v>
      </c>
      <c r="J4905" s="316"/>
    </row>
    <row r="4906" spans="1:10" s="333" customFormat="1" ht="24" x14ac:dyDescent="0.25">
      <c r="A4906" s="317" t="s">
        <v>4811</v>
      </c>
      <c r="B4906" s="322" t="s">
        <v>354</v>
      </c>
      <c r="C4906" s="322" t="s">
        <v>2018</v>
      </c>
      <c r="D4906" s="322" t="s">
        <v>4810</v>
      </c>
      <c r="E4906" s="411">
        <v>18000</v>
      </c>
      <c r="F4906" s="317" t="s">
        <v>4809</v>
      </c>
      <c r="G4906" s="322" t="s">
        <v>3952</v>
      </c>
      <c r="H4906" s="325" t="s">
        <v>2712</v>
      </c>
      <c r="I4906" s="325" t="s">
        <v>354</v>
      </c>
      <c r="J4906" s="316"/>
    </row>
    <row r="4907" spans="1:10" s="333" customFormat="1" ht="24" x14ac:dyDescent="0.25">
      <c r="A4907" s="317" t="s">
        <v>4808</v>
      </c>
      <c r="B4907" s="322" t="s">
        <v>354</v>
      </c>
      <c r="C4907" s="322" t="s">
        <v>2018</v>
      </c>
      <c r="D4907" s="322" t="s">
        <v>4807</v>
      </c>
      <c r="E4907" s="411">
        <v>18000</v>
      </c>
      <c r="F4907" s="317" t="s">
        <v>4806</v>
      </c>
      <c r="G4907" s="322" t="s">
        <v>3952</v>
      </c>
      <c r="H4907" s="325" t="s">
        <v>2712</v>
      </c>
      <c r="I4907" s="325" t="s">
        <v>354</v>
      </c>
      <c r="J4907" s="316"/>
    </row>
    <row r="4908" spans="1:10" s="333" customFormat="1" ht="24" x14ac:dyDescent="0.25">
      <c r="A4908" s="317" t="s">
        <v>4805</v>
      </c>
      <c r="B4908" s="322" t="s">
        <v>354</v>
      </c>
      <c r="C4908" s="322" t="s">
        <v>2018</v>
      </c>
      <c r="D4908" s="322" t="s">
        <v>4804</v>
      </c>
      <c r="E4908" s="411">
        <v>24000</v>
      </c>
      <c r="F4908" s="317" t="s">
        <v>4803</v>
      </c>
      <c r="G4908" s="322" t="s">
        <v>3952</v>
      </c>
      <c r="H4908" s="325" t="s">
        <v>4646</v>
      </c>
      <c r="I4908" s="325" t="s">
        <v>354</v>
      </c>
      <c r="J4908" s="316"/>
    </row>
    <row r="4909" spans="1:10" s="333" customFormat="1" ht="24" x14ac:dyDescent="0.25">
      <c r="A4909" s="317" t="s">
        <v>4802</v>
      </c>
      <c r="B4909" s="322" t="s">
        <v>354</v>
      </c>
      <c r="C4909" s="322" t="s">
        <v>2018</v>
      </c>
      <c r="D4909" s="322" t="s">
        <v>4801</v>
      </c>
      <c r="E4909" s="411">
        <v>24000</v>
      </c>
      <c r="F4909" s="317" t="s">
        <v>4800</v>
      </c>
      <c r="G4909" s="322" t="s">
        <v>3952</v>
      </c>
      <c r="H4909" s="325" t="s">
        <v>3547</v>
      </c>
      <c r="I4909" s="325" t="s">
        <v>354</v>
      </c>
      <c r="J4909" s="316"/>
    </row>
    <row r="4910" spans="1:10" s="333" customFormat="1" ht="24" x14ac:dyDescent="0.25">
      <c r="A4910" s="317" t="s">
        <v>4799</v>
      </c>
      <c r="B4910" s="322" t="s">
        <v>354</v>
      </c>
      <c r="C4910" s="322" t="s">
        <v>2018</v>
      </c>
      <c r="D4910" s="322" t="s">
        <v>4798</v>
      </c>
      <c r="E4910" s="411">
        <v>24000</v>
      </c>
      <c r="F4910" s="317" t="s">
        <v>4797</v>
      </c>
      <c r="G4910" s="322" t="s">
        <v>3952</v>
      </c>
      <c r="H4910" s="325" t="s">
        <v>3539</v>
      </c>
      <c r="I4910" s="325" t="s">
        <v>354</v>
      </c>
      <c r="J4910" s="316"/>
    </row>
    <row r="4911" spans="1:10" s="333" customFormat="1" ht="24" x14ac:dyDescent="0.25">
      <c r="A4911" s="317" t="s">
        <v>4796</v>
      </c>
      <c r="B4911" s="322" t="s">
        <v>354</v>
      </c>
      <c r="C4911" s="322" t="s">
        <v>2018</v>
      </c>
      <c r="D4911" s="322" t="s">
        <v>4795</v>
      </c>
      <c r="E4911" s="411">
        <v>24000</v>
      </c>
      <c r="F4911" s="317" t="s">
        <v>4794</v>
      </c>
      <c r="G4911" s="322" t="s">
        <v>3952</v>
      </c>
      <c r="H4911" s="325" t="s">
        <v>3543</v>
      </c>
      <c r="I4911" s="325" t="s">
        <v>354</v>
      </c>
      <c r="J4911" s="316"/>
    </row>
    <row r="4912" spans="1:10" s="333" customFormat="1" ht="36" x14ac:dyDescent="0.25">
      <c r="A4912" s="317" t="s">
        <v>4793</v>
      </c>
      <c r="B4912" s="322" t="s">
        <v>891</v>
      </c>
      <c r="C4912" s="322" t="s">
        <v>1079</v>
      </c>
      <c r="D4912" s="322" t="s">
        <v>4792</v>
      </c>
      <c r="E4912" s="411">
        <v>64500</v>
      </c>
      <c r="F4912" s="317" t="s">
        <v>4791</v>
      </c>
      <c r="G4912" s="322" t="s">
        <v>3952</v>
      </c>
      <c r="H4912" s="325" t="s">
        <v>4790</v>
      </c>
      <c r="I4912" s="325" t="s">
        <v>354</v>
      </c>
      <c r="J4912" s="316"/>
    </row>
    <row r="4913" spans="1:10" s="333" customFormat="1" ht="24" x14ac:dyDescent="0.25">
      <c r="A4913" s="317" t="s">
        <v>4789</v>
      </c>
      <c r="B4913" s="322" t="s">
        <v>354</v>
      </c>
      <c r="C4913" s="322" t="s">
        <v>2018</v>
      </c>
      <c r="D4913" s="322" t="s">
        <v>4788</v>
      </c>
      <c r="E4913" s="411">
        <v>18000</v>
      </c>
      <c r="F4913" s="317" t="s">
        <v>4787</v>
      </c>
      <c r="G4913" s="322" t="s">
        <v>3952</v>
      </c>
      <c r="H4913" s="325" t="s">
        <v>4646</v>
      </c>
      <c r="I4913" s="325" t="s">
        <v>354</v>
      </c>
      <c r="J4913" s="316"/>
    </row>
    <row r="4914" spans="1:10" s="333" customFormat="1" ht="36" x14ac:dyDescent="0.25">
      <c r="A4914" s="317" t="s">
        <v>4786</v>
      </c>
      <c r="B4914" s="322" t="s">
        <v>354</v>
      </c>
      <c r="C4914" s="322" t="s">
        <v>2018</v>
      </c>
      <c r="D4914" s="322" t="s">
        <v>4785</v>
      </c>
      <c r="E4914" s="411">
        <v>24000</v>
      </c>
      <c r="F4914" s="317" t="s">
        <v>4784</v>
      </c>
      <c r="G4914" s="322" t="s">
        <v>3952</v>
      </c>
      <c r="H4914" s="325" t="s">
        <v>3315</v>
      </c>
      <c r="I4914" s="325" t="s">
        <v>354</v>
      </c>
      <c r="J4914" s="316"/>
    </row>
    <row r="4915" spans="1:10" s="333" customFormat="1" ht="24" x14ac:dyDescent="0.25">
      <c r="A4915" s="317" t="s">
        <v>4783</v>
      </c>
      <c r="B4915" s="322" t="s">
        <v>354</v>
      </c>
      <c r="C4915" s="322" t="s">
        <v>2018</v>
      </c>
      <c r="D4915" s="322" t="s">
        <v>4782</v>
      </c>
      <c r="E4915" s="411">
        <v>27500</v>
      </c>
      <c r="F4915" s="317" t="s">
        <v>4781</v>
      </c>
      <c r="G4915" s="322" t="s">
        <v>3952</v>
      </c>
      <c r="H4915" s="325" t="s">
        <v>4725</v>
      </c>
      <c r="I4915" s="325" t="s">
        <v>354</v>
      </c>
      <c r="J4915" s="316"/>
    </row>
    <row r="4916" spans="1:10" s="333" customFormat="1" ht="24" x14ac:dyDescent="0.25">
      <c r="A4916" s="317" t="s">
        <v>4780</v>
      </c>
      <c r="B4916" s="322" t="s">
        <v>354</v>
      </c>
      <c r="C4916" s="322" t="s">
        <v>2018</v>
      </c>
      <c r="D4916" s="322" t="s">
        <v>4779</v>
      </c>
      <c r="E4916" s="411">
        <v>24000</v>
      </c>
      <c r="F4916" s="317" t="s">
        <v>4778</v>
      </c>
      <c r="G4916" s="322" t="s">
        <v>3952</v>
      </c>
      <c r="H4916" s="325" t="s">
        <v>3539</v>
      </c>
      <c r="I4916" s="325" t="s">
        <v>354</v>
      </c>
      <c r="J4916" s="316"/>
    </row>
    <row r="4917" spans="1:10" s="333" customFormat="1" ht="36" x14ac:dyDescent="0.25">
      <c r="A4917" s="317" t="s">
        <v>4777</v>
      </c>
      <c r="B4917" s="322" t="s">
        <v>354</v>
      </c>
      <c r="C4917" s="322" t="s">
        <v>2018</v>
      </c>
      <c r="D4917" s="322" t="s">
        <v>4776</v>
      </c>
      <c r="E4917" s="411">
        <v>24000</v>
      </c>
      <c r="F4917" s="317" t="s">
        <v>4775</v>
      </c>
      <c r="G4917" s="322" t="s">
        <v>3952</v>
      </c>
      <c r="H4917" s="325" t="s">
        <v>2712</v>
      </c>
      <c r="I4917" s="325" t="s">
        <v>354</v>
      </c>
      <c r="J4917" s="316"/>
    </row>
    <row r="4918" spans="1:10" s="333" customFormat="1" ht="24" x14ac:dyDescent="0.25">
      <c r="A4918" s="317" t="s">
        <v>4774</v>
      </c>
      <c r="B4918" s="322" t="s">
        <v>354</v>
      </c>
      <c r="C4918" s="322" t="s">
        <v>2018</v>
      </c>
      <c r="D4918" s="322" t="s">
        <v>4773</v>
      </c>
      <c r="E4918" s="411">
        <v>18000</v>
      </c>
      <c r="F4918" s="317" t="s">
        <v>4772</v>
      </c>
      <c r="G4918" s="322" t="s">
        <v>3952</v>
      </c>
      <c r="H4918" s="325" t="s">
        <v>3359</v>
      </c>
      <c r="I4918" s="325" t="s">
        <v>354</v>
      </c>
      <c r="J4918" s="316"/>
    </row>
    <row r="4919" spans="1:10" s="333" customFormat="1" ht="36" x14ac:dyDescent="0.25">
      <c r="A4919" s="317" t="s">
        <v>4771</v>
      </c>
      <c r="B4919" s="322" t="s">
        <v>354</v>
      </c>
      <c r="C4919" s="322" t="s">
        <v>2018</v>
      </c>
      <c r="D4919" s="322" t="s">
        <v>4770</v>
      </c>
      <c r="E4919" s="411">
        <v>24000</v>
      </c>
      <c r="F4919" s="317" t="s">
        <v>4769</v>
      </c>
      <c r="G4919" s="322" t="s">
        <v>3952</v>
      </c>
      <c r="H4919" s="325" t="s">
        <v>3783</v>
      </c>
      <c r="I4919" s="325" t="s">
        <v>354</v>
      </c>
      <c r="J4919" s="316"/>
    </row>
    <row r="4920" spans="1:10" s="333" customFormat="1" ht="24" x14ac:dyDescent="0.25">
      <c r="A4920" s="317" t="s">
        <v>4768</v>
      </c>
      <c r="B4920" s="322" t="s">
        <v>354</v>
      </c>
      <c r="C4920" s="322" t="s">
        <v>2018</v>
      </c>
      <c r="D4920" s="322" t="s">
        <v>4767</v>
      </c>
      <c r="E4920" s="411">
        <v>18000</v>
      </c>
      <c r="F4920" s="317" t="s">
        <v>4766</v>
      </c>
      <c r="G4920" s="322" t="s">
        <v>3952</v>
      </c>
      <c r="H4920" s="325" t="s">
        <v>2989</v>
      </c>
      <c r="I4920" s="325" t="s">
        <v>354</v>
      </c>
      <c r="J4920" s="316"/>
    </row>
    <row r="4921" spans="1:10" s="333" customFormat="1" ht="36" x14ac:dyDescent="0.25">
      <c r="A4921" s="317" t="s">
        <v>4765</v>
      </c>
      <c r="B4921" s="322" t="s">
        <v>354</v>
      </c>
      <c r="C4921" s="322" t="s">
        <v>2018</v>
      </c>
      <c r="D4921" s="322" t="s">
        <v>4764</v>
      </c>
      <c r="E4921" s="411">
        <v>24000</v>
      </c>
      <c r="F4921" s="317" t="s">
        <v>4763</v>
      </c>
      <c r="G4921" s="322" t="s">
        <v>3952</v>
      </c>
      <c r="H4921" s="325" t="s">
        <v>2877</v>
      </c>
      <c r="I4921" s="325" t="s">
        <v>354</v>
      </c>
      <c r="J4921" s="316"/>
    </row>
    <row r="4922" spans="1:10" s="333" customFormat="1" ht="36" x14ac:dyDescent="0.25">
      <c r="A4922" s="317" t="s">
        <v>4762</v>
      </c>
      <c r="B4922" s="322" t="s">
        <v>354</v>
      </c>
      <c r="C4922" s="322" t="s">
        <v>2018</v>
      </c>
      <c r="D4922" s="322" t="s">
        <v>4761</v>
      </c>
      <c r="E4922" s="411">
        <v>24000</v>
      </c>
      <c r="F4922" s="317" t="s">
        <v>4760</v>
      </c>
      <c r="G4922" s="322" t="s">
        <v>3952</v>
      </c>
      <c r="H4922" s="325" t="s">
        <v>3543</v>
      </c>
      <c r="I4922" s="325" t="s">
        <v>354</v>
      </c>
      <c r="J4922" s="316"/>
    </row>
    <row r="4923" spans="1:10" s="333" customFormat="1" x14ac:dyDescent="0.25">
      <c r="A4923" s="317" t="s">
        <v>4759</v>
      </c>
      <c r="B4923" s="322" t="s">
        <v>354</v>
      </c>
      <c r="C4923" s="322" t="s">
        <v>2018</v>
      </c>
      <c r="D4923" s="322" t="s">
        <v>4758</v>
      </c>
      <c r="E4923" s="411">
        <v>25500</v>
      </c>
      <c r="F4923" s="317" t="s">
        <v>4757</v>
      </c>
      <c r="G4923" s="322" t="s">
        <v>3952</v>
      </c>
      <c r="H4923" s="325" t="s">
        <v>4725</v>
      </c>
      <c r="I4923" s="325" t="s">
        <v>354</v>
      </c>
      <c r="J4923" s="316"/>
    </row>
    <row r="4924" spans="1:10" s="333" customFormat="1" ht="24" x14ac:dyDescent="0.25">
      <c r="A4924" s="317" t="s">
        <v>4756</v>
      </c>
      <c r="B4924" s="322" t="s">
        <v>354</v>
      </c>
      <c r="C4924" s="322" t="s">
        <v>2018</v>
      </c>
      <c r="D4924" s="322" t="s">
        <v>4755</v>
      </c>
      <c r="E4924" s="411">
        <v>18000</v>
      </c>
      <c r="F4924" s="317" t="s">
        <v>4754</v>
      </c>
      <c r="G4924" s="322" t="s">
        <v>3952</v>
      </c>
      <c r="H4924" s="325" t="s">
        <v>3778</v>
      </c>
      <c r="I4924" s="325" t="s">
        <v>354</v>
      </c>
      <c r="J4924" s="316"/>
    </row>
    <row r="4925" spans="1:10" s="333" customFormat="1" ht="36" x14ac:dyDescent="0.25">
      <c r="A4925" s="317" t="s">
        <v>4753</v>
      </c>
      <c r="B4925" s="322" t="s">
        <v>354</v>
      </c>
      <c r="C4925" s="322" t="s">
        <v>2018</v>
      </c>
      <c r="D4925" s="322" t="s">
        <v>4752</v>
      </c>
      <c r="E4925" s="411">
        <v>24000</v>
      </c>
      <c r="F4925" s="317" t="s">
        <v>4751</v>
      </c>
      <c r="G4925" s="322" t="s">
        <v>3952</v>
      </c>
      <c r="H4925" s="325" t="s">
        <v>4646</v>
      </c>
      <c r="I4925" s="325" t="s">
        <v>354</v>
      </c>
      <c r="J4925" s="316"/>
    </row>
    <row r="4926" spans="1:10" s="333" customFormat="1" ht="24" x14ac:dyDescent="0.25">
      <c r="A4926" s="317" t="s">
        <v>4750</v>
      </c>
      <c r="B4926" s="322" t="s">
        <v>354</v>
      </c>
      <c r="C4926" s="322" t="s">
        <v>2018</v>
      </c>
      <c r="D4926" s="322" t="s">
        <v>4749</v>
      </c>
      <c r="E4926" s="411">
        <v>18000</v>
      </c>
      <c r="F4926" s="317" t="s">
        <v>4748</v>
      </c>
      <c r="G4926" s="322" t="s">
        <v>3952</v>
      </c>
      <c r="H4926" s="325" t="s">
        <v>4646</v>
      </c>
      <c r="I4926" s="325" t="s">
        <v>354</v>
      </c>
      <c r="J4926" s="316"/>
    </row>
    <row r="4927" spans="1:10" s="333" customFormat="1" ht="36" x14ac:dyDescent="0.25">
      <c r="A4927" s="317" t="s">
        <v>4747</v>
      </c>
      <c r="B4927" s="322" t="s">
        <v>354</v>
      </c>
      <c r="C4927" s="322" t="s">
        <v>2018</v>
      </c>
      <c r="D4927" s="322" t="s">
        <v>4746</v>
      </c>
      <c r="E4927" s="411">
        <v>24000</v>
      </c>
      <c r="F4927" s="317" t="s">
        <v>4111</v>
      </c>
      <c r="G4927" s="322" t="s">
        <v>3952</v>
      </c>
      <c r="H4927" s="325" t="s">
        <v>3543</v>
      </c>
      <c r="I4927" s="325" t="s">
        <v>354</v>
      </c>
      <c r="J4927" s="316"/>
    </row>
    <row r="4928" spans="1:10" s="333" customFormat="1" ht="24" x14ac:dyDescent="0.25">
      <c r="A4928" s="317" t="s">
        <v>4745</v>
      </c>
      <c r="B4928" s="322" t="s">
        <v>354</v>
      </c>
      <c r="C4928" s="322" t="s">
        <v>2018</v>
      </c>
      <c r="D4928" s="322" t="s">
        <v>4744</v>
      </c>
      <c r="E4928" s="411">
        <v>24000</v>
      </c>
      <c r="F4928" s="317" t="s">
        <v>4743</v>
      </c>
      <c r="G4928" s="322" t="s">
        <v>3952</v>
      </c>
      <c r="H4928" s="325" t="s">
        <v>3539</v>
      </c>
      <c r="I4928" s="325" t="s">
        <v>354</v>
      </c>
      <c r="J4928" s="316"/>
    </row>
    <row r="4929" spans="1:10" s="333" customFormat="1" ht="24" x14ac:dyDescent="0.25">
      <c r="A4929" s="317" t="s">
        <v>4742</v>
      </c>
      <c r="B4929" s="322" t="s">
        <v>354</v>
      </c>
      <c r="C4929" s="322" t="s">
        <v>2018</v>
      </c>
      <c r="D4929" s="322" t="s">
        <v>4741</v>
      </c>
      <c r="E4929" s="411">
        <v>18000</v>
      </c>
      <c r="F4929" s="317" t="s">
        <v>4740</v>
      </c>
      <c r="G4929" s="322" t="s">
        <v>3952</v>
      </c>
      <c r="H4929" s="325" t="s">
        <v>4646</v>
      </c>
      <c r="I4929" s="325" t="s">
        <v>354</v>
      </c>
      <c r="J4929" s="316"/>
    </row>
    <row r="4930" spans="1:10" s="333" customFormat="1" ht="24" x14ac:dyDescent="0.25">
      <c r="A4930" s="317" t="s">
        <v>4739</v>
      </c>
      <c r="B4930" s="322" t="s">
        <v>354</v>
      </c>
      <c r="C4930" s="322" t="s">
        <v>2018</v>
      </c>
      <c r="D4930" s="322" t="s">
        <v>4738</v>
      </c>
      <c r="E4930" s="411">
        <v>24000</v>
      </c>
      <c r="F4930" s="317" t="s">
        <v>4737</v>
      </c>
      <c r="G4930" s="322" t="s">
        <v>3952</v>
      </c>
      <c r="H4930" s="325" t="s">
        <v>3543</v>
      </c>
      <c r="I4930" s="325" t="s">
        <v>354</v>
      </c>
      <c r="J4930" s="316"/>
    </row>
    <row r="4931" spans="1:10" s="333" customFormat="1" ht="24" x14ac:dyDescent="0.25">
      <c r="A4931" s="317" t="s">
        <v>4706</v>
      </c>
      <c r="B4931" s="322" t="s">
        <v>354</v>
      </c>
      <c r="C4931" s="322" t="s">
        <v>2018</v>
      </c>
      <c r="D4931" s="322" t="s">
        <v>4736</v>
      </c>
      <c r="E4931" s="411">
        <v>25500</v>
      </c>
      <c r="F4931" s="317" t="s">
        <v>4735</v>
      </c>
      <c r="G4931" s="322" t="s">
        <v>3952</v>
      </c>
      <c r="H4931" s="325" t="s">
        <v>4725</v>
      </c>
      <c r="I4931" s="325" t="s">
        <v>354</v>
      </c>
      <c r="J4931" s="316"/>
    </row>
    <row r="4932" spans="1:10" s="333" customFormat="1" ht="24" x14ac:dyDescent="0.25">
      <c r="A4932" s="317" t="s">
        <v>4734</v>
      </c>
      <c r="B4932" s="322" t="s">
        <v>354</v>
      </c>
      <c r="C4932" s="322" t="s">
        <v>2018</v>
      </c>
      <c r="D4932" s="322" t="s">
        <v>4733</v>
      </c>
      <c r="E4932" s="411">
        <v>24000</v>
      </c>
      <c r="F4932" s="317" t="s">
        <v>4732</v>
      </c>
      <c r="G4932" s="322" t="s">
        <v>3952</v>
      </c>
      <c r="H4932" s="325" t="s">
        <v>4646</v>
      </c>
      <c r="I4932" s="325" t="s">
        <v>354</v>
      </c>
      <c r="J4932" s="316"/>
    </row>
    <row r="4933" spans="1:10" s="333" customFormat="1" ht="24" x14ac:dyDescent="0.25">
      <c r="A4933" s="317" t="s">
        <v>4731</v>
      </c>
      <c r="B4933" s="322" t="s">
        <v>354</v>
      </c>
      <c r="C4933" s="322" t="s">
        <v>2018</v>
      </c>
      <c r="D4933" s="322" t="s">
        <v>4730</v>
      </c>
      <c r="E4933" s="411">
        <v>18000</v>
      </c>
      <c r="F4933" s="317" t="s">
        <v>4729</v>
      </c>
      <c r="G4933" s="322" t="s">
        <v>3952</v>
      </c>
      <c r="H4933" s="325" t="s">
        <v>3359</v>
      </c>
      <c r="I4933" s="325" t="s">
        <v>354</v>
      </c>
      <c r="J4933" s="316"/>
    </row>
    <row r="4934" spans="1:10" s="333" customFormat="1" ht="24" x14ac:dyDescent="0.25">
      <c r="A4934" s="317" t="s">
        <v>4728</v>
      </c>
      <c r="B4934" s="322" t="s">
        <v>354</v>
      </c>
      <c r="C4934" s="322" t="s">
        <v>2018</v>
      </c>
      <c r="D4934" s="322" t="s">
        <v>4727</v>
      </c>
      <c r="E4934" s="411">
        <v>25500</v>
      </c>
      <c r="F4934" s="317" t="s">
        <v>4726</v>
      </c>
      <c r="G4934" s="322" t="s">
        <v>3952</v>
      </c>
      <c r="H4934" s="325" t="s">
        <v>4725</v>
      </c>
      <c r="I4934" s="325" t="s">
        <v>354</v>
      </c>
      <c r="J4934" s="316"/>
    </row>
    <row r="4935" spans="1:10" s="333" customFormat="1" ht="48" x14ac:dyDescent="0.25">
      <c r="A4935" s="317" t="s">
        <v>4724</v>
      </c>
      <c r="B4935" s="322" t="s">
        <v>354</v>
      </c>
      <c r="C4935" s="322" t="s">
        <v>2018</v>
      </c>
      <c r="D4935" s="322" t="s">
        <v>4723</v>
      </c>
      <c r="E4935" s="411">
        <v>18000</v>
      </c>
      <c r="F4935" s="317" t="s">
        <v>4722</v>
      </c>
      <c r="G4935" s="322" t="s">
        <v>3952</v>
      </c>
      <c r="H4935" s="325" t="s">
        <v>3778</v>
      </c>
      <c r="I4935" s="325" t="s">
        <v>354</v>
      </c>
      <c r="J4935" s="316"/>
    </row>
    <row r="4936" spans="1:10" s="333" customFormat="1" ht="24" x14ac:dyDescent="0.25">
      <c r="A4936" s="317" t="s">
        <v>4721</v>
      </c>
      <c r="B4936" s="322" t="s">
        <v>354</v>
      </c>
      <c r="C4936" s="322" t="s">
        <v>2018</v>
      </c>
      <c r="D4936" s="322" t="s">
        <v>4720</v>
      </c>
      <c r="E4936" s="411">
        <v>27500</v>
      </c>
      <c r="F4936" s="317" t="s">
        <v>4719</v>
      </c>
      <c r="G4936" s="322" t="s">
        <v>3952</v>
      </c>
      <c r="H4936" s="325" t="s">
        <v>3558</v>
      </c>
      <c r="I4936" s="325" t="s">
        <v>354</v>
      </c>
      <c r="J4936" s="316"/>
    </row>
    <row r="4937" spans="1:10" s="333" customFormat="1" ht="24" x14ac:dyDescent="0.25">
      <c r="A4937" s="317" t="s">
        <v>4718</v>
      </c>
      <c r="B4937" s="322" t="s">
        <v>354</v>
      </c>
      <c r="C4937" s="322" t="s">
        <v>2018</v>
      </c>
      <c r="D4937" s="322" t="s">
        <v>4717</v>
      </c>
      <c r="E4937" s="411">
        <v>24000</v>
      </c>
      <c r="F4937" s="317" t="s">
        <v>4716</v>
      </c>
      <c r="G4937" s="322" t="s">
        <v>3952</v>
      </c>
      <c r="H4937" s="325" t="s">
        <v>3539</v>
      </c>
      <c r="I4937" s="325" t="s">
        <v>354</v>
      </c>
      <c r="J4937" s="316"/>
    </row>
    <row r="4938" spans="1:10" s="333" customFormat="1" ht="36" x14ac:dyDescent="0.25">
      <c r="A4938" s="317" t="s">
        <v>4715</v>
      </c>
      <c r="B4938" s="322" t="s">
        <v>354</v>
      </c>
      <c r="C4938" s="322" t="s">
        <v>2018</v>
      </c>
      <c r="D4938" s="322" t="s">
        <v>4714</v>
      </c>
      <c r="E4938" s="411">
        <v>24000</v>
      </c>
      <c r="F4938" s="317" t="s">
        <v>4713</v>
      </c>
      <c r="G4938" s="322" t="s">
        <v>3952</v>
      </c>
      <c r="H4938" s="325" t="s">
        <v>3783</v>
      </c>
      <c r="I4938" s="325" t="s">
        <v>354</v>
      </c>
      <c r="J4938" s="316"/>
    </row>
    <row r="4939" spans="1:10" s="333" customFormat="1" ht="24" x14ac:dyDescent="0.25">
      <c r="A4939" s="317" t="s">
        <v>4712</v>
      </c>
      <c r="B4939" s="322" t="s">
        <v>354</v>
      </c>
      <c r="C4939" s="322" t="s">
        <v>2018</v>
      </c>
      <c r="D4939" s="322" t="s">
        <v>4711</v>
      </c>
      <c r="E4939" s="411">
        <v>18000</v>
      </c>
      <c r="F4939" s="317" t="s">
        <v>4710</v>
      </c>
      <c r="G4939" s="322" t="s">
        <v>3952</v>
      </c>
      <c r="H4939" s="325" t="s">
        <v>2877</v>
      </c>
      <c r="I4939" s="325" t="s">
        <v>354</v>
      </c>
      <c r="J4939" s="316"/>
    </row>
    <row r="4940" spans="1:10" s="333" customFormat="1" x14ac:dyDescent="0.25">
      <c r="A4940" s="317" t="s">
        <v>4709</v>
      </c>
      <c r="B4940" s="322" t="s">
        <v>354</v>
      </c>
      <c r="C4940" s="322" t="s">
        <v>2018</v>
      </c>
      <c r="D4940" s="322" t="s">
        <v>4708</v>
      </c>
      <c r="E4940" s="411">
        <v>24000</v>
      </c>
      <c r="F4940" s="317" t="s">
        <v>4707</v>
      </c>
      <c r="G4940" s="322" t="s">
        <v>3952</v>
      </c>
      <c r="H4940" s="325" t="s">
        <v>3783</v>
      </c>
      <c r="I4940" s="325" t="s">
        <v>354</v>
      </c>
      <c r="J4940" s="316"/>
    </row>
    <row r="4941" spans="1:10" s="333" customFormat="1" ht="24" x14ac:dyDescent="0.25">
      <c r="A4941" s="317" t="s">
        <v>4706</v>
      </c>
      <c r="B4941" s="322" t="s">
        <v>354</v>
      </c>
      <c r="C4941" s="322" t="s">
        <v>2018</v>
      </c>
      <c r="D4941" s="322" t="s">
        <v>4705</v>
      </c>
      <c r="E4941" s="411">
        <v>27500</v>
      </c>
      <c r="F4941" s="317" t="s">
        <v>4704</v>
      </c>
      <c r="G4941" s="322" t="s">
        <v>3952</v>
      </c>
      <c r="H4941" s="325" t="s">
        <v>3551</v>
      </c>
      <c r="I4941" s="325" t="s">
        <v>354</v>
      </c>
      <c r="J4941" s="316"/>
    </row>
    <row r="4942" spans="1:10" s="333" customFormat="1" ht="24" x14ac:dyDescent="0.25">
      <c r="A4942" s="317" t="s">
        <v>4703</v>
      </c>
      <c r="B4942" s="322" t="s">
        <v>354</v>
      </c>
      <c r="C4942" s="322" t="s">
        <v>2018</v>
      </c>
      <c r="D4942" s="322" t="s">
        <v>4702</v>
      </c>
      <c r="E4942" s="411">
        <v>24000</v>
      </c>
      <c r="F4942" s="317" t="s">
        <v>4701</v>
      </c>
      <c r="G4942" s="322" t="s">
        <v>3952</v>
      </c>
      <c r="H4942" s="325" t="s">
        <v>3539</v>
      </c>
      <c r="I4942" s="325" t="s">
        <v>354</v>
      </c>
      <c r="J4942" s="316"/>
    </row>
    <row r="4943" spans="1:10" s="333" customFormat="1" ht="24" x14ac:dyDescent="0.25">
      <c r="A4943" s="317" t="s">
        <v>4700</v>
      </c>
      <c r="B4943" s="322" t="s">
        <v>354</v>
      </c>
      <c r="C4943" s="322" t="s">
        <v>2018</v>
      </c>
      <c r="D4943" s="322" t="s">
        <v>4699</v>
      </c>
      <c r="E4943" s="411">
        <v>18000</v>
      </c>
      <c r="F4943" s="317" t="s">
        <v>4698</v>
      </c>
      <c r="G4943" s="322" t="s">
        <v>3952</v>
      </c>
      <c r="H4943" s="325" t="s">
        <v>3783</v>
      </c>
      <c r="I4943" s="325" t="s">
        <v>354</v>
      </c>
      <c r="J4943" s="316"/>
    </row>
    <row r="4944" spans="1:10" s="333" customFormat="1" ht="36" x14ac:dyDescent="0.25">
      <c r="A4944" s="317" t="s">
        <v>4697</v>
      </c>
      <c r="B4944" s="322" t="s">
        <v>354</v>
      </c>
      <c r="C4944" s="322" t="s">
        <v>2018</v>
      </c>
      <c r="D4944" s="322" t="s">
        <v>4696</v>
      </c>
      <c r="E4944" s="411">
        <v>18000</v>
      </c>
      <c r="F4944" s="317" t="s">
        <v>4695</v>
      </c>
      <c r="G4944" s="322" t="s">
        <v>3952</v>
      </c>
      <c r="H4944" s="325" t="s">
        <v>3543</v>
      </c>
      <c r="I4944" s="325" t="s">
        <v>354</v>
      </c>
      <c r="J4944" s="316"/>
    </row>
    <row r="4945" spans="1:10" s="333" customFormat="1" ht="24" x14ac:dyDescent="0.25">
      <c r="A4945" s="317" t="s">
        <v>4694</v>
      </c>
      <c r="B4945" s="322" t="s">
        <v>354</v>
      </c>
      <c r="C4945" s="322" t="s">
        <v>2018</v>
      </c>
      <c r="D4945" s="322" t="s">
        <v>4693</v>
      </c>
      <c r="E4945" s="411">
        <v>18000</v>
      </c>
      <c r="F4945" s="317" t="s">
        <v>4692</v>
      </c>
      <c r="G4945" s="322" t="s">
        <v>3952</v>
      </c>
      <c r="H4945" s="325" t="s">
        <v>2989</v>
      </c>
      <c r="I4945" s="325" t="s">
        <v>354</v>
      </c>
      <c r="J4945" s="316"/>
    </row>
    <row r="4946" spans="1:10" s="333" customFormat="1" ht="36" x14ac:dyDescent="0.25">
      <c r="A4946" s="317" t="s">
        <v>4691</v>
      </c>
      <c r="B4946" s="322" t="s">
        <v>354</v>
      </c>
      <c r="C4946" s="322" t="s">
        <v>2018</v>
      </c>
      <c r="D4946" s="322" t="s">
        <v>4690</v>
      </c>
      <c r="E4946" s="411">
        <v>18000</v>
      </c>
      <c r="F4946" s="317" t="s">
        <v>4689</v>
      </c>
      <c r="G4946" s="322" t="s">
        <v>3952</v>
      </c>
      <c r="H4946" s="325" t="s">
        <v>3543</v>
      </c>
      <c r="I4946" s="325" t="s">
        <v>354</v>
      </c>
      <c r="J4946" s="316"/>
    </row>
    <row r="4947" spans="1:10" s="333" customFormat="1" ht="24" x14ac:dyDescent="0.25">
      <c r="A4947" s="317" t="s">
        <v>4688</v>
      </c>
      <c r="B4947" s="322" t="s">
        <v>354</v>
      </c>
      <c r="C4947" s="322" t="s">
        <v>2018</v>
      </c>
      <c r="D4947" s="322" t="s">
        <v>4687</v>
      </c>
      <c r="E4947" s="411">
        <v>18000</v>
      </c>
      <c r="F4947" s="317" t="s">
        <v>4686</v>
      </c>
      <c r="G4947" s="322" t="s">
        <v>3952</v>
      </c>
      <c r="H4947" s="325" t="s">
        <v>4646</v>
      </c>
      <c r="I4947" s="325" t="s">
        <v>354</v>
      </c>
      <c r="J4947" s="316"/>
    </row>
    <row r="4948" spans="1:10" s="333" customFormat="1" ht="24" x14ac:dyDescent="0.25">
      <c r="A4948" s="317" t="s">
        <v>4685</v>
      </c>
      <c r="B4948" s="322" t="s">
        <v>354</v>
      </c>
      <c r="C4948" s="322" t="s">
        <v>2018</v>
      </c>
      <c r="D4948" s="322" t="s">
        <v>4684</v>
      </c>
      <c r="E4948" s="411">
        <v>24000</v>
      </c>
      <c r="F4948" s="317" t="s">
        <v>4683</v>
      </c>
      <c r="G4948" s="322" t="s">
        <v>3952</v>
      </c>
      <c r="H4948" s="325" t="s">
        <v>4646</v>
      </c>
      <c r="I4948" s="325" t="s">
        <v>354</v>
      </c>
      <c r="J4948" s="316"/>
    </row>
    <row r="4949" spans="1:10" s="333" customFormat="1" x14ac:dyDescent="0.25">
      <c r="A4949" s="317" t="s">
        <v>4682</v>
      </c>
      <c r="B4949" s="322" t="s">
        <v>354</v>
      </c>
      <c r="C4949" s="322" t="s">
        <v>2018</v>
      </c>
      <c r="D4949" s="322" t="s">
        <v>4681</v>
      </c>
      <c r="E4949" s="411">
        <v>18000</v>
      </c>
      <c r="F4949" s="317" t="s">
        <v>4680</v>
      </c>
      <c r="G4949" s="322" t="s">
        <v>3952</v>
      </c>
      <c r="H4949" s="325" t="s">
        <v>3783</v>
      </c>
      <c r="I4949" s="325" t="s">
        <v>354</v>
      </c>
      <c r="J4949" s="316"/>
    </row>
    <row r="4950" spans="1:10" s="333" customFormat="1" ht="36" x14ac:dyDescent="0.25">
      <c r="A4950" s="317" t="s">
        <v>4679</v>
      </c>
      <c r="B4950" s="322" t="s">
        <v>354</v>
      </c>
      <c r="C4950" s="322" t="s">
        <v>2018</v>
      </c>
      <c r="D4950" s="322" t="s">
        <v>4678</v>
      </c>
      <c r="E4950" s="411">
        <v>24000</v>
      </c>
      <c r="F4950" s="317" t="s">
        <v>4677</v>
      </c>
      <c r="G4950" s="322" t="s">
        <v>3952</v>
      </c>
      <c r="H4950" s="325" t="s">
        <v>3783</v>
      </c>
      <c r="I4950" s="325" t="s">
        <v>354</v>
      </c>
      <c r="J4950" s="316"/>
    </row>
    <row r="4951" spans="1:10" s="333" customFormat="1" ht="24" x14ac:dyDescent="0.25">
      <c r="A4951" s="317" t="s">
        <v>4676</v>
      </c>
      <c r="B4951" s="322" t="s">
        <v>354</v>
      </c>
      <c r="C4951" s="322" t="s">
        <v>2018</v>
      </c>
      <c r="D4951" s="322" t="s">
        <v>4675</v>
      </c>
      <c r="E4951" s="411">
        <v>24000</v>
      </c>
      <c r="F4951" s="317" t="s">
        <v>4674</v>
      </c>
      <c r="G4951" s="322" t="s">
        <v>3952</v>
      </c>
      <c r="H4951" s="325" t="s">
        <v>3539</v>
      </c>
      <c r="I4951" s="325" t="s">
        <v>354</v>
      </c>
      <c r="J4951" s="316"/>
    </row>
    <row r="4952" spans="1:10" s="333" customFormat="1" ht="24" x14ac:dyDescent="0.25">
      <c r="A4952" s="317" t="s">
        <v>4673</v>
      </c>
      <c r="B4952" s="322" t="s">
        <v>354</v>
      </c>
      <c r="C4952" s="322" t="s">
        <v>2018</v>
      </c>
      <c r="D4952" s="322" t="s">
        <v>4672</v>
      </c>
      <c r="E4952" s="411">
        <v>18000</v>
      </c>
      <c r="F4952" s="317" t="s">
        <v>4671</v>
      </c>
      <c r="G4952" s="322" t="s">
        <v>3952</v>
      </c>
      <c r="H4952" s="325" t="s">
        <v>3543</v>
      </c>
      <c r="I4952" s="325" t="s">
        <v>354</v>
      </c>
      <c r="J4952" s="316"/>
    </row>
    <row r="4953" spans="1:10" s="333" customFormat="1" ht="24" x14ac:dyDescent="0.25">
      <c r="A4953" s="317" t="s">
        <v>4670</v>
      </c>
      <c r="B4953" s="322" t="s">
        <v>354</v>
      </c>
      <c r="C4953" s="322" t="s">
        <v>2018</v>
      </c>
      <c r="D4953" s="322" t="s">
        <v>4669</v>
      </c>
      <c r="E4953" s="411">
        <v>18000</v>
      </c>
      <c r="F4953" s="317" t="s">
        <v>4668</v>
      </c>
      <c r="G4953" s="322" t="s">
        <v>3952</v>
      </c>
      <c r="H4953" s="325" t="s">
        <v>3543</v>
      </c>
      <c r="I4953" s="325" t="s">
        <v>354</v>
      </c>
      <c r="J4953" s="316"/>
    </row>
    <row r="4954" spans="1:10" s="333" customFormat="1" ht="36" x14ac:dyDescent="0.25">
      <c r="A4954" s="317" t="s">
        <v>4667</v>
      </c>
      <c r="B4954" s="322" t="s">
        <v>354</v>
      </c>
      <c r="C4954" s="322" t="s">
        <v>2018</v>
      </c>
      <c r="D4954" s="322" t="s">
        <v>4666</v>
      </c>
      <c r="E4954" s="411">
        <v>24000</v>
      </c>
      <c r="F4954" s="317" t="s">
        <v>4665</v>
      </c>
      <c r="G4954" s="322" t="s">
        <v>3952</v>
      </c>
      <c r="H4954" s="325" t="s">
        <v>3543</v>
      </c>
      <c r="I4954" s="325" t="s">
        <v>354</v>
      </c>
      <c r="J4954" s="316"/>
    </row>
    <row r="4955" spans="1:10" s="333" customFormat="1" ht="24" x14ac:dyDescent="0.25">
      <c r="A4955" s="317" t="s">
        <v>4664</v>
      </c>
      <c r="B4955" s="322" t="s">
        <v>354</v>
      </c>
      <c r="C4955" s="322" t="s">
        <v>2018</v>
      </c>
      <c r="D4955" s="322" t="s">
        <v>4663</v>
      </c>
      <c r="E4955" s="411">
        <v>18000</v>
      </c>
      <c r="F4955" s="317" t="s">
        <v>4662</v>
      </c>
      <c r="G4955" s="322" t="s">
        <v>3952</v>
      </c>
      <c r="H4955" s="325" t="s">
        <v>3543</v>
      </c>
      <c r="I4955" s="325" t="s">
        <v>354</v>
      </c>
      <c r="J4955" s="316"/>
    </row>
    <row r="4956" spans="1:10" s="333" customFormat="1" ht="24" x14ac:dyDescent="0.25">
      <c r="A4956" s="317" t="s">
        <v>4661</v>
      </c>
      <c r="B4956" s="322" t="s">
        <v>354</v>
      </c>
      <c r="C4956" s="322" t="s">
        <v>2018</v>
      </c>
      <c r="D4956" s="322" t="s">
        <v>4660</v>
      </c>
      <c r="E4956" s="411">
        <v>21000</v>
      </c>
      <c r="F4956" s="317" t="s">
        <v>4659</v>
      </c>
      <c r="G4956" s="322" t="s">
        <v>3952</v>
      </c>
      <c r="H4956" s="325" t="s">
        <v>3778</v>
      </c>
      <c r="I4956" s="325" t="s">
        <v>354</v>
      </c>
      <c r="J4956" s="316"/>
    </row>
    <row r="4957" spans="1:10" s="333" customFormat="1" ht="36" x14ac:dyDescent="0.25">
      <c r="A4957" s="317" t="s">
        <v>4658</v>
      </c>
      <c r="B4957" s="322" t="s">
        <v>354</v>
      </c>
      <c r="C4957" s="322" t="s">
        <v>2018</v>
      </c>
      <c r="D4957" s="322" t="s">
        <v>4657</v>
      </c>
      <c r="E4957" s="411">
        <v>24000</v>
      </c>
      <c r="F4957" s="317" t="s">
        <v>4656</v>
      </c>
      <c r="G4957" s="322" t="s">
        <v>3952</v>
      </c>
      <c r="H4957" s="325" t="s">
        <v>2712</v>
      </c>
      <c r="I4957" s="325" t="s">
        <v>354</v>
      </c>
      <c r="J4957" s="316"/>
    </row>
    <row r="4958" spans="1:10" s="333" customFormat="1" ht="24" x14ac:dyDescent="0.25">
      <c r="A4958" s="317" t="s">
        <v>4655</v>
      </c>
      <c r="B4958" s="322" t="s">
        <v>354</v>
      </c>
      <c r="C4958" s="322" t="s">
        <v>2018</v>
      </c>
      <c r="D4958" s="322" t="s">
        <v>4654</v>
      </c>
      <c r="E4958" s="411">
        <v>18000</v>
      </c>
      <c r="F4958" s="317" t="s">
        <v>4653</v>
      </c>
      <c r="G4958" s="322" t="s">
        <v>3952</v>
      </c>
      <c r="H4958" s="325" t="s">
        <v>3539</v>
      </c>
      <c r="I4958" s="325" t="s">
        <v>354</v>
      </c>
      <c r="J4958" s="316"/>
    </row>
    <row r="4959" spans="1:10" s="333" customFormat="1" ht="24" x14ac:dyDescent="0.25">
      <c r="A4959" s="317" t="s">
        <v>4652</v>
      </c>
      <c r="B4959" s="322" t="s">
        <v>354</v>
      </c>
      <c r="C4959" s="322" t="s">
        <v>2018</v>
      </c>
      <c r="D4959" s="322" t="s">
        <v>4651</v>
      </c>
      <c r="E4959" s="411">
        <v>24000</v>
      </c>
      <c r="F4959" s="317" t="s">
        <v>4650</v>
      </c>
      <c r="G4959" s="322" t="s">
        <v>3952</v>
      </c>
      <c r="H4959" s="325" t="s">
        <v>4646</v>
      </c>
      <c r="I4959" s="325" t="s">
        <v>354</v>
      </c>
      <c r="J4959" s="316"/>
    </row>
    <row r="4960" spans="1:10" s="333" customFormat="1" ht="24" x14ac:dyDescent="0.25">
      <c r="A4960" s="317" t="s">
        <v>4649</v>
      </c>
      <c r="B4960" s="322" t="s">
        <v>354</v>
      </c>
      <c r="C4960" s="322" t="s">
        <v>2018</v>
      </c>
      <c r="D4960" s="322" t="s">
        <v>4648</v>
      </c>
      <c r="E4960" s="411">
        <v>24000</v>
      </c>
      <c r="F4960" s="317" t="s">
        <v>4647</v>
      </c>
      <c r="G4960" s="322" t="s">
        <v>3952</v>
      </c>
      <c r="H4960" s="325" t="s">
        <v>4646</v>
      </c>
      <c r="I4960" s="325" t="s">
        <v>354</v>
      </c>
      <c r="J4960" s="316"/>
    </row>
    <row r="4961" spans="1:10" s="333" customFormat="1" ht="24" x14ac:dyDescent="0.25">
      <c r="A4961" s="317" t="s">
        <v>4645</v>
      </c>
      <c r="B4961" s="322" t="s">
        <v>354</v>
      </c>
      <c r="C4961" s="322" t="s">
        <v>2018</v>
      </c>
      <c r="D4961" s="322" t="s">
        <v>4644</v>
      </c>
      <c r="E4961" s="411">
        <v>24000</v>
      </c>
      <c r="F4961" s="317" t="s">
        <v>4643</v>
      </c>
      <c r="G4961" s="322" t="s">
        <v>3952</v>
      </c>
      <c r="H4961" s="325" t="s">
        <v>3315</v>
      </c>
      <c r="I4961" s="325" t="s">
        <v>354</v>
      </c>
      <c r="J4961" s="316"/>
    </row>
    <row r="4962" spans="1:10" s="333" customFormat="1" ht="36" x14ac:dyDescent="0.25">
      <c r="A4962" s="317" t="s">
        <v>4642</v>
      </c>
      <c r="B4962" s="322" t="s">
        <v>354</v>
      </c>
      <c r="C4962" s="322" t="s">
        <v>2018</v>
      </c>
      <c r="D4962" s="322" t="s">
        <v>4641</v>
      </c>
      <c r="E4962" s="411">
        <v>22345</v>
      </c>
      <c r="F4962" s="317" t="s">
        <v>4637</v>
      </c>
      <c r="G4962" s="322" t="s">
        <v>3952</v>
      </c>
      <c r="H4962" s="325" t="s">
        <v>4640</v>
      </c>
      <c r="I4962" s="325" t="s">
        <v>354</v>
      </c>
      <c r="J4962" s="316"/>
    </row>
    <row r="4963" spans="1:10" s="333" customFormat="1" ht="24" x14ac:dyDescent="0.25">
      <c r="A4963" s="317" t="s">
        <v>4639</v>
      </c>
      <c r="B4963" s="322" t="s">
        <v>354</v>
      </c>
      <c r="C4963" s="322" t="s">
        <v>2018</v>
      </c>
      <c r="D4963" s="322" t="s">
        <v>4638</v>
      </c>
      <c r="E4963" s="411">
        <v>19630</v>
      </c>
      <c r="F4963" s="317" t="s">
        <v>4637</v>
      </c>
      <c r="G4963" s="322" t="s">
        <v>3952</v>
      </c>
      <c r="H4963" s="325" t="s">
        <v>3359</v>
      </c>
      <c r="I4963" s="325" t="s">
        <v>354</v>
      </c>
      <c r="J4963" s="316"/>
    </row>
    <row r="4964" spans="1:10" s="333" customFormat="1" ht="24" x14ac:dyDescent="0.25">
      <c r="A4964" s="317" t="s">
        <v>4636</v>
      </c>
      <c r="B4964" s="322" t="s">
        <v>354</v>
      </c>
      <c r="C4964" s="322" t="s">
        <v>2018</v>
      </c>
      <c r="D4964" s="322" t="s">
        <v>4635</v>
      </c>
      <c r="E4964" s="411">
        <v>24000</v>
      </c>
      <c r="F4964" s="317" t="s">
        <v>4634</v>
      </c>
      <c r="G4964" s="322" t="s">
        <v>3952</v>
      </c>
      <c r="H4964" s="325" t="s">
        <v>4586</v>
      </c>
      <c r="I4964" s="325" t="s">
        <v>354</v>
      </c>
      <c r="J4964" s="316"/>
    </row>
    <row r="4965" spans="1:10" s="333" customFormat="1" ht="24" x14ac:dyDescent="0.25">
      <c r="A4965" s="317" t="s">
        <v>4633</v>
      </c>
      <c r="B4965" s="322" t="s">
        <v>354</v>
      </c>
      <c r="C4965" s="322" t="s">
        <v>2018</v>
      </c>
      <c r="D4965" s="322" t="s">
        <v>4632</v>
      </c>
      <c r="E4965" s="411">
        <v>26250</v>
      </c>
      <c r="F4965" s="317" t="s">
        <v>4631</v>
      </c>
      <c r="G4965" s="322" t="s">
        <v>3952</v>
      </c>
      <c r="H4965" s="325" t="s">
        <v>3518</v>
      </c>
      <c r="I4965" s="325" t="s">
        <v>354</v>
      </c>
      <c r="J4965" s="316"/>
    </row>
    <row r="4966" spans="1:10" s="333" customFormat="1" ht="24" x14ac:dyDescent="0.25">
      <c r="A4966" s="317" t="s">
        <v>4630</v>
      </c>
      <c r="B4966" s="322" t="s">
        <v>354</v>
      </c>
      <c r="C4966" s="322" t="s">
        <v>2018</v>
      </c>
      <c r="D4966" s="322" t="s">
        <v>4629</v>
      </c>
      <c r="E4966" s="411">
        <v>20000</v>
      </c>
      <c r="F4966" s="317" t="s">
        <v>4628</v>
      </c>
      <c r="G4966" s="322" t="s">
        <v>3952</v>
      </c>
      <c r="H4966" s="325" t="s">
        <v>3304</v>
      </c>
      <c r="I4966" s="325" t="s">
        <v>354</v>
      </c>
      <c r="J4966" s="316"/>
    </row>
    <row r="4967" spans="1:10" s="333" customFormat="1" ht="24" x14ac:dyDescent="0.25">
      <c r="A4967" s="317" t="s">
        <v>4627</v>
      </c>
      <c r="B4967" s="322" t="s">
        <v>354</v>
      </c>
      <c r="C4967" s="322" t="s">
        <v>2018</v>
      </c>
      <c r="D4967" s="322" t="s">
        <v>4626</v>
      </c>
      <c r="E4967" s="411">
        <v>32000</v>
      </c>
      <c r="F4967" s="317" t="s">
        <v>4625</v>
      </c>
      <c r="G4967" s="322" t="s">
        <v>3952</v>
      </c>
      <c r="H4967" s="325" t="s">
        <v>2692</v>
      </c>
      <c r="I4967" s="325" t="s">
        <v>354</v>
      </c>
      <c r="J4967" s="316"/>
    </row>
    <row r="4968" spans="1:10" s="333" customFormat="1" ht="24" x14ac:dyDescent="0.25">
      <c r="A4968" s="317" t="s">
        <v>4624</v>
      </c>
      <c r="B4968" s="322" t="s">
        <v>354</v>
      </c>
      <c r="C4968" s="322" t="s">
        <v>2018</v>
      </c>
      <c r="D4968" s="322" t="s">
        <v>4623</v>
      </c>
      <c r="E4968" s="411">
        <v>24000</v>
      </c>
      <c r="F4968" s="317" t="s">
        <v>4622</v>
      </c>
      <c r="G4968" s="322" t="s">
        <v>3952</v>
      </c>
      <c r="H4968" s="325" t="s">
        <v>4233</v>
      </c>
      <c r="I4968" s="325" t="s">
        <v>354</v>
      </c>
      <c r="J4968" s="316"/>
    </row>
    <row r="4969" spans="1:10" s="333" customFormat="1" ht="24" x14ac:dyDescent="0.25">
      <c r="A4969" s="317" t="s">
        <v>4621</v>
      </c>
      <c r="B4969" s="322" t="s">
        <v>354</v>
      </c>
      <c r="C4969" s="322" t="s">
        <v>2018</v>
      </c>
      <c r="D4969" s="322" t="s">
        <v>4620</v>
      </c>
      <c r="E4969" s="411">
        <v>18000</v>
      </c>
      <c r="F4969" s="317" t="s">
        <v>4619</v>
      </c>
      <c r="G4969" s="322" t="s">
        <v>3952</v>
      </c>
      <c r="H4969" s="325" t="s">
        <v>4618</v>
      </c>
      <c r="I4969" s="325" t="s">
        <v>354</v>
      </c>
      <c r="J4969" s="316"/>
    </row>
    <row r="4970" spans="1:10" s="333" customFormat="1" ht="36" x14ac:dyDescent="0.25">
      <c r="A4970" s="317" t="s">
        <v>4617</v>
      </c>
      <c r="B4970" s="322" t="s">
        <v>354</v>
      </c>
      <c r="C4970" s="322" t="s">
        <v>2018</v>
      </c>
      <c r="D4970" s="322" t="s">
        <v>4616</v>
      </c>
      <c r="E4970" s="411">
        <v>24000</v>
      </c>
      <c r="F4970" s="317" t="s">
        <v>4615</v>
      </c>
      <c r="G4970" s="322" t="s">
        <v>3952</v>
      </c>
      <c r="H4970" s="325" t="s">
        <v>4614</v>
      </c>
      <c r="I4970" s="325" t="s">
        <v>354</v>
      </c>
      <c r="J4970" s="316"/>
    </row>
    <row r="4971" spans="1:10" s="333" customFormat="1" ht="24" x14ac:dyDescent="0.25">
      <c r="A4971" s="317" t="s">
        <v>4613</v>
      </c>
      <c r="B4971" s="322" t="s">
        <v>354</v>
      </c>
      <c r="C4971" s="322" t="s">
        <v>2018</v>
      </c>
      <c r="D4971" s="322" t="s">
        <v>4612</v>
      </c>
      <c r="E4971" s="411">
        <v>35000</v>
      </c>
      <c r="F4971" s="317" t="s">
        <v>4611</v>
      </c>
      <c r="G4971" s="322" t="s">
        <v>3952</v>
      </c>
      <c r="H4971" s="325" t="s">
        <v>2692</v>
      </c>
      <c r="I4971" s="325" t="s">
        <v>354</v>
      </c>
      <c r="J4971" s="316"/>
    </row>
    <row r="4972" spans="1:10" s="333" customFormat="1" ht="24" x14ac:dyDescent="0.25">
      <c r="A4972" s="317" t="s">
        <v>4610</v>
      </c>
      <c r="B4972" s="322" t="s">
        <v>354</v>
      </c>
      <c r="C4972" s="322" t="s">
        <v>2018</v>
      </c>
      <c r="D4972" s="322" t="s">
        <v>4609</v>
      </c>
      <c r="E4972" s="411">
        <v>26250</v>
      </c>
      <c r="F4972" s="317" t="s">
        <v>4608</v>
      </c>
      <c r="G4972" s="322" t="s">
        <v>3952</v>
      </c>
      <c r="H4972" s="325" t="s">
        <v>3518</v>
      </c>
      <c r="I4972" s="325" t="s">
        <v>354</v>
      </c>
      <c r="J4972" s="316"/>
    </row>
    <row r="4973" spans="1:10" s="333" customFormat="1" ht="24" x14ac:dyDescent="0.25">
      <c r="A4973" s="317" t="s">
        <v>4607</v>
      </c>
      <c r="B4973" s="322" t="s">
        <v>354</v>
      </c>
      <c r="C4973" s="322" t="s">
        <v>2018</v>
      </c>
      <c r="D4973" s="322" t="s">
        <v>4606</v>
      </c>
      <c r="E4973" s="411">
        <v>25200</v>
      </c>
      <c r="F4973" s="317" t="s">
        <v>4605</v>
      </c>
      <c r="G4973" s="322" t="s">
        <v>3952</v>
      </c>
      <c r="H4973" s="325" t="s">
        <v>3308</v>
      </c>
      <c r="I4973" s="325" t="s">
        <v>354</v>
      </c>
      <c r="J4973" s="316"/>
    </row>
    <row r="4974" spans="1:10" s="333" customFormat="1" ht="24" x14ac:dyDescent="0.25">
      <c r="A4974" s="317" t="s">
        <v>4604</v>
      </c>
      <c r="B4974" s="322" t="s">
        <v>354</v>
      </c>
      <c r="C4974" s="322" t="s">
        <v>2018</v>
      </c>
      <c r="D4974" s="322" t="s">
        <v>4603</v>
      </c>
      <c r="E4974" s="411">
        <v>19200</v>
      </c>
      <c r="F4974" s="317" t="s">
        <v>4602</v>
      </c>
      <c r="G4974" s="322" t="s">
        <v>3952</v>
      </c>
      <c r="H4974" s="325" t="s">
        <v>3528</v>
      </c>
      <c r="I4974" s="325" t="s">
        <v>354</v>
      </c>
      <c r="J4974" s="316"/>
    </row>
    <row r="4975" spans="1:10" s="333" customFormat="1" ht="36" x14ac:dyDescent="0.25">
      <c r="A4975" s="317" t="s">
        <v>4601</v>
      </c>
      <c r="B4975" s="322" t="s">
        <v>354</v>
      </c>
      <c r="C4975" s="322" t="s">
        <v>2018</v>
      </c>
      <c r="D4975" s="322" t="s">
        <v>4600</v>
      </c>
      <c r="E4975" s="411">
        <v>26293</v>
      </c>
      <c r="F4975" s="317" t="s">
        <v>3995</v>
      </c>
      <c r="G4975" s="322" t="s">
        <v>3952</v>
      </c>
      <c r="H4975" s="325" t="s">
        <v>3304</v>
      </c>
      <c r="I4975" s="325" t="s">
        <v>354</v>
      </c>
      <c r="J4975" s="316"/>
    </row>
    <row r="4976" spans="1:10" s="333" customFormat="1" ht="36" x14ac:dyDescent="0.25">
      <c r="A4976" s="317" t="s">
        <v>4599</v>
      </c>
      <c r="B4976" s="322" t="s">
        <v>354</v>
      </c>
      <c r="C4976" s="322" t="s">
        <v>2018</v>
      </c>
      <c r="D4976" s="322" t="s">
        <v>4598</v>
      </c>
      <c r="E4976" s="411">
        <v>35643</v>
      </c>
      <c r="F4976" s="317" t="s">
        <v>3995</v>
      </c>
      <c r="G4976" s="322" t="s">
        <v>3952</v>
      </c>
      <c r="H4976" s="325" t="s">
        <v>3304</v>
      </c>
      <c r="I4976" s="325" t="s">
        <v>354</v>
      </c>
      <c r="J4976" s="316"/>
    </row>
    <row r="4977" spans="1:10" s="333" customFormat="1" ht="36" x14ac:dyDescent="0.25">
      <c r="A4977" s="317" t="s">
        <v>4597</v>
      </c>
      <c r="B4977" s="322" t="s">
        <v>354</v>
      </c>
      <c r="C4977" s="322" t="s">
        <v>2018</v>
      </c>
      <c r="D4977" s="322" t="s">
        <v>4596</v>
      </c>
      <c r="E4977" s="411">
        <v>26404</v>
      </c>
      <c r="F4977" s="317" t="s">
        <v>3995</v>
      </c>
      <c r="G4977" s="322" t="s">
        <v>3952</v>
      </c>
      <c r="H4977" s="325" t="s">
        <v>3304</v>
      </c>
      <c r="I4977" s="325" t="s">
        <v>354</v>
      </c>
      <c r="J4977" s="316"/>
    </row>
    <row r="4978" spans="1:10" s="333" customFormat="1" ht="24" x14ac:dyDescent="0.25">
      <c r="A4978" s="317" t="s">
        <v>4595</v>
      </c>
      <c r="B4978" s="322" t="s">
        <v>354</v>
      </c>
      <c r="C4978" s="322" t="s">
        <v>2018</v>
      </c>
      <c r="D4978" s="322" t="s">
        <v>4594</v>
      </c>
      <c r="E4978" s="411">
        <v>26220</v>
      </c>
      <c r="F4978" s="317" t="s">
        <v>4593</v>
      </c>
      <c r="G4978" s="322" t="s">
        <v>3952</v>
      </c>
      <c r="H4978" s="325" t="s">
        <v>4242</v>
      </c>
      <c r="I4978" s="325" t="s">
        <v>354</v>
      </c>
      <c r="J4978" s="316"/>
    </row>
    <row r="4979" spans="1:10" s="333" customFormat="1" ht="24" x14ac:dyDescent="0.25">
      <c r="A4979" s="317" t="s">
        <v>4592</v>
      </c>
      <c r="B4979" s="322" t="s">
        <v>354</v>
      </c>
      <c r="C4979" s="322" t="s">
        <v>2018</v>
      </c>
      <c r="D4979" s="322" t="s">
        <v>4591</v>
      </c>
      <c r="E4979" s="411">
        <v>20000</v>
      </c>
      <c r="F4979" s="317" t="s">
        <v>4590</v>
      </c>
      <c r="G4979" s="322" t="s">
        <v>3952</v>
      </c>
      <c r="H4979" s="325" t="s">
        <v>4233</v>
      </c>
      <c r="I4979" s="325" t="s">
        <v>354</v>
      </c>
      <c r="J4979" s="316"/>
    </row>
    <row r="4980" spans="1:10" s="333" customFormat="1" ht="24" x14ac:dyDescent="0.25">
      <c r="A4980" s="317" t="s">
        <v>4589</v>
      </c>
      <c r="B4980" s="322" t="s">
        <v>354</v>
      </c>
      <c r="C4980" s="322" t="s">
        <v>2018</v>
      </c>
      <c r="D4980" s="322" t="s">
        <v>4588</v>
      </c>
      <c r="E4980" s="411">
        <v>18000</v>
      </c>
      <c r="F4980" s="317" t="s">
        <v>4587</v>
      </c>
      <c r="G4980" s="322" t="s">
        <v>3952</v>
      </c>
      <c r="H4980" s="325" t="s">
        <v>4586</v>
      </c>
      <c r="I4980" s="325" t="s">
        <v>354</v>
      </c>
      <c r="J4980" s="316"/>
    </row>
    <row r="4981" spans="1:10" s="333" customFormat="1" ht="24" x14ac:dyDescent="0.25">
      <c r="A4981" s="317" t="s">
        <v>4585</v>
      </c>
      <c r="B4981" s="322" t="s">
        <v>354</v>
      </c>
      <c r="C4981" s="322" t="s">
        <v>2018</v>
      </c>
      <c r="D4981" s="322" t="s">
        <v>4584</v>
      </c>
      <c r="E4981" s="411">
        <v>28500</v>
      </c>
      <c r="F4981" s="317" t="s">
        <v>4583</v>
      </c>
      <c r="G4981" s="322" t="s">
        <v>3952</v>
      </c>
      <c r="H4981" s="325" t="s">
        <v>3524</v>
      </c>
      <c r="I4981" s="325" t="s">
        <v>354</v>
      </c>
      <c r="J4981" s="316"/>
    </row>
    <row r="4982" spans="1:10" s="333" customFormat="1" ht="24" x14ac:dyDescent="0.25">
      <c r="A4982" s="317" t="s">
        <v>4582</v>
      </c>
      <c r="B4982" s="322" t="s">
        <v>354</v>
      </c>
      <c r="C4982" s="322" t="s">
        <v>2018</v>
      </c>
      <c r="D4982" s="322" t="s">
        <v>4581</v>
      </c>
      <c r="E4982" s="411">
        <v>22200</v>
      </c>
      <c r="F4982" s="317" t="s">
        <v>4580</v>
      </c>
      <c r="G4982" s="322" t="s">
        <v>3952</v>
      </c>
      <c r="H4982" s="325" t="s">
        <v>3518</v>
      </c>
      <c r="I4982" s="325" t="s">
        <v>354</v>
      </c>
      <c r="J4982" s="316"/>
    </row>
    <row r="4983" spans="1:10" s="333" customFormat="1" ht="24" x14ac:dyDescent="0.25">
      <c r="A4983" s="317" t="s">
        <v>4579</v>
      </c>
      <c r="B4983" s="322" t="s">
        <v>354</v>
      </c>
      <c r="C4983" s="322" t="s">
        <v>2018</v>
      </c>
      <c r="D4983" s="322" t="s">
        <v>4578</v>
      </c>
      <c r="E4983" s="411">
        <v>25470</v>
      </c>
      <c r="F4983" s="317" t="s">
        <v>4573</v>
      </c>
      <c r="G4983" s="322" t="s">
        <v>3952</v>
      </c>
      <c r="H4983" s="325" t="s">
        <v>4254</v>
      </c>
      <c r="I4983" s="325" t="s">
        <v>354</v>
      </c>
      <c r="J4983" s="316"/>
    </row>
    <row r="4984" spans="1:10" s="333" customFormat="1" ht="24" x14ac:dyDescent="0.25">
      <c r="A4984" s="317" t="s">
        <v>4577</v>
      </c>
      <c r="B4984" s="322" t="s">
        <v>354</v>
      </c>
      <c r="C4984" s="322" t="s">
        <v>2018</v>
      </c>
      <c r="D4984" s="322" t="s">
        <v>4576</v>
      </c>
      <c r="E4984" s="411">
        <v>30145</v>
      </c>
      <c r="F4984" s="317" t="s">
        <v>4573</v>
      </c>
      <c r="G4984" s="322" t="s">
        <v>3952</v>
      </c>
      <c r="H4984" s="325" t="s">
        <v>4254</v>
      </c>
      <c r="I4984" s="325" t="s">
        <v>354</v>
      </c>
      <c r="J4984" s="316"/>
    </row>
    <row r="4985" spans="1:10" s="333" customFormat="1" ht="24" x14ac:dyDescent="0.25">
      <c r="A4985" s="317" t="s">
        <v>4575</v>
      </c>
      <c r="B4985" s="322" t="s">
        <v>354</v>
      </c>
      <c r="C4985" s="322" t="s">
        <v>2018</v>
      </c>
      <c r="D4985" s="322" t="s">
        <v>4574</v>
      </c>
      <c r="E4985" s="411">
        <v>18810</v>
      </c>
      <c r="F4985" s="317" t="s">
        <v>4573</v>
      </c>
      <c r="G4985" s="322" t="s">
        <v>3952</v>
      </c>
      <c r="H4985" s="325" t="s">
        <v>3528</v>
      </c>
      <c r="I4985" s="325" t="s">
        <v>354</v>
      </c>
      <c r="J4985" s="316"/>
    </row>
    <row r="4986" spans="1:10" s="333" customFormat="1" ht="24" x14ac:dyDescent="0.25">
      <c r="A4986" s="317" t="s">
        <v>4572</v>
      </c>
      <c r="B4986" s="322" t="s">
        <v>354</v>
      </c>
      <c r="C4986" s="322" t="s">
        <v>2018</v>
      </c>
      <c r="D4986" s="322" t="s">
        <v>4571</v>
      </c>
      <c r="E4986" s="411">
        <v>18900</v>
      </c>
      <c r="F4986" s="317" t="s">
        <v>4570</v>
      </c>
      <c r="G4986" s="322" t="s">
        <v>3952</v>
      </c>
      <c r="H4986" s="325" t="s">
        <v>4233</v>
      </c>
      <c r="I4986" s="325" t="s">
        <v>354</v>
      </c>
      <c r="J4986" s="316"/>
    </row>
    <row r="4987" spans="1:10" s="333" customFormat="1" ht="24" x14ac:dyDescent="0.25">
      <c r="A4987" s="317" t="s">
        <v>4569</v>
      </c>
      <c r="B4987" s="322" t="s">
        <v>354</v>
      </c>
      <c r="C4987" s="322" t="s">
        <v>2018</v>
      </c>
      <c r="D4987" s="322" t="s">
        <v>4568</v>
      </c>
      <c r="E4987" s="411">
        <v>30000</v>
      </c>
      <c r="F4987" s="317" t="s">
        <v>4567</v>
      </c>
      <c r="G4987" s="322" t="s">
        <v>3952</v>
      </c>
      <c r="H4987" s="325" t="s">
        <v>4233</v>
      </c>
      <c r="I4987" s="325" t="s">
        <v>354</v>
      </c>
      <c r="J4987" s="316"/>
    </row>
    <row r="4988" spans="1:10" s="333" customFormat="1" ht="36" x14ac:dyDescent="0.25">
      <c r="A4988" s="317" t="s">
        <v>4566</v>
      </c>
      <c r="B4988" s="322" t="s">
        <v>354</v>
      </c>
      <c r="C4988" s="322" t="s">
        <v>2018</v>
      </c>
      <c r="D4988" s="322" t="s">
        <v>4565</v>
      </c>
      <c r="E4988" s="411">
        <v>18000</v>
      </c>
      <c r="F4988" s="317" t="s">
        <v>4564</v>
      </c>
      <c r="G4988" s="322" t="s">
        <v>3952</v>
      </c>
      <c r="H4988" s="325" t="s">
        <v>3528</v>
      </c>
      <c r="I4988" s="325" t="s">
        <v>354</v>
      </c>
      <c r="J4988" s="316"/>
    </row>
    <row r="4989" spans="1:10" s="333" customFormat="1" ht="24" x14ac:dyDescent="0.25">
      <c r="A4989" s="317" t="s">
        <v>4563</v>
      </c>
      <c r="B4989" s="322" t="s">
        <v>354</v>
      </c>
      <c r="C4989" s="322" t="s">
        <v>2018</v>
      </c>
      <c r="D4989" s="322" t="s">
        <v>4562</v>
      </c>
      <c r="E4989" s="411">
        <v>24000</v>
      </c>
      <c r="F4989" s="317" t="s">
        <v>4557</v>
      </c>
      <c r="G4989" s="322" t="s">
        <v>3952</v>
      </c>
      <c r="H4989" s="325" t="s">
        <v>4242</v>
      </c>
      <c r="I4989" s="325" t="s">
        <v>354</v>
      </c>
      <c r="J4989" s="316"/>
    </row>
    <row r="4990" spans="1:10" s="333" customFormat="1" ht="24" x14ac:dyDescent="0.25">
      <c r="A4990" s="317" t="s">
        <v>4561</v>
      </c>
      <c r="B4990" s="322" t="s">
        <v>354</v>
      </c>
      <c r="C4990" s="322" t="s">
        <v>2018</v>
      </c>
      <c r="D4990" s="322" t="s">
        <v>4560</v>
      </c>
      <c r="E4990" s="411">
        <v>22200</v>
      </c>
      <c r="F4990" s="317" t="s">
        <v>4557</v>
      </c>
      <c r="G4990" s="322" t="s">
        <v>3952</v>
      </c>
      <c r="H4990" s="325" t="s">
        <v>2710</v>
      </c>
      <c r="I4990" s="325" t="s">
        <v>354</v>
      </c>
      <c r="J4990" s="316"/>
    </row>
    <row r="4991" spans="1:10" s="333" customFormat="1" ht="24" x14ac:dyDescent="0.25">
      <c r="A4991" s="317" t="s">
        <v>4559</v>
      </c>
      <c r="B4991" s="322" t="s">
        <v>354</v>
      </c>
      <c r="C4991" s="322" t="s">
        <v>2018</v>
      </c>
      <c r="D4991" s="322" t="s">
        <v>4558</v>
      </c>
      <c r="E4991" s="411">
        <v>25900</v>
      </c>
      <c r="F4991" s="317" t="s">
        <v>4557</v>
      </c>
      <c r="G4991" s="322" t="s">
        <v>3952</v>
      </c>
      <c r="H4991" s="325" t="s">
        <v>2710</v>
      </c>
      <c r="I4991" s="325" t="s">
        <v>354</v>
      </c>
      <c r="J4991" s="316"/>
    </row>
    <row r="4992" spans="1:10" s="333" customFormat="1" ht="24" x14ac:dyDescent="0.25">
      <c r="A4992" s="317" t="s">
        <v>4556</v>
      </c>
      <c r="B4992" s="322" t="s">
        <v>354</v>
      </c>
      <c r="C4992" s="322" t="s">
        <v>2018</v>
      </c>
      <c r="D4992" s="322" t="s">
        <v>4555</v>
      </c>
      <c r="E4992" s="411">
        <v>24840</v>
      </c>
      <c r="F4992" s="317" t="s">
        <v>4554</v>
      </c>
      <c r="G4992" s="322" t="s">
        <v>3952</v>
      </c>
      <c r="H4992" s="325" t="s">
        <v>3518</v>
      </c>
      <c r="I4992" s="325" t="s">
        <v>354</v>
      </c>
      <c r="J4992" s="316"/>
    </row>
    <row r="4993" spans="1:10" s="333" customFormat="1" ht="24" x14ac:dyDescent="0.25">
      <c r="A4993" s="317" t="s">
        <v>4553</v>
      </c>
      <c r="B4993" s="322" t="s">
        <v>354</v>
      </c>
      <c r="C4993" s="322" t="s">
        <v>2018</v>
      </c>
      <c r="D4993" s="322" t="s">
        <v>4552</v>
      </c>
      <c r="E4993" s="411">
        <v>22940</v>
      </c>
      <c r="F4993" s="317" t="s">
        <v>4529</v>
      </c>
      <c r="G4993" s="322" t="s">
        <v>3952</v>
      </c>
      <c r="H4993" s="325" t="s">
        <v>3518</v>
      </c>
      <c r="I4993" s="325" t="s">
        <v>354</v>
      </c>
      <c r="J4993" s="316"/>
    </row>
    <row r="4994" spans="1:10" s="333" customFormat="1" ht="24" x14ac:dyDescent="0.25">
      <c r="A4994" s="317" t="s">
        <v>4551</v>
      </c>
      <c r="B4994" s="322" t="s">
        <v>354</v>
      </c>
      <c r="C4994" s="322" t="s">
        <v>2018</v>
      </c>
      <c r="D4994" s="322" t="s">
        <v>4550</v>
      </c>
      <c r="E4994" s="411">
        <v>27380</v>
      </c>
      <c r="F4994" s="317" t="s">
        <v>4529</v>
      </c>
      <c r="G4994" s="322" t="s">
        <v>3952</v>
      </c>
      <c r="H4994" s="325" t="s">
        <v>3518</v>
      </c>
      <c r="I4994" s="325" t="s">
        <v>354</v>
      </c>
      <c r="J4994" s="316"/>
    </row>
    <row r="4995" spans="1:10" s="333" customFormat="1" ht="24" x14ac:dyDescent="0.25">
      <c r="A4995" s="317" t="s">
        <v>4549</v>
      </c>
      <c r="B4995" s="322" t="s">
        <v>354</v>
      </c>
      <c r="C4995" s="322" t="s">
        <v>2018</v>
      </c>
      <c r="D4995" s="322" t="s">
        <v>4548</v>
      </c>
      <c r="E4995" s="411">
        <v>29380</v>
      </c>
      <c r="F4995" s="317" t="s">
        <v>4529</v>
      </c>
      <c r="G4995" s="322" t="s">
        <v>3952</v>
      </c>
      <c r="H4995" s="325" t="s">
        <v>3518</v>
      </c>
      <c r="I4995" s="325" t="s">
        <v>354</v>
      </c>
      <c r="J4995" s="316"/>
    </row>
    <row r="4996" spans="1:10" s="333" customFormat="1" ht="24" x14ac:dyDescent="0.25">
      <c r="A4996" s="317" t="s">
        <v>4547</v>
      </c>
      <c r="B4996" s="322" t="s">
        <v>354</v>
      </c>
      <c r="C4996" s="322" t="s">
        <v>2018</v>
      </c>
      <c r="D4996" s="322" t="s">
        <v>4546</v>
      </c>
      <c r="E4996" s="411">
        <v>22040</v>
      </c>
      <c r="F4996" s="317" t="s">
        <v>4529</v>
      </c>
      <c r="G4996" s="322" t="s">
        <v>3952</v>
      </c>
      <c r="H4996" s="325" t="s">
        <v>3518</v>
      </c>
      <c r="I4996" s="325" t="s">
        <v>354</v>
      </c>
      <c r="J4996" s="316"/>
    </row>
    <row r="4997" spans="1:10" s="333" customFormat="1" ht="24" x14ac:dyDescent="0.25">
      <c r="A4997" s="317" t="s">
        <v>4545</v>
      </c>
      <c r="B4997" s="322" t="s">
        <v>354</v>
      </c>
      <c r="C4997" s="322" t="s">
        <v>2018</v>
      </c>
      <c r="D4997" s="322" t="s">
        <v>4544</v>
      </c>
      <c r="E4997" s="411">
        <v>32750</v>
      </c>
      <c r="F4997" s="317" t="s">
        <v>4529</v>
      </c>
      <c r="G4997" s="322" t="s">
        <v>3952</v>
      </c>
      <c r="H4997" s="325" t="s">
        <v>3518</v>
      </c>
      <c r="I4997" s="325" t="s">
        <v>354</v>
      </c>
      <c r="J4997" s="316"/>
    </row>
    <row r="4998" spans="1:10" s="333" customFormat="1" ht="24" x14ac:dyDescent="0.25">
      <c r="A4998" s="317" t="s">
        <v>4543</v>
      </c>
      <c r="B4998" s="322" t="s">
        <v>354</v>
      </c>
      <c r="C4998" s="322" t="s">
        <v>2018</v>
      </c>
      <c r="D4998" s="322" t="s">
        <v>4542</v>
      </c>
      <c r="E4998" s="411">
        <v>18360</v>
      </c>
      <c r="F4998" s="317" t="s">
        <v>4529</v>
      </c>
      <c r="G4998" s="322" t="s">
        <v>3952</v>
      </c>
      <c r="H4998" s="325" t="s">
        <v>3518</v>
      </c>
      <c r="I4998" s="325" t="s">
        <v>354</v>
      </c>
      <c r="J4998" s="316"/>
    </row>
    <row r="4999" spans="1:10" s="333" customFormat="1" ht="24" x14ac:dyDescent="0.25">
      <c r="A4999" s="317" t="s">
        <v>4541</v>
      </c>
      <c r="B4999" s="322" t="s">
        <v>354</v>
      </c>
      <c r="C4999" s="322" t="s">
        <v>2018</v>
      </c>
      <c r="D4999" s="322" t="s">
        <v>4540</v>
      </c>
      <c r="E4999" s="411">
        <v>30520</v>
      </c>
      <c r="F4999" s="317" t="s">
        <v>4529</v>
      </c>
      <c r="G4999" s="322" t="s">
        <v>3952</v>
      </c>
      <c r="H4999" s="325" t="s">
        <v>3518</v>
      </c>
      <c r="I4999" s="325" t="s">
        <v>354</v>
      </c>
      <c r="J4999" s="316"/>
    </row>
    <row r="5000" spans="1:10" s="333" customFormat="1" ht="24" x14ac:dyDescent="0.25">
      <c r="A5000" s="317" t="s">
        <v>4539</v>
      </c>
      <c r="B5000" s="322" t="s">
        <v>354</v>
      </c>
      <c r="C5000" s="322" t="s">
        <v>2018</v>
      </c>
      <c r="D5000" s="322" t="s">
        <v>4538</v>
      </c>
      <c r="E5000" s="411">
        <v>28000</v>
      </c>
      <c r="F5000" s="317" t="s">
        <v>4529</v>
      </c>
      <c r="G5000" s="322" t="s">
        <v>3952</v>
      </c>
      <c r="H5000" s="325" t="s">
        <v>3518</v>
      </c>
      <c r="I5000" s="325" t="s">
        <v>354</v>
      </c>
      <c r="J5000" s="316"/>
    </row>
    <row r="5001" spans="1:10" s="333" customFormat="1" ht="24" x14ac:dyDescent="0.25">
      <c r="A5001" s="317" t="s">
        <v>4537</v>
      </c>
      <c r="B5001" s="322" t="s">
        <v>354</v>
      </c>
      <c r="C5001" s="322" t="s">
        <v>2018</v>
      </c>
      <c r="D5001" s="322" t="s">
        <v>4536</v>
      </c>
      <c r="E5001" s="411">
        <v>30580</v>
      </c>
      <c r="F5001" s="317" t="s">
        <v>4529</v>
      </c>
      <c r="G5001" s="322" t="s">
        <v>3952</v>
      </c>
      <c r="H5001" s="325" t="s">
        <v>3518</v>
      </c>
      <c r="I5001" s="325" t="s">
        <v>354</v>
      </c>
      <c r="J5001" s="316"/>
    </row>
    <row r="5002" spans="1:10" s="333" customFormat="1" ht="24" x14ac:dyDescent="0.25">
      <c r="A5002" s="317" t="s">
        <v>4535</v>
      </c>
      <c r="B5002" s="322" t="s">
        <v>354</v>
      </c>
      <c r="C5002" s="322" t="s">
        <v>2018</v>
      </c>
      <c r="D5002" s="322" t="s">
        <v>4534</v>
      </c>
      <c r="E5002" s="411">
        <v>25850</v>
      </c>
      <c r="F5002" s="317" t="s">
        <v>4529</v>
      </c>
      <c r="G5002" s="322" t="s">
        <v>3952</v>
      </c>
      <c r="H5002" s="325" t="s">
        <v>3518</v>
      </c>
      <c r="I5002" s="325" t="s">
        <v>354</v>
      </c>
      <c r="J5002" s="316"/>
    </row>
    <row r="5003" spans="1:10" s="333" customFormat="1" ht="24" x14ac:dyDescent="0.25">
      <c r="A5003" s="317" t="s">
        <v>4533</v>
      </c>
      <c r="B5003" s="322" t="s">
        <v>354</v>
      </c>
      <c r="C5003" s="322" t="s">
        <v>2018</v>
      </c>
      <c r="D5003" s="322" t="s">
        <v>4532</v>
      </c>
      <c r="E5003" s="411">
        <v>30400</v>
      </c>
      <c r="F5003" s="317" t="s">
        <v>4529</v>
      </c>
      <c r="G5003" s="322" t="s">
        <v>3952</v>
      </c>
      <c r="H5003" s="325" t="s">
        <v>3518</v>
      </c>
      <c r="I5003" s="325" t="s">
        <v>354</v>
      </c>
      <c r="J5003" s="316"/>
    </row>
    <row r="5004" spans="1:10" s="333" customFormat="1" ht="24" x14ac:dyDescent="0.25">
      <c r="A5004" s="317" t="s">
        <v>4531</v>
      </c>
      <c r="B5004" s="322" t="s">
        <v>354</v>
      </c>
      <c r="C5004" s="322" t="s">
        <v>2018</v>
      </c>
      <c r="D5004" s="322" t="s">
        <v>4530</v>
      </c>
      <c r="E5004" s="411">
        <v>35240</v>
      </c>
      <c r="F5004" s="317" t="s">
        <v>4529</v>
      </c>
      <c r="G5004" s="322" t="s">
        <v>3952</v>
      </c>
      <c r="H5004" s="325" t="s">
        <v>3518</v>
      </c>
      <c r="I5004" s="325" t="s">
        <v>354</v>
      </c>
      <c r="J5004" s="316"/>
    </row>
    <row r="5005" spans="1:10" s="333" customFormat="1" ht="24" x14ac:dyDescent="0.25">
      <c r="A5005" s="317" t="s">
        <v>4528</v>
      </c>
      <c r="B5005" s="322" t="s">
        <v>354</v>
      </c>
      <c r="C5005" s="322" t="s">
        <v>2018</v>
      </c>
      <c r="D5005" s="322" t="s">
        <v>4527</v>
      </c>
      <c r="E5005" s="411">
        <v>24000</v>
      </c>
      <c r="F5005" s="317" t="s">
        <v>4120</v>
      </c>
      <c r="G5005" s="322" t="s">
        <v>3952</v>
      </c>
      <c r="H5005" s="325" t="s">
        <v>4242</v>
      </c>
      <c r="I5005" s="325" t="s">
        <v>354</v>
      </c>
      <c r="J5005" s="316"/>
    </row>
    <row r="5006" spans="1:10" s="333" customFormat="1" ht="24" x14ac:dyDescent="0.25">
      <c r="A5006" s="317" t="s">
        <v>4526</v>
      </c>
      <c r="B5006" s="322" t="s">
        <v>354</v>
      </c>
      <c r="C5006" s="322" t="s">
        <v>2018</v>
      </c>
      <c r="D5006" s="322" t="s">
        <v>4525</v>
      </c>
      <c r="E5006" s="411">
        <v>30035</v>
      </c>
      <c r="F5006" s="317" t="s">
        <v>4120</v>
      </c>
      <c r="G5006" s="322" t="s">
        <v>3952</v>
      </c>
      <c r="H5006" s="325" t="s">
        <v>2879</v>
      </c>
      <c r="I5006" s="325" t="s">
        <v>354</v>
      </c>
      <c r="J5006" s="316"/>
    </row>
    <row r="5007" spans="1:10" s="333" customFormat="1" ht="24" x14ac:dyDescent="0.25">
      <c r="A5007" s="317" t="s">
        <v>4524</v>
      </c>
      <c r="B5007" s="322" t="s">
        <v>354</v>
      </c>
      <c r="C5007" s="322" t="s">
        <v>2018</v>
      </c>
      <c r="D5007" s="322" t="s">
        <v>4523</v>
      </c>
      <c r="E5007" s="411">
        <v>22965</v>
      </c>
      <c r="F5007" s="317" t="s">
        <v>4120</v>
      </c>
      <c r="G5007" s="322" t="s">
        <v>3952</v>
      </c>
      <c r="H5007" s="325" t="s">
        <v>2879</v>
      </c>
      <c r="I5007" s="325" t="s">
        <v>354</v>
      </c>
      <c r="J5007" s="316"/>
    </row>
    <row r="5008" spans="1:10" s="333" customFormat="1" ht="24" x14ac:dyDescent="0.25">
      <c r="A5008" s="317" t="s">
        <v>4522</v>
      </c>
      <c r="B5008" s="322" t="s">
        <v>354</v>
      </c>
      <c r="C5008" s="322" t="s">
        <v>2018</v>
      </c>
      <c r="D5008" s="322" t="s">
        <v>4521</v>
      </c>
      <c r="E5008" s="411">
        <v>21000</v>
      </c>
      <c r="F5008" s="317" t="s">
        <v>4520</v>
      </c>
      <c r="G5008" s="322" t="s">
        <v>3952</v>
      </c>
      <c r="H5008" s="325" t="s">
        <v>3365</v>
      </c>
      <c r="I5008" s="325" t="s">
        <v>354</v>
      </c>
      <c r="J5008" s="316"/>
    </row>
    <row r="5009" spans="1:10" s="333" customFormat="1" ht="24" x14ac:dyDescent="0.25">
      <c r="A5009" s="317" t="s">
        <v>4519</v>
      </c>
      <c r="B5009" s="322" t="s">
        <v>354</v>
      </c>
      <c r="C5009" s="322" t="s">
        <v>2018</v>
      </c>
      <c r="D5009" s="322" t="s">
        <v>4518</v>
      </c>
      <c r="E5009" s="411">
        <v>21000</v>
      </c>
      <c r="F5009" s="317" t="s">
        <v>4517</v>
      </c>
      <c r="G5009" s="322" t="s">
        <v>3952</v>
      </c>
      <c r="H5009" s="325" t="s">
        <v>3365</v>
      </c>
      <c r="I5009" s="325" t="s">
        <v>354</v>
      </c>
      <c r="J5009" s="316"/>
    </row>
    <row r="5010" spans="1:10" s="333" customFormat="1" ht="24" x14ac:dyDescent="0.25">
      <c r="A5010" s="317" t="s">
        <v>4516</v>
      </c>
      <c r="B5010" s="322" t="s">
        <v>354</v>
      </c>
      <c r="C5010" s="322" t="s">
        <v>2018</v>
      </c>
      <c r="D5010" s="322" t="s">
        <v>4515</v>
      </c>
      <c r="E5010" s="411">
        <v>28500</v>
      </c>
      <c r="F5010" s="317" t="s">
        <v>4514</v>
      </c>
      <c r="G5010" s="322" t="s">
        <v>3952</v>
      </c>
      <c r="H5010" s="325" t="s">
        <v>4233</v>
      </c>
      <c r="I5010" s="325" t="s">
        <v>354</v>
      </c>
      <c r="J5010" s="316"/>
    </row>
    <row r="5011" spans="1:10" s="333" customFormat="1" ht="24" x14ac:dyDescent="0.25">
      <c r="A5011" s="317" t="s">
        <v>4513</v>
      </c>
      <c r="B5011" s="322" t="s">
        <v>354</v>
      </c>
      <c r="C5011" s="322" t="s">
        <v>2018</v>
      </c>
      <c r="D5011" s="322" t="s">
        <v>4512</v>
      </c>
      <c r="E5011" s="411">
        <v>21000</v>
      </c>
      <c r="F5011" s="317" t="s">
        <v>4511</v>
      </c>
      <c r="G5011" s="322" t="s">
        <v>3952</v>
      </c>
      <c r="H5011" s="325" t="s">
        <v>3518</v>
      </c>
      <c r="I5011" s="325" t="s">
        <v>354</v>
      </c>
      <c r="J5011" s="316"/>
    </row>
    <row r="5012" spans="1:10" s="333" customFormat="1" ht="24" x14ac:dyDescent="0.25">
      <c r="A5012" s="317" t="s">
        <v>4510</v>
      </c>
      <c r="B5012" s="322" t="s">
        <v>354</v>
      </c>
      <c r="C5012" s="322" t="s">
        <v>2018</v>
      </c>
      <c r="D5012" s="322" t="s">
        <v>4509</v>
      </c>
      <c r="E5012" s="411">
        <v>26250</v>
      </c>
      <c r="F5012" s="317" t="s">
        <v>4508</v>
      </c>
      <c r="G5012" s="322" t="s">
        <v>3952</v>
      </c>
      <c r="H5012" s="325" t="s">
        <v>3381</v>
      </c>
      <c r="I5012" s="325" t="s">
        <v>354</v>
      </c>
      <c r="J5012" s="316"/>
    </row>
    <row r="5013" spans="1:10" s="333" customFormat="1" ht="24" x14ac:dyDescent="0.25">
      <c r="A5013" s="317" t="s">
        <v>4507</v>
      </c>
      <c r="B5013" s="322" t="s">
        <v>354</v>
      </c>
      <c r="C5013" s="322" t="s">
        <v>2018</v>
      </c>
      <c r="D5013" s="322" t="s">
        <v>4506</v>
      </c>
      <c r="E5013" s="411">
        <v>26250</v>
      </c>
      <c r="F5013" s="317" t="s">
        <v>4505</v>
      </c>
      <c r="G5013" s="322" t="s">
        <v>3952</v>
      </c>
      <c r="H5013" s="325" t="s">
        <v>2692</v>
      </c>
      <c r="I5013" s="325" t="s">
        <v>354</v>
      </c>
      <c r="J5013" s="316"/>
    </row>
    <row r="5014" spans="1:10" s="333" customFormat="1" ht="24" x14ac:dyDescent="0.25">
      <c r="A5014" s="317" t="s">
        <v>4504</v>
      </c>
      <c r="B5014" s="322" t="s">
        <v>354</v>
      </c>
      <c r="C5014" s="322" t="s">
        <v>2018</v>
      </c>
      <c r="D5014" s="322" t="s">
        <v>4503</v>
      </c>
      <c r="E5014" s="411">
        <v>28800</v>
      </c>
      <c r="F5014" s="317" t="s">
        <v>4502</v>
      </c>
      <c r="G5014" s="322" t="s">
        <v>3952</v>
      </c>
      <c r="H5014" s="325" t="s">
        <v>2710</v>
      </c>
      <c r="I5014" s="325" t="s">
        <v>354</v>
      </c>
      <c r="J5014" s="316"/>
    </row>
    <row r="5015" spans="1:10" s="333" customFormat="1" ht="24" x14ac:dyDescent="0.25">
      <c r="A5015" s="317" t="s">
        <v>4501</v>
      </c>
      <c r="B5015" s="322" t="s">
        <v>354</v>
      </c>
      <c r="C5015" s="322" t="s">
        <v>2018</v>
      </c>
      <c r="D5015" s="322" t="s">
        <v>4500</v>
      </c>
      <c r="E5015" s="411">
        <v>25200</v>
      </c>
      <c r="F5015" s="317" t="s">
        <v>4497</v>
      </c>
      <c r="G5015" s="322" t="s">
        <v>3952</v>
      </c>
      <c r="H5015" s="325" t="s">
        <v>3141</v>
      </c>
      <c r="I5015" s="325" t="s">
        <v>354</v>
      </c>
      <c r="J5015" s="316"/>
    </row>
    <row r="5016" spans="1:10" s="333" customFormat="1" ht="24" x14ac:dyDescent="0.25">
      <c r="A5016" s="317" t="s">
        <v>4499</v>
      </c>
      <c r="B5016" s="322" t="s">
        <v>354</v>
      </c>
      <c r="C5016" s="322" t="s">
        <v>2018</v>
      </c>
      <c r="D5016" s="322" t="s">
        <v>4498</v>
      </c>
      <c r="E5016" s="411">
        <v>25200</v>
      </c>
      <c r="F5016" s="317" t="s">
        <v>4497</v>
      </c>
      <c r="G5016" s="322" t="s">
        <v>3952</v>
      </c>
      <c r="H5016" s="325" t="s">
        <v>3524</v>
      </c>
      <c r="I5016" s="325" t="s">
        <v>354</v>
      </c>
      <c r="J5016" s="316"/>
    </row>
    <row r="5017" spans="1:10" s="333" customFormat="1" ht="36" x14ac:dyDescent="0.25">
      <c r="A5017" s="317" t="s">
        <v>4496</v>
      </c>
      <c r="B5017" s="322" t="s">
        <v>354</v>
      </c>
      <c r="C5017" s="322" t="s">
        <v>2018</v>
      </c>
      <c r="D5017" s="322" t="s">
        <v>4495</v>
      </c>
      <c r="E5017" s="411">
        <v>18000</v>
      </c>
      <c r="F5017" s="317" t="s">
        <v>4494</v>
      </c>
      <c r="G5017" s="322" t="s">
        <v>3952</v>
      </c>
      <c r="H5017" s="325" t="s">
        <v>4233</v>
      </c>
      <c r="I5017" s="325" t="s">
        <v>354</v>
      </c>
      <c r="J5017" s="316"/>
    </row>
    <row r="5018" spans="1:10" s="333" customFormat="1" ht="24" x14ac:dyDescent="0.25">
      <c r="A5018" s="317" t="s">
        <v>4493</v>
      </c>
      <c r="B5018" s="322" t="s">
        <v>354</v>
      </c>
      <c r="C5018" s="322" t="s">
        <v>2018</v>
      </c>
      <c r="D5018" s="322" t="s">
        <v>4492</v>
      </c>
      <c r="E5018" s="411">
        <v>24000</v>
      </c>
      <c r="F5018" s="317" t="s">
        <v>4491</v>
      </c>
      <c r="G5018" s="322" t="s">
        <v>3952</v>
      </c>
      <c r="H5018" s="325" t="s">
        <v>4242</v>
      </c>
      <c r="I5018" s="325" t="s">
        <v>354</v>
      </c>
      <c r="J5018" s="316"/>
    </row>
    <row r="5019" spans="1:10" s="333" customFormat="1" ht="36" x14ac:dyDescent="0.25">
      <c r="A5019" s="317" t="s">
        <v>4490</v>
      </c>
      <c r="B5019" s="322" t="s">
        <v>354</v>
      </c>
      <c r="C5019" s="322" t="s">
        <v>2018</v>
      </c>
      <c r="D5019" s="322" t="s">
        <v>4489</v>
      </c>
      <c r="E5019" s="411">
        <v>22800</v>
      </c>
      <c r="F5019" s="317" t="s">
        <v>4488</v>
      </c>
      <c r="G5019" s="322" t="s">
        <v>3952</v>
      </c>
      <c r="H5019" s="325" t="s">
        <v>2498</v>
      </c>
      <c r="I5019" s="325" t="s">
        <v>354</v>
      </c>
      <c r="J5019" s="316"/>
    </row>
    <row r="5020" spans="1:10" s="333" customFormat="1" ht="24" x14ac:dyDescent="0.25">
      <c r="A5020" s="317" t="s">
        <v>4487</v>
      </c>
      <c r="B5020" s="322" t="s">
        <v>354</v>
      </c>
      <c r="C5020" s="322" t="s">
        <v>2018</v>
      </c>
      <c r="D5020" s="322" t="s">
        <v>4486</v>
      </c>
      <c r="E5020" s="411">
        <v>26250</v>
      </c>
      <c r="F5020" s="317" t="s">
        <v>4485</v>
      </c>
      <c r="G5020" s="322" t="s">
        <v>3952</v>
      </c>
      <c r="H5020" s="325" t="s">
        <v>3308</v>
      </c>
      <c r="I5020" s="325" t="s">
        <v>354</v>
      </c>
      <c r="J5020" s="316"/>
    </row>
    <row r="5021" spans="1:10" s="333" customFormat="1" ht="24" x14ac:dyDescent="0.25">
      <c r="A5021" s="317" t="s">
        <v>4484</v>
      </c>
      <c r="B5021" s="322" t="s">
        <v>354</v>
      </c>
      <c r="C5021" s="322" t="s">
        <v>2018</v>
      </c>
      <c r="D5021" s="322" t="s">
        <v>4483</v>
      </c>
      <c r="E5021" s="411">
        <v>31500</v>
      </c>
      <c r="F5021" s="317" t="s">
        <v>4482</v>
      </c>
      <c r="G5021" s="322" t="s">
        <v>3952</v>
      </c>
      <c r="H5021" s="325" t="s">
        <v>2692</v>
      </c>
      <c r="I5021" s="325" t="s">
        <v>354</v>
      </c>
      <c r="J5021" s="316"/>
    </row>
    <row r="5022" spans="1:10" s="333" customFormat="1" ht="24" x14ac:dyDescent="0.25">
      <c r="A5022" s="317" t="s">
        <v>4481</v>
      </c>
      <c r="B5022" s="322" t="s">
        <v>354</v>
      </c>
      <c r="C5022" s="322" t="s">
        <v>2018</v>
      </c>
      <c r="D5022" s="322" t="s">
        <v>4480</v>
      </c>
      <c r="E5022" s="411">
        <v>22500</v>
      </c>
      <c r="F5022" s="317" t="s">
        <v>4479</v>
      </c>
      <c r="G5022" s="322" t="s">
        <v>3952</v>
      </c>
      <c r="H5022" s="325" t="s">
        <v>3141</v>
      </c>
      <c r="I5022" s="325" t="s">
        <v>354</v>
      </c>
      <c r="J5022" s="316"/>
    </row>
    <row r="5023" spans="1:10" s="333" customFormat="1" ht="24" x14ac:dyDescent="0.25">
      <c r="A5023" s="317" t="s">
        <v>4478</v>
      </c>
      <c r="B5023" s="322" t="s">
        <v>354</v>
      </c>
      <c r="C5023" s="322" t="s">
        <v>2018</v>
      </c>
      <c r="D5023" s="322" t="s">
        <v>4477</v>
      </c>
      <c r="E5023" s="411">
        <v>30000</v>
      </c>
      <c r="F5023" s="317" t="s">
        <v>4476</v>
      </c>
      <c r="G5023" s="322" t="s">
        <v>3952</v>
      </c>
      <c r="H5023" s="325" t="s">
        <v>2692</v>
      </c>
      <c r="I5023" s="325" t="s">
        <v>354</v>
      </c>
      <c r="J5023" s="316"/>
    </row>
    <row r="5024" spans="1:10" s="333" customFormat="1" ht="24" x14ac:dyDescent="0.25">
      <c r="A5024" s="317" t="s">
        <v>4475</v>
      </c>
      <c r="B5024" s="322" t="s">
        <v>354</v>
      </c>
      <c r="C5024" s="322" t="s">
        <v>2018</v>
      </c>
      <c r="D5024" s="322" t="s">
        <v>4474</v>
      </c>
      <c r="E5024" s="411">
        <v>21342</v>
      </c>
      <c r="F5024" s="317" t="s">
        <v>4467</v>
      </c>
      <c r="G5024" s="322" t="s">
        <v>3952</v>
      </c>
      <c r="H5024" s="325" t="s">
        <v>2710</v>
      </c>
      <c r="I5024" s="325" t="s">
        <v>354</v>
      </c>
      <c r="J5024" s="316"/>
    </row>
    <row r="5025" spans="1:10" s="333" customFormat="1" ht="24" x14ac:dyDescent="0.25">
      <c r="A5025" s="317" t="s">
        <v>4473</v>
      </c>
      <c r="B5025" s="322" t="s">
        <v>354</v>
      </c>
      <c r="C5025" s="322" t="s">
        <v>2018</v>
      </c>
      <c r="D5025" s="322" t="s">
        <v>4472</v>
      </c>
      <c r="E5025" s="411">
        <v>29756</v>
      </c>
      <c r="F5025" s="317" t="s">
        <v>4467</v>
      </c>
      <c r="G5025" s="322" t="s">
        <v>3952</v>
      </c>
      <c r="H5025" s="325" t="s">
        <v>2710</v>
      </c>
      <c r="I5025" s="325" t="s">
        <v>354</v>
      </c>
      <c r="J5025" s="316"/>
    </row>
    <row r="5026" spans="1:10" s="333" customFormat="1" ht="24" x14ac:dyDescent="0.25">
      <c r="A5026" s="317" t="s">
        <v>4471</v>
      </c>
      <c r="B5026" s="322" t="s">
        <v>354</v>
      </c>
      <c r="C5026" s="322" t="s">
        <v>2018</v>
      </c>
      <c r="D5026" s="322" t="s">
        <v>4470</v>
      </c>
      <c r="E5026" s="411">
        <v>23992</v>
      </c>
      <c r="F5026" s="317" t="s">
        <v>4467</v>
      </c>
      <c r="G5026" s="322" t="s">
        <v>3952</v>
      </c>
      <c r="H5026" s="325" t="s">
        <v>2710</v>
      </c>
      <c r="I5026" s="325" t="s">
        <v>354</v>
      </c>
      <c r="J5026" s="316"/>
    </row>
    <row r="5027" spans="1:10" s="333" customFormat="1" ht="24" x14ac:dyDescent="0.25">
      <c r="A5027" s="317" t="s">
        <v>4469</v>
      </c>
      <c r="B5027" s="322" t="s">
        <v>354</v>
      </c>
      <c r="C5027" s="322" t="s">
        <v>2018</v>
      </c>
      <c r="D5027" s="322" t="s">
        <v>4468</v>
      </c>
      <c r="E5027" s="411">
        <v>29448</v>
      </c>
      <c r="F5027" s="317" t="s">
        <v>4467</v>
      </c>
      <c r="G5027" s="322" t="s">
        <v>3952</v>
      </c>
      <c r="H5027" s="325" t="s">
        <v>2710</v>
      </c>
      <c r="I5027" s="325" t="s">
        <v>354</v>
      </c>
      <c r="J5027" s="316"/>
    </row>
    <row r="5028" spans="1:10" s="333" customFormat="1" ht="24" x14ac:dyDescent="0.25">
      <c r="A5028" s="317" t="s">
        <v>4466</v>
      </c>
      <c r="B5028" s="322" t="s">
        <v>354</v>
      </c>
      <c r="C5028" s="322" t="s">
        <v>2018</v>
      </c>
      <c r="D5028" s="322" t="s">
        <v>4465</v>
      </c>
      <c r="E5028" s="411">
        <v>28500</v>
      </c>
      <c r="F5028" s="317" t="s">
        <v>4464</v>
      </c>
      <c r="G5028" s="322" t="s">
        <v>3952</v>
      </c>
      <c r="H5028" s="325" t="s">
        <v>3518</v>
      </c>
      <c r="I5028" s="325" t="s">
        <v>354</v>
      </c>
      <c r="J5028" s="316"/>
    </row>
    <row r="5029" spans="1:10" s="333" customFormat="1" ht="24" x14ac:dyDescent="0.25">
      <c r="A5029" s="317" t="s">
        <v>4463</v>
      </c>
      <c r="B5029" s="322" t="s">
        <v>354</v>
      </c>
      <c r="C5029" s="322" t="s">
        <v>2018</v>
      </c>
      <c r="D5029" s="322" t="s">
        <v>4462</v>
      </c>
      <c r="E5029" s="411">
        <v>26250</v>
      </c>
      <c r="F5029" s="317" t="s">
        <v>4461</v>
      </c>
      <c r="G5029" s="322" t="s">
        <v>3952</v>
      </c>
      <c r="H5029" s="325" t="s">
        <v>3518</v>
      </c>
      <c r="I5029" s="325" t="s">
        <v>354</v>
      </c>
      <c r="J5029" s="316"/>
    </row>
    <row r="5030" spans="1:10" s="333" customFormat="1" ht="24" x14ac:dyDescent="0.25">
      <c r="A5030" s="317" t="s">
        <v>4460</v>
      </c>
      <c r="B5030" s="322" t="s">
        <v>354</v>
      </c>
      <c r="C5030" s="322" t="s">
        <v>2018</v>
      </c>
      <c r="D5030" s="322" t="s">
        <v>4459</v>
      </c>
      <c r="E5030" s="411">
        <v>33835</v>
      </c>
      <c r="F5030" s="317" t="s">
        <v>3985</v>
      </c>
      <c r="G5030" s="322" t="s">
        <v>3952</v>
      </c>
      <c r="H5030" s="325" t="s">
        <v>3518</v>
      </c>
      <c r="I5030" s="325" t="s">
        <v>354</v>
      </c>
      <c r="J5030" s="316"/>
    </row>
    <row r="5031" spans="1:10" s="333" customFormat="1" ht="24" x14ac:dyDescent="0.25">
      <c r="A5031" s="317" t="s">
        <v>4458</v>
      </c>
      <c r="B5031" s="322" t="s">
        <v>354</v>
      </c>
      <c r="C5031" s="322" t="s">
        <v>2018</v>
      </c>
      <c r="D5031" s="322" t="s">
        <v>4457</v>
      </c>
      <c r="E5031" s="411">
        <v>33842</v>
      </c>
      <c r="F5031" s="317" t="s">
        <v>3985</v>
      </c>
      <c r="G5031" s="322" t="s">
        <v>3952</v>
      </c>
      <c r="H5031" s="325" t="s">
        <v>3518</v>
      </c>
      <c r="I5031" s="325" t="s">
        <v>354</v>
      </c>
      <c r="J5031" s="316"/>
    </row>
    <row r="5032" spans="1:10" s="333" customFormat="1" ht="24" x14ac:dyDescent="0.25">
      <c r="A5032" s="317" t="s">
        <v>4456</v>
      </c>
      <c r="B5032" s="322" t="s">
        <v>354</v>
      </c>
      <c r="C5032" s="322" t="s">
        <v>2018</v>
      </c>
      <c r="D5032" s="322" t="s">
        <v>4455</v>
      </c>
      <c r="E5032" s="411">
        <v>35346</v>
      </c>
      <c r="F5032" s="317" t="s">
        <v>3985</v>
      </c>
      <c r="G5032" s="322" t="s">
        <v>3952</v>
      </c>
      <c r="H5032" s="325" t="s">
        <v>3518</v>
      </c>
      <c r="I5032" s="325" t="s">
        <v>354</v>
      </c>
      <c r="J5032" s="316"/>
    </row>
    <row r="5033" spans="1:10" s="333" customFormat="1" ht="24" x14ac:dyDescent="0.25">
      <c r="A5033" s="317" t="s">
        <v>4454</v>
      </c>
      <c r="B5033" s="322" t="s">
        <v>354</v>
      </c>
      <c r="C5033" s="322" t="s">
        <v>2018</v>
      </c>
      <c r="D5033" s="322" t="s">
        <v>4453</v>
      </c>
      <c r="E5033" s="411">
        <v>31453</v>
      </c>
      <c r="F5033" s="317" t="s">
        <v>3960</v>
      </c>
      <c r="G5033" s="322" t="s">
        <v>3952</v>
      </c>
      <c r="H5033" s="325" t="s">
        <v>3528</v>
      </c>
      <c r="I5033" s="325" t="s">
        <v>354</v>
      </c>
      <c r="J5033" s="316"/>
    </row>
    <row r="5034" spans="1:10" s="333" customFormat="1" ht="24" x14ac:dyDescent="0.25">
      <c r="A5034" s="317" t="s">
        <v>4452</v>
      </c>
      <c r="B5034" s="322" t="s">
        <v>354</v>
      </c>
      <c r="C5034" s="322" t="s">
        <v>2018</v>
      </c>
      <c r="D5034" s="322" t="s">
        <v>4451</v>
      </c>
      <c r="E5034" s="411">
        <v>24539</v>
      </c>
      <c r="F5034" s="317" t="s">
        <v>3960</v>
      </c>
      <c r="G5034" s="322" t="s">
        <v>3952</v>
      </c>
      <c r="H5034" s="325" t="s">
        <v>3528</v>
      </c>
      <c r="I5034" s="325" t="s">
        <v>354</v>
      </c>
      <c r="J5034" s="316"/>
    </row>
    <row r="5035" spans="1:10" s="333" customFormat="1" ht="24" x14ac:dyDescent="0.25">
      <c r="A5035" s="317" t="s">
        <v>4450</v>
      </c>
      <c r="B5035" s="322" t="s">
        <v>354</v>
      </c>
      <c r="C5035" s="322" t="s">
        <v>2018</v>
      </c>
      <c r="D5035" s="322" t="s">
        <v>4449</v>
      </c>
      <c r="E5035" s="411">
        <v>28326</v>
      </c>
      <c r="F5035" s="317" t="s">
        <v>3960</v>
      </c>
      <c r="G5035" s="322" t="s">
        <v>3952</v>
      </c>
      <c r="H5035" s="325" t="s">
        <v>3524</v>
      </c>
      <c r="I5035" s="325" t="s">
        <v>354</v>
      </c>
      <c r="J5035" s="316"/>
    </row>
    <row r="5036" spans="1:10" s="333" customFormat="1" ht="24" x14ac:dyDescent="0.25">
      <c r="A5036" s="317" t="s">
        <v>4448</v>
      </c>
      <c r="B5036" s="322" t="s">
        <v>354</v>
      </c>
      <c r="C5036" s="322" t="s">
        <v>2018</v>
      </c>
      <c r="D5036" s="322" t="s">
        <v>4447</v>
      </c>
      <c r="E5036" s="411">
        <v>28866</v>
      </c>
      <c r="F5036" s="317" t="s">
        <v>3960</v>
      </c>
      <c r="G5036" s="322" t="s">
        <v>3952</v>
      </c>
      <c r="H5036" s="325" t="s">
        <v>3524</v>
      </c>
      <c r="I5036" s="325" t="s">
        <v>354</v>
      </c>
      <c r="J5036" s="316"/>
    </row>
    <row r="5037" spans="1:10" s="333" customFormat="1" ht="24" x14ac:dyDescent="0.25">
      <c r="A5037" s="317" t="s">
        <v>4446</v>
      </c>
      <c r="B5037" s="322" t="s">
        <v>354</v>
      </c>
      <c r="C5037" s="322" t="s">
        <v>2018</v>
      </c>
      <c r="D5037" s="322" t="s">
        <v>4445</v>
      </c>
      <c r="E5037" s="411">
        <v>24226</v>
      </c>
      <c r="F5037" s="317" t="s">
        <v>3960</v>
      </c>
      <c r="G5037" s="322" t="s">
        <v>3952</v>
      </c>
      <c r="H5037" s="325" t="s">
        <v>3524</v>
      </c>
      <c r="I5037" s="325" t="s">
        <v>354</v>
      </c>
      <c r="J5037" s="316"/>
    </row>
    <row r="5038" spans="1:10" s="333" customFormat="1" ht="24" x14ac:dyDescent="0.25">
      <c r="A5038" s="317" t="s">
        <v>4444</v>
      </c>
      <c r="B5038" s="322" t="s">
        <v>354</v>
      </c>
      <c r="C5038" s="322" t="s">
        <v>2018</v>
      </c>
      <c r="D5038" s="322" t="s">
        <v>4443</v>
      </c>
      <c r="E5038" s="411">
        <v>29791</v>
      </c>
      <c r="F5038" s="317" t="s">
        <v>3960</v>
      </c>
      <c r="G5038" s="322" t="s">
        <v>3952</v>
      </c>
      <c r="H5038" s="325" t="s">
        <v>3524</v>
      </c>
      <c r="I5038" s="325" t="s">
        <v>354</v>
      </c>
      <c r="J5038" s="316"/>
    </row>
    <row r="5039" spans="1:10" s="333" customFormat="1" ht="24" x14ac:dyDescent="0.25">
      <c r="A5039" s="317" t="s">
        <v>4442</v>
      </c>
      <c r="B5039" s="322" t="s">
        <v>354</v>
      </c>
      <c r="C5039" s="322" t="s">
        <v>2018</v>
      </c>
      <c r="D5039" s="322" t="s">
        <v>4441</v>
      </c>
      <c r="E5039" s="411">
        <v>31500</v>
      </c>
      <c r="F5039" s="317" t="s">
        <v>4440</v>
      </c>
      <c r="G5039" s="322" t="s">
        <v>3952</v>
      </c>
      <c r="H5039" s="325" t="s">
        <v>3524</v>
      </c>
      <c r="I5039" s="325" t="s">
        <v>354</v>
      </c>
      <c r="J5039" s="316"/>
    </row>
    <row r="5040" spans="1:10" s="333" customFormat="1" ht="24" x14ac:dyDescent="0.25">
      <c r="A5040" s="317" t="s">
        <v>4439</v>
      </c>
      <c r="B5040" s="322" t="s">
        <v>354</v>
      </c>
      <c r="C5040" s="322" t="s">
        <v>2018</v>
      </c>
      <c r="D5040" s="322" t="s">
        <v>4438</v>
      </c>
      <c r="E5040" s="411">
        <v>27000</v>
      </c>
      <c r="F5040" s="317" t="s">
        <v>4437</v>
      </c>
      <c r="G5040" s="322" t="s">
        <v>3952</v>
      </c>
      <c r="H5040" s="325" t="s">
        <v>2710</v>
      </c>
      <c r="I5040" s="325" t="s">
        <v>354</v>
      </c>
      <c r="J5040" s="316"/>
    </row>
    <row r="5041" spans="1:10" s="333" customFormat="1" ht="24" x14ac:dyDescent="0.25">
      <c r="A5041" s="317" t="s">
        <v>4436</v>
      </c>
      <c r="B5041" s="322" t="s">
        <v>354</v>
      </c>
      <c r="C5041" s="322" t="s">
        <v>2018</v>
      </c>
      <c r="D5041" s="322" t="s">
        <v>4435</v>
      </c>
      <c r="E5041" s="411">
        <v>26250</v>
      </c>
      <c r="F5041" s="317" t="s">
        <v>4434</v>
      </c>
      <c r="G5041" s="322" t="s">
        <v>3952</v>
      </c>
      <c r="H5041" s="325" t="s">
        <v>3381</v>
      </c>
      <c r="I5041" s="325" t="s">
        <v>354</v>
      </c>
      <c r="J5041" s="316"/>
    </row>
    <row r="5042" spans="1:10" s="333" customFormat="1" ht="24" x14ac:dyDescent="0.25">
      <c r="A5042" s="317" t="s">
        <v>4433</v>
      </c>
      <c r="B5042" s="322" t="s">
        <v>354</v>
      </c>
      <c r="C5042" s="322" t="s">
        <v>2018</v>
      </c>
      <c r="D5042" s="322" t="s">
        <v>4432</v>
      </c>
      <c r="E5042" s="411">
        <v>30000</v>
      </c>
      <c r="F5042" s="317" t="s">
        <v>4431</v>
      </c>
      <c r="G5042" s="322" t="s">
        <v>3952</v>
      </c>
      <c r="H5042" s="325" t="s">
        <v>2692</v>
      </c>
      <c r="I5042" s="325" t="s">
        <v>354</v>
      </c>
      <c r="J5042" s="316"/>
    </row>
    <row r="5043" spans="1:10" s="333" customFormat="1" ht="24" x14ac:dyDescent="0.25">
      <c r="A5043" s="317" t="s">
        <v>4430</v>
      </c>
      <c r="B5043" s="322" t="s">
        <v>354</v>
      </c>
      <c r="C5043" s="322" t="s">
        <v>2018</v>
      </c>
      <c r="D5043" s="322" t="s">
        <v>4429</v>
      </c>
      <c r="E5043" s="411">
        <v>29490</v>
      </c>
      <c r="F5043" s="317" t="s">
        <v>4424</v>
      </c>
      <c r="G5043" s="322" t="s">
        <v>3952</v>
      </c>
      <c r="H5043" s="325" t="s">
        <v>4254</v>
      </c>
      <c r="I5043" s="325" t="s">
        <v>354</v>
      </c>
      <c r="J5043" s="316"/>
    </row>
    <row r="5044" spans="1:10" s="333" customFormat="1" ht="24" x14ac:dyDescent="0.25">
      <c r="A5044" s="317" t="s">
        <v>4428</v>
      </c>
      <c r="B5044" s="322" t="s">
        <v>354</v>
      </c>
      <c r="C5044" s="322" t="s">
        <v>2018</v>
      </c>
      <c r="D5044" s="322" t="s">
        <v>4427</v>
      </c>
      <c r="E5044" s="411">
        <v>29820</v>
      </c>
      <c r="F5044" s="317" t="s">
        <v>4424</v>
      </c>
      <c r="G5044" s="322" t="s">
        <v>3952</v>
      </c>
      <c r="H5044" s="325" t="s">
        <v>4254</v>
      </c>
      <c r="I5044" s="325" t="s">
        <v>354</v>
      </c>
      <c r="J5044" s="316"/>
    </row>
    <row r="5045" spans="1:10" s="333" customFormat="1" ht="24" x14ac:dyDescent="0.25">
      <c r="A5045" s="317" t="s">
        <v>4426</v>
      </c>
      <c r="B5045" s="322" t="s">
        <v>354</v>
      </c>
      <c r="C5045" s="322" t="s">
        <v>2018</v>
      </c>
      <c r="D5045" s="322" t="s">
        <v>4425</v>
      </c>
      <c r="E5045" s="411">
        <v>30640</v>
      </c>
      <c r="F5045" s="317" t="s">
        <v>4424</v>
      </c>
      <c r="G5045" s="322" t="s">
        <v>3952</v>
      </c>
      <c r="H5045" s="325" t="s">
        <v>4254</v>
      </c>
      <c r="I5045" s="325" t="s">
        <v>354</v>
      </c>
      <c r="J5045" s="316"/>
    </row>
    <row r="5046" spans="1:10" s="333" customFormat="1" ht="24" x14ac:dyDescent="0.25">
      <c r="A5046" s="317" t="s">
        <v>4423</v>
      </c>
      <c r="B5046" s="322" t="s">
        <v>354</v>
      </c>
      <c r="C5046" s="322" t="s">
        <v>2018</v>
      </c>
      <c r="D5046" s="322" t="s">
        <v>4422</v>
      </c>
      <c r="E5046" s="411">
        <v>18000</v>
      </c>
      <c r="F5046" s="317" t="s">
        <v>4421</v>
      </c>
      <c r="G5046" s="322" t="s">
        <v>3952</v>
      </c>
      <c r="H5046" s="325" t="s">
        <v>3141</v>
      </c>
      <c r="I5046" s="325" t="s">
        <v>354</v>
      </c>
      <c r="J5046" s="316"/>
    </row>
    <row r="5047" spans="1:10" s="333" customFormat="1" ht="24" x14ac:dyDescent="0.25">
      <c r="A5047" s="317" t="s">
        <v>4420</v>
      </c>
      <c r="B5047" s="322" t="s">
        <v>354</v>
      </c>
      <c r="C5047" s="322" t="s">
        <v>2018</v>
      </c>
      <c r="D5047" s="322" t="s">
        <v>4419</v>
      </c>
      <c r="E5047" s="411">
        <v>19860</v>
      </c>
      <c r="F5047" s="317" t="s">
        <v>4398</v>
      </c>
      <c r="G5047" s="322" t="s">
        <v>3952</v>
      </c>
      <c r="H5047" s="325" t="s">
        <v>3524</v>
      </c>
      <c r="I5047" s="325" t="s">
        <v>354</v>
      </c>
      <c r="J5047" s="316"/>
    </row>
    <row r="5048" spans="1:10" s="333" customFormat="1" ht="24" x14ac:dyDescent="0.25">
      <c r="A5048" s="317" t="s">
        <v>4418</v>
      </c>
      <c r="B5048" s="322" t="s">
        <v>354</v>
      </c>
      <c r="C5048" s="322" t="s">
        <v>2018</v>
      </c>
      <c r="D5048" s="322" t="s">
        <v>4417</v>
      </c>
      <c r="E5048" s="411">
        <v>30275</v>
      </c>
      <c r="F5048" s="317" t="s">
        <v>4398</v>
      </c>
      <c r="G5048" s="322" t="s">
        <v>3952</v>
      </c>
      <c r="H5048" s="325" t="s">
        <v>3524</v>
      </c>
      <c r="I5048" s="325" t="s">
        <v>354</v>
      </c>
      <c r="J5048" s="316"/>
    </row>
    <row r="5049" spans="1:10" s="333" customFormat="1" ht="24" x14ac:dyDescent="0.25">
      <c r="A5049" s="317" t="s">
        <v>4416</v>
      </c>
      <c r="B5049" s="322" t="s">
        <v>354</v>
      </c>
      <c r="C5049" s="322" t="s">
        <v>2018</v>
      </c>
      <c r="D5049" s="322" t="s">
        <v>4415</v>
      </c>
      <c r="E5049" s="411">
        <v>30815</v>
      </c>
      <c r="F5049" s="317" t="s">
        <v>4398</v>
      </c>
      <c r="G5049" s="322" t="s">
        <v>3952</v>
      </c>
      <c r="H5049" s="325" t="s">
        <v>3524</v>
      </c>
      <c r="I5049" s="325" t="s">
        <v>354</v>
      </c>
      <c r="J5049" s="316"/>
    </row>
    <row r="5050" spans="1:10" s="333" customFormat="1" ht="24" x14ac:dyDescent="0.25">
      <c r="A5050" s="317" t="s">
        <v>4414</v>
      </c>
      <c r="B5050" s="322" t="s">
        <v>354</v>
      </c>
      <c r="C5050" s="322" t="s">
        <v>2018</v>
      </c>
      <c r="D5050" s="322" t="s">
        <v>4413</v>
      </c>
      <c r="E5050" s="411">
        <v>30640</v>
      </c>
      <c r="F5050" s="317" t="s">
        <v>4398</v>
      </c>
      <c r="G5050" s="322" t="s">
        <v>3952</v>
      </c>
      <c r="H5050" s="325" t="s">
        <v>3524</v>
      </c>
      <c r="I5050" s="325" t="s">
        <v>354</v>
      </c>
      <c r="J5050" s="316"/>
    </row>
    <row r="5051" spans="1:10" s="333" customFormat="1" ht="24" x14ac:dyDescent="0.25">
      <c r="A5051" s="317" t="s">
        <v>4412</v>
      </c>
      <c r="B5051" s="322" t="s">
        <v>354</v>
      </c>
      <c r="C5051" s="322" t="s">
        <v>2018</v>
      </c>
      <c r="D5051" s="322" t="s">
        <v>4411</v>
      </c>
      <c r="E5051" s="411">
        <v>34780</v>
      </c>
      <c r="F5051" s="317" t="s">
        <v>4398</v>
      </c>
      <c r="G5051" s="322" t="s">
        <v>3952</v>
      </c>
      <c r="H5051" s="325" t="s">
        <v>3524</v>
      </c>
      <c r="I5051" s="325" t="s">
        <v>354</v>
      </c>
      <c r="J5051" s="316"/>
    </row>
    <row r="5052" spans="1:10" s="333" customFormat="1" ht="24" x14ac:dyDescent="0.25">
      <c r="A5052" s="317" t="s">
        <v>4410</v>
      </c>
      <c r="B5052" s="322" t="s">
        <v>354</v>
      </c>
      <c r="C5052" s="322" t="s">
        <v>2018</v>
      </c>
      <c r="D5052" s="322" t="s">
        <v>4409</v>
      </c>
      <c r="E5052" s="411">
        <v>28645</v>
      </c>
      <c r="F5052" s="317" t="s">
        <v>4398</v>
      </c>
      <c r="G5052" s="322" t="s">
        <v>3952</v>
      </c>
      <c r="H5052" s="325" t="s">
        <v>3524</v>
      </c>
      <c r="I5052" s="325" t="s">
        <v>354</v>
      </c>
      <c r="J5052" s="316"/>
    </row>
    <row r="5053" spans="1:10" s="333" customFormat="1" ht="24" x14ac:dyDescent="0.25">
      <c r="A5053" s="317" t="s">
        <v>4408</v>
      </c>
      <c r="B5053" s="322" t="s">
        <v>354</v>
      </c>
      <c r="C5053" s="322" t="s">
        <v>2018</v>
      </c>
      <c r="D5053" s="322" t="s">
        <v>4407</v>
      </c>
      <c r="E5053" s="411">
        <v>21725</v>
      </c>
      <c r="F5053" s="317" t="s">
        <v>4398</v>
      </c>
      <c r="G5053" s="322" t="s">
        <v>3952</v>
      </c>
      <c r="H5053" s="325" t="s">
        <v>3524</v>
      </c>
      <c r="I5053" s="325" t="s">
        <v>354</v>
      </c>
      <c r="J5053" s="316"/>
    </row>
    <row r="5054" spans="1:10" s="333" customFormat="1" ht="24" x14ac:dyDescent="0.25">
      <c r="A5054" s="317" t="s">
        <v>4406</v>
      </c>
      <c r="B5054" s="322" t="s">
        <v>354</v>
      </c>
      <c r="C5054" s="322" t="s">
        <v>2018</v>
      </c>
      <c r="D5054" s="322" t="s">
        <v>4405</v>
      </c>
      <c r="E5054" s="411">
        <v>20820</v>
      </c>
      <c r="F5054" s="317" t="s">
        <v>4398</v>
      </c>
      <c r="G5054" s="322" t="s">
        <v>3952</v>
      </c>
      <c r="H5054" s="325" t="s">
        <v>3524</v>
      </c>
      <c r="I5054" s="325" t="s">
        <v>354</v>
      </c>
      <c r="J5054" s="316"/>
    </row>
    <row r="5055" spans="1:10" s="333" customFormat="1" ht="24" x14ac:dyDescent="0.25">
      <c r="A5055" s="317" t="s">
        <v>4404</v>
      </c>
      <c r="B5055" s="322" t="s">
        <v>354</v>
      </c>
      <c r="C5055" s="322" t="s">
        <v>2018</v>
      </c>
      <c r="D5055" s="322" t="s">
        <v>4403</v>
      </c>
      <c r="E5055" s="411">
        <v>22575</v>
      </c>
      <c r="F5055" s="317" t="s">
        <v>4398</v>
      </c>
      <c r="G5055" s="322" t="s">
        <v>3952</v>
      </c>
      <c r="H5055" s="325" t="s">
        <v>3524</v>
      </c>
      <c r="I5055" s="325" t="s">
        <v>354</v>
      </c>
      <c r="J5055" s="316"/>
    </row>
    <row r="5056" spans="1:10" s="333" customFormat="1" ht="24" x14ac:dyDescent="0.25">
      <c r="A5056" s="317" t="s">
        <v>4402</v>
      </c>
      <c r="B5056" s="322" t="s">
        <v>354</v>
      </c>
      <c r="C5056" s="322" t="s">
        <v>2018</v>
      </c>
      <c r="D5056" s="322" t="s">
        <v>4401</v>
      </c>
      <c r="E5056" s="411">
        <v>23275</v>
      </c>
      <c r="F5056" s="317" t="s">
        <v>4398</v>
      </c>
      <c r="G5056" s="322" t="s">
        <v>3952</v>
      </c>
      <c r="H5056" s="325" t="s">
        <v>3524</v>
      </c>
      <c r="I5056" s="325" t="s">
        <v>354</v>
      </c>
      <c r="J5056" s="316"/>
    </row>
    <row r="5057" spans="1:10" s="333" customFormat="1" ht="24" x14ac:dyDescent="0.25">
      <c r="A5057" s="317" t="s">
        <v>4400</v>
      </c>
      <c r="B5057" s="322" t="s">
        <v>354</v>
      </c>
      <c r="C5057" s="322" t="s">
        <v>2018</v>
      </c>
      <c r="D5057" s="322" t="s">
        <v>4399</v>
      </c>
      <c r="E5057" s="411">
        <v>28000</v>
      </c>
      <c r="F5057" s="317" t="s">
        <v>4398</v>
      </c>
      <c r="G5057" s="322" t="s">
        <v>3952</v>
      </c>
      <c r="H5057" s="325" t="s">
        <v>3524</v>
      </c>
      <c r="I5057" s="325" t="s">
        <v>354</v>
      </c>
      <c r="J5057" s="316"/>
    </row>
    <row r="5058" spans="1:10" s="333" customFormat="1" ht="24" x14ac:dyDescent="0.25">
      <c r="A5058" s="317" t="s">
        <v>4397</v>
      </c>
      <c r="B5058" s="322" t="s">
        <v>354</v>
      </c>
      <c r="C5058" s="322" t="s">
        <v>2018</v>
      </c>
      <c r="D5058" s="322" t="s">
        <v>4396</v>
      </c>
      <c r="E5058" s="411">
        <v>18900</v>
      </c>
      <c r="F5058" s="317" t="s">
        <v>4395</v>
      </c>
      <c r="G5058" s="322" t="s">
        <v>3952</v>
      </c>
      <c r="H5058" s="325" t="s">
        <v>3518</v>
      </c>
      <c r="I5058" s="325" t="s">
        <v>354</v>
      </c>
      <c r="J5058" s="316"/>
    </row>
    <row r="5059" spans="1:10" s="333" customFormat="1" ht="36" x14ac:dyDescent="0.25">
      <c r="A5059" s="317" t="s">
        <v>4394</v>
      </c>
      <c r="B5059" s="322" t="s">
        <v>354</v>
      </c>
      <c r="C5059" s="322" t="s">
        <v>2018</v>
      </c>
      <c r="D5059" s="322" t="s">
        <v>4393</v>
      </c>
      <c r="E5059" s="411">
        <v>22800</v>
      </c>
      <c r="F5059" s="317" t="s">
        <v>4392</v>
      </c>
      <c r="G5059" s="322" t="s">
        <v>3952</v>
      </c>
      <c r="H5059" s="325" t="s">
        <v>2692</v>
      </c>
      <c r="I5059" s="325" t="s">
        <v>354</v>
      </c>
      <c r="J5059" s="316"/>
    </row>
    <row r="5060" spans="1:10" s="333" customFormat="1" ht="36" x14ac:dyDescent="0.25">
      <c r="A5060" s="317" t="s">
        <v>4391</v>
      </c>
      <c r="B5060" s="322" t="s">
        <v>354</v>
      </c>
      <c r="C5060" s="322" t="s">
        <v>2018</v>
      </c>
      <c r="D5060" s="322" t="s">
        <v>4390</v>
      </c>
      <c r="E5060" s="411">
        <v>28500</v>
      </c>
      <c r="F5060" s="317" t="s">
        <v>4389</v>
      </c>
      <c r="G5060" s="322" t="s">
        <v>3952</v>
      </c>
      <c r="H5060" s="325" t="s">
        <v>3524</v>
      </c>
      <c r="I5060" s="325" t="s">
        <v>354</v>
      </c>
      <c r="J5060" s="316"/>
    </row>
    <row r="5061" spans="1:10" s="333" customFormat="1" ht="24" x14ac:dyDescent="0.25">
      <c r="A5061" s="317" t="s">
        <v>4388</v>
      </c>
      <c r="B5061" s="322" t="s">
        <v>354</v>
      </c>
      <c r="C5061" s="322" t="s">
        <v>2018</v>
      </c>
      <c r="D5061" s="322" t="s">
        <v>4387</v>
      </c>
      <c r="E5061" s="411">
        <v>21127</v>
      </c>
      <c r="F5061" s="317" t="s">
        <v>4384</v>
      </c>
      <c r="G5061" s="322" t="s">
        <v>3952</v>
      </c>
      <c r="H5061" s="325" t="s">
        <v>3304</v>
      </c>
      <c r="I5061" s="325" t="s">
        <v>354</v>
      </c>
      <c r="J5061" s="316"/>
    </row>
    <row r="5062" spans="1:10" s="333" customFormat="1" ht="24" x14ac:dyDescent="0.25">
      <c r="A5062" s="317" t="s">
        <v>4386</v>
      </c>
      <c r="B5062" s="322" t="s">
        <v>354</v>
      </c>
      <c r="C5062" s="322" t="s">
        <v>2018</v>
      </c>
      <c r="D5062" s="322" t="s">
        <v>4385</v>
      </c>
      <c r="E5062" s="411">
        <v>25086</v>
      </c>
      <c r="F5062" s="317" t="s">
        <v>4384</v>
      </c>
      <c r="G5062" s="322" t="s">
        <v>3952</v>
      </c>
      <c r="H5062" s="325" t="s">
        <v>3304</v>
      </c>
      <c r="I5062" s="325" t="s">
        <v>354</v>
      </c>
      <c r="J5062" s="316"/>
    </row>
    <row r="5063" spans="1:10" s="333" customFormat="1" ht="36" x14ac:dyDescent="0.25">
      <c r="A5063" s="317" t="s">
        <v>4383</v>
      </c>
      <c r="B5063" s="322" t="s">
        <v>354</v>
      </c>
      <c r="C5063" s="322" t="s">
        <v>2018</v>
      </c>
      <c r="D5063" s="322" t="s">
        <v>4382</v>
      </c>
      <c r="E5063" s="411">
        <v>25450</v>
      </c>
      <c r="F5063" s="317" t="s">
        <v>4380</v>
      </c>
      <c r="G5063" s="322" t="s">
        <v>3952</v>
      </c>
      <c r="H5063" s="325" t="s">
        <v>4316</v>
      </c>
      <c r="I5063" s="325" t="s">
        <v>354</v>
      </c>
      <c r="J5063" s="316"/>
    </row>
    <row r="5064" spans="1:10" s="333" customFormat="1" ht="36" x14ac:dyDescent="0.25">
      <c r="A5064" s="317" t="s">
        <v>4007</v>
      </c>
      <c r="B5064" s="322" t="s">
        <v>354</v>
      </c>
      <c r="C5064" s="322" t="s">
        <v>2018</v>
      </c>
      <c r="D5064" s="322" t="s">
        <v>4381</v>
      </c>
      <c r="E5064" s="411">
        <v>35634</v>
      </c>
      <c r="F5064" s="317" t="s">
        <v>4380</v>
      </c>
      <c r="G5064" s="322" t="s">
        <v>3952</v>
      </c>
      <c r="H5064" s="325" t="s">
        <v>4316</v>
      </c>
      <c r="I5064" s="325" t="s">
        <v>354</v>
      </c>
      <c r="J5064" s="316"/>
    </row>
    <row r="5065" spans="1:10" s="333" customFormat="1" ht="24" x14ac:dyDescent="0.25">
      <c r="A5065" s="317" t="s">
        <v>4379</v>
      </c>
      <c r="B5065" s="322" t="s">
        <v>354</v>
      </c>
      <c r="C5065" s="322" t="s">
        <v>2018</v>
      </c>
      <c r="D5065" s="322" t="s">
        <v>4378</v>
      </c>
      <c r="E5065" s="411">
        <v>27000</v>
      </c>
      <c r="F5065" s="317" t="s">
        <v>4377</v>
      </c>
      <c r="G5065" s="322" t="s">
        <v>3952</v>
      </c>
      <c r="H5065" s="325" t="s">
        <v>3518</v>
      </c>
      <c r="I5065" s="325" t="s">
        <v>354</v>
      </c>
      <c r="J5065" s="316"/>
    </row>
    <row r="5066" spans="1:10" s="333" customFormat="1" ht="24" x14ac:dyDescent="0.25">
      <c r="A5066" s="317" t="s">
        <v>4376</v>
      </c>
      <c r="B5066" s="322" t="s">
        <v>354</v>
      </c>
      <c r="C5066" s="322" t="s">
        <v>2018</v>
      </c>
      <c r="D5066" s="322" t="s">
        <v>4375</v>
      </c>
      <c r="E5066" s="411">
        <v>29000</v>
      </c>
      <c r="F5066" s="317" t="s">
        <v>4373</v>
      </c>
      <c r="G5066" s="322" t="s">
        <v>3952</v>
      </c>
      <c r="H5066" s="325" t="s">
        <v>3524</v>
      </c>
      <c r="I5066" s="325" t="s">
        <v>354</v>
      </c>
      <c r="J5066" s="316"/>
    </row>
    <row r="5067" spans="1:10" s="333" customFormat="1" ht="24" x14ac:dyDescent="0.25">
      <c r="A5067" s="317" t="s">
        <v>3955</v>
      </c>
      <c r="B5067" s="322" t="s">
        <v>354</v>
      </c>
      <c r="C5067" s="322" t="s">
        <v>2018</v>
      </c>
      <c r="D5067" s="322" t="s">
        <v>4374</v>
      </c>
      <c r="E5067" s="411">
        <v>26000</v>
      </c>
      <c r="F5067" s="317" t="s">
        <v>4373</v>
      </c>
      <c r="G5067" s="322" t="s">
        <v>3952</v>
      </c>
      <c r="H5067" s="325" t="s">
        <v>3524</v>
      </c>
      <c r="I5067" s="325" t="s">
        <v>354</v>
      </c>
      <c r="J5067" s="316"/>
    </row>
    <row r="5068" spans="1:10" s="333" customFormat="1" ht="24" x14ac:dyDescent="0.25">
      <c r="A5068" s="317" t="s">
        <v>4372</v>
      </c>
      <c r="B5068" s="322" t="s">
        <v>354</v>
      </c>
      <c r="C5068" s="322" t="s">
        <v>2018</v>
      </c>
      <c r="D5068" s="322" t="s">
        <v>4371</v>
      </c>
      <c r="E5068" s="411">
        <v>19800</v>
      </c>
      <c r="F5068" s="317" t="s">
        <v>3981</v>
      </c>
      <c r="G5068" s="322" t="s">
        <v>3952</v>
      </c>
      <c r="H5068" s="325" t="s">
        <v>2710</v>
      </c>
      <c r="I5068" s="325" t="s">
        <v>354</v>
      </c>
      <c r="J5068" s="316"/>
    </row>
    <row r="5069" spans="1:10" s="333" customFormat="1" ht="36" x14ac:dyDescent="0.25">
      <c r="A5069" s="317" t="s">
        <v>4370</v>
      </c>
      <c r="B5069" s="322" t="s">
        <v>354</v>
      </c>
      <c r="C5069" s="322" t="s">
        <v>2018</v>
      </c>
      <c r="D5069" s="322" t="s">
        <v>4369</v>
      </c>
      <c r="E5069" s="411">
        <v>22800</v>
      </c>
      <c r="F5069" s="317" t="s">
        <v>4368</v>
      </c>
      <c r="G5069" s="322" t="s">
        <v>3952</v>
      </c>
      <c r="H5069" s="325" t="s">
        <v>2692</v>
      </c>
      <c r="I5069" s="325" t="s">
        <v>354</v>
      </c>
      <c r="J5069" s="316"/>
    </row>
    <row r="5070" spans="1:10" s="333" customFormat="1" ht="36" x14ac:dyDescent="0.25">
      <c r="A5070" s="317" t="s">
        <v>4367</v>
      </c>
      <c r="B5070" s="322" t="s">
        <v>354</v>
      </c>
      <c r="C5070" s="322" t="s">
        <v>2018</v>
      </c>
      <c r="D5070" s="322" t="s">
        <v>4366</v>
      </c>
      <c r="E5070" s="411">
        <v>22800</v>
      </c>
      <c r="F5070" s="317" t="s">
        <v>4365</v>
      </c>
      <c r="G5070" s="322" t="s">
        <v>3952</v>
      </c>
      <c r="H5070" s="325" t="s">
        <v>2498</v>
      </c>
      <c r="I5070" s="325" t="s">
        <v>354</v>
      </c>
      <c r="J5070" s="316"/>
    </row>
    <row r="5071" spans="1:10" s="333" customFormat="1" ht="24" x14ac:dyDescent="0.25">
      <c r="A5071" s="317" t="s">
        <v>4364</v>
      </c>
      <c r="B5071" s="322" t="s">
        <v>354</v>
      </c>
      <c r="C5071" s="322" t="s">
        <v>2018</v>
      </c>
      <c r="D5071" s="322" t="s">
        <v>4363</v>
      </c>
      <c r="E5071" s="411">
        <v>31562</v>
      </c>
      <c r="F5071" s="317" t="s">
        <v>4362</v>
      </c>
      <c r="G5071" s="322" t="s">
        <v>3952</v>
      </c>
      <c r="H5071" s="325" t="s">
        <v>4316</v>
      </c>
      <c r="I5071" s="325" t="s">
        <v>354</v>
      </c>
      <c r="J5071" s="316"/>
    </row>
    <row r="5072" spans="1:10" s="333" customFormat="1" ht="24" x14ac:dyDescent="0.25">
      <c r="A5072" s="317" t="s">
        <v>4361</v>
      </c>
      <c r="B5072" s="322" t="s">
        <v>354</v>
      </c>
      <c r="C5072" s="322" t="s">
        <v>2018</v>
      </c>
      <c r="D5072" s="322" t="s">
        <v>4360</v>
      </c>
      <c r="E5072" s="411">
        <v>31500</v>
      </c>
      <c r="F5072" s="317" t="s">
        <v>4359</v>
      </c>
      <c r="G5072" s="322" t="s">
        <v>3952</v>
      </c>
      <c r="H5072" s="325" t="s">
        <v>3524</v>
      </c>
      <c r="I5072" s="325" t="s">
        <v>354</v>
      </c>
      <c r="J5072" s="316"/>
    </row>
    <row r="5073" spans="1:10" s="333" customFormat="1" ht="36" x14ac:dyDescent="0.25">
      <c r="A5073" s="317" t="s">
        <v>4358</v>
      </c>
      <c r="B5073" s="322" t="s">
        <v>354</v>
      </c>
      <c r="C5073" s="322" t="s">
        <v>2018</v>
      </c>
      <c r="D5073" s="322" t="s">
        <v>4357</v>
      </c>
      <c r="E5073" s="411">
        <v>24000</v>
      </c>
      <c r="F5073" s="317" t="s">
        <v>4064</v>
      </c>
      <c r="G5073" s="322" t="s">
        <v>3952</v>
      </c>
      <c r="H5073" s="325" t="s">
        <v>2692</v>
      </c>
      <c r="I5073" s="325" t="s">
        <v>354</v>
      </c>
      <c r="J5073" s="316"/>
    </row>
    <row r="5074" spans="1:10" s="333" customFormat="1" ht="24" x14ac:dyDescent="0.25">
      <c r="A5074" s="317" t="s">
        <v>4356</v>
      </c>
      <c r="B5074" s="322" t="s">
        <v>354</v>
      </c>
      <c r="C5074" s="322" t="s">
        <v>2018</v>
      </c>
      <c r="D5074" s="322" t="s">
        <v>4355</v>
      </c>
      <c r="E5074" s="411">
        <v>22800</v>
      </c>
      <c r="F5074" s="317" t="s">
        <v>4354</v>
      </c>
      <c r="G5074" s="322" t="s">
        <v>3952</v>
      </c>
      <c r="H5074" s="325" t="s">
        <v>2442</v>
      </c>
      <c r="I5074" s="325" t="s">
        <v>354</v>
      </c>
      <c r="J5074" s="316"/>
    </row>
    <row r="5075" spans="1:10" s="333" customFormat="1" ht="24" x14ac:dyDescent="0.25">
      <c r="A5075" s="317" t="s">
        <v>4353</v>
      </c>
      <c r="B5075" s="322" t="s">
        <v>354</v>
      </c>
      <c r="C5075" s="322" t="s">
        <v>2018</v>
      </c>
      <c r="D5075" s="322" t="s">
        <v>4352</v>
      </c>
      <c r="E5075" s="411">
        <v>27000</v>
      </c>
      <c r="F5075" s="317" t="s">
        <v>4061</v>
      </c>
      <c r="G5075" s="322" t="s">
        <v>3952</v>
      </c>
      <c r="H5075" s="325" t="s">
        <v>2710</v>
      </c>
      <c r="I5075" s="325" t="s">
        <v>354</v>
      </c>
      <c r="J5075" s="316"/>
    </row>
    <row r="5076" spans="1:10" s="333" customFormat="1" ht="24" x14ac:dyDescent="0.25">
      <c r="A5076" s="317" t="s">
        <v>4351</v>
      </c>
      <c r="B5076" s="322" t="s">
        <v>354</v>
      </c>
      <c r="C5076" s="322" t="s">
        <v>2018</v>
      </c>
      <c r="D5076" s="322" t="s">
        <v>4350</v>
      </c>
      <c r="E5076" s="411">
        <v>25900</v>
      </c>
      <c r="F5076" s="317" t="s">
        <v>4061</v>
      </c>
      <c r="G5076" s="322" t="s">
        <v>3952</v>
      </c>
      <c r="H5076" s="325" t="s">
        <v>2710</v>
      </c>
      <c r="I5076" s="325" t="s">
        <v>354</v>
      </c>
      <c r="J5076" s="316"/>
    </row>
    <row r="5077" spans="1:10" s="333" customFormat="1" ht="24" x14ac:dyDescent="0.25">
      <c r="A5077" s="317" t="s">
        <v>4349</v>
      </c>
      <c r="B5077" s="322" t="s">
        <v>354</v>
      </c>
      <c r="C5077" s="322" t="s">
        <v>2018</v>
      </c>
      <c r="D5077" s="322" t="s">
        <v>4348</v>
      </c>
      <c r="E5077" s="411">
        <v>22380</v>
      </c>
      <c r="F5077" s="317" t="s">
        <v>4061</v>
      </c>
      <c r="G5077" s="322" t="s">
        <v>3952</v>
      </c>
      <c r="H5077" s="325" t="s">
        <v>2710</v>
      </c>
      <c r="I5077" s="325" t="s">
        <v>354</v>
      </c>
      <c r="J5077" s="316"/>
    </row>
    <row r="5078" spans="1:10" s="333" customFormat="1" ht="24" x14ac:dyDescent="0.25">
      <c r="A5078" s="317" t="s">
        <v>4347</v>
      </c>
      <c r="B5078" s="322" t="s">
        <v>354</v>
      </c>
      <c r="C5078" s="322" t="s">
        <v>2018</v>
      </c>
      <c r="D5078" s="322" t="s">
        <v>4346</v>
      </c>
      <c r="E5078" s="411">
        <v>30750</v>
      </c>
      <c r="F5078" s="317" t="s">
        <v>3973</v>
      </c>
      <c r="G5078" s="322" t="s">
        <v>3952</v>
      </c>
      <c r="H5078" s="325" t="s">
        <v>2710</v>
      </c>
      <c r="I5078" s="325" t="s">
        <v>354</v>
      </c>
      <c r="J5078" s="316"/>
    </row>
    <row r="5079" spans="1:10" s="333" customFormat="1" ht="24" x14ac:dyDescent="0.25">
      <c r="A5079" s="317" t="s">
        <v>4345</v>
      </c>
      <c r="B5079" s="322" t="s">
        <v>354</v>
      </c>
      <c r="C5079" s="322" t="s">
        <v>2018</v>
      </c>
      <c r="D5079" s="322" t="s">
        <v>4344</v>
      </c>
      <c r="E5079" s="411">
        <v>31270</v>
      </c>
      <c r="F5079" s="317" t="s">
        <v>3973</v>
      </c>
      <c r="G5079" s="322" t="s">
        <v>3952</v>
      </c>
      <c r="H5079" s="325" t="s">
        <v>2710</v>
      </c>
      <c r="I5079" s="325" t="s">
        <v>354</v>
      </c>
      <c r="J5079" s="316"/>
    </row>
    <row r="5080" spans="1:10" s="333" customFormat="1" ht="24" x14ac:dyDescent="0.25">
      <c r="A5080" s="317" t="s">
        <v>4343</v>
      </c>
      <c r="B5080" s="322" t="s">
        <v>354</v>
      </c>
      <c r="C5080" s="322" t="s">
        <v>2018</v>
      </c>
      <c r="D5080" s="322" t="s">
        <v>4342</v>
      </c>
      <c r="E5080" s="411">
        <v>34750</v>
      </c>
      <c r="F5080" s="317" t="s">
        <v>4341</v>
      </c>
      <c r="G5080" s="322" t="s">
        <v>3952</v>
      </c>
      <c r="H5080" s="325" t="s">
        <v>3518</v>
      </c>
      <c r="I5080" s="325" t="s">
        <v>354</v>
      </c>
      <c r="J5080" s="316"/>
    </row>
    <row r="5081" spans="1:10" s="333" customFormat="1" ht="24" x14ac:dyDescent="0.25">
      <c r="A5081" s="317" t="s">
        <v>4340</v>
      </c>
      <c r="B5081" s="322" t="s">
        <v>354</v>
      </c>
      <c r="C5081" s="322" t="s">
        <v>2018</v>
      </c>
      <c r="D5081" s="322" t="s">
        <v>4339</v>
      </c>
      <c r="E5081" s="411">
        <v>18430</v>
      </c>
      <c r="F5081" s="317" t="s">
        <v>3953</v>
      </c>
      <c r="G5081" s="322" t="s">
        <v>3952</v>
      </c>
      <c r="H5081" s="325" t="s">
        <v>3524</v>
      </c>
      <c r="I5081" s="325" t="s">
        <v>354</v>
      </c>
      <c r="J5081" s="316"/>
    </row>
    <row r="5082" spans="1:10" s="333" customFormat="1" ht="24" x14ac:dyDescent="0.25">
      <c r="A5082" s="317" t="s">
        <v>4338</v>
      </c>
      <c r="B5082" s="322" t="s">
        <v>354</v>
      </c>
      <c r="C5082" s="322" t="s">
        <v>2018</v>
      </c>
      <c r="D5082" s="322" t="s">
        <v>4337</v>
      </c>
      <c r="E5082" s="411">
        <v>28410</v>
      </c>
      <c r="F5082" s="317" t="s">
        <v>3953</v>
      </c>
      <c r="G5082" s="322" t="s">
        <v>3952</v>
      </c>
      <c r="H5082" s="325" t="s">
        <v>3524</v>
      </c>
      <c r="I5082" s="325" t="s">
        <v>354</v>
      </c>
      <c r="J5082" s="316"/>
    </row>
    <row r="5083" spans="1:10" s="333" customFormat="1" ht="24" x14ac:dyDescent="0.25">
      <c r="A5083" s="317" t="s">
        <v>4336</v>
      </c>
      <c r="B5083" s="322" t="s">
        <v>354</v>
      </c>
      <c r="C5083" s="322" t="s">
        <v>2018</v>
      </c>
      <c r="D5083" s="322" t="s">
        <v>4335</v>
      </c>
      <c r="E5083" s="411">
        <v>22390</v>
      </c>
      <c r="F5083" s="317" t="s">
        <v>3953</v>
      </c>
      <c r="G5083" s="322" t="s">
        <v>3952</v>
      </c>
      <c r="H5083" s="325" t="s">
        <v>3524</v>
      </c>
      <c r="I5083" s="325" t="s">
        <v>354</v>
      </c>
      <c r="J5083" s="316"/>
    </row>
    <row r="5084" spans="1:10" s="333" customFormat="1" ht="24" x14ac:dyDescent="0.25">
      <c r="A5084" s="317" t="s">
        <v>4334</v>
      </c>
      <c r="B5084" s="322" t="s">
        <v>354</v>
      </c>
      <c r="C5084" s="322" t="s">
        <v>2018</v>
      </c>
      <c r="D5084" s="322" t="s">
        <v>4333</v>
      </c>
      <c r="E5084" s="411">
        <v>27493</v>
      </c>
      <c r="F5084" s="317" t="s">
        <v>3953</v>
      </c>
      <c r="G5084" s="322" t="s">
        <v>3952</v>
      </c>
      <c r="H5084" s="325" t="s">
        <v>2442</v>
      </c>
      <c r="I5084" s="325" t="s">
        <v>354</v>
      </c>
      <c r="J5084" s="316"/>
    </row>
    <row r="5085" spans="1:10" s="333" customFormat="1" ht="24" x14ac:dyDescent="0.25">
      <c r="A5085" s="317" t="s">
        <v>4332</v>
      </c>
      <c r="B5085" s="322" t="s">
        <v>354</v>
      </c>
      <c r="C5085" s="322" t="s">
        <v>2018</v>
      </c>
      <c r="D5085" s="322" t="s">
        <v>4331</v>
      </c>
      <c r="E5085" s="411">
        <v>23713</v>
      </c>
      <c r="F5085" s="317" t="s">
        <v>3953</v>
      </c>
      <c r="G5085" s="322" t="s">
        <v>3952</v>
      </c>
      <c r="H5085" s="325" t="s">
        <v>2442</v>
      </c>
      <c r="I5085" s="325" t="s">
        <v>354</v>
      </c>
      <c r="J5085" s="316"/>
    </row>
    <row r="5086" spans="1:10" s="333" customFormat="1" ht="24" x14ac:dyDescent="0.25">
      <c r="A5086" s="317" t="s">
        <v>4330</v>
      </c>
      <c r="B5086" s="322" t="s">
        <v>354</v>
      </c>
      <c r="C5086" s="322" t="s">
        <v>2018</v>
      </c>
      <c r="D5086" s="322" t="s">
        <v>4329</v>
      </c>
      <c r="E5086" s="411">
        <v>22200</v>
      </c>
      <c r="F5086" s="317" t="s">
        <v>4328</v>
      </c>
      <c r="G5086" s="322" t="s">
        <v>3952</v>
      </c>
      <c r="H5086" s="325" t="s">
        <v>3528</v>
      </c>
      <c r="I5086" s="325" t="s">
        <v>354</v>
      </c>
      <c r="J5086" s="316"/>
    </row>
    <row r="5087" spans="1:10" s="333" customFormat="1" ht="24" x14ac:dyDescent="0.25">
      <c r="A5087" s="317" t="s">
        <v>4327</v>
      </c>
      <c r="B5087" s="322" t="s">
        <v>354</v>
      </c>
      <c r="C5087" s="322" t="s">
        <v>2018</v>
      </c>
      <c r="D5087" s="322" t="s">
        <v>4326</v>
      </c>
      <c r="E5087" s="411">
        <v>21000</v>
      </c>
      <c r="F5087" s="317" t="s">
        <v>4325</v>
      </c>
      <c r="G5087" s="322" t="s">
        <v>3952</v>
      </c>
      <c r="H5087" s="325" t="s">
        <v>3518</v>
      </c>
      <c r="I5087" s="325" t="s">
        <v>354</v>
      </c>
      <c r="J5087" s="316"/>
    </row>
    <row r="5088" spans="1:10" s="333" customFormat="1" ht="24" x14ac:dyDescent="0.25">
      <c r="A5088" s="317" t="s">
        <v>4324</v>
      </c>
      <c r="B5088" s="322" t="s">
        <v>354</v>
      </c>
      <c r="C5088" s="322" t="s">
        <v>2018</v>
      </c>
      <c r="D5088" s="322" t="s">
        <v>4323</v>
      </c>
      <c r="E5088" s="411">
        <v>31500</v>
      </c>
      <c r="F5088" s="317" t="s">
        <v>4322</v>
      </c>
      <c r="G5088" s="322" t="s">
        <v>3952</v>
      </c>
      <c r="H5088" s="325" t="s">
        <v>3524</v>
      </c>
      <c r="I5088" s="325" t="s">
        <v>354</v>
      </c>
      <c r="J5088" s="316"/>
    </row>
    <row r="5089" spans="1:10" s="333" customFormat="1" ht="36" x14ac:dyDescent="0.25">
      <c r="A5089" s="317" t="s">
        <v>4321</v>
      </c>
      <c r="B5089" s="322" t="s">
        <v>354</v>
      </c>
      <c r="C5089" s="322" t="s">
        <v>2018</v>
      </c>
      <c r="D5089" s="322" t="s">
        <v>4320</v>
      </c>
      <c r="E5089" s="411">
        <v>35916</v>
      </c>
      <c r="F5089" s="317" t="s">
        <v>4317</v>
      </c>
      <c r="G5089" s="322" t="s">
        <v>3952</v>
      </c>
      <c r="H5089" s="325" t="s">
        <v>4316</v>
      </c>
      <c r="I5089" s="325" t="s">
        <v>354</v>
      </c>
      <c r="J5089" s="316"/>
    </row>
    <row r="5090" spans="1:10" s="333" customFormat="1" ht="36" x14ac:dyDescent="0.25">
      <c r="A5090" s="317" t="s">
        <v>4319</v>
      </c>
      <c r="B5090" s="322" t="s">
        <v>354</v>
      </c>
      <c r="C5090" s="322" t="s">
        <v>2018</v>
      </c>
      <c r="D5090" s="322" t="s">
        <v>4318</v>
      </c>
      <c r="E5090" s="411">
        <v>35568</v>
      </c>
      <c r="F5090" s="317" t="s">
        <v>4317</v>
      </c>
      <c r="G5090" s="322" t="s">
        <v>3952</v>
      </c>
      <c r="H5090" s="325" t="s">
        <v>4316</v>
      </c>
      <c r="I5090" s="325" t="s">
        <v>354</v>
      </c>
      <c r="J5090" s="316"/>
    </row>
    <row r="5091" spans="1:10" s="333" customFormat="1" ht="24" x14ac:dyDescent="0.25">
      <c r="A5091" s="317" t="s">
        <v>4315</v>
      </c>
      <c r="B5091" s="322" t="s">
        <v>354</v>
      </c>
      <c r="C5091" s="322" t="s">
        <v>2018</v>
      </c>
      <c r="D5091" s="322" t="s">
        <v>4314</v>
      </c>
      <c r="E5091" s="411">
        <v>35805</v>
      </c>
      <c r="F5091" s="317" t="s">
        <v>4291</v>
      </c>
      <c r="G5091" s="322" t="s">
        <v>3952</v>
      </c>
      <c r="H5091" s="325" t="s">
        <v>4242</v>
      </c>
      <c r="I5091" s="325" t="s">
        <v>354</v>
      </c>
      <c r="J5091" s="316"/>
    </row>
    <row r="5092" spans="1:10" s="333" customFormat="1" ht="24" x14ac:dyDescent="0.25">
      <c r="A5092" s="317" t="s">
        <v>4313</v>
      </c>
      <c r="B5092" s="322" t="s">
        <v>354</v>
      </c>
      <c r="C5092" s="322" t="s">
        <v>2018</v>
      </c>
      <c r="D5092" s="322" t="s">
        <v>4312</v>
      </c>
      <c r="E5092" s="411">
        <v>30260</v>
      </c>
      <c r="F5092" s="317" t="s">
        <v>4291</v>
      </c>
      <c r="G5092" s="322" t="s">
        <v>3952</v>
      </c>
      <c r="H5092" s="325" t="s">
        <v>4242</v>
      </c>
      <c r="I5092" s="325" t="s">
        <v>354</v>
      </c>
      <c r="J5092" s="316"/>
    </row>
    <row r="5093" spans="1:10" s="333" customFormat="1" ht="24" x14ac:dyDescent="0.25">
      <c r="A5093" s="317" t="s">
        <v>4311</v>
      </c>
      <c r="B5093" s="322" t="s">
        <v>354</v>
      </c>
      <c r="C5093" s="322" t="s">
        <v>2018</v>
      </c>
      <c r="D5093" s="322" t="s">
        <v>4310</v>
      </c>
      <c r="E5093" s="411">
        <v>34420</v>
      </c>
      <c r="F5093" s="317" t="s">
        <v>4291</v>
      </c>
      <c r="G5093" s="322" t="s">
        <v>3952</v>
      </c>
      <c r="H5093" s="325" t="s">
        <v>4242</v>
      </c>
      <c r="I5093" s="325" t="s">
        <v>354</v>
      </c>
      <c r="J5093" s="316"/>
    </row>
    <row r="5094" spans="1:10" s="333" customFormat="1" ht="24" x14ac:dyDescent="0.25">
      <c r="A5094" s="317" t="s">
        <v>4309</v>
      </c>
      <c r="B5094" s="322" t="s">
        <v>354</v>
      </c>
      <c r="C5094" s="322" t="s">
        <v>2018</v>
      </c>
      <c r="D5094" s="322" t="s">
        <v>4308</v>
      </c>
      <c r="E5094" s="411">
        <v>31500</v>
      </c>
      <c r="F5094" s="317" t="s">
        <v>4291</v>
      </c>
      <c r="G5094" s="322" t="s">
        <v>3952</v>
      </c>
      <c r="H5094" s="325" t="s">
        <v>4242</v>
      </c>
      <c r="I5094" s="325" t="s">
        <v>354</v>
      </c>
      <c r="J5094" s="316"/>
    </row>
    <row r="5095" spans="1:10" s="333" customFormat="1" ht="24" x14ac:dyDescent="0.25">
      <c r="A5095" s="317" t="s">
        <v>4307</v>
      </c>
      <c r="B5095" s="322" t="s">
        <v>354</v>
      </c>
      <c r="C5095" s="322" t="s">
        <v>2018</v>
      </c>
      <c r="D5095" s="322" t="s">
        <v>4306</v>
      </c>
      <c r="E5095" s="411">
        <v>28080</v>
      </c>
      <c r="F5095" s="317" t="s">
        <v>4291</v>
      </c>
      <c r="G5095" s="322" t="s">
        <v>3952</v>
      </c>
      <c r="H5095" s="325" t="s">
        <v>3528</v>
      </c>
      <c r="I5095" s="325" t="s">
        <v>354</v>
      </c>
      <c r="J5095" s="316"/>
    </row>
    <row r="5096" spans="1:10" s="333" customFormat="1" ht="24" x14ac:dyDescent="0.25">
      <c r="A5096" s="317" t="s">
        <v>4305</v>
      </c>
      <c r="B5096" s="322" t="s">
        <v>354</v>
      </c>
      <c r="C5096" s="322" t="s">
        <v>2018</v>
      </c>
      <c r="D5096" s="322" t="s">
        <v>4304</v>
      </c>
      <c r="E5096" s="411">
        <v>35100</v>
      </c>
      <c r="F5096" s="317" t="s">
        <v>4291</v>
      </c>
      <c r="G5096" s="322" t="s">
        <v>3952</v>
      </c>
      <c r="H5096" s="325" t="s">
        <v>3528</v>
      </c>
      <c r="I5096" s="325" t="s">
        <v>354</v>
      </c>
      <c r="J5096" s="316"/>
    </row>
    <row r="5097" spans="1:10" s="333" customFormat="1" ht="24" x14ac:dyDescent="0.25">
      <c r="A5097" s="317" t="s">
        <v>4303</v>
      </c>
      <c r="B5097" s="322" t="s">
        <v>354</v>
      </c>
      <c r="C5097" s="322" t="s">
        <v>2018</v>
      </c>
      <c r="D5097" s="322" t="s">
        <v>4302</v>
      </c>
      <c r="E5097" s="411">
        <v>27180</v>
      </c>
      <c r="F5097" s="317" t="s">
        <v>4291</v>
      </c>
      <c r="G5097" s="322" t="s">
        <v>3952</v>
      </c>
      <c r="H5097" s="325" t="s">
        <v>3528</v>
      </c>
      <c r="I5097" s="325" t="s">
        <v>354</v>
      </c>
      <c r="J5097" s="316"/>
    </row>
    <row r="5098" spans="1:10" s="333" customFormat="1" ht="24" x14ac:dyDescent="0.25">
      <c r="A5098" s="317" t="s">
        <v>4301</v>
      </c>
      <c r="B5098" s="322" t="s">
        <v>354</v>
      </c>
      <c r="C5098" s="322" t="s">
        <v>2018</v>
      </c>
      <c r="D5098" s="322" t="s">
        <v>4300</v>
      </c>
      <c r="E5098" s="411">
        <v>21950</v>
      </c>
      <c r="F5098" s="317" t="s">
        <v>4291</v>
      </c>
      <c r="G5098" s="322" t="s">
        <v>3952</v>
      </c>
      <c r="H5098" s="325" t="s">
        <v>3528</v>
      </c>
      <c r="I5098" s="325" t="s">
        <v>354</v>
      </c>
      <c r="J5098" s="316"/>
    </row>
    <row r="5099" spans="1:10" s="333" customFormat="1" ht="24" x14ac:dyDescent="0.25">
      <c r="A5099" s="317" t="s">
        <v>4299</v>
      </c>
      <c r="B5099" s="322" t="s">
        <v>354</v>
      </c>
      <c r="C5099" s="322" t="s">
        <v>2018</v>
      </c>
      <c r="D5099" s="322" t="s">
        <v>4298</v>
      </c>
      <c r="E5099" s="411">
        <v>34830</v>
      </c>
      <c r="F5099" s="317" t="s">
        <v>4291</v>
      </c>
      <c r="G5099" s="322" t="s">
        <v>3952</v>
      </c>
      <c r="H5099" s="325" t="s">
        <v>3528</v>
      </c>
      <c r="I5099" s="325" t="s">
        <v>354</v>
      </c>
      <c r="J5099" s="316"/>
    </row>
    <row r="5100" spans="1:10" s="333" customFormat="1" ht="24" x14ac:dyDescent="0.25">
      <c r="A5100" s="317" t="s">
        <v>4297</v>
      </c>
      <c r="B5100" s="322" t="s">
        <v>354</v>
      </c>
      <c r="C5100" s="322" t="s">
        <v>2018</v>
      </c>
      <c r="D5100" s="322" t="s">
        <v>4296</v>
      </c>
      <c r="E5100" s="411">
        <v>24410</v>
      </c>
      <c r="F5100" s="317" t="s">
        <v>4291</v>
      </c>
      <c r="G5100" s="322" t="s">
        <v>3952</v>
      </c>
      <c r="H5100" s="325" t="s">
        <v>3528</v>
      </c>
      <c r="I5100" s="325" t="s">
        <v>354</v>
      </c>
      <c r="J5100" s="316"/>
    </row>
    <row r="5101" spans="1:10" s="333" customFormat="1" ht="24" x14ac:dyDescent="0.25">
      <c r="A5101" s="317" t="s">
        <v>4295</v>
      </c>
      <c r="B5101" s="322" t="s">
        <v>354</v>
      </c>
      <c r="C5101" s="322" t="s">
        <v>2018</v>
      </c>
      <c r="D5101" s="322" t="s">
        <v>4294</v>
      </c>
      <c r="E5101" s="411">
        <v>18000</v>
      </c>
      <c r="F5101" s="317" t="s">
        <v>4291</v>
      </c>
      <c r="G5101" s="322" t="s">
        <v>3952</v>
      </c>
      <c r="H5101" s="325" t="s">
        <v>3141</v>
      </c>
      <c r="I5101" s="325" t="s">
        <v>354</v>
      </c>
      <c r="J5101" s="316"/>
    </row>
    <row r="5102" spans="1:10" s="333" customFormat="1" ht="24" x14ac:dyDescent="0.25">
      <c r="A5102" s="317" t="s">
        <v>4293</v>
      </c>
      <c r="B5102" s="322" t="s">
        <v>354</v>
      </c>
      <c r="C5102" s="322" t="s">
        <v>2018</v>
      </c>
      <c r="D5102" s="322" t="s">
        <v>4292</v>
      </c>
      <c r="E5102" s="411">
        <v>22500</v>
      </c>
      <c r="F5102" s="317" t="s">
        <v>4291</v>
      </c>
      <c r="G5102" s="322" t="s">
        <v>3952</v>
      </c>
      <c r="H5102" s="325" t="s">
        <v>3141</v>
      </c>
      <c r="I5102" s="325" t="s">
        <v>354</v>
      </c>
      <c r="J5102" s="316"/>
    </row>
    <row r="5103" spans="1:10" s="333" customFormat="1" ht="36" x14ac:dyDescent="0.25">
      <c r="A5103" s="317" t="s">
        <v>4290</v>
      </c>
      <c r="B5103" s="322" t="s">
        <v>4289</v>
      </c>
      <c r="C5103" s="322" t="s">
        <v>1079</v>
      </c>
      <c r="D5103" s="322" t="s">
        <v>4288</v>
      </c>
      <c r="E5103" s="411">
        <v>35931.5</v>
      </c>
      <c r="F5103" s="317" t="s">
        <v>1561</v>
      </c>
      <c r="G5103" s="322" t="s">
        <v>3952</v>
      </c>
      <c r="H5103" s="325" t="s">
        <v>2692</v>
      </c>
      <c r="I5103" s="325" t="s">
        <v>354</v>
      </c>
      <c r="J5103" s="316"/>
    </row>
    <row r="5104" spans="1:10" s="333" customFormat="1" ht="36" x14ac:dyDescent="0.25">
      <c r="A5104" s="317" t="s">
        <v>4287</v>
      </c>
      <c r="B5104" s="322" t="s">
        <v>354</v>
      </c>
      <c r="C5104" s="322" t="s">
        <v>2018</v>
      </c>
      <c r="D5104" s="322" t="s">
        <v>4286</v>
      </c>
      <c r="E5104" s="411">
        <v>30540</v>
      </c>
      <c r="F5104" s="317" t="s">
        <v>4283</v>
      </c>
      <c r="G5104" s="322" t="s">
        <v>3952</v>
      </c>
      <c r="H5104" s="325" t="s">
        <v>3528</v>
      </c>
      <c r="I5104" s="325" t="s">
        <v>354</v>
      </c>
      <c r="J5104" s="316"/>
    </row>
    <row r="5105" spans="1:10" s="333" customFormat="1" ht="36" x14ac:dyDescent="0.25">
      <c r="A5105" s="317" t="s">
        <v>4285</v>
      </c>
      <c r="B5105" s="322" t="s">
        <v>354</v>
      </c>
      <c r="C5105" s="322" t="s">
        <v>2018</v>
      </c>
      <c r="D5105" s="322" t="s">
        <v>4284</v>
      </c>
      <c r="E5105" s="411">
        <v>20460</v>
      </c>
      <c r="F5105" s="317" t="s">
        <v>4283</v>
      </c>
      <c r="G5105" s="322" t="s">
        <v>3952</v>
      </c>
      <c r="H5105" s="325" t="s">
        <v>3528</v>
      </c>
      <c r="I5105" s="325" t="s">
        <v>354</v>
      </c>
      <c r="J5105" s="316"/>
    </row>
    <row r="5106" spans="1:10" s="333" customFormat="1" ht="24" x14ac:dyDescent="0.25">
      <c r="A5106" s="317" t="s">
        <v>4282</v>
      </c>
      <c r="B5106" s="322" t="s">
        <v>354</v>
      </c>
      <c r="C5106" s="322" t="s">
        <v>2018</v>
      </c>
      <c r="D5106" s="322" t="s">
        <v>4281</v>
      </c>
      <c r="E5106" s="411">
        <v>27200</v>
      </c>
      <c r="F5106" s="317" t="s">
        <v>4280</v>
      </c>
      <c r="G5106" s="322" t="s">
        <v>3952</v>
      </c>
      <c r="H5106" s="325" t="s">
        <v>4242</v>
      </c>
      <c r="I5106" s="325" t="s">
        <v>354</v>
      </c>
      <c r="J5106" s="316"/>
    </row>
    <row r="5107" spans="1:10" s="333" customFormat="1" ht="36" x14ac:dyDescent="0.25">
      <c r="A5107" s="317" t="s">
        <v>4279</v>
      </c>
      <c r="B5107" s="322" t="s">
        <v>354</v>
      </c>
      <c r="C5107" s="322" t="s">
        <v>2018</v>
      </c>
      <c r="D5107" s="322" t="s">
        <v>4278</v>
      </c>
      <c r="E5107" s="411">
        <v>20577</v>
      </c>
      <c r="F5107" s="317" t="s">
        <v>4040</v>
      </c>
      <c r="G5107" s="322" t="s">
        <v>3952</v>
      </c>
      <c r="H5107" s="325" t="s">
        <v>2498</v>
      </c>
      <c r="I5107" s="325" t="s">
        <v>354</v>
      </c>
      <c r="J5107" s="316"/>
    </row>
    <row r="5108" spans="1:10" s="333" customFormat="1" ht="36" x14ac:dyDescent="0.25">
      <c r="A5108" s="317" t="s">
        <v>4277</v>
      </c>
      <c r="B5108" s="322" t="s">
        <v>354</v>
      </c>
      <c r="C5108" s="322" t="s">
        <v>2018</v>
      </c>
      <c r="D5108" s="322" t="s">
        <v>4276</v>
      </c>
      <c r="E5108" s="411">
        <v>27843</v>
      </c>
      <c r="F5108" s="317" t="s">
        <v>4040</v>
      </c>
      <c r="G5108" s="322" t="s">
        <v>3952</v>
      </c>
      <c r="H5108" s="325" t="s">
        <v>2498</v>
      </c>
      <c r="I5108" s="325" t="s">
        <v>354</v>
      </c>
      <c r="J5108" s="316"/>
    </row>
    <row r="5109" spans="1:10" s="333" customFormat="1" ht="36" x14ac:dyDescent="0.25">
      <c r="A5109" s="317" t="s">
        <v>4275</v>
      </c>
      <c r="B5109" s="322" t="s">
        <v>354</v>
      </c>
      <c r="C5109" s="322" t="s">
        <v>2018</v>
      </c>
      <c r="D5109" s="322" t="s">
        <v>4274</v>
      </c>
      <c r="E5109" s="411">
        <v>22025</v>
      </c>
      <c r="F5109" s="317" t="s">
        <v>4040</v>
      </c>
      <c r="G5109" s="322" t="s">
        <v>3952</v>
      </c>
      <c r="H5109" s="325" t="s">
        <v>2498</v>
      </c>
      <c r="I5109" s="325" t="s">
        <v>354</v>
      </c>
      <c r="J5109" s="316"/>
    </row>
    <row r="5110" spans="1:10" s="333" customFormat="1" ht="36" x14ac:dyDescent="0.25">
      <c r="A5110" s="317" t="s">
        <v>4273</v>
      </c>
      <c r="B5110" s="322" t="s">
        <v>354</v>
      </c>
      <c r="C5110" s="322" t="s">
        <v>2018</v>
      </c>
      <c r="D5110" s="322" t="s">
        <v>4272</v>
      </c>
      <c r="E5110" s="411">
        <v>22558</v>
      </c>
      <c r="F5110" s="317" t="s">
        <v>4040</v>
      </c>
      <c r="G5110" s="322" t="s">
        <v>3952</v>
      </c>
      <c r="H5110" s="325" t="s">
        <v>2498</v>
      </c>
      <c r="I5110" s="325" t="s">
        <v>354</v>
      </c>
      <c r="J5110" s="316"/>
    </row>
    <row r="5111" spans="1:10" s="333" customFormat="1" ht="24" x14ac:dyDescent="0.25">
      <c r="A5111" s="317" t="s">
        <v>4271</v>
      </c>
      <c r="B5111" s="322" t="s">
        <v>354</v>
      </c>
      <c r="C5111" s="322" t="s">
        <v>2018</v>
      </c>
      <c r="D5111" s="322" t="s">
        <v>4270</v>
      </c>
      <c r="E5111" s="411">
        <v>26250</v>
      </c>
      <c r="F5111" s="317" t="s">
        <v>4269</v>
      </c>
      <c r="G5111" s="322" t="s">
        <v>3952</v>
      </c>
      <c r="H5111" s="325" t="s">
        <v>3365</v>
      </c>
      <c r="I5111" s="325" t="s">
        <v>354</v>
      </c>
      <c r="J5111" s="316"/>
    </row>
    <row r="5112" spans="1:10" s="333" customFormat="1" ht="24" x14ac:dyDescent="0.25">
      <c r="A5112" s="317" t="s">
        <v>4268</v>
      </c>
      <c r="B5112" s="322" t="s">
        <v>354</v>
      </c>
      <c r="C5112" s="322" t="s">
        <v>2018</v>
      </c>
      <c r="D5112" s="322" t="s">
        <v>4267</v>
      </c>
      <c r="E5112" s="411">
        <v>32760</v>
      </c>
      <c r="F5112" s="317" t="s">
        <v>4266</v>
      </c>
      <c r="G5112" s="322" t="s">
        <v>3952</v>
      </c>
      <c r="H5112" s="325" t="s">
        <v>3365</v>
      </c>
      <c r="I5112" s="325" t="s">
        <v>354</v>
      </c>
      <c r="J5112" s="316"/>
    </row>
    <row r="5113" spans="1:10" s="333" customFormat="1" ht="24" x14ac:dyDescent="0.25">
      <c r="A5113" s="317" t="s">
        <v>4265</v>
      </c>
      <c r="B5113" s="322" t="s">
        <v>354</v>
      </c>
      <c r="C5113" s="322" t="s">
        <v>2018</v>
      </c>
      <c r="D5113" s="322" t="s">
        <v>4264</v>
      </c>
      <c r="E5113" s="411">
        <v>22580</v>
      </c>
      <c r="F5113" s="317" t="s">
        <v>4263</v>
      </c>
      <c r="G5113" s="322" t="s">
        <v>3952</v>
      </c>
      <c r="H5113" s="325" t="s">
        <v>3304</v>
      </c>
      <c r="I5113" s="325" t="s">
        <v>354</v>
      </c>
      <c r="J5113" s="316"/>
    </row>
    <row r="5114" spans="1:10" s="333" customFormat="1" ht="24" x14ac:dyDescent="0.25">
      <c r="A5114" s="317" t="s">
        <v>4262</v>
      </c>
      <c r="B5114" s="322" t="s">
        <v>354</v>
      </c>
      <c r="C5114" s="322" t="s">
        <v>2018</v>
      </c>
      <c r="D5114" s="322" t="s">
        <v>4261</v>
      </c>
      <c r="E5114" s="411">
        <v>28500</v>
      </c>
      <c r="F5114" s="317" t="s">
        <v>4260</v>
      </c>
      <c r="G5114" s="322" t="s">
        <v>3952</v>
      </c>
      <c r="H5114" s="325" t="s">
        <v>3528</v>
      </c>
      <c r="I5114" s="325" t="s">
        <v>354</v>
      </c>
      <c r="J5114" s="316"/>
    </row>
    <row r="5115" spans="1:10" s="333" customFormat="1" ht="24" x14ac:dyDescent="0.25">
      <c r="A5115" s="317" t="s">
        <v>4259</v>
      </c>
      <c r="B5115" s="322" t="s">
        <v>354</v>
      </c>
      <c r="C5115" s="322" t="s">
        <v>2018</v>
      </c>
      <c r="D5115" s="322" t="s">
        <v>4258</v>
      </c>
      <c r="E5115" s="411">
        <v>32079</v>
      </c>
      <c r="F5115" s="317" t="s">
        <v>4255</v>
      </c>
      <c r="G5115" s="322" t="s">
        <v>3952</v>
      </c>
      <c r="H5115" s="325" t="s">
        <v>4254</v>
      </c>
      <c r="I5115" s="325" t="s">
        <v>354</v>
      </c>
      <c r="J5115" s="316"/>
    </row>
    <row r="5116" spans="1:10" s="333" customFormat="1" ht="24" x14ac:dyDescent="0.25">
      <c r="A5116" s="317" t="s">
        <v>4257</v>
      </c>
      <c r="B5116" s="322" t="s">
        <v>354</v>
      </c>
      <c r="C5116" s="322" t="s">
        <v>2018</v>
      </c>
      <c r="D5116" s="322" t="s">
        <v>4256</v>
      </c>
      <c r="E5116" s="411">
        <v>32132</v>
      </c>
      <c r="F5116" s="317" t="s">
        <v>4255</v>
      </c>
      <c r="G5116" s="322" t="s">
        <v>3952</v>
      </c>
      <c r="H5116" s="325" t="s">
        <v>4254</v>
      </c>
      <c r="I5116" s="325" t="s">
        <v>354</v>
      </c>
      <c r="J5116" s="316"/>
    </row>
    <row r="5117" spans="1:10" s="333" customFormat="1" ht="24" x14ac:dyDescent="0.25">
      <c r="A5117" s="317" t="s">
        <v>4253</v>
      </c>
      <c r="B5117" s="322" t="s">
        <v>354</v>
      </c>
      <c r="C5117" s="322" t="s">
        <v>2018</v>
      </c>
      <c r="D5117" s="322" t="s">
        <v>4252</v>
      </c>
      <c r="E5117" s="411">
        <v>29320</v>
      </c>
      <c r="F5117" s="317" t="s">
        <v>4249</v>
      </c>
      <c r="G5117" s="322" t="s">
        <v>3952</v>
      </c>
      <c r="H5117" s="325" t="s">
        <v>3528</v>
      </c>
      <c r="I5117" s="325" t="s">
        <v>354</v>
      </c>
      <c r="J5117" s="316"/>
    </row>
    <row r="5118" spans="1:10" s="333" customFormat="1" ht="24" x14ac:dyDescent="0.25">
      <c r="A5118" s="317" t="s">
        <v>4251</v>
      </c>
      <c r="B5118" s="322" t="s">
        <v>354</v>
      </c>
      <c r="C5118" s="322" t="s">
        <v>2018</v>
      </c>
      <c r="D5118" s="322" t="s">
        <v>4250</v>
      </c>
      <c r="E5118" s="411">
        <v>33280</v>
      </c>
      <c r="F5118" s="317" t="s">
        <v>4249</v>
      </c>
      <c r="G5118" s="322" t="s">
        <v>3952</v>
      </c>
      <c r="H5118" s="325" t="s">
        <v>3528</v>
      </c>
      <c r="I5118" s="325" t="s">
        <v>354</v>
      </c>
      <c r="J5118" s="316"/>
    </row>
    <row r="5119" spans="1:10" s="333" customFormat="1" ht="36" x14ac:dyDescent="0.25">
      <c r="A5119" s="317" t="s">
        <v>4248</v>
      </c>
      <c r="B5119" s="322" t="s">
        <v>354</v>
      </c>
      <c r="C5119" s="322" t="s">
        <v>2018</v>
      </c>
      <c r="D5119" s="322" t="s">
        <v>4247</v>
      </c>
      <c r="E5119" s="411">
        <v>28500</v>
      </c>
      <c r="F5119" s="317" t="s">
        <v>4246</v>
      </c>
      <c r="G5119" s="322" t="s">
        <v>3952</v>
      </c>
      <c r="H5119" s="325" t="s">
        <v>4233</v>
      </c>
      <c r="I5119" s="325" t="s">
        <v>354</v>
      </c>
      <c r="J5119" s="316"/>
    </row>
    <row r="5120" spans="1:10" s="333" customFormat="1" ht="24" x14ac:dyDescent="0.25">
      <c r="A5120" s="317" t="s">
        <v>4245</v>
      </c>
      <c r="B5120" s="322" t="s">
        <v>354</v>
      </c>
      <c r="C5120" s="322" t="s">
        <v>2018</v>
      </c>
      <c r="D5120" s="322" t="s">
        <v>4244</v>
      </c>
      <c r="E5120" s="411">
        <v>24000</v>
      </c>
      <c r="F5120" s="317" t="s">
        <v>4243</v>
      </c>
      <c r="G5120" s="322" t="s">
        <v>3952</v>
      </c>
      <c r="H5120" s="325" t="s">
        <v>4242</v>
      </c>
      <c r="I5120" s="325" t="s">
        <v>354</v>
      </c>
      <c r="J5120" s="316"/>
    </row>
    <row r="5121" spans="1:10" s="333" customFormat="1" ht="24" x14ac:dyDescent="0.25">
      <c r="A5121" s="317" t="s">
        <v>4241</v>
      </c>
      <c r="B5121" s="322" t="s">
        <v>354</v>
      </c>
      <c r="C5121" s="322" t="s">
        <v>2018</v>
      </c>
      <c r="D5121" s="322" t="s">
        <v>4240</v>
      </c>
      <c r="E5121" s="411">
        <v>20250</v>
      </c>
      <c r="F5121" s="317" t="s">
        <v>4239</v>
      </c>
      <c r="G5121" s="322" t="s">
        <v>3952</v>
      </c>
      <c r="H5121" s="325" t="s">
        <v>3524</v>
      </c>
      <c r="I5121" s="325" t="s">
        <v>354</v>
      </c>
      <c r="J5121" s="316"/>
    </row>
    <row r="5122" spans="1:10" s="333" customFormat="1" ht="24" x14ac:dyDescent="0.25">
      <c r="A5122" s="317" t="s">
        <v>4238</v>
      </c>
      <c r="B5122" s="322" t="s">
        <v>354</v>
      </c>
      <c r="C5122" s="322" t="s">
        <v>2018</v>
      </c>
      <c r="D5122" s="322" t="s">
        <v>4237</v>
      </c>
      <c r="E5122" s="411">
        <v>18240</v>
      </c>
      <c r="F5122" s="317" t="s">
        <v>4236</v>
      </c>
      <c r="G5122" s="322" t="s">
        <v>3952</v>
      </c>
      <c r="H5122" s="325" t="s">
        <v>4233</v>
      </c>
      <c r="I5122" s="325" t="s">
        <v>354</v>
      </c>
      <c r="J5122" s="316"/>
    </row>
    <row r="5123" spans="1:10" s="333" customFormat="1" ht="24" x14ac:dyDescent="0.25">
      <c r="A5123" s="317" t="s">
        <v>4235</v>
      </c>
      <c r="B5123" s="322" t="s">
        <v>354</v>
      </c>
      <c r="C5123" s="322" t="s">
        <v>2018</v>
      </c>
      <c r="D5123" s="322" t="s">
        <v>4234</v>
      </c>
      <c r="E5123" s="411">
        <v>28500</v>
      </c>
      <c r="F5123" s="317" t="s">
        <v>4226</v>
      </c>
      <c r="G5123" s="322" t="s">
        <v>3952</v>
      </c>
      <c r="H5123" s="325" t="s">
        <v>4233</v>
      </c>
      <c r="I5123" s="325" t="s">
        <v>354</v>
      </c>
      <c r="J5123" s="316"/>
    </row>
    <row r="5124" spans="1:10" s="333" customFormat="1" ht="24" x14ac:dyDescent="0.25">
      <c r="A5124" s="317" t="s">
        <v>4232</v>
      </c>
      <c r="B5124" s="322" t="s">
        <v>354</v>
      </c>
      <c r="C5124" s="322" t="s">
        <v>2018</v>
      </c>
      <c r="D5124" s="322" t="s">
        <v>4231</v>
      </c>
      <c r="E5124" s="411">
        <v>27975</v>
      </c>
      <c r="F5124" s="317" t="s">
        <v>4226</v>
      </c>
      <c r="G5124" s="322" t="s">
        <v>3952</v>
      </c>
      <c r="H5124" s="325" t="s">
        <v>3524</v>
      </c>
      <c r="I5124" s="325" t="s">
        <v>354</v>
      </c>
      <c r="J5124" s="316"/>
    </row>
    <row r="5125" spans="1:10" s="333" customFormat="1" ht="24" x14ac:dyDescent="0.25">
      <c r="A5125" s="317" t="s">
        <v>4230</v>
      </c>
      <c r="B5125" s="322" t="s">
        <v>354</v>
      </c>
      <c r="C5125" s="322" t="s">
        <v>2018</v>
      </c>
      <c r="D5125" s="322" t="s">
        <v>4229</v>
      </c>
      <c r="E5125" s="411">
        <v>22700</v>
      </c>
      <c r="F5125" s="317" t="s">
        <v>4226</v>
      </c>
      <c r="G5125" s="322" t="s">
        <v>3952</v>
      </c>
      <c r="H5125" s="325" t="s">
        <v>3524</v>
      </c>
      <c r="I5125" s="325" t="s">
        <v>354</v>
      </c>
      <c r="J5125" s="316"/>
    </row>
    <row r="5126" spans="1:10" s="333" customFormat="1" ht="24" x14ac:dyDescent="0.25">
      <c r="A5126" s="317" t="s">
        <v>4228</v>
      </c>
      <c r="B5126" s="322" t="s">
        <v>354</v>
      </c>
      <c r="C5126" s="322" t="s">
        <v>2018</v>
      </c>
      <c r="D5126" s="322" t="s">
        <v>4227</v>
      </c>
      <c r="E5126" s="411">
        <v>33905</v>
      </c>
      <c r="F5126" s="317" t="s">
        <v>4226</v>
      </c>
      <c r="G5126" s="322" t="s">
        <v>3952</v>
      </c>
      <c r="H5126" s="325" t="s">
        <v>3524</v>
      </c>
      <c r="I5126" s="325" t="s">
        <v>354</v>
      </c>
      <c r="J5126" s="316"/>
    </row>
    <row r="5127" spans="1:10" s="333" customFormat="1" ht="11.25" customHeight="1" x14ac:dyDescent="0.25">
      <c r="A5127" s="317" t="s">
        <v>4225</v>
      </c>
      <c r="B5127" s="322" t="s">
        <v>354</v>
      </c>
      <c r="C5127" s="322" t="s">
        <v>2018</v>
      </c>
      <c r="D5127" s="322" t="s">
        <v>4224</v>
      </c>
      <c r="E5127" s="411">
        <v>27560</v>
      </c>
      <c r="F5127" s="317" t="s">
        <v>4223</v>
      </c>
      <c r="G5127" s="322" t="s">
        <v>3952</v>
      </c>
      <c r="H5127" s="325" t="s">
        <v>2879</v>
      </c>
      <c r="I5127" s="325" t="s">
        <v>354</v>
      </c>
      <c r="J5127" s="316"/>
    </row>
    <row r="5128" spans="1:10" s="333" customFormat="1" ht="11.25" customHeight="1" x14ac:dyDescent="0.25">
      <c r="A5128" s="317" t="s">
        <v>4222</v>
      </c>
      <c r="B5128" s="322" t="s">
        <v>354</v>
      </c>
      <c r="C5128" s="322" t="s">
        <v>2018</v>
      </c>
      <c r="D5128" s="322" t="s">
        <v>4221</v>
      </c>
      <c r="E5128" s="411">
        <v>26250</v>
      </c>
      <c r="F5128" s="317" t="s">
        <v>4220</v>
      </c>
      <c r="G5128" s="322" t="s">
        <v>3952</v>
      </c>
      <c r="H5128" s="325" t="s">
        <v>3518</v>
      </c>
      <c r="I5128" s="325" t="s">
        <v>354</v>
      </c>
      <c r="J5128" s="316"/>
    </row>
    <row r="5129" spans="1:10" s="333" customFormat="1" ht="11.25" customHeight="1" x14ac:dyDescent="0.25">
      <c r="A5129" s="317" t="s">
        <v>4219</v>
      </c>
      <c r="B5129" s="322" t="s">
        <v>354</v>
      </c>
      <c r="C5129" s="322" t="s">
        <v>2018</v>
      </c>
      <c r="D5129" s="322" t="s">
        <v>4218</v>
      </c>
      <c r="E5129" s="411">
        <v>19550</v>
      </c>
      <c r="F5129" s="317" t="s">
        <v>4217</v>
      </c>
      <c r="G5129" s="322" t="s">
        <v>3952</v>
      </c>
      <c r="H5129" s="325" t="s">
        <v>2710</v>
      </c>
      <c r="I5129" s="325" t="s">
        <v>354</v>
      </c>
      <c r="J5129" s="316"/>
    </row>
    <row r="5130" spans="1:10" s="333" customFormat="1" ht="11.25" customHeight="1" x14ac:dyDescent="0.25">
      <c r="A5130" s="317" t="s">
        <v>4216</v>
      </c>
      <c r="B5130" s="322" t="s">
        <v>354</v>
      </c>
      <c r="C5130" s="322" t="s">
        <v>2018</v>
      </c>
      <c r="D5130" s="322" t="s">
        <v>4215</v>
      </c>
      <c r="E5130" s="411">
        <v>24989</v>
      </c>
      <c r="F5130" s="317" t="s">
        <v>4014</v>
      </c>
      <c r="G5130" s="322" t="s">
        <v>3952</v>
      </c>
      <c r="H5130" s="325" t="s">
        <v>3381</v>
      </c>
      <c r="I5130" s="325" t="s">
        <v>354</v>
      </c>
      <c r="J5130" s="316"/>
    </row>
    <row r="5131" spans="1:10" s="333" customFormat="1" ht="11.25" customHeight="1" x14ac:dyDescent="0.25">
      <c r="A5131" s="317" t="s">
        <v>4214</v>
      </c>
      <c r="B5131" s="322" t="s">
        <v>354</v>
      </c>
      <c r="C5131" s="322" t="s">
        <v>2018</v>
      </c>
      <c r="D5131" s="322" t="s">
        <v>4213</v>
      </c>
      <c r="E5131" s="411">
        <v>23957</v>
      </c>
      <c r="F5131" s="317" t="s">
        <v>4014</v>
      </c>
      <c r="G5131" s="322" t="s">
        <v>3952</v>
      </c>
      <c r="H5131" s="325" t="s">
        <v>3381</v>
      </c>
      <c r="I5131" s="325" t="s">
        <v>354</v>
      </c>
      <c r="J5131" s="316"/>
    </row>
    <row r="5132" spans="1:10" s="333" customFormat="1" ht="11.25" customHeight="1" x14ac:dyDescent="0.25">
      <c r="A5132" s="317" t="s">
        <v>4212</v>
      </c>
      <c r="B5132" s="322" t="s">
        <v>354</v>
      </c>
      <c r="C5132" s="322" t="s">
        <v>2018</v>
      </c>
      <c r="D5132" s="322" t="s">
        <v>4211</v>
      </c>
      <c r="E5132" s="411">
        <v>27000</v>
      </c>
      <c r="F5132" s="317" t="s">
        <v>4194</v>
      </c>
      <c r="G5132" s="322" t="s">
        <v>3952</v>
      </c>
      <c r="H5132" s="325" t="s">
        <v>2710</v>
      </c>
      <c r="I5132" s="325" t="s">
        <v>354</v>
      </c>
      <c r="J5132" s="316"/>
    </row>
    <row r="5133" spans="1:10" s="333" customFormat="1" ht="24" x14ac:dyDescent="0.25">
      <c r="A5133" s="317" t="s">
        <v>4210</v>
      </c>
      <c r="B5133" s="322" t="s">
        <v>354</v>
      </c>
      <c r="C5133" s="322" t="s">
        <v>2018</v>
      </c>
      <c r="D5133" s="322" t="s">
        <v>4209</v>
      </c>
      <c r="E5133" s="411">
        <v>21120</v>
      </c>
      <c r="F5133" s="317" t="s">
        <v>4194</v>
      </c>
      <c r="G5133" s="322" t="s">
        <v>3952</v>
      </c>
      <c r="H5133" s="325" t="s">
        <v>2710</v>
      </c>
      <c r="I5133" s="325" t="s">
        <v>354</v>
      </c>
      <c r="J5133" s="316"/>
    </row>
    <row r="5134" spans="1:10" s="333" customFormat="1" ht="24" x14ac:dyDescent="0.25">
      <c r="A5134" s="317" t="s">
        <v>4208</v>
      </c>
      <c r="B5134" s="322" t="s">
        <v>354</v>
      </c>
      <c r="C5134" s="322" t="s">
        <v>2018</v>
      </c>
      <c r="D5134" s="322" t="s">
        <v>4207</v>
      </c>
      <c r="E5134" s="411">
        <v>36100</v>
      </c>
      <c r="F5134" s="317" t="s">
        <v>4194</v>
      </c>
      <c r="G5134" s="322" t="s">
        <v>3952</v>
      </c>
      <c r="H5134" s="325" t="s">
        <v>2710</v>
      </c>
      <c r="I5134" s="325" t="s">
        <v>354</v>
      </c>
      <c r="J5134" s="316"/>
    </row>
    <row r="5135" spans="1:10" s="333" customFormat="1" ht="24" x14ac:dyDescent="0.25">
      <c r="A5135" s="317" t="s">
        <v>4206</v>
      </c>
      <c r="B5135" s="322" t="s">
        <v>354</v>
      </c>
      <c r="C5135" s="322" t="s">
        <v>2018</v>
      </c>
      <c r="D5135" s="322" t="s">
        <v>4205</v>
      </c>
      <c r="E5135" s="411">
        <v>23230</v>
      </c>
      <c r="F5135" s="317" t="s">
        <v>4194</v>
      </c>
      <c r="G5135" s="322" t="s">
        <v>3952</v>
      </c>
      <c r="H5135" s="325" t="s">
        <v>2710</v>
      </c>
      <c r="I5135" s="325" t="s">
        <v>354</v>
      </c>
      <c r="J5135" s="316"/>
    </row>
    <row r="5136" spans="1:10" s="333" customFormat="1" ht="24" x14ac:dyDescent="0.25">
      <c r="A5136" s="317" t="s">
        <v>4204</v>
      </c>
      <c r="B5136" s="322" t="s">
        <v>354</v>
      </c>
      <c r="C5136" s="322" t="s">
        <v>2018</v>
      </c>
      <c r="D5136" s="322" t="s">
        <v>4203</v>
      </c>
      <c r="E5136" s="411">
        <v>27470</v>
      </c>
      <c r="F5136" s="317" t="s">
        <v>4194</v>
      </c>
      <c r="G5136" s="322" t="s">
        <v>3952</v>
      </c>
      <c r="H5136" s="325" t="s">
        <v>2710</v>
      </c>
      <c r="I5136" s="325" t="s">
        <v>354</v>
      </c>
      <c r="J5136" s="316"/>
    </row>
    <row r="5137" spans="1:10" s="333" customFormat="1" ht="24" x14ac:dyDescent="0.25">
      <c r="A5137" s="317" t="s">
        <v>4202</v>
      </c>
      <c r="B5137" s="322" t="s">
        <v>354</v>
      </c>
      <c r="C5137" s="322" t="s">
        <v>2018</v>
      </c>
      <c r="D5137" s="322" t="s">
        <v>4201</v>
      </c>
      <c r="E5137" s="411">
        <v>22340</v>
      </c>
      <c r="F5137" s="317" t="s">
        <v>4194</v>
      </c>
      <c r="G5137" s="322" t="s">
        <v>3952</v>
      </c>
      <c r="H5137" s="325" t="s">
        <v>2710</v>
      </c>
      <c r="I5137" s="325" t="s">
        <v>354</v>
      </c>
      <c r="J5137" s="316"/>
    </row>
    <row r="5138" spans="1:10" s="333" customFormat="1" ht="24" x14ac:dyDescent="0.25">
      <c r="A5138" s="317" t="s">
        <v>4200</v>
      </c>
      <c r="B5138" s="322" t="s">
        <v>354</v>
      </c>
      <c r="C5138" s="322" t="s">
        <v>2018</v>
      </c>
      <c r="D5138" s="322" t="s">
        <v>4199</v>
      </c>
      <c r="E5138" s="411">
        <v>36480</v>
      </c>
      <c r="F5138" s="317" t="s">
        <v>4194</v>
      </c>
      <c r="G5138" s="322" t="s">
        <v>3952</v>
      </c>
      <c r="H5138" s="325" t="s">
        <v>2710</v>
      </c>
      <c r="I5138" s="325" t="s">
        <v>354</v>
      </c>
      <c r="J5138" s="316"/>
    </row>
    <row r="5139" spans="1:10" s="333" customFormat="1" ht="24" x14ac:dyDescent="0.25">
      <c r="A5139" s="317" t="s">
        <v>4198</v>
      </c>
      <c r="B5139" s="322" t="s">
        <v>354</v>
      </c>
      <c r="C5139" s="322" t="s">
        <v>2018</v>
      </c>
      <c r="D5139" s="322" t="s">
        <v>4197</v>
      </c>
      <c r="E5139" s="411">
        <v>18530</v>
      </c>
      <c r="F5139" s="317" t="s">
        <v>4194</v>
      </c>
      <c r="G5139" s="322" t="s">
        <v>3952</v>
      </c>
      <c r="H5139" s="325" t="s">
        <v>2710</v>
      </c>
      <c r="I5139" s="325" t="s">
        <v>354</v>
      </c>
      <c r="J5139" s="316"/>
    </row>
    <row r="5140" spans="1:10" s="333" customFormat="1" ht="24" x14ac:dyDescent="0.25">
      <c r="A5140" s="317" t="s">
        <v>4196</v>
      </c>
      <c r="B5140" s="322" t="s">
        <v>354</v>
      </c>
      <c r="C5140" s="322" t="s">
        <v>2018</v>
      </c>
      <c r="D5140" s="322" t="s">
        <v>4195</v>
      </c>
      <c r="E5140" s="411">
        <v>36430</v>
      </c>
      <c r="F5140" s="317" t="s">
        <v>4194</v>
      </c>
      <c r="G5140" s="322" t="s">
        <v>3952</v>
      </c>
      <c r="H5140" s="325" t="s">
        <v>3365</v>
      </c>
      <c r="I5140" s="325" t="s">
        <v>354</v>
      </c>
      <c r="J5140" s="316"/>
    </row>
    <row r="5141" spans="1:10" s="333" customFormat="1" ht="24" x14ac:dyDescent="0.25">
      <c r="A5141" s="317" t="s">
        <v>4193</v>
      </c>
      <c r="B5141" s="322" t="s">
        <v>354</v>
      </c>
      <c r="C5141" s="322" t="s">
        <v>2018</v>
      </c>
      <c r="D5141" s="322" t="s">
        <v>4192</v>
      </c>
      <c r="E5141" s="411">
        <v>21000</v>
      </c>
      <c r="F5141" s="317" t="s">
        <v>4191</v>
      </c>
      <c r="G5141" s="322" t="s">
        <v>3952</v>
      </c>
      <c r="H5141" s="325" t="s">
        <v>3381</v>
      </c>
      <c r="I5141" s="325" t="s">
        <v>354</v>
      </c>
      <c r="J5141" s="316"/>
    </row>
    <row r="5142" spans="1:10" s="333" customFormat="1" ht="24" x14ac:dyDescent="0.25">
      <c r="A5142" s="317" t="s">
        <v>4190</v>
      </c>
      <c r="B5142" s="322" t="s">
        <v>354</v>
      </c>
      <c r="C5142" s="322" t="s">
        <v>2018</v>
      </c>
      <c r="D5142" s="322" t="s">
        <v>4189</v>
      </c>
      <c r="E5142" s="411">
        <v>31110</v>
      </c>
      <c r="F5142" s="317" t="s">
        <v>4188</v>
      </c>
      <c r="G5142" s="322" t="s">
        <v>3952</v>
      </c>
      <c r="H5142" s="325" t="s">
        <v>3528</v>
      </c>
      <c r="I5142" s="325" t="s">
        <v>354</v>
      </c>
      <c r="J5142" s="316"/>
    </row>
    <row r="5143" spans="1:10" s="333" customFormat="1" ht="24" x14ac:dyDescent="0.25">
      <c r="A5143" s="317" t="s">
        <v>4187</v>
      </c>
      <c r="B5143" s="322" t="s">
        <v>354</v>
      </c>
      <c r="C5143" s="322" t="s">
        <v>2018</v>
      </c>
      <c r="D5143" s="322" t="s">
        <v>4186</v>
      </c>
      <c r="E5143" s="411">
        <v>21090</v>
      </c>
      <c r="F5143" s="317" t="s">
        <v>4185</v>
      </c>
      <c r="G5143" s="322" t="s">
        <v>3952</v>
      </c>
      <c r="H5143" s="325" t="s">
        <v>3518</v>
      </c>
      <c r="I5143" s="325" t="s">
        <v>354</v>
      </c>
      <c r="J5143" s="316"/>
    </row>
    <row r="5144" spans="1:10" s="333" customFormat="1" ht="24" x14ac:dyDescent="0.25">
      <c r="A5144" s="317" t="s">
        <v>4184</v>
      </c>
      <c r="B5144" s="322" t="s">
        <v>354</v>
      </c>
      <c r="C5144" s="322" t="s">
        <v>2018</v>
      </c>
      <c r="D5144" s="322" t="s">
        <v>4183</v>
      </c>
      <c r="E5144" s="411">
        <v>35240</v>
      </c>
      <c r="F5144" s="317" t="s">
        <v>4182</v>
      </c>
      <c r="G5144" s="322" t="s">
        <v>3952</v>
      </c>
      <c r="H5144" s="325" t="s">
        <v>3518</v>
      </c>
      <c r="I5144" s="325" t="s">
        <v>354</v>
      </c>
      <c r="J5144" s="316"/>
    </row>
    <row r="5145" spans="1:10" s="333" customFormat="1" ht="24" x14ac:dyDescent="0.25">
      <c r="A5145" s="317" t="s">
        <v>4181</v>
      </c>
      <c r="B5145" s="322" t="s">
        <v>354</v>
      </c>
      <c r="C5145" s="322" t="s">
        <v>2018</v>
      </c>
      <c r="D5145" s="322" t="s">
        <v>4180</v>
      </c>
      <c r="E5145" s="411">
        <v>25200</v>
      </c>
      <c r="F5145" s="317" t="s">
        <v>4179</v>
      </c>
      <c r="G5145" s="322" t="s">
        <v>3952</v>
      </c>
      <c r="H5145" s="325" t="s">
        <v>2442</v>
      </c>
      <c r="I5145" s="325" t="s">
        <v>354</v>
      </c>
      <c r="J5145" s="316"/>
    </row>
    <row r="5146" spans="1:10" s="333" customFormat="1" ht="28.5" customHeight="1" x14ac:dyDescent="0.25">
      <c r="A5146" s="317" t="s">
        <v>4178</v>
      </c>
      <c r="B5146" s="322" t="s">
        <v>354</v>
      </c>
      <c r="C5146" s="322" t="s">
        <v>2018</v>
      </c>
      <c r="D5146" s="322" t="s">
        <v>4177</v>
      </c>
      <c r="E5146" s="411">
        <v>29100</v>
      </c>
      <c r="F5146" s="317" t="s">
        <v>4000</v>
      </c>
      <c r="G5146" s="322" t="s">
        <v>3952</v>
      </c>
      <c r="H5146" s="325" t="s">
        <v>3528</v>
      </c>
      <c r="I5146" s="325" t="s">
        <v>354</v>
      </c>
      <c r="J5146" s="316"/>
    </row>
    <row r="5147" spans="1:10" s="333" customFormat="1" ht="24" x14ac:dyDescent="0.25">
      <c r="A5147" s="317" t="s">
        <v>4176</v>
      </c>
      <c r="B5147" s="322" t="s">
        <v>354</v>
      </c>
      <c r="C5147" s="322" t="s">
        <v>2018</v>
      </c>
      <c r="D5147" s="322" t="s">
        <v>4175</v>
      </c>
      <c r="E5147" s="411">
        <v>35500</v>
      </c>
      <c r="F5147" s="317" t="s">
        <v>4000</v>
      </c>
      <c r="G5147" s="322" t="s">
        <v>3952</v>
      </c>
      <c r="H5147" s="325" t="s">
        <v>3528</v>
      </c>
      <c r="I5147" s="325" t="s">
        <v>354</v>
      </c>
      <c r="J5147" s="316"/>
    </row>
    <row r="5148" spans="1:10" s="333" customFormat="1" ht="24" x14ac:dyDescent="0.25">
      <c r="A5148" s="317" t="s">
        <v>4174</v>
      </c>
      <c r="B5148" s="322" t="s">
        <v>354</v>
      </c>
      <c r="C5148" s="322" t="s">
        <v>2018</v>
      </c>
      <c r="D5148" s="322" t="s">
        <v>4173</v>
      </c>
      <c r="E5148" s="411">
        <v>25900</v>
      </c>
      <c r="F5148" s="317" t="s">
        <v>4000</v>
      </c>
      <c r="G5148" s="322" t="s">
        <v>3952</v>
      </c>
      <c r="H5148" s="325" t="s">
        <v>3365</v>
      </c>
      <c r="I5148" s="325" t="s">
        <v>354</v>
      </c>
      <c r="J5148" s="316"/>
    </row>
    <row r="5149" spans="1:10" s="333" customFormat="1" ht="24" x14ac:dyDescent="0.25">
      <c r="A5149" s="317" t="s">
        <v>4172</v>
      </c>
      <c r="B5149" s="322" t="s">
        <v>354</v>
      </c>
      <c r="C5149" s="322" t="s">
        <v>2018</v>
      </c>
      <c r="D5149" s="322" t="s">
        <v>4171</v>
      </c>
      <c r="E5149" s="411">
        <v>19200</v>
      </c>
      <c r="F5149" s="317" t="s">
        <v>4170</v>
      </c>
      <c r="G5149" s="322" t="s">
        <v>3952</v>
      </c>
      <c r="H5149" s="325" t="s">
        <v>3504</v>
      </c>
      <c r="I5149" s="325" t="s">
        <v>354</v>
      </c>
      <c r="J5149" s="316"/>
    </row>
    <row r="5150" spans="1:10" s="333" customFormat="1" ht="24" x14ac:dyDescent="0.25">
      <c r="A5150" s="317" t="s">
        <v>4169</v>
      </c>
      <c r="B5150" s="322" t="s">
        <v>354</v>
      </c>
      <c r="C5150" s="322" t="s">
        <v>2018</v>
      </c>
      <c r="D5150" s="322" t="s">
        <v>4168</v>
      </c>
      <c r="E5150" s="411">
        <v>20000</v>
      </c>
      <c r="F5150" s="317" t="s">
        <v>4167</v>
      </c>
      <c r="G5150" s="322" t="s">
        <v>3952</v>
      </c>
      <c r="H5150" s="325" t="s">
        <v>3736</v>
      </c>
      <c r="I5150" s="325" t="s">
        <v>354</v>
      </c>
      <c r="J5150" s="316"/>
    </row>
    <row r="5151" spans="1:10" s="333" customFormat="1" ht="24" x14ac:dyDescent="0.25">
      <c r="A5151" s="317" t="s">
        <v>4166</v>
      </c>
      <c r="B5151" s="322" t="s">
        <v>354</v>
      </c>
      <c r="C5151" s="322" t="s">
        <v>2018</v>
      </c>
      <c r="D5151" s="322" t="s">
        <v>4165</v>
      </c>
      <c r="E5151" s="411">
        <v>30000</v>
      </c>
      <c r="F5151" s="317" t="s">
        <v>4164</v>
      </c>
      <c r="G5151" s="322" t="s">
        <v>3952</v>
      </c>
      <c r="H5151" s="325" t="s">
        <v>4005</v>
      </c>
      <c r="I5151" s="325" t="s">
        <v>354</v>
      </c>
      <c r="J5151" s="316"/>
    </row>
    <row r="5152" spans="1:10" s="333" customFormat="1" ht="24" x14ac:dyDescent="0.25">
      <c r="A5152" s="317" t="s">
        <v>4163</v>
      </c>
      <c r="B5152" s="322" t="s">
        <v>354</v>
      </c>
      <c r="C5152" s="322" t="s">
        <v>2018</v>
      </c>
      <c r="D5152" s="322" t="s">
        <v>4162</v>
      </c>
      <c r="E5152" s="411">
        <v>30000</v>
      </c>
      <c r="F5152" s="317" t="s">
        <v>4161</v>
      </c>
      <c r="G5152" s="322" t="s">
        <v>3952</v>
      </c>
      <c r="H5152" s="325" t="s">
        <v>4005</v>
      </c>
      <c r="I5152" s="325" t="s">
        <v>354</v>
      </c>
      <c r="J5152" s="316"/>
    </row>
    <row r="5153" spans="1:10" s="333" customFormat="1" ht="24" x14ac:dyDescent="0.25">
      <c r="A5153" s="317" t="s">
        <v>4160</v>
      </c>
      <c r="B5153" s="322" t="s">
        <v>354</v>
      </c>
      <c r="C5153" s="322" t="s">
        <v>2018</v>
      </c>
      <c r="D5153" s="322" t="s">
        <v>4159</v>
      </c>
      <c r="E5153" s="411">
        <v>30000</v>
      </c>
      <c r="F5153" s="317" t="s">
        <v>4158</v>
      </c>
      <c r="G5153" s="322" t="s">
        <v>3952</v>
      </c>
      <c r="H5153" s="325" t="s">
        <v>3423</v>
      </c>
      <c r="I5153" s="325" t="s">
        <v>354</v>
      </c>
      <c r="J5153" s="316"/>
    </row>
    <row r="5154" spans="1:10" s="333" customFormat="1" ht="24" x14ac:dyDescent="0.25">
      <c r="A5154" s="317" t="s">
        <v>4157</v>
      </c>
      <c r="B5154" s="322" t="s">
        <v>354</v>
      </c>
      <c r="C5154" s="322" t="s">
        <v>2018</v>
      </c>
      <c r="D5154" s="322" t="s">
        <v>4156</v>
      </c>
      <c r="E5154" s="411">
        <v>30000</v>
      </c>
      <c r="F5154" s="317" t="s">
        <v>4155</v>
      </c>
      <c r="G5154" s="322" t="s">
        <v>3952</v>
      </c>
      <c r="H5154" s="325" t="s">
        <v>4005</v>
      </c>
      <c r="I5154" s="325" t="s">
        <v>354</v>
      </c>
      <c r="J5154" s="316"/>
    </row>
    <row r="5155" spans="1:10" s="333" customFormat="1" ht="36" x14ac:dyDescent="0.25">
      <c r="A5155" s="317" t="s">
        <v>4154</v>
      </c>
      <c r="B5155" s="322" t="s">
        <v>354</v>
      </c>
      <c r="C5155" s="322" t="s">
        <v>2018</v>
      </c>
      <c r="D5155" s="322" t="s">
        <v>4153</v>
      </c>
      <c r="E5155" s="411">
        <v>30000</v>
      </c>
      <c r="F5155" s="317" t="s">
        <v>4152</v>
      </c>
      <c r="G5155" s="322" t="s">
        <v>3952</v>
      </c>
      <c r="H5155" s="325" t="s">
        <v>4005</v>
      </c>
      <c r="I5155" s="325" t="s">
        <v>354</v>
      </c>
      <c r="J5155" s="316"/>
    </row>
    <row r="5156" spans="1:10" s="333" customFormat="1" ht="24" x14ac:dyDescent="0.25">
      <c r="A5156" s="317" t="s">
        <v>4151</v>
      </c>
      <c r="B5156" s="322" t="s">
        <v>354</v>
      </c>
      <c r="C5156" s="322" t="s">
        <v>2018</v>
      </c>
      <c r="D5156" s="322" t="s">
        <v>4150</v>
      </c>
      <c r="E5156" s="411">
        <v>21000</v>
      </c>
      <c r="F5156" s="317" t="s">
        <v>4149</v>
      </c>
      <c r="G5156" s="322" t="s">
        <v>3952</v>
      </c>
      <c r="H5156" s="325" t="s">
        <v>3725</v>
      </c>
      <c r="I5156" s="325" t="s">
        <v>354</v>
      </c>
      <c r="J5156" s="316"/>
    </row>
    <row r="5157" spans="1:10" s="333" customFormat="1" ht="24" x14ac:dyDescent="0.25">
      <c r="A5157" s="317" t="s">
        <v>4148</v>
      </c>
      <c r="B5157" s="322" t="s">
        <v>354</v>
      </c>
      <c r="C5157" s="322" t="s">
        <v>2018</v>
      </c>
      <c r="D5157" s="322" t="s">
        <v>4147</v>
      </c>
      <c r="E5157" s="411">
        <v>30000</v>
      </c>
      <c r="F5157" s="317" t="s">
        <v>4146</v>
      </c>
      <c r="G5157" s="322" t="s">
        <v>3952</v>
      </c>
      <c r="H5157" s="325" t="s">
        <v>4005</v>
      </c>
      <c r="I5157" s="325" t="s">
        <v>354</v>
      </c>
      <c r="J5157" s="316"/>
    </row>
    <row r="5158" spans="1:10" s="333" customFormat="1" ht="36" x14ac:dyDescent="0.25">
      <c r="A5158" s="317" t="s">
        <v>4145</v>
      </c>
      <c r="B5158" s="322" t="s">
        <v>354</v>
      </c>
      <c r="C5158" s="322" t="s">
        <v>2018</v>
      </c>
      <c r="D5158" s="322" t="s">
        <v>4144</v>
      </c>
      <c r="E5158" s="411">
        <v>24000</v>
      </c>
      <c r="F5158" s="317" t="s">
        <v>4143</v>
      </c>
      <c r="G5158" s="322" t="s">
        <v>3952</v>
      </c>
      <c r="H5158" s="325" t="s">
        <v>3508</v>
      </c>
      <c r="I5158" s="325" t="s">
        <v>354</v>
      </c>
      <c r="J5158" s="316"/>
    </row>
    <row r="5159" spans="1:10" s="333" customFormat="1" ht="24" x14ac:dyDescent="0.25">
      <c r="A5159" s="317" t="s">
        <v>4142</v>
      </c>
      <c r="B5159" s="322" t="s">
        <v>354</v>
      </c>
      <c r="C5159" s="322" t="s">
        <v>2018</v>
      </c>
      <c r="D5159" s="322" t="s">
        <v>4141</v>
      </c>
      <c r="E5159" s="411">
        <v>22854</v>
      </c>
      <c r="F5159" s="317" t="s">
        <v>4140</v>
      </c>
      <c r="G5159" s="322" t="s">
        <v>3952</v>
      </c>
      <c r="H5159" s="325" t="s">
        <v>4028</v>
      </c>
      <c r="I5159" s="325" t="s">
        <v>354</v>
      </c>
      <c r="J5159" s="316"/>
    </row>
    <row r="5160" spans="1:10" s="333" customFormat="1" ht="24" x14ac:dyDescent="0.25">
      <c r="A5160" s="317" t="s">
        <v>4139</v>
      </c>
      <c r="B5160" s="322" t="s">
        <v>354</v>
      </c>
      <c r="C5160" s="322" t="s">
        <v>2018</v>
      </c>
      <c r="D5160" s="322" t="s">
        <v>4138</v>
      </c>
      <c r="E5160" s="411">
        <v>22200</v>
      </c>
      <c r="F5160" s="317" t="s">
        <v>4137</v>
      </c>
      <c r="G5160" s="322" t="s">
        <v>3952</v>
      </c>
      <c r="H5160" s="325" t="s">
        <v>4028</v>
      </c>
      <c r="I5160" s="325" t="s">
        <v>354</v>
      </c>
      <c r="J5160" s="316"/>
    </row>
    <row r="5161" spans="1:10" s="333" customFormat="1" ht="24" x14ac:dyDescent="0.25">
      <c r="A5161" s="317" t="s">
        <v>4136</v>
      </c>
      <c r="B5161" s="322" t="s">
        <v>354</v>
      </c>
      <c r="C5161" s="322" t="s">
        <v>2018</v>
      </c>
      <c r="D5161" s="322" t="s">
        <v>4135</v>
      </c>
      <c r="E5161" s="411">
        <v>28500</v>
      </c>
      <c r="F5161" s="317" t="s">
        <v>4134</v>
      </c>
      <c r="G5161" s="322" t="s">
        <v>3952</v>
      </c>
      <c r="H5161" s="325" t="s">
        <v>4028</v>
      </c>
      <c r="I5161" s="325" t="s">
        <v>354</v>
      </c>
      <c r="J5161" s="316"/>
    </row>
    <row r="5162" spans="1:10" s="333" customFormat="1" ht="24" x14ac:dyDescent="0.25">
      <c r="A5162" s="317" t="s">
        <v>4133</v>
      </c>
      <c r="B5162" s="322" t="s">
        <v>354</v>
      </c>
      <c r="C5162" s="322" t="s">
        <v>2018</v>
      </c>
      <c r="D5162" s="322" t="s">
        <v>4132</v>
      </c>
      <c r="E5162" s="411">
        <v>30000</v>
      </c>
      <c r="F5162" s="317" t="s">
        <v>4131</v>
      </c>
      <c r="G5162" s="322" t="s">
        <v>3952</v>
      </c>
      <c r="H5162" s="325" t="s">
        <v>4005</v>
      </c>
      <c r="I5162" s="325" t="s">
        <v>354</v>
      </c>
      <c r="J5162" s="316"/>
    </row>
    <row r="5163" spans="1:10" s="333" customFormat="1" ht="24" x14ac:dyDescent="0.25">
      <c r="A5163" s="317" t="s">
        <v>4130</v>
      </c>
      <c r="B5163" s="322" t="s">
        <v>354</v>
      </c>
      <c r="C5163" s="322" t="s">
        <v>2018</v>
      </c>
      <c r="D5163" s="322" t="s">
        <v>4129</v>
      </c>
      <c r="E5163" s="411">
        <v>32000</v>
      </c>
      <c r="F5163" s="317" t="s">
        <v>4128</v>
      </c>
      <c r="G5163" s="322" t="s">
        <v>3952</v>
      </c>
      <c r="H5163" s="325" t="s">
        <v>4005</v>
      </c>
      <c r="I5163" s="325" t="s">
        <v>354</v>
      </c>
      <c r="J5163" s="316"/>
    </row>
    <row r="5164" spans="1:10" s="333" customFormat="1" ht="24" x14ac:dyDescent="0.25">
      <c r="A5164" s="317" t="s">
        <v>4127</v>
      </c>
      <c r="B5164" s="322" t="s">
        <v>354</v>
      </c>
      <c r="C5164" s="322" t="s">
        <v>2018</v>
      </c>
      <c r="D5164" s="322" t="s">
        <v>4126</v>
      </c>
      <c r="E5164" s="411">
        <v>20000</v>
      </c>
      <c r="F5164" s="317" t="s">
        <v>4125</v>
      </c>
      <c r="G5164" s="322" t="s">
        <v>3952</v>
      </c>
      <c r="H5164" s="325" t="s">
        <v>4028</v>
      </c>
      <c r="I5164" s="325" t="s">
        <v>354</v>
      </c>
      <c r="J5164" s="316"/>
    </row>
    <row r="5165" spans="1:10" s="333" customFormat="1" ht="24" x14ac:dyDescent="0.25">
      <c r="A5165" s="317" t="s">
        <v>4124</v>
      </c>
      <c r="B5165" s="322" t="s">
        <v>354</v>
      </c>
      <c r="C5165" s="322" t="s">
        <v>2018</v>
      </c>
      <c r="D5165" s="322" t="s">
        <v>4123</v>
      </c>
      <c r="E5165" s="411">
        <v>28010</v>
      </c>
      <c r="F5165" s="317" t="s">
        <v>4120</v>
      </c>
      <c r="G5165" s="322" t="s">
        <v>3952</v>
      </c>
      <c r="H5165" s="325" t="s">
        <v>4110</v>
      </c>
      <c r="I5165" s="325" t="s">
        <v>354</v>
      </c>
      <c r="J5165" s="316"/>
    </row>
    <row r="5166" spans="1:10" s="333" customFormat="1" ht="24" x14ac:dyDescent="0.25">
      <c r="A5166" s="317" t="s">
        <v>4122</v>
      </c>
      <c r="B5166" s="322" t="s">
        <v>354</v>
      </c>
      <c r="C5166" s="322" t="s">
        <v>2018</v>
      </c>
      <c r="D5166" s="322" t="s">
        <v>4121</v>
      </c>
      <c r="E5166" s="411">
        <v>25130</v>
      </c>
      <c r="F5166" s="317" t="s">
        <v>4120</v>
      </c>
      <c r="G5166" s="322" t="s">
        <v>3952</v>
      </c>
      <c r="H5166" s="325" t="s">
        <v>4110</v>
      </c>
      <c r="I5166" s="325" t="s">
        <v>354</v>
      </c>
      <c r="J5166" s="316"/>
    </row>
    <row r="5167" spans="1:10" s="333" customFormat="1" ht="36" x14ac:dyDescent="0.25">
      <c r="A5167" s="317" t="s">
        <v>4119</v>
      </c>
      <c r="B5167" s="322" t="s">
        <v>354</v>
      </c>
      <c r="C5167" s="322" t="s">
        <v>2018</v>
      </c>
      <c r="D5167" s="322" t="s">
        <v>4118</v>
      </c>
      <c r="E5167" s="411">
        <v>19200</v>
      </c>
      <c r="F5167" s="317" t="s">
        <v>4117</v>
      </c>
      <c r="G5167" s="322" t="s">
        <v>3952</v>
      </c>
      <c r="H5167" s="325" t="s">
        <v>4110</v>
      </c>
      <c r="I5167" s="325" t="s">
        <v>354</v>
      </c>
      <c r="J5167" s="316"/>
    </row>
    <row r="5168" spans="1:10" s="333" customFormat="1" ht="24" x14ac:dyDescent="0.25">
      <c r="A5168" s="317" t="s">
        <v>4116</v>
      </c>
      <c r="B5168" s="322" t="s">
        <v>354</v>
      </c>
      <c r="C5168" s="322" t="s">
        <v>2018</v>
      </c>
      <c r="D5168" s="322" t="s">
        <v>4115</v>
      </c>
      <c r="E5168" s="411">
        <v>24000</v>
      </c>
      <c r="F5168" s="317" t="s">
        <v>4114</v>
      </c>
      <c r="G5168" s="322" t="s">
        <v>3952</v>
      </c>
      <c r="H5168" s="325" t="s">
        <v>3508</v>
      </c>
      <c r="I5168" s="325" t="s">
        <v>354</v>
      </c>
      <c r="J5168" s="316"/>
    </row>
    <row r="5169" spans="1:10" s="333" customFormat="1" ht="36" x14ac:dyDescent="0.25">
      <c r="A5169" s="317" t="s">
        <v>4113</v>
      </c>
      <c r="B5169" s="322" t="s">
        <v>354</v>
      </c>
      <c r="C5169" s="322" t="s">
        <v>2018</v>
      </c>
      <c r="D5169" s="322" t="s">
        <v>4112</v>
      </c>
      <c r="E5169" s="411">
        <v>19200</v>
      </c>
      <c r="F5169" s="317" t="s">
        <v>4111</v>
      </c>
      <c r="G5169" s="322" t="s">
        <v>3952</v>
      </c>
      <c r="H5169" s="325" t="s">
        <v>4110</v>
      </c>
      <c r="I5169" s="325" t="s">
        <v>354</v>
      </c>
      <c r="J5169" s="316"/>
    </row>
    <row r="5170" spans="1:10" s="333" customFormat="1" ht="24" x14ac:dyDescent="0.25">
      <c r="A5170" s="317" t="s">
        <v>4109</v>
      </c>
      <c r="B5170" s="322" t="s">
        <v>354</v>
      </c>
      <c r="C5170" s="322" t="s">
        <v>2018</v>
      </c>
      <c r="D5170" s="322" t="s">
        <v>4108</v>
      </c>
      <c r="E5170" s="411">
        <v>24420</v>
      </c>
      <c r="F5170" s="317" t="s">
        <v>4107</v>
      </c>
      <c r="G5170" s="322" t="s">
        <v>3952</v>
      </c>
      <c r="H5170" s="325" t="s">
        <v>3508</v>
      </c>
      <c r="I5170" s="325" t="s">
        <v>354</v>
      </c>
      <c r="J5170" s="316"/>
    </row>
    <row r="5171" spans="1:10" s="333" customFormat="1" ht="24" x14ac:dyDescent="0.25">
      <c r="A5171" s="317" t="s">
        <v>4106</v>
      </c>
      <c r="B5171" s="322" t="s">
        <v>354</v>
      </c>
      <c r="C5171" s="322" t="s">
        <v>2018</v>
      </c>
      <c r="D5171" s="322" t="s">
        <v>4105</v>
      </c>
      <c r="E5171" s="411">
        <v>35559</v>
      </c>
      <c r="F5171" s="317" t="s">
        <v>4100</v>
      </c>
      <c r="G5171" s="322" t="s">
        <v>3952</v>
      </c>
      <c r="H5171" s="325" t="s">
        <v>3504</v>
      </c>
      <c r="I5171" s="325" t="s">
        <v>354</v>
      </c>
      <c r="J5171" s="316"/>
    </row>
    <row r="5172" spans="1:10" s="333" customFormat="1" ht="24" x14ac:dyDescent="0.25">
      <c r="A5172" s="317" t="s">
        <v>4104</v>
      </c>
      <c r="B5172" s="322" t="s">
        <v>354</v>
      </c>
      <c r="C5172" s="322" t="s">
        <v>2018</v>
      </c>
      <c r="D5172" s="322" t="s">
        <v>4103</v>
      </c>
      <c r="E5172" s="411">
        <v>36571</v>
      </c>
      <c r="F5172" s="317" t="s">
        <v>4100</v>
      </c>
      <c r="G5172" s="322" t="s">
        <v>3952</v>
      </c>
      <c r="H5172" s="325" t="s">
        <v>3504</v>
      </c>
      <c r="I5172" s="325" t="s">
        <v>354</v>
      </c>
      <c r="J5172" s="316"/>
    </row>
    <row r="5173" spans="1:10" s="333" customFormat="1" ht="24" x14ac:dyDescent="0.25">
      <c r="A5173" s="317" t="s">
        <v>4102</v>
      </c>
      <c r="B5173" s="322" t="s">
        <v>354</v>
      </c>
      <c r="C5173" s="322" t="s">
        <v>2018</v>
      </c>
      <c r="D5173" s="322" t="s">
        <v>4101</v>
      </c>
      <c r="E5173" s="411">
        <v>36209</v>
      </c>
      <c r="F5173" s="317" t="s">
        <v>4100</v>
      </c>
      <c r="G5173" s="322" t="s">
        <v>3952</v>
      </c>
      <c r="H5173" s="325" t="s">
        <v>3504</v>
      </c>
      <c r="I5173" s="325" t="s">
        <v>354</v>
      </c>
      <c r="J5173" s="316"/>
    </row>
    <row r="5174" spans="1:10" s="333" customFormat="1" ht="24" x14ac:dyDescent="0.25">
      <c r="A5174" s="317" t="s">
        <v>4099</v>
      </c>
      <c r="B5174" s="322" t="s">
        <v>354</v>
      </c>
      <c r="C5174" s="322" t="s">
        <v>2018</v>
      </c>
      <c r="D5174" s="322" t="s">
        <v>4098</v>
      </c>
      <c r="E5174" s="411">
        <v>26250</v>
      </c>
      <c r="F5174" s="317" t="s">
        <v>4097</v>
      </c>
      <c r="G5174" s="322" t="s">
        <v>3952</v>
      </c>
      <c r="H5174" s="325" t="s">
        <v>4005</v>
      </c>
      <c r="I5174" s="325" t="s">
        <v>354</v>
      </c>
      <c r="J5174" s="316"/>
    </row>
    <row r="5175" spans="1:10" s="333" customFormat="1" ht="24" x14ac:dyDescent="0.25">
      <c r="A5175" s="317" t="s">
        <v>4096</v>
      </c>
      <c r="B5175" s="322" t="s">
        <v>354</v>
      </c>
      <c r="C5175" s="322" t="s">
        <v>2018</v>
      </c>
      <c r="D5175" s="322" t="s">
        <v>4095</v>
      </c>
      <c r="E5175" s="411">
        <v>26880</v>
      </c>
      <c r="F5175" s="317" t="s">
        <v>4094</v>
      </c>
      <c r="G5175" s="322" t="s">
        <v>3952</v>
      </c>
      <c r="H5175" s="325" t="s">
        <v>3717</v>
      </c>
      <c r="I5175" s="325" t="s">
        <v>354</v>
      </c>
      <c r="J5175" s="316"/>
    </row>
    <row r="5176" spans="1:10" s="333" customFormat="1" ht="36" x14ac:dyDescent="0.25">
      <c r="A5176" s="317" t="s">
        <v>4093</v>
      </c>
      <c r="B5176" s="322" t="s">
        <v>354</v>
      </c>
      <c r="C5176" s="322" t="s">
        <v>2018</v>
      </c>
      <c r="D5176" s="322" t="s">
        <v>4092</v>
      </c>
      <c r="E5176" s="411">
        <v>18600</v>
      </c>
      <c r="F5176" s="317" t="s">
        <v>4089</v>
      </c>
      <c r="G5176" s="322" t="s">
        <v>3952</v>
      </c>
      <c r="H5176" s="325" t="s">
        <v>3736</v>
      </c>
      <c r="I5176" s="325" t="s">
        <v>354</v>
      </c>
      <c r="J5176" s="316"/>
    </row>
    <row r="5177" spans="1:10" s="333" customFormat="1" ht="36" x14ac:dyDescent="0.25">
      <c r="A5177" s="317" t="s">
        <v>4091</v>
      </c>
      <c r="B5177" s="322" t="s">
        <v>354</v>
      </c>
      <c r="C5177" s="322" t="s">
        <v>2018</v>
      </c>
      <c r="D5177" s="322" t="s">
        <v>4090</v>
      </c>
      <c r="E5177" s="411">
        <v>30300</v>
      </c>
      <c r="F5177" s="317" t="s">
        <v>4089</v>
      </c>
      <c r="G5177" s="322" t="s">
        <v>3952</v>
      </c>
      <c r="H5177" s="325" t="s">
        <v>3736</v>
      </c>
      <c r="I5177" s="325" t="s">
        <v>354</v>
      </c>
      <c r="J5177" s="316"/>
    </row>
    <row r="5178" spans="1:10" s="333" customFormat="1" ht="36" x14ac:dyDescent="0.25">
      <c r="A5178" s="317" t="s">
        <v>3969</v>
      </c>
      <c r="B5178" s="322" t="s">
        <v>354</v>
      </c>
      <c r="C5178" s="322" t="s">
        <v>2018</v>
      </c>
      <c r="D5178" s="322" t="s">
        <v>4088</v>
      </c>
      <c r="E5178" s="411">
        <v>35000</v>
      </c>
      <c r="F5178" s="317" t="s">
        <v>4086</v>
      </c>
      <c r="G5178" s="322" t="s">
        <v>3952</v>
      </c>
      <c r="H5178" s="325" t="s">
        <v>3725</v>
      </c>
      <c r="I5178" s="325" t="s">
        <v>354</v>
      </c>
      <c r="J5178" s="316"/>
    </row>
    <row r="5179" spans="1:10" s="333" customFormat="1" ht="36" x14ac:dyDescent="0.25">
      <c r="A5179" s="317" t="s">
        <v>3969</v>
      </c>
      <c r="B5179" s="322" t="s">
        <v>354</v>
      </c>
      <c r="C5179" s="322" t="s">
        <v>2018</v>
      </c>
      <c r="D5179" s="322" t="s">
        <v>4087</v>
      </c>
      <c r="E5179" s="411">
        <v>35000</v>
      </c>
      <c r="F5179" s="317" t="s">
        <v>4086</v>
      </c>
      <c r="G5179" s="322" t="s">
        <v>3952</v>
      </c>
      <c r="H5179" s="325" t="s">
        <v>3721</v>
      </c>
      <c r="I5179" s="325" t="s">
        <v>354</v>
      </c>
      <c r="J5179" s="316"/>
    </row>
    <row r="5180" spans="1:10" s="333" customFormat="1" ht="24" x14ac:dyDescent="0.25">
      <c r="A5180" s="317" t="s">
        <v>4085</v>
      </c>
      <c r="B5180" s="322" t="s">
        <v>354</v>
      </c>
      <c r="C5180" s="322" t="s">
        <v>2018</v>
      </c>
      <c r="D5180" s="322" t="s">
        <v>4084</v>
      </c>
      <c r="E5180" s="411">
        <v>34115</v>
      </c>
      <c r="F5180" s="317" t="s">
        <v>4077</v>
      </c>
      <c r="G5180" s="322" t="s">
        <v>3952</v>
      </c>
      <c r="H5180" s="325" t="s">
        <v>4005</v>
      </c>
      <c r="I5180" s="325" t="s">
        <v>354</v>
      </c>
      <c r="J5180" s="316"/>
    </row>
    <row r="5181" spans="1:10" s="333" customFormat="1" ht="24" x14ac:dyDescent="0.25">
      <c r="A5181" s="317" t="s">
        <v>4083</v>
      </c>
      <c r="B5181" s="322" t="s">
        <v>354</v>
      </c>
      <c r="C5181" s="322" t="s">
        <v>2018</v>
      </c>
      <c r="D5181" s="322" t="s">
        <v>4082</v>
      </c>
      <c r="E5181" s="411">
        <v>26160</v>
      </c>
      <c r="F5181" s="317" t="s">
        <v>4077</v>
      </c>
      <c r="G5181" s="322" t="s">
        <v>3952</v>
      </c>
      <c r="H5181" s="325" t="s">
        <v>3423</v>
      </c>
      <c r="I5181" s="325" t="s">
        <v>354</v>
      </c>
      <c r="J5181" s="316"/>
    </row>
    <row r="5182" spans="1:10" s="333" customFormat="1" ht="24" x14ac:dyDescent="0.25">
      <c r="A5182" s="317" t="s">
        <v>4081</v>
      </c>
      <c r="B5182" s="322" t="s">
        <v>354</v>
      </c>
      <c r="C5182" s="322" t="s">
        <v>2018</v>
      </c>
      <c r="D5182" s="322" t="s">
        <v>4080</v>
      </c>
      <c r="E5182" s="411">
        <v>23360</v>
      </c>
      <c r="F5182" s="317" t="s">
        <v>4077</v>
      </c>
      <c r="G5182" s="322" t="s">
        <v>3952</v>
      </c>
      <c r="H5182" s="325" t="s">
        <v>3423</v>
      </c>
      <c r="I5182" s="325" t="s">
        <v>354</v>
      </c>
      <c r="J5182" s="316"/>
    </row>
    <row r="5183" spans="1:10" s="333" customFormat="1" ht="24" x14ac:dyDescent="0.25">
      <c r="A5183" s="317" t="s">
        <v>4079</v>
      </c>
      <c r="B5183" s="322" t="s">
        <v>354</v>
      </c>
      <c r="C5183" s="322" t="s">
        <v>2018</v>
      </c>
      <c r="D5183" s="322" t="s">
        <v>4078</v>
      </c>
      <c r="E5183" s="411">
        <v>30560</v>
      </c>
      <c r="F5183" s="317" t="s">
        <v>4077</v>
      </c>
      <c r="G5183" s="322" t="s">
        <v>3952</v>
      </c>
      <c r="H5183" s="325" t="s">
        <v>3423</v>
      </c>
      <c r="I5183" s="325" t="s">
        <v>354</v>
      </c>
      <c r="J5183" s="316"/>
    </row>
    <row r="5184" spans="1:10" s="333" customFormat="1" ht="24" x14ac:dyDescent="0.25">
      <c r="A5184" s="317" t="s">
        <v>4076</v>
      </c>
      <c r="B5184" s="322" t="s">
        <v>354</v>
      </c>
      <c r="C5184" s="322" t="s">
        <v>2018</v>
      </c>
      <c r="D5184" s="322" t="s">
        <v>4075</v>
      </c>
      <c r="E5184" s="411">
        <v>24200</v>
      </c>
      <c r="F5184" s="317" t="s">
        <v>4074</v>
      </c>
      <c r="G5184" s="322" t="s">
        <v>3952</v>
      </c>
      <c r="H5184" s="325" t="s">
        <v>4073</v>
      </c>
      <c r="I5184" s="325" t="s">
        <v>354</v>
      </c>
      <c r="J5184" s="316"/>
    </row>
    <row r="5185" spans="1:10" s="333" customFormat="1" ht="24" x14ac:dyDescent="0.25">
      <c r="A5185" s="317" t="s">
        <v>4072</v>
      </c>
      <c r="B5185" s="322" t="s">
        <v>354</v>
      </c>
      <c r="C5185" s="322" t="s">
        <v>2018</v>
      </c>
      <c r="D5185" s="322" t="s">
        <v>4071</v>
      </c>
      <c r="E5185" s="411">
        <v>21600</v>
      </c>
      <c r="F5185" s="317" t="s">
        <v>4064</v>
      </c>
      <c r="G5185" s="322" t="s">
        <v>3952</v>
      </c>
      <c r="H5185" s="325" t="s">
        <v>4021</v>
      </c>
      <c r="I5185" s="325" t="s">
        <v>354</v>
      </c>
      <c r="J5185" s="316"/>
    </row>
    <row r="5186" spans="1:10" s="333" customFormat="1" ht="36" x14ac:dyDescent="0.25">
      <c r="A5186" s="317" t="s">
        <v>4070</v>
      </c>
      <c r="B5186" s="322" t="s">
        <v>354</v>
      </c>
      <c r="C5186" s="322" t="s">
        <v>2018</v>
      </c>
      <c r="D5186" s="322" t="s">
        <v>4069</v>
      </c>
      <c r="E5186" s="411">
        <v>29510</v>
      </c>
      <c r="F5186" s="317" t="s">
        <v>4064</v>
      </c>
      <c r="G5186" s="322" t="s">
        <v>3952</v>
      </c>
      <c r="H5186" s="325" t="s">
        <v>4028</v>
      </c>
      <c r="I5186" s="325" t="s">
        <v>354</v>
      </c>
      <c r="J5186" s="316"/>
    </row>
    <row r="5187" spans="1:10" s="333" customFormat="1" ht="36" x14ac:dyDescent="0.25">
      <c r="A5187" s="317" t="s">
        <v>4068</v>
      </c>
      <c r="B5187" s="322" t="s">
        <v>354</v>
      </c>
      <c r="C5187" s="322" t="s">
        <v>2018</v>
      </c>
      <c r="D5187" s="322" t="s">
        <v>4067</v>
      </c>
      <c r="E5187" s="411">
        <v>34220</v>
      </c>
      <c r="F5187" s="317" t="s">
        <v>4064</v>
      </c>
      <c r="G5187" s="322" t="s">
        <v>3952</v>
      </c>
      <c r="H5187" s="325" t="s">
        <v>4028</v>
      </c>
      <c r="I5187" s="325" t="s">
        <v>354</v>
      </c>
      <c r="J5187" s="316"/>
    </row>
    <row r="5188" spans="1:10" s="333" customFormat="1" ht="36" x14ac:dyDescent="0.25">
      <c r="A5188" s="317" t="s">
        <v>4066</v>
      </c>
      <c r="B5188" s="322" t="s">
        <v>354</v>
      </c>
      <c r="C5188" s="322" t="s">
        <v>2018</v>
      </c>
      <c r="D5188" s="322" t="s">
        <v>4065</v>
      </c>
      <c r="E5188" s="411">
        <v>30430</v>
      </c>
      <c r="F5188" s="317" t="s">
        <v>4064</v>
      </c>
      <c r="G5188" s="322" t="s">
        <v>3952</v>
      </c>
      <c r="H5188" s="325" t="s">
        <v>4028</v>
      </c>
      <c r="I5188" s="325" t="s">
        <v>354</v>
      </c>
      <c r="J5188" s="316"/>
    </row>
    <row r="5189" spans="1:10" s="333" customFormat="1" ht="24" x14ac:dyDescent="0.25">
      <c r="A5189" s="317" t="s">
        <v>4063</v>
      </c>
      <c r="B5189" s="322" t="s">
        <v>354</v>
      </c>
      <c r="C5189" s="322" t="s">
        <v>2018</v>
      </c>
      <c r="D5189" s="322" t="s">
        <v>4062</v>
      </c>
      <c r="E5189" s="411">
        <v>26080</v>
      </c>
      <c r="F5189" s="317" t="s">
        <v>4061</v>
      </c>
      <c r="G5189" s="322" t="s">
        <v>3952</v>
      </c>
      <c r="H5189" s="325" t="s">
        <v>4060</v>
      </c>
      <c r="I5189" s="325" t="s">
        <v>354</v>
      </c>
      <c r="J5189" s="316"/>
    </row>
    <row r="5190" spans="1:10" s="333" customFormat="1" ht="24" x14ac:dyDescent="0.25">
      <c r="A5190" s="317" t="s">
        <v>4027</v>
      </c>
      <c r="B5190" s="322" t="s">
        <v>354</v>
      </c>
      <c r="C5190" s="322" t="s">
        <v>2018</v>
      </c>
      <c r="D5190" s="322" t="s">
        <v>4059</v>
      </c>
      <c r="E5190" s="411">
        <v>35370</v>
      </c>
      <c r="F5190" s="317" t="s">
        <v>4058</v>
      </c>
      <c r="G5190" s="322" t="s">
        <v>3952</v>
      </c>
      <c r="H5190" s="325" t="s">
        <v>4036</v>
      </c>
      <c r="I5190" s="325" t="s">
        <v>354</v>
      </c>
      <c r="J5190" s="316"/>
    </row>
    <row r="5191" spans="1:10" s="333" customFormat="1" ht="24" x14ac:dyDescent="0.25">
      <c r="A5191" s="317" t="s">
        <v>4057</v>
      </c>
      <c r="B5191" s="322" t="s">
        <v>354</v>
      </c>
      <c r="C5191" s="322" t="s">
        <v>2018</v>
      </c>
      <c r="D5191" s="322" t="s">
        <v>4056</v>
      </c>
      <c r="E5191" s="411">
        <v>28735</v>
      </c>
      <c r="F5191" s="317" t="s">
        <v>4053</v>
      </c>
      <c r="G5191" s="322" t="s">
        <v>3952</v>
      </c>
      <c r="H5191" s="325" t="s">
        <v>4021</v>
      </c>
      <c r="I5191" s="325" t="s">
        <v>354</v>
      </c>
      <c r="J5191" s="316"/>
    </row>
    <row r="5192" spans="1:10" s="333" customFormat="1" ht="24" x14ac:dyDescent="0.25">
      <c r="A5192" s="317" t="s">
        <v>4055</v>
      </c>
      <c r="B5192" s="322" t="s">
        <v>354</v>
      </c>
      <c r="C5192" s="322" t="s">
        <v>2018</v>
      </c>
      <c r="D5192" s="322" t="s">
        <v>4054</v>
      </c>
      <c r="E5192" s="411">
        <v>18445</v>
      </c>
      <c r="F5192" s="317" t="s">
        <v>4053</v>
      </c>
      <c r="G5192" s="322" t="s">
        <v>3952</v>
      </c>
      <c r="H5192" s="325" t="s">
        <v>4021</v>
      </c>
      <c r="I5192" s="325" t="s">
        <v>354</v>
      </c>
      <c r="J5192" s="316"/>
    </row>
    <row r="5193" spans="1:10" s="333" customFormat="1" ht="24" x14ac:dyDescent="0.25">
      <c r="A5193" s="317" t="s">
        <v>4052</v>
      </c>
      <c r="B5193" s="322" t="s">
        <v>354</v>
      </c>
      <c r="C5193" s="322" t="s">
        <v>2018</v>
      </c>
      <c r="D5193" s="322" t="s">
        <v>4051</v>
      </c>
      <c r="E5193" s="411">
        <v>23860</v>
      </c>
      <c r="F5193" s="317" t="s">
        <v>4050</v>
      </c>
      <c r="G5193" s="322" t="s">
        <v>3952</v>
      </c>
      <c r="H5193" s="325" t="s">
        <v>4036</v>
      </c>
      <c r="I5193" s="325" t="s">
        <v>354</v>
      </c>
      <c r="J5193" s="316"/>
    </row>
    <row r="5194" spans="1:10" s="333" customFormat="1" ht="36" x14ac:dyDescent="0.25">
      <c r="A5194" s="317" t="s">
        <v>4049</v>
      </c>
      <c r="B5194" s="322" t="s">
        <v>354</v>
      </c>
      <c r="C5194" s="322" t="s">
        <v>2018</v>
      </c>
      <c r="D5194" s="322" t="s">
        <v>4048</v>
      </c>
      <c r="E5194" s="411">
        <v>35640</v>
      </c>
      <c r="F5194" s="317" t="s">
        <v>4043</v>
      </c>
      <c r="G5194" s="322" t="s">
        <v>3952</v>
      </c>
      <c r="H5194" s="325" t="s">
        <v>4028</v>
      </c>
      <c r="I5194" s="325" t="s">
        <v>354</v>
      </c>
      <c r="J5194" s="316"/>
    </row>
    <row r="5195" spans="1:10" s="333" customFormat="1" ht="36" x14ac:dyDescent="0.25">
      <c r="A5195" s="317" t="s">
        <v>4047</v>
      </c>
      <c r="B5195" s="322" t="s">
        <v>354</v>
      </c>
      <c r="C5195" s="322" t="s">
        <v>2018</v>
      </c>
      <c r="D5195" s="322" t="s">
        <v>4046</v>
      </c>
      <c r="E5195" s="411">
        <v>34155</v>
      </c>
      <c r="F5195" s="317" t="s">
        <v>4043</v>
      </c>
      <c r="G5195" s="322" t="s">
        <v>3952</v>
      </c>
      <c r="H5195" s="325" t="s">
        <v>4028</v>
      </c>
      <c r="I5195" s="325" t="s">
        <v>354</v>
      </c>
      <c r="J5195" s="316"/>
    </row>
    <row r="5196" spans="1:10" s="333" customFormat="1" ht="36" x14ac:dyDescent="0.25">
      <c r="A5196" s="317" t="s">
        <v>4045</v>
      </c>
      <c r="B5196" s="322" t="s">
        <v>354</v>
      </c>
      <c r="C5196" s="322" t="s">
        <v>2018</v>
      </c>
      <c r="D5196" s="322" t="s">
        <v>4044</v>
      </c>
      <c r="E5196" s="411">
        <v>32850</v>
      </c>
      <c r="F5196" s="317" t="s">
        <v>4043</v>
      </c>
      <c r="G5196" s="322" t="s">
        <v>3952</v>
      </c>
      <c r="H5196" s="325" t="s">
        <v>4028</v>
      </c>
      <c r="I5196" s="325" t="s">
        <v>354</v>
      </c>
      <c r="J5196" s="316"/>
    </row>
    <row r="5197" spans="1:10" s="333" customFormat="1" ht="36" x14ac:dyDescent="0.25">
      <c r="A5197" s="317" t="s">
        <v>4042</v>
      </c>
      <c r="B5197" s="322" t="s">
        <v>354</v>
      </c>
      <c r="C5197" s="322" t="s">
        <v>2018</v>
      </c>
      <c r="D5197" s="322" t="s">
        <v>4041</v>
      </c>
      <c r="E5197" s="411">
        <v>33820</v>
      </c>
      <c r="F5197" s="317" t="s">
        <v>4040</v>
      </c>
      <c r="G5197" s="322" t="s">
        <v>3952</v>
      </c>
      <c r="H5197" s="325" t="s">
        <v>3725</v>
      </c>
      <c r="I5197" s="325" t="s">
        <v>354</v>
      </c>
      <c r="J5197" s="316"/>
    </row>
    <row r="5198" spans="1:10" s="333" customFormat="1" ht="24" x14ac:dyDescent="0.25">
      <c r="A5198" s="317" t="s">
        <v>4039</v>
      </c>
      <c r="B5198" s="322" t="s">
        <v>354</v>
      </c>
      <c r="C5198" s="322" t="s">
        <v>2018</v>
      </c>
      <c r="D5198" s="322" t="s">
        <v>4038</v>
      </c>
      <c r="E5198" s="411">
        <v>21000</v>
      </c>
      <c r="F5198" s="317" t="s">
        <v>4037</v>
      </c>
      <c r="G5198" s="322" t="s">
        <v>3952</v>
      </c>
      <c r="H5198" s="325" t="s">
        <v>4036</v>
      </c>
      <c r="I5198" s="325" t="s">
        <v>354</v>
      </c>
      <c r="J5198" s="316"/>
    </row>
    <row r="5199" spans="1:10" s="333" customFormat="1" ht="24" x14ac:dyDescent="0.25">
      <c r="A5199" s="317" t="s">
        <v>4035</v>
      </c>
      <c r="B5199" s="322" t="s">
        <v>354</v>
      </c>
      <c r="C5199" s="322" t="s">
        <v>2018</v>
      </c>
      <c r="D5199" s="322" t="s">
        <v>4034</v>
      </c>
      <c r="E5199" s="411">
        <v>21000</v>
      </c>
      <c r="F5199" s="317" t="s">
        <v>4029</v>
      </c>
      <c r="G5199" s="322" t="s">
        <v>3952</v>
      </c>
      <c r="H5199" s="325" t="s">
        <v>4021</v>
      </c>
      <c r="I5199" s="325" t="s">
        <v>354</v>
      </c>
      <c r="J5199" s="316"/>
    </row>
    <row r="5200" spans="1:10" s="333" customFormat="1" ht="36" x14ac:dyDescent="0.25">
      <c r="A5200" s="317" t="s">
        <v>4033</v>
      </c>
      <c r="B5200" s="322" t="s">
        <v>354</v>
      </c>
      <c r="C5200" s="322" t="s">
        <v>2018</v>
      </c>
      <c r="D5200" s="322" t="s">
        <v>4032</v>
      </c>
      <c r="E5200" s="411">
        <v>36470</v>
      </c>
      <c r="F5200" s="317" t="s">
        <v>4029</v>
      </c>
      <c r="G5200" s="322" t="s">
        <v>3952</v>
      </c>
      <c r="H5200" s="325" t="s">
        <v>4028</v>
      </c>
      <c r="I5200" s="325" t="s">
        <v>354</v>
      </c>
      <c r="J5200" s="316"/>
    </row>
    <row r="5201" spans="1:10" s="333" customFormat="1" ht="36" x14ac:dyDescent="0.25">
      <c r="A5201" s="317" t="s">
        <v>4031</v>
      </c>
      <c r="B5201" s="322" t="s">
        <v>354</v>
      </c>
      <c r="C5201" s="322" t="s">
        <v>2018</v>
      </c>
      <c r="D5201" s="322" t="s">
        <v>4030</v>
      </c>
      <c r="E5201" s="411">
        <v>27955</v>
      </c>
      <c r="F5201" s="317" t="s">
        <v>4029</v>
      </c>
      <c r="G5201" s="322" t="s">
        <v>3952</v>
      </c>
      <c r="H5201" s="325" t="s">
        <v>4028</v>
      </c>
      <c r="I5201" s="325" t="s">
        <v>354</v>
      </c>
      <c r="J5201" s="316"/>
    </row>
    <row r="5202" spans="1:10" s="333" customFormat="1" ht="24" x14ac:dyDescent="0.25">
      <c r="A5202" s="317" t="s">
        <v>4027</v>
      </c>
      <c r="B5202" s="322" t="s">
        <v>354</v>
      </c>
      <c r="C5202" s="322" t="s">
        <v>2018</v>
      </c>
      <c r="D5202" s="322" t="s">
        <v>4026</v>
      </c>
      <c r="E5202" s="411">
        <v>34620</v>
      </c>
      <c r="F5202" s="317" t="s">
        <v>4025</v>
      </c>
      <c r="G5202" s="322" t="s">
        <v>3952</v>
      </c>
      <c r="H5202" s="325" t="s">
        <v>3423</v>
      </c>
      <c r="I5202" s="325" t="s">
        <v>354</v>
      </c>
      <c r="J5202" s="316"/>
    </row>
    <row r="5203" spans="1:10" s="333" customFormat="1" ht="24" x14ac:dyDescent="0.25">
      <c r="A5203" s="317" t="s">
        <v>4024</v>
      </c>
      <c r="B5203" s="322" t="s">
        <v>354</v>
      </c>
      <c r="C5203" s="322" t="s">
        <v>2018</v>
      </c>
      <c r="D5203" s="322" t="s">
        <v>4023</v>
      </c>
      <c r="E5203" s="411">
        <v>22800</v>
      </c>
      <c r="F5203" s="317" t="s">
        <v>4022</v>
      </c>
      <c r="G5203" s="322" t="s">
        <v>3952</v>
      </c>
      <c r="H5203" s="325" t="s">
        <v>4021</v>
      </c>
      <c r="I5203" s="325" t="s">
        <v>354</v>
      </c>
      <c r="J5203" s="316"/>
    </row>
    <row r="5204" spans="1:10" s="333" customFormat="1" ht="24" x14ac:dyDescent="0.25">
      <c r="A5204" s="317" t="s">
        <v>4020</v>
      </c>
      <c r="B5204" s="322" t="s">
        <v>354</v>
      </c>
      <c r="C5204" s="322" t="s">
        <v>2018</v>
      </c>
      <c r="D5204" s="322" t="s">
        <v>4019</v>
      </c>
      <c r="E5204" s="411">
        <v>35559</v>
      </c>
      <c r="F5204" s="317" t="s">
        <v>4014</v>
      </c>
      <c r="G5204" s="322" t="s">
        <v>3952</v>
      </c>
      <c r="H5204" s="325" t="s">
        <v>4013</v>
      </c>
      <c r="I5204" s="325" t="s">
        <v>354</v>
      </c>
      <c r="J5204" s="316"/>
    </row>
    <row r="5205" spans="1:10" s="333" customFormat="1" ht="24" x14ac:dyDescent="0.25">
      <c r="A5205" s="317" t="s">
        <v>4018</v>
      </c>
      <c r="B5205" s="322" t="s">
        <v>354</v>
      </c>
      <c r="C5205" s="322" t="s">
        <v>2018</v>
      </c>
      <c r="D5205" s="322" t="s">
        <v>4017</v>
      </c>
      <c r="E5205" s="411">
        <v>36571</v>
      </c>
      <c r="F5205" s="317" t="s">
        <v>4014</v>
      </c>
      <c r="G5205" s="322" t="s">
        <v>3952</v>
      </c>
      <c r="H5205" s="325" t="s">
        <v>4013</v>
      </c>
      <c r="I5205" s="325" t="s">
        <v>354</v>
      </c>
      <c r="J5205" s="316"/>
    </row>
    <row r="5206" spans="1:10" s="333" customFormat="1" ht="24" x14ac:dyDescent="0.25">
      <c r="A5206" s="317" t="s">
        <v>4016</v>
      </c>
      <c r="B5206" s="322" t="s">
        <v>354</v>
      </c>
      <c r="C5206" s="322" t="s">
        <v>2018</v>
      </c>
      <c r="D5206" s="322" t="s">
        <v>4015</v>
      </c>
      <c r="E5206" s="411">
        <v>36209</v>
      </c>
      <c r="F5206" s="317" t="s">
        <v>4014</v>
      </c>
      <c r="G5206" s="322" t="s">
        <v>3952</v>
      </c>
      <c r="H5206" s="325" t="s">
        <v>4013</v>
      </c>
      <c r="I5206" s="325" t="s">
        <v>354</v>
      </c>
      <c r="J5206" s="316"/>
    </row>
    <row r="5207" spans="1:10" s="333" customFormat="1" ht="24" x14ac:dyDescent="0.25">
      <c r="A5207" s="317" t="s">
        <v>4012</v>
      </c>
      <c r="B5207" s="322" t="s">
        <v>354</v>
      </c>
      <c r="C5207" s="322" t="s">
        <v>2018</v>
      </c>
      <c r="D5207" s="322" t="s">
        <v>4011</v>
      </c>
      <c r="E5207" s="411">
        <v>26250</v>
      </c>
      <c r="F5207" s="317" t="s">
        <v>4010</v>
      </c>
      <c r="G5207" s="322" t="s">
        <v>3952</v>
      </c>
      <c r="H5207" s="325" t="s">
        <v>4005</v>
      </c>
      <c r="I5207" s="325" t="s">
        <v>354</v>
      </c>
      <c r="J5207" s="316"/>
    </row>
    <row r="5208" spans="1:10" s="333" customFormat="1" ht="24" x14ac:dyDescent="0.25">
      <c r="A5208" s="317" t="s">
        <v>4009</v>
      </c>
      <c r="B5208" s="322" t="s">
        <v>354</v>
      </c>
      <c r="C5208" s="322" t="s">
        <v>2018</v>
      </c>
      <c r="D5208" s="322" t="s">
        <v>4008</v>
      </c>
      <c r="E5208" s="411">
        <v>26350</v>
      </c>
      <c r="F5208" s="317" t="s">
        <v>4000</v>
      </c>
      <c r="G5208" s="322" t="s">
        <v>3952</v>
      </c>
      <c r="H5208" s="325" t="s">
        <v>4005</v>
      </c>
      <c r="I5208" s="325" t="s">
        <v>354</v>
      </c>
      <c r="J5208" s="316"/>
    </row>
    <row r="5209" spans="1:10" s="333" customFormat="1" ht="24" x14ac:dyDescent="0.25">
      <c r="A5209" s="317" t="s">
        <v>4007</v>
      </c>
      <c r="B5209" s="322" t="s">
        <v>354</v>
      </c>
      <c r="C5209" s="322" t="s">
        <v>2018</v>
      </c>
      <c r="D5209" s="322" t="s">
        <v>4006</v>
      </c>
      <c r="E5209" s="411">
        <v>36784</v>
      </c>
      <c r="F5209" s="317" t="s">
        <v>4000</v>
      </c>
      <c r="G5209" s="322" t="s">
        <v>3952</v>
      </c>
      <c r="H5209" s="325" t="s">
        <v>4005</v>
      </c>
      <c r="I5209" s="325" t="s">
        <v>354</v>
      </c>
      <c r="J5209" s="316"/>
    </row>
    <row r="5210" spans="1:10" s="333" customFormat="1" ht="24" x14ac:dyDescent="0.25">
      <c r="A5210" s="317" t="s">
        <v>4004</v>
      </c>
      <c r="B5210" s="322" t="s">
        <v>354</v>
      </c>
      <c r="C5210" s="322" t="s">
        <v>2018</v>
      </c>
      <c r="D5210" s="322" t="s">
        <v>4003</v>
      </c>
      <c r="E5210" s="411">
        <v>34350</v>
      </c>
      <c r="F5210" s="317" t="s">
        <v>4000</v>
      </c>
      <c r="G5210" s="322" t="s">
        <v>3952</v>
      </c>
      <c r="H5210" s="325" t="s">
        <v>3736</v>
      </c>
      <c r="I5210" s="325" t="s">
        <v>354</v>
      </c>
      <c r="J5210" s="316"/>
    </row>
    <row r="5211" spans="1:10" s="333" customFormat="1" ht="24" x14ac:dyDescent="0.25">
      <c r="A5211" s="317" t="s">
        <v>4002</v>
      </c>
      <c r="B5211" s="322" t="s">
        <v>354</v>
      </c>
      <c r="C5211" s="322" t="s">
        <v>2018</v>
      </c>
      <c r="D5211" s="322" t="s">
        <v>4001</v>
      </c>
      <c r="E5211" s="411">
        <v>35040</v>
      </c>
      <c r="F5211" s="317" t="s">
        <v>4000</v>
      </c>
      <c r="G5211" s="322" t="s">
        <v>3952</v>
      </c>
      <c r="H5211" s="325" t="s">
        <v>3736</v>
      </c>
      <c r="I5211" s="325" t="s">
        <v>354</v>
      </c>
      <c r="J5211" s="316"/>
    </row>
    <row r="5212" spans="1:10" s="333" customFormat="1" ht="36" x14ac:dyDescent="0.25">
      <c r="A5212" s="317" t="s">
        <v>3999</v>
      </c>
      <c r="B5212" s="322" t="s">
        <v>354</v>
      </c>
      <c r="C5212" s="322" t="s">
        <v>2018</v>
      </c>
      <c r="D5212" s="322" t="s">
        <v>3998</v>
      </c>
      <c r="E5212" s="411">
        <v>18940</v>
      </c>
      <c r="F5212" s="317" t="s">
        <v>3995</v>
      </c>
      <c r="G5212" s="322" t="s">
        <v>3952</v>
      </c>
      <c r="H5212" s="325" t="s">
        <v>3988</v>
      </c>
      <c r="I5212" s="325" t="s">
        <v>354</v>
      </c>
      <c r="J5212" s="316"/>
    </row>
    <row r="5213" spans="1:10" s="333" customFormat="1" ht="36" x14ac:dyDescent="0.25">
      <c r="A5213" s="317" t="s">
        <v>3997</v>
      </c>
      <c r="B5213" s="322" t="s">
        <v>354</v>
      </c>
      <c r="C5213" s="322" t="s">
        <v>2018</v>
      </c>
      <c r="D5213" s="322" t="s">
        <v>3996</v>
      </c>
      <c r="E5213" s="411">
        <v>27020</v>
      </c>
      <c r="F5213" s="317" t="s">
        <v>3995</v>
      </c>
      <c r="G5213" s="322" t="s">
        <v>3952</v>
      </c>
      <c r="H5213" s="325" t="s">
        <v>3988</v>
      </c>
      <c r="I5213" s="325" t="s">
        <v>354</v>
      </c>
      <c r="J5213" s="316"/>
    </row>
    <row r="5214" spans="1:10" s="333" customFormat="1" ht="24" x14ac:dyDescent="0.25">
      <c r="A5214" s="317" t="s">
        <v>3994</v>
      </c>
      <c r="B5214" s="322" t="s">
        <v>354</v>
      </c>
      <c r="C5214" s="322" t="s">
        <v>2018</v>
      </c>
      <c r="D5214" s="322" t="s">
        <v>3993</v>
      </c>
      <c r="E5214" s="411">
        <v>26970</v>
      </c>
      <c r="F5214" s="317" t="s">
        <v>3992</v>
      </c>
      <c r="G5214" s="322" t="s">
        <v>3952</v>
      </c>
      <c r="H5214" s="325" t="s">
        <v>3677</v>
      </c>
      <c r="I5214" s="325" t="s">
        <v>354</v>
      </c>
      <c r="J5214" s="316"/>
    </row>
    <row r="5215" spans="1:10" s="333" customFormat="1" ht="36" x14ac:dyDescent="0.25">
      <c r="A5215" s="317" t="s">
        <v>3991</v>
      </c>
      <c r="B5215" s="322" t="s">
        <v>354</v>
      </c>
      <c r="C5215" s="322" t="s">
        <v>2018</v>
      </c>
      <c r="D5215" s="322" t="s">
        <v>3990</v>
      </c>
      <c r="E5215" s="411">
        <v>22800</v>
      </c>
      <c r="F5215" s="317" t="s">
        <v>3989</v>
      </c>
      <c r="G5215" s="322" t="s">
        <v>3952</v>
      </c>
      <c r="H5215" s="325" t="s">
        <v>3988</v>
      </c>
      <c r="I5215" s="325" t="s">
        <v>354</v>
      </c>
      <c r="J5215" s="316"/>
    </row>
    <row r="5216" spans="1:10" s="333" customFormat="1" ht="24" x14ac:dyDescent="0.25">
      <c r="A5216" s="317" t="s">
        <v>3987</v>
      </c>
      <c r="B5216" s="322" t="s">
        <v>354</v>
      </c>
      <c r="C5216" s="322" t="s">
        <v>2018</v>
      </c>
      <c r="D5216" s="322" t="s">
        <v>3986</v>
      </c>
      <c r="E5216" s="411">
        <v>34228</v>
      </c>
      <c r="F5216" s="317" t="s">
        <v>3985</v>
      </c>
      <c r="G5216" s="322" t="s">
        <v>3952</v>
      </c>
      <c r="H5216" s="325" t="s">
        <v>3984</v>
      </c>
      <c r="I5216" s="325" t="s">
        <v>354</v>
      </c>
      <c r="J5216" s="316"/>
    </row>
    <row r="5217" spans="1:11" s="333" customFormat="1" ht="24" x14ac:dyDescent="0.25">
      <c r="A5217" s="317" t="s">
        <v>3983</v>
      </c>
      <c r="B5217" s="322" t="s">
        <v>354</v>
      </c>
      <c r="C5217" s="322" t="s">
        <v>2018</v>
      </c>
      <c r="D5217" s="322" t="s">
        <v>3982</v>
      </c>
      <c r="E5217" s="411">
        <v>20640</v>
      </c>
      <c r="F5217" s="317" t="s">
        <v>3981</v>
      </c>
      <c r="G5217" s="322" t="s">
        <v>3952</v>
      </c>
      <c r="H5217" s="325" t="s">
        <v>3980</v>
      </c>
      <c r="I5217" s="325" t="s">
        <v>354</v>
      </c>
      <c r="J5217" s="316"/>
    </row>
    <row r="5218" spans="1:11" s="333" customFormat="1" ht="24" x14ac:dyDescent="0.25">
      <c r="A5218" s="317" t="s">
        <v>3979</v>
      </c>
      <c r="B5218" s="322" t="s">
        <v>354</v>
      </c>
      <c r="C5218" s="322" t="s">
        <v>2018</v>
      </c>
      <c r="D5218" s="322" t="s">
        <v>3978</v>
      </c>
      <c r="E5218" s="411">
        <v>33500</v>
      </c>
      <c r="F5218" s="317" t="s">
        <v>3977</v>
      </c>
      <c r="G5218" s="322" t="s">
        <v>3952</v>
      </c>
      <c r="H5218" s="325" t="s">
        <v>3976</v>
      </c>
      <c r="I5218" s="325" t="s">
        <v>354</v>
      </c>
      <c r="J5218" s="316"/>
    </row>
    <row r="5219" spans="1:11" s="333" customFormat="1" ht="24" x14ac:dyDescent="0.25">
      <c r="A5219" s="317" t="s">
        <v>3975</v>
      </c>
      <c r="B5219" s="322" t="s">
        <v>354</v>
      </c>
      <c r="C5219" s="322" t="s">
        <v>2018</v>
      </c>
      <c r="D5219" s="322" t="s">
        <v>3974</v>
      </c>
      <c r="E5219" s="411">
        <v>18000</v>
      </c>
      <c r="F5219" s="317" t="s">
        <v>3973</v>
      </c>
      <c r="G5219" s="322" t="s">
        <v>3952</v>
      </c>
      <c r="H5219" s="325" t="s">
        <v>3963</v>
      </c>
      <c r="I5219" s="325" t="s">
        <v>354</v>
      </c>
      <c r="J5219" s="316"/>
    </row>
    <row r="5220" spans="1:11" s="333" customFormat="1" ht="24" x14ac:dyDescent="0.25">
      <c r="A5220" s="317" t="s">
        <v>3972</v>
      </c>
      <c r="B5220" s="322" t="s">
        <v>354</v>
      </c>
      <c r="C5220" s="322" t="s">
        <v>2018</v>
      </c>
      <c r="D5220" s="322" t="s">
        <v>3971</v>
      </c>
      <c r="E5220" s="411">
        <v>18000</v>
      </c>
      <c r="F5220" s="317" t="s">
        <v>3970</v>
      </c>
      <c r="G5220" s="322" t="s">
        <v>3952</v>
      </c>
      <c r="H5220" s="325" t="s">
        <v>3677</v>
      </c>
      <c r="I5220" s="325" t="s">
        <v>354</v>
      </c>
      <c r="J5220" s="316"/>
    </row>
    <row r="5221" spans="1:11" s="333" customFormat="1" ht="24" x14ac:dyDescent="0.25">
      <c r="A5221" s="317" t="s">
        <v>3969</v>
      </c>
      <c r="B5221" s="322" t="s">
        <v>354</v>
      </c>
      <c r="C5221" s="322" t="s">
        <v>2018</v>
      </c>
      <c r="D5221" s="322" t="s">
        <v>3968</v>
      </c>
      <c r="E5221" s="411">
        <v>35000</v>
      </c>
      <c r="F5221" s="317" t="s">
        <v>3967</v>
      </c>
      <c r="G5221" s="322" t="s">
        <v>3952</v>
      </c>
      <c r="H5221" s="325" t="s">
        <v>3705</v>
      </c>
      <c r="I5221" s="325" t="s">
        <v>354</v>
      </c>
      <c r="J5221" s="316"/>
    </row>
    <row r="5222" spans="1:11" s="333" customFormat="1" x14ac:dyDescent="0.25">
      <c r="A5222" s="317" t="s">
        <v>3966</v>
      </c>
      <c r="B5222" s="322" t="s">
        <v>354</v>
      </c>
      <c r="C5222" s="322" t="s">
        <v>2018</v>
      </c>
      <c r="D5222" s="322" t="s">
        <v>3965</v>
      </c>
      <c r="E5222" s="411">
        <v>41086.75</v>
      </c>
      <c r="F5222" s="317" t="s">
        <v>3964</v>
      </c>
      <c r="G5222" s="322" t="s">
        <v>3952</v>
      </c>
      <c r="H5222" s="325" t="s">
        <v>3963</v>
      </c>
      <c r="I5222" s="325" t="s">
        <v>354</v>
      </c>
      <c r="J5222" s="316"/>
    </row>
    <row r="5223" spans="1:11" s="333" customFormat="1" ht="24" x14ac:dyDescent="0.25">
      <c r="A5223" s="317" t="s">
        <v>3962</v>
      </c>
      <c r="B5223" s="322" t="s">
        <v>354</v>
      </c>
      <c r="C5223" s="322" t="s">
        <v>2018</v>
      </c>
      <c r="D5223" s="322" t="s">
        <v>3961</v>
      </c>
      <c r="E5223" s="411">
        <v>25219</v>
      </c>
      <c r="F5223" s="317" t="s">
        <v>3960</v>
      </c>
      <c r="G5223" s="322" t="s">
        <v>3952</v>
      </c>
      <c r="H5223" s="325" t="s">
        <v>3959</v>
      </c>
      <c r="I5223" s="325" t="s">
        <v>354</v>
      </c>
      <c r="J5223" s="316"/>
    </row>
    <row r="5224" spans="1:11" s="333" customFormat="1" ht="24" x14ac:dyDescent="0.25">
      <c r="A5224" s="317" t="s">
        <v>3958</v>
      </c>
      <c r="B5224" s="322" t="s">
        <v>354</v>
      </c>
      <c r="C5224" s="322" t="s">
        <v>2018</v>
      </c>
      <c r="D5224" s="322" t="s">
        <v>3957</v>
      </c>
      <c r="E5224" s="411">
        <v>24000</v>
      </c>
      <c r="F5224" s="317" t="s">
        <v>3956</v>
      </c>
      <c r="G5224" s="322" t="s">
        <v>3952</v>
      </c>
      <c r="H5224" s="325" t="s">
        <v>3951</v>
      </c>
      <c r="I5224" s="325" t="s">
        <v>354</v>
      </c>
      <c r="J5224" s="316"/>
    </row>
    <row r="5225" spans="1:11" s="333" customFormat="1" ht="24" x14ac:dyDescent="0.25">
      <c r="A5225" s="317" t="s">
        <v>3955</v>
      </c>
      <c r="B5225" s="322" t="s">
        <v>354</v>
      </c>
      <c r="C5225" s="322" t="s">
        <v>2018</v>
      </c>
      <c r="D5225" s="322" t="s">
        <v>3954</v>
      </c>
      <c r="E5225" s="411">
        <v>26000</v>
      </c>
      <c r="F5225" s="317" t="s">
        <v>3953</v>
      </c>
      <c r="G5225" s="322" t="s">
        <v>3952</v>
      </c>
      <c r="H5225" s="325" t="s">
        <v>3951</v>
      </c>
      <c r="I5225" s="325" t="s">
        <v>354</v>
      </c>
      <c r="J5225" s="316"/>
    </row>
    <row r="5226" spans="1:11" s="333" customFormat="1" ht="29.65" customHeight="1" x14ac:dyDescent="0.25">
      <c r="A5226" s="319" t="s">
        <v>1553</v>
      </c>
      <c r="B5226" s="318"/>
      <c r="C5226" s="318"/>
      <c r="D5226" s="318"/>
      <c r="E5226" s="421">
        <f>SUM(E5227:E5268)</f>
        <v>1444613.38</v>
      </c>
      <c r="F5226" s="318"/>
      <c r="G5226" s="318"/>
      <c r="H5226" s="318"/>
      <c r="I5226" s="318"/>
      <c r="J5226" s="318"/>
    </row>
    <row r="5227" spans="1:11" s="333" customFormat="1" ht="20.25" customHeight="1" x14ac:dyDescent="0.25">
      <c r="A5227" s="342" t="s">
        <v>14960</v>
      </c>
      <c r="B5227" s="322" t="s">
        <v>2018</v>
      </c>
      <c r="C5227" s="317" t="s">
        <v>1808</v>
      </c>
      <c r="D5227" s="341" t="s">
        <v>14961</v>
      </c>
      <c r="E5227" s="415">
        <v>19200</v>
      </c>
      <c r="F5227" s="341" t="s">
        <v>14820</v>
      </c>
      <c r="G5227" s="740" t="s">
        <v>14821</v>
      </c>
      <c r="H5227" s="323" t="s">
        <v>14714</v>
      </c>
      <c r="I5227" s="438">
        <v>44680</v>
      </c>
      <c r="J5227" s="322" t="s">
        <v>354</v>
      </c>
      <c r="K5227" s="741" t="s">
        <v>354</v>
      </c>
    </row>
    <row r="5228" spans="1:11" s="333" customFormat="1" ht="20.25" customHeight="1" x14ac:dyDescent="0.25">
      <c r="A5228" s="342" t="s">
        <v>14916</v>
      </c>
      <c r="B5228" s="322" t="s">
        <v>2018</v>
      </c>
      <c r="C5228" s="317" t="s">
        <v>1808</v>
      </c>
      <c r="D5228" s="341" t="s">
        <v>14962</v>
      </c>
      <c r="E5228" s="415">
        <v>20000</v>
      </c>
      <c r="F5228" s="341" t="s">
        <v>14963</v>
      </c>
      <c r="G5228" s="740" t="s">
        <v>14964</v>
      </c>
      <c r="H5228" s="323" t="s">
        <v>14714</v>
      </c>
      <c r="I5228" s="438">
        <v>44617</v>
      </c>
      <c r="J5228" s="322" t="s">
        <v>354</v>
      </c>
      <c r="K5228" s="741" t="s">
        <v>354</v>
      </c>
    </row>
    <row r="5229" spans="1:11" s="333" customFormat="1" ht="20.25" customHeight="1" x14ac:dyDescent="0.25">
      <c r="A5229" s="342" t="s">
        <v>14916</v>
      </c>
      <c r="B5229" s="322" t="s">
        <v>2018</v>
      </c>
      <c r="C5229" s="317" t="s">
        <v>1808</v>
      </c>
      <c r="D5229" s="341" t="s">
        <v>14896</v>
      </c>
      <c r="E5229" s="415">
        <v>20000</v>
      </c>
      <c r="F5229" s="341" t="s">
        <v>14814</v>
      </c>
      <c r="G5229" s="740" t="s">
        <v>14815</v>
      </c>
      <c r="H5229" s="323" t="s">
        <v>14714</v>
      </c>
      <c r="I5229" s="438">
        <v>44620</v>
      </c>
      <c r="J5229" s="322" t="s">
        <v>354</v>
      </c>
      <c r="K5229" s="741" t="s">
        <v>354</v>
      </c>
    </row>
    <row r="5230" spans="1:11" s="333" customFormat="1" ht="20.25" customHeight="1" x14ac:dyDescent="0.25">
      <c r="A5230" s="342" t="s">
        <v>14916</v>
      </c>
      <c r="B5230" s="322" t="s">
        <v>2018</v>
      </c>
      <c r="C5230" s="317" t="s">
        <v>1808</v>
      </c>
      <c r="D5230" s="341" t="s">
        <v>14920</v>
      </c>
      <c r="E5230" s="415">
        <v>20000</v>
      </c>
      <c r="F5230" s="341" t="s">
        <v>14965</v>
      </c>
      <c r="G5230" s="740" t="s">
        <v>14966</v>
      </c>
      <c r="H5230" s="323" t="s">
        <v>14714</v>
      </c>
      <c r="I5230" s="438">
        <v>44620</v>
      </c>
      <c r="J5230" s="322" t="s">
        <v>354</v>
      </c>
      <c r="K5230" s="741" t="s">
        <v>354</v>
      </c>
    </row>
    <row r="5231" spans="1:11" s="333" customFormat="1" ht="20.25" customHeight="1" x14ac:dyDescent="0.25">
      <c r="A5231" s="342" t="s">
        <v>14967</v>
      </c>
      <c r="B5231" s="322" t="s">
        <v>2018</v>
      </c>
      <c r="C5231" s="317" t="s">
        <v>1808</v>
      </c>
      <c r="D5231" s="341" t="s">
        <v>14968</v>
      </c>
      <c r="E5231" s="415">
        <v>20354.330000000002</v>
      </c>
      <c r="F5231" s="341" t="s">
        <v>14797</v>
      </c>
      <c r="G5231" s="740" t="s">
        <v>14798</v>
      </c>
      <c r="H5231" s="323" t="s">
        <v>14714</v>
      </c>
      <c r="I5231" s="438">
        <v>44757</v>
      </c>
      <c r="J5231" s="322" t="s">
        <v>354</v>
      </c>
      <c r="K5231" s="741" t="s">
        <v>354</v>
      </c>
    </row>
    <row r="5232" spans="1:11" s="333" customFormat="1" ht="20.25" customHeight="1" x14ac:dyDescent="0.25">
      <c r="A5232" s="342" t="s">
        <v>14916</v>
      </c>
      <c r="B5232" s="322" t="s">
        <v>2018</v>
      </c>
      <c r="C5232" s="317" t="s">
        <v>1808</v>
      </c>
      <c r="D5232" s="341" t="s">
        <v>14969</v>
      </c>
      <c r="E5232" s="415">
        <v>21000</v>
      </c>
      <c r="F5232" s="341" t="s">
        <v>14970</v>
      </c>
      <c r="G5232" s="740" t="s">
        <v>14971</v>
      </c>
      <c r="H5232" s="323" t="s">
        <v>14714</v>
      </c>
      <c r="I5232" s="438">
        <v>44606</v>
      </c>
      <c r="J5232" s="322" t="s">
        <v>354</v>
      </c>
      <c r="K5232" s="741" t="s">
        <v>354</v>
      </c>
    </row>
    <row r="5233" spans="1:11" s="333" customFormat="1" ht="20.25" customHeight="1" x14ac:dyDescent="0.25">
      <c r="A5233" s="342" t="s">
        <v>14916</v>
      </c>
      <c r="B5233" s="322" t="s">
        <v>2018</v>
      </c>
      <c r="C5233" s="317" t="s">
        <v>1808</v>
      </c>
      <c r="D5233" s="341" t="s">
        <v>14972</v>
      </c>
      <c r="E5233" s="415">
        <v>21000</v>
      </c>
      <c r="F5233" s="341" t="s">
        <v>14823</v>
      </c>
      <c r="G5233" s="740" t="s">
        <v>14824</v>
      </c>
      <c r="H5233" s="323" t="s">
        <v>14714</v>
      </c>
      <c r="I5233" s="438">
        <v>44628</v>
      </c>
      <c r="J5233" s="322" t="s">
        <v>354</v>
      </c>
      <c r="K5233" s="741" t="s">
        <v>354</v>
      </c>
    </row>
    <row r="5234" spans="1:11" s="333" customFormat="1" ht="20.25" customHeight="1" x14ac:dyDescent="0.25">
      <c r="A5234" s="342" t="s">
        <v>14973</v>
      </c>
      <c r="B5234" s="322" t="s">
        <v>2018</v>
      </c>
      <c r="C5234" s="317" t="s">
        <v>1808</v>
      </c>
      <c r="D5234" s="341" t="s">
        <v>14974</v>
      </c>
      <c r="E5234" s="415">
        <v>21594</v>
      </c>
      <c r="F5234" s="341" t="s">
        <v>14721</v>
      </c>
      <c r="G5234" s="740" t="s">
        <v>14722</v>
      </c>
      <c r="H5234" s="323" t="s">
        <v>14714</v>
      </c>
      <c r="I5234" s="438">
        <v>44764</v>
      </c>
      <c r="J5234" s="322" t="s">
        <v>354</v>
      </c>
      <c r="K5234" s="741" t="s">
        <v>354</v>
      </c>
    </row>
    <row r="5235" spans="1:11" s="333" customFormat="1" ht="20.25" customHeight="1" x14ac:dyDescent="0.25">
      <c r="A5235" s="342" t="s">
        <v>14975</v>
      </c>
      <c r="B5235" s="322" t="s">
        <v>2018</v>
      </c>
      <c r="C5235" s="317" t="s">
        <v>1808</v>
      </c>
      <c r="D5235" s="341" t="s">
        <v>14976</v>
      </c>
      <c r="E5235" s="415">
        <v>22500</v>
      </c>
      <c r="F5235" s="341" t="s">
        <v>14977</v>
      </c>
      <c r="G5235" s="740" t="s">
        <v>14978</v>
      </c>
      <c r="H5235" s="323" t="s">
        <v>14714</v>
      </c>
      <c r="I5235" s="438">
        <v>44719</v>
      </c>
      <c r="J5235" s="322" t="s">
        <v>354</v>
      </c>
      <c r="K5235" s="741" t="s">
        <v>354</v>
      </c>
    </row>
    <row r="5236" spans="1:11" s="333" customFormat="1" ht="20.25" customHeight="1" x14ac:dyDescent="0.25">
      <c r="A5236" s="342" t="s">
        <v>14916</v>
      </c>
      <c r="B5236" s="322" t="s">
        <v>2018</v>
      </c>
      <c r="C5236" s="317" t="s">
        <v>1808</v>
      </c>
      <c r="D5236" s="341" t="s">
        <v>14979</v>
      </c>
      <c r="E5236" s="415">
        <v>23333</v>
      </c>
      <c r="F5236" s="341" t="s">
        <v>14921</v>
      </c>
      <c r="G5236" s="740" t="s">
        <v>14922</v>
      </c>
      <c r="H5236" s="323" t="s">
        <v>14714</v>
      </c>
      <c r="I5236" s="438">
        <v>44628</v>
      </c>
      <c r="J5236" s="322" t="s">
        <v>354</v>
      </c>
      <c r="K5236" s="741" t="s">
        <v>354</v>
      </c>
    </row>
    <row r="5237" spans="1:11" s="333" customFormat="1" ht="20.25" customHeight="1" x14ac:dyDescent="0.25">
      <c r="A5237" s="342" t="s">
        <v>14916</v>
      </c>
      <c r="B5237" s="322" t="s">
        <v>2018</v>
      </c>
      <c r="C5237" s="317" t="s">
        <v>1808</v>
      </c>
      <c r="D5237" s="341" t="s">
        <v>14980</v>
      </c>
      <c r="E5237" s="415">
        <v>23333</v>
      </c>
      <c r="F5237" s="341" t="s">
        <v>14981</v>
      </c>
      <c r="G5237" s="740" t="s">
        <v>14982</v>
      </c>
      <c r="H5237" s="323" t="s">
        <v>14714</v>
      </c>
      <c r="I5237" s="438">
        <v>44628</v>
      </c>
      <c r="J5237" s="322" t="s">
        <v>354</v>
      </c>
      <c r="K5237" s="741" t="s">
        <v>354</v>
      </c>
    </row>
    <row r="5238" spans="1:11" s="333" customFormat="1" ht="20.25" customHeight="1" x14ac:dyDescent="0.25">
      <c r="A5238" s="342" t="s">
        <v>14916</v>
      </c>
      <c r="B5238" s="322" t="s">
        <v>2018</v>
      </c>
      <c r="C5238" s="317" t="s">
        <v>1808</v>
      </c>
      <c r="D5238" s="341" t="s">
        <v>14917</v>
      </c>
      <c r="E5238" s="415">
        <v>23334</v>
      </c>
      <c r="F5238" s="341" t="s">
        <v>14770</v>
      </c>
      <c r="G5238" s="740" t="s">
        <v>14771</v>
      </c>
      <c r="H5238" s="323" t="s">
        <v>14714</v>
      </c>
      <c r="I5238" s="438">
        <v>44621</v>
      </c>
      <c r="J5238" s="322" t="s">
        <v>354</v>
      </c>
      <c r="K5238" s="741" t="s">
        <v>354</v>
      </c>
    </row>
    <row r="5239" spans="1:11" s="333" customFormat="1" ht="20.25" customHeight="1" x14ac:dyDescent="0.25">
      <c r="A5239" s="342" t="s">
        <v>14916</v>
      </c>
      <c r="B5239" s="322" t="s">
        <v>2018</v>
      </c>
      <c r="C5239" s="317" t="s">
        <v>1808</v>
      </c>
      <c r="D5239" s="341" t="s">
        <v>14983</v>
      </c>
      <c r="E5239" s="415">
        <v>24000</v>
      </c>
      <c r="F5239" s="341" t="s">
        <v>14750</v>
      </c>
      <c r="G5239" s="740" t="s">
        <v>14751</v>
      </c>
      <c r="H5239" s="323" t="s">
        <v>14714</v>
      </c>
      <c r="I5239" s="438">
        <v>44606</v>
      </c>
      <c r="J5239" s="322" t="s">
        <v>354</v>
      </c>
      <c r="K5239" s="741" t="s">
        <v>354</v>
      </c>
    </row>
    <row r="5240" spans="1:11" s="333" customFormat="1" ht="20.25" customHeight="1" x14ac:dyDescent="0.25">
      <c r="A5240" s="342" t="s">
        <v>14916</v>
      </c>
      <c r="B5240" s="322" t="s">
        <v>2018</v>
      </c>
      <c r="C5240" s="317" t="s">
        <v>1808</v>
      </c>
      <c r="D5240" s="341" t="s">
        <v>14813</v>
      </c>
      <c r="E5240" s="415">
        <v>24000</v>
      </c>
      <c r="F5240" s="341" t="s">
        <v>14894</v>
      </c>
      <c r="G5240" s="740" t="s">
        <v>14895</v>
      </c>
      <c r="H5240" s="323" t="s">
        <v>14714</v>
      </c>
      <c r="I5240" s="438">
        <v>44623</v>
      </c>
      <c r="J5240" s="322" t="s">
        <v>354</v>
      </c>
      <c r="K5240" s="741" t="s">
        <v>354</v>
      </c>
    </row>
    <row r="5241" spans="1:11" s="333" customFormat="1" ht="20.25" customHeight="1" x14ac:dyDescent="0.25">
      <c r="A5241" s="342" t="s">
        <v>14916</v>
      </c>
      <c r="B5241" s="322" t="s">
        <v>2018</v>
      </c>
      <c r="C5241" s="317" t="s">
        <v>1808</v>
      </c>
      <c r="D5241" s="341" t="s">
        <v>14755</v>
      </c>
      <c r="E5241" s="415">
        <v>24000</v>
      </c>
      <c r="F5241" s="341" t="s">
        <v>14817</v>
      </c>
      <c r="G5241" s="740" t="s">
        <v>14818</v>
      </c>
      <c r="H5241" s="323" t="s">
        <v>14714</v>
      </c>
      <c r="I5241" s="438">
        <v>44642</v>
      </c>
      <c r="J5241" s="322" t="s">
        <v>354</v>
      </c>
      <c r="K5241" s="741" t="s">
        <v>354</v>
      </c>
    </row>
    <row r="5242" spans="1:11" s="333" customFormat="1" ht="20.25" customHeight="1" x14ac:dyDescent="0.25">
      <c r="A5242" s="342" t="s">
        <v>14916</v>
      </c>
      <c r="B5242" s="322" t="s">
        <v>2018</v>
      </c>
      <c r="C5242" s="317" t="s">
        <v>1808</v>
      </c>
      <c r="D5242" s="341" t="s">
        <v>14984</v>
      </c>
      <c r="E5242" s="415">
        <v>24000</v>
      </c>
      <c r="F5242" s="341" t="s">
        <v>14985</v>
      </c>
      <c r="G5242" s="740" t="s">
        <v>14986</v>
      </c>
      <c r="H5242" s="323" t="s">
        <v>14714</v>
      </c>
      <c r="I5242" s="438">
        <v>44692</v>
      </c>
      <c r="J5242" s="322" t="s">
        <v>354</v>
      </c>
      <c r="K5242" s="741" t="s">
        <v>354</v>
      </c>
    </row>
    <row r="5243" spans="1:11" s="333" customFormat="1" ht="20.25" customHeight="1" x14ac:dyDescent="0.25">
      <c r="A5243" s="342" t="s">
        <v>14916</v>
      </c>
      <c r="B5243" s="322" t="s">
        <v>2018</v>
      </c>
      <c r="C5243" s="317" t="s">
        <v>1808</v>
      </c>
      <c r="D5243" s="341" t="s">
        <v>14987</v>
      </c>
      <c r="E5243" s="415">
        <v>24500</v>
      </c>
      <c r="F5243" s="341" t="s">
        <v>14988</v>
      </c>
      <c r="G5243" s="740" t="s">
        <v>14989</v>
      </c>
      <c r="H5243" s="323" t="s">
        <v>14714</v>
      </c>
      <c r="I5243" s="438">
        <v>44599</v>
      </c>
      <c r="J5243" s="322" t="s">
        <v>354</v>
      </c>
      <c r="K5243" s="741" t="s">
        <v>354</v>
      </c>
    </row>
    <row r="5244" spans="1:11" s="333" customFormat="1" ht="20.25" customHeight="1" x14ac:dyDescent="0.25">
      <c r="A5244" s="342" t="s">
        <v>14916</v>
      </c>
      <c r="B5244" s="322" t="s">
        <v>2018</v>
      </c>
      <c r="C5244" s="317" t="s">
        <v>1808</v>
      </c>
      <c r="D5244" s="341" t="s">
        <v>14990</v>
      </c>
      <c r="E5244" s="415">
        <v>24500</v>
      </c>
      <c r="F5244" s="341" t="s">
        <v>14991</v>
      </c>
      <c r="G5244" s="740" t="s">
        <v>14992</v>
      </c>
      <c r="H5244" s="323" t="s">
        <v>14714</v>
      </c>
      <c r="I5244" s="438">
        <v>44600</v>
      </c>
      <c r="J5244" s="322" t="s">
        <v>354</v>
      </c>
      <c r="K5244" s="741" t="s">
        <v>354</v>
      </c>
    </row>
    <row r="5245" spans="1:11" s="333" customFormat="1" ht="20.25" customHeight="1" x14ac:dyDescent="0.25">
      <c r="A5245" s="342" t="s">
        <v>14916</v>
      </c>
      <c r="B5245" s="322" t="s">
        <v>2018</v>
      </c>
      <c r="C5245" s="317" t="s">
        <v>1808</v>
      </c>
      <c r="D5245" s="341" t="s">
        <v>14993</v>
      </c>
      <c r="E5245" s="415">
        <v>24500</v>
      </c>
      <c r="F5245" s="341" t="s">
        <v>14994</v>
      </c>
      <c r="G5245" s="740" t="s">
        <v>14995</v>
      </c>
      <c r="H5245" s="323" t="s">
        <v>14714</v>
      </c>
      <c r="I5245" s="438">
        <v>44629</v>
      </c>
      <c r="J5245" s="322" t="s">
        <v>354</v>
      </c>
      <c r="K5245" s="741" t="s">
        <v>354</v>
      </c>
    </row>
    <row r="5246" spans="1:11" s="333" customFormat="1" ht="20.25" customHeight="1" x14ac:dyDescent="0.25">
      <c r="A5246" s="342" t="s">
        <v>14916</v>
      </c>
      <c r="B5246" s="322" t="s">
        <v>2018</v>
      </c>
      <c r="C5246" s="317" t="s">
        <v>1808</v>
      </c>
      <c r="D5246" s="341" t="s">
        <v>14996</v>
      </c>
      <c r="E5246" s="415">
        <v>24500</v>
      </c>
      <c r="F5246" s="341" t="s">
        <v>14930</v>
      </c>
      <c r="G5246" s="740" t="s">
        <v>14931</v>
      </c>
      <c r="H5246" s="323" t="s">
        <v>14714</v>
      </c>
      <c r="I5246" s="438">
        <v>44658</v>
      </c>
      <c r="J5246" s="322" t="s">
        <v>354</v>
      </c>
      <c r="K5246" s="741" t="s">
        <v>354</v>
      </c>
    </row>
    <row r="5247" spans="1:11" s="333" customFormat="1" ht="20.25" customHeight="1" x14ac:dyDescent="0.25">
      <c r="A5247" s="342" t="s">
        <v>14997</v>
      </c>
      <c r="B5247" s="322" t="s">
        <v>2018</v>
      </c>
      <c r="C5247" s="317" t="s">
        <v>1808</v>
      </c>
      <c r="D5247" s="341" t="s">
        <v>14998</v>
      </c>
      <c r="E5247" s="415">
        <v>24928.799999999999</v>
      </c>
      <c r="F5247" s="341" t="s">
        <v>14999</v>
      </c>
      <c r="G5247" s="740" t="s">
        <v>15000</v>
      </c>
      <c r="H5247" s="323" t="s">
        <v>14714</v>
      </c>
      <c r="I5247" s="438">
        <v>44580</v>
      </c>
      <c r="J5247" s="322" t="s">
        <v>354</v>
      </c>
      <c r="K5247" s="741" t="s">
        <v>354</v>
      </c>
    </row>
    <row r="5248" spans="1:11" s="333" customFormat="1" ht="20.25" customHeight="1" x14ac:dyDescent="0.25">
      <c r="A5248" s="342" t="s">
        <v>14916</v>
      </c>
      <c r="B5248" s="322" t="s">
        <v>2018</v>
      </c>
      <c r="C5248" s="317" t="s">
        <v>1808</v>
      </c>
      <c r="D5248" s="341" t="s">
        <v>14716</v>
      </c>
      <c r="E5248" s="415">
        <v>25200</v>
      </c>
      <c r="F5248" s="341" t="s">
        <v>15001</v>
      </c>
      <c r="G5248" s="740" t="s">
        <v>15002</v>
      </c>
      <c r="H5248" s="323" t="s">
        <v>14714</v>
      </c>
      <c r="I5248" s="438">
        <v>44623</v>
      </c>
      <c r="J5248" s="322" t="s">
        <v>354</v>
      </c>
      <c r="K5248" s="741" t="s">
        <v>354</v>
      </c>
    </row>
    <row r="5249" spans="1:11" s="333" customFormat="1" ht="20.25" customHeight="1" x14ac:dyDescent="0.25">
      <c r="A5249" s="342" t="s">
        <v>14916</v>
      </c>
      <c r="B5249" s="322" t="s">
        <v>2018</v>
      </c>
      <c r="C5249" s="317" t="s">
        <v>1808</v>
      </c>
      <c r="D5249" s="341" t="s">
        <v>15003</v>
      </c>
      <c r="E5249" s="415">
        <v>28000</v>
      </c>
      <c r="F5249" s="341" t="s">
        <v>15004</v>
      </c>
      <c r="G5249" s="740" t="s">
        <v>15005</v>
      </c>
      <c r="H5249" s="323" t="s">
        <v>14714</v>
      </c>
      <c r="I5249" s="438">
        <v>44601</v>
      </c>
      <c r="J5249" s="322" t="s">
        <v>354</v>
      </c>
      <c r="K5249" s="741" t="s">
        <v>354</v>
      </c>
    </row>
    <row r="5250" spans="1:11" s="333" customFormat="1" ht="20.25" customHeight="1" x14ac:dyDescent="0.25">
      <c r="A5250" s="342" t="s">
        <v>14916</v>
      </c>
      <c r="B5250" s="322" t="s">
        <v>2018</v>
      </c>
      <c r="C5250" s="317" t="s">
        <v>1808</v>
      </c>
      <c r="D5250" s="341" t="s">
        <v>14942</v>
      </c>
      <c r="E5250" s="415">
        <v>28000</v>
      </c>
      <c r="F5250" s="341" t="s">
        <v>14869</v>
      </c>
      <c r="G5250" s="740" t="s">
        <v>14870</v>
      </c>
      <c r="H5250" s="323" t="s">
        <v>14714</v>
      </c>
      <c r="I5250" s="438">
        <v>44602</v>
      </c>
      <c r="J5250" s="322" t="s">
        <v>354</v>
      </c>
      <c r="K5250" s="741" t="s">
        <v>354</v>
      </c>
    </row>
    <row r="5251" spans="1:11" s="333" customFormat="1" ht="20.25" customHeight="1" x14ac:dyDescent="0.25">
      <c r="A5251" s="342" t="s">
        <v>14916</v>
      </c>
      <c r="B5251" s="322" t="s">
        <v>2018</v>
      </c>
      <c r="C5251" s="317" t="s">
        <v>1808</v>
      </c>
      <c r="D5251" s="341" t="s">
        <v>15006</v>
      </c>
      <c r="E5251" s="415">
        <v>28400</v>
      </c>
      <c r="F5251" s="341" t="s">
        <v>15007</v>
      </c>
      <c r="G5251" s="740" t="s">
        <v>15008</v>
      </c>
      <c r="H5251" s="323" t="s">
        <v>14714</v>
      </c>
      <c r="I5251" s="438">
        <v>44602</v>
      </c>
      <c r="J5251" s="322" t="s">
        <v>354</v>
      </c>
      <c r="K5251" s="741" t="s">
        <v>354</v>
      </c>
    </row>
    <row r="5252" spans="1:11" s="333" customFormat="1" ht="20.25" customHeight="1" x14ac:dyDescent="0.25">
      <c r="A5252" s="342" t="s">
        <v>15009</v>
      </c>
      <c r="B5252" s="322" t="s">
        <v>2018</v>
      </c>
      <c r="C5252" s="317" t="s">
        <v>1808</v>
      </c>
      <c r="D5252" s="341" t="s">
        <v>14855</v>
      </c>
      <c r="E5252" s="415">
        <v>30000</v>
      </c>
      <c r="F5252" s="341" t="s">
        <v>15010</v>
      </c>
      <c r="G5252" s="740" t="s">
        <v>15011</v>
      </c>
      <c r="H5252" s="323" t="s">
        <v>14714</v>
      </c>
      <c r="I5252" s="438">
        <v>44747</v>
      </c>
      <c r="J5252" s="322" t="s">
        <v>354</v>
      </c>
      <c r="K5252" s="741" t="s">
        <v>354</v>
      </c>
    </row>
    <row r="5253" spans="1:11" s="333" customFormat="1" ht="20.25" customHeight="1" x14ac:dyDescent="0.25">
      <c r="A5253" s="342" t="s">
        <v>14916</v>
      </c>
      <c r="B5253" s="322" t="s">
        <v>2018</v>
      </c>
      <c r="C5253" s="317" t="s">
        <v>1808</v>
      </c>
      <c r="D5253" s="341" t="s">
        <v>14923</v>
      </c>
      <c r="E5253" s="415">
        <v>31500</v>
      </c>
      <c r="F5253" s="341" t="s">
        <v>14888</v>
      </c>
      <c r="G5253" s="740" t="s">
        <v>14889</v>
      </c>
      <c r="H5253" s="323" t="s">
        <v>14714</v>
      </c>
      <c r="I5253" s="438">
        <v>44621</v>
      </c>
      <c r="J5253" s="322" t="s">
        <v>354</v>
      </c>
      <c r="K5253" s="741" t="s">
        <v>354</v>
      </c>
    </row>
    <row r="5254" spans="1:11" s="333" customFormat="1" ht="20.25" customHeight="1" x14ac:dyDescent="0.25">
      <c r="A5254" s="342" t="s">
        <v>14916</v>
      </c>
      <c r="B5254" s="322" t="s">
        <v>2018</v>
      </c>
      <c r="C5254" s="317" t="s">
        <v>1808</v>
      </c>
      <c r="D5254" s="341" t="s">
        <v>14935</v>
      </c>
      <c r="E5254" s="415">
        <v>31500</v>
      </c>
      <c r="F5254" s="341" t="s">
        <v>15012</v>
      </c>
      <c r="G5254" s="740" t="s">
        <v>15013</v>
      </c>
      <c r="H5254" s="323" t="s">
        <v>14714</v>
      </c>
      <c r="I5254" s="438">
        <v>44621</v>
      </c>
      <c r="J5254" s="322" t="s">
        <v>354</v>
      </c>
      <c r="K5254" s="741" t="s">
        <v>354</v>
      </c>
    </row>
    <row r="5255" spans="1:11" s="333" customFormat="1" ht="20.25" customHeight="1" x14ac:dyDescent="0.25">
      <c r="A5255" s="342" t="s">
        <v>15014</v>
      </c>
      <c r="B5255" s="322" t="s">
        <v>2018</v>
      </c>
      <c r="C5255" s="317" t="s">
        <v>1808</v>
      </c>
      <c r="D5255" s="341" t="s">
        <v>15015</v>
      </c>
      <c r="E5255" s="415">
        <v>33500</v>
      </c>
      <c r="F5255" s="341" t="s">
        <v>14910</v>
      </c>
      <c r="G5255" s="740" t="s">
        <v>14911</v>
      </c>
      <c r="H5255" s="323" t="s">
        <v>14714</v>
      </c>
      <c r="I5255" s="438">
        <v>44806</v>
      </c>
      <c r="J5255" s="322" t="s">
        <v>354</v>
      </c>
      <c r="K5255" s="741" t="s">
        <v>354</v>
      </c>
    </row>
    <row r="5256" spans="1:11" s="333" customFormat="1" ht="20.25" customHeight="1" x14ac:dyDescent="0.25">
      <c r="A5256" s="342" t="s">
        <v>14916</v>
      </c>
      <c r="B5256" s="322" t="s">
        <v>2018</v>
      </c>
      <c r="C5256" s="317" t="s">
        <v>1808</v>
      </c>
      <c r="D5256" s="341" t="s">
        <v>14932</v>
      </c>
      <c r="E5256" s="415">
        <v>35000</v>
      </c>
      <c r="F5256" s="341" t="s">
        <v>14918</v>
      </c>
      <c r="G5256" s="740" t="s">
        <v>14919</v>
      </c>
      <c r="H5256" s="323" t="s">
        <v>14714</v>
      </c>
      <c r="I5256" s="438">
        <v>44621</v>
      </c>
      <c r="J5256" s="322" t="s">
        <v>354</v>
      </c>
      <c r="K5256" s="741" t="s">
        <v>354</v>
      </c>
    </row>
    <row r="5257" spans="1:11" s="333" customFormat="1" ht="20.25" customHeight="1" x14ac:dyDescent="0.25">
      <c r="A5257" s="342" t="s">
        <v>14916</v>
      </c>
      <c r="B5257" s="322" t="s">
        <v>2018</v>
      </c>
      <c r="C5257" s="317" t="s">
        <v>1808</v>
      </c>
      <c r="D5257" s="341" t="s">
        <v>14868</v>
      </c>
      <c r="E5257" s="415">
        <v>35000</v>
      </c>
      <c r="F5257" s="341" t="s">
        <v>14924</v>
      </c>
      <c r="G5257" s="740" t="s">
        <v>14925</v>
      </c>
      <c r="H5257" s="323" t="s">
        <v>14714</v>
      </c>
      <c r="I5257" s="438">
        <v>44623</v>
      </c>
      <c r="J5257" s="322" t="s">
        <v>354</v>
      </c>
      <c r="K5257" s="741" t="s">
        <v>354</v>
      </c>
    </row>
    <row r="5258" spans="1:11" s="333" customFormat="1" ht="20.25" customHeight="1" x14ac:dyDescent="0.25">
      <c r="A5258" s="342" t="s">
        <v>14916</v>
      </c>
      <c r="B5258" s="322" t="s">
        <v>2018</v>
      </c>
      <c r="C5258" s="317" t="s">
        <v>1808</v>
      </c>
      <c r="D5258" s="341" t="s">
        <v>14862</v>
      </c>
      <c r="E5258" s="415">
        <v>35000</v>
      </c>
      <c r="F5258" s="341" t="s">
        <v>15016</v>
      </c>
      <c r="G5258" s="740" t="s">
        <v>15017</v>
      </c>
      <c r="H5258" s="323" t="s">
        <v>14714</v>
      </c>
      <c r="I5258" s="438">
        <v>44628</v>
      </c>
      <c r="J5258" s="322" t="s">
        <v>354</v>
      </c>
      <c r="K5258" s="741" t="s">
        <v>354</v>
      </c>
    </row>
    <row r="5259" spans="1:11" s="333" customFormat="1" ht="20.25" customHeight="1" x14ac:dyDescent="0.25">
      <c r="A5259" s="342" t="s">
        <v>14916</v>
      </c>
      <c r="B5259" s="322" t="s">
        <v>2018</v>
      </c>
      <c r="C5259" s="317" t="s">
        <v>1808</v>
      </c>
      <c r="D5259" s="341" t="s">
        <v>15018</v>
      </c>
      <c r="E5259" s="415">
        <v>35000</v>
      </c>
      <c r="F5259" s="341" t="s">
        <v>15019</v>
      </c>
      <c r="G5259" s="740" t="s">
        <v>15020</v>
      </c>
      <c r="H5259" s="323" t="s">
        <v>14714</v>
      </c>
      <c r="I5259" s="438">
        <v>44628</v>
      </c>
      <c r="J5259" s="322" t="s">
        <v>354</v>
      </c>
      <c r="K5259" s="741" t="s">
        <v>354</v>
      </c>
    </row>
    <row r="5260" spans="1:11" s="333" customFormat="1" ht="20.25" customHeight="1" x14ac:dyDescent="0.25">
      <c r="A5260" s="342" t="s">
        <v>14916</v>
      </c>
      <c r="B5260" s="322" t="s">
        <v>2018</v>
      </c>
      <c r="C5260" s="317" t="s">
        <v>1808</v>
      </c>
      <c r="D5260" s="341" t="s">
        <v>15021</v>
      </c>
      <c r="E5260" s="415">
        <v>35000</v>
      </c>
      <c r="F5260" s="341" t="s">
        <v>15022</v>
      </c>
      <c r="G5260" s="740" t="s">
        <v>15023</v>
      </c>
      <c r="H5260" s="323" t="s">
        <v>14714</v>
      </c>
      <c r="I5260" s="438">
        <v>44711</v>
      </c>
      <c r="J5260" s="322" t="s">
        <v>354</v>
      </c>
      <c r="K5260" s="741" t="s">
        <v>354</v>
      </c>
    </row>
    <row r="5261" spans="1:11" s="333" customFormat="1" ht="20.25" customHeight="1" x14ac:dyDescent="0.25">
      <c r="A5261" s="342" t="s">
        <v>14916</v>
      </c>
      <c r="B5261" s="322" t="s">
        <v>2018</v>
      </c>
      <c r="C5261" s="317" t="s">
        <v>1808</v>
      </c>
      <c r="D5261" s="341" t="s">
        <v>15024</v>
      </c>
      <c r="E5261" s="415">
        <v>36000</v>
      </c>
      <c r="F5261" s="341" t="s">
        <v>15025</v>
      </c>
      <c r="G5261" s="740" t="s">
        <v>15026</v>
      </c>
      <c r="H5261" s="323" t="s">
        <v>14714</v>
      </c>
      <c r="I5261" s="438">
        <v>44601</v>
      </c>
      <c r="J5261" s="322" t="s">
        <v>354</v>
      </c>
      <c r="K5261" s="741" t="s">
        <v>354</v>
      </c>
    </row>
    <row r="5262" spans="1:11" s="333" customFormat="1" ht="20.25" customHeight="1" x14ac:dyDescent="0.25">
      <c r="A5262" s="342" t="s">
        <v>14916</v>
      </c>
      <c r="B5262" s="322" t="s">
        <v>2018</v>
      </c>
      <c r="C5262" s="317" t="s">
        <v>1808</v>
      </c>
      <c r="D5262" s="341" t="s">
        <v>15027</v>
      </c>
      <c r="E5262" s="415">
        <v>36000</v>
      </c>
      <c r="F5262" s="341" t="s">
        <v>14833</v>
      </c>
      <c r="G5262" s="740" t="s">
        <v>14834</v>
      </c>
      <c r="H5262" s="323" t="s">
        <v>14714</v>
      </c>
      <c r="I5262" s="438">
        <v>44616</v>
      </c>
      <c r="J5262" s="322" t="s">
        <v>354</v>
      </c>
      <c r="K5262" s="741" t="s">
        <v>354</v>
      </c>
    </row>
    <row r="5263" spans="1:11" s="333" customFormat="1" ht="20.25" customHeight="1" x14ac:dyDescent="0.25">
      <c r="A5263" s="342" t="s">
        <v>14916</v>
      </c>
      <c r="B5263" s="322" t="s">
        <v>2018</v>
      </c>
      <c r="C5263" s="317" t="s">
        <v>1808</v>
      </c>
      <c r="D5263" s="341" t="s">
        <v>15028</v>
      </c>
      <c r="E5263" s="415">
        <v>36800</v>
      </c>
      <c r="F5263" s="341" t="s">
        <v>14933</v>
      </c>
      <c r="G5263" s="740" t="s">
        <v>14934</v>
      </c>
      <c r="H5263" s="323" t="s">
        <v>14714</v>
      </c>
      <c r="I5263" s="438">
        <v>44595</v>
      </c>
      <c r="J5263" s="322" t="s">
        <v>354</v>
      </c>
      <c r="K5263" s="741" t="s">
        <v>354</v>
      </c>
    </row>
    <row r="5264" spans="1:11" s="333" customFormat="1" ht="20.25" customHeight="1" x14ac:dyDescent="0.25">
      <c r="A5264" s="342" t="s">
        <v>14904</v>
      </c>
      <c r="B5264" s="322" t="s">
        <v>2018</v>
      </c>
      <c r="C5264" s="317" t="s">
        <v>1808</v>
      </c>
      <c r="D5264" s="341" t="s">
        <v>15029</v>
      </c>
      <c r="E5264" s="415">
        <v>36800</v>
      </c>
      <c r="F5264" s="341" t="s">
        <v>15030</v>
      </c>
      <c r="G5264" s="740" t="s">
        <v>5978</v>
      </c>
      <c r="H5264" s="323" t="s">
        <v>14714</v>
      </c>
      <c r="I5264" s="438">
        <v>44601</v>
      </c>
      <c r="J5264" s="322" t="s">
        <v>354</v>
      </c>
      <c r="K5264" s="741" t="s">
        <v>354</v>
      </c>
    </row>
    <row r="5265" spans="1:11" s="333" customFormat="1" ht="20.25" customHeight="1" x14ac:dyDescent="0.25">
      <c r="A5265" s="342" t="s">
        <v>15031</v>
      </c>
      <c r="B5265" s="322" t="s">
        <v>1079</v>
      </c>
      <c r="C5265" s="317" t="s">
        <v>1808</v>
      </c>
      <c r="D5265" s="341" t="s">
        <v>15032</v>
      </c>
      <c r="E5265" s="415">
        <v>44592</v>
      </c>
      <c r="F5265" s="341" t="s">
        <v>14766</v>
      </c>
      <c r="G5265" s="740" t="s">
        <v>14767</v>
      </c>
      <c r="H5265" s="323" t="s">
        <v>14714</v>
      </c>
      <c r="I5265" s="438">
        <v>44585</v>
      </c>
      <c r="J5265" s="322" t="s">
        <v>354</v>
      </c>
      <c r="K5265" s="741" t="s">
        <v>354</v>
      </c>
    </row>
    <row r="5266" spans="1:11" s="333" customFormat="1" ht="20.25" customHeight="1" x14ac:dyDescent="0.25">
      <c r="A5266" s="342" t="s">
        <v>15033</v>
      </c>
      <c r="B5266" s="322" t="s">
        <v>2018</v>
      </c>
      <c r="C5266" s="317" t="s">
        <v>1808</v>
      </c>
      <c r="D5266" s="341" t="s">
        <v>15034</v>
      </c>
      <c r="E5266" s="415">
        <v>68500</v>
      </c>
      <c r="F5266" s="341" t="s">
        <v>14943</v>
      </c>
      <c r="G5266" s="740" t="s">
        <v>6882</v>
      </c>
      <c r="H5266" s="323" t="s">
        <v>14714</v>
      </c>
      <c r="I5266" s="438">
        <v>44581</v>
      </c>
      <c r="J5266" s="322" t="s">
        <v>354</v>
      </c>
      <c r="K5266" s="741" t="s">
        <v>354</v>
      </c>
    </row>
    <row r="5267" spans="1:11" s="333" customFormat="1" ht="33.75" customHeight="1" x14ac:dyDescent="0.25">
      <c r="A5267" s="342" t="s">
        <v>14956</v>
      </c>
      <c r="B5267" s="322" t="s">
        <v>1079</v>
      </c>
      <c r="C5267" s="317" t="s">
        <v>1808</v>
      </c>
      <c r="D5267" s="341" t="s">
        <v>15035</v>
      </c>
      <c r="E5267" s="415">
        <v>147316.25</v>
      </c>
      <c r="F5267" s="341" t="s">
        <v>14958</v>
      </c>
      <c r="G5267" s="740" t="s">
        <v>14959</v>
      </c>
      <c r="H5267" s="323" t="s">
        <v>14714</v>
      </c>
      <c r="I5267" s="438">
        <v>44585</v>
      </c>
      <c r="J5267" s="322" t="s">
        <v>354</v>
      </c>
      <c r="K5267" s="741" t="s">
        <v>354</v>
      </c>
    </row>
    <row r="5268" spans="1:11" s="333" customFormat="1" ht="27.75" customHeight="1" x14ac:dyDescent="0.25">
      <c r="A5268" s="342" t="s">
        <v>14899</v>
      </c>
      <c r="B5268" s="322" t="s">
        <v>1079</v>
      </c>
      <c r="C5268" s="317" t="s">
        <v>1808</v>
      </c>
      <c r="D5268" s="341" t="s">
        <v>15036</v>
      </c>
      <c r="E5268" s="415">
        <v>152928</v>
      </c>
      <c r="F5268" s="341" t="s">
        <v>14949</v>
      </c>
      <c r="G5268" s="740" t="s">
        <v>14950</v>
      </c>
      <c r="H5268" s="323" t="s">
        <v>14714</v>
      </c>
      <c r="I5268" s="438">
        <v>44585</v>
      </c>
      <c r="J5268" s="322" t="s">
        <v>354</v>
      </c>
      <c r="K5268" s="741" t="s">
        <v>354</v>
      </c>
    </row>
    <row r="5269" spans="1:11" s="333" customFormat="1" ht="29.65" customHeight="1" x14ac:dyDescent="0.25">
      <c r="A5269" s="319" t="s">
        <v>1552</v>
      </c>
      <c r="B5269" s="318"/>
      <c r="C5269" s="318"/>
      <c r="D5269" s="318"/>
      <c r="E5269" s="421">
        <f>SUM(E5270:E5542)</f>
        <v>49528817.875363998</v>
      </c>
      <c r="F5269" s="318"/>
      <c r="G5269" s="318"/>
      <c r="H5269" s="318"/>
      <c r="I5269" s="318"/>
      <c r="J5269" s="318"/>
    </row>
    <row r="5270" spans="1:11" s="333" customFormat="1" ht="24" x14ac:dyDescent="0.25">
      <c r="A5270" s="350" t="s">
        <v>3950</v>
      </c>
      <c r="B5270" s="317" t="s">
        <v>891</v>
      </c>
      <c r="C5270" s="317" t="s">
        <v>1025</v>
      </c>
      <c r="D5270" s="348"/>
      <c r="E5270" s="413">
        <v>261985</v>
      </c>
      <c r="F5270" s="740" t="s">
        <v>3882</v>
      </c>
      <c r="G5270" s="739" t="s">
        <v>3301</v>
      </c>
      <c r="H5270" s="739" t="s">
        <v>3949</v>
      </c>
      <c r="I5270" s="316"/>
      <c r="J5270" s="316"/>
    </row>
    <row r="5271" spans="1:11" s="333" customFormat="1" ht="48" x14ac:dyDescent="0.25">
      <c r="A5271" s="350" t="s">
        <v>3948</v>
      </c>
      <c r="B5271" s="317" t="s">
        <v>1536</v>
      </c>
      <c r="C5271" s="317" t="s">
        <v>1025</v>
      </c>
      <c r="D5271" s="742" t="s">
        <v>3594</v>
      </c>
      <c r="E5271" s="413">
        <v>6251521.8788799997</v>
      </c>
      <c r="F5271" s="740" t="s">
        <v>3947</v>
      </c>
      <c r="G5271" s="739" t="s">
        <v>3301</v>
      </c>
      <c r="H5271" s="739" t="s">
        <v>3946</v>
      </c>
      <c r="I5271" s="316"/>
      <c r="J5271" s="316"/>
    </row>
    <row r="5272" spans="1:11" s="333" customFormat="1" x14ac:dyDescent="0.25">
      <c r="A5272" s="350" t="s">
        <v>3945</v>
      </c>
      <c r="B5272" s="317" t="s">
        <v>1539</v>
      </c>
      <c r="C5272" s="317" t="s">
        <v>1025</v>
      </c>
      <c r="D5272" s="348" t="s">
        <v>3457</v>
      </c>
      <c r="E5272" s="413">
        <v>36000</v>
      </c>
      <c r="F5272" s="740" t="s">
        <v>3672</v>
      </c>
      <c r="G5272" s="739" t="s">
        <v>3301</v>
      </c>
      <c r="H5272" s="739" t="s">
        <v>3340</v>
      </c>
      <c r="I5272" s="316"/>
      <c r="J5272" s="316"/>
    </row>
    <row r="5273" spans="1:11" s="333" customFormat="1" ht="24" x14ac:dyDescent="0.25">
      <c r="A5273" s="350" t="s">
        <v>3944</v>
      </c>
      <c r="B5273" s="317" t="s">
        <v>1539</v>
      </c>
      <c r="C5273" s="317" t="s">
        <v>1025</v>
      </c>
      <c r="D5273" s="348" t="s">
        <v>3943</v>
      </c>
      <c r="E5273" s="413">
        <v>27755</v>
      </c>
      <c r="F5273" s="740" t="s">
        <v>3662</v>
      </c>
      <c r="G5273" s="739" t="s">
        <v>3301</v>
      </c>
      <c r="H5273" s="739" t="s">
        <v>3940</v>
      </c>
      <c r="I5273" s="316"/>
      <c r="J5273" s="316"/>
    </row>
    <row r="5274" spans="1:11" s="333" customFormat="1" ht="24" x14ac:dyDescent="0.25">
      <c r="A5274" s="350" t="s">
        <v>3942</v>
      </c>
      <c r="B5274" s="317" t="s">
        <v>891</v>
      </c>
      <c r="C5274" s="317" t="s">
        <v>1025</v>
      </c>
      <c r="D5274" s="348" t="s">
        <v>3941</v>
      </c>
      <c r="E5274" s="413">
        <v>95676</v>
      </c>
      <c r="F5274" s="740" t="s">
        <v>3714</v>
      </c>
      <c r="G5274" s="739" t="s">
        <v>3301</v>
      </c>
      <c r="H5274" s="739" t="s">
        <v>3940</v>
      </c>
      <c r="I5274" s="316"/>
      <c r="J5274" s="316"/>
    </row>
    <row r="5275" spans="1:11" s="333" customFormat="1" ht="24" x14ac:dyDescent="0.25">
      <c r="A5275" s="350" t="s">
        <v>3939</v>
      </c>
      <c r="B5275" s="317" t="s">
        <v>891</v>
      </c>
      <c r="C5275" s="317" t="s">
        <v>1025</v>
      </c>
      <c r="D5275" s="348"/>
      <c r="E5275" s="413">
        <v>251100</v>
      </c>
      <c r="F5275" s="740" t="s">
        <v>3886</v>
      </c>
      <c r="G5275" s="739" t="s">
        <v>3301</v>
      </c>
      <c r="H5275" s="739" t="s">
        <v>3622</v>
      </c>
      <c r="I5275" s="316"/>
      <c r="J5275" s="316"/>
    </row>
    <row r="5276" spans="1:11" s="333" customFormat="1" ht="24" x14ac:dyDescent="0.25">
      <c r="A5276" s="350" t="s">
        <v>3938</v>
      </c>
      <c r="B5276" s="317" t="s">
        <v>891</v>
      </c>
      <c r="C5276" s="317" t="s">
        <v>1025</v>
      </c>
      <c r="D5276" s="348"/>
      <c r="E5276" s="413">
        <v>225796.2</v>
      </c>
      <c r="F5276" s="740" t="s">
        <v>3914</v>
      </c>
      <c r="G5276" s="739" t="s">
        <v>3301</v>
      </c>
      <c r="H5276" s="739" t="s">
        <v>3622</v>
      </c>
      <c r="I5276" s="316"/>
      <c r="J5276" s="316"/>
    </row>
    <row r="5277" spans="1:11" s="333" customFormat="1" ht="24" x14ac:dyDescent="0.25">
      <c r="A5277" s="350" t="s">
        <v>3937</v>
      </c>
      <c r="B5277" s="317" t="s">
        <v>891</v>
      </c>
      <c r="C5277" s="317" t="s">
        <v>1025</v>
      </c>
      <c r="D5277" s="348"/>
      <c r="E5277" s="413">
        <v>78867.8</v>
      </c>
      <c r="F5277" s="740" t="s">
        <v>3914</v>
      </c>
      <c r="G5277" s="739" t="s">
        <v>3301</v>
      </c>
      <c r="H5277" s="739" t="s">
        <v>3622</v>
      </c>
      <c r="I5277" s="316"/>
      <c r="J5277" s="316"/>
    </row>
    <row r="5278" spans="1:11" s="333" customFormat="1" ht="24" x14ac:dyDescent="0.25">
      <c r="A5278" s="350" t="s">
        <v>3936</v>
      </c>
      <c r="B5278" s="317" t="s">
        <v>1539</v>
      </c>
      <c r="C5278" s="317" t="s">
        <v>1025</v>
      </c>
      <c r="D5278" s="348" t="s">
        <v>3446</v>
      </c>
      <c r="E5278" s="413">
        <v>18319.5</v>
      </c>
      <c r="F5278" s="740" t="s">
        <v>3789</v>
      </c>
      <c r="G5278" s="739" t="s">
        <v>3301</v>
      </c>
      <c r="H5278" s="739" t="s">
        <v>3933</v>
      </c>
      <c r="I5278" s="316"/>
      <c r="J5278" s="316"/>
    </row>
    <row r="5279" spans="1:11" s="333" customFormat="1" ht="24" x14ac:dyDescent="0.25">
      <c r="A5279" s="350" t="s">
        <v>3935</v>
      </c>
      <c r="B5279" s="317" t="s">
        <v>1539</v>
      </c>
      <c r="C5279" s="317" t="s">
        <v>1025</v>
      </c>
      <c r="D5279" s="348" t="s">
        <v>3934</v>
      </c>
      <c r="E5279" s="413">
        <v>30240</v>
      </c>
      <c r="F5279" s="740" t="s">
        <v>3922</v>
      </c>
      <c r="G5279" s="739" t="s">
        <v>3301</v>
      </c>
      <c r="H5279" s="739" t="s">
        <v>3933</v>
      </c>
      <c r="I5279" s="316"/>
      <c r="J5279" s="316"/>
    </row>
    <row r="5280" spans="1:11" s="333" customFormat="1" ht="24" x14ac:dyDescent="0.25">
      <c r="A5280" s="350" t="s">
        <v>3932</v>
      </c>
      <c r="B5280" s="317" t="s">
        <v>1539</v>
      </c>
      <c r="C5280" s="317" t="s">
        <v>1025</v>
      </c>
      <c r="D5280" s="348" t="s">
        <v>3389</v>
      </c>
      <c r="E5280" s="413">
        <v>28490</v>
      </c>
      <c r="F5280" s="740" t="s">
        <v>3931</v>
      </c>
      <c r="G5280" s="739" t="s">
        <v>3287</v>
      </c>
      <c r="H5280" s="739" t="s">
        <v>3614</v>
      </c>
      <c r="I5280" s="316"/>
      <c r="J5280" s="316"/>
    </row>
    <row r="5281" spans="1:10" s="333" customFormat="1" x14ac:dyDescent="0.25">
      <c r="A5281" s="350" t="s">
        <v>3930</v>
      </c>
      <c r="B5281" s="317" t="s">
        <v>1539</v>
      </c>
      <c r="C5281" s="317" t="s">
        <v>1025</v>
      </c>
      <c r="D5281" s="348" t="s">
        <v>3929</v>
      </c>
      <c r="E5281" s="413">
        <v>30938.42</v>
      </c>
      <c r="F5281" s="740" t="s">
        <v>3928</v>
      </c>
      <c r="G5281" s="739" t="s">
        <v>3301</v>
      </c>
      <c r="H5281" s="739" t="s">
        <v>3614</v>
      </c>
      <c r="I5281" s="316"/>
      <c r="J5281" s="316"/>
    </row>
    <row r="5282" spans="1:10" s="333" customFormat="1" ht="24" x14ac:dyDescent="0.25">
      <c r="A5282" s="350" t="s">
        <v>3927</v>
      </c>
      <c r="B5282" s="317" t="s">
        <v>1539</v>
      </c>
      <c r="C5282" s="317" t="s">
        <v>1025</v>
      </c>
      <c r="D5282" s="348" t="s">
        <v>3644</v>
      </c>
      <c r="E5282" s="413">
        <v>20240</v>
      </c>
      <c r="F5282" s="740" t="s">
        <v>3926</v>
      </c>
      <c r="G5282" s="739" t="s">
        <v>3301</v>
      </c>
      <c r="H5282" s="739" t="s">
        <v>3921</v>
      </c>
      <c r="I5282" s="316"/>
      <c r="J5282" s="316"/>
    </row>
    <row r="5283" spans="1:10" s="333" customFormat="1" ht="24" x14ac:dyDescent="0.25">
      <c r="A5283" s="350" t="s">
        <v>3925</v>
      </c>
      <c r="B5283" s="317" t="s">
        <v>1536</v>
      </c>
      <c r="C5283" s="317" t="s">
        <v>1025</v>
      </c>
      <c r="D5283" s="348"/>
      <c r="E5283" s="413">
        <v>23737.19</v>
      </c>
      <c r="F5283" s="740" t="s">
        <v>3924</v>
      </c>
      <c r="G5283" s="739" t="s">
        <v>3301</v>
      </c>
      <c r="H5283" s="739" t="s">
        <v>3921</v>
      </c>
      <c r="I5283" s="316"/>
      <c r="J5283" s="316"/>
    </row>
    <row r="5284" spans="1:10" s="333" customFormat="1" x14ac:dyDescent="0.25">
      <c r="A5284" s="350" t="s">
        <v>3923</v>
      </c>
      <c r="B5284" s="317" t="s">
        <v>1539</v>
      </c>
      <c r="C5284" s="317" t="s">
        <v>1025</v>
      </c>
      <c r="D5284" s="348" t="s">
        <v>3642</v>
      </c>
      <c r="E5284" s="413">
        <v>24571.8</v>
      </c>
      <c r="F5284" s="740" t="s">
        <v>3922</v>
      </c>
      <c r="G5284" s="739" t="s">
        <v>3301</v>
      </c>
      <c r="H5284" s="739" t="s">
        <v>3921</v>
      </c>
      <c r="I5284" s="316"/>
      <c r="J5284" s="316"/>
    </row>
    <row r="5285" spans="1:10" s="333" customFormat="1" ht="24" x14ac:dyDescent="0.25">
      <c r="A5285" s="350" t="s">
        <v>3920</v>
      </c>
      <c r="B5285" s="317" t="s">
        <v>1539</v>
      </c>
      <c r="C5285" s="317" t="s">
        <v>1025</v>
      </c>
      <c r="D5285" s="348" t="s">
        <v>3387</v>
      </c>
      <c r="E5285" s="413">
        <v>20710</v>
      </c>
      <c r="F5285" s="740" t="s">
        <v>3682</v>
      </c>
      <c r="G5285" s="739" t="s">
        <v>3301</v>
      </c>
      <c r="H5285" s="739" t="s">
        <v>3608</v>
      </c>
      <c r="I5285" s="316"/>
      <c r="J5285" s="316"/>
    </row>
    <row r="5286" spans="1:10" s="333" customFormat="1" x14ac:dyDescent="0.25">
      <c r="A5286" s="350" t="s">
        <v>3919</v>
      </c>
      <c r="B5286" s="317" t="s">
        <v>1539</v>
      </c>
      <c r="C5286" s="317" t="s">
        <v>1025</v>
      </c>
      <c r="D5286" s="348" t="s">
        <v>3918</v>
      </c>
      <c r="E5286" s="413">
        <v>22320</v>
      </c>
      <c r="F5286" s="740" t="s">
        <v>3669</v>
      </c>
      <c r="G5286" s="739" t="s">
        <v>3301</v>
      </c>
      <c r="H5286" s="739" t="s">
        <v>3608</v>
      </c>
      <c r="I5286" s="316"/>
      <c r="J5286" s="316"/>
    </row>
    <row r="5287" spans="1:10" s="333" customFormat="1" x14ac:dyDescent="0.25">
      <c r="A5287" s="350" t="s">
        <v>3917</v>
      </c>
      <c r="B5287" s="317" t="s">
        <v>1539</v>
      </c>
      <c r="C5287" s="317" t="s">
        <v>1025</v>
      </c>
      <c r="D5287" s="348" t="s">
        <v>3916</v>
      </c>
      <c r="E5287" s="413">
        <v>36250</v>
      </c>
      <c r="F5287" s="740" t="s">
        <v>3672</v>
      </c>
      <c r="G5287" s="739" t="s">
        <v>3301</v>
      </c>
      <c r="H5287" s="739" t="s">
        <v>3608</v>
      </c>
      <c r="I5287" s="316"/>
      <c r="J5287" s="316"/>
    </row>
    <row r="5288" spans="1:10" s="333" customFormat="1" ht="24" x14ac:dyDescent="0.25">
      <c r="A5288" s="350" t="s">
        <v>3915</v>
      </c>
      <c r="B5288" s="317" t="s">
        <v>891</v>
      </c>
      <c r="C5288" s="317" t="s">
        <v>1025</v>
      </c>
      <c r="D5288" s="348"/>
      <c r="E5288" s="413">
        <v>372982.11200000002</v>
      </c>
      <c r="F5288" s="740" t="s">
        <v>3914</v>
      </c>
      <c r="G5288" s="739" t="s">
        <v>3301</v>
      </c>
      <c r="H5288" s="739" t="s">
        <v>3608</v>
      </c>
      <c r="I5288" s="316"/>
      <c r="J5288" s="316"/>
    </row>
    <row r="5289" spans="1:10" s="333" customFormat="1" ht="24" x14ac:dyDescent="0.25">
      <c r="A5289" s="350" t="s">
        <v>3704</v>
      </c>
      <c r="B5289" s="317" t="s">
        <v>1539</v>
      </c>
      <c r="C5289" s="317" t="s">
        <v>1025</v>
      </c>
      <c r="D5289" s="348" t="s">
        <v>3913</v>
      </c>
      <c r="E5289" s="413">
        <v>28194.27</v>
      </c>
      <c r="F5289" s="740" t="s">
        <v>3662</v>
      </c>
      <c r="G5289" s="739" t="s">
        <v>3301</v>
      </c>
      <c r="H5289" s="739" t="s">
        <v>3330</v>
      </c>
      <c r="I5289" s="316"/>
      <c r="J5289" s="316"/>
    </row>
    <row r="5290" spans="1:10" s="333" customFormat="1" ht="36" x14ac:dyDescent="0.25">
      <c r="A5290" s="350" t="s">
        <v>3912</v>
      </c>
      <c r="B5290" s="317" t="s">
        <v>1539</v>
      </c>
      <c r="C5290" s="317" t="s">
        <v>1025</v>
      </c>
      <c r="D5290" s="348" t="s">
        <v>3911</v>
      </c>
      <c r="E5290" s="413">
        <v>27350</v>
      </c>
      <c r="F5290" s="740" t="s">
        <v>3691</v>
      </c>
      <c r="G5290" s="739" t="s">
        <v>3301</v>
      </c>
      <c r="H5290" s="739" t="s">
        <v>3330</v>
      </c>
      <c r="I5290" s="316"/>
      <c r="J5290" s="316"/>
    </row>
    <row r="5291" spans="1:10" s="333" customFormat="1" x14ac:dyDescent="0.25">
      <c r="A5291" s="350" t="s">
        <v>3910</v>
      </c>
      <c r="B5291" s="317" t="s">
        <v>1539</v>
      </c>
      <c r="C5291" s="317" t="s">
        <v>1025</v>
      </c>
      <c r="D5291" s="348" t="s">
        <v>3471</v>
      </c>
      <c r="E5291" s="413">
        <v>20397.25</v>
      </c>
      <c r="F5291" s="740" t="s">
        <v>3662</v>
      </c>
      <c r="G5291" s="739" t="s">
        <v>3301</v>
      </c>
      <c r="H5291" s="739" t="s">
        <v>3330</v>
      </c>
      <c r="I5291" s="316"/>
      <c r="J5291" s="316"/>
    </row>
    <row r="5292" spans="1:10" s="333" customFormat="1" ht="24" x14ac:dyDescent="0.25">
      <c r="A5292" s="350" t="s">
        <v>3909</v>
      </c>
      <c r="B5292" s="317" t="s">
        <v>3352</v>
      </c>
      <c r="C5292" s="317" t="s">
        <v>1025</v>
      </c>
      <c r="D5292" s="348"/>
      <c r="E5292" s="413">
        <v>86852.1</v>
      </c>
      <c r="F5292" s="740" t="s">
        <v>3382</v>
      </c>
      <c r="G5292" s="739" t="s">
        <v>3287</v>
      </c>
      <c r="H5292" s="739" t="s">
        <v>3330</v>
      </c>
      <c r="I5292" s="316"/>
      <c r="J5292" s="316"/>
    </row>
    <row r="5293" spans="1:10" s="333" customFormat="1" x14ac:dyDescent="0.25">
      <c r="A5293" s="350" t="s">
        <v>3908</v>
      </c>
      <c r="B5293" s="317" t="s">
        <v>1539</v>
      </c>
      <c r="C5293" s="317" t="s">
        <v>1025</v>
      </c>
      <c r="D5293" s="348" t="s">
        <v>3627</v>
      </c>
      <c r="E5293" s="413">
        <v>30937.89</v>
      </c>
      <c r="F5293" s="740" t="s">
        <v>3662</v>
      </c>
      <c r="G5293" s="739" t="s">
        <v>3301</v>
      </c>
      <c r="H5293" s="739" t="s">
        <v>3330</v>
      </c>
      <c r="I5293" s="316"/>
      <c r="J5293" s="316"/>
    </row>
    <row r="5294" spans="1:10" s="333" customFormat="1" x14ac:dyDescent="0.25">
      <c r="A5294" s="350" t="s">
        <v>3907</v>
      </c>
      <c r="B5294" s="317" t="s">
        <v>1539</v>
      </c>
      <c r="C5294" s="317" t="s">
        <v>1025</v>
      </c>
      <c r="D5294" s="348" t="s">
        <v>3906</v>
      </c>
      <c r="E5294" s="413">
        <v>31281.599999999999</v>
      </c>
      <c r="F5294" s="740" t="s">
        <v>3905</v>
      </c>
      <c r="G5294" s="739" t="s">
        <v>3301</v>
      </c>
      <c r="H5294" s="739" t="s">
        <v>3330</v>
      </c>
      <c r="I5294" s="316"/>
      <c r="J5294" s="316"/>
    </row>
    <row r="5295" spans="1:10" s="333" customFormat="1" ht="24" x14ac:dyDescent="0.25">
      <c r="A5295" s="350" t="s">
        <v>3904</v>
      </c>
      <c r="B5295" s="317" t="s">
        <v>1539</v>
      </c>
      <c r="C5295" s="317" t="s">
        <v>1025</v>
      </c>
      <c r="D5295" s="348" t="s">
        <v>3903</v>
      </c>
      <c r="E5295" s="413">
        <v>33882.989975999997</v>
      </c>
      <c r="F5295" s="740" t="s">
        <v>3902</v>
      </c>
      <c r="G5295" s="739" t="s">
        <v>3301</v>
      </c>
      <c r="H5295" s="739" t="s">
        <v>3592</v>
      </c>
      <c r="I5295" s="316"/>
      <c r="J5295" s="316"/>
    </row>
    <row r="5296" spans="1:10" s="333" customFormat="1" ht="24" x14ac:dyDescent="0.25">
      <c r="A5296" s="350" t="s">
        <v>3901</v>
      </c>
      <c r="B5296" s="317" t="s">
        <v>1539</v>
      </c>
      <c r="C5296" s="317" t="s">
        <v>1025</v>
      </c>
      <c r="D5296" s="348" t="s">
        <v>3468</v>
      </c>
      <c r="E5296" s="413">
        <v>19383</v>
      </c>
      <c r="F5296" s="740" t="s">
        <v>3900</v>
      </c>
      <c r="G5296" s="739" t="s">
        <v>3301</v>
      </c>
      <c r="H5296" s="739" t="s">
        <v>3592</v>
      </c>
      <c r="I5296" s="316"/>
      <c r="J5296" s="316"/>
    </row>
    <row r="5297" spans="1:10" s="333" customFormat="1" ht="24" x14ac:dyDescent="0.25">
      <c r="A5297" s="350" t="s">
        <v>3899</v>
      </c>
      <c r="B5297" s="317" t="s">
        <v>1539</v>
      </c>
      <c r="C5297" s="317" t="s">
        <v>1025</v>
      </c>
      <c r="D5297" s="348" t="s">
        <v>3606</v>
      </c>
      <c r="E5297" s="413">
        <v>22948.799999999999</v>
      </c>
      <c r="F5297" s="740" t="s">
        <v>3898</v>
      </c>
      <c r="G5297" s="739" t="s">
        <v>3301</v>
      </c>
      <c r="H5297" s="739" t="s">
        <v>2798</v>
      </c>
      <c r="I5297" s="316"/>
      <c r="J5297" s="316"/>
    </row>
    <row r="5298" spans="1:10" s="333" customFormat="1" x14ac:dyDescent="0.25">
      <c r="A5298" s="350" t="s">
        <v>3897</v>
      </c>
      <c r="B5298" s="317" t="s">
        <v>1539</v>
      </c>
      <c r="C5298" s="317" t="s">
        <v>1025</v>
      </c>
      <c r="D5298" s="348" t="s">
        <v>3603</v>
      </c>
      <c r="E5298" s="413">
        <v>21504</v>
      </c>
      <c r="F5298" s="740" t="s">
        <v>3669</v>
      </c>
      <c r="G5298" s="739" t="s">
        <v>3301</v>
      </c>
      <c r="H5298" s="739" t="s">
        <v>2798</v>
      </c>
      <c r="I5298" s="316"/>
      <c r="J5298" s="316"/>
    </row>
    <row r="5299" spans="1:10" s="333" customFormat="1" ht="24" x14ac:dyDescent="0.25">
      <c r="A5299" s="350" t="s">
        <v>3896</v>
      </c>
      <c r="B5299" s="317" t="s">
        <v>1539</v>
      </c>
      <c r="C5299" s="317" t="s">
        <v>1025</v>
      </c>
      <c r="D5299" s="348" t="s">
        <v>3895</v>
      </c>
      <c r="E5299" s="413">
        <v>26162.5</v>
      </c>
      <c r="F5299" s="740" t="s">
        <v>3718</v>
      </c>
      <c r="G5299" s="739" t="s">
        <v>3301</v>
      </c>
      <c r="H5299" s="739" t="s">
        <v>2798</v>
      </c>
      <c r="I5299" s="316"/>
      <c r="J5299" s="316"/>
    </row>
    <row r="5300" spans="1:10" s="333" customFormat="1" ht="24" x14ac:dyDescent="0.25">
      <c r="A5300" s="350" t="s">
        <v>3894</v>
      </c>
      <c r="B5300" s="317" t="s">
        <v>891</v>
      </c>
      <c r="C5300" s="317" t="s">
        <v>1025</v>
      </c>
      <c r="D5300" s="348"/>
      <c r="E5300" s="413">
        <v>332244.65000000002</v>
      </c>
      <c r="F5300" s="740" t="s">
        <v>3664</v>
      </c>
      <c r="G5300" s="739" t="s">
        <v>3301</v>
      </c>
      <c r="H5300" s="739" t="s">
        <v>3580</v>
      </c>
      <c r="I5300" s="316"/>
      <c r="J5300" s="316"/>
    </row>
    <row r="5301" spans="1:10" s="333" customFormat="1" ht="24" x14ac:dyDescent="0.25">
      <c r="A5301" s="350" t="s">
        <v>3893</v>
      </c>
      <c r="B5301" s="317" t="s">
        <v>1539</v>
      </c>
      <c r="C5301" s="317" t="s">
        <v>1025</v>
      </c>
      <c r="D5301" s="348" t="s">
        <v>3892</v>
      </c>
      <c r="E5301" s="413">
        <v>25849</v>
      </c>
      <c r="F5301" s="740" t="s">
        <v>3781</v>
      </c>
      <c r="G5301" s="739" t="s">
        <v>3301</v>
      </c>
      <c r="H5301" s="739" t="s">
        <v>3891</v>
      </c>
      <c r="I5301" s="316"/>
      <c r="J5301" s="316"/>
    </row>
    <row r="5302" spans="1:10" s="333" customFormat="1" x14ac:dyDescent="0.25">
      <c r="A5302" s="350" t="s">
        <v>3890</v>
      </c>
      <c r="B5302" s="317" t="s">
        <v>1539</v>
      </c>
      <c r="C5302" s="317" t="s">
        <v>1025</v>
      </c>
      <c r="D5302" s="348" t="s">
        <v>3889</v>
      </c>
      <c r="E5302" s="413">
        <v>32152.9</v>
      </c>
      <c r="F5302" s="740" t="s">
        <v>3851</v>
      </c>
      <c r="G5302" s="739" t="s">
        <v>3301</v>
      </c>
      <c r="H5302" s="739" t="s">
        <v>2861</v>
      </c>
      <c r="I5302" s="316"/>
      <c r="J5302" s="316"/>
    </row>
    <row r="5303" spans="1:10" s="333" customFormat="1" ht="24" x14ac:dyDescent="0.25">
      <c r="A5303" s="350" t="s">
        <v>3888</v>
      </c>
      <c r="B5303" s="317" t="s">
        <v>1539</v>
      </c>
      <c r="C5303" s="317" t="s">
        <v>1025</v>
      </c>
      <c r="D5303" s="348" t="s">
        <v>3887</v>
      </c>
      <c r="E5303" s="413">
        <v>21898.5</v>
      </c>
      <c r="F5303" s="740" t="s">
        <v>3886</v>
      </c>
      <c r="G5303" s="739" t="s">
        <v>3301</v>
      </c>
      <c r="H5303" s="739" t="s">
        <v>2861</v>
      </c>
      <c r="I5303" s="316"/>
      <c r="J5303" s="316"/>
    </row>
    <row r="5304" spans="1:10" s="333" customFormat="1" x14ac:dyDescent="0.25">
      <c r="A5304" s="350" t="s">
        <v>3885</v>
      </c>
      <c r="B5304" s="317" t="s">
        <v>1539</v>
      </c>
      <c r="C5304" s="317" t="s">
        <v>1025</v>
      </c>
      <c r="D5304" s="348" t="s">
        <v>3884</v>
      </c>
      <c r="E5304" s="413">
        <v>36778</v>
      </c>
      <c r="F5304" s="740" t="s">
        <v>3883</v>
      </c>
      <c r="G5304" s="739" t="s">
        <v>3301</v>
      </c>
      <c r="H5304" s="739" t="s">
        <v>2861</v>
      </c>
      <c r="I5304" s="316"/>
      <c r="J5304" s="316"/>
    </row>
    <row r="5305" spans="1:10" s="333" customFormat="1" ht="24" x14ac:dyDescent="0.25">
      <c r="A5305" s="350" t="s">
        <v>3881</v>
      </c>
      <c r="B5305" s="317" t="s">
        <v>886</v>
      </c>
      <c r="C5305" s="317" t="s">
        <v>1025</v>
      </c>
      <c r="D5305" s="348"/>
      <c r="E5305" s="413">
        <v>585680</v>
      </c>
      <c r="F5305" s="740" t="s">
        <v>3882</v>
      </c>
      <c r="G5305" s="739" t="s">
        <v>3301</v>
      </c>
      <c r="H5305" s="739" t="s">
        <v>3448</v>
      </c>
      <c r="I5305" s="316"/>
      <c r="J5305" s="316"/>
    </row>
    <row r="5306" spans="1:10" s="333" customFormat="1" ht="24" x14ac:dyDescent="0.25">
      <c r="A5306" s="350" t="s">
        <v>3881</v>
      </c>
      <c r="B5306" s="317" t="s">
        <v>886</v>
      </c>
      <c r="C5306" s="317" t="s">
        <v>1025</v>
      </c>
      <c r="D5306" s="348"/>
      <c r="E5306" s="413">
        <v>739698.4</v>
      </c>
      <c r="F5306" s="740" t="s">
        <v>3880</v>
      </c>
      <c r="G5306" s="739" t="s">
        <v>3301</v>
      </c>
      <c r="H5306" s="739" t="s">
        <v>3448</v>
      </c>
      <c r="I5306" s="316"/>
      <c r="J5306" s="316"/>
    </row>
    <row r="5307" spans="1:10" s="333" customFormat="1" ht="24" x14ac:dyDescent="0.25">
      <c r="A5307" s="350" t="s">
        <v>3879</v>
      </c>
      <c r="B5307" s="317" t="s">
        <v>1539</v>
      </c>
      <c r="C5307" s="317" t="s">
        <v>1025</v>
      </c>
      <c r="D5307" s="348" t="s">
        <v>3878</v>
      </c>
      <c r="E5307" s="413">
        <v>18640</v>
      </c>
      <c r="F5307" s="740" t="s">
        <v>3682</v>
      </c>
      <c r="G5307" s="739" t="s">
        <v>3301</v>
      </c>
      <c r="H5307" s="739" t="s">
        <v>3875</v>
      </c>
      <c r="I5307" s="316"/>
      <c r="J5307" s="316"/>
    </row>
    <row r="5308" spans="1:10" s="333" customFormat="1" x14ac:dyDescent="0.25">
      <c r="A5308" s="350" t="s">
        <v>3877</v>
      </c>
      <c r="B5308" s="317" t="s">
        <v>1539</v>
      </c>
      <c r="C5308" s="317" t="s">
        <v>1025</v>
      </c>
      <c r="D5308" s="348" t="s">
        <v>3876</v>
      </c>
      <c r="E5308" s="413">
        <v>19250</v>
      </c>
      <c r="F5308" s="740" t="s">
        <v>3682</v>
      </c>
      <c r="G5308" s="739" t="s">
        <v>3301</v>
      </c>
      <c r="H5308" s="739" t="s">
        <v>3875</v>
      </c>
      <c r="I5308" s="316"/>
      <c r="J5308" s="316"/>
    </row>
    <row r="5309" spans="1:10" s="333" customFormat="1" ht="24" x14ac:dyDescent="0.25">
      <c r="A5309" s="350" t="s">
        <v>3874</v>
      </c>
      <c r="B5309" s="317" t="s">
        <v>891</v>
      </c>
      <c r="C5309" s="317" t="s">
        <v>1025</v>
      </c>
      <c r="D5309" s="348"/>
      <c r="E5309" s="413">
        <v>54752</v>
      </c>
      <c r="F5309" s="740" t="s">
        <v>3722</v>
      </c>
      <c r="G5309" s="739" t="s">
        <v>3301</v>
      </c>
      <c r="H5309" s="739" t="s">
        <v>3873</v>
      </c>
      <c r="I5309" s="316"/>
      <c r="J5309" s="316"/>
    </row>
    <row r="5310" spans="1:10" s="333" customFormat="1" x14ac:dyDescent="0.25">
      <c r="A5310" s="350" t="s">
        <v>3872</v>
      </c>
      <c r="B5310" s="317" t="s">
        <v>1539</v>
      </c>
      <c r="C5310" s="317" t="s">
        <v>1025</v>
      </c>
      <c r="D5310" s="348" t="s">
        <v>3871</v>
      </c>
      <c r="E5310" s="413">
        <v>31926.080000000002</v>
      </c>
      <c r="F5310" s="740" t="s">
        <v>3834</v>
      </c>
      <c r="G5310" s="739" t="s">
        <v>3301</v>
      </c>
      <c r="H5310" s="739" t="s">
        <v>3574</v>
      </c>
      <c r="I5310" s="316"/>
      <c r="J5310" s="316"/>
    </row>
    <row r="5311" spans="1:10" s="333" customFormat="1" x14ac:dyDescent="0.25">
      <c r="A5311" s="350" t="s">
        <v>3870</v>
      </c>
      <c r="B5311" s="317" t="s">
        <v>1539</v>
      </c>
      <c r="C5311" s="317" t="s">
        <v>1025</v>
      </c>
      <c r="D5311" s="348" t="s">
        <v>3869</v>
      </c>
      <c r="E5311" s="413">
        <v>25069.200000000001</v>
      </c>
      <c r="F5311" s="740" t="s">
        <v>3868</v>
      </c>
      <c r="G5311" s="739" t="s">
        <v>3301</v>
      </c>
      <c r="H5311" s="739" t="s">
        <v>3574</v>
      </c>
      <c r="I5311" s="316"/>
      <c r="J5311" s="316"/>
    </row>
    <row r="5312" spans="1:10" s="333" customFormat="1" ht="36" x14ac:dyDescent="0.25">
      <c r="A5312" s="350" t="s">
        <v>3867</v>
      </c>
      <c r="B5312" s="317" t="s">
        <v>891</v>
      </c>
      <c r="C5312" s="317" t="s">
        <v>1025</v>
      </c>
      <c r="D5312" s="348"/>
      <c r="E5312" s="413">
        <v>368340</v>
      </c>
      <c r="F5312" s="740" t="s">
        <v>3743</v>
      </c>
      <c r="G5312" s="739" t="s">
        <v>3301</v>
      </c>
      <c r="H5312" s="739" t="s">
        <v>2754</v>
      </c>
      <c r="I5312" s="316"/>
      <c r="J5312" s="316"/>
    </row>
    <row r="5313" spans="1:10" s="333" customFormat="1" ht="36" x14ac:dyDescent="0.25">
      <c r="A5313" s="350" t="s">
        <v>3866</v>
      </c>
      <c r="B5313" s="317" t="s">
        <v>891</v>
      </c>
      <c r="C5313" s="317" t="s">
        <v>1025</v>
      </c>
      <c r="D5313" s="348"/>
      <c r="E5313" s="413">
        <v>61228.98</v>
      </c>
      <c r="F5313" s="740" t="s">
        <v>3865</v>
      </c>
      <c r="G5313" s="739" t="s">
        <v>3301</v>
      </c>
      <c r="H5313" s="739" t="s">
        <v>2754</v>
      </c>
      <c r="I5313" s="316"/>
      <c r="J5313" s="316"/>
    </row>
    <row r="5314" spans="1:10" s="333" customFormat="1" ht="24" x14ac:dyDescent="0.25">
      <c r="A5314" s="350" t="s">
        <v>3864</v>
      </c>
      <c r="B5314" s="317" t="s">
        <v>1539</v>
      </c>
      <c r="C5314" s="317" t="s">
        <v>1025</v>
      </c>
      <c r="D5314" s="348" t="s">
        <v>3863</v>
      </c>
      <c r="E5314" s="413">
        <v>27459</v>
      </c>
      <c r="F5314" s="740" t="s">
        <v>3862</v>
      </c>
      <c r="G5314" s="739" t="s">
        <v>3301</v>
      </c>
      <c r="H5314" s="739" t="s">
        <v>2754</v>
      </c>
      <c r="I5314" s="316"/>
      <c r="J5314" s="316"/>
    </row>
    <row r="5315" spans="1:10" s="333" customFormat="1" x14ac:dyDescent="0.25">
      <c r="A5315" s="350" t="s">
        <v>3861</v>
      </c>
      <c r="B5315" s="317" t="s">
        <v>1539</v>
      </c>
      <c r="C5315" s="317" t="s">
        <v>1025</v>
      </c>
      <c r="D5315" s="348" t="s">
        <v>3860</v>
      </c>
      <c r="E5315" s="413">
        <v>24615</v>
      </c>
      <c r="F5315" s="740" t="s">
        <v>3859</v>
      </c>
      <c r="G5315" s="739" t="s">
        <v>3301</v>
      </c>
      <c r="H5315" s="739" t="s">
        <v>2754</v>
      </c>
      <c r="I5315" s="316"/>
      <c r="J5315" s="316"/>
    </row>
    <row r="5316" spans="1:10" s="333" customFormat="1" x14ac:dyDescent="0.25">
      <c r="A5316" s="350" t="s">
        <v>3858</v>
      </c>
      <c r="B5316" s="317" t="s">
        <v>1539</v>
      </c>
      <c r="C5316" s="317" t="s">
        <v>1025</v>
      </c>
      <c r="D5316" s="348" t="s">
        <v>3857</v>
      </c>
      <c r="E5316" s="413">
        <v>18485.27</v>
      </c>
      <c r="F5316" s="740" t="s">
        <v>3856</v>
      </c>
      <c r="G5316" s="739" t="s">
        <v>3287</v>
      </c>
      <c r="H5316" s="739" t="s">
        <v>3853</v>
      </c>
      <c r="I5316" s="316"/>
      <c r="J5316" s="316"/>
    </row>
    <row r="5317" spans="1:10" s="333" customFormat="1" ht="24" x14ac:dyDescent="0.25">
      <c r="A5317" s="350" t="s">
        <v>3855</v>
      </c>
      <c r="B5317" s="317" t="s">
        <v>1536</v>
      </c>
      <c r="C5317" s="317" t="s">
        <v>1025</v>
      </c>
      <c r="D5317" s="348"/>
      <c r="E5317" s="413">
        <v>66713.176000000007</v>
      </c>
      <c r="F5317" s="740" t="s">
        <v>3854</v>
      </c>
      <c r="G5317" s="739" t="s">
        <v>3301</v>
      </c>
      <c r="H5317" s="739" t="s">
        <v>3853</v>
      </c>
      <c r="I5317" s="316"/>
      <c r="J5317" s="316"/>
    </row>
    <row r="5318" spans="1:10" s="333" customFormat="1" ht="24" x14ac:dyDescent="0.25">
      <c r="A5318" s="350" t="s">
        <v>3852</v>
      </c>
      <c r="B5318" s="317" t="s">
        <v>891</v>
      </c>
      <c r="C5318" s="317" t="s">
        <v>1025</v>
      </c>
      <c r="D5318" s="348"/>
      <c r="E5318" s="413">
        <v>197652</v>
      </c>
      <c r="F5318" s="740" t="s">
        <v>3851</v>
      </c>
      <c r="G5318" s="739" t="s">
        <v>3301</v>
      </c>
      <c r="H5318" s="739" t="s">
        <v>3444</v>
      </c>
      <c r="I5318" s="316"/>
      <c r="J5318" s="316"/>
    </row>
    <row r="5319" spans="1:10" s="333" customFormat="1" x14ac:dyDescent="0.25">
      <c r="A5319" s="350" t="s">
        <v>3850</v>
      </c>
      <c r="B5319" s="317" t="s">
        <v>1539</v>
      </c>
      <c r="C5319" s="317" t="s">
        <v>1025</v>
      </c>
      <c r="D5319" s="348" t="s">
        <v>3849</v>
      </c>
      <c r="E5319" s="413">
        <v>27737.08</v>
      </c>
      <c r="F5319" s="740" t="s">
        <v>3844</v>
      </c>
      <c r="G5319" s="739" t="s">
        <v>3301</v>
      </c>
      <c r="H5319" s="739" t="s">
        <v>3444</v>
      </c>
      <c r="I5319" s="316"/>
      <c r="J5319" s="316"/>
    </row>
    <row r="5320" spans="1:10" s="333" customFormat="1" ht="24" x14ac:dyDescent="0.25">
      <c r="A5320" s="350" t="s">
        <v>3848</v>
      </c>
      <c r="B5320" s="317" t="s">
        <v>891</v>
      </c>
      <c r="C5320" s="317" t="s">
        <v>1025</v>
      </c>
      <c r="D5320" s="348"/>
      <c r="E5320" s="413">
        <v>42009</v>
      </c>
      <c r="F5320" s="740" t="s">
        <v>3847</v>
      </c>
      <c r="G5320" s="739" t="s">
        <v>3301</v>
      </c>
      <c r="H5320" s="739" t="s">
        <v>3843</v>
      </c>
      <c r="I5320" s="316"/>
      <c r="J5320" s="316"/>
    </row>
    <row r="5321" spans="1:10" s="333" customFormat="1" x14ac:dyDescent="0.25">
      <c r="A5321" s="350" t="s">
        <v>3846</v>
      </c>
      <c r="B5321" s="317" t="s">
        <v>1539</v>
      </c>
      <c r="C5321" s="317" t="s">
        <v>1025</v>
      </c>
      <c r="D5321" s="348" t="s">
        <v>3845</v>
      </c>
      <c r="E5321" s="413">
        <v>18252.240000000002</v>
      </c>
      <c r="F5321" s="740" t="s">
        <v>3844</v>
      </c>
      <c r="G5321" s="739" t="s">
        <v>3301</v>
      </c>
      <c r="H5321" s="739" t="s">
        <v>3843</v>
      </c>
      <c r="I5321" s="316"/>
      <c r="J5321" s="316"/>
    </row>
    <row r="5322" spans="1:10" s="333" customFormat="1" ht="24" x14ac:dyDescent="0.25">
      <c r="A5322" s="350" t="s">
        <v>3842</v>
      </c>
      <c r="B5322" s="317" t="s">
        <v>1539</v>
      </c>
      <c r="C5322" s="317" t="s">
        <v>1025</v>
      </c>
      <c r="D5322" s="348" t="s">
        <v>3841</v>
      </c>
      <c r="E5322" s="413">
        <v>24014</v>
      </c>
      <c r="F5322" s="740" t="s">
        <v>3792</v>
      </c>
      <c r="G5322" s="739" t="s">
        <v>3301</v>
      </c>
      <c r="H5322" s="739" t="s">
        <v>2997</v>
      </c>
      <c r="I5322" s="316"/>
      <c r="J5322" s="316"/>
    </row>
    <row r="5323" spans="1:10" s="333" customFormat="1" ht="24" x14ac:dyDescent="0.25">
      <c r="A5323" s="350" t="s">
        <v>3840</v>
      </c>
      <c r="B5323" s="317" t="s">
        <v>1539</v>
      </c>
      <c r="C5323" s="317" t="s">
        <v>1025</v>
      </c>
      <c r="D5323" s="348" t="s">
        <v>3839</v>
      </c>
      <c r="E5323" s="413">
        <v>34170</v>
      </c>
      <c r="F5323" s="740" t="s">
        <v>3781</v>
      </c>
      <c r="G5323" s="739" t="s">
        <v>3301</v>
      </c>
      <c r="H5323" s="739" t="s">
        <v>3385</v>
      </c>
      <c r="I5323" s="316"/>
      <c r="J5323" s="316"/>
    </row>
    <row r="5324" spans="1:10" s="333" customFormat="1" ht="24" x14ac:dyDescent="0.25">
      <c r="A5324" s="350" t="s">
        <v>3838</v>
      </c>
      <c r="B5324" s="317" t="s">
        <v>1539</v>
      </c>
      <c r="C5324" s="317" t="s">
        <v>1025</v>
      </c>
      <c r="D5324" s="348" t="s">
        <v>3837</v>
      </c>
      <c r="E5324" s="413">
        <v>36650</v>
      </c>
      <c r="F5324" s="740" t="s">
        <v>3836</v>
      </c>
      <c r="G5324" s="739" t="s">
        <v>3301</v>
      </c>
      <c r="H5324" s="739" t="s">
        <v>2856</v>
      </c>
      <c r="I5324" s="316"/>
      <c r="J5324" s="316"/>
    </row>
    <row r="5325" spans="1:10" s="333" customFormat="1" ht="24" x14ac:dyDescent="0.25">
      <c r="A5325" s="350" t="s">
        <v>3835</v>
      </c>
      <c r="B5325" s="317" t="s">
        <v>1539</v>
      </c>
      <c r="C5325" s="317" t="s">
        <v>1025</v>
      </c>
      <c r="D5325" s="348" t="s">
        <v>3562</v>
      </c>
      <c r="E5325" s="413">
        <v>35872</v>
      </c>
      <c r="F5325" s="740" t="s">
        <v>3834</v>
      </c>
      <c r="G5325" s="739" t="s">
        <v>3287</v>
      </c>
      <c r="H5325" s="739" t="s">
        <v>3570</v>
      </c>
      <c r="I5325" s="316"/>
      <c r="J5325" s="316"/>
    </row>
    <row r="5326" spans="1:10" s="333" customFormat="1" ht="24" x14ac:dyDescent="0.25">
      <c r="A5326" s="350" t="s">
        <v>3833</v>
      </c>
      <c r="B5326" s="317" t="s">
        <v>891</v>
      </c>
      <c r="C5326" s="317" t="s">
        <v>1025</v>
      </c>
      <c r="D5326" s="348"/>
      <c r="E5326" s="413">
        <v>92224</v>
      </c>
      <c r="F5326" s="740" t="s">
        <v>3678</v>
      </c>
      <c r="G5326" s="739" t="s">
        <v>3301</v>
      </c>
      <c r="H5326" s="739" t="s">
        <v>3570</v>
      </c>
      <c r="I5326" s="316"/>
      <c r="J5326" s="316"/>
    </row>
    <row r="5327" spans="1:10" s="333" customFormat="1" x14ac:dyDescent="0.25">
      <c r="A5327" s="350" t="s">
        <v>3832</v>
      </c>
      <c r="B5327" s="317" t="s">
        <v>1539</v>
      </c>
      <c r="C5327" s="317" t="s">
        <v>1025</v>
      </c>
      <c r="D5327" s="348" t="s">
        <v>3379</v>
      </c>
      <c r="E5327" s="413">
        <v>29173.34</v>
      </c>
      <c r="F5327" s="740" t="s">
        <v>3831</v>
      </c>
      <c r="G5327" s="739" t="s">
        <v>3301</v>
      </c>
      <c r="H5327" s="739" t="s">
        <v>3826</v>
      </c>
      <c r="I5327" s="316"/>
      <c r="J5327" s="316"/>
    </row>
    <row r="5328" spans="1:10" s="333" customFormat="1" ht="24" x14ac:dyDescent="0.25">
      <c r="A5328" s="350" t="s">
        <v>3830</v>
      </c>
      <c r="B5328" s="317" t="s">
        <v>1539</v>
      </c>
      <c r="C5328" s="317" t="s">
        <v>1025</v>
      </c>
      <c r="D5328" s="348" t="s">
        <v>3829</v>
      </c>
      <c r="E5328" s="413">
        <v>18632.2</v>
      </c>
      <c r="F5328" s="740" t="s">
        <v>3734</v>
      </c>
      <c r="G5328" s="739" t="s">
        <v>3301</v>
      </c>
      <c r="H5328" s="739" t="s">
        <v>3826</v>
      </c>
      <c r="I5328" s="316"/>
      <c r="J5328" s="316"/>
    </row>
    <row r="5329" spans="1:10" s="333" customFormat="1" ht="24" x14ac:dyDescent="0.25">
      <c r="A5329" s="350" t="s">
        <v>3828</v>
      </c>
      <c r="B5329" s="317" t="s">
        <v>891</v>
      </c>
      <c r="C5329" s="317" t="s">
        <v>1025</v>
      </c>
      <c r="D5329" s="348"/>
      <c r="E5329" s="413">
        <v>64380.049999000003</v>
      </c>
      <c r="F5329" s="740" t="s">
        <v>3827</v>
      </c>
      <c r="G5329" s="739" t="s">
        <v>3301</v>
      </c>
      <c r="H5329" s="739" t="s">
        <v>3826</v>
      </c>
      <c r="I5329" s="316"/>
      <c r="J5329" s="316"/>
    </row>
    <row r="5330" spans="1:10" s="333" customFormat="1" ht="24" x14ac:dyDescent="0.25">
      <c r="A5330" s="350" t="s">
        <v>3825</v>
      </c>
      <c r="B5330" s="317" t="s">
        <v>1539</v>
      </c>
      <c r="C5330" s="317" t="s">
        <v>1025</v>
      </c>
      <c r="D5330" s="348" t="s">
        <v>3824</v>
      </c>
      <c r="E5330" s="413">
        <v>18003.295999999998</v>
      </c>
      <c r="F5330" s="740" t="s">
        <v>3722</v>
      </c>
      <c r="G5330" s="739" t="s">
        <v>3301</v>
      </c>
      <c r="H5330" s="739" t="s">
        <v>3823</v>
      </c>
      <c r="I5330" s="316"/>
      <c r="J5330" s="316"/>
    </row>
    <row r="5331" spans="1:10" s="333" customFormat="1" ht="24" x14ac:dyDescent="0.25">
      <c r="A5331" s="350" t="s">
        <v>3822</v>
      </c>
      <c r="B5331" s="317" t="s">
        <v>891</v>
      </c>
      <c r="C5331" s="317" t="s">
        <v>1025</v>
      </c>
      <c r="D5331" s="348"/>
      <c r="E5331" s="413">
        <v>62304</v>
      </c>
      <c r="F5331" s="740" t="s">
        <v>3722</v>
      </c>
      <c r="G5331" s="739" t="s">
        <v>3301</v>
      </c>
      <c r="H5331" s="739" t="s">
        <v>2688</v>
      </c>
      <c r="I5331" s="316"/>
      <c r="J5331" s="316"/>
    </row>
    <row r="5332" spans="1:10" s="333" customFormat="1" ht="24" x14ac:dyDescent="0.25">
      <c r="A5332" s="350" t="s">
        <v>3821</v>
      </c>
      <c r="B5332" s="317" t="s">
        <v>891</v>
      </c>
      <c r="C5332" s="317" t="s">
        <v>1025</v>
      </c>
      <c r="D5332" s="348"/>
      <c r="E5332" s="413">
        <v>61388</v>
      </c>
      <c r="F5332" s="740" t="s">
        <v>3820</v>
      </c>
      <c r="G5332" s="739" t="s">
        <v>3301</v>
      </c>
      <c r="H5332" s="739" t="s">
        <v>3819</v>
      </c>
      <c r="I5332" s="316"/>
      <c r="J5332" s="316"/>
    </row>
    <row r="5333" spans="1:10" s="333" customFormat="1" x14ac:dyDescent="0.25">
      <c r="A5333" s="350" t="s">
        <v>3818</v>
      </c>
      <c r="B5333" s="317" t="s">
        <v>1539</v>
      </c>
      <c r="C5333" s="317" t="s">
        <v>1025</v>
      </c>
      <c r="D5333" s="348" t="s">
        <v>3817</v>
      </c>
      <c r="E5333" s="413">
        <v>19840</v>
      </c>
      <c r="F5333" s="740" t="s">
        <v>3678</v>
      </c>
      <c r="G5333" s="739" t="s">
        <v>3301</v>
      </c>
      <c r="H5333" s="739" t="s">
        <v>3811</v>
      </c>
      <c r="I5333" s="316"/>
      <c r="J5333" s="316"/>
    </row>
    <row r="5334" spans="1:10" s="333" customFormat="1" ht="24" x14ac:dyDescent="0.25">
      <c r="A5334" s="350" t="s">
        <v>3816</v>
      </c>
      <c r="B5334" s="317" t="s">
        <v>1539</v>
      </c>
      <c r="C5334" s="317" t="s">
        <v>1025</v>
      </c>
      <c r="D5334" s="348" t="s">
        <v>3815</v>
      </c>
      <c r="E5334" s="413">
        <v>36787.800000000003</v>
      </c>
      <c r="F5334" s="740" t="s">
        <v>3814</v>
      </c>
      <c r="G5334" s="739" t="s">
        <v>3301</v>
      </c>
      <c r="H5334" s="739" t="s">
        <v>3811</v>
      </c>
      <c r="I5334" s="316"/>
      <c r="J5334" s="316"/>
    </row>
    <row r="5335" spans="1:10" s="333" customFormat="1" x14ac:dyDescent="0.25">
      <c r="A5335" s="350" t="s">
        <v>3813</v>
      </c>
      <c r="B5335" s="317" t="s">
        <v>1539</v>
      </c>
      <c r="C5335" s="317" t="s">
        <v>1025</v>
      </c>
      <c r="D5335" s="348" t="s">
        <v>3812</v>
      </c>
      <c r="E5335" s="413">
        <v>19053</v>
      </c>
      <c r="F5335" s="740" t="s">
        <v>3678</v>
      </c>
      <c r="G5335" s="739" t="s">
        <v>3301</v>
      </c>
      <c r="H5335" s="739" t="s">
        <v>3811</v>
      </c>
      <c r="I5335" s="316"/>
      <c r="J5335" s="316"/>
    </row>
    <row r="5336" spans="1:10" s="333" customFormat="1" ht="24" x14ac:dyDescent="0.25">
      <c r="A5336" s="350" t="s">
        <v>3810</v>
      </c>
      <c r="B5336" s="317" t="s">
        <v>891</v>
      </c>
      <c r="C5336" s="317" t="s">
        <v>1025</v>
      </c>
      <c r="D5336" s="348"/>
      <c r="E5336" s="413">
        <v>80509.489264999997</v>
      </c>
      <c r="F5336" s="740" t="s">
        <v>3809</v>
      </c>
      <c r="G5336" s="739" t="s">
        <v>3301</v>
      </c>
      <c r="H5336" s="739" t="s">
        <v>3808</v>
      </c>
      <c r="I5336" s="316"/>
      <c r="J5336" s="316"/>
    </row>
    <row r="5337" spans="1:10" s="333" customFormat="1" ht="24" x14ac:dyDescent="0.25">
      <c r="A5337" s="350" t="s">
        <v>3807</v>
      </c>
      <c r="B5337" s="317" t="s">
        <v>1539</v>
      </c>
      <c r="C5337" s="317" t="s">
        <v>1025</v>
      </c>
      <c r="D5337" s="348" t="s">
        <v>3806</v>
      </c>
      <c r="E5337" s="413">
        <v>19352</v>
      </c>
      <c r="F5337" s="740" t="s">
        <v>3722</v>
      </c>
      <c r="G5337" s="739" t="s">
        <v>3301</v>
      </c>
      <c r="H5337" s="739" t="s">
        <v>3564</v>
      </c>
      <c r="I5337" s="316"/>
      <c r="J5337" s="316"/>
    </row>
    <row r="5338" spans="1:10" s="333" customFormat="1" x14ac:dyDescent="0.25">
      <c r="A5338" s="350" t="s">
        <v>3805</v>
      </c>
      <c r="B5338" s="317" t="s">
        <v>1539</v>
      </c>
      <c r="C5338" s="317" t="s">
        <v>1025</v>
      </c>
      <c r="D5338" s="348" t="s">
        <v>3804</v>
      </c>
      <c r="E5338" s="413">
        <v>21665</v>
      </c>
      <c r="F5338" s="740" t="s">
        <v>3678</v>
      </c>
      <c r="G5338" s="739" t="s">
        <v>3301</v>
      </c>
      <c r="H5338" s="739" t="s">
        <v>3802</v>
      </c>
      <c r="I5338" s="316"/>
      <c r="J5338" s="316"/>
    </row>
    <row r="5339" spans="1:10" s="333" customFormat="1" x14ac:dyDescent="0.25">
      <c r="A5339" s="350" t="s">
        <v>3803</v>
      </c>
      <c r="B5339" s="317" t="s">
        <v>1539</v>
      </c>
      <c r="C5339" s="317" t="s">
        <v>1025</v>
      </c>
      <c r="D5339" s="348" t="s">
        <v>3526</v>
      </c>
      <c r="E5339" s="413">
        <v>18370</v>
      </c>
      <c r="F5339" s="740" t="s">
        <v>3678</v>
      </c>
      <c r="G5339" s="739" t="s">
        <v>3301</v>
      </c>
      <c r="H5339" s="739" t="s">
        <v>3802</v>
      </c>
      <c r="I5339" s="316"/>
      <c r="J5339" s="316"/>
    </row>
    <row r="5340" spans="1:10" s="333" customFormat="1" ht="24" x14ac:dyDescent="0.25">
      <c r="A5340" s="350" t="s">
        <v>3801</v>
      </c>
      <c r="B5340" s="317" t="s">
        <v>1539</v>
      </c>
      <c r="C5340" s="317" t="s">
        <v>1025</v>
      </c>
      <c r="D5340" s="348" t="s">
        <v>3800</v>
      </c>
      <c r="E5340" s="413">
        <v>32741.279999999999</v>
      </c>
      <c r="F5340" s="740" t="s">
        <v>3799</v>
      </c>
      <c r="G5340" s="739" t="s">
        <v>3301</v>
      </c>
      <c r="H5340" s="739" t="s">
        <v>3558</v>
      </c>
      <c r="I5340" s="316"/>
      <c r="J5340" s="316"/>
    </row>
    <row r="5341" spans="1:10" s="333" customFormat="1" x14ac:dyDescent="0.25">
      <c r="A5341" s="350" t="s">
        <v>3798</v>
      </c>
      <c r="B5341" s="317" t="s">
        <v>1539</v>
      </c>
      <c r="C5341" s="317" t="s">
        <v>1025</v>
      </c>
      <c r="D5341" s="348" t="s">
        <v>3797</v>
      </c>
      <c r="E5341" s="413">
        <v>35400</v>
      </c>
      <c r="F5341" s="740" t="s">
        <v>3678</v>
      </c>
      <c r="G5341" s="739" t="s">
        <v>3301</v>
      </c>
      <c r="H5341" s="739" t="s">
        <v>3558</v>
      </c>
      <c r="I5341" s="316"/>
      <c r="J5341" s="316"/>
    </row>
    <row r="5342" spans="1:10" s="333" customFormat="1" ht="24" x14ac:dyDescent="0.25">
      <c r="A5342" s="350" t="s">
        <v>3796</v>
      </c>
      <c r="B5342" s="317" t="s">
        <v>1539</v>
      </c>
      <c r="C5342" s="317" t="s">
        <v>1025</v>
      </c>
      <c r="D5342" s="348" t="s">
        <v>3795</v>
      </c>
      <c r="E5342" s="413">
        <v>25577</v>
      </c>
      <c r="F5342" s="740" t="s">
        <v>3678</v>
      </c>
      <c r="G5342" s="739" t="s">
        <v>3301</v>
      </c>
      <c r="H5342" s="739" t="s">
        <v>3558</v>
      </c>
      <c r="I5342" s="316"/>
      <c r="J5342" s="316"/>
    </row>
    <row r="5343" spans="1:10" s="333" customFormat="1" x14ac:dyDescent="0.25">
      <c r="A5343" s="350" t="s">
        <v>3794</v>
      </c>
      <c r="B5343" s="317" t="s">
        <v>1539</v>
      </c>
      <c r="C5343" s="317" t="s">
        <v>1025</v>
      </c>
      <c r="D5343" s="348" t="s">
        <v>3793</v>
      </c>
      <c r="E5343" s="413">
        <v>21135</v>
      </c>
      <c r="F5343" s="740" t="s">
        <v>3792</v>
      </c>
      <c r="G5343" s="739" t="s">
        <v>3301</v>
      </c>
      <c r="H5343" s="739" t="s">
        <v>2638</v>
      </c>
      <c r="I5343" s="316"/>
      <c r="J5343" s="316"/>
    </row>
    <row r="5344" spans="1:10" s="333" customFormat="1" ht="24" x14ac:dyDescent="0.25">
      <c r="A5344" s="350" t="s">
        <v>3791</v>
      </c>
      <c r="B5344" s="317" t="s">
        <v>1539</v>
      </c>
      <c r="C5344" s="317" t="s">
        <v>1025</v>
      </c>
      <c r="D5344" s="348" t="s">
        <v>3790</v>
      </c>
      <c r="E5344" s="413">
        <v>18200.32</v>
      </c>
      <c r="F5344" s="740" t="s">
        <v>3789</v>
      </c>
      <c r="G5344" s="739" t="s">
        <v>3301</v>
      </c>
      <c r="H5344" s="739" t="s">
        <v>3543</v>
      </c>
      <c r="I5344" s="316"/>
      <c r="J5344" s="316"/>
    </row>
    <row r="5345" spans="1:10" s="333" customFormat="1" ht="24" x14ac:dyDescent="0.25">
      <c r="A5345" s="350" t="s">
        <v>3788</v>
      </c>
      <c r="B5345" s="317" t="s">
        <v>891</v>
      </c>
      <c r="C5345" s="317" t="s">
        <v>1025</v>
      </c>
      <c r="D5345" s="348"/>
      <c r="E5345" s="413">
        <v>113792.9</v>
      </c>
      <c r="F5345" s="740" t="s">
        <v>3787</v>
      </c>
      <c r="G5345" s="739" t="s">
        <v>3287</v>
      </c>
      <c r="H5345" s="739" t="s">
        <v>3539</v>
      </c>
      <c r="I5345" s="316"/>
      <c r="J5345" s="316"/>
    </row>
    <row r="5346" spans="1:10" s="333" customFormat="1" x14ac:dyDescent="0.25">
      <c r="A5346" s="350" t="s">
        <v>3786</v>
      </c>
      <c r="B5346" s="317" t="s">
        <v>1539</v>
      </c>
      <c r="C5346" s="317" t="s">
        <v>1025</v>
      </c>
      <c r="D5346" s="348" t="s">
        <v>3785</v>
      </c>
      <c r="E5346" s="413">
        <v>21591</v>
      </c>
      <c r="F5346" s="740" t="s">
        <v>3784</v>
      </c>
      <c r="G5346" s="739" t="s">
        <v>3301</v>
      </c>
      <c r="H5346" s="739" t="s">
        <v>3783</v>
      </c>
      <c r="I5346" s="316"/>
      <c r="J5346" s="316"/>
    </row>
    <row r="5347" spans="1:10" s="333" customFormat="1" ht="24" x14ac:dyDescent="0.25">
      <c r="A5347" s="350" t="s">
        <v>3782</v>
      </c>
      <c r="B5347" s="317" t="s">
        <v>891</v>
      </c>
      <c r="C5347" s="317" t="s">
        <v>1025</v>
      </c>
      <c r="D5347" s="348"/>
      <c r="E5347" s="413">
        <v>48650</v>
      </c>
      <c r="F5347" s="740" t="s">
        <v>3781</v>
      </c>
      <c r="G5347" s="739" t="s">
        <v>3301</v>
      </c>
      <c r="H5347" s="739" t="s">
        <v>2712</v>
      </c>
      <c r="I5347" s="316"/>
      <c r="J5347" s="316"/>
    </row>
    <row r="5348" spans="1:10" s="333" customFormat="1" x14ac:dyDescent="0.25">
      <c r="A5348" s="350" t="s">
        <v>3780</v>
      </c>
      <c r="B5348" s="317" t="s">
        <v>1539</v>
      </c>
      <c r="C5348" s="317" t="s">
        <v>1025</v>
      </c>
      <c r="D5348" s="348" t="s">
        <v>3779</v>
      </c>
      <c r="E5348" s="413">
        <v>35850</v>
      </c>
      <c r="F5348" s="740" t="s">
        <v>3678</v>
      </c>
      <c r="G5348" s="739" t="s">
        <v>3301</v>
      </c>
      <c r="H5348" s="739" t="s">
        <v>3778</v>
      </c>
      <c r="I5348" s="316"/>
      <c r="J5348" s="316"/>
    </row>
    <row r="5349" spans="1:10" s="333" customFormat="1" x14ac:dyDescent="0.25">
      <c r="A5349" s="350" t="s">
        <v>3777</v>
      </c>
      <c r="B5349" s="317" t="s">
        <v>1539</v>
      </c>
      <c r="C5349" s="317" t="s">
        <v>1025</v>
      </c>
      <c r="D5349" s="348" t="s">
        <v>3776</v>
      </c>
      <c r="E5349" s="413">
        <v>35880</v>
      </c>
      <c r="F5349" s="740" t="s">
        <v>3678</v>
      </c>
      <c r="G5349" s="739" t="s">
        <v>3301</v>
      </c>
      <c r="H5349" s="739" t="s">
        <v>3773</v>
      </c>
      <c r="I5349" s="316"/>
      <c r="J5349" s="316"/>
    </row>
    <row r="5350" spans="1:10" s="333" customFormat="1" x14ac:dyDescent="0.25">
      <c r="A5350" s="350" t="s">
        <v>3775</v>
      </c>
      <c r="B5350" s="317" t="s">
        <v>1539</v>
      </c>
      <c r="C5350" s="317" t="s">
        <v>1025</v>
      </c>
      <c r="D5350" s="348" t="s">
        <v>3774</v>
      </c>
      <c r="E5350" s="413">
        <v>31150</v>
      </c>
      <c r="F5350" s="740" t="s">
        <v>3678</v>
      </c>
      <c r="G5350" s="739" t="s">
        <v>3301</v>
      </c>
      <c r="H5350" s="739" t="s">
        <v>3773</v>
      </c>
      <c r="I5350" s="316"/>
      <c r="J5350" s="316"/>
    </row>
    <row r="5351" spans="1:10" s="333" customFormat="1" x14ac:dyDescent="0.25">
      <c r="A5351" s="350" t="s">
        <v>3772</v>
      </c>
      <c r="B5351" s="317" t="s">
        <v>1678</v>
      </c>
      <c r="C5351" s="317" t="s">
        <v>1025</v>
      </c>
      <c r="D5351" s="348"/>
      <c r="E5351" s="413">
        <v>753293.32059999998</v>
      </c>
      <c r="F5351" s="740" t="s">
        <v>3583</v>
      </c>
      <c r="G5351" s="739" t="s">
        <v>3301</v>
      </c>
      <c r="H5351" s="739" t="s">
        <v>2891</v>
      </c>
      <c r="I5351" s="316"/>
      <c r="J5351" s="316"/>
    </row>
    <row r="5352" spans="1:10" s="333" customFormat="1" ht="24" x14ac:dyDescent="0.25">
      <c r="A5352" s="350" t="s">
        <v>3771</v>
      </c>
      <c r="B5352" s="317" t="s">
        <v>891</v>
      </c>
      <c r="C5352" s="317" t="s">
        <v>1025</v>
      </c>
      <c r="D5352" s="348"/>
      <c r="E5352" s="413">
        <v>48094.2</v>
      </c>
      <c r="F5352" s="740" t="s">
        <v>3672</v>
      </c>
      <c r="G5352" s="739" t="s">
        <v>3301</v>
      </c>
      <c r="H5352" s="739" t="s">
        <v>3770</v>
      </c>
      <c r="I5352" s="316"/>
      <c r="J5352" s="316"/>
    </row>
    <row r="5353" spans="1:10" s="333" customFormat="1" ht="24" x14ac:dyDescent="0.25">
      <c r="A5353" s="350" t="s">
        <v>3769</v>
      </c>
      <c r="B5353" s="317" t="s">
        <v>891</v>
      </c>
      <c r="C5353" s="317" t="s">
        <v>1025</v>
      </c>
      <c r="D5353" s="348"/>
      <c r="E5353" s="413">
        <v>40286.199999999997</v>
      </c>
      <c r="F5353" s="740" t="s">
        <v>3768</v>
      </c>
      <c r="G5353" s="739" t="s">
        <v>3301</v>
      </c>
      <c r="H5353" s="739" t="s">
        <v>2652</v>
      </c>
      <c r="I5353" s="316"/>
      <c r="J5353" s="316"/>
    </row>
    <row r="5354" spans="1:10" s="333" customFormat="1" x14ac:dyDescent="0.25">
      <c r="A5354" s="350" t="s">
        <v>3767</v>
      </c>
      <c r="B5354" s="317" t="s">
        <v>1539</v>
      </c>
      <c r="C5354" s="317" t="s">
        <v>1025</v>
      </c>
      <c r="D5354" s="348" t="s">
        <v>3766</v>
      </c>
      <c r="E5354" s="413">
        <v>19156</v>
      </c>
      <c r="F5354" s="740" t="s">
        <v>3765</v>
      </c>
      <c r="G5354" s="739" t="s">
        <v>3301</v>
      </c>
      <c r="H5354" s="739" t="s">
        <v>3528</v>
      </c>
      <c r="I5354" s="316"/>
      <c r="J5354" s="316"/>
    </row>
    <row r="5355" spans="1:10" s="333" customFormat="1" ht="24" x14ac:dyDescent="0.25">
      <c r="A5355" s="350" t="s">
        <v>3764</v>
      </c>
      <c r="B5355" s="317" t="s">
        <v>1539</v>
      </c>
      <c r="C5355" s="317" t="s">
        <v>1025</v>
      </c>
      <c r="D5355" s="348" t="s">
        <v>3763</v>
      </c>
      <c r="E5355" s="413">
        <v>19200</v>
      </c>
      <c r="F5355" s="740" t="s">
        <v>3762</v>
      </c>
      <c r="G5355" s="739" t="s">
        <v>3301</v>
      </c>
      <c r="H5355" s="739" t="s">
        <v>3528</v>
      </c>
      <c r="I5355" s="316"/>
      <c r="J5355" s="316"/>
    </row>
    <row r="5356" spans="1:10" s="333" customFormat="1" ht="24" x14ac:dyDescent="0.25">
      <c r="A5356" s="350" t="s">
        <v>3761</v>
      </c>
      <c r="B5356" s="317" t="s">
        <v>1539</v>
      </c>
      <c r="C5356" s="317" t="s">
        <v>1025</v>
      </c>
      <c r="D5356" s="348" t="s">
        <v>3760</v>
      </c>
      <c r="E5356" s="413">
        <v>31923</v>
      </c>
      <c r="F5356" s="740" t="s">
        <v>3759</v>
      </c>
      <c r="G5356" s="739" t="s">
        <v>3301</v>
      </c>
      <c r="H5356" s="739" t="s">
        <v>3141</v>
      </c>
      <c r="I5356" s="316"/>
      <c r="J5356" s="316"/>
    </row>
    <row r="5357" spans="1:10" s="333" customFormat="1" ht="24" x14ac:dyDescent="0.25">
      <c r="A5357" s="350" t="s">
        <v>3758</v>
      </c>
      <c r="B5357" s="317" t="s">
        <v>1539</v>
      </c>
      <c r="C5357" s="317" t="s">
        <v>1025</v>
      </c>
      <c r="D5357" s="348" t="s">
        <v>3757</v>
      </c>
      <c r="E5357" s="413">
        <v>22000</v>
      </c>
      <c r="F5357" s="740" t="s">
        <v>3662</v>
      </c>
      <c r="G5357" s="739" t="s">
        <v>3301</v>
      </c>
      <c r="H5357" s="739" t="s">
        <v>3524</v>
      </c>
      <c r="I5357" s="316"/>
      <c r="J5357" s="316"/>
    </row>
    <row r="5358" spans="1:10" s="333" customFormat="1" x14ac:dyDescent="0.25">
      <c r="A5358" s="350" t="s">
        <v>3756</v>
      </c>
      <c r="B5358" s="317" t="s">
        <v>1539</v>
      </c>
      <c r="C5358" s="317" t="s">
        <v>1025</v>
      </c>
      <c r="D5358" s="348" t="s">
        <v>3357</v>
      </c>
      <c r="E5358" s="413">
        <v>27174.22</v>
      </c>
      <c r="F5358" s="740" t="s">
        <v>3722</v>
      </c>
      <c r="G5358" s="739" t="s">
        <v>3287</v>
      </c>
      <c r="H5358" s="739" t="s">
        <v>3524</v>
      </c>
      <c r="I5358" s="316"/>
      <c r="J5358" s="316"/>
    </row>
    <row r="5359" spans="1:10" s="333" customFormat="1" ht="24" x14ac:dyDescent="0.25">
      <c r="A5359" s="350" t="s">
        <v>3755</v>
      </c>
      <c r="B5359" s="317" t="s">
        <v>1539</v>
      </c>
      <c r="C5359" s="317" t="s">
        <v>1025</v>
      </c>
      <c r="D5359" s="348" t="s">
        <v>3754</v>
      </c>
      <c r="E5359" s="413">
        <v>26880</v>
      </c>
      <c r="F5359" s="740" t="s">
        <v>3714</v>
      </c>
      <c r="G5359" s="739" t="s">
        <v>3301</v>
      </c>
      <c r="H5359" s="739" t="s">
        <v>3365</v>
      </c>
      <c r="I5359" s="316"/>
      <c r="J5359" s="316"/>
    </row>
    <row r="5360" spans="1:10" s="333" customFormat="1" ht="24" x14ac:dyDescent="0.25">
      <c r="A5360" s="350" t="s">
        <v>3753</v>
      </c>
      <c r="B5360" s="317" t="s">
        <v>1539</v>
      </c>
      <c r="C5360" s="317" t="s">
        <v>1025</v>
      </c>
      <c r="D5360" s="348" t="s">
        <v>3752</v>
      </c>
      <c r="E5360" s="413">
        <v>22097.1</v>
      </c>
      <c r="F5360" s="740" t="s">
        <v>3751</v>
      </c>
      <c r="G5360" s="739" t="s">
        <v>3301</v>
      </c>
      <c r="H5360" s="739" t="s">
        <v>3381</v>
      </c>
      <c r="I5360" s="316"/>
      <c r="J5360" s="316"/>
    </row>
    <row r="5361" spans="1:10" s="333" customFormat="1" ht="24" x14ac:dyDescent="0.25">
      <c r="A5361" s="350" t="s">
        <v>3750</v>
      </c>
      <c r="B5361" s="317" t="s">
        <v>891</v>
      </c>
      <c r="C5361" s="317" t="s">
        <v>1025</v>
      </c>
      <c r="D5361" s="348"/>
      <c r="E5361" s="413">
        <v>189050</v>
      </c>
      <c r="F5361" s="740" t="s">
        <v>3749</v>
      </c>
      <c r="G5361" s="739" t="s">
        <v>3301</v>
      </c>
      <c r="H5361" s="739" t="s">
        <v>3308</v>
      </c>
      <c r="I5361" s="316"/>
      <c r="J5361" s="316"/>
    </row>
    <row r="5362" spans="1:10" s="333" customFormat="1" ht="24" x14ac:dyDescent="0.25">
      <c r="A5362" s="350" t="s">
        <v>3748</v>
      </c>
      <c r="B5362" s="317" t="s">
        <v>891</v>
      </c>
      <c r="C5362" s="317" t="s">
        <v>1025</v>
      </c>
      <c r="D5362" s="348"/>
      <c r="E5362" s="413">
        <v>43911</v>
      </c>
      <c r="F5362" s="740" t="s">
        <v>3747</v>
      </c>
      <c r="G5362" s="739" t="s">
        <v>3301</v>
      </c>
      <c r="H5362" s="739" t="s">
        <v>3397</v>
      </c>
      <c r="I5362" s="316"/>
      <c r="J5362" s="316"/>
    </row>
    <row r="5363" spans="1:10" s="333" customFormat="1" ht="24" x14ac:dyDescent="0.25">
      <c r="A5363" s="350" t="s">
        <v>3746</v>
      </c>
      <c r="B5363" s="317" t="s">
        <v>891</v>
      </c>
      <c r="C5363" s="317" t="s">
        <v>1025</v>
      </c>
      <c r="D5363" s="348"/>
      <c r="E5363" s="413">
        <v>150080</v>
      </c>
      <c r="F5363" s="740" t="s">
        <v>3745</v>
      </c>
      <c r="G5363" s="739" t="s">
        <v>3287</v>
      </c>
      <c r="H5363" s="739" t="s">
        <v>3343</v>
      </c>
      <c r="I5363" s="316"/>
      <c r="J5363" s="316"/>
    </row>
    <row r="5364" spans="1:10" s="333" customFormat="1" ht="36" x14ac:dyDescent="0.25">
      <c r="A5364" s="350" t="s">
        <v>3744</v>
      </c>
      <c r="B5364" s="317" t="s">
        <v>891</v>
      </c>
      <c r="C5364" s="317" t="s">
        <v>1025</v>
      </c>
      <c r="D5364" s="348"/>
      <c r="E5364" s="413">
        <v>79660</v>
      </c>
      <c r="F5364" s="740" t="s">
        <v>3743</v>
      </c>
      <c r="G5364" s="739" t="s">
        <v>3287</v>
      </c>
      <c r="H5364" s="739" t="s">
        <v>3742</v>
      </c>
      <c r="I5364" s="316"/>
      <c r="J5364" s="316"/>
    </row>
    <row r="5365" spans="1:10" s="333" customFormat="1" ht="24" x14ac:dyDescent="0.25">
      <c r="A5365" s="350" t="s">
        <v>3741</v>
      </c>
      <c r="B5365" s="317" t="s">
        <v>891</v>
      </c>
      <c r="C5365" s="317" t="s">
        <v>1025</v>
      </c>
      <c r="D5365" s="348"/>
      <c r="E5365" s="413">
        <v>144480</v>
      </c>
      <c r="F5365" s="740" t="s">
        <v>3662</v>
      </c>
      <c r="G5365" s="739" t="s">
        <v>3287</v>
      </c>
      <c r="H5365" s="739" t="s">
        <v>3736</v>
      </c>
      <c r="I5365" s="316"/>
      <c r="J5365" s="316"/>
    </row>
    <row r="5366" spans="1:10" s="333" customFormat="1" ht="24" x14ac:dyDescent="0.25">
      <c r="A5366" s="350" t="s">
        <v>3740</v>
      </c>
      <c r="B5366" s="317" t="s">
        <v>891</v>
      </c>
      <c r="C5366" s="317" t="s">
        <v>1025</v>
      </c>
      <c r="D5366" s="348"/>
      <c r="E5366" s="413">
        <v>68320</v>
      </c>
      <c r="F5366" s="740" t="s">
        <v>3739</v>
      </c>
      <c r="G5366" s="739" t="s">
        <v>3287</v>
      </c>
      <c r="H5366" s="739" t="s">
        <v>3736</v>
      </c>
      <c r="I5366" s="316"/>
      <c r="J5366" s="316"/>
    </row>
    <row r="5367" spans="1:10" s="333" customFormat="1" ht="24" x14ac:dyDescent="0.25">
      <c r="A5367" s="350" t="s">
        <v>3738</v>
      </c>
      <c r="B5367" s="317" t="s">
        <v>891</v>
      </c>
      <c r="C5367" s="317" t="s">
        <v>1025</v>
      </c>
      <c r="D5367" s="348"/>
      <c r="E5367" s="413">
        <v>265440</v>
      </c>
      <c r="F5367" s="740" t="s">
        <v>3737</v>
      </c>
      <c r="G5367" s="739" t="s">
        <v>3287</v>
      </c>
      <c r="H5367" s="739" t="s">
        <v>3736</v>
      </c>
      <c r="I5367" s="316"/>
      <c r="J5367" s="316"/>
    </row>
    <row r="5368" spans="1:10" s="333" customFormat="1" ht="36" x14ac:dyDescent="0.25">
      <c r="A5368" s="350" t="s">
        <v>3735</v>
      </c>
      <c r="B5368" s="317" t="s">
        <v>891</v>
      </c>
      <c r="C5368" s="317" t="s">
        <v>1025</v>
      </c>
      <c r="D5368" s="348"/>
      <c r="E5368" s="413">
        <v>156758.20800000001</v>
      </c>
      <c r="F5368" s="740" t="s">
        <v>3734</v>
      </c>
      <c r="G5368" s="739" t="s">
        <v>3301</v>
      </c>
      <c r="H5368" s="739" t="s">
        <v>3733</v>
      </c>
      <c r="I5368" s="316"/>
      <c r="J5368" s="316"/>
    </row>
    <row r="5369" spans="1:10" s="333" customFormat="1" ht="24" x14ac:dyDescent="0.25">
      <c r="A5369" s="350" t="s">
        <v>3732</v>
      </c>
      <c r="B5369" s="317" t="s">
        <v>1539</v>
      </c>
      <c r="C5369" s="317" t="s">
        <v>1025</v>
      </c>
      <c r="D5369" s="348" t="s">
        <v>3731</v>
      </c>
      <c r="E5369" s="413">
        <v>22840</v>
      </c>
      <c r="F5369" s="740" t="s">
        <v>3730</v>
      </c>
      <c r="G5369" s="739" t="s">
        <v>3287</v>
      </c>
      <c r="H5369" s="739" t="s">
        <v>3423</v>
      </c>
      <c r="I5369" s="316"/>
      <c r="J5369" s="316"/>
    </row>
    <row r="5370" spans="1:10" s="333" customFormat="1" ht="24" x14ac:dyDescent="0.25">
      <c r="A5370" s="350" t="s">
        <v>3729</v>
      </c>
      <c r="B5370" s="317" t="s">
        <v>1539</v>
      </c>
      <c r="C5370" s="317" t="s">
        <v>1025</v>
      </c>
      <c r="D5370" s="348" t="s">
        <v>3728</v>
      </c>
      <c r="E5370" s="413">
        <v>21828</v>
      </c>
      <c r="F5370" s="740" t="s">
        <v>3727</v>
      </c>
      <c r="G5370" s="739" t="s">
        <v>3301</v>
      </c>
      <c r="H5370" s="739" t="s">
        <v>3423</v>
      </c>
      <c r="I5370" s="316"/>
      <c r="J5370" s="316"/>
    </row>
    <row r="5371" spans="1:10" s="333" customFormat="1" ht="24" x14ac:dyDescent="0.25">
      <c r="A5371" s="350" t="s">
        <v>3726</v>
      </c>
      <c r="B5371" s="317" t="s">
        <v>891</v>
      </c>
      <c r="C5371" s="317" t="s">
        <v>1025</v>
      </c>
      <c r="D5371" s="348"/>
      <c r="E5371" s="413">
        <v>40473.54</v>
      </c>
      <c r="F5371" s="740" t="s">
        <v>3664</v>
      </c>
      <c r="G5371" s="739" t="s">
        <v>3301</v>
      </c>
      <c r="H5371" s="739" t="s">
        <v>3725</v>
      </c>
      <c r="I5371" s="316"/>
      <c r="J5371" s="316"/>
    </row>
    <row r="5372" spans="1:10" s="333" customFormat="1" ht="24" x14ac:dyDescent="0.25">
      <c r="A5372" s="350" t="s">
        <v>3724</v>
      </c>
      <c r="B5372" s="317" t="s">
        <v>1539</v>
      </c>
      <c r="C5372" s="317" t="s">
        <v>1025</v>
      </c>
      <c r="D5372" s="348" t="s">
        <v>3723</v>
      </c>
      <c r="E5372" s="413">
        <v>21351.8</v>
      </c>
      <c r="F5372" s="740" t="s">
        <v>3722</v>
      </c>
      <c r="G5372" s="739" t="s">
        <v>3287</v>
      </c>
      <c r="H5372" s="739" t="s">
        <v>3721</v>
      </c>
      <c r="I5372" s="316"/>
      <c r="J5372" s="316"/>
    </row>
    <row r="5373" spans="1:10" s="333" customFormat="1" ht="24" x14ac:dyDescent="0.25">
      <c r="A5373" s="350" t="s">
        <v>3720</v>
      </c>
      <c r="B5373" s="317" t="s">
        <v>1539</v>
      </c>
      <c r="C5373" s="317" t="s">
        <v>1025</v>
      </c>
      <c r="D5373" s="348" t="s">
        <v>3719</v>
      </c>
      <c r="E5373" s="413">
        <v>19000</v>
      </c>
      <c r="F5373" s="740" t="s">
        <v>3718</v>
      </c>
      <c r="G5373" s="739" t="s">
        <v>3287</v>
      </c>
      <c r="H5373" s="739" t="s">
        <v>3717</v>
      </c>
      <c r="I5373" s="316"/>
      <c r="J5373" s="316"/>
    </row>
    <row r="5374" spans="1:10" s="333" customFormat="1" ht="24" x14ac:dyDescent="0.25">
      <c r="A5374" s="350" t="s">
        <v>3716</v>
      </c>
      <c r="B5374" s="317" t="s">
        <v>1539</v>
      </c>
      <c r="C5374" s="317" t="s">
        <v>1025</v>
      </c>
      <c r="D5374" s="348" t="s">
        <v>3715</v>
      </c>
      <c r="E5374" s="413">
        <v>29166.3</v>
      </c>
      <c r="F5374" s="740" t="s">
        <v>3714</v>
      </c>
      <c r="G5374" s="739" t="s">
        <v>3287</v>
      </c>
      <c r="H5374" s="739" t="s">
        <v>3713</v>
      </c>
      <c r="I5374" s="316"/>
      <c r="J5374" s="316"/>
    </row>
    <row r="5375" spans="1:10" s="333" customFormat="1" ht="24" x14ac:dyDescent="0.25">
      <c r="A5375" s="350" t="s">
        <v>3712</v>
      </c>
      <c r="B5375" s="317" t="s">
        <v>891</v>
      </c>
      <c r="C5375" s="317" t="s">
        <v>1025</v>
      </c>
      <c r="D5375" s="348"/>
      <c r="E5375" s="413">
        <v>44227</v>
      </c>
      <c r="F5375" s="740" t="s">
        <v>3711</v>
      </c>
      <c r="G5375" s="739" t="s">
        <v>3287</v>
      </c>
      <c r="H5375" s="739" t="s">
        <v>3473</v>
      </c>
      <c r="I5375" s="316"/>
      <c r="J5375" s="316"/>
    </row>
    <row r="5376" spans="1:10" s="333" customFormat="1" x14ac:dyDescent="0.25">
      <c r="A5376" s="350" t="s">
        <v>3710</v>
      </c>
      <c r="B5376" s="317" t="s">
        <v>1539</v>
      </c>
      <c r="C5376" s="317" t="s">
        <v>1025</v>
      </c>
      <c r="D5376" s="348" t="s">
        <v>3709</v>
      </c>
      <c r="E5376" s="413">
        <v>34491.599999999999</v>
      </c>
      <c r="F5376" s="740" t="s">
        <v>3682</v>
      </c>
      <c r="G5376" s="739" t="s">
        <v>3287</v>
      </c>
      <c r="H5376" s="739" t="s">
        <v>3708</v>
      </c>
      <c r="I5376" s="316"/>
      <c r="J5376" s="316"/>
    </row>
    <row r="5377" spans="1:10" s="333" customFormat="1" x14ac:dyDescent="0.25">
      <c r="A5377" s="350" t="s">
        <v>3707</v>
      </c>
      <c r="B5377" s="317" t="s">
        <v>886</v>
      </c>
      <c r="C5377" s="317" t="s">
        <v>1025</v>
      </c>
      <c r="D5377" s="348" t="s">
        <v>3706</v>
      </c>
      <c r="E5377" s="413">
        <v>756137.36</v>
      </c>
      <c r="F5377" s="740" t="s">
        <v>3487</v>
      </c>
      <c r="G5377" s="739" t="s">
        <v>3287</v>
      </c>
      <c r="H5377" s="739" t="s">
        <v>3705</v>
      </c>
      <c r="I5377" s="316"/>
      <c r="J5377" s="316"/>
    </row>
    <row r="5378" spans="1:10" s="333" customFormat="1" ht="24" x14ac:dyDescent="0.25">
      <c r="A5378" s="350" t="s">
        <v>3704</v>
      </c>
      <c r="B5378" s="317" t="s">
        <v>1539</v>
      </c>
      <c r="C5378" s="317" t="s">
        <v>1025</v>
      </c>
      <c r="D5378" s="348" t="s">
        <v>3703</v>
      </c>
      <c r="E5378" s="413">
        <v>26100</v>
      </c>
      <c r="F5378" s="740" t="s">
        <v>3702</v>
      </c>
      <c r="G5378" s="739" t="s">
        <v>3287</v>
      </c>
      <c r="H5378" s="739" t="s">
        <v>3701</v>
      </c>
      <c r="I5378" s="316"/>
      <c r="J5378" s="316"/>
    </row>
    <row r="5379" spans="1:10" s="333" customFormat="1" x14ac:dyDescent="0.25">
      <c r="A5379" s="350" t="s">
        <v>3700</v>
      </c>
      <c r="B5379" s="317" t="s">
        <v>1539</v>
      </c>
      <c r="C5379" s="317" t="s">
        <v>1025</v>
      </c>
      <c r="D5379" s="348" t="s">
        <v>3699</v>
      </c>
      <c r="E5379" s="413">
        <v>21000</v>
      </c>
      <c r="F5379" s="740" t="s">
        <v>3698</v>
      </c>
      <c r="G5379" s="739" t="s">
        <v>3287</v>
      </c>
      <c r="H5379" s="739" t="s">
        <v>3697</v>
      </c>
      <c r="I5379" s="316"/>
      <c r="J5379" s="316"/>
    </row>
    <row r="5380" spans="1:10" s="333" customFormat="1" ht="36" x14ac:dyDescent="0.25">
      <c r="A5380" s="350" t="s">
        <v>3696</v>
      </c>
      <c r="B5380" s="317" t="s">
        <v>1539</v>
      </c>
      <c r="C5380" s="317" t="s">
        <v>1025</v>
      </c>
      <c r="D5380" s="348" t="s">
        <v>3695</v>
      </c>
      <c r="E5380" s="413">
        <v>25208</v>
      </c>
      <c r="F5380" s="740" t="s">
        <v>3694</v>
      </c>
      <c r="G5380" s="739" t="s">
        <v>3287</v>
      </c>
      <c r="H5380" s="739" t="s">
        <v>2734</v>
      </c>
      <c r="I5380" s="316"/>
      <c r="J5380" s="316"/>
    </row>
    <row r="5381" spans="1:10" s="333" customFormat="1" ht="36" x14ac:dyDescent="0.25">
      <c r="A5381" s="350" t="s">
        <v>3693</v>
      </c>
      <c r="B5381" s="317" t="s">
        <v>1539</v>
      </c>
      <c r="C5381" s="317" t="s">
        <v>1025</v>
      </c>
      <c r="D5381" s="348" t="s">
        <v>3692</v>
      </c>
      <c r="E5381" s="413">
        <v>27249.999991000001</v>
      </c>
      <c r="F5381" s="740" t="s">
        <v>3691</v>
      </c>
      <c r="G5381" s="739" t="s">
        <v>3287</v>
      </c>
      <c r="H5381" s="739" t="s">
        <v>2734</v>
      </c>
      <c r="I5381" s="316"/>
      <c r="J5381" s="316"/>
    </row>
    <row r="5382" spans="1:10" s="333" customFormat="1" ht="24" x14ac:dyDescent="0.25">
      <c r="A5382" s="350" t="s">
        <v>3690</v>
      </c>
      <c r="B5382" s="317" t="s">
        <v>886</v>
      </c>
      <c r="C5382" s="317" t="s">
        <v>1025</v>
      </c>
      <c r="D5382" s="348" t="s">
        <v>3689</v>
      </c>
      <c r="E5382" s="413">
        <v>947540</v>
      </c>
      <c r="F5382" s="740" t="s">
        <v>3688</v>
      </c>
      <c r="G5382" s="739" t="s">
        <v>3287</v>
      </c>
      <c r="H5382" s="739" t="s">
        <v>3685</v>
      </c>
      <c r="I5382" s="316"/>
      <c r="J5382" s="316"/>
    </row>
    <row r="5383" spans="1:10" s="333" customFormat="1" ht="24" x14ac:dyDescent="0.25">
      <c r="A5383" s="350" t="s">
        <v>3687</v>
      </c>
      <c r="B5383" s="317" t="s">
        <v>1536</v>
      </c>
      <c r="C5383" s="317" t="s">
        <v>1025</v>
      </c>
      <c r="D5383" s="348"/>
      <c r="E5383" s="413">
        <v>43203.77</v>
      </c>
      <c r="F5383" s="740" t="s">
        <v>3686</v>
      </c>
      <c r="G5383" s="739" t="s">
        <v>3287</v>
      </c>
      <c r="H5383" s="739" t="s">
        <v>3685</v>
      </c>
      <c r="I5383" s="316"/>
      <c r="J5383" s="316"/>
    </row>
    <row r="5384" spans="1:10" s="333" customFormat="1" ht="24" x14ac:dyDescent="0.25">
      <c r="A5384" s="350" t="s">
        <v>3684</v>
      </c>
      <c r="B5384" s="317" t="s">
        <v>1539</v>
      </c>
      <c r="C5384" s="317" t="s">
        <v>1025</v>
      </c>
      <c r="D5384" s="348" t="s">
        <v>3683</v>
      </c>
      <c r="E5384" s="413">
        <v>21285.599999999999</v>
      </c>
      <c r="F5384" s="740" t="s">
        <v>3682</v>
      </c>
      <c r="G5384" s="739" t="s">
        <v>3301</v>
      </c>
      <c r="H5384" s="739" t="s">
        <v>3681</v>
      </c>
      <c r="I5384" s="316"/>
      <c r="J5384" s="316"/>
    </row>
    <row r="5385" spans="1:10" s="333" customFormat="1" ht="24" x14ac:dyDescent="0.25">
      <c r="A5385" s="350" t="s">
        <v>3680</v>
      </c>
      <c r="B5385" s="317" t="s">
        <v>1539</v>
      </c>
      <c r="C5385" s="317" t="s">
        <v>1025</v>
      </c>
      <c r="D5385" s="348" t="s">
        <v>3679</v>
      </c>
      <c r="E5385" s="413">
        <v>35223</v>
      </c>
      <c r="F5385" s="740" t="s">
        <v>3678</v>
      </c>
      <c r="G5385" s="739" t="s">
        <v>3287</v>
      </c>
      <c r="H5385" s="739" t="s">
        <v>3677</v>
      </c>
      <c r="I5385" s="316"/>
      <c r="J5385" s="316"/>
    </row>
    <row r="5386" spans="1:10" s="333" customFormat="1" x14ac:dyDescent="0.25">
      <c r="A5386" s="350" t="s">
        <v>3676</v>
      </c>
      <c r="B5386" s="317" t="s">
        <v>1678</v>
      </c>
      <c r="C5386" s="317" t="s">
        <v>1025</v>
      </c>
      <c r="D5386" s="348"/>
      <c r="E5386" s="413">
        <v>202397.09000200001</v>
      </c>
      <c r="F5386" s="740" t="s">
        <v>3583</v>
      </c>
      <c r="G5386" s="739" t="s">
        <v>3287</v>
      </c>
      <c r="H5386" s="739" t="s">
        <v>3675</v>
      </c>
      <c r="I5386" s="316"/>
      <c r="J5386" s="316"/>
    </row>
    <row r="5387" spans="1:10" s="333" customFormat="1" ht="24" x14ac:dyDescent="0.25">
      <c r="A5387" s="350" t="s">
        <v>3674</v>
      </c>
      <c r="B5387" s="317" t="s">
        <v>1539</v>
      </c>
      <c r="C5387" s="317" t="s">
        <v>1025</v>
      </c>
      <c r="D5387" s="348" t="s">
        <v>3673</v>
      </c>
      <c r="E5387" s="413">
        <v>23100</v>
      </c>
      <c r="F5387" s="740" t="s">
        <v>3672</v>
      </c>
      <c r="G5387" s="739" t="s">
        <v>3287</v>
      </c>
      <c r="H5387" s="739" t="s">
        <v>3349</v>
      </c>
      <c r="I5387" s="316"/>
      <c r="J5387" s="316"/>
    </row>
    <row r="5388" spans="1:10" s="333" customFormat="1" x14ac:dyDescent="0.25">
      <c r="A5388" s="350" t="s">
        <v>3671</v>
      </c>
      <c r="B5388" s="317" t="s">
        <v>1539</v>
      </c>
      <c r="C5388" s="317" t="s">
        <v>1025</v>
      </c>
      <c r="D5388" s="348" t="s">
        <v>3670</v>
      </c>
      <c r="E5388" s="413">
        <v>32242.6</v>
      </c>
      <c r="F5388" s="740" t="s">
        <v>3669</v>
      </c>
      <c r="G5388" s="739" t="s">
        <v>3287</v>
      </c>
      <c r="H5388" s="739" t="s">
        <v>3349</v>
      </c>
      <c r="I5388" s="316"/>
      <c r="J5388" s="316"/>
    </row>
    <row r="5389" spans="1:10" s="333" customFormat="1" ht="24" x14ac:dyDescent="0.25">
      <c r="A5389" s="350" t="s">
        <v>3668</v>
      </c>
      <c r="B5389" s="317" t="s">
        <v>886</v>
      </c>
      <c r="C5389" s="317" t="s">
        <v>1025</v>
      </c>
      <c r="D5389" s="348" t="s">
        <v>3667</v>
      </c>
      <c r="E5389" s="413">
        <v>1299073.5</v>
      </c>
      <c r="F5389" s="740" t="s">
        <v>3499</v>
      </c>
      <c r="G5389" s="739" t="s">
        <v>3287</v>
      </c>
      <c r="H5389" s="739" t="s">
        <v>3349</v>
      </c>
      <c r="I5389" s="316"/>
      <c r="J5389" s="316"/>
    </row>
    <row r="5390" spans="1:10" s="333" customFormat="1" ht="24" x14ac:dyDescent="0.25">
      <c r="A5390" s="350" t="s">
        <v>3666</v>
      </c>
      <c r="B5390" s="317" t="s">
        <v>1539</v>
      </c>
      <c r="C5390" s="317" t="s">
        <v>1025</v>
      </c>
      <c r="D5390" s="348" t="s">
        <v>3665</v>
      </c>
      <c r="E5390" s="413">
        <v>23963.7</v>
      </c>
      <c r="F5390" s="740" t="s">
        <v>3664</v>
      </c>
      <c r="G5390" s="739" t="s">
        <v>3287</v>
      </c>
      <c r="H5390" s="739" t="s">
        <v>3431</v>
      </c>
      <c r="I5390" s="316"/>
      <c r="J5390" s="316"/>
    </row>
    <row r="5391" spans="1:10" s="333" customFormat="1" ht="24" x14ac:dyDescent="0.25">
      <c r="A5391" s="350" t="s">
        <v>3663</v>
      </c>
      <c r="B5391" s="317" t="s">
        <v>891</v>
      </c>
      <c r="C5391" s="317" t="s">
        <v>1025</v>
      </c>
      <c r="D5391" s="348"/>
      <c r="E5391" s="413">
        <v>98600</v>
      </c>
      <c r="F5391" s="740" t="s">
        <v>3662</v>
      </c>
      <c r="G5391" s="739" t="s">
        <v>3287</v>
      </c>
      <c r="H5391" s="739" t="s">
        <v>3431</v>
      </c>
      <c r="I5391" s="316"/>
      <c r="J5391" s="316"/>
    </row>
    <row r="5392" spans="1:10" s="333" customFormat="1" ht="24" x14ac:dyDescent="0.25">
      <c r="A5392" s="350" t="s">
        <v>3661</v>
      </c>
      <c r="B5392" s="317" t="s">
        <v>1539</v>
      </c>
      <c r="C5392" s="317" t="s">
        <v>1025</v>
      </c>
      <c r="D5392" s="348" t="s">
        <v>3289</v>
      </c>
      <c r="E5392" s="413">
        <v>162019.20000000001</v>
      </c>
      <c r="F5392" s="740" t="s">
        <v>3660</v>
      </c>
      <c r="G5392" s="739" t="s">
        <v>3287</v>
      </c>
      <c r="H5392" s="739" t="s">
        <v>3657</v>
      </c>
      <c r="I5392" s="316"/>
      <c r="J5392" s="316"/>
    </row>
    <row r="5393" spans="1:10" s="333" customFormat="1" ht="24" x14ac:dyDescent="0.25">
      <c r="A5393" s="350" t="s">
        <v>3659</v>
      </c>
      <c r="B5393" s="317" t="s">
        <v>1539</v>
      </c>
      <c r="C5393" s="317" t="s">
        <v>1025</v>
      </c>
      <c r="D5393" s="348" t="s">
        <v>3406</v>
      </c>
      <c r="E5393" s="413">
        <v>1600008</v>
      </c>
      <c r="F5393" s="740" t="s">
        <v>3658</v>
      </c>
      <c r="G5393" s="739" t="s">
        <v>3287</v>
      </c>
      <c r="H5393" s="739" t="s">
        <v>3657</v>
      </c>
      <c r="I5393" s="316"/>
      <c r="J5393" s="316"/>
    </row>
    <row r="5394" spans="1:10" s="333" customFormat="1" ht="24" x14ac:dyDescent="0.25">
      <c r="A5394" s="350" t="s">
        <v>3656</v>
      </c>
      <c r="B5394" s="317" t="s">
        <v>1539</v>
      </c>
      <c r="C5394" s="317" t="s">
        <v>1025</v>
      </c>
      <c r="D5394" s="348" t="s">
        <v>3655</v>
      </c>
      <c r="E5394" s="413">
        <v>817580.4</v>
      </c>
      <c r="F5394" s="740" t="s">
        <v>3654</v>
      </c>
      <c r="G5394" s="739" t="s">
        <v>3287</v>
      </c>
      <c r="H5394" s="739" t="s">
        <v>3649</v>
      </c>
      <c r="I5394" s="316"/>
      <c r="J5394" s="316"/>
    </row>
    <row r="5395" spans="1:10" s="333" customFormat="1" ht="24" x14ac:dyDescent="0.25">
      <c r="A5395" s="350" t="s">
        <v>3653</v>
      </c>
      <c r="B5395" s="317" t="s">
        <v>1539</v>
      </c>
      <c r="C5395" s="317" t="s">
        <v>1025</v>
      </c>
      <c r="D5395" s="348" t="s">
        <v>3652</v>
      </c>
      <c r="E5395" s="413">
        <v>63443.430138000003</v>
      </c>
      <c r="F5395" s="740" t="s">
        <v>3487</v>
      </c>
      <c r="G5395" s="739" t="s">
        <v>3301</v>
      </c>
      <c r="H5395" s="739" t="s">
        <v>3649</v>
      </c>
      <c r="I5395" s="316"/>
      <c r="J5395" s="316"/>
    </row>
    <row r="5396" spans="1:10" s="333" customFormat="1" ht="24" x14ac:dyDescent="0.25">
      <c r="A5396" s="350" t="s">
        <v>3651</v>
      </c>
      <c r="B5396" s="317" t="s">
        <v>1539</v>
      </c>
      <c r="C5396" s="317" t="s">
        <v>1025</v>
      </c>
      <c r="D5396" s="348" t="s">
        <v>3650</v>
      </c>
      <c r="E5396" s="413">
        <v>67999.999983000002</v>
      </c>
      <c r="F5396" s="740" t="s">
        <v>3487</v>
      </c>
      <c r="G5396" s="739" t="s">
        <v>3301</v>
      </c>
      <c r="H5396" s="739" t="s">
        <v>3649</v>
      </c>
      <c r="I5396" s="316"/>
      <c r="J5396" s="316"/>
    </row>
    <row r="5397" spans="1:10" s="333" customFormat="1" ht="24" x14ac:dyDescent="0.25">
      <c r="A5397" s="350" t="s">
        <v>3648</v>
      </c>
      <c r="B5397" s="317" t="s">
        <v>1539</v>
      </c>
      <c r="C5397" s="317" t="s">
        <v>1025</v>
      </c>
      <c r="D5397" s="348" t="s">
        <v>3341</v>
      </c>
      <c r="E5397" s="413">
        <v>19992</v>
      </c>
      <c r="F5397" s="740" t="s">
        <v>3647</v>
      </c>
      <c r="G5397" s="739" t="s">
        <v>3287</v>
      </c>
      <c r="H5397" s="739" t="s">
        <v>3646</v>
      </c>
      <c r="I5397" s="316"/>
      <c r="J5397" s="316"/>
    </row>
    <row r="5398" spans="1:10" s="333" customFormat="1" ht="24" x14ac:dyDescent="0.25">
      <c r="A5398" s="350" t="s">
        <v>3645</v>
      </c>
      <c r="B5398" s="317" t="s">
        <v>1539</v>
      </c>
      <c r="C5398" s="317" t="s">
        <v>1025</v>
      </c>
      <c r="D5398" s="348" t="s">
        <v>3644</v>
      </c>
      <c r="E5398" s="413">
        <v>26068</v>
      </c>
      <c r="F5398" s="740" t="s">
        <v>3487</v>
      </c>
      <c r="G5398" s="739" t="s">
        <v>3391</v>
      </c>
      <c r="H5398" s="739" t="s">
        <v>3640</v>
      </c>
      <c r="I5398" s="316"/>
      <c r="J5398" s="316"/>
    </row>
    <row r="5399" spans="1:10" s="333" customFormat="1" x14ac:dyDescent="0.25">
      <c r="A5399" s="350" t="s">
        <v>3643</v>
      </c>
      <c r="B5399" s="317" t="s">
        <v>1539</v>
      </c>
      <c r="C5399" s="317" t="s">
        <v>1025</v>
      </c>
      <c r="D5399" s="348" t="s">
        <v>3642</v>
      </c>
      <c r="E5399" s="413">
        <v>45822.839997000003</v>
      </c>
      <c r="F5399" s="740" t="s">
        <v>3641</v>
      </c>
      <c r="G5399" s="739" t="s">
        <v>3301</v>
      </c>
      <c r="H5399" s="739" t="s">
        <v>3640</v>
      </c>
      <c r="I5399" s="316"/>
      <c r="J5399" s="316"/>
    </row>
    <row r="5400" spans="1:10" s="333" customFormat="1" ht="24" x14ac:dyDescent="0.25">
      <c r="A5400" s="350" t="s">
        <v>3624</v>
      </c>
      <c r="B5400" s="317" t="s">
        <v>1539</v>
      </c>
      <c r="C5400" s="317" t="s">
        <v>1025</v>
      </c>
      <c r="D5400" s="348" t="s">
        <v>3639</v>
      </c>
      <c r="E5400" s="413">
        <v>20400</v>
      </c>
      <c r="F5400" s="740" t="s">
        <v>3487</v>
      </c>
      <c r="G5400" s="739" t="s">
        <v>3301</v>
      </c>
      <c r="H5400" s="739" t="s">
        <v>3632</v>
      </c>
      <c r="I5400" s="316"/>
      <c r="J5400" s="316"/>
    </row>
    <row r="5401" spans="1:10" s="333" customFormat="1" ht="24" x14ac:dyDescent="0.25">
      <c r="A5401" s="350" t="s">
        <v>3638</v>
      </c>
      <c r="B5401" s="317" t="s">
        <v>1539</v>
      </c>
      <c r="C5401" s="317" t="s">
        <v>1025</v>
      </c>
      <c r="D5401" s="348" t="s">
        <v>3310</v>
      </c>
      <c r="E5401" s="413">
        <v>770355.41688000003</v>
      </c>
      <c r="F5401" s="740" t="s">
        <v>3633</v>
      </c>
      <c r="G5401" s="739" t="s">
        <v>3301</v>
      </c>
      <c r="H5401" s="739" t="s">
        <v>3632</v>
      </c>
      <c r="I5401" s="316"/>
      <c r="J5401" s="316"/>
    </row>
    <row r="5402" spans="1:10" s="333" customFormat="1" ht="24" x14ac:dyDescent="0.25">
      <c r="A5402" s="350" t="s">
        <v>3637</v>
      </c>
      <c r="B5402" s="317" t="s">
        <v>1539</v>
      </c>
      <c r="C5402" s="317" t="s">
        <v>1025</v>
      </c>
      <c r="D5402" s="348" t="s">
        <v>3306</v>
      </c>
      <c r="E5402" s="413">
        <v>123239.957216</v>
      </c>
      <c r="F5402" s="740" t="s">
        <v>3633</v>
      </c>
      <c r="G5402" s="739" t="s">
        <v>3301</v>
      </c>
      <c r="H5402" s="739" t="s">
        <v>3632</v>
      </c>
      <c r="I5402" s="316"/>
      <c r="J5402" s="316"/>
    </row>
    <row r="5403" spans="1:10" s="333" customFormat="1" ht="24" x14ac:dyDescent="0.25">
      <c r="A5403" s="350" t="s">
        <v>3636</v>
      </c>
      <c r="B5403" s="317" t="s">
        <v>1539</v>
      </c>
      <c r="C5403" s="317" t="s">
        <v>1025</v>
      </c>
      <c r="D5403" s="348" t="s">
        <v>3453</v>
      </c>
      <c r="E5403" s="413">
        <v>58253.218079999999</v>
      </c>
      <c r="F5403" s="740" t="s">
        <v>3633</v>
      </c>
      <c r="G5403" s="739" t="s">
        <v>3301</v>
      </c>
      <c r="H5403" s="739" t="s">
        <v>3632</v>
      </c>
      <c r="I5403" s="316"/>
      <c r="J5403" s="316"/>
    </row>
    <row r="5404" spans="1:10" s="333" customFormat="1" ht="24" x14ac:dyDescent="0.25">
      <c r="A5404" s="350" t="s">
        <v>3635</v>
      </c>
      <c r="B5404" s="317" t="s">
        <v>1539</v>
      </c>
      <c r="C5404" s="317" t="s">
        <v>1025</v>
      </c>
      <c r="D5404" s="348" t="s">
        <v>3634</v>
      </c>
      <c r="E5404" s="413">
        <v>1254496.68597</v>
      </c>
      <c r="F5404" s="740" t="s">
        <v>3633</v>
      </c>
      <c r="G5404" s="739" t="s">
        <v>3287</v>
      </c>
      <c r="H5404" s="739" t="s">
        <v>3632</v>
      </c>
      <c r="I5404" s="316"/>
      <c r="J5404" s="316"/>
    </row>
    <row r="5405" spans="1:10" s="333" customFormat="1" x14ac:dyDescent="0.25">
      <c r="A5405" s="350" t="s">
        <v>3631</v>
      </c>
      <c r="B5405" s="317" t="s">
        <v>1539</v>
      </c>
      <c r="C5405" s="317" t="s">
        <v>1025</v>
      </c>
      <c r="D5405" s="348" t="s">
        <v>3630</v>
      </c>
      <c r="E5405" s="413">
        <v>30976</v>
      </c>
      <c r="F5405" s="740" t="s">
        <v>3629</v>
      </c>
      <c r="G5405" s="739" t="s">
        <v>3287</v>
      </c>
      <c r="H5405" s="739" t="s">
        <v>3340</v>
      </c>
      <c r="I5405" s="316"/>
      <c r="J5405" s="316"/>
    </row>
    <row r="5406" spans="1:10" s="333" customFormat="1" ht="24" x14ac:dyDescent="0.25">
      <c r="A5406" s="350" t="s">
        <v>3628</v>
      </c>
      <c r="B5406" s="317" t="s">
        <v>1539</v>
      </c>
      <c r="C5406" s="317" t="s">
        <v>1025</v>
      </c>
      <c r="D5406" s="348" t="s">
        <v>3627</v>
      </c>
      <c r="E5406" s="413">
        <v>697877.73151800002</v>
      </c>
      <c r="F5406" s="740" t="s">
        <v>3487</v>
      </c>
      <c r="G5406" s="739" t="s">
        <v>3287</v>
      </c>
      <c r="H5406" s="739" t="s">
        <v>3622</v>
      </c>
      <c r="I5406" s="316"/>
      <c r="J5406" s="316"/>
    </row>
    <row r="5407" spans="1:10" s="333" customFormat="1" ht="24" x14ac:dyDescent="0.25">
      <c r="A5407" s="350" t="s">
        <v>3626</v>
      </c>
      <c r="B5407" s="317" t="s">
        <v>1539</v>
      </c>
      <c r="C5407" s="317" t="s">
        <v>1025</v>
      </c>
      <c r="D5407" s="348" t="s">
        <v>3625</v>
      </c>
      <c r="E5407" s="413">
        <v>408000.00020399998</v>
      </c>
      <c r="F5407" s="740" t="s">
        <v>3487</v>
      </c>
      <c r="G5407" s="739" t="s">
        <v>3287</v>
      </c>
      <c r="H5407" s="739" t="s">
        <v>3622</v>
      </c>
      <c r="I5407" s="316"/>
      <c r="J5407" s="316"/>
    </row>
    <row r="5408" spans="1:10" s="333" customFormat="1" ht="24" x14ac:dyDescent="0.25">
      <c r="A5408" s="350" t="s">
        <v>3624</v>
      </c>
      <c r="B5408" s="317" t="s">
        <v>1539</v>
      </c>
      <c r="C5408" s="317" t="s">
        <v>1025</v>
      </c>
      <c r="D5408" s="348" t="s">
        <v>3623</v>
      </c>
      <c r="E5408" s="413">
        <v>116959.99997999999</v>
      </c>
      <c r="F5408" s="740" t="s">
        <v>3487</v>
      </c>
      <c r="G5408" s="739" t="s">
        <v>3301</v>
      </c>
      <c r="H5408" s="739" t="s">
        <v>3622</v>
      </c>
      <c r="I5408" s="316"/>
      <c r="J5408" s="316"/>
    </row>
    <row r="5409" spans="1:10" s="333" customFormat="1" ht="24" x14ac:dyDescent="0.25">
      <c r="A5409" s="350" t="s">
        <v>3621</v>
      </c>
      <c r="B5409" s="317" t="s">
        <v>1543</v>
      </c>
      <c r="C5409" s="317" t="s">
        <v>1025</v>
      </c>
      <c r="D5409" s="348" t="s">
        <v>3620</v>
      </c>
      <c r="E5409" s="413">
        <v>582857.15000100003</v>
      </c>
      <c r="F5409" s="740" t="s">
        <v>3619</v>
      </c>
      <c r="G5409" s="739" t="s">
        <v>3287</v>
      </c>
      <c r="H5409" s="739" t="s">
        <v>3334</v>
      </c>
      <c r="I5409" s="316"/>
      <c r="J5409" s="316"/>
    </row>
    <row r="5410" spans="1:10" s="333" customFormat="1" ht="24" x14ac:dyDescent="0.25">
      <c r="A5410" s="350" t="s">
        <v>3618</v>
      </c>
      <c r="B5410" s="317" t="s">
        <v>1543</v>
      </c>
      <c r="C5410" s="317" t="s">
        <v>1025</v>
      </c>
      <c r="D5410" s="348" t="s">
        <v>3617</v>
      </c>
      <c r="E5410" s="413">
        <v>190009.5</v>
      </c>
      <c r="F5410" s="740" t="s">
        <v>3616</v>
      </c>
      <c r="G5410" s="739" t="s">
        <v>3287</v>
      </c>
      <c r="H5410" s="739" t="s">
        <v>3334</v>
      </c>
      <c r="I5410" s="316"/>
      <c r="J5410" s="316"/>
    </row>
    <row r="5411" spans="1:10" s="333" customFormat="1" ht="24" x14ac:dyDescent="0.25">
      <c r="A5411" s="350" t="s">
        <v>3615</v>
      </c>
      <c r="B5411" s="317" t="s">
        <v>1534</v>
      </c>
      <c r="C5411" s="317" t="s">
        <v>1025</v>
      </c>
      <c r="D5411" s="348"/>
      <c r="E5411" s="413">
        <v>419053.00067500002</v>
      </c>
      <c r="F5411" s="740" t="s">
        <v>3571</v>
      </c>
      <c r="G5411" s="739" t="s">
        <v>3287</v>
      </c>
      <c r="H5411" s="739" t="s">
        <v>3614</v>
      </c>
      <c r="I5411" s="316"/>
      <c r="J5411" s="316"/>
    </row>
    <row r="5412" spans="1:10" s="333" customFormat="1" ht="24" x14ac:dyDescent="0.25">
      <c r="A5412" s="350" t="s">
        <v>3613</v>
      </c>
      <c r="B5412" s="317" t="s">
        <v>1543</v>
      </c>
      <c r="C5412" s="317" t="s">
        <v>1025</v>
      </c>
      <c r="D5412" s="348" t="s">
        <v>3559</v>
      </c>
      <c r="E5412" s="413">
        <v>69900.643223999999</v>
      </c>
      <c r="F5412" s="740" t="s">
        <v>3529</v>
      </c>
      <c r="G5412" s="739" t="s">
        <v>3301</v>
      </c>
      <c r="H5412" s="739" t="s">
        <v>3608</v>
      </c>
      <c r="I5412" s="316"/>
      <c r="J5412" s="316"/>
    </row>
    <row r="5413" spans="1:10" s="333" customFormat="1" ht="24" x14ac:dyDescent="0.25">
      <c r="A5413" s="350" t="s">
        <v>3612</v>
      </c>
      <c r="B5413" s="317" t="s">
        <v>1543</v>
      </c>
      <c r="C5413" s="317" t="s">
        <v>1025</v>
      </c>
      <c r="D5413" s="348" t="s">
        <v>3559</v>
      </c>
      <c r="E5413" s="413">
        <v>49354.300439999999</v>
      </c>
      <c r="F5413" s="740" t="s">
        <v>3529</v>
      </c>
      <c r="G5413" s="739" t="s">
        <v>3391</v>
      </c>
      <c r="H5413" s="739" t="s">
        <v>3608</v>
      </c>
      <c r="I5413" s="316"/>
      <c r="J5413" s="316"/>
    </row>
    <row r="5414" spans="1:10" s="333" customFormat="1" ht="24" x14ac:dyDescent="0.25">
      <c r="A5414" s="350" t="s">
        <v>3611</v>
      </c>
      <c r="B5414" s="317" t="s">
        <v>1543</v>
      </c>
      <c r="C5414" s="317" t="s">
        <v>1025</v>
      </c>
      <c r="D5414" s="348" t="s">
        <v>3559</v>
      </c>
      <c r="E5414" s="413">
        <v>161001.95224799999</v>
      </c>
      <c r="F5414" s="740" t="s">
        <v>3548</v>
      </c>
      <c r="G5414" s="739" t="s">
        <v>3301</v>
      </c>
      <c r="H5414" s="739" t="s">
        <v>3608</v>
      </c>
      <c r="I5414" s="316"/>
      <c r="J5414" s="316"/>
    </row>
    <row r="5415" spans="1:10" s="333" customFormat="1" ht="24" x14ac:dyDescent="0.25">
      <c r="A5415" s="350" t="s">
        <v>3610</v>
      </c>
      <c r="B5415" s="317" t="s">
        <v>1539</v>
      </c>
      <c r="C5415" s="317" t="s">
        <v>1025</v>
      </c>
      <c r="D5415" s="348" t="s">
        <v>3609</v>
      </c>
      <c r="E5415" s="413">
        <v>21275.07</v>
      </c>
      <c r="F5415" s="740" t="s">
        <v>3484</v>
      </c>
      <c r="G5415" s="739" t="s">
        <v>3301</v>
      </c>
      <c r="H5415" s="739" t="s">
        <v>3608</v>
      </c>
      <c r="I5415" s="316"/>
      <c r="J5415" s="316"/>
    </row>
    <row r="5416" spans="1:10" s="333" customFormat="1" x14ac:dyDescent="0.25">
      <c r="A5416" s="350" t="s">
        <v>3607</v>
      </c>
      <c r="B5416" s="317" t="s">
        <v>1539</v>
      </c>
      <c r="C5416" s="317" t="s">
        <v>1025</v>
      </c>
      <c r="D5416" s="348" t="s">
        <v>3606</v>
      </c>
      <c r="E5416" s="413">
        <v>22368</v>
      </c>
      <c r="F5416" s="740" t="s">
        <v>3487</v>
      </c>
      <c r="G5416" s="739" t="s">
        <v>3391</v>
      </c>
      <c r="H5416" s="739" t="s">
        <v>3605</v>
      </c>
      <c r="I5416" s="316"/>
      <c r="J5416" s="316"/>
    </row>
    <row r="5417" spans="1:10" s="333" customFormat="1" x14ac:dyDescent="0.25">
      <c r="A5417" s="350" t="s">
        <v>3604</v>
      </c>
      <c r="B5417" s="317" t="s">
        <v>1539</v>
      </c>
      <c r="C5417" s="317" t="s">
        <v>1025</v>
      </c>
      <c r="D5417" s="348" t="s">
        <v>3603</v>
      </c>
      <c r="E5417" s="413">
        <v>35000</v>
      </c>
      <c r="F5417" s="740" t="s">
        <v>3602</v>
      </c>
      <c r="G5417" s="739" t="s">
        <v>3287</v>
      </c>
      <c r="H5417" s="739" t="s">
        <v>3601</v>
      </c>
      <c r="I5417" s="316"/>
      <c r="J5417" s="316"/>
    </row>
    <row r="5418" spans="1:10" s="333" customFormat="1" ht="24" x14ac:dyDescent="0.25">
      <c r="A5418" s="350" t="s">
        <v>1538</v>
      </c>
      <c r="B5418" s="317" t="s">
        <v>1536</v>
      </c>
      <c r="C5418" s="317" t="s">
        <v>1025</v>
      </c>
      <c r="D5418" s="348"/>
      <c r="E5418" s="413">
        <v>151050</v>
      </c>
      <c r="F5418" s="740" t="s">
        <v>3600</v>
      </c>
      <c r="G5418" s="739" t="s">
        <v>3301</v>
      </c>
      <c r="H5418" s="739" t="s">
        <v>3599</v>
      </c>
      <c r="I5418" s="316"/>
      <c r="J5418" s="316"/>
    </row>
    <row r="5419" spans="1:10" s="333" customFormat="1" ht="24" x14ac:dyDescent="0.25">
      <c r="A5419" s="350" t="s">
        <v>3598</v>
      </c>
      <c r="B5419" s="317" t="s">
        <v>1539</v>
      </c>
      <c r="C5419" s="317" t="s">
        <v>1025</v>
      </c>
      <c r="D5419" s="348" t="s">
        <v>3597</v>
      </c>
      <c r="E5419" s="413">
        <v>98048.0003</v>
      </c>
      <c r="F5419" s="740" t="s">
        <v>3596</v>
      </c>
      <c r="G5419" s="739" t="s">
        <v>3301</v>
      </c>
      <c r="H5419" s="739" t="s">
        <v>3330</v>
      </c>
      <c r="I5419" s="316"/>
      <c r="J5419" s="316"/>
    </row>
    <row r="5420" spans="1:10" s="333" customFormat="1" ht="24" x14ac:dyDescent="0.25">
      <c r="A5420" s="350" t="s">
        <v>3595</v>
      </c>
      <c r="B5420" s="317" t="s">
        <v>1543</v>
      </c>
      <c r="C5420" s="317" t="s">
        <v>1025</v>
      </c>
      <c r="D5420" s="348" t="s">
        <v>3594</v>
      </c>
      <c r="E5420" s="413">
        <v>1931382.33</v>
      </c>
      <c r="F5420" s="740" t="s">
        <v>3593</v>
      </c>
      <c r="G5420" s="739" t="s">
        <v>3301</v>
      </c>
      <c r="H5420" s="739" t="s">
        <v>3592</v>
      </c>
      <c r="I5420" s="316"/>
      <c r="J5420" s="316"/>
    </row>
    <row r="5421" spans="1:10" s="333" customFormat="1" ht="24" x14ac:dyDescent="0.25">
      <c r="A5421" s="350" t="s">
        <v>3591</v>
      </c>
      <c r="B5421" s="317" t="s">
        <v>1543</v>
      </c>
      <c r="C5421" s="317" t="s">
        <v>1025</v>
      </c>
      <c r="D5421" s="348" t="s">
        <v>3590</v>
      </c>
      <c r="E5421" s="413">
        <v>121273.20995400001</v>
      </c>
      <c r="F5421" s="740" t="s">
        <v>3548</v>
      </c>
      <c r="G5421" s="739" t="s">
        <v>3391</v>
      </c>
      <c r="H5421" s="739" t="s">
        <v>3589</v>
      </c>
      <c r="I5421" s="316"/>
      <c r="J5421" s="316"/>
    </row>
    <row r="5422" spans="1:10" s="333" customFormat="1" ht="36" x14ac:dyDescent="0.25">
      <c r="A5422" s="350" t="s">
        <v>3588</v>
      </c>
      <c r="B5422" s="317" t="s">
        <v>1539</v>
      </c>
      <c r="C5422" s="317" t="s">
        <v>1025</v>
      </c>
      <c r="D5422" s="348" t="s">
        <v>3587</v>
      </c>
      <c r="E5422" s="413">
        <v>31842.900736</v>
      </c>
      <c r="F5422" s="740" t="s">
        <v>3529</v>
      </c>
      <c r="G5422" s="739" t="s">
        <v>3301</v>
      </c>
      <c r="H5422" s="739" t="s">
        <v>2798</v>
      </c>
      <c r="I5422" s="316"/>
      <c r="J5422" s="316"/>
    </row>
    <row r="5423" spans="1:10" s="333" customFormat="1" ht="24" x14ac:dyDescent="0.25">
      <c r="A5423" s="350" t="s">
        <v>3586</v>
      </c>
      <c r="B5423" s="317" t="s">
        <v>1543</v>
      </c>
      <c r="C5423" s="317" t="s">
        <v>1025</v>
      </c>
      <c r="D5423" s="348" t="s">
        <v>3559</v>
      </c>
      <c r="E5423" s="413">
        <v>77080.341375999997</v>
      </c>
      <c r="F5423" s="740" t="s">
        <v>3548</v>
      </c>
      <c r="G5423" s="739" t="s">
        <v>3301</v>
      </c>
      <c r="H5423" s="739" t="s">
        <v>2798</v>
      </c>
      <c r="I5423" s="316"/>
      <c r="J5423" s="316"/>
    </row>
    <row r="5424" spans="1:10" s="333" customFormat="1" x14ac:dyDescent="0.25">
      <c r="A5424" s="350" t="s">
        <v>3585</v>
      </c>
      <c r="B5424" s="317" t="s">
        <v>1539</v>
      </c>
      <c r="C5424" s="317" t="s">
        <v>1025</v>
      </c>
      <c r="D5424" s="348" t="s">
        <v>3584</v>
      </c>
      <c r="E5424" s="413">
        <v>19092.400000000001</v>
      </c>
      <c r="F5424" s="740" t="s">
        <v>3583</v>
      </c>
      <c r="G5424" s="739" t="s">
        <v>3301</v>
      </c>
      <c r="H5424" s="739" t="s">
        <v>3580</v>
      </c>
      <c r="I5424" s="316"/>
      <c r="J5424" s="316"/>
    </row>
    <row r="5425" spans="1:10" s="333" customFormat="1" ht="24" x14ac:dyDescent="0.25">
      <c r="A5425" s="350" t="s">
        <v>3582</v>
      </c>
      <c r="B5425" s="317" t="s">
        <v>1539</v>
      </c>
      <c r="C5425" s="317" t="s">
        <v>1025</v>
      </c>
      <c r="D5425" s="348" t="s">
        <v>3460</v>
      </c>
      <c r="E5425" s="413">
        <v>26686.880000000001</v>
      </c>
      <c r="F5425" s="740" t="s">
        <v>3581</v>
      </c>
      <c r="G5425" s="739" t="s">
        <v>3301</v>
      </c>
      <c r="H5425" s="739" t="s">
        <v>3580</v>
      </c>
      <c r="I5425" s="316"/>
      <c r="J5425" s="316"/>
    </row>
    <row r="5426" spans="1:10" s="333" customFormat="1" ht="24" x14ac:dyDescent="0.25">
      <c r="A5426" s="350" t="s">
        <v>3579</v>
      </c>
      <c r="B5426" s="317" t="s">
        <v>1539</v>
      </c>
      <c r="C5426" s="317" t="s">
        <v>1025</v>
      </c>
      <c r="D5426" s="348" t="s">
        <v>3578</v>
      </c>
      <c r="E5426" s="413">
        <v>24438.690156000001</v>
      </c>
      <c r="F5426" s="740" t="s">
        <v>3529</v>
      </c>
      <c r="G5426" s="739" t="s">
        <v>3301</v>
      </c>
      <c r="H5426" s="739" t="s">
        <v>3440</v>
      </c>
      <c r="I5426" s="316"/>
      <c r="J5426" s="316"/>
    </row>
    <row r="5427" spans="1:10" s="333" customFormat="1" ht="24" x14ac:dyDescent="0.25">
      <c r="A5427" s="350" t="s">
        <v>3577</v>
      </c>
      <c r="B5427" s="317" t="s">
        <v>1539</v>
      </c>
      <c r="C5427" s="317" t="s">
        <v>1025</v>
      </c>
      <c r="D5427" s="348" t="s">
        <v>3576</v>
      </c>
      <c r="E5427" s="413">
        <v>21575.000064</v>
      </c>
      <c r="F5427" s="740" t="s">
        <v>3575</v>
      </c>
      <c r="G5427" s="739" t="s">
        <v>3391</v>
      </c>
      <c r="H5427" s="739" t="s">
        <v>3574</v>
      </c>
      <c r="I5427" s="316"/>
      <c r="J5427" s="316"/>
    </row>
    <row r="5428" spans="1:10" s="333" customFormat="1" ht="48" x14ac:dyDescent="0.25">
      <c r="A5428" s="350" t="s">
        <v>3573</v>
      </c>
      <c r="B5428" s="317" t="s">
        <v>1539</v>
      </c>
      <c r="C5428" s="317" t="s">
        <v>1025</v>
      </c>
      <c r="D5428" s="348" t="s">
        <v>3572</v>
      </c>
      <c r="E5428" s="413">
        <v>30000</v>
      </c>
      <c r="F5428" s="740" t="s">
        <v>3571</v>
      </c>
      <c r="G5428" s="739" t="s">
        <v>3301</v>
      </c>
      <c r="H5428" s="739" t="s">
        <v>3570</v>
      </c>
      <c r="I5428" s="316"/>
      <c r="J5428" s="316"/>
    </row>
    <row r="5429" spans="1:10" s="333" customFormat="1" x14ac:dyDescent="0.25">
      <c r="A5429" s="350" t="s">
        <v>3569</v>
      </c>
      <c r="B5429" s="317" t="s">
        <v>1539</v>
      </c>
      <c r="C5429" s="317" t="s">
        <v>1025</v>
      </c>
      <c r="D5429" s="348" t="s">
        <v>3568</v>
      </c>
      <c r="E5429" s="413">
        <v>24190</v>
      </c>
      <c r="F5429" s="740" t="s">
        <v>3487</v>
      </c>
      <c r="G5429" s="739" t="s">
        <v>3287</v>
      </c>
      <c r="H5429" s="739" t="s">
        <v>2688</v>
      </c>
      <c r="I5429" s="316"/>
      <c r="J5429" s="316"/>
    </row>
    <row r="5430" spans="1:10" s="333" customFormat="1" ht="24" x14ac:dyDescent="0.25">
      <c r="A5430" s="350" t="s">
        <v>3567</v>
      </c>
      <c r="B5430" s="317" t="s">
        <v>891</v>
      </c>
      <c r="C5430" s="317" t="s">
        <v>1025</v>
      </c>
      <c r="D5430" s="348" t="s">
        <v>3566</v>
      </c>
      <c r="E5430" s="413">
        <v>191421</v>
      </c>
      <c r="F5430" s="740" t="s">
        <v>3565</v>
      </c>
      <c r="G5430" s="739" t="s">
        <v>3301</v>
      </c>
      <c r="H5430" s="739" t="s">
        <v>3564</v>
      </c>
      <c r="I5430" s="316"/>
      <c r="J5430" s="316"/>
    </row>
    <row r="5431" spans="1:10" s="333" customFormat="1" ht="24" x14ac:dyDescent="0.25">
      <c r="A5431" s="350" t="s">
        <v>3563</v>
      </c>
      <c r="B5431" s="317" t="s">
        <v>1539</v>
      </c>
      <c r="C5431" s="317" t="s">
        <v>1025</v>
      </c>
      <c r="D5431" s="348" t="s">
        <v>3562</v>
      </c>
      <c r="E5431" s="413">
        <v>19500</v>
      </c>
      <c r="F5431" s="740" t="s">
        <v>3490</v>
      </c>
      <c r="G5431" s="739" t="s">
        <v>3301</v>
      </c>
      <c r="H5431" s="739" t="s">
        <v>3558</v>
      </c>
      <c r="I5431" s="316"/>
      <c r="J5431" s="316"/>
    </row>
    <row r="5432" spans="1:10" s="333" customFormat="1" ht="36" x14ac:dyDescent="0.25">
      <c r="A5432" s="350" t="s">
        <v>3561</v>
      </c>
      <c r="B5432" s="317" t="s">
        <v>1543</v>
      </c>
      <c r="C5432" s="317" t="s">
        <v>1025</v>
      </c>
      <c r="D5432" s="348" t="s">
        <v>3559</v>
      </c>
      <c r="E5432" s="413">
        <v>94601.548288000005</v>
      </c>
      <c r="F5432" s="740" t="s">
        <v>3529</v>
      </c>
      <c r="G5432" s="739" t="s">
        <v>3301</v>
      </c>
      <c r="H5432" s="739" t="s">
        <v>3558</v>
      </c>
      <c r="I5432" s="316"/>
      <c r="J5432" s="316"/>
    </row>
    <row r="5433" spans="1:10" s="333" customFormat="1" ht="24" x14ac:dyDescent="0.25">
      <c r="A5433" s="350" t="s">
        <v>3560</v>
      </c>
      <c r="B5433" s="317" t="s">
        <v>1543</v>
      </c>
      <c r="C5433" s="317" t="s">
        <v>1025</v>
      </c>
      <c r="D5433" s="348" t="s">
        <v>3559</v>
      </c>
      <c r="E5433" s="413">
        <v>48478.960551999997</v>
      </c>
      <c r="F5433" s="740" t="s">
        <v>3529</v>
      </c>
      <c r="G5433" s="739" t="s">
        <v>3301</v>
      </c>
      <c r="H5433" s="739" t="s">
        <v>3558</v>
      </c>
      <c r="I5433" s="316"/>
      <c r="J5433" s="316"/>
    </row>
    <row r="5434" spans="1:10" s="333" customFormat="1" x14ac:dyDescent="0.25">
      <c r="A5434" s="350" t="s">
        <v>3557</v>
      </c>
      <c r="B5434" s="317" t="s">
        <v>1539</v>
      </c>
      <c r="C5434" s="317" t="s">
        <v>1025</v>
      </c>
      <c r="D5434" s="348" t="s">
        <v>3556</v>
      </c>
      <c r="E5434" s="413">
        <v>30371.299998999999</v>
      </c>
      <c r="F5434" s="740" t="s">
        <v>3555</v>
      </c>
      <c r="G5434" s="739" t="s">
        <v>3301</v>
      </c>
      <c r="H5434" s="739" t="s">
        <v>3551</v>
      </c>
      <c r="I5434" s="316"/>
      <c r="J5434" s="316"/>
    </row>
    <row r="5435" spans="1:10" s="333" customFormat="1" ht="24" x14ac:dyDescent="0.25">
      <c r="A5435" s="350" t="s">
        <v>3554</v>
      </c>
      <c r="B5435" s="317" t="s">
        <v>1539</v>
      </c>
      <c r="C5435" s="317" t="s">
        <v>1025</v>
      </c>
      <c r="D5435" s="348" t="s">
        <v>3553</v>
      </c>
      <c r="E5435" s="413">
        <v>35499</v>
      </c>
      <c r="F5435" s="740" t="s">
        <v>3552</v>
      </c>
      <c r="G5435" s="739" t="s">
        <v>3287</v>
      </c>
      <c r="H5435" s="739" t="s">
        <v>3551</v>
      </c>
      <c r="I5435" s="316"/>
      <c r="J5435" s="316"/>
    </row>
    <row r="5436" spans="1:10" s="333" customFormat="1" x14ac:dyDescent="0.25">
      <c r="A5436" s="350" t="s">
        <v>3550</v>
      </c>
      <c r="B5436" s="317" t="s">
        <v>1543</v>
      </c>
      <c r="C5436" s="317" t="s">
        <v>1025</v>
      </c>
      <c r="D5436" s="348" t="s">
        <v>3549</v>
      </c>
      <c r="E5436" s="413">
        <v>61026.580398999999</v>
      </c>
      <c r="F5436" s="740" t="s">
        <v>3548</v>
      </c>
      <c r="G5436" s="739" t="s">
        <v>3287</v>
      </c>
      <c r="H5436" s="739" t="s">
        <v>3547</v>
      </c>
      <c r="I5436" s="316"/>
      <c r="J5436" s="316"/>
    </row>
    <row r="5437" spans="1:10" s="333" customFormat="1" ht="24" x14ac:dyDescent="0.25">
      <c r="A5437" s="350" t="s">
        <v>3546</v>
      </c>
      <c r="B5437" s="317" t="s">
        <v>1539</v>
      </c>
      <c r="C5437" s="317" t="s">
        <v>1025</v>
      </c>
      <c r="D5437" s="348" t="s">
        <v>3545</v>
      </c>
      <c r="E5437" s="413">
        <v>32800</v>
      </c>
      <c r="F5437" s="740" t="s">
        <v>3544</v>
      </c>
      <c r="G5437" s="739" t="s">
        <v>3287</v>
      </c>
      <c r="H5437" s="739" t="s">
        <v>3543</v>
      </c>
      <c r="I5437" s="316"/>
      <c r="J5437" s="316"/>
    </row>
    <row r="5438" spans="1:10" s="333" customFormat="1" ht="24" x14ac:dyDescent="0.25">
      <c r="A5438" s="350" t="s">
        <v>3542</v>
      </c>
      <c r="B5438" s="317" t="s">
        <v>1539</v>
      </c>
      <c r="C5438" s="317" t="s">
        <v>1025</v>
      </c>
      <c r="D5438" s="348" t="s">
        <v>3541</v>
      </c>
      <c r="E5438" s="413">
        <v>35000</v>
      </c>
      <c r="F5438" s="740" t="s">
        <v>3540</v>
      </c>
      <c r="G5438" s="739" t="s">
        <v>3287</v>
      </c>
      <c r="H5438" s="739" t="s">
        <v>3539</v>
      </c>
      <c r="I5438" s="316"/>
      <c r="J5438" s="316"/>
    </row>
    <row r="5439" spans="1:10" s="333" customFormat="1" ht="24" x14ac:dyDescent="0.25">
      <c r="A5439" s="350" t="s">
        <v>3538</v>
      </c>
      <c r="B5439" s="317" t="s">
        <v>1539</v>
      </c>
      <c r="C5439" s="317" t="s">
        <v>1025</v>
      </c>
      <c r="D5439" s="348" t="s">
        <v>3537</v>
      </c>
      <c r="E5439" s="413">
        <v>33280</v>
      </c>
      <c r="F5439" s="740" t="s">
        <v>3536</v>
      </c>
      <c r="G5439" s="739" t="s">
        <v>3287</v>
      </c>
      <c r="H5439" s="739" t="s">
        <v>3535</v>
      </c>
      <c r="I5439" s="316"/>
      <c r="J5439" s="316"/>
    </row>
    <row r="5440" spans="1:10" s="333" customFormat="1" ht="24" x14ac:dyDescent="0.25">
      <c r="A5440" s="350" t="s">
        <v>3534</v>
      </c>
      <c r="B5440" s="317" t="s">
        <v>1543</v>
      </c>
      <c r="C5440" s="317" t="s">
        <v>1025</v>
      </c>
      <c r="D5440" s="348"/>
      <c r="E5440" s="413">
        <v>111800</v>
      </c>
      <c r="F5440" s="740" t="s">
        <v>3533</v>
      </c>
      <c r="G5440" s="739" t="s">
        <v>3301</v>
      </c>
      <c r="H5440" s="739" t="s">
        <v>3532</v>
      </c>
      <c r="I5440" s="316"/>
      <c r="J5440" s="316"/>
    </row>
    <row r="5441" spans="1:10" s="333" customFormat="1" ht="24" x14ac:dyDescent="0.25">
      <c r="A5441" s="350" t="s">
        <v>3531</v>
      </c>
      <c r="B5441" s="317" t="s">
        <v>1539</v>
      </c>
      <c r="C5441" s="317" t="s">
        <v>1025</v>
      </c>
      <c r="D5441" s="348" t="s">
        <v>3530</v>
      </c>
      <c r="E5441" s="413">
        <v>23981.739975</v>
      </c>
      <c r="F5441" s="740" t="s">
        <v>3529</v>
      </c>
      <c r="G5441" s="739" t="s">
        <v>3301</v>
      </c>
      <c r="H5441" s="739" t="s">
        <v>3528</v>
      </c>
      <c r="I5441" s="316"/>
      <c r="J5441" s="316"/>
    </row>
    <row r="5442" spans="1:10" s="333" customFormat="1" ht="24" x14ac:dyDescent="0.25">
      <c r="A5442" s="350" t="s">
        <v>3527</v>
      </c>
      <c r="B5442" s="317" t="s">
        <v>1539</v>
      </c>
      <c r="C5442" s="317" t="s">
        <v>1025</v>
      </c>
      <c r="D5442" s="348" t="s">
        <v>3526</v>
      </c>
      <c r="E5442" s="413">
        <v>25000</v>
      </c>
      <c r="F5442" s="740" t="s">
        <v>3525</v>
      </c>
      <c r="G5442" s="739" t="s">
        <v>3301</v>
      </c>
      <c r="H5442" s="739" t="s">
        <v>3524</v>
      </c>
      <c r="I5442" s="316"/>
      <c r="J5442" s="316"/>
    </row>
    <row r="5443" spans="1:10" s="333" customFormat="1" ht="24" x14ac:dyDescent="0.25">
      <c r="A5443" s="350" t="s">
        <v>3523</v>
      </c>
      <c r="B5443" s="317" t="s">
        <v>1539</v>
      </c>
      <c r="C5443" s="317" t="s">
        <v>1025</v>
      </c>
      <c r="D5443" s="348" t="s">
        <v>3522</v>
      </c>
      <c r="E5443" s="413">
        <v>23700</v>
      </c>
      <c r="F5443" s="740" t="s">
        <v>3521</v>
      </c>
      <c r="G5443" s="739" t="s">
        <v>3287</v>
      </c>
      <c r="H5443" s="739" t="s">
        <v>2710</v>
      </c>
      <c r="I5443" s="316"/>
      <c r="J5443" s="316"/>
    </row>
    <row r="5444" spans="1:10" s="333" customFormat="1" ht="24" x14ac:dyDescent="0.25">
      <c r="A5444" s="350" t="s">
        <v>3520</v>
      </c>
      <c r="B5444" s="317" t="s">
        <v>1539</v>
      </c>
      <c r="C5444" s="317" t="s">
        <v>1025</v>
      </c>
      <c r="D5444" s="348" t="s">
        <v>3519</v>
      </c>
      <c r="E5444" s="413">
        <v>74942</v>
      </c>
      <c r="F5444" s="740" t="s">
        <v>3487</v>
      </c>
      <c r="G5444" s="739" t="s">
        <v>3287</v>
      </c>
      <c r="H5444" s="739" t="s">
        <v>3518</v>
      </c>
      <c r="I5444" s="316"/>
      <c r="J5444" s="316"/>
    </row>
    <row r="5445" spans="1:10" s="333" customFormat="1" ht="24" x14ac:dyDescent="0.25">
      <c r="A5445" s="350" t="s">
        <v>3495</v>
      </c>
      <c r="B5445" s="317" t="s">
        <v>1539</v>
      </c>
      <c r="C5445" s="317" t="s">
        <v>1025</v>
      </c>
      <c r="D5445" s="348" t="s">
        <v>3517</v>
      </c>
      <c r="E5445" s="413">
        <v>663377.68000000005</v>
      </c>
      <c r="F5445" s="740" t="s">
        <v>3493</v>
      </c>
      <c r="G5445" s="739" t="s">
        <v>3301</v>
      </c>
      <c r="H5445" s="739" t="s">
        <v>3516</v>
      </c>
      <c r="I5445" s="316"/>
      <c r="J5445" s="316"/>
    </row>
    <row r="5446" spans="1:10" s="333" customFormat="1" ht="36" x14ac:dyDescent="0.25">
      <c r="A5446" s="350" t="s">
        <v>3515</v>
      </c>
      <c r="B5446" s="317" t="s">
        <v>1539</v>
      </c>
      <c r="C5446" s="317" t="s">
        <v>1025</v>
      </c>
      <c r="D5446" s="348" t="s">
        <v>3514</v>
      </c>
      <c r="E5446" s="413">
        <v>26750.6</v>
      </c>
      <c r="F5446" s="740" t="s">
        <v>3513</v>
      </c>
      <c r="G5446" s="739" t="s">
        <v>3287</v>
      </c>
      <c r="H5446" s="739" t="s">
        <v>3512</v>
      </c>
      <c r="I5446" s="316"/>
      <c r="J5446" s="316"/>
    </row>
    <row r="5447" spans="1:10" s="333" customFormat="1" ht="24" x14ac:dyDescent="0.25">
      <c r="A5447" s="350" t="s">
        <v>3511</v>
      </c>
      <c r="B5447" s="317" t="s">
        <v>1539</v>
      </c>
      <c r="C5447" s="317" t="s">
        <v>1025</v>
      </c>
      <c r="D5447" s="348" t="s">
        <v>3510</v>
      </c>
      <c r="E5447" s="413">
        <v>36532.800000000003</v>
      </c>
      <c r="F5447" s="740" t="s">
        <v>3509</v>
      </c>
      <c r="G5447" s="739" t="s">
        <v>3287</v>
      </c>
      <c r="H5447" s="739" t="s">
        <v>3508</v>
      </c>
      <c r="I5447" s="316"/>
      <c r="J5447" s="316"/>
    </row>
    <row r="5448" spans="1:10" s="333" customFormat="1" ht="24" x14ac:dyDescent="0.25">
      <c r="A5448" s="350" t="s">
        <v>3507</v>
      </c>
      <c r="B5448" s="317" t="s">
        <v>1539</v>
      </c>
      <c r="C5448" s="317" t="s">
        <v>1025</v>
      </c>
      <c r="D5448" s="348" t="s">
        <v>3506</v>
      </c>
      <c r="E5448" s="413">
        <v>34853.24</v>
      </c>
      <c r="F5448" s="740" t="s">
        <v>3505</v>
      </c>
      <c r="G5448" s="739" t="s">
        <v>3287</v>
      </c>
      <c r="H5448" s="739" t="s">
        <v>3504</v>
      </c>
      <c r="I5448" s="316"/>
      <c r="J5448" s="316"/>
    </row>
    <row r="5449" spans="1:10" s="333" customFormat="1" ht="24" x14ac:dyDescent="0.25">
      <c r="A5449" s="350" t="s">
        <v>3503</v>
      </c>
      <c r="B5449" s="317" t="s">
        <v>891</v>
      </c>
      <c r="C5449" s="317" t="s">
        <v>1025</v>
      </c>
      <c r="D5449" s="348"/>
      <c r="E5449" s="413">
        <v>237900</v>
      </c>
      <c r="F5449" s="740" t="s">
        <v>3502</v>
      </c>
      <c r="G5449" s="739" t="s">
        <v>3287</v>
      </c>
      <c r="H5449" s="739" t="s">
        <v>3455</v>
      </c>
      <c r="I5449" s="316"/>
      <c r="J5449" s="316"/>
    </row>
    <row r="5450" spans="1:10" s="333" customFormat="1" ht="24" x14ac:dyDescent="0.25">
      <c r="A5450" s="350" t="s">
        <v>3501</v>
      </c>
      <c r="B5450" s="317" t="s">
        <v>1534</v>
      </c>
      <c r="C5450" s="317" t="s">
        <v>1025</v>
      </c>
      <c r="D5450" s="348" t="s">
        <v>3500</v>
      </c>
      <c r="E5450" s="413">
        <v>2298935.2010220001</v>
      </c>
      <c r="F5450" s="740" t="s">
        <v>3499</v>
      </c>
      <c r="G5450" s="739" t="s">
        <v>3287</v>
      </c>
      <c r="H5450" s="739" t="s">
        <v>3498</v>
      </c>
      <c r="I5450" s="316"/>
      <c r="J5450" s="316"/>
    </row>
    <row r="5451" spans="1:10" s="333" customFormat="1" ht="24" x14ac:dyDescent="0.25">
      <c r="A5451" s="350" t="s">
        <v>3497</v>
      </c>
      <c r="B5451" s="317" t="s">
        <v>1536</v>
      </c>
      <c r="C5451" s="317" t="s">
        <v>1025</v>
      </c>
      <c r="D5451" s="348"/>
      <c r="E5451" s="413">
        <v>71228.56</v>
      </c>
      <c r="F5451" s="740" t="s">
        <v>3496</v>
      </c>
      <c r="G5451" s="739" t="s">
        <v>3301</v>
      </c>
      <c r="H5451" s="739" t="s">
        <v>2709</v>
      </c>
      <c r="I5451" s="316"/>
      <c r="J5451" s="316"/>
    </row>
    <row r="5452" spans="1:10" s="333" customFormat="1" ht="24" x14ac:dyDescent="0.25">
      <c r="A5452" s="350" t="s">
        <v>3495</v>
      </c>
      <c r="B5452" s="317" t="s">
        <v>1539</v>
      </c>
      <c r="C5452" s="317" t="s">
        <v>1025</v>
      </c>
      <c r="D5452" s="348" t="s">
        <v>3494</v>
      </c>
      <c r="E5452" s="413">
        <v>513582.72</v>
      </c>
      <c r="F5452" s="740" t="s">
        <v>3493</v>
      </c>
      <c r="G5452" s="739" t="s">
        <v>3301</v>
      </c>
      <c r="H5452" s="739" t="s">
        <v>2709</v>
      </c>
      <c r="I5452" s="316"/>
      <c r="J5452" s="316"/>
    </row>
    <row r="5453" spans="1:10" s="333" customFormat="1" ht="24" x14ac:dyDescent="0.25">
      <c r="A5453" s="350" t="s">
        <v>3492</v>
      </c>
      <c r="B5453" s="317" t="s">
        <v>1539</v>
      </c>
      <c r="C5453" s="317" t="s">
        <v>1025</v>
      </c>
      <c r="D5453" s="348" t="s">
        <v>3491</v>
      </c>
      <c r="E5453" s="413">
        <v>19500</v>
      </c>
      <c r="F5453" s="740" t="s">
        <v>3490</v>
      </c>
      <c r="G5453" s="739" t="s">
        <v>3287</v>
      </c>
      <c r="H5453" s="739" t="s">
        <v>2180</v>
      </c>
      <c r="I5453" s="316"/>
      <c r="J5453" s="316"/>
    </row>
    <row r="5454" spans="1:10" s="333" customFormat="1" ht="36" x14ac:dyDescent="0.25">
      <c r="A5454" s="350" t="s">
        <v>3489</v>
      </c>
      <c r="B5454" s="317" t="s">
        <v>1539</v>
      </c>
      <c r="C5454" s="317" t="s">
        <v>1025</v>
      </c>
      <c r="D5454" s="348" t="s">
        <v>3488</v>
      </c>
      <c r="E5454" s="413">
        <v>247199.99997599999</v>
      </c>
      <c r="F5454" s="740" t="s">
        <v>3487</v>
      </c>
      <c r="G5454" s="739" t="s">
        <v>3287</v>
      </c>
      <c r="H5454" s="739" t="s">
        <v>2992</v>
      </c>
      <c r="I5454" s="316"/>
      <c r="J5454" s="316"/>
    </row>
    <row r="5455" spans="1:10" s="333" customFormat="1" ht="24" x14ac:dyDescent="0.25">
      <c r="A5455" s="350" t="s">
        <v>3486</v>
      </c>
      <c r="B5455" s="317" t="s">
        <v>1539</v>
      </c>
      <c r="C5455" s="317" t="s">
        <v>1025</v>
      </c>
      <c r="D5455" s="348" t="s">
        <v>3485</v>
      </c>
      <c r="E5455" s="413">
        <v>36291.800000000003</v>
      </c>
      <c r="F5455" s="740" t="s">
        <v>3484</v>
      </c>
      <c r="G5455" s="739" t="s">
        <v>3350</v>
      </c>
      <c r="H5455" s="739" t="s">
        <v>2734</v>
      </c>
      <c r="I5455" s="316"/>
      <c r="J5455" s="316"/>
    </row>
    <row r="5456" spans="1:10" s="333" customFormat="1" ht="24" x14ac:dyDescent="0.25">
      <c r="A5456" s="350" t="s">
        <v>3483</v>
      </c>
      <c r="B5456" s="317" t="s">
        <v>891</v>
      </c>
      <c r="C5456" s="317" t="s">
        <v>1025</v>
      </c>
      <c r="D5456" s="348"/>
      <c r="E5456" s="413">
        <v>97493.500599999999</v>
      </c>
      <c r="F5456" s="740" t="s">
        <v>3482</v>
      </c>
      <c r="G5456" s="739" t="s">
        <v>3287</v>
      </c>
      <c r="H5456" s="739" t="s">
        <v>2734</v>
      </c>
      <c r="I5456" s="316"/>
      <c r="J5456" s="316"/>
    </row>
    <row r="5457" spans="1:10" s="333" customFormat="1" x14ac:dyDescent="0.25">
      <c r="A5457" s="350" t="s">
        <v>3481</v>
      </c>
      <c r="B5457" s="317" t="s">
        <v>1539</v>
      </c>
      <c r="C5457" s="317" t="s">
        <v>1025</v>
      </c>
      <c r="D5457" s="348" t="s">
        <v>3480</v>
      </c>
      <c r="E5457" s="413">
        <v>21240</v>
      </c>
      <c r="F5457" s="740" t="s">
        <v>3479</v>
      </c>
      <c r="G5457" s="739" t="s">
        <v>3287</v>
      </c>
      <c r="H5457" s="739" t="s">
        <v>3478</v>
      </c>
      <c r="I5457" s="316"/>
      <c r="J5457" s="316"/>
    </row>
    <row r="5458" spans="1:10" s="333" customFormat="1" ht="24" x14ac:dyDescent="0.25">
      <c r="A5458" s="350" t="s">
        <v>3477</v>
      </c>
      <c r="B5458" s="317" t="s">
        <v>1539</v>
      </c>
      <c r="C5458" s="317" t="s">
        <v>1025</v>
      </c>
      <c r="D5458" s="348" t="s">
        <v>3338</v>
      </c>
      <c r="E5458" s="413">
        <v>26284.94</v>
      </c>
      <c r="F5458" s="740" t="s">
        <v>3476</v>
      </c>
      <c r="G5458" s="739" t="s">
        <v>3287</v>
      </c>
      <c r="H5458" s="739" t="s">
        <v>3401</v>
      </c>
      <c r="I5458" s="316"/>
      <c r="J5458" s="316"/>
    </row>
    <row r="5459" spans="1:10" s="333" customFormat="1" ht="24" x14ac:dyDescent="0.25">
      <c r="A5459" s="350" t="s">
        <v>3475</v>
      </c>
      <c r="B5459" s="317" t="s">
        <v>3352</v>
      </c>
      <c r="C5459" s="317" t="s">
        <v>1025</v>
      </c>
      <c r="D5459" s="348"/>
      <c r="E5459" s="413">
        <v>46599</v>
      </c>
      <c r="F5459" s="740" t="s">
        <v>3474</v>
      </c>
      <c r="G5459" s="739" t="s">
        <v>3287</v>
      </c>
      <c r="H5459" s="739" t="s">
        <v>3473</v>
      </c>
      <c r="I5459" s="316"/>
      <c r="J5459" s="316"/>
    </row>
    <row r="5460" spans="1:10" s="333" customFormat="1" ht="24" x14ac:dyDescent="0.25">
      <c r="A5460" s="350" t="s">
        <v>3472</v>
      </c>
      <c r="B5460" s="317" t="s">
        <v>1539</v>
      </c>
      <c r="C5460" s="317" t="s">
        <v>1025</v>
      </c>
      <c r="D5460" s="348" t="s">
        <v>3471</v>
      </c>
      <c r="E5460" s="413">
        <v>18618</v>
      </c>
      <c r="F5460" s="740" t="s">
        <v>3470</v>
      </c>
      <c r="G5460" s="739" t="s">
        <v>3287</v>
      </c>
      <c r="H5460" s="739" t="s">
        <v>3349</v>
      </c>
      <c r="I5460" s="316"/>
      <c r="J5460" s="316"/>
    </row>
    <row r="5461" spans="1:10" s="333" customFormat="1" ht="24" x14ac:dyDescent="0.25">
      <c r="A5461" s="350" t="s">
        <v>3469</v>
      </c>
      <c r="B5461" s="317" t="s">
        <v>1539</v>
      </c>
      <c r="C5461" s="317" t="s">
        <v>1025</v>
      </c>
      <c r="D5461" s="348" t="s">
        <v>3468</v>
      </c>
      <c r="E5461" s="413">
        <v>92370</v>
      </c>
      <c r="F5461" s="740" t="s">
        <v>3467</v>
      </c>
      <c r="G5461" s="739" t="s">
        <v>3287</v>
      </c>
      <c r="H5461" s="739" t="s">
        <v>3286</v>
      </c>
      <c r="I5461" s="316"/>
      <c r="J5461" s="316"/>
    </row>
    <row r="5462" spans="1:10" s="333" customFormat="1" ht="36" x14ac:dyDescent="0.25">
      <c r="A5462" s="350" t="s">
        <v>3466</v>
      </c>
      <c r="B5462" s="317" t="s">
        <v>1539</v>
      </c>
      <c r="C5462" s="317" t="s">
        <v>1025</v>
      </c>
      <c r="D5462" s="348" t="s">
        <v>3465</v>
      </c>
      <c r="E5462" s="413">
        <v>36000</v>
      </c>
      <c r="F5462" s="740" t="s">
        <v>3464</v>
      </c>
      <c r="G5462" s="739" t="s">
        <v>3287</v>
      </c>
      <c r="H5462" s="739" t="s">
        <v>3394</v>
      </c>
      <c r="I5462" s="316"/>
      <c r="J5462" s="316"/>
    </row>
    <row r="5463" spans="1:10" s="333" customFormat="1" ht="24" x14ac:dyDescent="0.25">
      <c r="A5463" s="350" t="s">
        <v>3463</v>
      </c>
      <c r="B5463" s="317" t="s">
        <v>891</v>
      </c>
      <c r="C5463" s="317" t="s">
        <v>1025</v>
      </c>
      <c r="D5463" s="348"/>
      <c r="E5463" s="413">
        <v>56891.7</v>
      </c>
      <c r="F5463" s="740" t="s">
        <v>3462</v>
      </c>
      <c r="G5463" s="739" t="s">
        <v>3287</v>
      </c>
      <c r="H5463" s="739" t="s">
        <v>2950</v>
      </c>
      <c r="I5463" s="316"/>
      <c r="J5463" s="316"/>
    </row>
    <row r="5464" spans="1:10" s="333" customFormat="1" ht="24" x14ac:dyDescent="0.25">
      <c r="A5464" s="350" t="s">
        <v>3461</v>
      </c>
      <c r="B5464" s="317" t="s">
        <v>1539</v>
      </c>
      <c r="C5464" s="317" t="s">
        <v>1025</v>
      </c>
      <c r="D5464" s="348" t="s">
        <v>3460</v>
      </c>
      <c r="E5464" s="413">
        <v>28514.14</v>
      </c>
      <c r="F5464" s="740" t="s">
        <v>3459</v>
      </c>
      <c r="G5464" s="739" t="s">
        <v>3391</v>
      </c>
      <c r="H5464" s="739" t="s">
        <v>2638</v>
      </c>
      <c r="I5464" s="316"/>
      <c r="J5464" s="316"/>
    </row>
    <row r="5465" spans="1:10" s="333" customFormat="1" ht="24" x14ac:dyDescent="0.25">
      <c r="A5465" s="350" t="s">
        <v>3458</v>
      </c>
      <c r="B5465" s="317" t="s">
        <v>1539</v>
      </c>
      <c r="C5465" s="317" t="s">
        <v>1025</v>
      </c>
      <c r="D5465" s="348" t="s">
        <v>3457</v>
      </c>
      <c r="E5465" s="413">
        <v>30485</v>
      </c>
      <c r="F5465" s="740" t="s">
        <v>3456</v>
      </c>
      <c r="G5465" s="739" t="s">
        <v>3301</v>
      </c>
      <c r="H5465" s="739" t="s">
        <v>3455</v>
      </c>
      <c r="I5465" s="316"/>
      <c r="J5465" s="316"/>
    </row>
    <row r="5466" spans="1:10" s="333" customFormat="1" ht="24" x14ac:dyDescent="0.25">
      <c r="A5466" s="350" t="s">
        <v>3454</v>
      </c>
      <c r="B5466" s="317" t="s">
        <v>1539</v>
      </c>
      <c r="C5466" s="317" t="s">
        <v>1025</v>
      </c>
      <c r="D5466" s="348" t="s">
        <v>3453</v>
      </c>
      <c r="E5466" s="413">
        <v>33500</v>
      </c>
      <c r="F5466" s="740" t="s">
        <v>3452</v>
      </c>
      <c r="G5466" s="739" t="s">
        <v>3301</v>
      </c>
      <c r="H5466" s="739" t="s">
        <v>2876</v>
      </c>
      <c r="I5466" s="316"/>
      <c r="J5466" s="316"/>
    </row>
    <row r="5467" spans="1:10" s="333" customFormat="1" ht="24" x14ac:dyDescent="0.25">
      <c r="A5467" s="350" t="s">
        <v>3451</v>
      </c>
      <c r="B5467" s="317" t="s">
        <v>1539</v>
      </c>
      <c r="C5467" s="317" t="s">
        <v>1025</v>
      </c>
      <c r="D5467" s="348" t="s">
        <v>3450</v>
      </c>
      <c r="E5467" s="413">
        <v>25580.98</v>
      </c>
      <c r="F5467" s="740" t="s">
        <v>3449</v>
      </c>
      <c r="G5467" s="739" t="s">
        <v>3301</v>
      </c>
      <c r="H5467" s="739" t="s">
        <v>3448</v>
      </c>
      <c r="I5467" s="316"/>
      <c r="J5467" s="316"/>
    </row>
    <row r="5468" spans="1:10" s="333" customFormat="1" x14ac:dyDescent="0.25">
      <c r="A5468" s="350" t="s">
        <v>3447</v>
      </c>
      <c r="B5468" s="317" t="s">
        <v>1539</v>
      </c>
      <c r="C5468" s="317" t="s">
        <v>1025</v>
      </c>
      <c r="D5468" s="348" t="s">
        <v>3446</v>
      </c>
      <c r="E5468" s="413">
        <v>30779.5</v>
      </c>
      <c r="F5468" s="740" t="s">
        <v>3445</v>
      </c>
      <c r="G5468" s="739" t="s">
        <v>3350</v>
      </c>
      <c r="H5468" s="739" t="s">
        <v>3444</v>
      </c>
      <c r="I5468" s="316"/>
      <c r="J5468" s="316"/>
    </row>
    <row r="5469" spans="1:10" s="333" customFormat="1" ht="36" x14ac:dyDescent="0.25">
      <c r="A5469" s="350" t="s">
        <v>3443</v>
      </c>
      <c r="B5469" s="317" t="s">
        <v>1539</v>
      </c>
      <c r="C5469" s="317" t="s">
        <v>1025</v>
      </c>
      <c r="D5469" s="348" t="s">
        <v>3442</v>
      </c>
      <c r="E5469" s="413">
        <v>20000</v>
      </c>
      <c r="F5469" s="740" t="s">
        <v>3441</v>
      </c>
      <c r="G5469" s="739" t="s">
        <v>3287</v>
      </c>
      <c r="H5469" s="739" t="s">
        <v>3440</v>
      </c>
      <c r="I5469" s="316"/>
      <c r="J5469" s="316"/>
    </row>
    <row r="5470" spans="1:10" s="333" customFormat="1" ht="36" x14ac:dyDescent="0.25">
      <c r="A5470" s="350" t="s">
        <v>3439</v>
      </c>
      <c r="B5470" s="317" t="s">
        <v>1539</v>
      </c>
      <c r="C5470" s="317" t="s">
        <v>1025</v>
      </c>
      <c r="D5470" s="348" t="s">
        <v>3438</v>
      </c>
      <c r="E5470" s="413">
        <v>19200</v>
      </c>
      <c r="F5470" s="740" t="s">
        <v>3432</v>
      </c>
      <c r="G5470" s="739" t="s">
        <v>3287</v>
      </c>
      <c r="H5470" s="739" t="s">
        <v>3405</v>
      </c>
      <c r="I5470" s="316"/>
      <c r="J5470" s="316"/>
    </row>
    <row r="5471" spans="1:10" s="333" customFormat="1" ht="24" x14ac:dyDescent="0.25">
      <c r="A5471" s="350" t="s">
        <v>3437</v>
      </c>
      <c r="B5471" s="317" t="s">
        <v>891</v>
      </c>
      <c r="C5471" s="317" t="s">
        <v>1025</v>
      </c>
      <c r="D5471" s="348"/>
      <c r="E5471" s="413">
        <v>45000</v>
      </c>
      <c r="F5471" s="740" t="s">
        <v>3436</v>
      </c>
      <c r="G5471" s="739" t="s">
        <v>3287</v>
      </c>
      <c r="H5471" s="739" t="s">
        <v>3435</v>
      </c>
      <c r="I5471" s="316"/>
      <c r="J5471" s="316"/>
    </row>
    <row r="5472" spans="1:10" s="333" customFormat="1" ht="24" x14ac:dyDescent="0.25">
      <c r="A5472" s="350" t="s">
        <v>3434</v>
      </c>
      <c r="B5472" s="317" t="s">
        <v>1539</v>
      </c>
      <c r="C5472" s="317" t="s">
        <v>1025</v>
      </c>
      <c r="D5472" s="348" t="s">
        <v>3433</v>
      </c>
      <c r="E5472" s="413">
        <v>19090</v>
      </c>
      <c r="F5472" s="740" t="s">
        <v>3432</v>
      </c>
      <c r="G5472" s="739" t="s">
        <v>3287</v>
      </c>
      <c r="H5472" s="739" t="s">
        <v>3431</v>
      </c>
      <c r="I5472" s="316"/>
      <c r="J5472" s="316"/>
    </row>
    <row r="5473" spans="1:10" s="333" customFormat="1" ht="24" x14ac:dyDescent="0.25">
      <c r="A5473" s="350" t="s">
        <v>3430</v>
      </c>
      <c r="B5473" s="317" t="s">
        <v>3352</v>
      </c>
      <c r="C5473" s="317" t="s">
        <v>1025</v>
      </c>
      <c r="D5473" s="348"/>
      <c r="E5473" s="413">
        <v>68279.17</v>
      </c>
      <c r="F5473" s="740" t="s">
        <v>3429</v>
      </c>
      <c r="G5473" s="739" t="s">
        <v>3287</v>
      </c>
      <c r="H5473" s="739" t="s">
        <v>3291</v>
      </c>
      <c r="I5473" s="316"/>
      <c r="J5473" s="316"/>
    </row>
    <row r="5474" spans="1:10" s="333" customFormat="1" ht="24" x14ac:dyDescent="0.25">
      <c r="A5474" s="350" t="s">
        <v>3428</v>
      </c>
      <c r="B5474" s="317" t="s">
        <v>3352</v>
      </c>
      <c r="C5474" s="317" t="s">
        <v>1025</v>
      </c>
      <c r="D5474" s="348"/>
      <c r="E5474" s="413">
        <v>113767.9</v>
      </c>
      <c r="F5474" s="740" t="s">
        <v>3427</v>
      </c>
      <c r="G5474" s="739" t="s">
        <v>3287</v>
      </c>
      <c r="H5474" s="739" t="s">
        <v>3291</v>
      </c>
      <c r="I5474" s="316"/>
      <c r="J5474" s="316"/>
    </row>
    <row r="5475" spans="1:10" s="333" customFormat="1" ht="24" x14ac:dyDescent="0.25">
      <c r="A5475" s="350" t="s">
        <v>3426</v>
      </c>
      <c r="B5475" s="317" t="s">
        <v>1539</v>
      </c>
      <c r="C5475" s="317" t="s">
        <v>1025</v>
      </c>
      <c r="D5475" s="348" t="s">
        <v>3425</v>
      </c>
      <c r="E5475" s="413">
        <v>19800</v>
      </c>
      <c r="F5475" s="740" t="s">
        <v>3424</v>
      </c>
      <c r="G5475" s="739" t="s">
        <v>3301</v>
      </c>
      <c r="H5475" s="739" t="s">
        <v>3423</v>
      </c>
      <c r="I5475" s="316"/>
      <c r="J5475" s="316"/>
    </row>
    <row r="5476" spans="1:10" s="333" customFormat="1" ht="24" x14ac:dyDescent="0.25">
      <c r="A5476" s="350" t="s">
        <v>3422</v>
      </c>
      <c r="B5476" s="317" t="s">
        <v>891</v>
      </c>
      <c r="C5476" s="317" t="s">
        <v>1025</v>
      </c>
      <c r="D5476" s="348"/>
      <c r="E5476" s="413">
        <v>39672</v>
      </c>
      <c r="F5476" s="740" t="s">
        <v>3416</v>
      </c>
      <c r="G5476" s="739" t="s">
        <v>3301</v>
      </c>
      <c r="H5476" s="739" t="s">
        <v>3421</v>
      </c>
      <c r="I5476" s="316"/>
      <c r="J5476" s="316"/>
    </row>
    <row r="5477" spans="1:10" s="333" customFormat="1" ht="24" x14ac:dyDescent="0.25">
      <c r="A5477" s="350" t="s">
        <v>3420</v>
      </c>
      <c r="B5477" s="317" t="s">
        <v>1539</v>
      </c>
      <c r="C5477" s="317" t="s">
        <v>1025</v>
      </c>
      <c r="D5477" s="348" t="s">
        <v>3419</v>
      </c>
      <c r="E5477" s="413">
        <v>36000</v>
      </c>
      <c r="F5477" s="740" t="s">
        <v>3418</v>
      </c>
      <c r="G5477" s="739" t="s">
        <v>3287</v>
      </c>
      <c r="H5477" s="739" t="s">
        <v>3377</v>
      </c>
      <c r="I5477" s="316"/>
      <c r="J5477" s="316"/>
    </row>
    <row r="5478" spans="1:10" s="333" customFormat="1" ht="24" x14ac:dyDescent="0.25">
      <c r="A5478" s="350" t="s">
        <v>3417</v>
      </c>
      <c r="B5478" s="317" t="s">
        <v>891</v>
      </c>
      <c r="C5478" s="317" t="s">
        <v>1025</v>
      </c>
      <c r="D5478" s="348"/>
      <c r="E5478" s="413">
        <v>63851.22</v>
      </c>
      <c r="F5478" s="740" t="s">
        <v>3416</v>
      </c>
      <c r="G5478" s="739" t="s">
        <v>3287</v>
      </c>
      <c r="H5478" s="739" t="s">
        <v>3397</v>
      </c>
      <c r="I5478" s="316"/>
      <c r="J5478" s="316"/>
    </row>
    <row r="5479" spans="1:10" s="333" customFormat="1" ht="24" x14ac:dyDescent="0.25">
      <c r="A5479" s="350" t="s">
        <v>3415</v>
      </c>
      <c r="B5479" s="317" t="s">
        <v>1539</v>
      </c>
      <c r="C5479" s="317" t="s">
        <v>1025</v>
      </c>
      <c r="D5479" s="348" t="s">
        <v>3336</v>
      </c>
      <c r="E5479" s="413">
        <v>42000</v>
      </c>
      <c r="F5479" s="740" t="s">
        <v>3408</v>
      </c>
      <c r="G5479" s="739" t="s">
        <v>3287</v>
      </c>
      <c r="H5479" s="739" t="s">
        <v>3414</v>
      </c>
      <c r="I5479" s="316"/>
      <c r="J5479" s="316"/>
    </row>
    <row r="5480" spans="1:10" s="333" customFormat="1" x14ac:dyDescent="0.25">
      <c r="A5480" s="350" t="s">
        <v>3413</v>
      </c>
      <c r="B5480" s="317" t="s">
        <v>1539</v>
      </c>
      <c r="C5480" s="317" t="s">
        <v>1025</v>
      </c>
      <c r="D5480" s="348" t="s">
        <v>3412</v>
      </c>
      <c r="E5480" s="413">
        <v>31914.93</v>
      </c>
      <c r="F5480" s="740" t="s">
        <v>3411</v>
      </c>
      <c r="G5480" s="739" t="s">
        <v>3287</v>
      </c>
      <c r="H5480" s="739" t="s">
        <v>3326</v>
      </c>
      <c r="I5480" s="316"/>
      <c r="J5480" s="316"/>
    </row>
    <row r="5481" spans="1:10" s="333" customFormat="1" ht="24" x14ac:dyDescent="0.25">
      <c r="A5481" s="350" t="s">
        <v>3410</v>
      </c>
      <c r="B5481" s="317" t="s">
        <v>1539</v>
      </c>
      <c r="C5481" s="317" t="s">
        <v>1025</v>
      </c>
      <c r="D5481" s="348" t="s">
        <v>3409</v>
      </c>
      <c r="E5481" s="413">
        <v>24000</v>
      </c>
      <c r="F5481" s="740" t="s">
        <v>3408</v>
      </c>
      <c r="G5481" s="739" t="s">
        <v>3287</v>
      </c>
      <c r="H5481" s="739" t="s">
        <v>3330</v>
      </c>
      <c r="I5481" s="316"/>
      <c r="J5481" s="316"/>
    </row>
    <row r="5482" spans="1:10" s="333" customFormat="1" ht="24" x14ac:dyDescent="0.25">
      <c r="A5482" s="350" t="s">
        <v>3407</v>
      </c>
      <c r="B5482" s="317" t="s">
        <v>1539</v>
      </c>
      <c r="C5482" s="317" t="s">
        <v>1025</v>
      </c>
      <c r="D5482" s="348" t="s">
        <v>3406</v>
      </c>
      <c r="E5482" s="413">
        <v>28800</v>
      </c>
      <c r="F5482" s="740" t="s">
        <v>3398</v>
      </c>
      <c r="G5482" s="739" t="s">
        <v>3301</v>
      </c>
      <c r="H5482" s="739" t="s">
        <v>3405</v>
      </c>
      <c r="I5482" s="316"/>
      <c r="J5482" s="316"/>
    </row>
    <row r="5483" spans="1:10" s="333" customFormat="1" ht="24" x14ac:dyDescent="0.25">
      <c r="A5483" s="350" t="s">
        <v>3404</v>
      </c>
      <c r="B5483" s="317" t="s">
        <v>1539</v>
      </c>
      <c r="C5483" s="317" t="s">
        <v>1025</v>
      </c>
      <c r="D5483" s="348" t="s">
        <v>3403</v>
      </c>
      <c r="E5483" s="413">
        <v>18279.5</v>
      </c>
      <c r="F5483" s="740" t="s">
        <v>3402</v>
      </c>
      <c r="G5483" s="739" t="s">
        <v>3287</v>
      </c>
      <c r="H5483" s="739" t="s">
        <v>3401</v>
      </c>
      <c r="I5483" s="316"/>
      <c r="J5483" s="316"/>
    </row>
    <row r="5484" spans="1:10" s="333" customFormat="1" ht="24" x14ac:dyDescent="0.25">
      <c r="A5484" s="350" t="s">
        <v>3400</v>
      </c>
      <c r="B5484" s="317" t="s">
        <v>1539</v>
      </c>
      <c r="C5484" s="317" t="s">
        <v>1025</v>
      </c>
      <c r="D5484" s="348" t="s">
        <v>3399</v>
      </c>
      <c r="E5484" s="413">
        <v>28800</v>
      </c>
      <c r="F5484" s="740" t="s">
        <v>3398</v>
      </c>
      <c r="G5484" s="739" t="s">
        <v>3287</v>
      </c>
      <c r="H5484" s="739" t="s">
        <v>3397</v>
      </c>
      <c r="I5484" s="316"/>
      <c r="J5484" s="316"/>
    </row>
    <row r="5485" spans="1:10" s="333" customFormat="1" ht="36" x14ac:dyDescent="0.25">
      <c r="A5485" s="350" t="s">
        <v>3396</v>
      </c>
      <c r="B5485" s="317" t="s">
        <v>1543</v>
      </c>
      <c r="C5485" s="317" t="s">
        <v>1025</v>
      </c>
      <c r="D5485" s="348"/>
      <c r="E5485" s="413">
        <v>38500</v>
      </c>
      <c r="F5485" s="740" t="s">
        <v>3395</v>
      </c>
      <c r="G5485" s="739" t="s">
        <v>3287</v>
      </c>
      <c r="H5485" s="739" t="s">
        <v>3394</v>
      </c>
      <c r="I5485" s="316"/>
      <c r="J5485" s="316"/>
    </row>
    <row r="5486" spans="1:10" s="333" customFormat="1" x14ac:dyDescent="0.25">
      <c r="A5486" s="350" t="s">
        <v>3393</v>
      </c>
      <c r="B5486" s="317" t="s">
        <v>1539</v>
      </c>
      <c r="C5486" s="317" t="s">
        <v>1025</v>
      </c>
      <c r="D5486" s="348" t="s">
        <v>3392</v>
      </c>
      <c r="E5486" s="413">
        <v>29453</v>
      </c>
      <c r="F5486" s="740" t="s">
        <v>3382</v>
      </c>
      <c r="G5486" s="739" t="s">
        <v>3391</v>
      </c>
      <c r="H5486" s="739" t="s">
        <v>2833</v>
      </c>
      <c r="I5486" s="316"/>
      <c r="J5486" s="316"/>
    </row>
    <row r="5487" spans="1:10" s="333" customFormat="1" x14ac:dyDescent="0.25">
      <c r="A5487" s="350" t="s">
        <v>3390</v>
      </c>
      <c r="B5487" s="317" t="s">
        <v>1539</v>
      </c>
      <c r="C5487" s="317" t="s">
        <v>1025</v>
      </c>
      <c r="D5487" s="348" t="s">
        <v>3389</v>
      </c>
      <c r="E5487" s="413">
        <v>25372.2</v>
      </c>
      <c r="F5487" s="740" t="s">
        <v>3382</v>
      </c>
      <c r="G5487" s="739" t="s">
        <v>3287</v>
      </c>
      <c r="H5487" s="739" t="s">
        <v>2833</v>
      </c>
      <c r="I5487" s="316"/>
      <c r="J5487" s="316"/>
    </row>
    <row r="5488" spans="1:10" s="333" customFormat="1" x14ac:dyDescent="0.25">
      <c r="A5488" s="350" t="s">
        <v>3388</v>
      </c>
      <c r="B5488" s="317" t="s">
        <v>1539</v>
      </c>
      <c r="C5488" s="317" t="s">
        <v>1025</v>
      </c>
      <c r="D5488" s="348" t="s">
        <v>3387</v>
      </c>
      <c r="E5488" s="413">
        <v>19656.55</v>
      </c>
      <c r="F5488" s="740" t="s">
        <v>3386</v>
      </c>
      <c r="G5488" s="739" t="s">
        <v>3301</v>
      </c>
      <c r="H5488" s="739" t="s">
        <v>3385</v>
      </c>
      <c r="I5488" s="316"/>
      <c r="J5488" s="316"/>
    </row>
    <row r="5489" spans="1:10" s="333" customFormat="1" ht="24" x14ac:dyDescent="0.25">
      <c r="A5489" s="350" t="s">
        <v>3384</v>
      </c>
      <c r="B5489" s="317" t="s">
        <v>1539</v>
      </c>
      <c r="C5489" s="317" t="s">
        <v>1025</v>
      </c>
      <c r="D5489" s="348" t="s">
        <v>3383</v>
      </c>
      <c r="E5489" s="413">
        <v>23759.25</v>
      </c>
      <c r="F5489" s="740" t="s">
        <v>3382</v>
      </c>
      <c r="G5489" s="739" t="s">
        <v>3287</v>
      </c>
      <c r="H5489" s="739" t="s">
        <v>3381</v>
      </c>
      <c r="I5489" s="316"/>
      <c r="J5489" s="316"/>
    </row>
    <row r="5490" spans="1:10" s="333" customFormat="1" ht="24" x14ac:dyDescent="0.25">
      <c r="A5490" s="350" t="s">
        <v>3380</v>
      </c>
      <c r="B5490" s="317" t="s">
        <v>1539</v>
      </c>
      <c r="C5490" s="317" t="s">
        <v>1025</v>
      </c>
      <c r="D5490" s="348" t="s">
        <v>3379</v>
      </c>
      <c r="E5490" s="413">
        <v>22500</v>
      </c>
      <c r="F5490" s="740" t="s">
        <v>3378</v>
      </c>
      <c r="G5490" s="739" t="s">
        <v>3301</v>
      </c>
      <c r="H5490" s="739" t="s">
        <v>3377</v>
      </c>
      <c r="I5490" s="316"/>
      <c r="J5490" s="316"/>
    </row>
    <row r="5491" spans="1:10" s="333" customFormat="1" ht="24" x14ac:dyDescent="0.25">
      <c r="A5491" s="350" t="s">
        <v>3376</v>
      </c>
      <c r="B5491" s="317" t="s">
        <v>1539</v>
      </c>
      <c r="C5491" s="317" t="s">
        <v>1025</v>
      </c>
      <c r="D5491" s="348" t="s">
        <v>3375</v>
      </c>
      <c r="E5491" s="413">
        <v>22944</v>
      </c>
      <c r="F5491" s="740" t="s">
        <v>3374</v>
      </c>
      <c r="G5491" s="739" t="s">
        <v>3287</v>
      </c>
      <c r="H5491" s="739" t="s">
        <v>3334</v>
      </c>
      <c r="I5491" s="316"/>
      <c r="J5491" s="316"/>
    </row>
    <row r="5492" spans="1:10" s="333" customFormat="1" ht="36" x14ac:dyDescent="0.25">
      <c r="A5492" s="350" t="s">
        <v>3373</v>
      </c>
      <c r="B5492" s="317" t="s">
        <v>1539</v>
      </c>
      <c r="C5492" s="317" t="s">
        <v>1025</v>
      </c>
      <c r="D5492" s="348" t="s">
        <v>3372</v>
      </c>
      <c r="E5492" s="413">
        <v>27722</v>
      </c>
      <c r="F5492" s="740" t="s">
        <v>3371</v>
      </c>
      <c r="G5492" s="739" t="s">
        <v>3287</v>
      </c>
      <c r="H5492" s="739" t="s">
        <v>3334</v>
      </c>
      <c r="I5492" s="316"/>
      <c r="J5492" s="316"/>
    </row>
    <row r="5493" spans="1:10" s="333" customFormat="1" ht="24" x14ac:dyDescent="0.25">
      <c r="A5493" s="350" t="s">
        <v>3370</v>
      </c>
      <c r="B5493" s="317" t="s">
        <v>1539</v>
      </c>
      <c r="C5493" s="317" t="s">
        <v>1025</v>
      </c>
      <c r="D5493" s="348" t="s">
        <v>3369</v>
      </c>
      <c r="E5493" s="413">
        <v>32041.46</v>
      </c>
      <c r="F5493" s="740" t="s">
        <v>3368</v>
      </c>
      <c r="G5493" s="739" t="s">
        <v>3287</v>
      </c>
      <c r="H5493" s="739" t="s">
        <v>2877</v>
      </c>
      <c r="I5493" s="316"/>
      <c r="J5493" s="316"/>
    </row>
    <row r="5494" spans="1:10" s="333" customFormat="1" ht="24" x14ac:dyDescent="0.25">
      <c r="A5494" s="350" t="s">
        <v>3367</v>
      </c>
      <c r="B5494" s="317" t="s">
        <v>891</v>
      </c>
      <c r="C5494" s="317" t="s">
        <v>1025</v>
      </c>
      <c r="D5494" s="348"/>
      <c r="E5494" s="413">
        <v>39840</v>
      </c>
      <c r="F5494" s="740" t="s">
        <v>3366</v>
      </c>
      <c r="G5494" s="739" t="s">
        <v>3287</v>
      </c>
      <c r="H5494" s="739" t="s">
        <v>3365</v>
      </c>
      <c r="I5494" s="316"/>
      <c r="J5494" s="316"/>
    </row>
    <row r="5495" spans="1:10" s="333" customFormat="1" ht="36" x14ac:dyDescent="0.25">
      <c r="A5495" s="350" t="s">
        <v>3364</v>
      </c>
      <c r="B5495" s="317" t="s">
        <v>1539</v>
      </c>
      <c r="C5495" s="317" t="s">
        <v>1025</v>
      </c>
      <c r="D5495" s="348" t="s">
        <v>3363</v>
      </c>
      <c r="E5495" s="413">
        <v>24633.88</v>
      </c>
      <c r="F5495" s="740" t="s">
        <v>3362</v>
      </c>
      <c r="G5495" s="739" t="s">
        <v>3287</v>
      </c>
      <c r="H5495" s="739" t="s">
        <v>2473</v>
      </c>
      <c r="I5495" s="316"/>
      <c r="J5495" s="316"/>
    </row>
    <row r="5496" spans="1:10" s="333" customFormat="1" ht="36" x14ac:dyDescent="0.25">
      <c r="A5496" s="350" t="s">
        <v>3361</v>
      </c>
      <c r="B5496" s="317" t="s">
        <v>1539</v>
      </c>
      <c r="C5496" s="317" t="s">
        <v>1025</v>
      </c>
      <c r="D5496" s="348" t="s">
        <v>3332</v>
      </c>
      <c r="E5496" s="413">
        <v>21593.5</v>
      </c>
      <c r="F5496" s="740" t="s">
        <v>3360</v>
      </c>
      <c r="G5496" s="739" t="s">
        <v>3350</v>
      </c>
      <c r="H5496" s="739" t="s">
        <v>3359</v>
      </c>
      <c r="I5496" s="316"/>
      <c r="J5496" s="316"/>
    </row>
    <row r="5497" spans="1:10" s="333" customFormat="1" x14ac:dyDescent="0.25">
      <c r="A5497" s="350" t="s">
        <v>3358</v>
      </c>
      <c r="B5497" s="317" t="s">
        <v>1539</v>
      </c>
      <c r="C5497" s="317" t="s">
        <v>1025</v>
      </c>
      <c r="D5497" s="348" t="s">
        <v>3357</v>
      </c>
      <c r="E5497" s="413">
        <v>19466.099999999999</v>
      </c>
      <c r="F5497" s="740" t="s">
        <v>3356</v>
      </c>
      <c r="G5497" s="739" t="s">
        <v>3287</v>
      </c>
      <c r="H5497" s="739" t="s">
        <v>3355</v>
      </c>
      <c r="I5497" s="316"/>
      <c r="J5497" s="316"/>
    </row>
    <row r="5498" spans="1:10" s="333" customFormat="1" ht="24" x14ac:dyDescent="0.25">
      <c r="A5498" s="350" t="s">
        <v>3354</v>
      </c>
      <c r="B5498" s="317" t="s">
        <v>3352</v>
      </c>
      <c r="C5498" s="317" t="s">
        <v>1025</v>
      </c>
      <c r="D5498" s="348"/>
      <c r="E5498" s="413">
        <v>44258.76</v>
      </c>
      <c r="F5498" s="740" t="s">
        <v>3351</v>
      </c>
      <c r="G5498" s="739" t="s">
        <v>3287</v>
      </c>
      <c r="H5498" s="739" t="s">
        <v>3349</v>
      </c>
      <c r="I5498" s="316"/>
      <c r="J5498" s="316"/>
    </row>
    <row r="5499" spans="1:10" s="333" customFormat="1" ht="24" x14ac:dyDescent="0.25">
      <c r="A5499" s="350" t="s">
        <v>3353</v>
      </c>
      <c r="B5499" s="317" t="s">
        <v>3352</v>
      </c>
      <c r="C5499" s="317" t="s">
        <v>1025</v>
      </c>
      <c r="D5499" s="348"/>
      <c r="E5499" s="413">
        <v>31836.6</v>
      </c>
      <c r="F5499" s="740" t="s">
        <v>3351</v>
      </c>
      <c r="G5499" s="739" t="s">
        <v>3350</v>
      </c>
      <c r="H5499" s="739" t="s">
        <v>3349</v>
      </c>
      <c r="I5499" s="316"/>
      <c r="J5499" s="316"/>
    </row>
    <row r="5500" spans="1:10" s="333" customFormat="1" ht="24" x14ac:dyDescent="0.25">
      <c r="A5500" s="350" t="s">
        <v>3348</v>
      </c>
      <c r="B5500" s="317" t="s">
        <v>891</v>
      </c>
      <c r="C5500" s="317" t="s">
        <v>1025</v>
      </c>
      <c r="D5500" s="348"/>
      <c r="E5500" s="413">
        <v>41889.96</v>
      </c>
      <c r="F5500" s="740" t="s">
        <v>3347</v>
      </c>
      <c r="G5500" s="739" t="s">
        <v>3287</v>
      </c>
      <c r="H5500" s="739" t="s">
        <v>3343</v>
      </c>
      <c r="I5500" s="316"/>
      <c r="J5500" s="316"/>
    </row>
    <row r="5501" spans="1:10" s="333" customFormat="1" ht="36" x14ac:dyDescent="0.25">
      <c r="A5501" s="350" t="s">
        <v>3346</v>
      </c>
      <c r="B5501" s="317" t="s">
        <v>1539</v>
      </c>
      <c r="C5501" s="317" t="s">
        <v>1025</v>
      </c>
      <c r="D5501" s="348" t="s">
        <v>3345</v>
      </c>
      <c r="E5501" s="413">
        <v>34960</v>
      </c>
      <c r="F5501" s="740" t="s">
        <v>3344</v>
      </c>
      <c r="G5501" s="739" t="s">
        <v>3287</v>
      </c>
      <c r="H5501" s="739" t="s">
        <v>3343</v>
      </c>
      <c r="I5501" s="316"/>
      <c r="J5501" s="316"/>
    </row>
    <row r="5502" spans="1:10" s="333" customFormat="1" ht="24" x14ac:dyDescent="0.25">
      <c r="A5502" s="350" t="s">
        <v>3342</v>
      </c>
      <c r="B5502" s="317" t="s">
        <v>1539</v>
      </c>
      <c r="C5502" s="317" t="s">
        <v>1025</v>
      </c>
      <c r="D5502" s="348" t="s">
        <v>3341</v>
      </c>
      <c r="E5502" s="413">
        <v>20461</v>
      </c>
      <c r="F5502" s="740" t="s">
        <v>3305</v>
      </c>
      <c r="G5502" s="739" t="s">
        <v>3301</v>
      </c>
      <c r="H5502" s="739" t="s">
        <v>3340</v>
      </c>
      <c r="I5502" s="316"/>
      <c r="J5502" s="316"/>
    </row>
    <row r="5503" spans="1:10" s="333" customFormat="1" ht="24" x14ac:dyDescent="0.25">
      <c r="A5503" s="350" t="s">
        <v>3339</v>
      </c>
      <c r="B5503" s="317" t="s">
        <v>1539</v>
      </c>
      <c r="C5503" s="317" t="s">
        <v>1025</v>
      </c>
      <c r="D5503" s="348" t="s">
        <v>3338</v>
      </c>
      <c r="E5503" s="413">
        <v>35935.35</v>
      </c>
      <c r="F5503" s="740" t="s">
        <v>3335</v>
      </c>
      <c r="G5503" s="739" t="s">
        <v>3287</v>
      </c>
      <c r="H5503" s="739" t="s">
        <v>3334</v>
      </c>
      <c r="I5503" s="316"/>
      <c r="J5503" s="316"/>
    </row>
    <row r="5504" spans="1:10" s="333" customFormat="1" ht="24" x14ac:dyDescent="0.25">
      <c r="A5504" s="350" t="s">
        <v>3337</v>
      </c>
      <c r="B5504" s="317" t="s">
        <v>1539</v>
      </c>
      <c r="C5504" s="317" t="s">
        <v>1025</v>
      </c>
      <c r="D5504" s="348" t="s">
        <v>3336</v>
      </c>
      <c r="E5504" s="413">
        <v>20946.599999999999</v>
      </c>
      <c r="F5504" s="740" t="s">
        <v>3335</v>
      </c>
      <c r="G5504" s="739" t="s">
        <v>3287</v>
      </c>
      <c r="H5504" s="739" t="s">
        <v>3334</v>
      </c>
      <c r="I5504" s="316"/>
      <c r="J5504" s="316"/>
    </row>
    <row r="5505" spans="1:10" s="333" customFormat="1" ht="24" x14ac:dyDescent="0.25">
      <c r="A5505" s="350" t="s">
        <v>3333</v>
      </c>
      <c r="B5505" s="317" t="s">
        <v>1539</v>
      </c>
      <c r="C5505" s="317" t="s">
        <v>1025</v>
      </c>
      <c r="D5505" s="348" t="s">
        <v>3332</v>
      </c>
      <c r="E5505" s="413">
        <v>24063.4</v>
      </c>
      <c r="F5505" s="740" t="s">
        <v>3331</v>
      </c>
      <c r="G5505" s="739" t="s">
        <v>3287</v>
      </c>
      <c r="H5505" s="739" t="s">
        <v>3330</v>
      </c>
      <c r="I5505" s="316"/>
      <c r="J5505" s="316"/>
    </row>
    <row r="5506" spans="1:10" s="333" customFormat="1" ht="24" x14ac:dyDescent="0.25">
      <c r="A5506" s="350" t="s">
        <v>3329</v>
      </c>
      <c r="B5506" s="317" t="s">
        <v>1539</v>
      </c>
      <c r="C5506" s="317" t="s">
        <v>1025</v>
      </c>
      <c r="D5506" s="348" t="s">
        <v>3328</v>
      </c>
      <c r="E5506" s="413">
        <v>22690.240000000002</v>
      </c>
      <c r="F5506" s="740" t="s">
        <v>3327</v>
      </c>
      <c r="G5506" s="739" t="s">
        <v>3287</v>
      </c>
      <c r="H5506" s="739" t="s">
        <v>3326</v>
      </c>
      <c r="I5506" s="316"/>
      <c r="J5506" s="316"/>
    </row>
    <row r="5507" spans="1:10" s="333" customFormat="1" ht="24" x14ac:dyDescent="0.25">
      <c r="A5507" s="350" t="s">
        <v>3325</v>
      </c>
      <c r="B5507" s="317" t="s">
        <v>1539</v>
      </c>
      <c r="C5507" s="317" t="s">
        <v>1025</v>
      </c>
      <c r="D5507" s="348" t="s">
        <v>3324</v>
      </c>
      <c r="E5507" s="413">
        <v>30275.5</v>
      </c>
      <c r="F5507" s="740" t="s">
        <v>3323</v>
      </c>
      <c r="G5507" s="739" t="s">
        <v>3287</v>
      </c>
      <c r="H5507" s="739" t="s">
        <v>3322</v>
      </c>
      <c r="I5507" s="316"/>
      <c r="J5507" s="316"/>
    </row>
    <row r="5508" spans="1:10" s="333" customFormat="1" ht="24" x14ac:dyDescent="0.25">
      <c r="A5508" s="350" t="s">
        <v>3321</v>
      </c>
      <c r="B5508" s="317" t="s">
        <v>1539</v>
      </c>
      <c r="C5508" s="317" t="s">
        <v>1025</v>
      </c>
      <c r="D5508" s="348" t="s">
        <v>3320</v>
      </c>
      <c r="E5508" s="413">
        <v>24780</v>
      </c>
      <c r="F5508" s="740" t="s">
        <v>3319</v>
      </c>
      <c r="G5508" s="739" t="s">
        <v>3301</v>
      </c>
      <c r="H5508" s="739" t="s">
        <v>3315</v>
      </c>
      <c r="I5508" s="316"/>
      <c r="J5508" s="316"/>
    </row>
    <row r="5509" spans="1:10" s="333" customFormat="1" ht="24" x14ac:dyDescent="0.25">
      <c r="A5509" s="350" t="s">
        <v>3318</v>
      </c>
      <c r="B5509" s="317" t="s">
        <v>1539</v>
      </c>
      <c r="C5509" s="317" t="s">
        <v>1025</v>
      </c>
      <c r="D5509" s="348" t="s">
        <v>3317</v>
      </c>
      <c r="E5509" s="413">
        <v>26463.55</v>
      </c>
      <c r="F5509" s="740" t="s">
        <v>3316</v>
      </c>
      <c r="G5509" s="739" t="s">
        <v>3301</v>
      </c>
      <c r="H5509" s="739" t="s">
        <v>3315</v>
      </c>
      <c r="I5509" s="316"/>
      <c r="J5509" s="316"/>
    </row>
    <row r="5510" spans="1:10" s="333" customFormat="1" ht="24" x14ac:dyDescent="0.25">
      <c r="A5510" s="350" t="s">
        <v>3314</v>
      </c>
      <c r="B5510" s="317" t="s">
        <v>1539</v>
      </c>
      <c r="C5510" s="317" t="s">
        <v>1025</v>
      </c>
      <c r="D5510" s="348" t="s">
        <v>3313</v>
      </c>
      <c r="E5510" s="413">
        <v>24974.84</v>
      </c>
      <c r="F5510" s="740" t="s">
        <v>3312</v>
      </c>
      <c r="G5510" s="739" t="s">
        <v>3301</v>
      </c>
      <c r="H5510" s="739" t="s">
        <v>2442</v>
      </c>
      <c r="I5510" s="316"/>
      <c r="J5510" s="316"/>
    </row>
    <row r="5511" spans="1:10" s="333" customFormat="1" ht="24" x14ac:dyDescent="0.25">
      <c r="A5511" s="350" t="s">
        <v>3311</v>
      </c>
      <c r="B5511" s="317" t="s">
        <v>1539</v>
      </c>
      <c r="C5511" s="317" t="s">
        <v>1025</v>
      </c>
      <c r="D5511" s="348" t="s">
        <v>3310</v>
      </c>
      <c r="E5511" s="413">
        <v>30149.94</v>
      </c>
      <c r="F5511" s="740" t="s">
        <v>3309</v>
      </c>
      <c r="G5511" s="739" t="s">
        <v>3301</v>
      </c>
      <c r="H5511" s="739" t="s">
        <v>3308</v>
      </c>
      <c r="I5511" s="316"/>
      <c r="J5511" s="316"/>
    </row>
    <row r="5512" spans="1:10" s="333" customFormat="1" ht="24" x14ac:dyDescent="0.25">
      <c r="A5512" s="350" t="s">
        <v>3307</v>
      </c>
      <c r="B5512" s="317" t="s">
        <v>1539</v>
      </c>
      <c r="C5512" s="317" t="s">
        <v>1025</v>
      </c>
      <c r="D5512" s="348" t="s">
        <v>3306</v>
      </c>
      <c r="E5512" s="413">
        <v>18068.75</v>
      </c>
      <c r="F5512" s="740" t="s">
        <v>3305</v>
      </c>
      <c r="G5512" s="739" t="s">
        <v>3287</v>
      </c>
      <c r="H5512" s="739" t="s">
        <v>3304</v>
      </c>
      <c r="I5512" s="316"/>
      <c r="J5512" s="316"/>
    </row>
    <row r="5513" spans="1:10" s="333" customFormat="1" ht="24" x14ac:dyDescent="0.25">
      <c r="A5513" s="350" t="s">
        <v>3303</v>
      </c>
      <c r="B5513" s="317" t="s">
        <v>1543</v>
      </c>
      <c r="C5513" s="317" t="s">
        <v>1025</v>
      </c>
      <c r="D5513" s="348"/>
      <c r="E5513" s="413">
        <v>59586</v>
      </c>
      <c r="F5513" s="740" t="s">
        <v>3302</v>
      </c>
      <c r="G5513" s="739" t="s">
        <v>3301</v>
      </c>
      <c r="H5513" s="739" t="s">
        <v>3300</v>
      </c>
      <c r="I5513" s="316"/>
      <c r="J5513" s="316"/>
    </row>
    <row r="5514" spans="1:10" s="333" customFormat="1" ht="24" x14ac:dyDescent="0.25">
      <c r="A5514" s="350" t="s">
        <v>3299</v>
      </c>
      <c r="B5514" s="317" t="s">
        <v>1539</v>
      </c>
      <c r="C5514" s="317" t="s">
        <v>1025</v>
      </c>
      <c r="D5514" s="348" t="s">
        <v>3298</v>
      </c>
      <c r="E5514" s="413">
        <v>20800</v>
      </c>
      <c r="F5514" s="740" t="s">
        <v>3297</v>
      </c>
      <c r="G5514" s="739" t="s">
        <v>3287</v>
      </c>
      <c r="H5514" s="739" t="s">
        <v>3291</v>
      </c>
      <c r="I5514" s="316"/>
      <c r="J5514" s="316"/>
    </row>
    <row r="5515" spans="1:10" s="333" customFormat="1" ht="24" x14ac:dyDescent="0.25">
      <c r="A5515" s="350" t="s">
        <v>3296</v>
      </c>
      <c r="B5515" s="317" t="s">
        <v>1539</v>
      </c>
      <c r="C5515" s="317" t="s">
        <v>1025</v>
      </c>
      <c r="D5515" s="348" t="s">
        <v>3295</v>
      </c>
      <c r="E5515" s="413">
        <v>23200</v>
      </c>
      <c r="F5515" s="740" t="s">
        <v>3294</v>
      </c>
      <c r="G5515" s="739" t="s">
        <v>3287</v>
      </c>
      <c r="H5515" s="739" t="s">
        <v>3291</v>
      </c>
      <c r="I5515" s="316"/>
      <c r="J5515" s="316"/>
    </row>
    <row r="5516" spans="1:10" s="333" customFormat="1" ht="24" x14ac:dyDescent="0.25">
      <c r="A5516" s="350" t="s">
        <v>3293</v>
      </c>
      <c r="B5516" s="317" t="s">
        <v>1543</v>
      </c>
      <c r="C5516" s="317" t="s">
        <v>1025</v>
      </c>
      <c r="D5516" s="348"/>
      <c r="E5516" s="413">
        <v>76534.8</v>
      </c>
      <c r="F5516" s="740" t="s">
        <v>3292</v>
      </c>
      <c r="G5516" s="739" t="s">
        <v>3287</v>
      </c>
      <c r="H5516" s="739" t="s">
        <v>3291</v>
      </c>
      <c r="I5516" s="316"/>
      <c r="J5516" s="316"/>
    </row>
    <row r="5517" spans="1:10" s="333" customFormat="1" ht="48" x14ac:dyDescent="0.25">
      <c r="A5517" s="350" t="s">
        <v>3290</v>
      </c>
      <c r="B5517" s="317" t="s">
        <v>1539</v>
      </c>
      <c r="C5517" s="317" t="s">
        <v>1025</v>
      </c>
      <c r="D5517" s="348" t="s">
        <v>3289</v>
      </c>
      <c r="E5517" s="413">
        <v>29785.56</v>
      </c>
      <c r="F5517" s="740" t="s">
        <v>3288</v>
      </c>
      <c r="G5517" s="739" t="s">
        <v>3287</v>
      </c>
      <c r="H5517" s="739" t="s">
        <v>3286</v>
      </c>
      <c r="I5517" s="316"/>
      <c r="J5517" s="316"/>
    </row>
    <row r="5518" spans="1:10" s="333" customFormat="1" x14ac:dyDescent="0.25">
      <c r="A5518" s="317" t="s">
        <v>3285</v>
      </c>
      <c r="B5518" s="322" t="s">
        <v>3225</v>
      </c>
      <c r="C5518" s="322" t="s">
        <v>3197</v>
      </c>
      <c r="D5518" s="322" t="s">
        <v>3284</v>
      </c>
      <c r="E5518" s="412">
        <v>452196</v>
      </c>
      <c r="F5518" s="317" t="s">
        <v>3283</v>
      </c>
      <c r="G5518" s="322" t="s">
        <v>3247</v>
      </c>
      <c r="H5518" s="336">
        <v>44769</v>
      </c>
      <c r="I5518" s="316"/>
      <c r="J5518" s="316"/>
    </row>
    <row r="5519" spans="1:10" s="333" customFormat="1" ht="24" x14ac:dyDescent="0.25">
      <c r="A5519" s="317" t="s">
        <v>3282</v>
      </c>
      <c r="B5519" s="322" t="s">
        <v>3225</v>
      </c>
      <c r="C5519" s="322" t="s">
        <v>3197</v>
      </c>
      <c r="D5519" s="322" t="s">
        <v>3281</v>
      </c>
      <c r="E5519" s="412">
        <v>201092</v>
      </c>
      <c r="F5519" s="317" t="s">
        <v>3280</v>
      </c>
      <c r="G5519" s="322" t="s">
        <v>3247</v>
      </c>
      <c r="H5519" s="336">
        <v>44729</v>
      </c>
      <c r="I5519" s="316"/>
      <c r="J5519" s="316"/>
    </row>
    <row r="5520" spans="1:10" s="333" customFormat="1" ht="24" x14ac:dyDescent="0.25">
      <c r="A5520" s="317" t="s">
        <v>3279</v>
      </c>
      <c r="B5520" s="322" t="s">
        <v>3225</v>
      </c>
      <c r="C5520" s="322" t="s">
        <v>3197</v>
      </c>
      <c r="D5520" s="322" t="s">
        <v>3278</v>
      </c>
      <c r="E5520" s="412">
        <v>437990.85</v>
      </c>
      <c r="F5520" s="317" t="s">
        <v>3277</v>
      </c>
      <c r="G5520" s="322" t="s">
        <v>3247</v>
      </c>
      <c r="H5520" s="336">
        <v>44718</v>
      </c>
      <c r="I5520" s="316"/>
      <c r="J5520" s="316"/>
    </row>
    <row r="5521" spans="1:10" s="333" customFormat="1" ht="24" x14ac:dyDescent="0.25">
      <c r="A5521" s="317" t="s">
        <v>3276</v>
      </c>
      <c r="B5521" s="322" t="s">
        <v>3225</v>
      </c>
      <c r="C5521" s="322" t="s">
        <v>3197</v>
      </c>
      <c r="D5521" s="322">
        <v>19</v>
      </c>
      <c r="E5521" s="412">
        <v>91540</v>
      </c>
      <c r="F5521" s="317" t="s">
        <v>3275</v>
      </c>
      <c r="G5521" s="322" t="s">
        <v>3247</v>
      </c>
      <c r="H5521" s="336">
        <v>44715</v>
      </c>
      <c r="I5521" s="316"/>
      <c r="J5521" s="316"/>
    </row>
    <row r="5522" spans="1:10" s="333" customFormat="1" ht="24" x14ac:dyDescent="0.25">
      <c r="A5522" s="344" t="s">
        <v>3274</v>
      </c>
      <c r="B5522" s="341" t="s">
        <v>3225</v>
      </c>
      <c r="C5522" s="740" t="s">
        <v>3197</v>
      </c>
      <c r="D5522" s="341" t="s">
        <v>3273</v>
      </c>
      <c r="E5522" s="412">
        <v>343501.6655</v>
      </c>
      <c r="F5522" s="343" t="s">
        <v>3272</v>
      </c>
      <c r="G5522" s="440" t="s">
        <v>3204</v>
      </c>
      <c r="H5522" s="743" t="s">
        <v>3271</v>
      </c>
      <c r="I5522" s="740"/>
      <c r="J5522" s="740"/>
    </row>
    <row r="5523" spans="1:10" s="333" customFormat="1" x14ac:dyDescent="0.25">
      <c r="A5523" s="344" t="s">
        <v>3270</v>
      </c>
      <c r="B5523" s="341" t="s">
        <v>3225</v>
      </c>
      <c r="C5523" s="740" t="s">
        <v>3197</v>
      </c>
      <c r="D5523" s="341" t="s">
        <v>3269</v>
      </c>
      <c r="E5523" s="412">
        <v>128000</v>
      </c>
      <c r="F5523" s="343" t="s">
        <v>3268</v>
      </c>
      <c r="G5523" s="440" t="s">
        <v>3204</v>
      </c>
      <c r="H5523" s="743" t="s">
        <v>3267</v>
      </c>
      <c r="I5523" s="740"/>
      <c r="J5523" s="740"/>
    </row>
    <row r="5524" spans="1:10" s="333" customFormat="1" ht="24" x14ac:dyDescent="0.25">
      <c r="A5524" s="344" t="s">
        <v>3266</v>
      </c>
      <c r="B5524" s="341" t="s">
        <v>3225</v>
      </c>
      <c r="C5524" s="740" t="s">
        <v>3197</v>
      </c>
      <c r="D5524" s="341" t="s">
        <v>3265</v>
      </c>
      <c r="E5524" s="412">
        <v>621538.4</v>
      </c>
      <c r="F5524" s="343" t="s">
        <v>3264</v>
      </c>
      <c r="G5524" s="440" t="s">
        <v>3204</v>
      </c>
      <c r="H5524" s="743" t="s">
        <v>3263</v>
      </c>
      <c r="I5524" s="740"/>
      <c r="J5524" s="740"/>
    </row>
    <row r="5525" spans="1:10" s="333" customFormat="1" x14ac:dyDescent="0.25">
      <c r="A5525" s="344" t="s">
        <v>3262</v>
      </c>
      <c r="B5525" s="341" t="s">
        <v>3198</v>
      </c>
      <c r="C5525" s="740" t="s">
        <v>3197</v>
      </c>
      <c r="D5525" s="341" t="s">
        <v>3261</v>
      </c>
      <c r="E5525" s="412">
        <v>46465.9692</v>
      </c>
      <c r="F5525" s="343" t="s">
        <v>3260</v>
      </c>
      <c r="G5525" s="440" t="s">
        <v>3204</v>
      </c>
      <c r="H5525" s="743" t="s">
        <v>3259</v>
      </c>
      <c r="I5525" s="740"/>
      <c r="J5525" s="740"/>
    </row>
    <row r="5526" spans="1:10" s="333" customFormat="1" x14ac:dyDescent="0.25">
      <c r="A5526" s="344" t="s">
        <v>3258</v>
      </c>
      <c r="B5526" s="341" t="s">
        <v>3225</v>
      </c>
      <c r="C5526" s="740" t="s">
        <v>3197</v>
      </c>
      <c r="D5526" s="745" t="s">
        <v>3257</v>
      </c>
      <c r="E5526" s="412">
        <v>563884.18000000005</v>
      </c>
      <c r="F5526" s="343" t="s">
        <v>3256</v>
      </c>
      <c r="G5526" s="440" t="s">
        <v>3247</v>
      </c>
      <c r="H5526" s="743" t="s">
        <v>3255</v>
      </c>
      <c r="I5526" s="740"/>
      <c r="J5526" s="740"/>
    </row>
    <row r="5527" spans="1:10" s="333" customFormat="1" x14ac:dyDescent="0.25">
      <c r="A5527" s="344" t="s">
        <v>3254</v>
      </c>
      <c r="B5527" s="341" t="s">
        <v>3198</v>
      </c>
      <c r="C5527" s="341" t="s">
        <v>3197</v>
      </c>
      <c r="D5527" s="745" t="s">
        <v>3253</v>
      </c>
      <c r="E5527" s="412">
        <v>44863.6</v>
      </c>
      <c r="F5527" s="343" t="s">
        <v>3252</v>
      </c>
      <c r="G5527" s="440" t="s">
        <v>3204</v>
      </c>
      <c r="H5527" s="743" t="s">
        <v>3251</v>
      </c>
      <c r="I5527" s="740"/>
      <c r="J5527" s="740"/>
    </row>
    <row r="5528" spans="1:10" s="333" customFormat="1" x14ac:dyDescent="0.25">
      <c r="A5528" s="344" t="s">
        <v>3250</v>
      </c>
      <c r="B5528" s="341" t="s">
        <v>1543</v>
      </c>
      <c r="C5528" s="740" t="s">
        <v>3197</v>
      </c>
      <c r="D5528" s="745" t="s">
        <v>3249</v>
      </c>
      <c r="E5528" s="412">
        <v>9310705.0399999991</v>
      </c>
      <c r="F5528" s="343" t="s">
        <v>3248</v>
      </c>
      <c r="G5528" s="440" t="s">
        <v>3247</v>
      </c>
      <c r="H5528" s="743" t="s">
        <v>3246</v>
      </c>
      <c r="I5528" s="740"/>
      <c r="J5528" s="740"/>
    </row>
    <row r="5529" spans="1:10" s="333" customFormat="1" ht="24" x14ac:dyDescent="0.25">
      <c r="A5529" s="344" t="s">
        <v>3245</v>
      </c>
      <c r="B5529" s="341" t="s">
        <v>3198</v>
      </c>
      <c r="C5529" s="740" t="s">
        <v>3197</v>
      </c>
      <c r="D5529" s="745" t="s">
        <v>3244</v>
      </c>
      <c r="E5529" s="412">
        <v>85761</v>
      </c>
      <c r="F5529" s="343" t="s">
        <v>3243</v>
      </c>
      <c r="G5529" s="440" t="s">
        <v>3204</v>
      </c>
      <c r="H5529" s="743" t="s">
        <v>3242</v>
      </c>
      <c r="I5529" s="740"/>
      <c r="J5529" s="740"/>
    </row>
    <row r="5530" spans="1:10" s="333" customFormat="1" ht="24" x14ac:dyDescent="0.25">
      <c r="A5530" s="344" t="s">
        <v>3241</v>
      </c>
      <c r="B5530" s="341" t="s">
        <v>3198</v>
      </c>
      <c r="C5530" s="740" t="s">
        <v>3197</v>
      </c>
      <c r="D5530" s="745" t="s">
        <v>3240</v>
      </c>
      <c r="E5530" s="412">
        <v>70920.36</v>
      </c>
      <c r="F5530" s="343" t="s">
        <v>3239</v>
      </c>
      <c r="G5530" s="440" t="s">
        <v>3204</v>
      </c>
      <c r="H5530" s="743" t="s">
        <v>3235</v>
      </c>
      <c r="I5530" s="740"/>
      <c r="J5530" s="740"/>
    </row>
    <row r="5531" spans="1:10" s="333" customFormat="1" ht="36" x14ac:dyDescent="0.25">
      <c r="A5531" s="344" t="s">
        <v>3238</v>
      </c>
      <c r="B5531" s="341" t="s">
        <v>3198</v>
      </c>
      <c r="C5531" s="740" t="s">
        <v>3197</v>
      </c>
      <c r="D5531" s="745" t="s">
        <v>3237</v>
      </c>
      <c r="E5531" s="412">
        <v>84717.13</v>
      </c>
      <c r="F5531" s="343" t="s">
        <v>3236</v>
      </c>
      <c r="G5531" s="440" t="s">
        <v>3204</v>
      </c>
      <c r="H5531" s="743" t="s">
        <v>3235</v>
      </c>
      <c r="I5531" s="740"/>
      <c r="J5531" s="740"/>
    </row>
    <row r="5532" spans="1:10" s="333" customFormat="1" ht="36" x14ac:dyDescent="0.25">
      <c r="A5532" s="344" t="s">
        <v>3234</v>
      </c>
      <c r="B5532" s="341" t="s">
        <v>3233</v>
      </c>
      <c r="C5532" s="740" t="s">
        <v>3197</v>
      </c>
      <c r="D5532" s="745" t="s">
        <v>3232</v>
      </c>
      <c r="E5532" s="412">
        <v>80000</v>
      </c>
      <c r="F5532" s="343" t="s">
        <v>3231</v>
      </c>
      <c r="G5532" s="440" t="s">
        <v>3204</v>
      </c>
      <c r="H5532" s="743" t="s">
        <v>3227</v>
      </c>
      <c r="I5532" s="740"/>
      <c r="J5532" s="740"/>
    </row>
    <row r="5533" spans="1:10" s="333" customFormat="1" ht="24" x14ac:dyDescent="0.25">
      <c r="A5533" s="344" t="s">
        <v>3230</v>
      </c>
      <c r="B5533" s="341" t="s">
        <v>3198</v>
      </c>
      <c r="C5533" s="740" t="s">
        <v>3197</v>
      </c>
      <c r="D5533" s="745" t="s">
        <v>3229</v>
      </c>
      <c r="E5533" s="412">
        <v>37998.400000000001</v>
      </c>
      <c r="F5533" s="343" t="s">
        <v>3228</v>
      </c>
      <c r="G5533" s="440" t="s">
        <v>3204</v>
      </c>
      <c r="H5533" s="743" t="s">
        <v>3227</v>
      </c>
      <c r="I5533" s="740"/>
      <c r="J5533" s="740"/>
    </row>
    <row r="5534" spans="1:10" s="333" customFormat="1" x14ac:dyDescent="0.25">
      <c r="A5534" s="344" t="s">
        <v>3226</v>
      </c>
      <c r="B5534" s="341" t="s">
        <v>3225</v>
      </c>
      <c r="C5534" s="740" t="s">
        <v>3197</v>
      </c>
      <c r="D5534" s="341" t="s">
        <v>3224</v>
      </c>
      <c r="E5534" s="412">
        <v>826688.1</v>
      </c>
      <c r="F5534" s="343" t="s">
        <v>3223</v>
      </c>
      <c r="G5534" s="440" t="s">
        <v>3204</v>
      </c>
      <c r="H5534" s="743" t="s">
        <v>3222</v>
      </c>
      <c r="I5534" s="740"/>
      <c r="J5534" s="740"/>
    </row>
    <row r="5535" spans="1:10" s="333" customFormat="1" ht="24" x14ac:dyDescent="0.25">
      <c r="A5535" s="344" t="s">
        <v>3221</v>
      </c>
      <c r="B5535" s="341" t="s">
        <v>3198</v>
      </c>
      <c r="C5535" s="740" t="s">
        <v>3197</v>
      </c>
      <c r="D5535" s="745" t="s">
        <v>3220</v>
      </c>
      <c r="E5535" s="412">
        <v>21930.06</v>
      </c>
      <c r="F5535" s="343" t="s">
        <v>3219</v>
      </c>
      <c r="G5535" s="440" t="s">
        <v>3204</v>
      </c>
      <c r="H5535" s="743" t="s">
        <v>3215</v>
      </c>
      <c r="I5535" s="740"/>
      <c r="J5535" s="740"/>
    </row>
    <row r="5536" spans="1:10" s="333" customFormat="1" ht="24" x14ac:dyDescent="0.25">
      <c r="A5536" s="344" t="s">
        <v>3218</v>
      </c>
      <c r="B5536" s="341" t="s">
        <v>3198</v>
      </c>
      <c r="C5536" s="740" t="s">
        <v>3197</v>
      </c>
      <c r="D5536" s="745" t="s">
        <v>3217</v>
      </c>
      <c r="E5536" s="412">
        <v>127160</v>
      </c>
      <c r="F5536" s="343" t="s">
        <v>3216</v>
      </c>
      <c r="G5536" s="440" t="s">
        <v>3204</v>
      </c>
      <c r="H5536" s="743" t="s">
        <v>3215</v>
      </c>
      <c r="I5536" s="740"/>
      <c r="J5536" s="740"/>
    </row>
    <row r="5537" spans="1:10" s="333" customFormat="1" x14ac:dyDescent="0.25">
      <c r="A5537" s="342" t="s">
        <v>3214</v>
      </c>
      <c r="B5537" s="341" t="s">
        <v>3198</v>
      </c>
      <c r="C5537" s="740" t="s">
        <v>3197</v>
      </c>
      <c r="D5537" s="341" t="s">
        <v>3210</v>
      </c>
      <c r="E5537" s="412">
        <v>44625</v>
      </c>
      <c r="F5537" s="340" t="s">
        <v>3213</v>
      </c>
      <c r="G5537" s="440" t="s">
        <v>3204</v>
      </c>
      <c r="H5537" s="341" t="s">
        <v>3208</v>
      </c>
      <c r="I5537" s="740"/>
      <c r="J5537" s="740"/>
    </row>
    <row r="5538" spans="1:10" s="333" customFormat="1" x14ac:dyDescent="0.25">
      <c r="A5538" s="342" t="s">
        <v>3211</v>
      </c>
      <c r="B5538" s="341" t="s">
        <v>3198</v>
      </c>
      <c r="C5538" s="740" t="s">
        <v>3197</v>
      </c>
      <c r="D5538" s="341" t="s">
        <v>3210</v>
      </c>
      <c r="E5538" s="412">
        <v>17028.689999999999</v>
      </c>
      <c r="F5538" s="340" t="s">
        <v>3212</v>
      </c>
      <c r="G5538" s="440" t="s">
        <v>3204</v>
      </c>
      <c r="H5538" s="341" t="s">
        <v>3208</v>
      </c>
      <c r="I5538" s="740"/>
      <c r="J5538" s="740"/>
    </row>
    <row r="5539" spans="1:10" s="333" customFormat="1" x14ac:dyDescent="0.25">
      <c r="A5539" s="342" t="s">
        <v>3211</v>
      </c>
      <c r="B5539" s="341" t="s">
        <v>3198</v>
      </c>
      <c r="C5539" s="740" t="s">
        <v>3197</v>
      </c>
      <c r="D5539" s="341" t="s">
        <v>3210</v>
      </c>
      <c r="E5539" s="412">
        <v>23029.9</v>
      </c>
      <c r="F5539" s="340" t="s">
        <v>3209</v>
      </c>
      <c r="G5539" s="440" t="s">
        <v>3204</v>
      </c>
      <c r="H5539" s="341" t="s">
        <v>3208</v>
      </c>
      <c r="I5539" s="740"/>
      <c r="J5539" s="740"/>
    </row>
    <row r="5540" spans="1:10" s="333" customFormat="1" x14ac:dyDescent="0.25">
      <c r="A5540" s="339" t="s">
        <v>3207</v>
      </c>
      <c r="B5540" s="323" t="s">
        <v>3198</v>
      </c>
      <c r="C5540" s="329" t="s">
        <v>3197</v>
      </c>
      <c r="D5540" s="745" t="s">
        <v>3206</v>
      </c>
      <c r="E5540" s="412">
        <v>31520.16</v>
      </c>
      <c r="F5540" s="338" t="s">
        <v>3205</v>
      </c>
      <c r="G5540" s="440" t="s">
        <v>3204</v>
      </c>
      <c r="H5540" s="323" t="s">
        <v>3203</v>
      </c>
      <c r="I5540" s="329"/>
      <c r="J5540" s="329"/>
    </row>
    <row r="5541" spans="1:10" s="333" customFormat="1" x14ac:dyDescent="0.25">
      <c r="A5541" s="339" t="s">
        <v>3202</v>
      </c>
      <c r="B5541" s="323" t="s">
        <v>3198</v>
      </c>
      <c r="C5541" s="329" t="s">
        <v>3197</v>
      </c>
      <c r="D5541" s="323" t="s">
        <v>3201</v>
      </c>
      <c r="E5541" s="412">
        <v>210148.56</v>
      </c>
      <c r="F5541" s="338" t="s">
        <v>3200</v>
      </c>
      <c r="G5541" s="440" t="s">
        <v>3194</v>
      </c>
      <c r="H5541" s="323" t="s">
        <v>3193</v>
      </c>
      <c r="I5541" s="329"/>
      <c r="J5541" s="329"/>
    </row>
    <row r="5542" spans="1:10" s="333" customFormat="1" x14ac:dyDescent="0.25">
      <c r="A5542" s="339" t="s">
        <v>3199</v>
      </c>
      <c r="B5542" s="323" t="s">
        <v>3198</v>
      </c>
      <c r="C5542" s="329" t="s">
        <v>3197</v>
      </c>
      <c r="D5542" s="323" t="s">
        <v>3196</v>
      </c>
      <c r="E5542" s="412">
        <v>36344</v>
      </c>
      <c r="F5542" s="338" t="s">
        <v>3195</v>
      </c>
      <c r="G5542" s="440" t="s">
        <v>3194</v>
      </c>
      <c r="H5542" s="323" t="s">
        <v>3193</v>
      </c>
      <c r="I5542" s="329"/>
      <c r="J5542" s="329"/>
    </row>
    <row r="5543" spans="1:10" s="333" customFormat="1" ht="29.65" customHeight="1" x14ac:dyDescent="0.25">
      <c r="A5543" s="319" t="s">
        <v>1533</v>
      </c>
      <c r="B5543" s="318"/>
      <c r="C5543" s="318"/>
      <c r="D5543" s="318"/>
      <c r="E5543" s="421">
        <f>SUM(E5544:E6176)</f>
        <v>40703230.000000007</v>
      </c>
      <c r="F5543" s="318"/>
      <c r="G5543" s="318"/>
      <c r="H5543" s="318"/>
      <c r="I5543" s="318"/>
      <c r="J5543" s="318"/>
    </row>
    <row r="5544" spans="1:10" s="333" customFormat="1" ht="24" x14ac:dyDescent="0.25">
      <c r="A5544" s="317" t="s">
        <v>3192</v>
      </c>
      <c r="B5544" s="322" t="s">
        <v>2018</v>
      </c>
      <c r="C5544" s="322" t="s">
        <v>2017</v>
      </c>
      <c r="D5544" s="322">
        <v>26</v>
      </c>
      <c r="E5544" s="412">
        <v>20562.3</v>
      </c>
      <c r="F5544" s="317" t="s">
        <v>2044</v>
      </c>
      <c r="G5544" s="316" t="s">
        <v>125</v>
      </c>
      <c r="H5544" s="325">
        <v>44573</v>
      </c>
      <c r="I5544" s="325">
        <v>44573</v>
      </c>
      <c r="J5544" s="316"/>
    </row>
    <row r="5545" spans="1:10" s="333" customFormat="1" ht="24" x14ac:dyDescent="0.25">
      <c r="A5545" s="317" t="s">
        <v>3191</v>
      </c>
      <c r="B5545" s="322" t="s">
        <v>2018</v>
      </c>
      <c r="C5545" s="322" t="s">
        <v>2017</v>
      </c>
      <c r="D5545" s="322">
        <v>27</v>
      </c>
      <c r="E5545" s="412">
        <v>142878.70000000001</v>
      </c>
      <c r="F5545" s="317" t="s">
        <v>2044</v>
      </c>
      <c r="G5545" s="316" t="s">
        <v>125</v>
      </c>
      <c r="H5545" s="325">
        <v>44573</v>
      </c>
      <c r="I5545" s="325">
        <v>44788</v>
      </c>
      <c r="J5545" s="316"/>
    </row>
    <row r="5546" spans="1:10" s="333" customFormat="1" ht="24" x14ac:dyDescent="0.25">
      <c r="A5546" s="317" t="s">
        <v>3190</v>
      </c>
      <c r="B5546" s="322" t="s">
        <v>2018</v>
      </c>
      <c r="C5546" s="322" t="s">
        <v>2017</v>
      </c>
      <c r="D5546" s="322">
        <v>28</v>
      </c>
      <c r="E5546" s="412">
        <v>44614.57</v>
      </c>
      <c r="F5546" s="317" t="s">
        <v>2042</v>
      </c>
      <c r="G5546" s="316" t="s">
        <v>125</v>
      </c>
      <c r="H5546" s="325">
        <v>44573</v>
      </c>
      <c r="I5546" s="325">
        <v>44573</v>
      </c>
      <c r="J5546" s="316"/>
    </row>
    <row r="5547" spans="1:10" s="333" customFormat="1" ht="24" x14ac:dyDescent="0.25">
      <c r="A5547" s="317" t="s">
        <v>3189</v>
      </c>
      <c r="B5547" s="322" t="s">
        <v>2018</v>
      </c>
      <c r="C5547" s="322" t="s">
        <v>2017</v>
      </c>
      <c r="D5547" s="322">
        <v>29</v>
      </c>
      <c r="E5547" s="412">
        <v>351385.43</v>
      </c>
      <c r="F5547" s="317" t="s">
        <v>2042</v>
      </c>
      <c r="G5547" s="316" t="s">
        <v>125</v>
      </c>
      <c r="H5547" s="325">
        <v>44573</v>
      </c>
      <c r="I5547" s="325">
        <v>44753</v>
      </c>
      <c r="J5547" s="316"/>
    </row>
    <row r="5548" spans="1:10" s="333" customFormat="1" x14ac:dyDescent="0.25">
      <c r="A5548" s="317" t="s">
        <v>3188</v>
      </c>
      <c r="B5548" s="322" t="s">
        <v>2018</v>
      </c>
      <c r="C5548" s="322" t="s">
        <v>2017</v>
      </c>
      <c r="D5548" s="322">
        <v>15</v>
      </c>
      <c r="E5548" s="412">
        <v>30000</v>
      </c>
      <c r="F5548" s="317" t="s">
        <v>2278</v>
      </c>
      <c r="G5548" s="316" t="s">
        <v>125</v>
      </c>
      <c r="H5548" s="325">
        <v>44572</v>
      </c>
      <c r="I5548" s="325">
        <v>44705</v>
      </c>
      <c r="J5548" s="316"/>
    </row>
    <row r="5549" spans="1:10" s="333" customFormat="1" x14ac:dyDescent="0.25">
      <c r="A5549" s="317" t="s">
        <v>3187</v>
      </c>
      <c r="B5549" s="322" t="s">
        <v>2018</v>
      </c>
      <c r="C5549" s="322" t="s">
        <v>2017</v>
      </c>
      <c r="D5549" s="322">
        <v>16</v>
      </c>
      <c r="E5549" s="412">
        <v>32000</v>
      </c>
      <c r="F5549" s="317" t="s">
        <v>2028</v>
      </c>
      <c r="G5549" s="316" t="s">
        <v>125</v>
      </c>
      <c r="H5549" s="325">
        <v>44572</v>
      </c>
      <c r="I5549" s="325">
        <v>44672</v>
      </c>
      <c r="J5549" s="316"/>
    </row>
    <row r="5550" spans="1:10" s="333" customFormat="1" ht="24" x14ac:dyDescent="0.25">
      <c r="A5550" s="317" t="s">
        <v>3186</v>
      </c>
      <c r="B5550" s="322" t="s">
        <v>2018</v>
      </c>
      <c r="C5550" s="322" t="s">
        <v>2017</v>
      </c>
      <c r="D5550" s="322">
        <v>8</v>
      </c>
      <c r="E5550" s="412">
        <v>36000</v>
      </c>
      <c r="F5550" s="317" t="s">
        <v>3185</v>
      </c>
      <c r="G5550" s="316" t="s">
        <v>125</v>
      </c>
      <c r="H5550" s="325">
        <v>44572</v>
      </c>
      <c r="I5550" s="325">
        <v>44797</v>
      </c>
      <c r="J5550" s="316"/>
    </row>
    <row r="5551" spans="1:10" s="333" customFormat="1" ht="24" x14ac:dyDescent="0.25">
      <c r="A5551" s="317" t="s">
        <v>3184</v>
      </c>
      <c r="B5551" s="322" t="s">
        <v>2018</v>
      </c>
      <c r="C5551" s="322" t="s">
        <v>2017</v>
      </c>
      <c r="D5551" s="322">
        <v>13</v>
      </c>
      <c r="E5551" s="412">
        <v>30000</v>
      </c>
      <c r="F5551" s="317" t="s">
        <v>3183</v>
      </c>
      <c r="G5551" s="316" t="s">
        <v>125</v>
      </c>
      <c r="H5551" s="325">
        <v>44572</v>
      </c>
      <c r="I5551" s="325">
        <v>44781</v>
      </c>
      <c r="J5551" s="316"/>
    </row>
    <row r="5552" spans="1:10" s="333" customFormat="1" ht="24" x14ac:dyDescent="0.25">
      <c r="A5552" s="317" t="s">
        <v>3182</v>
      </c>
      <c r="B5552" s="322" t="s">
        <v>2018</v>
      </c>
      <c r="C5552" s="322" t="s">
        <v>2017</v>
      </c>
      <c r="D5552" s="322">
        <v>14</v>
      </c>
      <c r="E5552" s="412">
        <v>30000</v>
      </c>
      <c r="F5552" s="317" t="s">
        <v>3181</v>
      </c>
      <c r="G5552" s="316" t="s">
        <v>125</v>
      </c>
      <c r="H5552" s="325">
        <v>44572</v>
      </c>
      <c r="I5552" s="325">
        <v>44806</v>
      </c>
      <c r="J5552" s="316"/>
    </row>
    <row r="5553" spans="1:10" s="333" customFormat="1" ht="24" x14ac:dyDescent="0.25">
      <c r="A5553" s="317" t="s">
        <v>3180</v>
      </c>
      <c r="B5553" s="322" t="s">
        <v>2018</v>
      </c>
      <c r="C5553" s="322" t="s">
        <v>2017</v>
      </c>
      <c r="D5553" s="322">
        <v>19</v>
      </c>
      <c r="E5553" s="412">
        <v>32000</v>
      </c>
      <c r="F5553" s="317" t="s">
        <v>2465</v>
      </c>
      <c r="G5553" s="316" t="s">
        <v>125</v>
      </c>
      <c r="H5553" s="325">
        <v>44573</v>
      </c>
      <c r="I5553" s="325">
        <v>44676</v>
      </c>
      <c r="J5553" s="316"/>
    </row>
    <row r="5554" spans="1:10" s="333" customFormat="1" ht="24" x14ac:dyDescent="0.25">
      <c r="A5554" s="317" t="s">
        <v>3179</v>
      </c>
      <c r="B5554" s="322" t="s">
        <v>2018</v>
      </c>
      <c r="C5554" s="322" t="s">
        <v>2017</v>
      </c>
      <c r="D5554" s="322">
        <v>20</v>
      </c>
      <c r="E5554" s="412">
        <v>32000</v>
      </c>
      <c r="F5554" s="317" t="s">
        <v>2480</v>
      </c>
      <c r="G5554" s="316" t="s">
        <v>125</v>
      </c>
      <c r="H5554" s="325">
        <v>44573</v>
      </c>
      <c r="I5554" s="325">
        <v>44677</v>
      </c>
      <c r="J5554" s="316"/>
    </row>
    <row r="5555" spans="1:10" s="333" customFormat="1" ht="24" x14ac:dyDescent="0.25">
      <c r="A5555" s="317" t="s">
        <v>3178</v>
      </c>
      <c r="B5555" s="322" t="s">
        <v>2018</v>
      </c>
      <c r="C5555" s="322" t="s">
        <v>2017</v>
      </c>
      <c r="D5555" s="322">
        <v>21</v>
      </c>
      <c r="E5555" s="412">
        <v>32000</v>
      </c>
      <c r="F5555" s="317" t="s">
        <v>2478</v>
      </c>
      <c r="G5555" s="316" t="s">
        <v>125</v>
      </c>
      <c r="H5555" s="325">
        <v>44573</v>
      </c>
      <c r="I5555" s="325">
        <v>44676</v>
      </c>
      <c r="J5555" s="316"/>
    </row>
    <row r="5556" spans="1:10" s="333" customFormat="1" ht="24" x14ac:dyDescent="0.25">
      <c r="A5556" s="317" t="s">
        <v>3177</v>
      </c>
      <c r="B5556" s="322" t="s">
        <v>2018</v>
      </c>
      <c r="C5556" s="322" t="s">
        <v>2017</v>
      </c>
      <c r="D5556" s="322">
        <v>22</v>
      </c>
      <c r="E5556" s="412">
        <v>36000</v>
      </c>
      <c r="F5556" s="317" t="s">
        <v>2192</v>
      </c>
      <c r="G5556" s="316" t="s">
        <v>125</v>
      </c>
      <c r="H5556" s="325">
        <v>44573</v>
      </c>
      <c r="I5556" s="325">
        <v>44734</v>
      </c>
      <c r="J5556" s="316"/>
    </row>
    <row r="5557" spans="1:10" s="333" customFormat="1" ht="24" x14ac:dyDescent="0.25">
      <c r="A5557" s="317" t="s">
        <v>3176</v>
      </c>
      <c r="B5557" s="322" t="s">
        <v>2018</v>
      </c>
      <c r="C5557" s="322" t="s">
        <v>2017</v>
      </c>
      <c r="D5557" s="322">
        <v>23</v>
      </c>
      <c r="E5557" s="412">
        <v>30000</v>
      </c>
      <c r="F5557" s="317" t="s">
        <v>2190</v>
      </c>
      <c r="G5557" s="316" t="s">
        <v>125</v>
      </c>
      <c r="H5557" s="325">
        <v>44573</v>
      </c>
      <c r="I5557" s="325">
        <v>44734</v>
      </c>
      <c r="J5557" s="316"/>
    </row>
    <row r="5558" spans="1:10" s="333" customFormat="1" ht="24" x14ac:dyDescent="0.25">
      <c r="A5558" s="317" t="s">
        <v>3175</v>
      </c>
      <c r="B5558" s="322" t="s">
        <v>2018</v>
      </c>
      <c r="C5558" s="322" t="s">
        <v>2017</v>
      </c>
      <c r="D5558" s="322">
        <v>30</v>
      </c>
      <c r="E5558" s="412">
        <v>21000</v>
      </c>
      <c r="F5558" s="317" t="s">
        <v>2726</v>
      </c>
      <c r="G5558" s="316" t="s">
        <v>125</v>
      </c>
      <c r="H5558" s="325">
        <v>44573</v>
      </c>
      <c r="I5558" s="325">
        <v>44651</v>
      </c>
      <c r="J5558" s="316"/>
    </row>
    <row r="5559" spans="1:10" s="333" customFormat="1" ht="24" x14ac:dyDescent="0.25">
      <c r="A5559" s="317" t="s">
        <v>3174</v>
      </c>
      <c r="B5559" s="322" t="s">
        <v>2018</v>
      </c>
      <c r="C5559" s="322" t="s">
        <v>2017</v>
      </c>
      <c r="D5559" s="322">
        <v>32</v>
      </c>
      <c r="E5559" s="412">
        <v>27600</v>
      </c>
      <c r="F5559" s="317" t="s">
        <v>3173</v>
      </c>
      <c r="G5559" s="316" t="s">
        <v>125</v>
      </c>
      <c r="H5559" s="325">
        <v>44573</v>
      </c>
      <c r="I5559" s="325">
        <v>44797</v>
      </c>
      <c r="J5559" s="316"/>
    </row>
    <row r="5560" spans="1:10" s="333" customFormat="1" ht="24" x14ac:dyDescent="0.25">
      <c r="A5560" s="317" t="s">
        <v>3172</v>
      </c>
      <c r="B5560" s="322" t="s">
        <v>2018</v>
      </c>
      <c r="C5560" s="322" t="s">
        <v>2017</v>
      </c>
      <c r="D5560" s="322">
        <v>34</v>
      </c>
      <c r="E5560" s="412">
        <v>31200</v>
      </c>
      <c r="F5560" s="317" t="s">
        <v>3171</v>
      </c>
      <c r="G5560" s="316" t="s">
        <v>125</v>
      </c>
      <c r="H5560" s="325">
        <v>44573</v>
      </c>
      <c r="I5560" s="325">
        <v>44797</v>
      </c>
      <c r="J5560" s="316"/>
    </row>
    <row r="5561" spans="1:10" s="333" customFormat="1" ht="24" x14ac:dyDescent="0.25">
      <c r="A5561" s="317" t="s">
        <v>3170</v>
      </c>
      <c r="B5561" s="322" t="s">
        <v>2018</v>
      </c>
      <c r="C5561" s="322" t="s">
        <v>2017</v>
      </c>
      <c r="D5561" s="322">
        <v>38</v>
      </c>
      <c r="E5561" s="412">
        <v>28000</v>
      </c>
      <c r="F5561" s="317" t="s">
        <v>2545</v>
      </c>
      <c r="G5561" s="316" t="s">
        <v>125</v>
      </c>
      <c r="H5561" s="325">
        <v>44574</v>
      </c>
      <c r="I5561" s="325">
        <v>44678</v>
      </c>
      <c r="J5561" s="316"/>
    </row>
    <row r="5562" spans="1:10" s="333" customFormat="1" ht="24" x14ac:dyDescent="0.25">
      <c r="A5562" s="317" t="s">
        <v>3169</v>
      </c>
      <c r="B5562" s="322" t="s">
        <v>2018</v>
      </c>
      <c r="C5562" s="322" t="s">
        <v>2017</v>
      </c>
      <c r="D5562" s="322">
        <v>42</v>
      </c>
      <c r="E5562" s="412">
        <v>21000</v>
      </c>
      <c r="F5562" s="317" t="s">
        <v>2174</v>
      </c>
      <c r="G5562" s="316" t="s">
        <v>125</v>
      </c>
      <c r="H5562" s="325">
        <v>44574</v>
      </c>
      <c r="I5562" s="325">
        <v>44734</v>
      </c>
      <c r="J5562" s="316"/>
    </row>
    <row r="5563" spans="1:10" s="333" customFormat="1" ht="24" x14ac:dyDescent="0.25">
      <c r="A5563" s="317" t="s">
        <v>3168</v>
      </c>
      <c r="B5563" s="322" t="s">
        <v>2018</v>
      </c>
      <c r="C5563" s="322" t="s">
        <v>2017</v>
      </c>
      <c r="D5563" s="322">
        <v>43</v>
      </c>
      <c r="E5563" s="412">
        <v>30000</v>
      </c>
      <c r="F5563" s="317" t="s">
        <v>2172</v>
      </c>
      <c r="G5563" s="316" t="s">
        <v>125</v>
      </c>
      <c r="H5563" s="325">
        <v>44574</v>
      </c>
      <c r="I5563" s="325">
        <v>44734</v>
      </c>
      <c r="J5563" s="316"/>
    </row>
    <row r="5564" spans="1:10" s="333" customFormat="1" ht="24" x14ac:dyDescent="0.25">
      <c r="A5564" s="317" t="s">
        <v>3167</v>
      </c>
      <c r="B5564" s="322" t="s">
        <v>2018</v>
      </c>
      <c r="C5564" s="322" t="s">
        <v>2017</v>
      </c>
      <c r="D5564" s="322">
        <v>44</v>
      </c>
      <c r="E5564" s="412">
        <v>33000</v>
      </c>
      <c r="F5564" s="317" t="s">
        <v>2170</v>
      </c>
      <c r="G5564" s="316" t="s">
        <v>125</v>
      </c>
      <c r="H5564" s="325">
        <v>44574</v>
      </c>
      <c r="I5564" s="325">
        <v>44734</v>
      </c>
      <c r="J5564" s="316"/>
    </row>
    <row r="5565" spans="1:10" s="333" customFormat="1" ht="24" x14ac:dyDescent="0.25">
      <c r="A5565" s="317" t="s">
        <v>3166</v>
      </c>
      <c r="B5565" s="322" t="s">
        <v>2018</v>
      </c>
      <c r="C5565" s="322" t="s">
        <v>2017</v>
      </c>
      <c r="D5565" s="322">
        <v>45</v>
      </c>
      <c r="E5565" s="412">
        <v>33000</v>
      </c>
      <c r="F5565" s="317" t="s">
        <v>2168</v>
      </c>
      <c r="G5565" s="316" t="s">
        <v>125</v>
      </c>
      <c r="H5565" s="325">
        <v>44574</v>
      </c>
      <c r="I5565" s="325">
        <v>44734</v>
      </c>
      <c r="J5565" s="316"/>
    </row>
    <row r="5566" spans="1:10" s="333" customFormat="1" ht="24" x14ac:dyDescent="0.25">
      <c r="A5566" s="317" t="s">
        <v>3165</v>
      </c>
      <c r="B5566" s="322" t="s">
        <v>2018</v>
      </c>
      <c r="C5566" s="322" t="s">
        <v>2017</v>
      </c>
      <c r="D5566" s="322">
        <v>47</v>
      </c>
      <c r="E5566" s="412">
        <v>30000</v>
      </c>
      <c r="F5566" s="317" t="s">
        <v>2154</v>
      </c>
      <c r="G5566" s="316" t="s">
        <v>125</v>
      </c>
      <c r="H5566" s="325">
        <v>44574</v>
      </c>
      <c r="I5566" s="325">
        <v>44644</v>
      </c>
      <c r="J5566" s="316"/>
    </row>
    <row r="5567" spans="1:10" s="333" customFormat="1" ht="24" x14ac:dyDescent="0.25">
      <c r="A5567" s="317" t="s">
        <v>3164</v>
      </c>
      <c r="B5567" s="322" t="s">
        <v>2018</v>
      </c>
      <c r="C5567" s="322" t="s">
        <v>2017</v>
      </c>
      <c r="D5567" s="322">
        <v>48</v>
      </c>
      <c r="E5567" s="412">
        <v>36000</v>
      </c>
      <c r="F5567" s="317" t="s">
        <v>3163</v>
      </c>
      <c r="G5567" s="316" t="s">
        <v>125</v>
      </c>
      <c r="H5567" s="325">
        <v>44574</v>
      </c>
      <c r="I5567" s="325">
        <v>44792</v>
      </c>
      <c r="J5567" s="316"/>
    </row>
    <row r="5568" spans="1:10" s="333" customFormat="1" x14ac:dyDescent="0.25">
      <c r="A5568" s="317" t="s">
        <v>3162</v>
      </c>
      <c r="B5568" s="322" t="s">
        <v>2018</v>
      </c>
      <c r="C5568" s="322" t="s">
        <v>2017</v>
      </c>
      <c r="D5568" s="322">
        <v>49</v>
      </c>
      <c r="E5568" s="412">
        <v>32000</v>
      </c>
      <c r="F5568" s="317" t="s">
        <v>2068</v>
      </c>
      <c r="G5568" s="316" t="s">
        <v>125</v>
      </c>
      <c r="H5568" s="325">
        <v>44574</v>
      </c>
      <c r="I5568" s="325">
        <v>44691</v>
      </c>
      <c r="J5568" s="316"/>
    </row>
    <row r="5569" spans="1:10" s="333" customFormat="1" ht="24" x14ac:dyDescent="0.25">
      <c r="A5569" s="317" t="s">
        <v>3161</v>
      </c>
      <c r="B5569" s="322" t="s">
        <v>2018</v>
      </c>
      <c r="C5569" s="322" t="s">
        <v>2017</v>
      </c>
      <c r="D5569" s="322">
        <v>55</v>
      </c>
      <c r="E5569" s="412">
        <v>21515</v>
      </c>
      <c r="F5569" s="317" t="s">
        <v>3160</v>
      </c>
      <c r="G5569" s="316" t="s">
        <v>125</v>
      </c>
      <c r="H5569" s="325">
        <v>44575</v>
      </c>
      <c r="I5569" s="325">
        <v>44691</v>
      </c>
      <c r="J5569" s="316"/>
    </row>
    <row r="5570" spans="1:10" s="333" customFormat="1" ht="24" x14ac:dyDescent="0.25">
      <c r="A5570" s="317" t="s">
        <v>3159</v>
      </c>
      <c r="B5570" s="322" t="s">
        <v>2018</v>
      </c>
      <c r="C5570" s="322" t="s">
        <v>2017</v>
      </c>
      <c r="D5570" s="322">
        <v>58</v>
      </c>
      <c r="E5570" s="412">
        <v>24000</v>
      </c>
      <c r="F5570" s="317" t="s">
        <v>3158</v>
      </c>
      <c r="G5570" s="316" t="s">
        <v>125</v>
      </c>
      <c r="H5570" s="325">
        <v>44575</v>
      </c>
      <c r="I5570" s="325">
        <v>44739</v>
      </c>
      <c r="J5570" s="316"/>
    </row>
    <row r="5571" spans="1:10" s="333" customFormat="1" ht="24" x14ac:dyDescent="0.25">
      <c r="A5571" s="317" t="s">
        <v>3157</v>
      </c>
      <c r="B5571" s="322" t="s">
        <v>2018</v>
      </c>
      <c r="C5571" s="322" t="s">
        <v>2017</v>
      </c>
      <c r="D5571" s="322">
        <v>59</v>
      </c>
      <c r="E5571" s="412">
        <v>32000</v>
      </c>
      <c r="F5571" s="317" t="s">
        <v>3156</v>
      </c>
      <c r="G5571" s="316" t="s">
        <v>125</v>
      </c>
      <c r="H5571" s="325">
        <v>44575</v>
      </c>
      <c r="I5571" s="325">
        <v>44804</v>
      </c>
      <c r="J5571" s="316"/>
    </row>
    <row r="5572" spans="1:10" s="333" customFormat="1" ht="24" x14ac:dyDescent="0.25">
      <c r="A5572" s="317" t="s">
        <v>3155</v>
      </c>
      <c r="B5572" s="322" t="s">
        <v>2018</v>
      </c>
      <c r="C5572" s="322" t="s">
        <v>2017</v>
      </c>
      <c r="D5572" s="322">
        <v>60</v>
      </c>
      <c r="E5572" s="412">
        <v>28000</v>
      </c>
      <c r="F5572" s="317" t="s">
        <v>3154</v>
      </c>
      <c r="G5572" s="316" t="s">
        <v>125</v>
      </c>
      <c r="H5572" s="325">
        <v>44575</v>
      </c>
      <c r="I5572" s="325">
        <v>44799</v>
      </c>
      <c r="J5572" s="316"/>
    </row>
    <row r="5573" spans="1:10" s="333" customFormat="1" ht="24" x14ac:dyDescent="0.25">
      <c r="A5573" s="317" t="s">
        <v>3153</v>
      </c>
      <c r="B5573" s="322" t="s">
        <v>2018</v>
      </c>
      <c r="C5573" s="322" t="s">
        <v>2017</v>
      </c>
      <c r="D5573" s="322">
        <v>61</v>
      </c>
      <c r="E5573" s="412">
        <v>20000</v>
      </c>
      <c r="F5573" s="317" t="s">
        <v>3152</v>
      </c>
      <c r="G5573" s="316" t="s">
        <v>125</v>
      </c>
      <c r="H5573" s="325">
        <v>44575</v>
      </c>
      <c r="I5573" s="325">
        <v>44799</v>
      </c>
      <c r="J5573" s="316"/>
    </row>
    <row r="5574" spans="1:10" s="333" customFormat="1" ht="24" x14ac:dyDescent="0.25">
      <c r="A5574" s="317" t="s">
        <v>3151</v>
      </c>
      <c r="B5574" s="322" t="s">
        <v>2018</v>
      </c>
      <c r="C5574" s="322" t="s">
        <v>2017</v>
      </c>
      <c r="D5574" s="322">
        <v>62</v>
      </c>
      <c r="E5574" s="412">
        <v>24500</v>
      </c>
      <c r="F5574" s="317" t="s">
        <v>3150</v>
      </c>
      <c r="G5574" s="316" t="s">
        <v>125</v>
      </c>
      <c r="H5574" s="325">
        <v>44575</v>
      </c>
      <c r="I5574" s="325">
        <v>44769</v>
      </c>
      <c r="J5574" s="316"/>
    </row>
    <row r="5575" spans="1:10" s="333" customFormat="1" ht="24" x14ac:dyDescent="0.25">
      <c r="A5575" s="317" t="s">
        <v>3149</v>
      </c>
      <c r="B5575" s="322" t="s">
        <v>2018</v>
      </c>
      <c r="C5575" s="322" t="s">
        <v>2017</v>
      </c>
      <c r="D5575" s="322">
        <v>63</v>
      </c>
      <c r="E5575" s="412">
        <v>27500</v>
      </c>
      <c r="F5575" s="317" t="s">
        <v>3148</v>
      </c>
      <c r="G5575" s="316" t="s">
        <v>125</v>
      </c>
      <c r="H5575" s="325">
        <v>44575</v>
      </c>
      <c r="I5575" s="325">
        <v>44792</v>
      </c>
      <c r="J5575" s="316"/>
    </row>
    <row r="5576" spans="1:10" s="333" customFormat="1" ht="24" x14ac:dyDescent="0.25">
      <c r="A5576" s="317" t="s">
        <v>3147</v>
      </c>
      <c r="B5576" s="322" t="s">
        <v>2018</v>
      </c>
      <c r="C5576" s="322" t="s">
        <v>2017</v>
      </c>
      <c r="D5576" s="322">
        <v>64</v>
      </c>
      <c r="E5576" s="412">
        <v>35000</v>
      </c>
      <c r="F5576" s="317" t="s">
        <v>2307</v>
      </c>
      <c r="G5576" s="316" t="s">
        <v>125</v>
      </c>
      <c r="H5576" s="325">
        <v>44575</v>
      </c>
      <c r="I5576" s="325">
        <v>44710</v>
      </c>
      <c r="J5576" s="316"/>
    </row>
    <row r="5577" spans="1:10" s="333" customFormat="1" ht="24" x14ac:dyDescent="0.25">
      <c r="A5577" s="317" t="s">
        <v>3146</v>
      </c>
      <c r="B5577" s="322" t="s">
        <v>2018</v>
      </c>
      <c r="C5577" s="322" t="s">
        <v>2017</v>
      </c>
      <c r="D5577" s="322">
        <v>76</v>
      </c>
      <c r="E5577" s="412">
        <v>20000</v>
      </c>
      <c r="F5577" s="317" t="s">
        <v>2056</v>
      </c>
      <c r="G5577" s="316" t="s">
        <v>125</v>
      </c>
      <c r="H5577" s="325">
        <v>44576</v>
      </c>
      <c r="I5577" s="325">
        <v>44676</v>
      </c>
      <c r="J5577" s="316"/>
    </row>
    <row r="5578" spans="1:10" s="333" customFormat="1" ht="24" x14ac:dyDescent="0.25">
      <c r="A5578" s="317" t="s">
        <v>3145</v>
      </c>
      <c r="B5578" s="322" t="s">
        <v>2018</v>
      </c>
      <c r="C5578" s="322" t="s">
        <v>2017</v>
      </c>
      <c r="D5578" s="322">
        <v>75</v>
      </c>
      <c r="E5578" s="412">
        <v>24000</v>
      </c>
      <c r="F5578" s="317" t="s">
        <v>3144</v>
      </c>
      <c r="G5578" s="316" t="s">
        <v>125</v>
      </c>
      <c r="H5578" s="325">
        <v>44576</v>
      </c>
      <c r="I5578" s="325">
        <v>44739</v>
      </c>
      <c r="J5578" s="316"/>
    </row>
    <row r="5579" spans="1:10" s="333" customFormat="1" ht="24" x14ac:dyDescent="0.25">
      <c r="A5579" s="317" t="s">
        <v>3143</v>
      </c>
      <c r="B5579" s="322" t="s">
        <v>1079</v>
      </c>
      <c r="C5579" s="322" t="s">
        <v>2017</v>
      </c>
      <c r="D5579" s="322">
        <v>20</v>
      </c>
      <c r="E5579" s="412">
        <v>40000</v>
      </c>
      <c r="F5579" s="317" t="s">
        <v>2054</v>
      </c>
      <c r="G5579" s="316" t="s">
        <v>2156</v>
      </c>
      <c r="H5579" s="325" t="s">
        <v>3142</v>
      </c>
      <c r="I5579" s="325" t="s">
        <v>3141</v>
      </c>
      <c r="J5579" s="316"/>
    </row>
    <row r="5580" spans="1:10" s="333" customFormat="1" x14ac:dyDescent="0.25">
      <c r="A5580" s="317" t="s">
        <v>3140</v>
      </c>
      <c r="B5580" s="322" t="s">
        <v>2018</v>
      </c>
      <c r="C5580" s="322" t="s">
        <v>2017</v>
      </c>
      <c r="D5580" s="322">
        <v>70</v>
      </c>
      <c r="E5580" s="412">
        <v>30000</v>
      </c>
      <c r="F5580" s="317" t="s">
        <v>3139</v>
      </c>
      <c r="G5580" s="316" t="s">
        <v>125</v>
      </c>
      <c r="H5580" s="325">
        <v>44575</v>
      </c>
      <c r="I5580" s="325">
        <v>44790</v>
      </c>
      <c r="J5580" s="316"/>
    </row>
    <row r="5581" spans="1:10" s="333" customFormat="1" ht="24" x14ac:dyDescent="0.25">
      <c r="A5581" s="317" t="s">
        <v>3138</v>
      </c>
      <c r="B5581" s="322" t="s">
        <v>2018</v>
      </c>
      <c r="C5581" s="322" t="s">
        <v>2017</v>
      </c>
      <c r="D5581" s="322">
        <v>66</v>
      </c>
      <c r="E5581" s="412">
        <v>20000</v>
      </c>
      <c r="F5581" s="317" t="s">
        <v>2523</v>
      </c>
      <c r="G5581" s="316" t="s">
        <v>125</v>
      </c>
      <c r="H5581" s="325">
        <v>44575</v>
      </c>
      <c r="I5581" s="325">
        <v>44673</v>
      </c>
      <c r="J5581" s="316"/>
    </row>
    <row r="5582" spans="1:10" s="333" customFormat="1" ht="24" x14ac:dyDescent="0.25">
      <c r="A5582" s="317" t="s">
        <v>3137</v>
      </c>
      <c r="B5582" s="322" t="s">
        <v>2018</v>
      </c>
      <c r="C5582" s="322" t="s">
        <v>2017</v>
      </c>
      <c r="D5582" s="322">
        <v>74</v>
      </c>
      <c r="E5582" s="412">
        <v>35000</v>
      </c>
      <c r="F5582" s="317" t="s">
        <v>3136</v>
      </c>
      <c r="G5582" s="316" t="s">
        <v>125</v>
      </c>
      <c r="H5582" s="325">
        <v>44575</v>
      </c>
      <c r="I5582" s="325">
        <v>44767</v>
      </c>
      <c r="J5582" s="316"/>
    </row>
    <row r="5583" spans="1:10" s="333" customFormat="1" x14ac:dyDescent="0.25">
      <c r="A5583" s="317" t="s">
        <v>3135</v>
      </c>
      <c r="B5583" s="322" t="s">
        <v>2018</v>
      </c>
      <c r="C5583" s="322" t="s">
        <v>2017</v>
      </c>
      <c r="D5583" s="322">
        <v>93</v>
      </c>
      <c r="E5583" s="412">
        <v>36000</v>
      </c>
      <c r="F5583" s="317" t="s">
        <v>3134</v>
      </c>
      <c r="G5583" s="316" t="s">
        <v>125</v>
      </c>
      <c r="H5583" s="325">
        <v>44578</v>
      </c>
      <c r="I5583" s="325">
        <v>44799</v>
      </c>
      <c r="J5583" s="316"/>
    </row>
    <row r="5584" spans="1:10" s="333" customFormat="1" ht="24" x14ac:dyDescent="0.25">
      <c r="A5584" s="317" t="s">
        <v>3133</v>
      </c>
      <c r="B5584" s="322" t="s">
        <v>2018</v>
      </c>
      <c r="C5584" s="322" t="s">
        <v>2017</v>
      </c>
      <c r="D5584" s="322">
        <v>81</v>
      </c>
      <c r="E5584" s="412">
        <v>32400</v>
      </c>
      <c r="F5584" s="317" t="s">
        <v>3132</v>
      </c>
      <c r="G5584" s="316" t="s">
        <v>125</v>
      </c>
      <c r="H5584" s="325">
        <v>44578</v>
      </c>
      <c r="I5584" s="325">
        <v>44799</v>
      </c>
      <c r="J5584" s="316"/>
    </row>
    <row r="5585" spans="1:10" s="333" customFormat="1" ht="24" x14ac:dyDescent="0.25">
      <c r="A5585" s="317" t="s">
        <v>3131</v>
      </c>
      <c r="B5585" s="322" t="s">
        <v>2018</v>
      </c>
      <c r="C5585" s="322" t="s">
        <v>2017</v>
      </c>
      <c r="D5585" s="322">
        <v>82</v>
      </c>
      <c r="E5585" s="412">
        <v>32400</v>
      </c>
      <c r="F5585" s="317" t="s">
        <v>3130</v>
      </c>
      <c r="G5585" s="316" t="s">
        <v>125</v>
      </c>
      <c r="H5585" s="325">
        <v>44578</v>
      </c>
      <c r="I5585" s="325">
        <v>44799</v>
      </c>
      <c r="J5585" s="316"/>
    </row>
    <row r="5586" spans="1:10" s="333" customFormat="1" ht="24" x14ac:dyDescent="0.25">
      <c r="A5586" s="317" t="s">
        <v>3129</v>
      </c>
      <c r="B5586" s="322" t="s">
        <v>2018</v>
      </c>
      <c r="C5586" s="322" t="s">
        <v>2017</v>
      </c>
      <c r="D5586" s="322">
        <v>84</v>
      </c>
      <c r="E5586" s="412">
        <v>32500</v>
      </c>
      <c r="F5586" s="317" t="s">
        <v>2104</v>
      </c>
      <c r="G5586" s="316" t="s">
        <v>125</v>
      </c>
      <c r="H5586" s="325">
        <v>44578</v>
      </c>
      <c r="I5586" s="325">
        <v>44714</v>
      </c>
      <c r="J5586" s="316"/>
    </row>
    <row r="5587" spans="1:10" s="333" customFormat="1" ht="24" x14ac:dyDescent="0.25">
      <c r="A5587" s="317" t="s">
        <v>3128</v>
      </c>
      <c r="B5587" s="322" t="s">
        <v>2018</v>
      </c>
      <c r="C5587" s="322" t="s">
        <v>2017</v>
      </c>
      <c r="D5587" s="322">
        <v>96</v>
      </c>
      <c r="E5587" s="412">
        <v>34000</v>
      </c>
      <c r="F5587" s="317" t="s">
        <v>3127</v>
      </c>
      <c r="G5587" s="316" t="s">
        <v>125</v>
      </c>
      <c r="H5587" s="325">
        <v>44578</v>
      </c>
      <c r="I5587" s="325">
        <v>44800</v>
      </c>
      <c r="J5587" s="316"/>
    </row>
    <row r="5588" spans="1:10" s="333" customFormat="1" ht="24" x14ac:dyDescent="0.25">
      <c r="A5588" s="317" t="s">
        <v>3126</v>
      </c>
      <c r="B5588" s="322" t="s">
        <v>2018</v>
      </c>
      <c r="C5588" s="322" t="s">
        <v>2017</v>
      </c>
      <c r="D5588" s="322">
        <v>97</v>
      </c>
      <c r="E5588" s="412">
        <v>21600</v>
      </c>
      <c r="F5588" s="317" t="s">
        <v>3125</v>
      </c>
      <c r="G5588" s="316" t="s">
        <v>125</v>
      </c>
      <c r="H5588" s="325">
        <v>44578</v>
      </c>
      <c r="I5588" s="325">
        <v>44800</v>
      </c>
      <c r="J5588" s="316"/>
    </row>
    <row r="5589" spans="1:10" s="333" customFormat="1" ht="24" x14ac:dyDescent="0.25">
      <c r="A5589" s="317" t="s">
        <v>3124</v>
      </c>
      <c r="B5589" s="322" t="s">
        <v>2018</v>
      </c>
      <c r="C5589" s="322" t="s">
        <v>2017</v>
      </c>
      <c r="D5589" s="322">
        <v>98</v>
      </c>
      <c r="E5589" s="412">
        <v>36000</v>
      </c>
      <c r="F5589" s="317" t="s">
        <v>2253</v>
      </c>
      <c r="G5589" s="316" t="s">
        <v>125</v>
      </c>
      <c r="H5589" s="325">
        <v>44578</v>
      </c>
      <c r="I5589" s="325">
        <v>44708</v>
      </c>
      <c r="J5589" s="316"/>
    </row>
    <row r="5590" spans="1:10" s="333" customFormat="1" ht="24" x14ac:dyDescent="0.25">
      <c r="A5590" s="317" t="s">
        <v>3123</v>
      </c>
      <c r="B5590" s="322" t="s">
        <v>2018</v>
      </c>
      <c r="C5590" s="322" t="s">
        <v>2017</v>
      </c>
      <c r="D5590" s="322">
        <v>99</v>
      </c>
      <c r="E5590" s="412">
        <v>24000</v>
      </c>
      <c r="F5590" s="317" t="s">
        <v>3122</v>
      </c>
      <c r="G5590" s="316" t="s">
        <v>125</v>
      </c>
      <c r="H5590" s="325">
        <v>44578</v>
      </c>
      <c r="I5590" s="325">
        <v>44630</v>
      </c>
      <c r="J5590" s="316"/>
    </row>
    <row r="5591" spans="1:10" s="333" customFormat="1" ht="24" x14ac:dyDescent="0.25">
      <c r="A5591" s="317" t="s">
        <v>3121</v>
      </c>
      <c r="B5591" s="322" t="s">
        <v>2018</v>
      </c>
      <c r="C5591" s="322" t="s">
        <v>2017</v>
      </c>
      <c r="D5591" s="322">
        <v>92</v>
      </c>
      <c r="E5591" s="412">
        <v>33000</v>
      </c>
      <c r="F5591" s="317" t="s">
        <v>2134</v>
      </c>
      <c r="G5591" s="316" t="s">
        <v>125</v>
      </c>
      <c r="H5591" s="325">
        <v>44578</v>
      </c>
      <c r="I5591" s="325">
        <v>44739</v>
      </c>
      <c r="J5591" s="316"/>
    </row>
    <row r="5592" spans="1:10" s="333" customFormat="1" ht="24" x14ac:dyDescent="0.25">
      <c r="A5592" s="317" t="s">
        <v>3120</v>
      </c>
      <c r="B5592" s="322" t="s">
        <v>2018</v>
      </c>
      <c r="C5592" s="322" t="s">
        <v>2017</v>
      </c>
      <c r="D5592" s="322">
        <v>85</v>
      </c>
      <c r="E5592" s="412">
        <v>32000</v>
      </c>
      <c r="F5592" s="317" t="s">
        <v>2086</v>
      </c>
      <c r="G5592" s="316" t="s">
        <v>125</v>
      </c>
      <c r="H5592" s="325">
        <v>44578</v>
      </c>
      <c r="I5592" s="325">
        <v>44686</v>
      </c>
      <c r="J5592" s="316"/>
    </row>
    <row r="5593" spans="1:10" s="333" customFormat="1" ht="24" x14ac:dyDescent="0.25">
      <c r="A5593" s="317" t="s">
        <v>3119</v>
      </c>
      <c r="B5593" s="322" t="s">
        <v>2018</v>
      </c>
      <c r="C5593" s="322" t="s">
        <v>2017</v>
      </c>
      <c r="D5593" s="322">
        <v>88</v>
      </c>
      <c r="E5593" s="412">
        <v>35000</v>
      </c>
      <c r="F5593" s="317" t="s">
        <v>2114</v>
      </c>
      <c r="G5593" s="316" t="s">
        <v>125</v>
      </c>
      <c r="H5593" s="325">
        <v>44578</v>
      </c>
      <c r="I5593" s="325">
        <v>44719</v>
      </c>
      <c r="J5593" s="316"/>
    </row>
    <row r="5594" spans="1:10" s="333" customFormat="1" ht="24" x14ac:dyDescent="0.25">
      <c r="A5594" s="317" t="s">
        <v>3118</v>
      </c>
      <c r="B5594" s="322" t="s">
        <v>2018</v>
      </c>
      <c r="C5594" s="322" t="s">
        <v>2017</v>
      </c>
      <c r="D5594" s="322">
        <v>89</v>
      </c>
      <c r="E5594" s="412">
        <v>36000</v>
      </c>
      <c r="F5594" s="317" t="s">
        <v>2118</v>
      </c>
      <c r="G5594" s="316" t="s">
        <v>125</v>
      </c>
      <c r="H5594" s="325">
        <v>44578</v>
      </c>
      <c r="I5594" s="325">
        <v>44753</v>
      </c>
      <c r="J5594" s="316"/>
    </row>
    <row r="5595" spans="1:10" s="333" customFormat="1" ht="24" x14ac:dyDescent="0.25">
      <c r="A5595" s="317" t="s">
        <v>3117</v>
      </c>
      <c r="B5595" s="322" t="s">
        <v>2018</v>
      </c>
      <c r="C5595" s="322" t="s">
        <v>2017</v>
      </c>
      <c r="D5595" s="322">
        <v>100</v>
      </c>
      <c r="E5595" s="412">
        <v>28000</v>
      </c>
      <c r="F5595" s="317" t="s">
        <v>3116</v>
      </c>
      <c r="G5595" s="316" t="s">
        <v>125</v>
      </c>
      <c r="H5595" s="325">
        <v>44579</v>
      </c>
      <c r="I5595" s="325">
        <v>44708</v>
      </c>
      <c r="J5595" s="316"/>
    </row>
    <row r="5596" spans="1:10" s="333" customFormat="1" ht="24" x14ac:dyDescent="0.25">
      <c r="A5596" s="317" t="s">
        <v>3115</v>
      </c>
      <c r="B5596" s="322" t="s">
        <v>2018</v>
      </c>
      <c r="C5596" s="322" t="s">
        <v>2017</v>
      </c>
      <c r="D5596" s="322">
        <v>122</v>
      </c>
      <c r="E5596" s="412">
        <v>35000</v>
      </c>
      <c r="F5596" s="317" t="s">
        <v>3114</v>
      </c>
      <c r="G5596" s="316" t="s">
        <v>125</v>
      </c>
      <c r="H5596" s="325">
        <v>44580</v>
      </c>
      <c r="I5596" s="325">
        <v>44796</v>
      </c>
      <c r="J5596" s="316"/>
    </row>
    <row r="5597" spans="1:10" s="333" customFormat="1" ht="24" x14ac:dyDescent="0.25">
      <c r="A5597" s="317" t="s">
        <v>3113</v>
      </c>
      <c r="B5597" s="322" t="s">
        <v>2018</v>
      </c>
      <c r="C5597" s="322" t="s">
        <v>2017</v>
      </c>
      <c r="D5597" s="322">
        <v>123</v>
      </c>
      <c r="E5597" s="412">
        <v>36000</v>
      </c>
      <c r="F5597" s="317" t="s">
        <v>3112</v>
      </c>
      <c r="G5597" s="316" t="s">
        <v>125</v>
      </c>
      <c r="H5597" s="325">
        <v>44580</v>
      </c>
      <c r="I5597" s="325">
        <v>44797</v>
      </c>
      <c r="J5597" s="316"/>
    </row>
    <row r="5598" spans="1:10" s="333" customFormat="1" ht="24" x14ac:dyDescent="0.25">
      <c r="A5598" s="317" t="s">
        <v>3111</v>
      </c>
      <c r="B5598" s="322" t="s">
        <v>2018</v>
      </c>
      <c r="C5598" s="322" t="s">
        <v>2017</v>
      </c>
      <c r="D5598" s="322">
        <v>106</v>
      </c>
      <c r="E5598" s="412">
        <v>22500</v>
      </c>
      <c r="F5598" s="317" t="s">
        <v>3110</v>
      </c>
      <c r="G5598" s="316" t="s">
        <v>125</v>
      </c>
      <c r="H5598" s="325">
        <v>44580</v>
      </c>
      <c r="I5598" s="325">
        <v>44804</v>
      </c>
      <c r="J5598" s="316"/>
    </row>
    <row r="5599" spans="1:10" s="333" customFormat="1" x14ac:dyDescent="0.25">
      <c r="A5599" s="317" t="s">
        <v>3109</v>
      </c>
      <c r="B5599" s="322" t="s">
        <v>2018</v>
      </c>
      <c r="C5599" s="322" t="s">
        <v>2017</v>
      </c>
      <c r="D5599" s="322">
        <v>115</v>
      </c>
      <c r="E5599" s="412">
        <v>27000</v>
      </c>
      <c r="F5599" s="317" t="s">
        <v>2150</v>
      </c>
      <c r="G5599" s="316" t="s">
        <v>125</v>
      </c>
      <c r="H5599" s="325">
        <v>44580</v>
      </c>
      <c r="I5599" s="325">
        <v>44734</v>
      </c>
      <c r="J5599" s="316"/>
    </row>
    <row r="5600" spans="1:10" s="333" customFormat="1" x14ac:dyDescent="0.25">
      <c r="A5600" s="317" t="s">
        <v>3108</v>
      </c>
      <c r="B5600" s="322" t="s">
        <v>2018</v>
      </c>
      <c r="C5600" s="322" t="s">
        <v>2017</v>
      </c>
      <c r="D5600" s="322">
        <v>124</v>
      </c>
      <c r="E5600" s="412">
        <v>21000</v>
      </c>
      <c r="F5600" s="317" t="s">
        <v>2128</v>
      </c>
      <c r="G5600" s="316" t="s">
        <v>125</v>
      </c>
      <c r="H5600" s="325">
        <v>44580</v>
      </c>
      <c r="I5600" s="325">
        <v>44734</v>
      </c>
      <c r="J5600" s="316"/>
    </row>
    <row r="5601" spans="1:10" s="333" customFormat="1" x14ac:dyDescent="0.25">
      <c r="A5601" s="317" t="s">
        <v>3107</v>
      </c>
      <c r="B5601" s="322" t="s">
        <v>2018</v>
      </c>
      <c r="C5601" s="322" t="s">
        <v>2017</v>
      </c>
      <c r="D5601" s="322">
        <v>105</v>
      </c>
      <c r="E5601" s="412">
        <v>30000</v>
      </c>
      <c r="F5601" s="317" t="s">
        <v>3106</v>
      </c>
      <c r="G5601" s="316" t="s">
        <v>125</v>
      </c>
      <c r="H5601" s="325">
        <v>44579</v>
      </c>
      <c r="I5601" s="325">
        <v>44739</v>
      </c>
      <c r="J5601" s="316"/>
    </row>
    <row r="5602" spans="1:10" s="333" customFormat="1" ht="24" x14ac:dyDescent="0.25">
      <c r="A5602" s="317" t="s">
        <v>3105</v>
      </c>
      <c r="B5602" s="322" t="s">
        <v>2018</v>
      </c>
      <c r="C5602" s="322" t="s">
        <v>2017</v>
      </c>
      <c r="D5602" s="322">
        <v>155</v>
      </c>
      <c r="E5602" s="412">
        <v>35000</v>
      </c>
      <c r="F5602" s="317" t="s">
        <v>3104</v>
      </c>
      <c r="G5602" s="316" t="s">
        <v>125</v>
      </c>
      <c r="H5602" s="325">
        <v>44581</v>
      </c>
      <c r="I5602" s="325">
        <v>44799</v>
      </c>
      <c r="J5602" s="316"/>
    </row>
    <row r="5603" spans="1:10" s="333" customFormat="1" ht="24" x14ac:dyDescent="0.25">
      <c r="A5603" s="317" t="s">
        <v>3103</v>
      </c>
      <c r="B5603" s="322" t="s">
        <v>2018</v>
      </c>
      <c r="C5603" s="322" t="s">
        <v>2017</v>
      </c>
      <c r="D5603" s="322">
        <v>125</v>
      </c>
      <c r="E5603" s="412">
        <v>27000</v>
      </c>
      <c r="F5603" s="317" t="s">
        <v>2176</v>
      </c>
      <c r="G5603" s="316" t="s">
        <v>125</v>
      </c>
      <c r="H5603" s="325">
        <v>44580</v>
      </c>
      <c r="I5603" s="325">
        <v>44656</v>
      </c>
      <c r="J5603" s="316"/>
    </row>
    <row r="5604" spans="1:10" s="333" customFormat="1" ht="24" x14ac:dyDescent="0.25">
      <c r="A5604" s="317" t="s">
        <v>3102</v>
      </c>
      <c r="B5604" s="322" t="s">
        <v>2018</v>
      </c>
      <c r="C5604" s="322" t="s">
        <v>2017</v>
      </c>
      <c r="D5604" s="322">
        <v>1</v>
      </c>
      <c r="E5604" s="412">
        <v>33293</v>
      </c>
      <c r="F5604" s="317" t="s">
        <v>3101</v>
      </c>
      <c r="G5604" s="316" t="s">
        <v>125</v>
      </c>
      <c r="H5604" s="325">
        <v>44580</v>
      </c>
      <c r="I5604" s="325">
        <v>44798</v>
      </c>
      <c r="J5604" s="316"/>
    </row>
    <row r="5605" spans="1:10" s="333" customFormat="1" x14ac:dyDescent="0.25">
      <c r="A5605" s="317" t="s">
        <v>3100</v>
      </c>
      <c r="B5605" s="322" t="s">
        <v>2018</v>
      </c>
      <c r="C5605" s="322" t="s">
        <v>2017</v>
      </c>
      <c r="D5605" s="322">
        <v>172</v>
      </c>
      <c r="E5605" s="412">
        <v>20000</v>
      </c>
      <c r="F5605" s="317" t="s">
        <v>2402</v>
      </c>
      <c r="G5605" s="316" t="s">
        <v>125</v>
      </c>
      <c r="H5605" s="325">
        <v>44582</v>
      </c>
      <c r="I5605" s="325">
        <v>44678</v>
      </c>
      <c r="J5605" s="316"/>
    </row>
    <row r="5606" spans="1:10" s="333" customFormat="1" x14ac:dyDescent="0.25">
      <c r="A5606" s="317" t="s">
        <v>3099</v>
      </c>
      <c r="B5606" s="322" t="s">
        <v>2018</v>
      </c>
      <c r="C5606" s="322" t="s">
        <v>2017</v>
      </c>
      <c r="D5606" s="322">
        <v>179</v>
      </c>
      <c r="E5606" s="412">
        <v>20000</v>
      </c>
      <c r="F5606" s="317" t="s">
        <v>2425</v>
      </c>
      <c r="G5606" s="316" t="s">
        <v>125</v>
      </c>
      <c r="H5606" s="325">
        <v>44582</v>
      </c>
      <c r="I5606" s="325">
        <v>44679</v>
      </c>
      <c r="J5606" s="316"/>
    </row>
    <row r="5607" spans="1:10" s="333" customFormat="1" x14ac:dyDescent="0.25">
      <c r="A5607" s="317" t="s">
        <v>3098</v>
      </c>
      <c r="B5607" s="322" t="s">
        <v>2018</v>
      </c>
      <c r="C5607" s="322" t="s">
        <v>2017</v>
      </c>
      <c r="D5607" s="322">
        <v>170</v>
      </c>
      <c r="E5607" s="412">
        <v>20000</v>
      </c>
      <c r="F5607" s="317" t="s">
        <v>2427</v>
      </c>
      <c r="G5607" s="316" t="s">
        <v>125</v>
      </c>
      <c r="H5607" s="325">
        <v>44582</v>
      </c>
      <c r="I5607" s="325">
        <v>44677</v>
      </c>
      <c r="J5607" s="316"/>
    </row>
    <row r="5608" spans="1:10" s="333" customFormat="1" x14ac:dyDescent="0.25">
      <c r="A5608" s="317" t="s">
        <v>3097</v>
      </c>
      <c r="B5608" s="322" t="s">
        <v>2018</v>
      </c>
      <c r="C5608" s="322" t="s">
        <v>2017</v>
      </c>
      <c r="D5608" s="322">
        <v>152</v>
      </c>
      <c r="E5608" s="412">
        <v>20000</v>
      </c>
      <c r="F5608" s="317" t="s">
        <v>2414</v>
      </c>
      <c r="G5608" s="316" t="s">
        <v>125</v>
      </c>
      <c r="H5608" s="325">
        <v>44581</v>
      </c>
      <c r="I5608" s="325">
        <v>44678</v>
      </c>
      <c r="J5608" s="316"/>
    </row>
    <row r="5609" spans="1:10" s="333" customFormat="1" ht="24" x14ac:dyDescent="0.25">
      <c r="A5609" s="317" t="s">
        <v>3096</v>
      </c>
      <c r="B5609" s="322" t="s">
        <v>2018</v>
      </c>
      <c r="C5609" s="322" t="s">
        <v>2017</v>
      </c>
      <c r="D5609" s="322">
        <v>140</v>
      </c>
      <c r="E5609" s="412">
        <v>30000</v>
      </c>
      <c r="F5609" s="317" t="s">
        <v>3095</v>
      </c>
      <c r="G5609" s="316" t="s">
        <v>125</v>
      </c>
      <c r="H5609" s="325">
        <v>44581</v>
      </c>
      <c r="I5609" s="325">
        <v>44797</v>
      </c>
      <c r="J5609" s="316"/>
    </row>
    <row r="5610" spans="1:10" s="333" customFormat="1" ht="24" x14ac:dyDescent="0.25">
      <c r="A5610" s="317" t="s">
        <v>3094</v>
      </c>
      <c r="B5610" s="322" t="s">
        <v>2018</v>
      </c>
      <c r="C5610" s="322" t="s">
        <v>2017</v>
      </c>
      <c r="D5610" s="322">
        <v>141</v>
      </c>
      <c r="E5610" s="412">
        <v>30000</v>
      </c>
      <c r="F5610" s="317" t="s">
        <v>3093</v>
      </c>
      <c r="G5610" s="316" t="s">
        <v>125</v>
      </c>
      <c r="H5610" s="325">
        <v>44581</v>
      </c>
      <c r="I5610" s="325">
        <v>44797</v>
      </c>
      <c r="J5610" s="316"/>
    </row>
    <row r="5611" spans="1:10" s="333" customFormat="1" ht="24" x14ac:dyDescent="0.25">
      <c r="A5611" s="317" t="s">
        <v>3092</v>
      </c>
      <c r="B5611" s="322" t="s">
        <v>2018</v>
      </c>
      <c r="C5611" s="322" t="s">
        <v>2017</v>
      </c>
      <c r="D5611" s="322">
        <v>139</v>
      </c>
      <c r="E5611" s="412">
        <v>32400</v>
      </c>
      <c r="F5611" s="317" t="s">
        <v>3091</v>
      </c>
      <c r="G5611" s="316" t="s">
        <v>125</v>
      </c>
      <c r="H5611" s="325">
        <v>44581</v>
      </c>
      <c r="I5611" s="325">
        <v>44798</v>
      </c>
      <c r="J5611" s="316"/>
    </row>
    <row r="5612" spans="1:10" s="333" customFormat="1" ht="24" x14ac:dyDescent="0.25">
      <c r="A5612" s="317" t="s">
        <v>3090</v>
      </c>
      <c r="B5612" s="322" t="s">
        <v>2018</v>
      </c>
      <c r="C5612" s="322" t="s">
        <v>2017</v>
      </c>
      <c r="D5612" s="322">
        <v>149</v>
      </c>
      <c r="E5612" s="412">
        <v>32500</v>
      </c>
      <c r="F5612" s="317" t="s">
        <v>3089</v>
      </c>
      <c r="G5612" s="316" t="s">
        <v>125</v>
      </c>
      <c r="H5612" s="325">
        <v>44581</v>
      </c>
      <c r="I5612" s="325">
        <v>44715</v>
      </c>
      <c r="J5612" s="316"/>
    </row>
    <row r="5613" spans="1:10" s="333" customFormat="1" ht="24" x14ac:dyDescent="0.25">
      <c r="A5613" s="317" t="s">
        <v>3088</v>
      </c>
      <c r="B5613" s="322" t="s">
        <v>2018</v>
      </c>
      <c r="C5613" s="322" t="s">
        <v>2017</v>
      </c>
      <c r="D5613" s="322">
        <v>150</v>
      </c>
      <c r="E5613" s="412">
        <v>28750</v>
      </c>
      <c r="F5613" s="317" t="s">
        <v>3087</v>
      </c>
      <c r="G5613" s="316" t="s">
        <v>125</v>
      </c>
      <c r="H5613" s="325">
        <v>44581</v>
      </c>
      <c r="I5613" s="325">
        <v>44797</v>
      </c>
      <c r="J5613" s="316"/>
    </row>
    <row r="5614" spans="1:10" s="333" customFormat="1" x14ac:dyDescent="0.25">
      <c r="A5614" s="317" t="s">
        <v>3086</v>
      </c>
      <c r="B5614" s="322" t="s">
        <v>2018</v>
      </c>
      <c r="C5614" s="322" t="s">
        <v>2017</v>
      </c>
      <c r="D5614" s="322">
        <v>158</v>
      </c>
      <c r="E5614" s="412">
        <v>20000</v>
      </c>
      <c r="F5614" s="317" t="s">
        <v>2406</v>
      </c>
      <c r="G5614" s="316" t="s">
        <v>125</v>
      </c>
      <c r="H5614" s="325">
        <v>44582</v>
      </c>
      <c r="I5614" s="325">
        <v>44678</v>
      </c>
      <c r="J5614" s="316"/>
    </row>
    <row r="5615" spans="1:10" s="333" customFormat="1" x14ac:dyDescent="0.25">
      <c r="A5615" s="317" t="s">
        <v>3085</v>
      </c>
      <c r="B5615" s="322" t="s">
        <v>2018</v>
      </c>
      <c r="C5615" s="322" t="s">
        <v>2017</v>
      </c>
      <c r="D5615" s="322">
        <v>169</v>
      </c>
      <c r="E5615" s="412">
        <v>20000</v>
      </c>
      <c r="F5615" s="317" t="s">
        <v>2384</v>
      </c>
      <c r="G5615" s="316" t="s">
        <v>125</v>
      </c>
      <c r="H5615" s="325">
        <v>44582</v>
      </c>
      <c r="I5615" s="325">
        <v>44680</v>
      </c>
      <c r="J5615" s="316"/>
    </row>
    <row r="5616" spans="1:10" s="333" customFormat="1" ht="24" x14ac:dyDescent="0.25">
      <c r="A5616" s="317" t="s">
        <v>3084</v>
      </c>
      <c r="B5616" s="322" t="s">
        <v>2018</v>
      </c>
      <c r="C5616" s="322" t="s">
        <v>2017</v>
      </c>
      <c r="D5616" s="322">
        <v>167</v>
      </c>
      <c r="E5616" s="412">
        <v>21000</v>
      </c>
      <c r="F5616" s="317" t="s">
        <v>2705</v>
      </c>
      <c r="G5616" s="316" t="s">
        <v>125</v>
      </c>
      <c r="H5616" s="325">
        <v>44582</v>
      </c>
      <c r="I5616" s="325">
        <v>44646</v>
      </c>
      <c r="J5616" s="316"/>
    </row>
    <row r="5617" spans="1:10" s="333" customFormat="1" ht="24" x14ac:dyDescent="0.25">
      <c r="A5617" s="317" t="s">
        <v>3083</v>
      </c>
      <c r="B5617" s="322" t="s">
        <v>2018</v>
      </c>
      <c r="C5617" s="322" t="s">
        <v>2017</v>
      </c>
      <c r="D5617" s="322">
        <v>213</v>
      </c>
      <c r="E5617" s="412">
        <v>21000</v>
      </c>
      <c r="F5617" s="317" t="s">
        <v>2670</v>
      </c>
      <c r="G5617" s="316" t="s">
        <v>125</v>
      </c>
      <c r="H5617" s="325">
        <v>44585</v>
      </c>
      <c r="I5617" s="325">
        <v>44680</v>
      </c>
      <c r="J5617" s="316"/>
    </row>
    <row r="5618" spans="1:10" s="333" customFormat="1" x14ac:dyDescent="0.25">
      <c r="A5618" s="317" t="s">
        <v>3082</v>
      </c>
      <c r="B5618" s="322" t="s">
        <v>2530</v>
      </c>
      <c r="C5618" s="322" t="s">
        <v>2529</v>
      </c>
      <c r="D5618" s="322">
        <v>316</v>
      </c>
      <c r="E5618" s="412">
        <v>125004.48</v>
      </c>
      <c r="F5618" s="317" t="s">
        <v>3081</v>
      </c>
      <c r="G5618" s="316" t="s">
        <v>125</v>
      </c>
      <c r="H5618" s="325">
        <v>44586</v>
      </c>
      <c r="I5618" s="325">
        <v>44804</v>
      </c>
      <c r="J5618" s="316"/>
    </row>
    <row r="5619" spans="1:10" s="333" customFormat="1" x14ac:dyDescent="0.25">
      <c r="A5619" s="317" t="s">
        <v>3080</v>
      </c>
      <c r="B5619" s="322" t="s">
        <v>2530</v>
      </c>
      <c r="C5619" s="322" t="s">
        <v>2529</v>
      </c>
      <c r="D5619" s="322">
        <v>244</v>
      </c>
      <c r="E5619" s="412">
        <v>57266.239999999998</v>
      </c>
      <c r="F5619" s="317" t="s">
        <v>3079</v>
      </c>
      <c r="G5619" s="316" t="s">
        <v>125</v>
      </c>
      <c r="H5619" s="325">
        <v>44586</v>
      </c>
      <c r="I5619" s="325">
        <v>44769</v>
      </c>
      <c r="J5619" s="316"/>
    </row>
    <row r="5620" spans="1:10" s="333" customFormat="1" x14ac:dyDescent="0.25">
      <c r="A5620" s="317" t="s">
        <v>3078</v>
      </c>
      <c r="B5620" s="322" t="s">
        <v>2530</v>
      </c>
      <c r="C5620" s="322" t="s">
        <v>2529</v>
      </c>
      <c r="D5620" s="322">
        <v>245</v>
      </c>
      <c r="E5620" s="412">
        <v>22471.32</v>
      </c>
      <c r="F5620" s="317" t="s">
        <v>3077</v>
      </c>
      <c r="G5620" s="316" t="s">
        <v>125</v>
      </c>
      <c r="H5620" s="325">
        <v>44586</v>
      </c>
      <c r="I5620" s="325">
        <v>44769</v>
      </c>
      <c r="J5620" s="316"/>
    </row>
    <row r="5621" spans="1:10" s="333" customFormat="1" x14ac:dyDescent="0.25">
      <c r="A5621" s="317" t="s">
        <v>3076</v>
      </c>
      <c r="B5621" s="322" t="s">
        <v>2018</v>
      </c>
      <c r="C5621" s="322" t="s">
        <v>2017</v>
      </c>
      <c r="D5621" s="322">
        <v>164</v>
      </c>
      <c r="E5621" s="412">
        <v>20000</v>
      </c>
      <c r="F5621" s="317" t="s">
        <v>3075</v>
      </c>
      <c r="G5621" s="316" t="s">
        <v>125</v>
      </c>
      <c r="H5621" s="325">
        <v>44582</v>
      </c>
      <c r="I5621" s="325">
        <v>44678</v>
      </c>
      <c r="J5621" s="316"/>
    </row>
    <row r="5622" spans="1:10" s="333" customFormat="1" x14ac:dyDescent="0.25">
      <c r="A5622" s="317" t="s">
        <v>3074</v>
      </c>
      <c r="B5622" s="322" t="s">
        <v>2018</v>
      </c>
      <c r="C5622" s="322" t="s">
        <v>2017</v>
      </c>
      <c r="D5622" s="322">
        <v>165</v>
      </c>
      <c r="E5622" s="412">
        <v>20000</v>
      </c>
      <c r="F5622" s="317" t="s">
        <v>2412</v>
      </c>
      <c r="G5622" s="316" t="s">
        <v>125</v>
      </c>
      <c r="H5622" s="325">
        <v>44582</v>
      </c>
      <c r="I5622" s="325">
        <v>44678</v>
      </c>
      <c r="J5622" s="316"/>
    </row>
    <row r="5623" spans="1:10" s="333" customFormat="1" ht="24" x14ac:dyDescent="0.25">
      <c r="A5623" s="317" t="s">
        <v>3073</v>
      </c>
      <c r="B5623" s="322" t="s">
        <v>2018</v>
      </c>
      <c r="C5623" s="322" t="s">
        <v>2017</v>
      </c>
      <c r="D5623" s="322">
        <v>160</v>
      </c>
      <c r="E5623" s="412">
        <v>34400</v>
      </c>
      <c r="F5623" s="317" t="s">
        <v>3072</v>
      </c>
      <c r="G5623" s="316" t="s">
        <v>125</v>
      </c>
      <c r="H5623" s="325">
        <v>44582</v>
      </c>
      <c r="I5623" s="325">
        <v>44614</v>
      </c>
      <c r="J5623" s="316"/>
    </row>
    <row r="5624" spans="1:10" s="333" customFormat="1" ht="36" x14ac:dyDescent="0.25">
      <c r="A5624" s="317" t="s">
        <v>3071</v>
      </c>
      <c r="B5624" s="322" t="s">
        <v>2018</v>
      </c>
      <c r="C5624" s="322" t="s">
        <v>2017</v>
      </c>
      <c r="D5624" s="322">
        <v>161</v>
      </c>
      <c r="E5624" s="412">
        <v>32200</v>
      </c>
      <c r="F5624" s="317" t="s">
        <v>3014</v>
      </c>
      <c r="G5624" s="316" t="s">
        <v>125</v>
      </c>
      <c r="H5624" s="325">
        <v>44582</v>
      </c>
      <c r="I5624" s="325">
        <v>44614</v>
      </c>
      <c r="J5624" s="316"/>
    </row>
    <row r="5625" spans="1:10" s="333" customFormat="1" ht="24" x14ac:dyDescent="0.25">
      <c r="A5625" s="317" t="s">
        <v>3070</v>
      </c>
      <c r="B5625" s="322" t="s">
        <v>2018</v>
      </c>
      <c r="C5625" s="322" t="s">
        <v>2017</v>
      </c>
      <c r="D5625" s="322">
        <v>166</v>
      </c>
      <c r="E5625" s="412">
        <v>20000</v>
      </c>
      <c r="F5625" s="317" t="s">
        <v>2421</v>
      </c>
      <c r="G5625" s="316" t="s">
        <v>125</v>
      </c>
      <c r="H5625" s="325">
        <v>44582</v>
      </c>
      <c r="I5625" s="325">
        <v>44678</v>
      </c>
      <c r="J5625" s="316"/>
    </row>
    <row r="5626" spans="1:10" s="333" customFormat="1" ht="24" x14ac:dyDescent="0.25">
      <c r="A5626" s="317" t="s">
        <v>3069</v>
      </c>
      <c r="B5626" s="322" t="s">
        <v>2018</v>
      </c>
      <c r="C5626" s="322" t="s">
        <v>2017</v>
      </c>
      <c r="D5626" s="322">
        <v>163</v>
      </c>
      <c r="E5626" s="412">
        <v>24000</v>
      </c>
      <c r="F5626" s="317" t="s">
        <v>2581</v>
      </c>
      <c r="G5626" s="316" t="s">
        <v>125</v>
      </c>
      <c r="H5626" s="325">
        <v>44582</v>
      </c>
      <c r="I5626" s="325">
        <v>44637</v>
      </c>
      <c r="J5626" s="316"/>
    </row>
    <row r="5627" spans="1:10" s="333" customFormat="1" ht="24" x14ac:dyDescent="0.25">
      <c r="A5627" s="317" t="s">
        <v>3068</v>
      </c>
      <c r="B5627" s="322" t="s">
        <v>2018</v>
      </c>
      <c r="C5627" s="322" t="s">
        <v>2017</v>
      </c>
      <c r="D5627" s="322">
        <v>181</v>
      </c>
      <c r="E5627" s="412">
        <v>30000</v>
      </c>
      <c r="F5627" s="317" t="s">
        <v>3067</v>
      </c>
      <c r="G5627" s="316" t="s">
        <v>125</v>
      </c>
      <c r="H5627" s="325">
        <v>44582</v>
      </c>
      <c r="I5627" s="325">
        <v>44792</v>
      </c>
      <c r="J5627" s="316"/>
    </row>
    <row r="5628" spans="1:10" s="333" customFormat="1" ht="24" x14ac:dyDescent="0.25">
      <c r="A5628" s="317" t="s">
        <v>3066</v>
      </c>
      <c r="B5628" s="322" t="s">
        <v>2018</v>
      </c>
      <c r="C5628" s="322" t="s">
        <v>2017</v>
      </c>
      <c r="D5628" s="322">
        <v>206</v>
      </c>
      <c r="E5628" s="412">
        <v>22500</v>
      </c>
      <c r="F5628" s="317" t="s">
        <v>3065</v>
      </c>
      <c r="G5628" s="316" t="s">
        <v>125</v>
      </c>
      <c r="H5628" s="325">
        <v>44585</v>
      </c>
      <c r="I5628" s="325">
        <v>44792</v>
      </c>
      <c r="J5628" s="316"/>
    </row>
    <row r="5629" spans="1:10" s="333" customFormat="1" ht="24" x14ac:dyDescent="0.25">
      <c r="A5629" s="317" t="s">
        <v>3064</v>
      </c>
      <c r="B5629" s="322" t="s">
        <v>2018</v>
      </c>
      <c r="C5629" s="322" t="s">
        <v>2017</v>
      </c>
      <c r="D5629" s="322">
        <v>207</v>
      </c>
      <c r="E5629" s="412">
        <v>36000</v>
      </c>
      <c r="F5629" s="317" t="s">
        <v>3063</v>
      </c>
      <c r="G5629" s="316" t="s">
        <v>125</v>
      </c>
      <c r="H5629" s="325">
        <v>44585</v>
      </c>
      <c r="I5629" s="325">
        <v>44792</v>
      </c>
      <c r="J5629" s="316"/>
    </row>
    <row r="5630" spans="1:10" s="333" customFormat="1" ht="24" x14ac:dyDescent="0.25">
      <c r="A5630" s="317" t="s">
        <v>3062</v>
      </c>
      <c r="B5630" s="322" t="s">
        <v>2018</v>
      </c>
      <c r="C5630" s="322" t="s">
        <v>2017</v>
      </c>
      <c r="D5630" s="322">
        <v>197</v>
      </c>
      <c r="E5630" s="412">
        <v>22500</v>
      </c>
      <c r="F5630" s="317" t="s">
        <v>2237</v>
      </c>
      <c r="G5630" s="316" t="s">
        <v>125</v>
      </c>
      <c r="H5630" s="325">
        <v>44584</v>
      </c>
      <c r="I5630" s="325">
        <v>44712</v>
      </c>
      <c r="J5630" s="316"/>
    </row>
    <row r="5631" spans="1:10" s="333" customFormat="1" ht="24" x14ac:dyDescent="0.25">
      <c r="A5631" s="317" t="s">
        <v>3061</v>
      </c>
      <c r="B5631" s="322" t="s">
        <v>2018</v>
      </c>
      <c r="C5631" s="322" t="s">
        <v>2017</v>
      </c>
      <c r="D5631" s="322">
        <v>202</v>
      </c>
      <c r="E5631" s="412">
        <v>28800</v>
      </c>
      <c r="F5631" s="317" t="s">
        <v>3060</v>
      </c>
      <c r="G5631" s="316" t="s">
        <v>125</v>
      </c>
      <c r="H5631" s="325">
        <v>44584</v>
      </c>
      <c r="I5631" s="325">
        <v>44797</v>
      </c>
      <c r="J5631" s="316"/>
    </row>
    <row r="5632" spans="1:10" s="333" customFormat="1" ht="24" x14ac:dyDescent="0.25">
      <c r="A5632" s="317" t="s">
        <v>3059</v>
      </c>
      <c r="B5632" s="322" t="s">
        <v>2018</v>
      </c>
      <c r="C5632" s="322" t="s">
        <v>2017</v>
      </c>
      <c r="D5632" s="322">
        <v>201</v>
      </c>
      <c r="E5632" s="412">
        <v>25200</v>
      </c>
      <c r="F5632" s="317" t="s">
        <v>3058</v>
      </c>
      <c r="G5632" s="316" t="s">
        <v>125</v>
      </c>
      <c r="H5632" s="325">
        <v>44584</v>
      </c>
      <c r="I5632" s="325">
        <v>44797</v>
      </c>
      <c r="J5632" s="316"/>
    </row>
    <row r="5633" spans="1:10" s="333" customFormat="1" ht="24" x14ac:dyDescent="0.25">
      <c r="A5633" s="317" t="s">
        <v>3057</v>
      </c>
      <c r="B5633" s="322" t="s">
        <v>2018</v>
      </c>
      <c r="C5633" s="322" t="s">
        <v>2017</v>
      </c>
      <c r="D5633" s="322">
        <v>203</v>
      </c>
      <c r="E5633" s="412">
        <v>28000</v>
      </c>
      <c r="F5633" s="317" t="s">
        <v>2291</v>
      </c>
      <c r="G5633" s="316" t="s">
        <v>125</v>
      </c>
      <c r="H5633" s="325">
        <v>44584</v>
      </c>
      <c r="I5633" s="325">
        <v>44701</v>
      </c>
      <c r="J5633" s="316"/>
    </row>
    <row r="5634" spans="1:10" s="333" customFormat="1" ht="24" x14ac:dyDescent="0.25">
      <c r="A5634" s="317" t="s">
        <v>3056</v>
      </c>
      <c r="B5634" s="322" t="s">
        <v>2018</v>
      </c>
      <c r="C5634" s="322" t="s">
        <v>2017</v>
      </c>
      <c r="D5634" s="322">
        <v>204</v>
      </c>
      <c r="E5634" s="412">
        <v>34000</v>
      </c>
      <c r="F5634" s="317" t="s">
        <v>2431</v>
      </c>
      <c r="G5634" s="316" t="s">
        <v>125</v>
      </c>
      <c r="H5634" s="325">
        <v>44584</v>
      </c>
      <c r="I5634" s="325">
        <v>44693</v>
      </c>
      <c r="J5634" s="316"/>
    </row>
    <row r="5635" spans="1:10" s="333" customFormat="1" ht="24" x14ac:dyDescent="0.25">
      <c r="A5635" s="317" t="s">
        <v>3055</v>
      </c>
      <c r="B5635" s="322" t="s">
        <v>2018</v>
      </c>
      <c r="C5635" s="322" t="s">
        <v>2017</v>
      </c>
      <c r="D5635" s="322">
        <v>225</v>
      </c>
      <c r="E5635" s="412">
        <v>34500</v>
      </c>
      <c r="F5635" s="317" t="s">
        <v>3054</v>
      </c>
      <c r="G5635" s="316" t="s">
        <v>125</v>
      </c>
      <c r="H5635" s="325">
        <v>44585</v>
      </c>
      <c r="I5635" s="325">
        <v>44797</v>
      </c>
      <c r="J5635" s="316"/>
    </row>
    <row r="5636" spans="1:10" s="333" customFormat="1" ht="24" x14ac:dyDescent="0.25">
      <c r="A5636" s="317" t="s">
        <v>3053</v>
      </c>
      <c r="B5636" s="322" t="s">
        <v>2018</v>
      </c>
      <c r="C5636" s="322" t="s">
        <v>2017</v>
      </c>
      <c r="D5636" s="322">
        <v>226</v>
      </c>
      <c r="E5636" s="412">
        <v>34500</v>
      </c>
      <c r="F5636" s="317" t="s">
        <v>3052</v>
      </c>
      <c r="G5636" s="316" t="s">
        <v>125</v>
      </c>
      <c r="H5636" s="325">
        <v>44585</v>
      </c>
      <c r="I5636" s="325">
        <v>44797</v>
      </c>
      <c r="J5636" s="316"/>
    </row>
    <row r="5637" spans="1:10" s="333" customFormat="1" ht="24" x14ac:dyDescent="0.25">
      <c r="A5637" s="317" t="s">
        <v>3051</v>
      </c>
      <c r="B5637" s="322" t="s">
        <v>2018</v>
      </c>
      <c r="C5637" s="322" t="s">
        <v>2017</v>
      </c>
      <c r="D5637" s="322">
        <v>227</v>
      </c>
      <c r="E5637" s="412">
        <v>34500</v>
      </c>
      <c r="F5637" s="317" t="s">
        <v>3050</v>
      </c>
      <c r="G5637" s="316" t="s">
        <v>125</v>
      </c>
      <c r="H5637" s="325">
        <v>44585</v>
      </c>
      <c r="I5637" s="325">
        <v>44797</v>
      </c>
      <c r="J5637" s="316"/>
    </row>
    <row r="5638" spans="1:10" s="333" customFormat="1" ht="24" x14ac:dyDescent="0.25">
      <c r="A5638" s="317" t="s">
        <v>3049</v>
      </c>
      <c r="B5638" s="322" t="s">
        <v>2018</v>
      </c>
      <c r="C5638" s="322" t="s">
        <v>2017</v>
      </c>
      <c r="D5638" s="322">
        <v>228</v>
      </c>
      <c r="E5638" s="412">
        <v>34500</v>
      </c>
      <c r="F5638" s="317" t="s">
        <v>3048</v>
      </c>
      <c r="G5638" s="316" t="s">
        <v>125</v>
      </c>
      <c r="H5638" s="325">
        <v>44585</v>
      </c>
      <c r="I5638" s="325">
        <v>44797</v>
      </c>
      <c r="J5638" s="316"/>
    </row>
    <row r="5639" spans="1:10" s="333" customFormat="1" ht="24" x14ac:dyDescent="0.25">
      <c r="A5639" s="317" t="s">
        <v>3047</v>
      </c>
      <c r="B5639" s="322" t="s">
        <v>2018</v>
      </c>
      <c r="C5639" s="322" t="s">
        <v>2017</v>
      </c>
      <c r="D5639" s="322">
        <v>229</v>
      </c>
      <c r="E5639" s="412">
        <v>34500</v>
      </c>
      <c r="F5639" s="317" t="s">
        <v>3046</v>
      </c>
      <c r="G5639" s="316" t="s">
        <v>125</v>
      </c>
      <c r="H5639" s="325">
        <v>44585</v>
      </c>
      <c r="I5639" s="325">
        <v>44797</v>
      </c>
      <c r="J5639" s="316"/>
    </row>
    <row r="5640" spans="1:10" s="333" customFormat="1" ht="24" x14ac:dyDescent="0.25">
      <c r="A5640" s="317" t="s">
        <v>3045</v>
      </c>
      <c r="B5640" s="322" t="s">
        <v>2018</v>
      </c>
      <c r="C5640" s="322" t="s">
        <v>2017</v>
      </c>
      <c r="D5640" s="322">
        <v>232</v>
      </c>
      <c r="E5640" s="412">
        <v>20400</v>
      </c>
      <c r="F5640" s="317" t="s">
        <v>3044</v>
      </c>
      <c r="G5640" s="316" t="s">
        <v>125</v>
      </c>
      <c r="H5640" s="325">
        <v>44586</v>
      </c>
      <c r="I5640" s="325">
        <v>44797</v>
      </c>
      <c r="J5640" s="316"/>
    </row>
    <row r="5641" spans="1:10" s="333" customFormat="1" ht="24" x14ac:dyDescent="0.25">
      <c r="A5641" s="317" t="s">
        <v>3043</v>
      </c>
      <c r="B5641" s="322" t="s">
        <v>2018</v>
      </c>
      <c r="C5641" s="322" t="s">
        <v>2017</v>
      </c>
      <c r="D5641" s="322">
        <v>249</v>
      </c>
      <c r="E5641" s="412">
        <v>36000</v>
      </c>
      <c r="F5641" s="317" t="s">
        <v>3042</v>
      </c>
      <c r="G5641" s="316" t="s">
        <v>125</v>
      </c>
      <c r="H5641" s="325">
        <v>44586</v>
      </c>
      <c r="I5641" s="325">
        <v>44797</v>
      </c>
      <c r="J5641" s="316"/>
    </row>
    <row r="5642" spans="1:10" s="333" customFormat="1" ht="24" x14ac:dyDescent="0.25">
      <c r="A5642" s="317" t="s">
        <v>3041</v>
      </c>
      <c r="B5642" s="322" t="s">
        <v>2018</v>
      </c>
      <c r="C5642" s="322" t="s">
        <v>2017</v>
      </c>
      <c r="D5642" s="322">
        <v>256</v>
      </c>
      <c r="E5642" s="412">
        <v>21038</v>
      </c>
      <c r="F5642" s="317" t="s">
        <v>2110</v>
      </c>
      <c r="G5642" s="316" t="s">
        <v>125</v>
      </c>
      <c r="H5642" s="325">
        <v>44586</v>
      </c>
      <c r="I5642" s="325">
        <v>44762</v>
      </c>
      <c r="J5642" s="316"/>
    </row>
    <row r="5643" spans="1:10" s="333" customFormat="1" ht="24" x14ac:dyDescent="0.25">
      <c r="A5643" s="317" t="s">
        <v>3040</v>
      </c>
      <c r="B5643" s="322" t="s">
        <v>2018</v>
      </c>
      <c r="C5643" s="322" t="s">
        <v>2017</v>
      </c>
      <c r="D5643" s="322">
        <v>5</v>
      </c>
      <c r="E5643" s="412">
        <v>28556</v>
      </c>
      <c r="F5643" s="317" t="s">
        <v>2743</v>
      </c>
      <c r="G5643" s="316" t="s">
        <v>125</v>
      </c>
      <c r="H5643" s="325">
        <v>44586</v>
      </c>
      <c r="I5643" s="325">
        <v>44597</v>
      </c>
      <c r="J5643" s="316"/>
    </row>
    <row r="5644" spans="1:10" s="333" customFormat="1" ht="24" x14ac:dyDescent="0.25">
      <c r="A5644" s="317" t="s">
        <v>3039</v>
      </c>
      <c r="B5644" s="322" t="s">
        <v>2018</v>
      </c>
      <c r="C5644" s="322" t="s">
        <v>2017</v>
      </c>
      <c r="D5644" s="322">
        <v>4</v>
      </c>
      <c r="E5644" s="412">
        <v>24890</v>
      </c>
      <c r="F5644" s="317" t="s">
        <v>2587</v>
      </c>
      <c r="G5644" s="316" t="s">
        <v>125</v>
      </c>
      <c r="H5644" s="325">
        <v>44586</v>
      </c>
      <c r="I5644" s="325">
        <v>44597</v>
      </c>
      <c r="J5644" s="316"/>
    </row>
    <row r="5645" spans="1:10" s="333" customFormat="1" ht="24" x14ac:dyDescent="0.25">
      <c r="A5645" s="317" t="s">
        <v>3038</v>
      </c>
      <c r="B5645" s="322" t="s">
        <v>2018</v>
      </c>
      <c r="C5645" s="322" t="s">
        <v>2017</v>
      </c>
      <c r="D5645" s="322">
        <v>248</v>
      </c>
      <c r="E5645" s="412">
        <v>34500</v>
      </c>
      <c r="F5645" s="317" t="s">
        <v>3037</v>
      </c>
      <c r="G5645" s="316" t="s">
        <v>125</v>
      </c>
      <c r="H5645" s="325">
        <v>44586</v>
      </c>
      <c r="I5645" s="325">
        <v>44797</v>
      </c>
      <c r="J5645" s="316"/>
    </row>
    <row r="5646" spans="1:10" s="333" customFormat="1" x14ac:dyDescent="0.25">
      <c r="A5646" s="317" t="s">
        <v>3036</v>
      </c>
      <c r="B5646" s="322" t="s">
        <v>1083</v>
      </c>
      <c r="C5646" s="322" t="s">
        <v>2017</v>
      </c>
      <c r="D5646" s="322">
        <v>1</v>
      </c>
      <c r="E5646" s="412">
        <v>3684945.63</v>
      </c>
      <c r="F5646" s="317" t="s">
        <v>2800</v>
      </c>
      <c r="G5646" s="316" t="s">
        <v>2156</v>
      </c>
      <c r="H5646" s="325" t="s">
        <v>2799</v>
      </c>
      <c r="I5646" s="325" t="s">
        <v>2798</v>
      </c>
      <c r="J5646" s="316"/>
    </row>
    <row r="5647" spans="1:10" s="333" customFormat="1" x14ac:dyDescent="0.25">
      <c r="A5647" s="317" t="s">
        <v>3035</v>
      </c>
      <c r="B5647" s="322" t="s">
        <v>1079</v>
      </c>
      <c r="C5647" s="322" t="s">
        <v>2017</v>
      </c>
      <c r="D5647" s="322">
        <v>16</v>
      </c>
      <c r="E5647" s="412">
        <v>159004.99</v>
      </c>
      <c r="F5647" s="317" t="s">
        <v>2182</v>
      </c>
      <c r="G5647" s="316" t="s">
        <v>2156</v>
      </c>
      <c r="H5647" s="325" t="s">
        <v>2181</v>
      </c>
      <c r="I5647" s="325" t="s">
        <v>2180</v>
      </c>
      <c r="J5647" s="316"/>
    </row>
    <row r="5648" spans="1:10" s="333" customFormat="1" ht="24" x14ac:dyDescent="0.25">
      <c r="A5648" s="317" t="s">
        <v>3034</v>
      </c>
      <c r="B5648" s="322" t="s">
        <v>2018</v>
      </c>
      <c r="C5648" s="322" t="s">
        <v>2017</v>
      </c>
      <c r="D5648" s="322">
        <v>6</v>
      </c>
      <c r="E5648" s="412">
        <v>29990</v>
      </c>
      <c r="F5648" s="317" t="s">
        <v>3033</v>
      </c>
      <c r="G5648" s="316" t="s">
        <v>125</v>
      </c>
      <c r="H5648" s="325">
        <v>44588</v>
      </c>
      <c r="I5648" s="325">
        <v>44662</v>
      </c>
      <c r="J5648" s="316"/>
    </row>
    <row r="5649" spans="1:10" s="333" customFormat="1" ht="24" x14ac:dyDescent="0.25">
      <c r="A5649" s="317" t="s">
        <v>3032</v>
      </c>
      <c r="B5649" s="322" t="s">
        <v>1083</v>
      </c>
      <c r="C5649" s="322" t="s">
        <v>2017</v>
      </c>
      <c r="D5649" s="322">
        <v>2</v>
      </c>
      <c r="E5649" s="412">
        <v>140131.4</v>
      </c>
      <c r="F5649" s="317" t="s">
        <v>3031</v>
      </c>
      <c r="G5649" s="316" t="s">
        <v>2156</v>
      </c>
      <c r="H5649" s="325" t="s">
        <v>3030</v>
      </c>
      <c r="I5649" s="325" t="s">
        <v>3029</v>
      </c>
      <c r="J5649" s="316"/>
    </row>
    <row r="5650" spans="1:10" s="333" customFormat="1" ht="24" x14ac:dyDescent="0.25">
      <c r="A5650" s="317" t="s">
        <v>3028</v>
      </c>
      <c r="B5650" s="322" t="s">
        <v>2018</v>
      </c>
      <c r="C5650" s="322" t="s">
        <v>2017</v>
      </c>
      <c r="D5650" s="322">
        <v>279</v>
      </c>
      <c r="E5650" s="412">
        <v>20000</v>
      </c>
      <c r="F5650" s="317" t="s">
        <v>3027</v>
      </c>
      <c r="G5650" s="316" t="s">
        <v>125</v>
      </c>
      <c r="H5650" s="325">
        <v>44588</v>
      </c>
      <c r="I5650" s="325">
        <v>44680</v>
      </c>
      <c r="J5650" s="316"/>
    </row>
    <row r="5651" spans="1:10" s="333" customFormat="1" ht="24" x14ac:dyDescent="0.25">
      <c r="A5651" s="317" t="s">
        <v>3026</v>
      </c>
      <c r="B5651" s="322" t="s">
        <v>2018</v>
      </c>
      <c r="C5651" s="322" t="s">
        <v>2017</v>
      </c>
      <c r="D5651" s="322">
        <v>259</v>
      </c>
      <c r="E5651" s="412">
        <v>30000</v>
      </c>
      <c r="F5651" s="317" t="s">
        <v>2064</v>
      </c>
      <c r="G5651" s="316" t="s">
        <v>125</v>
      </c>
      <c r="H5651" s="325">
        <v>44587</v>
      </c>
      <c r="I5651" s="325">
        <v>44676</v>
      </c>
      <c r="J5651" s="316"/>
    </row>
    <row r="5652" spans="1:10" s="333" customFormat="1" ht="24" x14ac:dyDescent="0.25">
      <c r="A5652" s="317" t="s">
        <v>3025</v>
      </c>
      <c r="B5652" s="322" t="s">
        <v>2018</v>
      </c>
      <c r="C5652" s="322" t="s">
        <v>2017</v>
      </c>
      <c r="D5652" s="322">
        <v>314</v>
      </c>
      <c r="E5652" s="412">
        <v>28000</v>
      </c>
      <c r="F5652" s="317" t="s">
        <v>3024</v>
      </c>
      <c r="G5652" s="316" t="s">
        <v>125</v>
      </c>
      <c r="H5652" s="325">
        <v>44588</v>
      </c>
      <c r="I5652" s="325">
        <v>44797</v>
      </c>
      <c r="J5652" s="316"/>
    </row>
    <row r="5653" spans="1:10" s="333" customFormat="1" ht="24" x14ac:dyDescent="0.25">
      <c r="A5653" s="317" t="s">
        <v>3023</v>
      </c>
      <c r="B5653" s="322" t="s">
        <v>2018</v>
      </c>
      <c r="C5653" s="322" t="s">
        <v>2017</v>
      </c>
      <c r="D5653" s="322">
        <v>293</v>
      </c>
      <c r="E5653" s="412">
        <v>20000</v>
      </c>
      <c r="F5653" s="317" t="s">
        <v>3022</v>
      </c>
      <c r="G5653" s="316" t="s">
        <v>125</v>
      </c>
      <c r="H5653" s="325">
        <v>44588</v>
      </c>
      <c r="I5653" s="325">
        <v>44708</v>
      </c>
      <c r="J5653" s="316"/>
    </row>
    <row r="5654" spans="1:10" s="333" customFormat="1" ht="24" x14ac:dyDescent="0.25">
      <c r="A5654" s="317" t="s">
        <v>3021</v>
      </c>
      <c r="B5654" s="322" t="s">
        <v>2018</v>
      </c>
      <c r="C5654" s="322" t="s">
        <v>2017</v>
      </c>
      <c r="D5654" s="322">
        <v>317</v>
      </c>
      <c r="E5654" s="412">
        <v>32000</v>
      </c>
      <c r="F5654" s="317" t="s">
        <v>3020</v>
      </c>
      <c r="G5654" s="316" t="s">
        <v>125</v>
      </c>
      <c r="H5654" s="325">
        <v>44588</v>
      </c>
      <c r="I5654" s="325">
        <v>44797</v>
      </c>
      <c r="J5654" s="316"/>
    </row>
    <row r="5655" spans="1:10" s="333" customFormat="1" ht="24" x14ac:dyDescent="0.25">
      <c r="A5655" s="317" t="s">
        <v>3019</v>
      </c>
      <c r="B5655" s="322" t="s">
        <v>2018</v>
      </c>
      <c r="C5655" s="322" t="s">
        <v>2017</v>
      </c>
      <c r="D5655" s="322">
        <v>270</v>
      </c>
      <c r="E5655" s="412">
        <v>28000</v>
      </c>
      <c r="F5655" s="317" t="s">
        <v>3018</v>
      </c>
      <c r="G5655" s="316" t="s">
        <v>125</v>
      </c>
      <c r="H5655" s="325">
        <v>44588</v>
      </c>
      <c r="I5655" s="325">
        <v>44700</v>
      </c>
      <c r="J5655" s="316"/>
    </row>
    <row r="5656" spans="1:10" s="333" customFormat="1" ht="24" x14ac:dyDescent="0.25">
      <c r="A5656" s="317" t="s">
        <v>3017</v>
      </c>
      <c r="B5656" s="322" t="s">
        <v>2018</v>
      </c>
      <c r="C5656" s="322" t="s">
        <v>2017</v>
      </c>
      <c r="D5656" s="322">
        <v>277</v>
      </c>
      <c r="E5656" s="412">
        <v>27500</v>
      </c>
      <c r="F5656" s="317" t="s">
        <v>2116</v>
      </c>
      <c r="G5656" s="316" t="s">
        <v>125</v>
      </c>
      <c r="H5656" s="325">
        <v>44588</v>
      </c>
      <c r="I5656" s="325">
        <v>44708</v>
      </c>
      <c r="J5656" s="316"/>
    </row>
    <row r="5657" spans="1:10" s="333" customFormat="1" ht="24" x14ac:dyDescent="0.25">
      <c r="A5657" s="317" t="s">
        <v>3016</v>
      </c>
      <c r="B5657" s="322" t="s">
        <v>2018</v>
      </c>
      <c r="C5657" s="322" t="s">
        <v>2017</v>
      </c>
      <c r="D5657" s="322">
        <v>319</v>
      </c>
      <c r="E5657" s="412">
        <v>24000</v>
      </c>
      <c r="F5657" s="317" t="s">
        <v>2124</v>
      </c>
      <c r="G5657" s="316" t="s">
        <v>125</v>
      </c>
      <c r="H5657" s="325">
        <v>44589</v>
      </c>
      <c r="I5657" s="325">
        <v>44740</v>
      </c>
      <c r="J5657" s="316"/>
    </row>
    <row r="5658" spans="1:10" s="333" customFormat="1" ht="24" x14ac:dyDescent="0.25">
      <c r="A5658" s="317" t="s">
        <v>3015</v>
      </c>
      <c r="B5658" s="322" t="s">
        <v>2018</v>
      </c>
      <c r="C5658" s="322" t="s">
        <v>2017</v>
      </c>
      <c r="D5658" s="322">
        <v>289</v>
      </c>
      <c r="E5658" s="412">
        <v>22000</v>
      </c>
      <c r="F5658" s="317" t="s">
        <v>3014</v>
      </c>
      <c r="G5658" s="316" t="s">
        <v>125</v>
      </c>
      <c r="H5658" s="325">
        <v>44588</v>
      </c>
      <c r="I5658" s="325">
        <v>44614</v>
      </c>
      <c r="J5658" s="316"/>
    </row>
    <row r="5659" spans="1:10" s="333" customFormat="1" ht="24" x14ac:dyDescent="0.25">
      <c r="A5659" s="317" t="s">
        <v>3013</v>
      </c>
      <c r="B5659" s="322" t="s">
        <v>2018</v>
      </c>
      <c r="C5659" s="322" t="s">
        <v>2017</v>
      </c>
      <c r="D5659" s="322">
        <v>14</v>
      </c>
      <c r="E5659" s="412">
        <v>22950</v>
      </c>
      <c r="F5659" s="317" t="s">
        <v>3012</v>
      </c>
      <c r="G5659" s="316" t="s">
        <v>125</v>
      </c>
      <c r="H5659" s="325">
        <v>44592</v>
      </c>
      <c r="I5659" s="325">
        <v>44769</v>
      </c>
      <c r="J5659" s="316"/>
    </row>
    <row r="5660" spans="1:10" s="333" customFormat="1" ht="24" x14ac:dyDescent="0.25">
      <c r="A5660" s="317" t="s">
        <v>3011</v>
      </c>
      <c r="B5660" s="322" t="s">
        <v>2018</v>
      </c>
      <c r="C5660" s="322" t="s">
        <v>2017</v>
      </c>
      <c r="D5660" s="322">
        <v>16</v>
      </c>
      <c r="E5660" s="412">
        <v>27000</v>
      </c>
      <c r="F5660" s="317" t="s">
        <v>2910</v>
      </c>
      <c r="G5660" s="316" t="s">
        <v>125</v>
      </c>
      <c r="H5660" s="325">
        <v>44592</v>
      </c>
      <c r="I5660" s="325">
        <v>44657</v>
      </c>
      <c r="J5660" s="316"/>
    </row>
    <row r="5661" spans="1:10" s="333" customFormat="1" ht="24" x14ac:dyDescent="0.25">
      <c r="A5661" s="317" t="s">
        <v>3010</v>
      </c>
      <c r="B5661" s="322" t="s">
        <v>2018</v>
      </c>
      <c r="C5661" s="322" t="s">
        <v>2017</v>
      </c>
      <c r="D5661" s="322">
        <v>17</v>
      </c>
      <c r="E5661" s="412">
        <v>18750</v>
      </c>
      <c r="F5661" s="317" t="s">
        <v>2910</v>
      </c>
      <c r="G5661" s="316" t="s">
        <v>125</v>
      </c>
      <c r="H5661" s="325">
        <v>44592</v>
      </c>
      <c r="I5661" s="325">
        <v>44657</v>
      </c>
      <c r="J5661" s="316"/>
    </row>
    <row r="5662" spans="1:10" s="333" customFormat="1" ht="24" x14ac:dyDescent="0.25">
      <c r="A5662" s="317" t="s">
        <v>3009</v>
      </c>
      <c r="B5662" s="322" t="s">
        <v>2018</v>
      </c>
      <c r="C5662" s="322" t="s">
        <v>2017</v>
      </c>
      <c r="D5662" s="322">
        <v>333</v>
      </c>
      <c r="E5662" s="412">
        <v>33000</v>
      </c>
      <c r="F5662" s="317" t="s">
        <v>3008</v>
      </c>
      <c r="G5662" s="316" t="s">
        <v>125</v>
      </c>
      <c r="H5662" s="325">
        <v>44590</v>
      </c>
      <c r="I5662" s="325">
        <v>44797</v>
      </c>
      <c r="J5662" s="316"/>
    </row>
    <row r="5663" spans="1:10" s="333" customFormat="1" ht="24" x14ac:dyDescent="0.25">
      <c r="A5663" s="317" t="s">
        <v>3009</v>
      </c>
      <c r="B5663" s="322" t="s">
        <v>2018</v>
      </c>
      <c r="C5663" s="322" t="s">
        <v>2017</v>
      </c>
      <c r="D5663" s="322">
        <v>333</v>
      </c>
      <c r="E5663" s="412">
        <v>33000</v>
      </c>
      <c r="F5663" s="317" t="s">
        <v>3008</v>
      </c>
      <c r="G5663" s="316" t="s">
        <v>125</v>
      </c>
      <c r="H5663" s="325">
        <v>44593</v>
      </c>
      <c r="I5663" s="325">
        <v>44797</v>
      </c>
      <c r="J5663" s="316"/>
    </row>
    <row r="5664" spans="1:10" s="333" customFormat="1" ht="24" x14ac:dyDescent="0.25">
      <c r="A5664" s="317" t="s">
        <v>3007</v>
      </c>
      <c r="B5664" s="322" t="s">
        <v>2018</v>
      </c>
      <c r="C5664" s="322" t="s">
        <v>2017</v>
      </c>
      <c r="D5664" s="322">
        <v>351</v>
      </c>
      <c r="E5664" s="412">
        <v>22800</v>
      </c>
      <c r="F5664" s="317" t="s">
        <v>2034</v>
      </c>
      <c r="G5664" s="316" t="s">
        <v>125</v>
      </c>
      <c r="H5664" s="325">
        <v>44593</v>
      </c>
      <c r="I5664" s="325">
        <v>44760</v>
      </c>
      <c r="J5664" s="316"/>
    </row>
    <row r="5665" spans="1:10" s="333" customFormat="1" ht="24" x14ac:dyDescent="0.25">
      <c r="A5665" s="317" t="s">
        <v>3006</v>
      </c>
      <c r="B5665" s="322" t="s">
        <v>2018</v>
      </c>
      <c r="C5665" s="322" t="s">
        <v>2017</v>
      </c>
      <c r="D5665" s="322">
        <v>352</v>
      </c>
      <c r="E5665" s="412">
        <v>22800</v>
      </c>
      <c r="F5665" s="317" t="s">
        <v>2036</v>
      </c>
      <c r="G5665" s="316" t="s">
        <v>125</v>
      </c>
      <c r="H5665" s="325">
        <v>44593</v>
      </c>
      <c r="I5665" s="325">
        <v>44761</v>
      </c>
      <c r="J5665" s="316"/>
    </row>
    <row r="5666" spans="1:10" s="333" customFormat="1" x14ac:dyDescent="0.25">
      <c r="A5666" s="317" t="s">
        <v>3005</v>
      </c>
      <c r="B5666" s="322" t="s">
        <v>2018</v>
      </c>
      <c r="C5666" s="322" t="s">
        <v>2017</v>
      </c>
      <c r="D5666" s="322">
        <v>355</v>
      </c>
      <c r="E5666" s="412">
        <v>21000</v>
      </c>
      <c r="F5666" s="317" t="s">
        <v>2062</v>
      </c>
      <c r="G5666" s="316" t="s">
        <v>125</v>
      </c>
      <c r="H5666" s="325">
        <v>44593</v>
      </c>
      <c r="I5666" s="325">
        <v>44753</v>
      </c>
      <c r="J5666" s="316"/>
    </row>
    <row r="5667" spans="1:10" s="333" customFormat="1" ht="24" x14ac:dyDescent="0.25">
      <c r="A5667" s="317" t="s">
        <v>3004</v>
      </c>
      <c r="B5667" s="322" t="s">
        <v>2018</v>
      </c>
      <c r="C5667" s="322" t="s">
        <v>2017</v>
      </c>
      <c r="D5667" s="322">
        <v>28</v>
      </c>
      <c r="E5667" s="412">
        <v>27888</v>
      </c>
      <c r="F5667" s="317" t="s">
        <v>3003</v>
      </c>
      <c r="G5667" s="316" t="s">
        <v>125</v>
      </c>
      <c r="H5667" s="325">
        <v>44594</v>
      </c>
      <c r="I5667" s="325">
        <v>44604</v>
      </c>
      <c r="J5667" s="316"/>
    </row>
    <row r="5668" spans="1:10" s="333" customFormat="1" ht="24" x14ac:dyDescent="0.25">
      <c r="A5668" s="317" t="s">
        <v>3002</v>
      </c>
      <c r="B5668" s="322" t="s">
        <v>2018</v>
      </c>
      <c r="C5668" s="322" t="s">
        <v>2017</v>
      </c>
      <c r="D5668" s="322">
        <v>345</v>
      </c>
      <c r="E5668" s="412">
        <v>25000</v>
      </c>
      <c r="F5668" s="317" t="s">
        <v>2257</v>
      </c>
      <c r="G5668" s="316" t="s">
        <v>125</v>
      </c>
      <c r="H5668" s="325">
        <v>44592</v>
      </c>
      <c r="I5668" s="325">
        <v>44709</v>
      </c>
      <c r="J5668" s="316"/>
    </row>
    <row r="5669" spans="1:10" s="333" customFormat="1" ht="24" x14ac:dyDescent="0.25">
      <c r="A5669" s="317" t="s">
        <v>3001</v>
      </c>
      <c r="B5669" s="322" t="s">
        <v>2018</v>
      </c>
      <c r="C5669" s="322" t="s">
        <v>2017</v>
      </c>
      <c r="D5669" s="322">
        <v>364</v>
      </c>
      <c r="E5669" s="412">
        <v>36000</v>
      </c>
      <c r="F5669" s="317" t="s">
        <v>3000</v>
      </c>
      <c r="G5669" s="316" t="s">
        <v>125</v>
      </c>
      <c r="H5669" s="325">
        <v>44594</v>
      </c>
      <c r="I5669" s="325">
        <v>44800</v>
      </c>
      <c r="J5669" s="316"/>
    </row>
    <row r="5670" spans="1:10" s="333" customFormat="1" ht="36" x14ac:dyDescent="0.25">
      <c r="A5670" s="317" t="s">
        <v>2999</v>
      </c>
      <c r="B5670" s="322" t="s">
        <v>1079</v>
      </c>
      <c r="C5670" s="322" t="s">
        <v>2017</v>
      </c>
      <c r="D5670" s="322">
        <v>1</v>
      </c>
      <c r="E5670" s="412">
        <v>1125159.19</v>
      </c>
      <c r="F5670" s="317" t="s">
        <v>2998</v>
      </c>
      <c r="G5670" s="316" t="s">
        <v>2156</v>
      </c>
      <c r="H5670" s="325" t="s">
        <v>2997</v>
      </c>
      <c r="I5670" s="325" t="s">
        <v>2996</v>
      </c>
      <c r="J5670" s="316"/>
    </row>
    <row r="5671" spans="1:10" s="333" customFormat="1" ht="36" x14ac:dyDescent="0.25">
      <c r="A5671" s="317" t="s">
        <v>2995</v>
      </c>
      <c r="B5671" s="322" t="s">
        <v>1079</v>
      </c>
      <c r="C5671" s="322" t="s">
        <v>2017</v>
      </c>
      <c r="D5671" s="322">
        <v>2</v>
      </c>
      <c r="E5671" s="412">
        <v>1044283.34</v>
      </c>
      <c r="F5671" s="317" t="s">
        <v>2994</v>
      </c>
      <c r="G5671" s="316" t="s">
        <v>2156</v>
      </c>
      <c r="H5671" s="325" t="s">
        <v>2993</v>
      </c>
      <c r="I5671" s="325" t="s">
        <v>2992</v>
      </c>
      <c r="J5671" s="316"/>
    </row>
    <row r="5672" spans="1:10" s="333" customFormat="1" ht="36" x14ac:dyDescent="0.25">
      <c r="A5672" s="317" t="s">
        <v>2991</v>
      </c>
      <c r="B5672" s="322" t="s">
        <v>1079</v>
      </c>
      <c r="C5672" s="322" t="s">
        <v>2017</v>
      </c>
      <c r="D5672" s="322">
        <v>3</v>
      </c>
      <c r="E5672" s="412">
        <v>1109455.6399999999</v>
      </c>
      <c r="F5672" s="317" t="s">
        <v>2990</v>
      </c>
      <c r="G5672" s="316" t="s">
        <v>2156</v>
      </c>
      <c r="H5672" s="325" t="s">
        <v>2989</v>
      </c>
      <c r="I5672" s="325" t="s">
        <v>2988</v>
      </c>
      <c r="J5672" s="316"/>
    </row>
    <row r="5673" spans="1:10" s="333" customFormat="1" x14ac:dyDescent="0.25">
      <c r="A5673" s="317" t="s">
        <v>2987</v>
      </c>
      <c r="B5673" s="322" t="s">
        <v>2018</v>
      </c>
      <c r="C5673" s="322" t="s">
        <v>2017</v>
      </c>
      <c r="D5673" s="322">
        <v>32</v>
      </c>
      <c r="E5673" s="412">
        <v>31090.639999999999</v>
      </c>
      <c r="F5673" s="317" t="s">
        <v>2986</v>
      </c>
      <c r="G5673" s="316" t="s">
        <v>125</v>
      </c>
      <c r="H5673" s="325">
        <v>44594</v>
      </c>
      <c r="I5673" s="325">
        <v>44617</v>
      </c>
      <c r="J5673" s="316"/>
    </row>
    <row r="5674" spans="1:10" s="333" customFormat="1" ht="24" x14ac:dyDescent="0.25">
      <c r="A5674" s="317" t="s">
        <v>2985</v>
      </c>
      <c r="B5674" s="322" t="s">
        <v>2018</v>
      </c>
      <c r="C5674" s="322" t="s">
        <v>2017</v>
      </c>
      <c r="D5674" s="322">
        <v>373</v>
      </c>
      <c r="E5674" s="412">
        <v>30563.53</v>
      </c>
      <c r="F5674" s="317" t="s">
        <v>2984</v>
      </c>
      <c r="G5674" s="316" t="s">
        <v>125</v>
      </c>
      <c r="H5674" s="325">
        <v>44594</v>
      </c>
      <c r="I5674" s="325">
        <v>44617</v>
      </c>
      <c r="J5674" s="316"/>
    </row>
    <row r="5675" spans="1:10" s="333" customFormat="1" ht="24" x14ac:dyDescent="0.25">
      <c r="A5675" s="317" t="s">
        <v>2983</v>
      </c>
      <c r="B5675" s="322" t="s">
        <v>2018</v>
      </c>
      <c r="C5675" s="322" t="s">
        <v>2017</v>
      </c>
      <c r="D5675" s="322">
        <v>378</v>
      </c>
      <c r="E5675" s="412">
        <v>36300</v>
      </c>
      <c r="F5675" s="317" t="s">
        <v>2982</v>
      </c>
      <c r="G5675" s="316" t="s">
        <v>125</v>
      </c>
      <c r="H5675" s="325">
        <v>44595</v>
      </c>
      <c r="I5675" s="325">
        <v>44797</v>
      </c>
      <c r="J5675" s="316"/>
    </row>
    <row r="5676" spans="1:10" s="333" customFormat="1" ht="24" x14ac:dyDescent="0.25">
      <c r="A5676" s="317" t="s">
        <v>2981</v>
      </c>
      <c r="B5676" s="322" t="s">
        <v>2018</v>
      </c>
      <c r="C5676" s="322" t="s">
        <v>2017</v>
      </c>
      <c r="D5676" s="322">
        <v>379</v>
      </c>
      <c r="E5676" s="412">
        <v>36300</v>
      </c>
      <c r="F5676" s="317" t="s">
        <v>2980</v>
      </c>
      <c r="G5676" s="316" t="s">
        <v>125</v>
      </c>
      <c r="H5676" s="325">
        <v>44595</v>
      </c>
      <c r="I5676" s="325">
        <v>44797</v>
      </c>
      <c r="J5676" s="316"/>
    </row>
    <row r="5677" spans="1:10" s="333" customFormat="1" ht="24" x14ac:dyDescent="0.25">
      <c r="A5677" s="317" t="s">
        <v>2979</v>
      </c>
      <c r="B5677" s="322" t="s">
        <v>2018</v>
      </c>
      <c r="C5677" s="322" t="s">
        <v>2017</v>
      </c>
      <c r="D5677" s="322">
        <v>380</v>
      </c>
      <c r="E5677" s="412">
        <v>36300</v>
      </c>
      <c r="F5677" s="317" t="s">
        <v>2978</v>
      </c>
      <c r="G5677" s="316" t="s">
        <v>125</v>
      </c>
      <c r="H5677" s="325">
        <v>44595</v>
      </c>
      <c r="I5677" s="325">
        <v>44803</v>
      </c>
      <c r="J5677" s="316"/>
    </row>
    <row r="5678" spans="1:10" s="333" customFormat="1" ht="24" x14ac:dyDescent="0.25">
      <c r="A5678" s="317" t="s">
        <v>2977</v>
      </c>
      <c r="B5678" s="322" t="s">
        <v>2018</v>
      </c>
      <c r="C5678" s="322" t="s">
        <v>2017</v>
      </c>
      <c r="D5678" s="322">
        <v>430</v>
      </c>
      <c r="E5678" s="412">
        <v>21000</v>
      </c>
      <c r="F5678" s="317" t="s">
        <v>2052</v>
      </c>
      <c r="G5678" s="316" t="s">
        <v>125</v>
      </c>
      <c r="H5678" s="325">
        <v>44600</v>
      </c>
      <c r="I5678" s="325">
        <v>44676</v>
      </c>
      <c r="J5678" s="316"/>
    </row>
    <row r="5679" spans="1:10" s="333" customFormat="1" ht="24" x14ac:dyDescent="0.25">
      <c r="A5679" s="317" t="s">
        <v>2976</v>
      </c>
      <c r="B5679" s="322" t="s">
        <v>2018</v>
      </c>
      <c r="C5679" s="322" t="s">
        <v>2017</v>
      </c>
      <c r="D5679" s="322">
        <v>404</v>
      </c>
      <c r="E5679" s="412">
        <v>31500</v>
      </c>
      <c r="F5679" s="317" t="s">
        <v>2975</v>
      </c>
      <c r="G5679" s="316" t="s">
        <v>125</v>
      </c>
      <c r="H5679" s="325">
        <v>44596</v>
      </c>
      <c r="I5679" s="325">
        <v>44800</v>
      </c>
      <c r="J5679" s="316"/>
    </row>
    <row r="5680" spans="1:10" s="333" customFormat="1" ht="24" x14ac:dyDescent="0.25">
      <c r="A5680" s="317" t="s">
        <v>2974</v>
      </c>
      <c r="B5680" s="322" t="s">
        <v>2018</v>
      </c>
      <c r="C5680" s="322" t="s">
        <v>2017</v>
      </c>
      <c r="D5680" s="322">
        <v>381</v>
      </c>
      <c r="E5680" s="412">
        <v>36300</v>
      </c>
      <c r="F5680" s="317" t="s">
        <v>2973</v>
      </c>
      <c r="G5680" s="316" t="s">
        <v>125</v>
      </c>
      <c r="H5680" s="325">
        <v>44595</v>
      </c>
      <c r="I5680" s="325">
        <v>44795</v>
      </c>
      <c r="J5680" s="316"/>
    </row>
    <row r="5681" spans="1:10" s="333" customFormat="1" ht="24" x14ac:dyDescent="0.25">
      <c r="A5681" s="317" t="s">
        <v>2972</v>
      </c>
      <c r="B5681" s="322" t="s">
        <v>2018</v>
      </c>
      <c r="C5681" s="322" t="s">
        <v>2017</v>
      </c>
      <c r="D5681" s="322">
        <v>383</v>
      </c>
      <c r="E5681" s="412">
        <v>36300</v>
      </c>
      <c r="F5681" s="317" t="s">
        <v>2971</v>
      </c>
      <c r="G5681" s="316" t="s">
        <v>125</v>
      </c>
      <c r="H5681" s="325">
        <v>44595</v>
      </c>
      <c r="I5681" s="325">
        <v>44801</v>
      </c>
      <c r="J5681" s="316"/>
    </row>
    <row r="5682" spans="1:10" s="333" customFormat="1" ht="24" x14ac:dyDescent="0.25">
      <c r="A5682" s="317" t="s">
        <v>2970</v>
      </c>
      <c r="B5682" s="322" t="s">
        <v>2018</v>
      </c>
      <c r="C5682" s="322" t="s">
        <v>2017</v>
      </c>
      <c r="D5682" s="322">
        <v>384</v>
      </c>
      <c r="E5682" s="412">
        <v>36300</v>
      </c>
      <c r="F5682" s="317" t="s">
        <v>2969</v>
      </c>
      <c r="G5682" s="316" t="s">
        <v>125</v>
      </c>
      <c r="H5682" s="325">
        <v>44595</v>
      </c>
      <c r="I5682" s="325">
        <v>44797</v>
      </c>
      <c r="J5682" s="316"/>
    </row>
    <row r="5683" spans="1:10" s="333" customFormat="1" ht="24" x14ac:dyDescent="0.25">
      <c r="A5683" s="317" t="s">
        <v>2968</v>
      </c>
      <c r="B5683" s="322" t="s">
        <v>2018</v>
      </c>
      <c r="C5683" s="322" t="s">
        <v>2017</v>
      </c>
      <c r="D5683" s="322">
        <v>398</v>
      </c>
      <c r="E5683" s="412">
        <v>25000</v>
      </c>
      <c r="F5683" s="317" t="s">
        <v>2048</v>
      </c>
      <c r="G5683" s="316" t="s">
        <v>125</v>
      </c>
      <c r="H5683" s="325">
        <v>44596</v>
      </c>
      <c r="I5683" s="325">
        <v>44648</v>
      </c>
      <c r="J5683" s="316"/>
    </row>
    <row r="5684" spans="1:10" s="333" customFormat="1" ht="24" x14ac:dyDescent="0.25">
      <c r="A5684" s="317" t="s">
        <v>2967</v>
      </c>
      <c r="B5684" s="322" t="s">
        <v>2018</v>
      </c>
      <c r="C5684" s="322" t="s">
        <v>2017</v>
      </c>
      <c r="D5684" s="322">
        <v>397</v>
      </c>
      <c r="E5684" s="412">
        <v>27000</v>
      </c>
      <c r="F5684" s="317" t="s">
        <v>2966</v>
      </c>
      <c r="G5684" s="316" t="s">
        <v>125</v>
      </c>
      <c r="H5684" s="325">
        <v>44596</v>
      </c>
      <c r="I5684" s="325">
        <v>44737</v>
      </c>
      <c r="J5684" s="316"/>
    </row>
    <row r="5685" spans="1:10" s="333" customFormat="1" ht="24" x14ac:dyDescent="0.25">
      <c r="A5685" s="317" t="s">
        <v>2965</v>
      </c>
      <c r="B5685" s="322" t="s">
        <v>2018</v>
      </c>
      <c r="C5685" s="322" t="s">
        <v>2017</v>
      </c>
      <c r="D5685" s="322">
        <v>36</v>
      </c>
      <c r="E5685" s="412">
        <v>31500</v>
      </c>
      <c r="F5685" s="317" t="s">
        <v>2964</v>
      </c>
      <c r="G5685" s="316" t="s">
        <v>125</v>
      </c>
      <c r="H5685" s="325">
        <v>44596</v>
      </c>
      <c r="I5685" s="325">
        <v>44643</v>
      </c>
      <c r="J5685" s="316"/>
    </row>
    <row r="5686" spans="1:10" s="333" customFormat="1" ht="24" x14ac:dyDescent="0.25">
      <c r="A5686" s="317" t="s">
        <v>2963</v>
      </c>
      <c r="B5686" s="322" t="s">
        <v>2018</v>
      </c>
      <c r="C5686" s="322" t="s">
        <v>2017</v>
      </c>
      <c r="D5686" s="322">
        <v>412</v>
      </c>
      <c r="E5686" s="412">
        <v>24000</v>
      </c>
      <c r="F5686" s="317" t="s">
        <v>2962</v>
      </c>
      <c r="G5686" s="316" t="s">
        <v>125</v>
      </c>
      <c r="H5686" s="325">
        <v>44599</v>
      </c>
      <c r="I5686" s="325">
        <v>44679</v>
      </c>
      <c r="J5686" s="316"/>
    </row>
    <row r="5687" spans="1:10" s="333" customFormat="1" ht="24" x14ac:dyDescent="0.25">
      <c r="A5687" s="317" t="s">
        <v>2961</v>
      </c>
      <c r="B5687" s="322" t="s">
        <v>1079</v>
      </c>
      <c r="C5687" s="322" t="s">
        <v>2017</v>
      </c>
      <c r="D5687" s="322">
        <v>31</v>
      </c>
      <c r="E5687" s="412">
        <v>66500</v>
      </c>
      <c r="F5687" s="317" t="s">
        <v>2960</v>
      </c>
      <c r="G5687" s="316" t="s">
        <v>2156</v>
      </c>
      <c r="H5687" s="325" t="s">
        <v>2959</v>
      </c>
      <c r="I5687" s="325" t="s">
        <v>2958</v>
      </c>
      <c r="J5687" s="316"/>
    </row>
    <row r="5688" spans="1:10" s="333" customFormat="1" ht="24" x14ac:dyDescent="0.25">
      <c r="A5688" s="317" t="s">
        <v>2957</v>
      </c>
      <c r="B5688" s="322" t="s">
        <v>2018</v>
      </c>
      <c r="C5688" s="322" t="s">
        <v>2017</v>
      </c>
      <c r="D5688" s="322">
        <v>472</v>
      </c>
      <c r="E5688" s="412">
        <v>24200</v>
      </c>
      <c r="F5688" s="317" t="s">
        <v>2956</v>
      </c>
      <c r="G5688" s="316" t="s">
        <v>125</v>
      </c>
      <c r="H5688" s="325">
        <v>44601</v>
      </c>
      <c r="I5688" s="325">
        <v>44800</v>
      </c>
      <c r="J5688" s="316"/>
    </row>
    <row r="5689" spans="1:10" s="333" customFormat="1" x14ac:dyDescent="0.25">
      <c r="A5689" s="317" t="s">
        <v>2955</v>
      </c>
      <c r="B5689" s="322" t="s">
        <v>2018</v>
      </c>
      <c r="C5689" s="322" t="s">
        <v>2017</v>
      </c>
      <c r="D5689" s="322">
        <v>471</v>
      </c>
      <c r="E5689" s="412">
        <v>35000</v>
      </c>
      <c r="F5689" s="317" t="s">
        <v>2954</v>
      </c>
      <c r="G5689" s="316" t="s">
        <v>125</v>
      </c>
      <c r="H5689" s="325">
        <v>44601</v>
      </c>
      <c r="I5689" s="325">
        <v>44800</v>
      </c>
      <c r="J5689" s="316"/>
    </row>
    <row r="5690" spans="1:10" s="333" customFormat="1" ht="24" x14ac:dyDescent="0.25">
      <c r="A5690" s="317" t="s">
        <v>2953</v>
      </c>
      <c r="B5690" s="322" t="s">
        <v>2018</v>
      </c>
      <c r="C5690" s="322" t="s">
        <v>2017</v>
      </c>
      <c r="D5690" s="322">
        <v>452</v>
      </c>
      <c r="E5690" s="412">
        <v>31500</v>
      </c>
      <c r="F5690" s="317" t="s">
        <v>2084</v>
      </c>
      <c r="G5690" s="316" t="s">
        <v>125</v>
      </c>
      <c r="H5690" s="325">
        <v>44601</v>
      </c>
      <c r="I5690" s="325">
        <v>44763</v>
      </c>
      <c r="J5690" s="316"/>
    </row>
    <row r="5691" spans="1:10" s="333" customFormat="1" ht="24" x14ac:dyDescent="0.25">
      <c r="A5691" s="317" t="s">
        <v>2952</v>
      </c>
      <c r="B5691" s="322" t="s">
        <v>2018</v>
      </c>
      <c r="C5691" s="322" t="s">
        <v>2017</v>
      </c>
      <c r="D5691" s="322">
        <v>453</v>
      </c>
      <c r="E5691" s="412">
        <v>22800</v>
      </c>
      <c r="F5691" s="317" t="s">
        <v>2220</v>
      </c>
      <c r="G5691" s="316" t="s">
        <v>125</v>
      </c>
      <c r="H5691" s="325">
        <v>44601</v>
      </c>
      <c r="I5691" s="325">
        <v>44734</v>
      </c>
      <c r="J5691" s="316"/>
    </row>
    <row r="5692" spans="1:10" s="333" customFormat="1" ht="36" x14ac:dyDescent="0.25">
      <c r="A5692" s="317" t="s">
        <v>2951</v>
      </c>
      <c r="B5692" s="322" t="s">
        <v>1079</v>
      </c>
      <c r="C5692" s="322" t="s">
        <v>2017</v>
      </c>
      <c r="D5692" s="322">
        <v>4</v>
      </c>
      <c r="E5692" s="412">
        <v>1072531.04</v>
      </c>
      <c r="F5692" s="317" t="s">
        <v>2919</v>
      </c>
      <c r="G5692" s="316" t="s">
        <v>2156</v>
      </c>
      <c r="H5692" s="325" t="s">
        <v>2950</v>
      </c>
      <c r="I5692" s="325" t="s">
        <v>2949</v>
      </c>
      <c r="J5692" s="316"/>
    </row>
    <row r="5693" spans="1:10" s="333" customFormat="1" ht="24" x14ac:dyDescent="0.25">
      <c r="A5693" s="317" t="s">
        <v>2948</v>
      </c>
      <c r="B5693" s="322" t="s">
        <v>2018</v>
      </c>
      <c r="C5693" s="322" t="s">
        <v>2017</v>
      </c>
      <c r="D5693" s="322">
        <v>445</v>
      </c>
      <c r="E5693" s="412">
        <v>20576.599999999999</v>
      </c>
      <c r="F5693" s="317" t="s">
        <v>2558</v>
      </c>
      <c r="G5693" s="316" t="s">
        <v>125</v>
      </c>
      <c r="H5693" s="325">
        <v>44600</v>
      </c>
      <c r="I5693" s="325">
        <v>44631</v>
      </c>
      <c r="J5693" s="316"/>
    </row>
    <row r="5694" spans="1:10" s="333" customFormat="1" ht="24" x14ac:dyDescent="0.25">
      <c r="A5694" s="317" t="s">
        <v>2947</v>
      </c>
      <c r="B5694" s="322" t="s">
        <v>2018</v>
      </c>
      <c r="C5694" s="322" t="s">
        <v>2017</v>
      </c>
      <c r="D5694" s="322">
        <v>440</v>
      </c>
      <c r="E5694" s="412">
        <v>18800</v>
      </c>
      <c r="F5694" s="317" t="s">
        <v>2353</v>
      </c>
      <c r="G5694" s="316" t="s">
        <v>125</v>
      </c>
      <c r="H5694" s="325">
        <v>44600</v>
      </c>
      <c r="I5694" s="325">
        <v>44679</v>
      </c>
      <c r="J5694" s="316"/>
    </row>
    <row r="5695" spans="1:10" s="333" customFormat="1" ht="24" x14ac:dyDescent="0.25">
      <c r="A5695" s="317" t="s">
        <v>2946</v>
      </c>
      <c r="B5695" s="322" t="s">
        <v>2018</v>
      </c>
      <c r="C5695" s="322" t="s">
        <v>2017</v>
      </c>
      <c r="D5695" s="322">
        <v>495</v>
      </c>
      <c r="E5695" s="412">
        <v>35000</v>
      </c>
      <c r="F5695" s="317" t="s">
        <v>2945</v>
      </c>
      <c r="G5695" s="316" t="s">
        <v>125</v>
      </c>
      <c r="H5695" s="325">
        <v>44603</v>
      </c>
      <c r="I5695" s="325">
        <v>44763</v>
      </c>
      <c r="J5695" s="316"/>
    </row>
    <row r="5696" spans="1:10" s="333" customFormat="1" ht="36" x14ac:dyDescent="0.25">
      <c r="A5696" s="317" t="s">
        <v>2944</v>
      </c>
      <c r="B5696" s="322" t="s">
        <v>2018</v>
      </c>
      <c r="C5696" s="322" t="s">
        <v>2017</v>
      </c>
      <c r="D5696" s="322">
        <v>507</v>
      </c>
      <c r="E5696" s="412">
        <v>19200</v>
      </c>
      <c r="F5696" s="317" t="s">
        <v>2943</v>
      </c>
      <c r="G5696" s="316" t="s">
        <v>125</v>
      </c>
      <c r="H5696" s="325">
        <v>44604</v>
      </c>
      <c r="I5696" s="325">
        <v>44708</v>
      </c>
      <c r="J5696" s="316"/>
    </row>
    <row r="5697" spans="1:10" s="333" customFormat="1" ht="36" x14ac:dyDescent="0.25">
      <c r="A5697" s="317" t="s">
        <v>2942</v>
      </c>
      <c r="B5697" s="322" t="s">
        <v>2018</v>
      </c>
      <c r="C5697" s="322" t="s">
        <v>2017</v>
      </c>
      <c r="D5697" s="322">
        <v>491</v>
      </c>
      <c r="E5697" s="412">
        <v>19200</v>
      </c>
      <c r="F5697" s="317" t="s">
        <v>2941</v>
      </c>
      <c r="G5697" s="316" t="s">
        <v>125</v>
      </c>
      <c r="H5697" s="325">
        <v>44602</v>
      </c>
      <c r="I5697" s="325">
        <v>44733</v>
      </c>
      <c r="J5697" s="316"/>
    </row>
    <row r="5698" spans="1:10" s="333" customFormat="1" ht="24" x14ac:dyDescent="0.25">
      <c r="A5698" s="317" t="s">
        <v>2940</v>
      </c>
      <c r="B5698" s="322" t="s">
        <v>2018</v>
      </c>
      <c r="C5698" s="322" t="s">
        <v>2017</v>
      </c>
      <c r="D5698" s="322">
        <v>508</v>
      </c>
      <c r="E5698" s="412">
        <v>36300</v>
      </c>
      <c r="F5698" s="317" t="s">
        <v>2939</v>
      </c>
      <c r="G5698" s="316" t="s">
        <v>125</v>
      </c>
      <c r="H5698" s="325">
        <v>44604</v>
      </c>
      <c r="I5698" s="325">
        <v>44803</v>
      </c>
      <c r="J5698" s="316"/>
    </row>
    <row r="5699" spans="1:10" s="333" customFormat="1" ht="24" x14ac:dyDescent="0.25">
      <c r="A5699" s="317" t="s">
        <v>2938</v>
      </c>
      <c r="B5699" s="322" t="s">
        <v>2018</v>
      </c>
      <c r="C5699" s="322" t="s">
        <v>2017</v>
      </c>
      <c r="D5699" s="322">
        <v>503</v>
      </c>
      <c r="E5699" s="412">
        <v>35834.400000000001</v>
      </c>
      <c r="F5699" s="317" t="s">
        <v>2132</v>
      </c>
      <c r="G5699" s="316" t="s">
        <v>125</v>
      </c>
      <c r="H5699" s="325">
        <v>44603</v>
      </c>
      <c r="I5699" s="325">
        <v>44662</v>
      </c>
      <c r="J5699" s="316"/>
    </row>
    <row r="5700" spans="1:10" s="333" customFormat="1" ht="24" x14ac:dyDescent="0.25">
      <c r="A5700" s="317" t="s">
        <v>2937</v>
      </c>
      <c r="B5700" s="322" t="s">
        <v>2018</v>
      </c>
      <c r="C5700" s="322" t="s">
        <v>2017</v>
      </c>
      <c r="D5700" s="322">
        <v>480</v>
      </c>
      <c r="E5700" s="412">
        <v>30575</v>
      </c>
      <c r="F5700" s="317" t="s">
        <v>2936</v>
      </c>
      <c r="G5700" s="316" t="s">
        <v>125</v>
      </c>
      <c r="H5700" s="325">
        <v>44602</v>
      </c>
      <c r="I5700" s="325">
        <v>44641</v>
      </c>
      <c r="J5700" s="316"/>
    </row>
    <row r="5701" spans="1:10" s="333" customFormat="1" ht="24" x14ac:dyDescent="0.25">
      <c r="A5701" s="317" t="s">
        <v>2935</v>
      </c>
      <c r="B5701" s="322" t="s">
        <v>2018</v>
      </c>
      <c r="C5701" s="322" t="s">
        <v>2017</v>
      </c>
      <c r="D5701" s="322">
        <v>45</v>
      </c>
      <c r="E5701" s="412">
        <v>29700</v>
      </c>
      <c r="F5701" s="317" t="s">
        <v>2934</v>
      </c>
      <c r="G5701" s="316" t="s">
        <v>125</v>
      </c>
      <c r="H5701" s="325">
        <v>44602</v>
      </c>
      <c r="I5701" s="325">
        <v>44617</v>
      </c>
      <c r="J5701" s="316"/>
    </row>
    <row r="5702" spans="1:10" s="333" customFormat="1" ht="24" x14ac:dyDescent="0.25">
      <c r="A5702" s="317" t="s">
        <v>2933</v>
      </c>
      <c r="B5702" s="322" t="s">
        <v>2018</v>
      </c>
      <c r="C5702" s="322" t="s">
        <v>2017</v>
      </c>
      <c r="D5702" s="322">
        <v>54</v>
      </c>
      <c r="E5702" s="412">
        <v>35195.86</v>
      </c>
      <c r="F5702" s="317" t="s">
        <v>2854</v>
      </c>
      <c r="G5702" s="316" t="s">
        <v>125</v>
      </c>
      <c r="H5702" s="325">
        <v>44605</v>
      </c>
      <c r="I5702" s="325">
        <v>44731</v>
      </c>
      <c r="J5702" s="316"/>
    </row>
    <row r="5703" spans="1:10" s="333" customFormat="1" ht="24" x14ac:dyDescent="0.25">
      <c r="A5703" s="317" t="s">
        <v>2932</v>
      </c>
      <c r="B5703" s="322" t="s">
        <v>2018</v>
      </c>
      <c r="C5703" s="322" t="s">
        <v>2017</v>
      </c>
      <c r="D5703" s="322">
        <v>474</v>
      </c>
      <c r="E5703" s="412">
        <v>26400</v>
      </c>
      <c r="F5703" s="317" t="s">
        <v>2931</v>
      </c>
      <c r="G5703" s="316" t="s">
        <v>125</v>
      </c>
      <c r="H5703" s="325">
        <v>44602</v>
      </c>
      <c r="I5703" s="325">
        <v>44802</v>
      </c>
      <c r="J5703" s="316"/>
    </row>
    <row r="5704" spans="1:10" s="333" customFormat="1" x14ac:dyDescent="0.25">
      <c r="A5704" s="317" t="s">
        <v>2930</v>
      </c>
      <c r="B5704" s="322" t="s">
        <v>2018</v>
      </c>
      <c r="C5704" s="322" t="s">
        <v>2017</v>
      </c>
      <c r="D5704" s="322">
        <v>487</v>
      </c>
      <c r="E5704" s="412">
        <v>31500</v>
      </c>
      <c r="F5704" s="317" t="s">
        <v>2929</v>
      </c>
      <c r="G5704" s="316" t="s">
        <v>125</v>
      </c>
      <c r="H5704" s="325">
        <v>44602</v>
      </c>
      <c r="I5704" s="325">
        <v>44800</v>
      </c>
      <c r="J5704" s="316"/>
    </row>
    <row r="5705" spans="1:10" s="333" customFormat="1" ht="24" x14ac:dyDescent="0.25">
      <c r="A5705" s="317" t="s">
        <v>2928</v>
      </c>
      <c r="B5705" s="322" t="s">
        <v>2018</v>
      </c>
      <c r="C5705" s="322" t="s">
        <v>2017</v>
      </c>
      <c r="D5705" s="322">
        <v>496</v>
      </c>
      <c r="E5705" s="412">
        <v>22500</v>
      </c>
      <c r="F5705" s="317" t="s">
        <v>2927</v>
      </c>
      <c r="G5705" s="316" t="s">
        <v>125</v>
      </c>
      <c r="H5705" s="325">
        <v>44603</v>
      </c>
      <c r="I5705" s="325">
        <v>44765</v>
      </c>
      <c r="J5705" s="316"/>
    </row>
    <row r="5706" spans="1:10" s="333" customFormat="1" ht="36" x14ac:dyDescent="0.25">
      <c r="A5706" s="317" t="s">
        <v>2926</v>
      </c>
      <c r="B5706" s="322" t="s">
        <v>2018</v>
      </c>
      <c r="C5706" s="322" t="s">
        <v>2017</v>
      </c>
      <c r="D5706" s="322">
        <v>497</v>
      </c>
      <c r="E5706" s="412">
        <v>25000</v>
      </c>
      <c r="F5706" s="317" t="s">
        <v>2925</v>
      </c>
      <c r="G5706" s="316" t="s">
        <v>125</v>
      </c>
      <c r="H5706" s="325">
        <v>44603</v>
      </c>
      <c r="I5706" s="325">
        <v>44763</v>
      </c>
      <c r="J5706" s="316"/>
    </row>
    <row r="5707" spans="1:10" s="333" customFormat="1" ht="24" x14ac:dyDescent="0.25">
      <c r="A5707" s="317" t="s">
        <v>2924</v>
      </c>
      <c r="B5707" s="322" t="s">
        <v>2018</v>
      </c>
      <c r="C5707" s="322" t="s">
        <v>2017</v>
      </c>
      <c r="D5707" s="322">
        <v>498</v>
      </c>
      <c r="E5707" s="412">
        <v>35000</v>
      </c>
      <c r="F5707" s="317" t="s">
        <v>2923</v>
      </c>
      <c r="G5707" s="316" t="s">
        <v>125</v>
      </c>
      <c r="H5707" s="325">
        <v>44603</v>
      </c>
      <c r="I5707" s="325">
        <v>44746</v>
      </c>
      <c r="J5707" s="316"/>
    </row>
    <row r="5708" spans="1:10" s="333" customFormat="1" ht="24" x14ac:dyDescent="0.25">
      <c r="A5708" s="317" t="s">
        <v>2924</v>
      </c>
      <c r="B5708" s="322" t="s">
        <v>2018</v>
      </c>
      <c r="C5708" s="322" t="s">
        <v>2017</v>
      </c>
      <c r="D5708" s="322">
        <v>498</v>
      </c>
      <c r="E5708" s="412">
        <v>35000</v>
      </c>
      <c r="F5708" s="317" t="s">
        <v>2923</v>
      </c>
      <c r="G5708" s="316" t="s">
        <v>125</v>
      </c>
      <c r="H5708" s="325">
        <v>44603</v>
      </c>
      <c r="I5708" s="325">
        <v>44746</v>
      </c>
      <c r="J5708" s="316"/>
    </row>
    <row r="5709" spans="1:10" s="333" customFormat="1" ht="24" x14ac:dyDescent="0.25">
      <c r="A5709" s="317" t="s">
        <v>2922</v>
      </c>
      <c r="B5709" s="322" t="s">
        <v>2018</v>
      </c>
      <c r="C5709" s="322" t="s">
        <v>2017</v>
      </c>
      <c r="D5709" s="322">
        <v>519</v>
      </c>
      <c r="E5709" s="412">
        <v>20000</v>
      </c>
      <c r="F5709" s="317" t="s">
        <v>2921</v>
      </c>
      <c r="G5709" s="316" t="s">
        <v>125</v>
      </c>
      <c r="H5709" s="325">
        <v>44606</v>
      </c>
      <c r="I5709" s="325">
        <v>44741</v>
      </c>
      <c r="J5709" s="316"/>
    </row>
    <row r="5710" spans="1:10" s="333" customFormat="1" ht="24" x14ac:dyDescent="0.25">
      <c r="A5710" s="317" t="s">
        <v>2920</v>
      </c>
      <c r="B5710" s="322" t="s">
        <v>2018</v>
      </c>
      <c r="C5710" s="322" t="s">
        <v>2017</v>
      </c>
      <c r="D5710" s="322">
        <v>504</v>
      </c>
      <c r="E5710" s="412">
        <v>36000</v>
      </c>
      <c r="F5710" s="317" t="s">
        <v>2919</v>
      </c>
      <c r="G5710" s="316" t="s">
        <v>125</v>
      </c>
      <c r="H5710" s="325">
        <v>44603</v>
      </c>
      <c r="I5710" s="325">
        <v>44636</v>
      </c>
      <c r="J5710" s="316"/>
    </row>
    <row r="5711" spans="1:10" s="333" customFormat="1" ht="24" x14ac:dyDescent="0.25">
      <c r="A5711" s="317" t="s">
        <v>2918</v>
      </c>
      <c r="B5711" s="322" t="s">
        <v>2018</v>
      </c>
      <c r="C5711" s="322" t="s">
        <v>2017</v>
      </c>
      <c r="D5711" s="322">
        <v>505</v>
      </c>
      <c r="E5711" s="412">
        <v>36368.269999999997</v>
      </c>
      <c r="F5711" s="317" t="s">
        <v>2917</v>
      </c>
      <c r="G5711" s="316" t="s">
        <v>125</v>
      </c>
      <c r="H5711" s="325">
        <v>44603</v>
      </c>
      <c r="I5711" s="325">
        <v>44629</v>
      </c>
      <c r="J5711" s="316"/>
    </row>
    <row r="5712" spans="1:10" s="333" customFormat="1" ht="24" x14ac:dyDescent="0.25">
      <c r="A5712" s="317" t="s">
        <v>2916</v>
      </c>
      <c r="B5712" s="322" t="s">
        <v>2018</v>
      </c>
      <c r="C5712" s="322" t="s">
        <v>2017</v>
      </c>
      <c r="D5712" s="322">
        <v>526</v>
      </c>
      <c r="E5712" s="412">
        <v>21000</v>
      </c>
      <c r="F5712" s="317" t="s">
        <v>2540</v>
      </c>
      <c r="G5712" s="316" t="s">
        <v>125</v>
      </c>
      <c r="H5712" s="325">
        <v>44606</v>
      </c>
      <c r="I5712" s="325">
        <v>44676</v>
      </c>
      <c r="J5712" s="316"/>
    </row>
    <row r="5713" spans="1:10" s="333" customFormat="1" ht="24" x14ac:dyDescent="0.25">
      <c r="A5713" s="317" t="s">
        <v>2915</v>
      </c>
      <c r="B5713" s="322" t="s">
        <v>2018</v>
      </c>
      <c r="C5713" s="322" t="s">
        <v>2017</v>
      </c>
      <c r="D5713" s="322">
        <v>53</v>
      </c>
      <c r="E5713" s="412">
        <v>24480</v>
      </c>
      <c r="F5713" s="317" t="s">
        <v>2914</v>
      </c>
      <c r="G5713" s="316" t="s">
        <v>125</v>
      </c>
      <c r="H5713" s="325">
        <v>44605</v>
      </c>
      <c r="I5713" s="325">
        <v>44618</v>
      </c>
      <c r="J5713" s="316"/>
    </row>
    <row r="5714" spans="1:10" s="333" customFormat="1" ht="24" x14ac:dyDescent="0.25">
      <c r="A5714" s="317" t="s">
        <v>2913</v>
      </c>
      <c r="B5714" s="322" t="s">
        <v>2018</v>
      </c>
      <c r="C5714" s="322" t="s">
        <v>2017</v>
      </c>
      <c r="D5714" s="322">
        <v>56</v>
      </c>
      <c r="E5714" s="412">
        <v>30132</v>
      </c>
      <c r="F5714" s="317" t="s">
        <v>2912</v>
      </c>
      <c r="G5714" s="316" t="s">
        <v>125</v>
      </c>
      <c r="H5714" s="325">
        <v>44606</v>
      </c>
      <c r="I5714" s="325">
        <v>44620</v>
      </c>
      <c r="J5714" s="316"/>
    </row>
    <row r="5715" spans="1:10" s="333" customFormat="1" ht="24" x14ac:dyDescent="0.25">
      <c r="A5715" s="317" t="s">
        <v>2911</v>
      </c>
      <c r="B5715" s="322" t="s">
        <v>2018</v>
      </c>
      <c r="C5715" s="322" t="s">
        <v>2017</v>
      </c>
      <c r="D5715" s="322">
        <v>60</v>
      </c>
      <c r="E5715" s="412">
        <v>26775</v>
      </c>
      <c r="F5715" s="317" t="s">
        <v>2910</v>
      </c>
      <c r="G5715" s="316" t="s">
        <v>125</v>
      </c>
      <c r="H5715" s="325">
        <v>44607</v>
      </c>
      <c r="I5715" s="325">
        <v>44627</v>
      </c>
      <c r="J5715" s="316"/>
    </row>
    <row r="5716" spans="1:10" s="333" customFormat="1" ht="24" x14ac:dyDescent="0.25">
      <c r="A5716" s="317" t="s">
        <v>2909</v>
      </c>
      <c r="B5716" s="322" t="s">
        <v>2018</v>
      </c>
      <c r="C5716" s="322" t="s">
        <v>2017</v>
      </c>
      <c r="D5716" s="322">
        <v>531</v>
      </c>
      <c r="E5716" s="412">
        <v>24000</v>
      </c>
      <c r="F5716" s="317" t="s">
        <v>2908</v>
      </c>
      <c r="G5716" s="316" t="s">
        <v>125</v>
      </c>
      <c r="H5716" s="325">
        <v>44607</v>
      </c>
      <c r="I5716" s="325">
        <v>44791</v>
      </c>
      <c r="J5716" s="316"/>
    </row>
    <row r="5717" spans="1:10" s="333" customFormat="1" ht="24" x14ac:dyDescent="0.25">
      <c r="A5717" s="317" t="s">
        <v>2907</v>
      </c>
      <c r="B5717" s="322" t="s">
        <v>2158</v>
      </c>
      <c r="C5717" s="322" t="s">
        <v>2017</v>
      </c>
      <c r="D5717" s="322">
        <v>127</v>
      </c>
      <c r="E5717" s="412">
        <v>164326.79999999999</v>
      </c>
      <c r="F5717" s="317" t="s">
        <v>2906</v>
      </c>
      <c r="G5717" s="316" t="s">
        <v>2156</v>
      </c>
      <c r="H5717" s="325">
        <v>44616</v>
      </c>
      <c r="I5717" s="325">
        <v>44636</v>
      </c>
      <c r="J5717" s="316"/>
    </row>
    <row r="5718" spans="1:10" s="333" customFormat="1" ht="24" x14ac:dyDescent="0.25">
      <c r="A5718" s="317" t="s">
        <v>2905</v>
      </c>
      <c r="B5718" s="322" t="s">
        <v>2018</v>
      </c>
      <c r="C5718" s="322" t="s">
        <v>2017</v>
      </c>
      <c r="D5718" s="322">
        <v>543</v>
      </c>
      <c r="E5718" s="412">
        <v>36566.5</v>
      </c>
      <c r="F5718" s="317" t="s">
        <v>2433</v>
      </c>
      <c r="G5718" s="316" t="s">
        <v>125</v>
      </c>
      <c r="H5718" s="325">
        <v>44607</v>
      </c>
      <c r="I5718" s="325">
        <v>44649</v>
      </c>
      <c r="J5718" s="316"/>
    </row>
    <row r="5719" spans="1:10" s="333" customFormat="1" ht="24" x14ac:dyDescent="0.25">
      <c r="A5719" s="317" t="s">
        <v>2904</v>
      </c>
      <c r="B5719" s="322" t="s">
        <v>2018</v>
      </c>
      <c r="C5719" s="322" t="s">
        <v>2017</v>
      </c>
      <c r="D5719" s="322">
        <v>735</v>
      </c>
      <c r="E5719" s="412">
        <v>35990</v>
      </c>
      <c r="F5719" s="317" t="s">
        <v>2903</v>
      </c>
      <c r="G5719" s="316" t="s">
        <v>125</v>
      </c>
      <c r="H5719" s="325">
        <v>44625</v>
      </c>
      <c r="I5719" s="325">
        <v>44651</v>
      </c>
      <c r="J5719" s="316"/>
    </row>
    <row r="5720" spans="1:10" s="333" customFormat="1" ht="24" x14ac:dyDescent="0.25">
      <c r="A5720" s="317" t="s">
        <v>2902</v>
      </c>
      <c r="B5720" s="322" t="s">
        <v>2018</v>
      </c>
      <c r="C5720" s="322" t="s">
        <v>2017</v>
      </c>
      <c r="D5720" s="322">
        <v>554</v>
      </c>
      <c r="E5720" s="412">
        <v>36000</v>
      </c>
      <c r="F5720" s="317" t="s">
        <v>2901</v>
      </c>
      <c r="G5720" s="316" t="s">
        <v>125</v>
      </c>
      <c r="H5720" s="325">
        <v>44609</v>
      </c>
      <c r="I5720" s="325">
        <v>44774</v>
      </c>
      <c r="J5720" s="316"/>
    </row>
    <row r="5721" spans="1:10" s="333" customFormat="1" ht="24" x14ac:dyDescent="0.25">
      <c r="A5721" s="317" t="s">
        <v>2900</v>
      </c>
      <c r="B5721" s="322" t="s">
        <v>2158</v>
      </c>
      <c r="C5721" s="322" t="s">
        <v>2017</v>
      </c>
      <c r="D5721" s="322">
        <v>112</v>
      </c>
      <c r="E5721" s="412">
        <v>64672.02</v>
      </c>
      <c r="F5721" s="317" t="s">
        <v>2765</v>
      </c>
      <c r="G5721" s="316" t="s">
        <v>2156</v>
      </c>
      <c r="H5721" s="325">
        <v>44614</v>
      </c>
      <c r="I5721" s="325">
        <v>44628</v>
      </c>
      <c r="J5721" s="316"/>
    </row>
    <row r="5722" spans="1:10" s="333" customFormat="1" ht="24" x14ac:dyDescent="0.25">
      <c r="A5722" s="317" t="s">
        <v>2899</v>
      </c>
      <c r="B5722" s="322" t="s">
        <v>2018</v>
      </c>
      <c r="C5722" s="322" t="s">
        <v>2017</v>
      </c>
      <c r="D5722" s="322">
        <v>568</v>
      </c>
      <c r="E5722" s="412">
        <v>36000</v>
      </c>
      <c r="F5722" s="317" t="s">
        <v>2898</v>
      </c>
      <c r="G5722" s="316" t="s">
        <v>125</v>
      </c>
      <c r="H5722" s="325">
        <v>44610</v>
      </c>
      <c r="I5722" s="325">
        <v>44763</v>
      </c>
      <c r="J5722" s="316"/>
    </row>
    <row r="5723" spans="1:10" s="333" customFormat="1" ht="24" x14ac:dyDescent="0.25">
      <c r="A5723" s="317" t="s">
        <v>2897</v>
      </c>
      <c r="B5723" s="322" t="s">
        <v>2018</v>
      </c>
      <c r="C5723" s="322" t="s">
        <v>2017</v>
      </c>
      <c r="D5723" s="322">
        <v>567</v>
      </c>
      <c r="E5723" s="412">
        <v>35000</v>
      </c>
      <c r="F5723" s="317" t="s">
        <v>2136</v>
      </c>
      <c r="G5723" s="316" t="s">
        <v>125</v>
      </c>
      <c r="H5723" s="325">
        <v>44610</v>
      </c>
      <c r="I5723" s="325">
        <v>44740</v>
      </c>
      <c r="J5723" s="316"/>
    </row>
    <row r="5724" spans="1:10" s="333" customFormat="1" ht="24" x14ac:dyDescent="0.25">
      <c r="A5724" s="317" t="s">
        <v>2896</v>
      </c>
      <c r="B5724" s="322" t="s">
        <v>2018</v>
      </c>
      <c r="C5724" s="322" t="s">
        <v>2017</v>
      </c>
      <c r="D5724" s="322">
        <v>566</v>
      </c>
      <c r="E5724" s="412">
        <v>35000</v>
      </c>
      <c r="F5724" s="317" t="s">
        <v>2140</v>
      </c>
      <c r="G5724" s="316" t="s">
        <v>125</v>
      </c>
      <c r="H5724" s="325">
        <v>44610</v>
      </c>
      <c r="I5724" s="325">
        <v>44735</v>
      </c>
      <c r="J5724" s="316"/>
    </row>
    <row r="5725" spans="1:10" s="333" customFormat="1" x14ac:dyDescent="0.25">
      <c r="A5725" s="317" t="s">
        <v>2895</v>
      </c>
      <c r="B5725" s="322" t="s">
        <v>2018</v>
      </c>
      <c r="C5725" s="322" t="s">
        <v>2017</v>
      </c>
      <c r="D5725" s="322">
        <v>73</v>
      </c>
      <c r="E5725" s="412">
        <v>33120</v>
      </c>
      <c r="F5725" s="317" t="s">
        <v>2328</v>
      </c>
      <c r="G5725" s="316" t="s">
        <v>125</v>
      </c>
      <c r="H5725" s="325">
        <v>44610</v>
      </c>
      <c r="I5725" s="325">
        <v>44617</v>
      </c>
      <c r="J5725" s="316"/>
    </row>
    <row r="5726" spans="1:10" s="333" customFormat="1" ht="24" x14ac:dyDescent="0.25">
      <c r="A5726" s="317" t="s">
        <v>2894</v>
      </c>
      <c r="B5726" s="322" t="s">
        <v>2018</v>
      </c>
      <c r="C5726" s="322" t="s">
        <v>2017</v>
      </c>
      <c r="D5726" s="322">
        <v>78</v>
      </c>
      <c r="E5726" s="412">
        <v>22198.16</v>
      </c>
      <c r="F5726" s="317" t="s">
        <v>2203</v>
      </c>
      <c r="G5726" s="316" t="s">
        <v>125</v>
      </c>
      <c r="H5726" s="325">
        <v>44611</v>
      </c>
      <c r="I5726" s="325">
        <v>44618</v>
      </c>
      <c r="J5726" s="316"/>
    </row>
    <row r="5727" spans="1:10" s="333" customFormat="1" ht="24" x14ac:dyDescent="0.25">
      <c r="A5727" s="317" t="s">
        <v>2893</v>
      </c>
      <c r="B5727" s="322" t="s">
        <v>1079</v>
      </c>
      <c r="C5727" s="322" t="s">
        <v>2017</v>
      </c>
      <c r="D5727" s="322">
        <v>16</v>
      </c>
      <c r="E5727" s="412">
        <v>1659600</v>
      </c>
      <c r="F5727" s="317" t="s">
        <v>2892</v>
      </c>
      <c r="G5727" s="316" t="s">
        <v>2156</v>
      </c>
      <c r="H5727" s="325" t="s">
        <v>2891</v>
      </c>
      <c r="I5727" s="325" t="s">
        <v>2890</v>
      </c>
      <c r="J5727" s="316"/>
    </row>
    <row r="5728" spans="1:10" s="333" customFormat="1" ht="24" x14ac:dyDescent="0.25">
      <c r="A5728" s="317" t="s">
        <v>2893</v>
      </c>
      <c r="B5728" s="322" t="s">
        <v>1079</v>
      </c>
      <c r="C5728" s="322" t="s">
        <v>2017</v>
      </c>
      <c r="D5728" s="322">
        <v>16</v>
      </c>
      <c r="E5728" s="412">
        <v>553200</v>
      </c>
      <c r="F5728" s="317" t="s">
        <v>2892</v>
      </c>
      <c r="G5728" s="316" t="s">
        <v>2156</v>
      </c>
      <c r="H5728" s="325" t="s">
        <v>2891</v>
      </c>
      <c r="I5728" s="325" t="s">
        <v>2890</v>
      </c>
      <c r="J5728" s="316"/>
    </row>
    <row r="5729" spans="1:10" s="333" customFormat="1" ht="24" x14ac:dyDescent="0.25">
      <c r="A5729" s="317" t="s">
        <v>2889</v>
      </c>
      <c r="B5729" s="322" t="s">
        <v>2018</v>
      </c>
      <c r="C5729" s="322" t="s">
        <v>2017</v>
      </c>
      <c r="D5729" s="322">
        <v>602</v>
      </c>
      <c r="E5729" s="412">
        <v>30000</v>
      </c>
      <c r="F5729" s="317" t="s">
        <v>2166</v>
      </c>
      <c r="G5729" s="316" t="s">
        <v>125</v>
      </c>
      <c r="H5729" s="325">
        <v>44613</v>
      </c>
      <c r="I5729" s="325">
        <v>44672</v>
      </c>
      <c r="J5729" s="316"/>
    </row>
    <row r="5730" spans="1:10" s="333" customFormat="1" ht="24" x14ac:dyDescent="0.25">
      <c r="A5730" s="317" t="s">
        <v>2888</v>
      </c>
      <c r="B5730" s="322" t="s">
        <v>2018</v>
      </c>
      <c r="C5730" s="322" t="s">
        <v>2017</v>
      </c>
      <c r="D5730" s="322">
        <v>579</v>
      </c>
      <c r="E5730" s="412">
        <v>26500.3</v>
      </c>
      <c r="F5730" s="317" t="s">
        <v>2887</v>
      </c>
      <c r="G5730" s="316" t="s">
        <v>125</v>
      </c>
      <c r="H5730" s="325">
        <v>44613</v>
      </c>
      <c r="I5730" s="325">
        <v>44633</v>
      </c>
      <c r="J5730" s="316"/>
    </row>
    <row r="5731" spans="1:10" s="333" customFormat="1" ht="24" x14ac:dyDescent="0.25">
      <c r="A5731" s="317" t="s">
        <v>2886</v>
      </c>
      <c r="B5731" s="322" t="s">
        <v>2018</v>
      </c>
      <c r="C5731" s="322" t="s">
        <v>2017</v>
      </c>
      <c r="D5731" s="322">
        <v>86</v>
      </c>
      <c r="E5731" s="412">
        <v>27576</v>
      </c>
      <c r="F5731" s="317" t="s">
        <v>2214</v>
      </c>
      <c r="G5731" s="316" t="s">
        <v>125</v>
      </c>
      <c r="H5731" s="325">
        <v>44613</v>
      </c>
      <c r="I5731" s="325">
        <v>44618</v>
      </c>
      <c r="J5731" s="316"/>
    </row>
    <row r="5732" spans="1:10" s="333" customFormat="1" ht="24" x14ac:dyDescent="0.25">
      <c r="A5732" s="317" t="s">
        <v>2885</v>
      </c>
      <c r="B5732" s="322" t="s">
        <v>2018</v>
      </c>
      <c r="C5732" s="322" t="s">
        <v>2017</v>
      </c>
      <c r="D5732" s="322">
        <v>644</v>
      </c>
      <c r="E5732" s="412">
        <v>33000</v>
      </c>
      <c r="F5732" s="317" t="s">
        <v>2884</v>
      </c>
      <c r="G5732" s="316" t="s">
        <v>125</v>
      </c>
      <c r="H5732" s="325">
        <v>44616</v>
      </c>
      <c r="I5732" s="325">
        <v>44781</v>
      </c>
      <c r="J5732" s="316"/>
    </row>
    <row r="5733" spans="1:10" s="333" customFormat="1" ht="24" x14ac:dyDescent="0.25">
      <c r="A5733" s="317" t="s">
        <v>2883</v>
      </c>
      <c r="B5733" s="322" t="s">
        <v>2018</v>
      </c>
      <c r="C5733" s="322" t="s">
        <v>2017</v>
      </c>
      <c r="D5733" s="322">
        <v>627</v>
      </c>
      <c r="E5733" s="412">
        <v>23100</v>
      </c>
      <c r="F5733" s="317" t="s">
        <v>2882</v>
      </c>
      <c r="G5733" s="316" t="s">
        <v>125</v>
      </c>
      <c r="H5733" s="325">
        <v>44615</v>
      </c>
      <c r="I5733" s="325">
        <v>44797</v>
      </c>
      <c r="J5733" s="316"/>
    </row>
    <row r="5734" spans="1:10" s="333" customFormat="1" ht="24" x14ac:dyDescent="0.25">
      <c r="A5734" s="317" t="s">
        <v>2881</v>
      </c>
      <c r="B5734" s="322" t="s">
        <v>1079</v>
      </c>
      <c r="C5734" s="322" t="s">
        <v>2017</v>
      </c>
      <c r="D5734" s="322">
        <v>6</v>
      </c>
      <c r="E5734" s="412">
        <v>150387</v>
      </c>
      <c r="F5734" s="317" t="s">
        <v>2880</v>
      </c>
      <c r="G5734" s="316" t="s">
        <v>2156</v>
      </c>
      <c r="H5734" s="325" t="s">
        <v>2646</v>
      </c>
      <c r="I5734" s="325" t="s">
        <v>2879</v>
      </c>
      <c r="J5734" s="316"/>
    </row>
    <row r="5735" spans="1:10" s="333" customFormat="1" ht="24" x14ac:dyDescent="0.25">
      <c r="A5735" s="317" t="s">
        <v>2878</v>
      </c>
      <c r="B5735" s="322" t="s">
        <v>1079</v>
      </c>
      <c r="C5735" s="322" t="s">
        <v>2017</v>
      </c>
      <c r="D5735" s="322">
        <v>5</v>
      </c>
      <c r="E5735" s="412">
        <v>186095.58</v>
      </c>
      <c r="F5735" s="317" t="s">
        <v>2324</v>
      </c>
      <c r="G5735" s="316" t="s">
        <v>2156</v>
      </c>
      <c r="H5735" s="325" t="s">
        <v>2877</v>
      </c>
      <c r="I5735" s="325" t="s">
        <v>2876</v>
      </c>
      <c r="J5735" s="316"/>
    </row>
    <row r="5736" spans="1:10" s="333" customFormat="1" ht="24" x14ac:dyDescent="0.25">
      <c r="A5736" s="317" t="s">
        <v>2875</v>
      </c>
      <c r="B5736" s="322" t="s">
        <v>2018</v>
      </c>
      <c r="C5736" s="322" t="s">
        <v>2017</v>
      </c>
      <c r="D5736" s="322">
        <v>641</v>
      </c>
      <c r="E5736" s="412">
        <v>24000</v>
      </c>
      <c r="F5736" s="317" t="s">
        <v>2102</v>
      </c>
      <c r="G5736" s="316" t="s">
        <v>125</v>
      </c>
      <c r="H5736" s="325">
        <v>44616</v>
      </c>
      <c r="I5736" s="325">
        <v>44739</v>
      </c>
      <c r="J5736" s="316"/>
    </row>
    <row r="5737" spans="1:10" s="333" customFormat="1" ht="24" x14ac:dyDescent="0.25">
      <c r="A5737" s="317" t="s">
        <v>2874</v>
      </c>
      <c r="B5737" s="322" t="s">
        <v>2018</v>
      </c>
      <c r="C5737" s="322" t="s">
        <v>2017</v>
      </c>
      <c r="D5737" s="322">
        <v>646</v>
      </c>
      <c r="E5737" s="412">
        <v>34676.660000000003</v>
      </c>
      <c r="F5737" s="317" t="s">
        <v>2873</v>
      </c>
      <c r="G5737" s="316" t="s">
        <v>125</v>
      </c>
      <c r="H5737" s="325">
        <v>44616</v>
      </c>
      <c r="I5737" s="325">
        <v>44660</v>
      </c>
      <c r="J5737" s="316"/>
    </row>
    <row r="5738" spans="1:10" s="333" customFormat="1" ht="24" x14ac:dyDescent="0.25">
      <c r="A5738" s="317" t="s">
        <v>2872</v>
      </c>
      <c r="B5738" s="322" t="s">
        <v>2018</v>
      </c>
      <c r="C5738" s="322" t="s">
        <v>2017</v>
      </c>
      <c r="D5738" s="322">
        <v>136</v>
      </c>
      <c r="E5738" s="412">
        <v>31320</v>
      </c>
      <c r="F5738" s="317" t="s">
        <v>2871</v>
      </c>
      <c r="G5738" s="316" t="s">
        <v>125</v>
      </c>
      <c r="H5738" s="325">
        <v>44617</v>
      </c>
      <c r="I5738" s="325">
        <v>44768</v>
      </c>
      <c r="J5738" s="316"/>
    </row>
    <row r="5739" spans="1:10" s="333" customFormat="1" ht="24" x14ac:dyDescent="0.25">
      <c r="A5739" s="317" t="s">
        <v>2870</v>
      </c>
      <c r="B5739" s="322" t="s">
        <v>2018</v>
      </c>
      <c r="C5739" s="322" t="s">
        <v>2017</v>
      </c>
      <c r="D5739" s="322">
        <v>648</v>
      </c>
      <c r="E5739" s="412">
        <v>25000</v>
      </c>
      <c r="F5739" s="317" t="s">
        <v>2146</v>
      </c>
      <c r="G5739" s="316" t="s">
        <v>125</v>
      </c>
      <c r="H5739" s="325">
        <v>44616</v>
      </c>
      <c r="I5739" s="325">
        <v>44746</v>
      </c>
      <c r="J5739" s="316"/>
    </row>
    <row r="5740" spans="1:10" s="333" customFormat="1" ht="24" x14ac:dyDescent="0.25">
      <c r="A5740" s="317" t="s">
        <v>2869</v>
      </c>
      <c r="B5740" s="322" t="s">
        <v>2018</v>
      </c>
      <c r="C5740" s="322" t="s">
        <v>2017</v>
      </c>
      <c r="D5740" s="322">
        <v>676</v>
      </c>
      <c r="E5740" s="412">
        <v>36334</v>
      </c>
      <c r="F5740" s="317" t="s">
        <v>2549</v>
      </c>
      <c r="G5740" s="316" t="s">
        <v>125</v>
      </c>
      <c r="H5740" s="325">
        <v>44616</v>
      </c>
      <c r="I5740" s="325">
        <v>44659</v>
      </c>
      <c r="J5740" s="316"/>
    </row>
    <row r="5741" spans="1:10" s="333" customFormat="1" ht="24" x14ac:dyDescent="0.25">
      <c r="A5741" s="317" t="s">
        <v>2868</v>
      </c>
      <c r="B5741" s="322" t="s">
        <v>1079</v>
      </c>
      <c r="C5741" s="322" t="s">
        <v>2017</v>
      </c>
      <c r="D5741" s="322">
        <v>7</v>
      </c>
      <c r="E5741" s="412">
        <v>49500</v>
      </c>
      <c r="F5741" s="317" t="s">
        <v>2867</v>
      </c>
      <c r="G5741" s="316" t="s">
        <v>2156</v>
      </c>
      <c r="H5741" s="325" t="s">
        <v>2861</v>
      </c>
      <c r="I5741" s="325" t="s">
        <v>2866</v>
      </c>
      <c r="J5741" s="316"/>
    </row>
    <row r="5742" spans="1:10" s="333" customFormat="1" ht="24" x14ac:dyDescent="0.25">
      <c r="A5742" s="317" t="s">
        <v>2865</v>
      </c>
      <c r="B5742" s="322" t="s">
        <v>1079</v>
      </c>
      <c r="C5742" s="322" t="s">
        <v>2017</v>
      </c>
      <c r="D5742" s="322">
        <v>7</v>
      </c>
      <c r="E5742" s="412">
        <v>49000</v>
      </c>
      <c r="F5742" s="317" t="s">
        <v>2864</v>
      </c>
      <c r="G5742" s="316" t="s">
        <v>2156</v>
      </c>
      <c r="H5742" s="325" t="s">
        <v>2861</v>
      </c>
      <c r="I5742" s="325" t="s">
        <v>2860</v>
      </c>
      <c r="J5742" s="316"/>
    </row>
    <row r="5743" spans="1:10" s="333" customFormat="1" ht="24" x14ac:dyDescent="0.25">
      <c r="A5743" s="317" t="s">
        <v>2863</v>
      </c>
      <c r="B5743" s="322" t="s">
        <v>1079</v>
      </c>
      <c r="C5743" s="322" t="s">
        <v>2017</v>
      </c>
      <c r="D5743" s="322">
        <v>7</v>
      </c>
      <c r="E5743" s="412">
        <v>60000</v>
      </c>
      <c r="F5743" s="317" t="s">
        <v>2862</v>
      </c>
      <c r="G5743" s="316" t="s">
        <v>2156</v>
      </c>
      <c r="H5743" s="325" t="s">
        <v>2861</v>
      </c>
      <c r="I5743" s="325" t="s">
        <v>2860</v>
      </c>
      <c r="J5743" s="316"/>
    </row>
    <row r="5744" spans="1:10" s="333" customFormat="1" x14ac:dyDescent="0.25">
      <c r="A5744" s="317" t="s">
        <v>2859</v>
      </c>
      <c r="B5744" s="322" t="s">
        <v>2158</v>
      </c>
      <c r="C5744" s="322" t="s">
        <v>2017</v>
      </c>
      <c r="D5744" s="322">
        <v>244</v>
      </c>
      <c r="E5744" s="412">
        <v>32622.560000000001</v>
      </c>
      <c r="F5744" s="317" t="s">
        <v>2565</v>
      </c>
      <c r="G5744" s="316" t="s">
        <v>2156</v>
      </c>
      <c r="H5744" s="325">
        <v>44638</v>
      </c>
      <c r="I5744" s="325">
        <v>44662</v>
      </c>
      <c r="J5744" s="316"/>
    </row>
    <row r="5745" spans="1:10" s="333" customFormat="1" x14ac:dyDescent="0.25">
      <c r="A5745" s="317" t="s">
        <v>2858</v>
      </c>
      <c r="B5745" s="322" t="s">
        <v>1079</v>
      </c>
      <c r="C5745" s="322" t="s">
        <v>2017</v>
      </c>
      <c r="D5745" s="322">
        <v>8</v>
      </c>
      <c r="E5745" s="412">
        <v>139685</v>
      </c>
      <c r="F5745" s="317" t="s">
        <v>2857</v>
      </c>
      <c r="G5745" s="316" t="s">
        <v>2156</v>
      </c>
      <c r="H5745" s="325" t="s">
        <v>2856</v>
      </c>
      <c r="I5745" s="325" t="s">
        <v>2646</v>
      </c>
      <c r="J5745" s="316"/>
    </row>
    <row r="5746" spans="1:10" s="333" customFormat="1" ht="24" x14ac:dyDescent="0.25">
      <c r="A5746" s="317" t="s">
        <v>2855</v>
      </c>
      <c r="B5746" s="322" t="s">
        <v>2018</v>
      </c>
      <c r="C5746" s="322" t="s">
        <v>2017</v>
      </c>
      <c r="D5746" s="322">
        <v>146</v>
      </c>
      <c r="E5746" s="412">
        <v>35195.86</v>
      </c>
      <c r="F5746" s="317" t="s">
        <v>2854</v>
      </c>
      <c r="G5746" s="316" t="s">
        <v>125</v>
      </c>
      <c r="H5746" s="325">
        <v>44622</v>
      </c>
      <c r="I5746" s="325">
        <v>44731</v>
      </c>
      <c r="J5746" s="316"/>
    </row>
    <row r="5747" spans="1:10" s="333" customFormat="1" ht="24" x14ac:dyDescent="0.25">
      <c r="A5747" s="317" t="s">
        <v>2853</v>
      </c>
      <c r="B5747" s="322" t="s">
        <v>2018</v>
      </c>
      <c r="C5747" s="322" t="s">
        <v>2017</v>
      </c>
      <c r="D5747" s="322">
        <v>142</v>
      </c>
      <c r="E5747" s="412">
        <v>20148</v>
      </c>
      <c r="F5747" s="317" t="s">
        <v>2364</v>
      </c>
      <c r="G5747" s="316" t="s">
        <v>125</v>
      </c>
      <c r="H5747" s="325">
        <v>44622</v>
      </c>
      <c r="I5747" s="325">
        <v>44655</v>
      </c>
      <c r="J5747" s="316"/>
    </row>
    <row r="5748" spans="1:10" s="333" customFormat="1" ht="24" x14ac:dyDescent="0.25">
      <c r="A5748" s="317" t="s">
        <v>2852</v>
      </c>
      <c r="B5748" s="322" t="s">
        <v>2018</v>
      </c>
      <c r="C5748" s="322" t="s">
        <v>2017</v>
      </c>
      <c r="D5748" s="322">
        <v>724</v>
      </c>
      <c r="E5748" s="412">
        <v>21000</v>
      </c>
      <c r="F5748" s="317" t="s">
        <v>2851</v>
      </c>
      <c r="G5748" s="316" t="s">
        <v>125</v>
      </c>
      <c r="H5748" s="325">
        <v>44622</v>
      </c>
      <c r="I5748" s="325">
        <v>44796</v>
      </c>
      <c r="J5748" s="316"/>
    </row>
    <row r="5749" spans="1:10" s="333" customFormat="1" x14ac:dyDescent="0.25">
      <c r="A5749" s="317" t="s">
        <v>2850</v>
      </c>
      <c r="B5749" s="322" t="s">
        <v>2158</v>
      </c>
      <c r="C5749" s="322" t="s">
        <v>2017</v>
      </c>
      <c r="D5749" s="322">
        <v>190</v>
      </c>
      <c r="E5749" s="412">
        <v>29611.14</v>
      </c>
      <c r="F5749" s="317" t="s">
        <v>2849</v>
      </c>
      <c r="G5749" s="316" t="s">
        <v>2156</v>
      </c>
      <c r="H5749" s="325">
        <v>44631</v>
      </c>
      <c r="I5749" s="325">
        <v>44645</v>
      </c>
      <c r="J5749" s="316"/>
    </row>
    <row r="5750" spans="1:10" s="333" customFormat="1" ht="24" x14ac:dyDescent="0.25">
      <c r="A5750" s="317" t="s">
        <v>2848</v>
      </c>
      <c r="B5750" s="322" t="s">
        <v>2018</v>
      </c>
      <c r="C5750" s="322" t="s">
        <v>2017</v>
      </c>
      <c r="D5750" s="322">
        <v>733</v>
      </c>
      <c r="E5750" s="412">
        <v>22000</v>
      </c>
      <c r="F5750" s="317" t="s">
        <v>2847</v>
      </c>
      <c r="G5750" s="316" t="s">
        <v>125</v>
      </c>
      <c r="H5750" s="325">
        <v>44624</v>
      </c>
      <c r="I5750" s="325">
        <v>44648</v>
      </c>
      <c r="J5750" s="316"/>
    </row>
    <row r="5751" spans="1:10" s="333" customFormat="1" ht="36" x14ac:dyDescent="0.25">
      <c r="A5751" s="317" t="s">
        <v>2846</v>
      </c>
      <c r="B5751" s="322" t="s">
        <v>2018</v>
      </c>
      <c r="C5751" s="322" t="s">
        <v>2017</v>
      </c>
      <c r="D5751" s="322">
        <v>736</v>
      </c>
      <c r="E5751" s="412">
        <v>34550</v>
      </c>
      <c r="F5751" s="317" t="s">
        <v>2845</v>
      </c>
      <c r="G5751" s="316" t="s">
        <v>125</v>
      </c>
      <c r="H5751" s="325">
        <v>44626</v>
      </c>
      <c r="I5751" s="325">
        <v>44757</v>
      </c>
      <c r="J5751" s="316"/>
    </row>
    <row r="5752" spans="1:10" s="333" customFormat="1" ht="24" x14ac:dyDescent="0.25">
      <c r="A5752" s="317" t="s">
        <v>2844</v>
      </c>
      <c r="B5752" s="322" t="s">
        <v>2018</v>
      </c>
      <c r="C5752" s="322" t="s">
        <v>2017</v>
      </c>
      <c r="D5752" s="322">
        <v>738</v>
      </c>
      <c r="E5752" s="412">
        <v>35000</v>
      </c>
      <c r="F5752" s="317" t="s">
        <v>2843</v>
      </c>
      <c r="G5752" s="316" t="s">
        <v>125</v>
      </c>
      <c r="H5752" s="325">
        <v>44626</v>
      </c>
      <c r="I5752" s="325">
        <v>44799</v>
      </c>
      <c r="J5752" s="316"/>
    </row>
    <row r="5753" spans="1:10" s="333" customFormat="1" ht="24" x14ac:dyDescent="0.25">
      <c r="A5753" s="317" t="s">
        <v>2842</v>
      </c>
      <c r="B5753" s="322" t="s">
        <v>2018</v>
      </c>
      <c r="C5753" s="322" t="s">
        <v>2017</v>
      </c>
      <c r="D5753" s="322">
        <v>739</v>
      </c>
      <c r="E5753" s="412">
        <v>35000</v>
      </c>
      <c r="F5753" s="317" t="s">
        <v>2841</v>
      </c>
      <c r="G5753" s="316" t="s">
        <v>125</v>
      </c>
      <c r="H5753" s="325">
        <v>44626</v>
      </c>
      <c r="I5753" s="325">
        <v>44799</v>
      </c>
      <c r="J5753" s="316"/>
    </row>
    <row r="5754" spans="1:10" s="333" customFormat="1" ht="24" x14ac:dyDescent="0.25">
      <c r="A5754" s="317" t="s">
        <v>2840</v>
      </c>
      <c r="B5754" s="322" t="s">
        <v>2018</v>
      </c>
      <c r="C5754" s="322" t="s">
        <v>2017</v>
      </c>
      <c r="D5754" s="322">
        <v>740</v>
      </c>
      <c r="E5754" s="412">
        <v>20000</v>
      </c>
      <c r="F5754" s="317" t="s">
        <v>2839</v>
      </c>
      <c r="G5754" s="316" t="s">
        <v>125</v>
      </c>
      <c r="H5754" s="325">
        <v>44626</v>
      </c>
      <c r="I5754" s="325">
        <v>44738</v>
      </c>
      <c r="J5754" s="316"/>
    </row>
    <row r="5755" spans="1:10" s="333" customFormat="1" ht="24" x14ac:dyDescent="0.25">
      <c r="A5755" s="317" t="s">
        <v>2838</v>
      </c>
      <c r="B5755" s="322" t="s">
        <v>2018</v>
      </c>
      <c r="C5755" s="322" t="s">
        <v>2017</v>
      </c>
      <c r="D5755" s="322">
        <v>741</v>
      </c>
      <c r="E5755" s="412">
        <v>22000</v>
      </c>
      <c r="F5755" s="317" t="s">
        <v>2837</v>
      </c>
      <c r="G5755" s="316" t="s">
        <v>125</v>
      </c>
      <c r="H5755" s="325">
        <v>44626</v>
      </c>
      <c r="I5755" s="325">
        <v>44802</v>
      </c>
      <c r="J5755" s="316"/>
    </row>
    <row r="5756" spans="1:10" s="333" customFormat="1" ht="24" x14ac:dyDescent="0.25">
      <c r="A5756" s="317" t="s">
        <v>2836</v>
      </c>
      <c r="B5756" s="322" t="s">
        <v>2835</v>
      </c>
      <c r="C5756" s="322" t="s">
        <v>2017</v>
      </c>
      <c r="D5756" s="322">
        <v>1</v>
      </c>
      <c r="E5756" s="412">
        <v>69055.77</v>
      </c>
      <c r="F5756" s="317" t="s">
        <v>2834</v>
      </c>
      <c r="G5756" s="316" t="s">
        <v>2156</v>
      </c>
      <c r="H5756" s="325" t="s">
        <v>2833</v>
      </c>
      <c r="I5756" s="325" t="s">
        <v>2832</v>
      </c>
      <c r="J5756" s="316"/>
    </row>
    <row r="5757" spans="1:10" s="333" customFormat="1" ht="24" x14ac:dyDescent="0.25">
      <c r="A5757" s="317" t="s">
        <v>2831</v>
      </c>
      <c r="B5757" s="322" t="s">
        <v>2018</v>
      </c>
      <c r="C5757" s="322" t="s">
        <v>2017</v>
      </c>
      <c r="D5757" s="322">
        <v>753</v>
      </c>
      <c r="E5757" s="412">
        <v>26000</v>
      </c>
      <c r="F5757" s="317" t="s">
        <v>2164</v>
      </c>
      <c r="G5757" s="316" t="s">
        <v>125</v>
      </c>
      <c r="H5757" s="325">
        <v>44627</v>
      </c>
      <c r="I5757" s="325">
        <v>44740</v>
      </c>
      <c r="J5757" s="316"/>
    </row>
    <row r="5758" spans="1:10" s="333" customFormat="1" ht="24" x14ac:dyDescent="0.25">
      <c r="A5758" s="317" t="s">
        <v>2830</v>
      </c>
      <c r="B5758" s="322" t="s">
        <v>2018</v>
      </c>
      <c r="C5758" s="322" t="s">
        <v>2017</v>
      </c>
      <c r="D5758" s="322">
        <v>746</v>
      </c>
      <c r="E5758" s="412">
        <v>33000</v>
      </c>
      <c r="F5758" s="317" t="s">
        <v>2829</v>
      </c>
      <c r="G5758" s="316" t="s">
        <v>125</v>
      </c>
      <c r="H5758" s="325">
        <v>44627</v>
      </c>
      <c r="I5758" s="325">
        <v>44803</v>
      </c>
      <c r="J5758" s="316"/>
    </row>
    <row r="5759" spans="1:10" s="333" customFormat="1" ht="24" x14ac:dyDescent="0.25">
      <c r="A5759" s="317" t="s">
        <v>2828</v>
      </c>
      <c r="B5759" s="322" t="s">
        <v>2018</v>
      </c>
      <c r="C5759" s="322" t="s">
        <v>2017</v>
      </c>
      <c r="D5759" s="322">
        <v>747</v>
      </c>
      <c r="E5759" s="412">
        <v>33000</v>
      </c>
      <c r="F5759" s="317" t="s">
        <v>2827</v>
      </c>
      <c r="G5759" s="316" t="s">
        <v>125</v>
      </c>
      <c r="H5759" s="325">
        <v>44627</v>
      </c>
      <c r="I5759" s="325">
        <v>44803</v>
      </c>
      <c r="J5759" s="316"/>
    </row>
    <row r="5760" spans="1:10" s="333" customFormat="1" ht="24" x14ac:dyDescent="0.25">
      <c r="A5760" s="317" t="s">
        <v>2826</v>
      </c>
      <c r="B5760" s="322" t="s">
        <v>2018</v>
      </c>
      <c r="C5760" s="322" t="s">
        <v>2017</v>
      </c>
      <c r="D5760" s="322">
        <v>752</v>
      </c>
      <c r="E5760" s="412">
        <v>36700</v>
      </c>
      <c r="F5760" s="317" t="s">
        <v>2825</v>
      </c>
      <c r="G5760" s="316" t="s">
        <v>125</v>
      </c>
      <c r="H5760" s="325">
        <v>44627</v>
      </c>
      <c r="I5760" s="325">
        <v>44651</v>
      </c>
      <c r="J5760" s="316"/>
    </row>
    <row r="5761" spans="1:10" s="333" customFormat="1" x14ac:dyDescent="0.25">
      <c r="A5761" s="317" t="s">
        <v>2824</v>
      </c>
      <c r="B5761" s="322" t="s">
        <v>2158</v>
      </c>
      <c r="C5761" s="322" t="s">
        <v>2017</v>
      </c>
      <c r="D5761" s="322">
        <v>213</v>
      </c>
      <c r="E5761" s="412">
        <v>61737.22</v>
      </c>
      <c r="F5761" s="317" t="s">
        <v>2565</v>
      </c>
      <c r="G5761" s="316" t="s">
        <v>2156</v>
      </c>
      <c r="H5761" s="325">
        <v>44635</v>
      </c>
      <c r="I5761" s="325">
        <v>44645</v>
      </c>
      <c r="J5761" s="316"/>
    </row>
    <row r="5762" spans="1:10" s="333" customFormat="1" ht="24" x14ac:dyDescent="0.25">
      <c r="A5762" s="317" t="s">
        <v>2823</v>
      </c>
      <c r="B5762" s="322" t="s">
        <v>2018</v>
      </c>
      <c r="C5762" s="322" t="s">
        <v>2017</v>
      </c>
      <c r="D5762" s="322">
        <v>758</v>
      </c>
      <c r="E5762" s="412">
        <v>32000</v>
      </c>
      <c r="F5762" s="317" t="s">
        <v>2822</v>
      </c>
      <c r="G5762" s="316" t="s">
        <v>125</v>
      </c>
      <c r="H5762" s="325">
        <v>44629</v>
      </c>
      <c r="I5762" s="325">
        <v>44739</v>
      </c>
      <c r="J5762" s="316"/>
    </row>
    <row r="5763" spans="1:10" s="333" customFormat="1" ht="24" x14ac:dyDescent="0.25">
      <c r="A5763" s="317" t="s">
        <v>2821</v>
      </c>
      <c r="B5763" s="322" t="s">
        <v>2018</v>
      </c>
      <c r="C5763" s="322" t="s">
        <v>2017</v>
      </c>
      <c r="D5763" s="322">
        <v>773</v>
      </c>
      <c r="E5763" s="412">
        <v>30000</v>
      </c>
      <c r="F5763" s="317" t="s">
        <v>2820</v>
      </c>
      <c r="G5763" s="316" t="s">
        <v>125</v>
      </c>
      <c r="H5763" s="325">
        <v>44630</v>
      </c>
      <c r="I5763" s="325">
        <v>44800</v>
      </c>
      <c r="J5763" s="316"/>
    </row>
    <row r="5764" spans="1:10" s="333" customFormat="1" ht="24" x14ac:dyDescent="0.25">
      <c r="A5764" s="317" t="s">
        <v>2819</v>
      </c>
      <c r="B5764" s="322" t="s">
        <v>2018</v>
      </c>
      <c r="C5764" s="322" t="s">
        <v>2017</v>
      </c>
      <c r="D5764" s="322">
        <v>774</v>
      </c>
      <c r="E5764" s="412">
        <v>36000</v>
      </c>
      <c r="F5764" s="317" t="s">
        <v>2818</v>
      </c>
      <c r="G5764" s="316" t="s">
        <v>125</v>
      </c>
      <c r="H5764" s="325">
        <v>44630</v>
      </c>
      <c r="I5764" s="325">
        <v>44800</v>
      </c>
      <c r="J5764" s="316"/>
    </row>
    <row r="5765" spans="1:10" s="333" customFormat="1" ht="24" x14ac:dyDescent="0.25">
      <c r="A5765" s="317" t="s">
        <v>2817</v>
      </c>
      <c r="B5765" s="322" t="s">
        <v>2018</v>
      </c>
      <c r="C5765" s="322" t="s">
        <v>2017</v>
      </c>
      <c r="D5765" s="322">
        <v>189</v>
      </c>
      <c r="E5765" s="412">
        <v>34750</v>
      </c>
      <c r="F5765" s="317" t="s">
        <v>2816</v>
      </c>
      <c r="G5765" s="316" t="s">
        <v>125</v>
      </c>
      <c r="H5765" s="325">
        <v>44631</v>
      </c>
      <c r="I5765" s="325">
        <v>44700</v>
      </c>
      <c r="J5765" s="316"/>
    </row>
    <row r="5766" spans="1:10" s="333" customFormat="1" ht="24" x14ac:dyDescent="0.25">
      <c r="A5766" s="317" t="s">
        <v>2815</v>
      </c>
      <c r="B5766" s="322" t="s">
        <v>2018</v>
      </c>
      <c r="C5766" s="322" t="s">
        <v>2017</v>
      </c>
      <c r="D5766" s="322">
        <v>807</v>
      </c>
      <c r="E5766" s="412">
        <v>35600</v>
      </c>
      <c r="F5766" s="317" t="s">
        <v>2814</v>
      </c>
      <c r="G5766" s="316" t="s">
        <v>125</v>
      </c>
      <c r="H5766" s="325">
        <v>44635</v>
      </c>
      <c r="I5766" s="325">
        <v>44660</v>
      </c>
      <c r="J5766" s="316"/>
    </row>
    <row r="5767" spans="1:10" s="333" customFormat="1" ht="24" x14ac:dyDescent="0.25">
      <c r="A5767" s="317" t="s">
        <v>2813</v>
      </c>
      <c r="B5767" s="322" t="s">
        <v>2018</v>
      </c>
      <c r="C5767" s="322" t="s">
        <v>2017</v>
      </c>
      <c r="D5767" s="322">
        <v>777</v>
      </c>
      <c r="E5767" s="412">
        <v>34000</v>
      </c>
      <c r="F5767" s="317" t="s">
        <v>2812</v>
      </c>
      <c r="G5767" s="316" t="s">
        <v>125</v>
      </c>
      <c r="H5767" s="325">
        <v>44631</v>
      </c>
      <c r="I5767" s="325">
        <v>44788</v>
      </c>
      <c r="J5767" s="316"/>
    </row>
    <row r="5768" spans="1:10" s="333" customFormat="1" ht="24" x14ac:dyDescent="0.25">
      <c r="A5768" s="317" t="s">
        <v>2811</v>
      </c>
      <c r="B5768" s="322" t="s">
        <v>1083</v>
      </c>
      <c r="C5768" s="322" t="s">
        <v>2017</v>
      </c>
      <c r="D5768" s="322">
        <v>2</v>
      </c>
      <c r="E5768" s="412">
        <v>1455800</v>
      </c>
      <c r="F5768" s="317" t="s">
        <v>2810</v>
      </c>
      <c r="G5768" s="316" t="s">
        <v>2156</v>
      </c>
      <c r="H5768" s="325" t="s">
        <v>2809</v>
      </c>
      <c r="I5768" s="325" t="s">
        <v>2808</v>
      </c>
      <c r="J5768" s="316"/>
    </row>
    <row r="5769" spans="1:10" s="333" customFormat="1" ht="24" x14ac:dyDescent="0.25">
      <c r="A5769" s="317" t="s">
        <v>2807</v>
      </c>
      <c r="B5769" s="322" t="s">
        <v>2018</v>
      </c>
      <c r="C5769" s="322" t="s">
        <v>2017</v>
      </c>
      <c r="D5769" s="322">
        <v>803</v>
      </c>
      <c r="E5769" s="412">
        <v>30000</v>
      </c>
      <c r="F5769" s="317" t="s">
        <v>2806</v>
      </c>
      <c r="G5769" s="316" t="s">
        <v>125</v>
      </c>
      <c r="H5769" s="325">
        <v>44634</v>
      </c>
      <c r="I5769" s="325">
        <v>44749</v>
      </c>
      <c r="J5769" s="316"/>
    </row>
    <row r="5770" spans="1:10" s="333" customFormat="1" ht="24" x14ac:dyDescent="0.25">
      <c r="A5770" s="317" t="s">
        <v>2805</v>
      </c>
      <c r="B5770" s="322" t="s">
        <v>2018</v>
      </c>
      <c r="C5770" s="322" t="s">
        <v>2017</v>
      </c>
      <c r="D5770" s="322">
        <v>783</v>
      </c>
      <c r="E5770" s="412">
        <v>25500</v>
      </c>
      <c r="F5770" s="317" t="s">
        <v>2309</v>
      </c>
      <c r="G5770" s="316" t="s">
        <v>125</v>
      </c>
      <c r="H5770" s="325">
        <v>44631</v>
      </c>
      <c r="I5770" s="325">
        <v>44704</v>
      </c>
      <c r="J5770" s="316"/>
    </row>
    <row r="5771" spans="1:10" s="333" customFormat="1" ht="24" x14ac:dyDescent="0.25">
      <c r="A5771" s="317" t="s">
        <v>2804</v>
      </c>
      <c r="B5771" s="322" t="s">
        <v>2018</v>
      </c>
      <c r="C5771" s="322" t="s">
        <v>2017</v>
      </c>
      <c r="D5771" s="322">
        <v>790</v>
      </c>
      <c r="E5771" s="412">
        <v>36636.01</v>
      </c>
      <c r="F5771" s="317" t="s">
        <v>2803</v>
      </c>
      <c r="G5771" s="316" t="s">
        <v>125</v>
      </c>
      <c r="H5771" s="325">
        <v>44633</v>
      </c>
      <c r="I5771" s="325">
        <v>44662</v>
      </c>
      <c r="J5771" s="316"/>
    </row>
    <row r="5772" spans="1:10" s="333" customFormat="1" ht="24" x14ac:dyDescent="0.25">
      <c r="A5772" s="317" t="s">
        <v>2802</v>
      </c>
      <c r="B5772" s="322" t="s">
        <v>2018</v>
      </c>
      <c r="C5772" s="322" t="s">
        <v>2017</v>
      </c>
      <c r="D5772" s="322">
        <v>791</v>
      </c>
      <c r="E5772" s="412">
        <v>36601.21</v>
      </c>
      <c r="F5772" s="317" t="s">
        <v>2518</v>
      </c>
      <c r="G5772" s="316" t="s">
        <v>125</v>
      </c>
      <c r="H5772" s="325">
        <v>44633</v>
      </c>
      <c r="I5772" s="325">
        <v>44651</v>
      </c>
      <c r="J5772" s="316"/>
    </row>
    <row r="5773" spans="1:10" s="333" customFormat="1" x14ac:dyDescent="0.25">
      <c r="A5773" s="317" t="s">
        <v>2801</v>
      </c>
      <c r="B5773" s="322" t="s">
        <v>1083</v>
      </c>
      <c r="C5773" s="322" t="s">
        <v>2017</v>
      </c>
      <c r="D5773" s="322">
        <v>1</v>
      </c>
      <c r="E5773" s="412">
        <v>84248.27</v>
      </c>
      <c r="F5773" s="317" t="s">
        <v>2800</v>
      </c>
      <c r="G5773" s="316" t="s">
        <v>2156</v>
      </c>
      <c r="H5773" s="325" t="s">
        <v>2799</v>
      </c>
      <c r="I5773" s="325" t="s">
        <v>2798</v>
      </c>
      <c r="J5773" s="316"/>
    </row>
    <row r="5774" spans="1:10" s="333" customFormat="1" ht="36" x14ac:dyDescent="0.25">
      <c r="A5774" s="317" t="s">
        <v>2797</v>
      </c>
      <c r="B5774" s="322" t="s">
        <v>2018</v>
      </c>
      <c r="C5774" s="322" t="s">
        <v>2017</v>
      </c>
      <c r="D5774" s="322">
        <v>241</v>
      </c>
      <c r="E5774" s="412">
        <v>19257.599999999999</v>
      </c>
      <c r="F5774" s="317" t="s">
        <v>2735</v>
      </c>
      <c r="G5774" s="316" t="s">
        <v>125</v>
      </c>
      <c r="H5774" s="325">
        <v>44638</v>
      </c>
      <c r="I5774" s="325">
        <v>44764</v>
      </c>
      <c r="J5774" s="316"/>
    </row>
    <row r="5775" spans="1:10" s="333" customFormat="1" ht="24" x14ac:dyDescent="0.25">
      <c r="A5775" s="317" t="s">
        <v>2796</v>
      </c>
      <c r="B5775" s="322" t="s">
        <v>2018</v>
      </c>
      <c r="C5775" s="322" t="s">
        <v>2017</v>
      </c>
      <c r="D5775" s="322">
        <v>816</v>
      </c>
      <c r="E5775" s="412">
        <v>30030</v>
      </c>
      <c r="F5775" s="317" t="s">
        <v>2795</v>
      </c>
      <c r="G5775" s="316" t="s">
        <v>125</v>
      </c>
      <c r="H5775" s="325">
        <v>44636</v>
      </c>
      <c r="I5775" s="325">
        <v>44648</v>
      </c>
      <c r="J5775" s="316"/>
    </row>
    <row r="5776" spans="1:10" s="333" customFormat="1" ht="24" x14ac:dyDescent="0.25">
      <c r="A5776" s="317" t="s">
        <v>2794</v>
      </c>
      <c r="B5776" s="322" t="s">
        <v>2018</v>
      </c>
      <c r="C5776" s="322" t="s">
        <v>2017</v>
      </c>
      <c r="D5776" s="322">
        <v>817</v>
      </c>
      <c r="E5776" s="412">
        <v>36500</v>
      </c>
      <c r="F5776" s="317" t="s">
        <v>2343</v>
      </c>
      <c r="G5776" s="316" t="s">
        <v>125</v>
      </c>
      <c r="H5776" s="325">
        <v>44636</v>
      </c>
      <c r="I5776" s="325">
        <v>44739</v>
      </c>
      <c r="J5776" s="316"/>
    </row>
    <row r="5777" spans="1:10" s="333" customFormat="1" ht="24" x14ac:dyDescent="0.25">
      <c r="A5777" s="317" t="s">
        <v>2793</v>
      </c>
      <c r="B5777" s="322" t="s">
        <v>2018</v>
      </c>
      <c r="C5777" s="322" t="s">
        <v>2017</v>
      </c>
      <c r="D5777" s="322">
        <v>212</v>
      </c>
      <c r="E5777" s="412">
        <v>18880</v>
      </c>
      <c r="F5777" s="317" t="s">
        <v>2792</v>
      </c>
      <c r="G5777" s="316" t="s">
        <v>125</v>
      </c>
      <c r="H5777" s="325">
        <v>44635</v>
      </c>
      <c r="I5777" s="325">
        <v>44680</v>
      </c>
      <c r="J5777" s="316"/>
    </row>
    <row r="5778" spans="1:10" s="333" customFormat="1" ht="24" x14ac:dyDescent="0.25">
      <c r="A5778" s="317" t="s">
        <v>2791</v>
      </c>
      <c r="B5778" s="322" t="s">
        <v>2018</v>
      </c>
      <c r="C5778" s="322" t="s">
        <v>2017</v>
      </c>
      <c r="D5778" s="322">
        <v>820</v>
      </c>
      <c r="E5778" s="412">
        <v>36000</v>
      </c>
      <c r="F5778" s="317" t="s">
        <v>2790</v>
      </c>
      <c r="G5778" s="316" t="s">
        <v>125</v>
      </c>
      <c r="H5778" s="325">
        <v>44636</v>
      </c>
      <c r="I5778" s="325">
        <v>44788</v>
      </c>
      <c r="J5778" s="316"/>
    </row>
    <row r="5779" spans="1:10" s="333" customFormat="1" x14ac:dyDescent="0.25">
      <c r="A5779" s="317" t="s">
        <v>2789</v>
      </c>
      <c r="B5779" s="322" t="s">
        <v>2018</v>
      </c>
      <c r="C5779" s="322" t="s">
        <v>2017</v>
      </c>
      <c r="D5779" s="322">
        <v>227</v>
      </c>
      <c r="E5779" s="412">
        <v>19431.8</v>
      </c>
      <c r="F5779" s="317" t="s">
        <v>2788</v>
      </c>
      <c r="G5779" s="316" t="s">
        <v>125</v>
      </c>
      <c r="H5779" s="325">
        <v>44636</v>
      </c>
      <c r="I5779" s="325">
        <v>44650</v>
      </c>
      <c r="J5779" s="316"/>
    </row>
    <row r="5780" spans="1:10" s="333" customFormat="1" x14ac:dyDescent="0.25">
      <c r="A5780" s="317" t="s">
        <v>2787</v>
      </c>
      <c r="B5780" s="322" t="s">
        <v>2018</v>
      </c>
      <c r="C5780" s="322" t="s">
        <v>2017</v>
      </c>
      <c r="D5780" s="322">
        <v>228</v>
      </c>
      <c r="E5780" s="412">
        <v>31192</v>
      </c>
      <c r="F5780" s="317" t="s">
        <v>2786</v>
      </c>
      <c r="G5780" s="316" t="s">
        <v>125</v>
      </c>
      <c r="H5780" s="325">
        <v>44636</v>
      </c>
      <c r="I5780" s="325">
        <v>44644</v>
      </c>
      <c r="J5780" s="316"/>
    </row>
    <row r="5781" spans="1:10" s="333" customFormat="1" ht="24" x14ac:dyDescent="0.25">
      <c r="A5781" s="317" t="s">
        <v>2785</v>
      </c>
      <c r="B5781" s="322" t="s">
        <v>2018</v>
      </c>
      <c r="C5781" s="322" t="s">
        <v>2017</v>
      </c>
      <c r="D5781" s="322">
        <v>842</v>
      </c>
      <c r="E5781" s="412">
        <v>32000</v>
      </c>
      <c r="F5781" s="317" t="s">
        <v>2784</v>
      </c>
      <c r="G5781" s="316" t="s">
        <v>125</v>
      </c>
      <c r="H5781" s="325">
        <v>44638</v>
      </c>
      <c r="I5781" s="325">
        <v>44799</v>
      </c>
      <c r="J5781" s="316"/>
    </row>
    <row r="5782" spans="1:10" s="333" customFormat="1" ht="24" x14ac:dyDescent="0.25">
      <c r="A5782" s="317" t="s">
        <v>2783</v>
      </c>
      <c r="B5782" s="322" t="s">
        <v>2018</v>
      </c>
      <c r="C5782" s="322" t="s">
        <v>2017</v>
      </c>
      <c r="D5782" s="322">
        <v>826</v>
      </c>
      <c r="E5782" s="412">
        <v>32000</v>
      </c>
      <c r="F5782" s="317" t="s">
        <v>2782</v>
      </c>
      <c r="G5782" s="316" t="s">
        <v>125</v>
      </c>
      <c r="H5782" s="325">
        <v>44637</v>
      </c>
      <c r="I5782" s="325">
        <v>44699</v>
      </c>
      <c r="J5782" s="316"/>
    </row>
    <row r="5783" spans="1:10" s="333" customFormat="1" ht="24" x14ac:dyDescent="0.25">
      <c r="A5783" s="317" t="s">
        <v>2781</v>
      </c>
      <c r="B5783" s="322" t="s">
        <v>2018</v>
      </c>
      <c r="C5783" s="322" t="s">
        <v>2017</v>
      </c>
      <c r="D5783" s="322">
        <v>841</v>
      </c>
      <c r="E5783" s="412">
        <v>36000</v>
      </c>
      <c r="F5783" s="317" t="s">
        <v>2780</v>
      </c>
      <c r="G5783" s="316" t="s">
        <v>125</v>
      </c>
      <c r="H5783" s="325">
        <v>44638</v>
      </c>
      <c r="I5783" s="325">
        <v>44800</v>
      </c>
      <c r="J5783" s="316"/>
    </row>
    <row r="5784" spans="1:10" s="333" customFormat="1" ht="24" x14ac:dyDescent="0.25">
      <c r="A5784" s="317" t="s">
        <v>2779</v>
      </c>
      <c r="B5784" s="322" t="s">
        <v>2018</v>
      </c>
      <c r="C5784" s="322" t="s">
        <v>2017</v>
      </c>
      <c r="D5784" s="322">
        <v>833</v>
      </c>
      <c r="E5784" s="412">
        <v>25000</v>
      </c>
      <c r="F5784" s="317" t="s">
        <v>2778</v>
      </c>
      <c r="G5784" s="316" t="s">
        <v>125</v>
      </c>
      <c r="H5784" s="325">
        <v>44638</v>
      </c>
      <c r="I5784" s="325">
        <v>44676</v>
      </c>
      <c r="J5784" s="316"/>
    </row>
    <row r="5785" spans="1:10" s="333" customFormat="1" ht="24" x14ac:dyDescent="0.25">
      <c r="A5785" s="317" t="s">
        <v>2777</v>
      </c>
      <c r="B5785" s="322" t="s">
        <v>2018</v>
      </c>
      <c r="C5785" s="322" t="s">
        <v>2017</v>
      </c>
      <c r="D5785" s="322">
        <v>835</v>
      </c>
      <c r="E5785" s="412">
        <v>22000</v>
      </c>
      <c r="F5785" s="317" t="s">
        <v>2776</v>
      </c>
      <c r="G5785" s="316" t="s">
        <v>125</v>
      </c>
      <c r="H5785" s="325">
        <v>44638</v>
      </c>
      <c r="I5785" s="325">
        <v>44678</v>
      </c>
      <c r="J5785" s="316"/>
    </row>
    <row r="5786" spans="1:10" s="333" customFormat="1" ht="24" x14ac:dyDescent="0.25">
      <c r="A5786" s="317" t="s">
        <v>2775</v>
      </c>
      <c r="B5786" s="322" t="s">
        <v>2018</v>
      </c>
      <c r="C5786" s="322" t="s">
        <v>2017</v>
      </c>
      <c r="D5786" s="322">
        <v>836</v>
      </c>
      <c r="E5786" s="412">
        <v>22000</v>
      </c>
      <c r="F5786" s="317" t="s">
        <v>2774</v>
      </c>
      <c r="G5786" s="316" t="s">
        <v>125</v>
      </c>
      <c r="H5786" s="325">
        <v>44638</v>
      </c>
      <c r="I5786" s="325">
        <v>44804</v>
      </c>
      <c r="J5786" s="316"/>
    </row>
    <row r="5787" spans="1:10" s="333" customFormat="1" ht="24" x14ac:dyDescent="0.25">
      <c r="A5787" s="317" t="s">
        <v>2773</v>
      </c>
      <c r="B5787" s="322" t="s">
        <v>2018</v>
      </c>
      <c r="C5787" s="322" t="s">
        <v>2017</v>
      </c>
      <c r="D5787" s="322">
        <v>837</v>
      </c>
      <c r="E5787" s="412">
        <v>36750</v>
      </c>
      <c r="F5787" s="317" t="s">
        <v>2772</v>
      </c>
      <c r="G5787" s="316" t="s">
        <v>125</v>
      </c>
      <c r="H5787" s="325">
        <v>44638</v>
      </c>
      <c r="I5787" s="325">
        <v>44651</v>
      </c>
      <c r="J5787" s="316"/>
    </row>
    <row r="5788" spans="1:10" s="333" customFormat="1" ht="36" x14ac:dyDescent="0.25">
      <c r="A5788" s="317" t="s">
        <v>2771</v>
      </c>
      <c r="B5788" s="322" t="s">
        <v>2018</v>
      </c>
      <c r="C5788" s="322" t="s">
        <v>2017</v>
      </c>
      <c r="D5788" s="322">
        <v>839</v>
      </c>
      <c r="E5788" s="412">
        <v>36212.370000000003</v>
      </c>
      <c r="F5788" s="317" t="s">
        <v>2450</v>
      </c>
      <c r="G5788" s="316" t="s">
        <v>125</v>
      </c>
      <c r="H5788" s="325">
        <v>44638</v>
      </c>
      <c r="I5788" s="325">
        <v>44651</v>
      </c>
      <c r="J5788" s="316"/>
    </row>
    <row r="5789" spans="1:10" s="333" customFormat="1" ht="24" x14ac:dyDescent="0.25">
      <c r="A5789" s="317" t="s">
        <v>2770</v>
      </c>
      <c r="B5789" s="322" t="s">
        <v>2018</v>
      </c>
      <c r="C5789" s="322" t="s">
        <v>2017</v>
      </c>
      <c r="D5789" s="322">
        <v>253</v>
      </c>
      <c r="E5789" s="412">
        <v>21451</v>
      </c>
      <c r="F5789" s="317" t="s">
        <v>2769</v>
      </c>
      <c r="G5789" s="316" t="s">
        <v>125</v>
      </c>
      <c r="H5789" s="325">
        <v>44641</v>
      </c>
      <c r="I5789" s="325">
        <v>44650</v>
      </c>
      <c r="J5789" s="316"/>
    </row>
    <row r="5790" spans="1:10" s="333" customFormat="1" ht="24" x14ac:dyDescent="0.25">
      <c r="A5790" s="317" t="s">
        <v>2768</v>
      </c>
      <c r="B5790" s="322" t="s">
        <v>1079</v>
      </c>
      <c r="C5790" s="322" t="s">
        <v>2017</v>
      </c>
      <c r="D5790" s="322">
        <v>15</v>
      </c>
      <c r="E5790" s="412">
        <v>101700</v>
      </c>
      <c r="F5790" s="317" t="s">
        <v>2767</v>
      </c>
      <c r="G5790" s="316" t="s">
        <v>2156</v>
      </c>
      <c r="H5790" s="325" t="s">
        <v>2652</v>
      </c>
      <c r="I5790" s="325" t="s">
        <v>2180</v>
      </c>
      <c r="J5790" s="316"/>
    </row>
    <row r="5791" spans="1:10" s="333" customFormat="1" ht="24" x14ac:dyDescent="0.25">
      <c r="A5791" s="317" t="s">
        <v>2766</v>
      </c>
      <c r="B5791" s="322" t="s">
        <v>2158</v>
      </c>
      <c r="C5791" s="322" t="s">
        <v>2017</v>
      </c>
      <c r="D5791" s="322">
        <v>313</v>
      </c>
      <c r="E5791" s="412">
        <v>20831.53</v>
      </c>
      <c r="F5791" s="317" t="s">
        <v>2765</v>
      </c>
      <c r="G5791" s="316" t="s">
        <v>2156</v>
      </c>
      <c r="H5791" s="325">
        <v>44648</v>
      </c>
      <c r="I5791" s="325">
        <v>44680</v>
      </c>
      <c r="J5791" s="316"/>
    </row>
    <row r="5792" spans="1:10" s="333" customFormat="1" ht="24" x14ac:dyDescent="0.25">
      <c r="A5792" s="317" t="s">
        <v>2764</v>
      </c>
      <c r="B5792" s="322" t="s">
        <v>2018</v>
      </c>
      <c r="C5792" s="322" t="s">
        <v>2017</v>
      </c>
      <c r="D5792" s="322">
        <v>852</v>
      </c>
      <c r="E5792" s="412">
        <v>35000</v>
      </c>
      <c r="F5792" s="317" t="s">
        <v>2060</v>
      </c>
      <c r="G5792" s="316" t="s">
        <v>125</v>
      </c>
      <c r="H5792" s="325">
        <v>44641</v>
      </c>
      <c r="I5792" s="325">
        <v>44768</v>
      </c>
      <c r="J5792" s="316"/>
    </row>
    <row r="5793" spans="1:10" s="333" customFormat="1" ht="24" x14ac:dyDescent="0.25">
      <c r="A5793" s="317" t="s">
        <v>2763</v>
      </c>
      <c r="B5793" s="322" t="s">
        <v>2018</v>
      </c>
      <c r="C5793" s="322" t="s">
        <v>2017</v>
      </c>
      <c r="D5793" s="322">
        <v>854</v>
      </c>
      <c r="E5793" s="412">
        <v>22000</v>
      </c>
      <c r="F5793" s="317" t="s">
        <v>2762</v>
      </c>
      <c r="G5793" s="316" t="s">
        <v>125</v>
      </c>
      <c r="H5793" s="325">
        <v>44642</v>
      </c>
      <c r="I5793" s="325">
        <v>44797</v>
      </c>
      <c r="J5793" s="316"/>
    </row>
    <row r="5794" spans="1:10" s="333" customFormat="1" ht="24" x14ac:dyDescent="0.25">
      <c r="A5794" s="317" t="s">
        <v>2761</v>
      </c>
      <c r="B5794" s="322" t="s">
        <v>2018</v>
      </c>
      <c r="C5794" s="322" t="s">
        <v>2017</v>
      </c>
      <c r="D5794" s="322">
        <v>861</v>
      </c>
      <c r="E5794" s="412">
        <v>21000</v>
      </c>
      <c r="F5794" s="317" t="s">
        <v>2760</v>
      </c>
      <c r="G5794" s="316" t="s">
        <v>125</v>
      </c>
      <c r="H5794" s="325">
        <v>44642</v>
      </c>
      <c r="I5794" s="325">
        <v>44804</v>
      </c>
      <c r="J5794" s="316"/>
    </row>
    <row r="5795" spans="1:10" s="333" customFormat="1" x14ac:dyDescent="0.25">
      <c r="A5795" s="317" t="s">
        <v>2759</v>
      </c>
      <c r="B5795" s="322" t="s">
        <v>2018</v>
      </c>
      <c r="C5795" s="322" t="s">
        <v>2017</v>
      </c>
      <c r="D5795" s="322">
        <v>272</v>
      </c>
      <c r="E5795" s="412">
        <v>32482.560000000001</v>
      </c>
      <c r="F5795" s="317" t="s">
        <v>2758</v>
      </c>
      <c r="G5795" s="316" t="s">
        <v>125</v>
      </c>
      <c r="H5795" s="325">
        <v>44644</v>
      </c>
      <c r="I5795" s="325">
        <v>44658</v>
      </c>
      <c r="J5795" s="316"/>
    </row>
    <row r="5796" spans="1:10" s="333" customFormat="1" ht="24" x14ac:dyDescent="0.25">
      <c r="A5796" s="317" t="s">
        <v>2757</v>
      </c>
      <c r="B5796" s="322" t="s">
        <v>1079</v>
      </c>
      <c r="C5796" s="322" t="s">
        <v>2017</v>
      </c>
      <c r="D5796" s="322">
        <v>40</v>
      </c>
      <c r="E5796" s="412">
        <v>155700</v>
      </c>
      <c r="F5796" s="317" t="s">
        <v>2756</v>
      </c>
      <c r="G5796" s="316" t="s">
        <v>2156</v>
      </c>
      <c r="H5796" s="325" t="s">
        <v>2755</v>
      </c>
      <c r="I5796" s="325" t="s">
        <v>2754</v>
      </c>
      <c r="J5796" s="316"/>
    </row>
    <row r="5797" spans="1:10" s="333" customFormat="1" ht="24" x14ac:dyDescent="0.25">
      <c r="A5797" s="317" t="s">
        <v>2753</v>
      </c>
      <c r="B5797" s="322" t="s">
        <v>2018</v>
      </c>
      <c r="C5797" s="322" t="s">
        <v>2017</v>
      </c>
      <c r="D5797" s="322">
        <v>866</v>
      </c>
      <c r="E5797" s="412">
        <v>28000</v>
      </c>
      <c r="F5797" s="317" t="s">
        <v>2752</v>
      </c>
      <c r="G5797" s="316" t="s">
        <v>125</v>
      </c>
      <c r="H5797" s="325">
        <v>44643</v>
      </c>
      <c r="I5797" s="325">
        <v>44788</v>
      </c>
      <c r="J5797" s="316"/>
    </row>
    <row r="5798" spans="1:10" s="333" customFormat="1" ht="24" x14ac:dyDescent="0.25">
      <c r="A5798" s="317" t="s">
        <v>2751</v>
      </c>
      <c r="B5798" s="322" t="s">
        <v>2018</v>
      </c>
      <c r="C5798" s="322" t="s">
        <v>2017</v>
      </c>
      <c r="D5798" s="322">
        <v>865</v>
      </c>
      <c r="E5798" s="412">
        <v>35745.47</v>
      </c>
      <c r="F5798" s="317" t="s">
        <v>2303</v>
      </c>
      <c r="G5798" s="316" t="s">
        <v>125</v>
      </c>
      <c r="H5798" s="325">
        <v>44643</v>
      </c>
      <c r="I5798" s="325">
        <v>44651</v>
      </c>
      <c r="J5798" s="316"/>
    </row>
    <row r="5799" spans="1:10" s="333" customFormat="1" x14ac:dyDescent="0.25">
      <c r="A5799" s="317" t="s">
        <v>2750</v>
      </c>
      <c r="B5799" s="322" t="s">
        <v>2018</v>
      </c>
      <c r="C5799" s="322" t="s">
        <v>2017</v>
      </c>
      <c r="D5799" s="322">
        <v>269</v>
      </c>
      <c r="E5799" s="412">
        <v>30000</v>
      </c>
      <c r="F5799" s="317" t="s">
        <v>2713</v>
      </c>
      <c r="G5799" s="316" t="s">
        <v>125</v>
      </c>
      <c r="H5799" s="325">
        <v>44644</v>
      </c>
      <c r="I5799" s="325">
        <v>44648</v>
      </c>
      <c r="J5799" s="316"/>
    </row>
    <row r="5800" spans="1:10" s="333" customFormat="1" x14ac:dyDescent="0.25">
      <c r="A5800" s="317" t="s">
        <v>2749</v>
      </c>
      <c r="B5800" s="322" t="s">
        <v>2018</v>
      </c>
      <c r="C5800" s="322" t="s">
        <v>2017</v>
      </c>
      <c r="D5800" s="322">
        <v>268</v>
      </c>
      <c r="E5800" s="412">
        <v>33026</v>
      </c>
      <c r="F5800" s="317" t="s">
        <v>2328</v>
      </c>
      <c r="G5800" s="316" t="s">
        <v>125</v>
      </c>
      <c r="H5800" s="325">
        <v>44644</v>
      </c>
      <c r="I5800" s="325">
        <v>44649</v>
      </c>
      <c r="J5800" s="316"/>
    </row>
    <row r="5801" spans="1:10" s="333" customFormat="1" x14ac:dyDescent="0.25">
      <c r="A5801" s="317" t="s">
        <v>2748</v>
      </c>
      <c r="B5801" s="322" t="s">
        <v>2018</v>
      </c>
      <c r="C5801" s="322" t="s">
        <v>2017</v>
      </c>
      <c r="D5801" s="322">
        <v>270</v>
      </c>
      <c r="E5801" s="412">
        <v>34800</v>
      </c>
      <c r="F5801" s="317" t="s">
        <v>2713</v>
      </c>
      <c r="G5801" s="316" t="s">
        <v>125</v>
      </c>
      <c r="H5801" s="325">
        <v>44644</v>
      </c>
      <c r="I5801" s="325">
        <v>44648</v>
      </c>
      <c r="J5801" s="316"/>
    </row>
    <row r="5802" spans="1:10" s="333" customFormat="1" ht="24" x14ac:dyDescent="0.25">
      <c r="A5802" s="317" t="s">
        <v>2747</v>
      </c>
      <c r="B5802" s="322" t="s">
        <v>2018</v>
      </c>
      <c r="C5802" s="322" t="s">
        <v>2017</v>
      </c>
      <c r="D5802" s="322">
        <v>285</v>
      </c>
      <c r="E5802" s="412">
        <v>30776.76</v>
      </c>
      <c r="F5802" s="317" t="s">
        <v>2735</v>
      </c>
      <c r="G5802" s="316" t="s">
        <v>125</v>
      </c>
      <c r="H5802" s="325">
        <v>44645</v>
      </c>
      <c r="I5802" s="325">
        <v>44651</v>
      </c>
      <c r="J5802" s="316"/>
    </row>
    <row r="5803" spans="1:10" s="333" customFormat="1" ht="36" x14ac:dyDescent="0.25">
      <c r="A5803" s="317" t="s">
        <v>2746</v>
      </c>
      <c r="B5803" s="322" t="s">
        <v>2018</v>
      </c>
      <c r="C5803" s="322" t="s">
        <v>2017</v>
      </c>
      <c r="D5803" s="322">
        <v>873</v>
      </c>
      <c r="E5803" s="412">
        <v>36130.11</v>
      </c>
      <c r="F5803" s="317" t="s">
        <v>2745</v>
      </c>
      <c r="G5803" s="316" t="s">
        <v>125</v>
      </c>
      <c r="H5803" s="325">
        <v>44644</v>
      </c>
      <c r="I5803" s="325">
        <v>44679</v>
      </c>
      <c r="J5803" s="316"/>
    </row>
    <row r="5804" spans="1:10" s="333" customFormat="1" ht="24" x14ac:dyDescent="0.25">
      <c r="A5804" s="317" t="s">
        <v>2744</v>
      </c>
      <c r="B5804" s="322" t="s">
        <v>2018</v>
      </c>
      <c r="C5804" s="322" t="s">
        <v>2017</v>
      </c>
      <c r="D5804" s="322">
        <v>287</v>
      </c>
      <c r="E5804" s="412">
        <v>28792</v>
      </c>
      <c r="F5804" s="317" t="s">
        <v>2743</v>
      </c>
      <c r="G5804" s="316" t="s">
        <v>125</v>
      </c>
      <c r="H5804" s="325">
        <v>44645</v>
      </c>
      <c r="I5804" s="325">
        <v>44651</v>
      </c>
      <c r="J5804" s="316"/>
    </row>
    <row r="5805" spans="1:10" s="333" customFormat="1" ht="36" x14ac:dyDescent="0.25">
      <c r="A5805" s="317" t="s">
        <v>2742</v>
      </c>
      <c r="B5805" s="322" t="s">
        <v>2018</v>
      </c>
      <c r="C5805" s="322" t="s">
        <v>2017</v>
      </c>
      <c r="D5805" s="322">
        <v>290</v>
      </c>
      <c r="E5805" s="412">
        <v>34720</v>
      </c>
      <c r="F5805" s="317" t="s">
        <v>2589</v>
      </c>
      <c r="G5805" s="316" t="s">
        <v>125</v>
      </c>
      <c r="H5805" s="325">
        <v>44645</v>
      </c>
      <c r="I5805" s="325">
        <v>44651</v>
      </c>
      <c r="J5805" s="316"/>
    </row>
    <row r="5806" spans="1:10" s="333" customFormat="1" ht="36" x14ac:dyDescent="0.25">
      <c r="A5806" s="317" t="s">
        <v>2741</v>
      </c>
      <c r="B5806" s="322" t="s">
        <v>2018</v>
      </c>
      <c r="C5806" s="322" t="s">
        <v>2017</v>
      </c>
      <c r="D5806" s="322">
        <v>890</v>
      </c>
      <c r="E5806" s="412">
        <v>36543</v>
      </c>
      <c r="F5806" s="317" t="s">
        <v>2090</v>
      </c>
      <c r="G5806" s="316" t="s">
        <v>125</v>
      </c>
      <c r="H5806" s="325">
        <v>44648</v>
      </c>
      <c r="I5806" s="325">
        <v>44735</v>
      </c>
      <c r="J5806" s="316"/>
    </row>
    <row r="5807" spans="1:10" s="333" customFormat="1" x14ac:dyDescent="0.25">
      <c r="A5807" s="317" t="s">
        <v>2740</v>
      </c>
      <c r="B5807" s="322" t="s">
        <v>2018</v>
      </c>
      <c r="C5807" s="322" t="s">
        <v>2017</v>
      </c>
      <c r="D5807" s="322">
        <v>312</v>
      </c>
      <c r="E5807" s="412">
        <v>30000</v>
      </c>
      <c r="F5807" s="317" t="s">
        <v>2713</v>
      </c>
      <c r="G5807" s="316" t="s">
        <v>125</v>
      </c>
      <c r="H5807" s="325">
        <v>44648</v>
      </c>
      <c r="I5807" s="325">
        <v>44649</v>
      </c>
      <c r="J5807" s="316"/>
    </row>
    <row r="5808" spans="1:10" s="333" customFormat="1" ht="24" x14ac:dyDescent="0.25">
      <c r="A5808" s="317" t="s">
        <v>2739</v>
      </c>
      <c r="B5808" s="322" t="s">
        <v>2018</v>
      </c>
      <c r="C5808" s="322" t="s">
        <v>2017</v>
      </c>
      <c r="D5808" s="322">
        <v>892</v>
      </c>
      <c r="E5808" s="412">
        <v>35000</v>
      </c>
      <c r="F5808" s="317" t="s">
        <v>2738</v>
      </c>
      <c r="G5808" s="316" t="s">
        <v>125</v>
      </c>
      <c r="H5808" s="325">
        <v>44649</v>
      </c>
      <c r="I5808" s="325">
        <v>44797</v>
      </c>
      <c r="J5808" s="316"/>
    </row>
    <row r="5809" spans="1:10" s="333" customFormat="1" ht="24" x14ac:dyDescent="0.25">
      <c r="A5809" s="317" t="s">
        <v>2737</v>
      </c>
      <c r="B5809" s="322" t="s">
        <v>2018</v>
      </c>
      <c r="C5809" s="322" t="s">
        <v>2017</v>
      </c>
      <c r="D5809" s="322">
        <v>331</v>
      </c>
      <c r="E5809" s="412">
        <v>31000</v>
      </c>
      <c r="F5809" s="317" t="s">
        <v>2216</v>
      </c>
      <c r="G5809" s="316" t="s">
        <v>125</v>
      </c>
      <c r="H5809" s="325">
        <v>44649</v>
      </c>
      <c r="I5809" s="325">
        <v>44680</v>
      </c>
      <c r="J5809" s="316"/>
    </row>
    <row r="5810" spans="1:10" s="333" customFormat="1" ht="24" x14ac:dyDescent="0.25">
      <c r="A5810" s="317" t="s">
        <v>2736</v>
      </c>
      <c r="B5810" s="322" t="s">
        <v>1079</v>
      </c>
      <c r="C5810" s="322" t="s">
        <v>2017</v>
      </c>
      <c r="D5810" s="322">
        <v>10</v>
      </c>
      <c r="E5810" s="412">
        <v>190000</v>
      </c>
      <c r="F5810" s="317" t="s">
        <v>2735</v>
      </c>
      <c r="G5810" s="316" t="s">
        <v>2156</v>
      </c>
      <c r="H5810" s="325" t="s">
        <v>2734</v>
      </c>
      <c r="I5810" s="325" t="s">
        <v>2733</v>
      </c>
      <c r="J5810" s="316"/>
    </row>
    <row r="5811" spans="1:10" s="333" customFormat="1" ht="24" x14ac:dyDescent="0.25">
      <c r="A5811" s="317" t="s">
        <v>2732</v>
      </c>
      <c r="B5811" s="322" t="s">
        <v>2018</v>
      </c>
      <c r="C5811" s="322" t="s">
        <v>2017</v>
      </c>
      <c r="D5811" s="322">
        <v>329</v>
      </c>
      <c r="E5811" s="412">
        <v>20000</v>
      </c>
      <c r="F5811" s="317" t="s">
        <v>2214</v>
      </c>
      <c r="G5811" s="316" t="s">
        <v>125</v>
      </c>
      <c r="H5811" s="325">
        <v>44649</v>
      </c>
      <c r="I5811" s="325">
        <v>44651</v>
      </c>
      <c r="J5811" s="316"/>
    </row>
    <row r="5812" spans="1:10" s="333" customFormat="1" ht="24" x14ac:dyDescent="0.25">
      <c r="A5812" s="317" t="s">
        <v>2731</v>
      </c>
      <c r="B5812" s="322" t="s">
        <v>2158</v>
      </c>
      <c r="C5812" s="322" t="s">
        <v>2017</v>
      </c>
      <c r="D5812" s="322">
        <v>367</v>
      </c>
      <c r="E5812" s="412">
        <v>75940.210000000006</v>
      </c>
      <c r="F5812" s="317" t="s">
        <v>2730</v>
      </c>
      <c r="G5812" s="316" t="s">
        <v>2156</v>
      </c>
      <c r="H5812" s="325">
        <v>44663</v>
      </c>
      <c r="I5812" s="325">
        <v>44679</v>
      </c>
      <c r="J5812" s="316"/>
    </row>
    <row r="5813" spans="1:10" s="333" customFormat="1" ht="24" x14ac:dyDescent="0.25">
      <c r="A5813" s="317" t="s">
        <v>2729</v>
      </c>
      <c r="B5813" s="322" t="s">
        <v>2018</v>
      </c>
      <c r="C5813" s="322" t="s">
        <v>2017</v>
      </c>
      <c r="D5813" s="322">
        <v>335</v>
      </c>
      <c r="E5813" s="412">
        <v>33510.400000000001</v>
      </c>
      <c r="F5813" s="317" t="s">
        <v>2728</v>
      </c>
      <c r="G5813" s="316" t="s">
        <v>125</v>
      </c>
      <c r="H5813" s="325">
        <v>44650</v>
      </c>
      <c r="I5813" s="325">
        <v>44651</v>
      </c>
      <c r="J5813" s="316"/>
    </row>
    <row r="5814" spans="1:10" s="333" customFormat="1" ht="24" x14ac:dyDescent="0.25">
      <c r="A5814" s="317" t="s">
        <v>2727</v>
      </c>
      <c r="B5814" s="322" t="s">
        <v>2018</v>
      </c>
      <c r="C5814" s="322" t="s">
        <v>2017</v>
      </c>
      <c r="D5814" s="322">
        <v>912</v>
      </c>
      <c r="E5814" s="412">
        <v>35000</v>
      </c>
      <c r="F5814" s="317" t="s">
        <v>2726</v>
      </c>
      <c r="G5814" s="316" t="s">
        <v>125</v>
      </c>
      <c r="H5814" s="325">
        <v>44651</v>
      </c>
      <c r="I5814" s="325">
        <v>44800</v>
      </c>
      <c r="J5814" s="316"/>
    </row>
    <row r="5815" spans="1:10" s="333" customFormat="1" ht="24" x14ac:dyDescent="0.25">
      <c r="A5815" s="317" t="s">
        <v>2725</v>
      </c>
      <c r="B5815" s="322" t="s">
        <v>2018</v>
      </c>
      <c r="C5815" s="322" t="s">
        <v>2017</v>
      </c>
      <c r="D5815" s="322">
        <v>918</v>
      </c>
      <c r="E5815" s="412">
        <v>36000</v>
      </c>
      <c r="F5815" s="317" t="s">
        <v>2724</v>
      </c>
      <c r="G5815" s="316" t="s">
        <v>125</v>
      </c>
      <c r="H5815" s="325">
        <v>44651</v>
      </c>
      <c r="I5815" s="325">
        <v>44797</v>
      </c>
      <c r="J5815" s="316"/>
    </row>
    <row r="5816" spans="1:10" s="333" customFormat="1" ht="24" x14ac:dyDescent="0.25">
      <c r="A5816" s="317" t="s">
        <v>2723</v>
      </c>
      <c r="B5816" s="322" t="s">
        <v>2018</v>
      </c>
      <c r="C5816" s="322" t="s">
        <v>2017</v>
      </c>
      <c r="D5816" s="322">
        <v>919</v>
      </c>
      <c r="E5816" s="412">
        <v>31500</v>
      </c>
      <c r="F5816" s="317" t="s">
        <v>2722</v>
      </c>
      <c r="G5816" s="316" t="s">
        <v>125</v>
      </c>
      <c r="H5816" s="325">
        <v>44651</v>
      </c>
      <c r="I5816" s="325">
        <v>44803</v>
      </c>
      <c r="J5816" s="316"/>
    </row>
    <row r="5817" spans="1:10" s="333" customFormat="1" ht="24" x14ac:dyDescent="0.25">
      <c r="A5817" s="317" t="s">
        <v>2721</v>
      </c>
      <c r="B5817" s="322" t="s">
        <v>2018</v>
      </c>
      <c r="C5817" s="322" t="s">
        <v>2017</v>
      </c>
      <c r="D5817" s="322">
        <v>920</v>
      </c>
      <c r="E5817" s="412">
        <v>31500</v>
      </c>
      <c r="F5817" s="317" t="s">
        <v>2720</v>
      </c>
      <c r="G5817" s="316" t="s">
        <v>125</v>
      </c>
      <c r="H5817" s="325">
        <v>44651</v>
      </c>
      <c r="I5817" s="325">
        <v>44797</v>
      </c>
      <c r="J5817" s="316"/>
    </row>
    <row r="5818" spans="1:10" s="333" customFormat="1" ht="24" x14ac:dyDescent="0.25">
      <c r="A5818" s="317" t="s">
        <v>2719</v>
      </c>
      <c r="B5818" s="322" t="s">
        <v>2018</v>
      </c>
      <c r="C5818" s="322" t="s">
        <v>2017</v>
      </c>
      <c r="D5818" s="322">
        <v>921</v>
      </c>
      <c r="E5818" s="412">
        <v>31500</v>
      </c>
      <c r="F5818" s="317" t="s">
        <v>2718</v>
      </c>
      <c r="G5818" s="316" t="s">
        <v>125</v>
      </c>
      <c r="H5818" s="325">
        <v>44651</v>
      </c>
      <c r="I5818" s="325">
        <v>44799</v>
      </c>
      <c r="J5818" s="316"/>
    </row>
    <row r="5819" spans="1:10" s="333" customFormat="1" x14ac:dyDescent="0.25">
      <c r="A5819" s="317" t="s">
        <v>2717</v>
      </c>
      <c r="B5819" s="322" t="s">
        <v>1083</v>
      </c>
      <c r="C5819" s="322" t="s">
        <v>2017</v>
      </c>
      <c r="D5819" s="322">
        <v>3</v>
      </c>
      <c r="E5819" s="412">
        <v>722230.27</v>
      </c>
      <c r="F5819" s="317" t="s">
        <v>2499</v>
      </c>
      <c r="G5819" s="316" t="s">
        <v>2156</v>
      </c>
      <c r="H5819" s="325" t="s">
        <v>2716</v>
      </c>
      <c r="I5819" s="325" t="s">
        <v>2715</v>
      </c>
      <c r="J5819" s="316"/>
    </row>
    <row r="5820" spans="1:10" s="333" customFormat="1" ht="24" x14ac:dyDescent="0.25">
      <c r="A5820" s="317" t="s">
        <v>2714</v>
      </c>
      <c r="B5820" s="322" t="s">
        <v>1079</v>
      </c>
      <c r="C5820" s="322" t="s">
        <v>2017</v>
      </c>
      <c r="D5820" s="322">
        <v>11</v>
      </c>
      <c r="E5820" s="412">
        <v>299000</v>
      </c>
      <c r="F5820" s="317" t="s">
        <v>2713</v>
      </c>
      <c r="G5820" s="316" t="s">
        <v>2156</v>
      </c>
      <c r="H5820" s="325" t="s">
        <v>2712</v>
      </c>
      <c r="I5820" s="325" t="s">
        <v>2180</v>
      </c>
      <c r="J5820" s="316"/>
    </row>
    <row r="5821" spans="1:10" s="333" customFormat="1" ht="24" x14ac:dyDescent="0.25">
      <c r="A5821" s="317" t="s">
        <v>2711</v>
      </c>
      <c r="B5821" s="322" t="s">
        <v>1079</v>
      </c>
      <c r="C5821" s="322" t="s">
        <v>2017</v>
      </c>
      <c r="D5821" s="322">
        <v>12</v>
      </c>
      <c r="E5821" s="412">
        <v>225000</v>
      </c>
      <c r="F5821" s="317" t="s">
        <v>2662</v>
      </c>
      <c r="G5821" s="316" t="s">
        <v>2156</v>
      </c>
      <c r="H5821" s="325" t="s">
        <v>2710</v>
      </c>
      <c r="I5821" s="325" t="s">
        <v>2709</v>
      </c>
      <c r="J5821" s="316"/>
    </row>
    <row r="5822" spans="1:10" s="333" customFormat="1" ht="24" x14ac:dyDescent="0.25">
      <c r="A5822" s="317" t="s">
        <v>2708</v>
      </c>
      <c r="B5822" s="322" t="s">
        <v>2018</v>
      </c>
      <c r="C5822" s="322" t="s">
        <v>2017</v>
      </c>
      <c r="D5822" s="322">
        <v>926</v>
      </c>
      <c r="E5822" s="412">
        <v>36000</v>
      </c>
      <c r="F5822" s="317" t="s">
        <v>2707</v>
      </c>
      <c r="G5822" s="316" t="s">
        <v>125</v>
      </c>
      <c r="H5822" s="325">
        <v>44652</v>
      </c>
      <c r="I5822" s="325">
        <v>44796</v>
      </c>
      <c r="J5822" s="316"/>
    </row>
    <row r="5823" spans="1:10" s="333" customFormat="1" x14ac:dyDescent="0.25">
      <c r="A5823" s="317" t="s">
        <v>2706</v>
      </c>
      <c r="B5823" s="322" t="s">
        <v>2018</v>
      </c>
      <c r="C5823" s="322" t="s">
        <v>2017</v>
      </c>
      <c r="D5823" s="322">
        <v>928</v>
      </c>
      <c r="E5823" s="412">
        <v>35000</v>
      </c>
      <c r="F5823" s="317" t="s">
        <v>2705</v>
      </c>
      <c r="G5823" s="316" t="s">
        <v>125</v>
      </c>
      <c r="H5823" s="325">
        <v>44652</v>
      </c>
      <c r="I5823" s="325">
        <v>44800</v>
      </c>
      <c r="J5823" s="316"/>
    </row>
    <row r="5824" spans="1:10" s="333" customFormat="1" ht="24" x14ac:dyDescent="0.25">
      <c r="A5824" s="317" t="s">
        <v>2704</v>
      </c>
      <c r="B5824" s="322" t="s">
        <v>2018</v>
      </c>
      <c r="C5824" s="322" t="s">
        <v>2017</v>
      </c>
      <c r="D5824" s="322">
        <v>929</v>
      </c>
      <c r="E5824" s="412">
        <v>35000</v>
      </c>
      <c r="F5824" s="317" t="s">
        <v>2703</v>
      </c>
      <c r="G5824" s="316" t="s">
        <v>125</v>
      </c>
      <c r="H5824" s="325">
        <v>44652</v>
      </c>
      <c r="I5824" s="325">
        <v>44800</v>
      </c>
      <c r="J5824" s="316"/>
    </row>
    <row r="5825" spans="1:10" s="333" customFormat="1" x14ac:dyDescent="0.25">
      <c r="A5825" s="317" t="s">
        <v>2702</v>
      </c>
      <c r="B5825" s="322" t="s">
        <v>2018</v>
      </c>
      <c r="C5825" s="322" t="s">
        <v>2017</v>
      </c>
      <c r="D5825" s="322">
        <v>930</v>
      </c>
      <c r="E5825" s="412">
        <v>30000</v>
      </c>
      <c r="F5825" s="317" t="s">
        <v>2701</v>
      </c>
      <c r="G5825" s="316" t="s">
        <v>125</v>
      </c>
      <c r="H5825" s="325">
        <v>44652</v>
      </c>
      <c r="I5825" s="325">
        <v>44801</v>
      </c>
      <c r="J5825" s="316"/>
    </row>
    <row r="5826" spans="1:10" s="333" customFormat="1" ht="24" x14ac:dyDescent="0.25">
      <c r="A5826" s="317" t="s">
        <v>2700</v>
      </c>
      <c r="B5826" s="322" t="s">
        <v>2018</v>
      </c>
      <c r="C5826" s="322" t="s">
        <v>2017</v>
      </c>
      <c r="D5826" s="322">
        <v>931</v>
      </c>
      <c r="E5826" s="412">
        <v>36000</v>
      </c>
      <c r="F5826" s="317" t="s">
        <v>2699</v>
      </c>
      <c r="G5826" s="316" t="s">
        <v>125</v>
      </c>
      <c r="H5826" s="325">
        <v>44652</v>
      </c>
      <c r="I5826" s="325">
        <v>44800</v>
      </c>
      <c r="J5826" s="316"/>
    </row>
    <row r="5827" spans="1:10" s="333" customFormat="1" ht="36" x14ac:dyDescent="0.25">
      <c r="A5827" s="317" t="s">
        <v>2698</v>
      </c>
      <c r="B5827" s="322" t="s">
        <v>1083</v>
      </c>
      <c r="C5827" s="322" t="s">
        <v>2017</v>
      </c>
      <c r="D5827" s="322">
        <v>4</v>
      </c>
      <c r="E5827" s="412">
        <v>3325987.55</v>
      </c>
      <c r="F5827" s="317" t="s">
        <v>2696</v>
      </c>
      <c r="G5827" s="316" t="s">
        <v>2156</v>
      </c>
      <c r="H5827" s="325" t="s">
        <v>2442</v>
      </c>
      <c r="I5827" s="325" t="s">
        <v>2695</v>
      </c>
      <c r="J5827" s="316"/>
    </row>
    <row r="5828" spans="1:10" s="333" customFormat="1" ht="36" x14ac:dyDescent="0.25">
      <c r="A5828" s="317" t="s">
        <v>2697</v>
      </c>
      <c r="B5828" s="322" t="s">
        <v>1083</v>
      </c>
      <c r="C5828" s="322" t="s">
        <v>2017</v>
      </c>
      <c r="D5828" s="322">
        <v>4</v>
      </c>
      <c r="E5828" s="412">
        <v>1019779</v>
      </c>
      <c r="F5828" s="317" t="s">
        <v>2696</v>
      </c>
      <c r="G5828" s="316" t="s">
        <v>2156</v>
      </c>
      <c r="H5828" s="325" t="s">
        <v>2442</v>
      </c>
      <c r="I5828" s="325" t="s">
        <v>2695</v>
      </c>
      <c r="J5828" s="316"/>
    </row>
    <row r="5829" spans="1:10" s="333" customFormat="1" x14ac:dyDescent="0.25">
      <c r="A5829" s="317" t="s">
        <v>2694</v>
      </c>
      <c r="B5829" s="322" t="s">
        <v>1079</v>
      </c>
      <c r="C5829" s="322" t="s">
        <v>2017</v>
      </c>
      <c r="D5829" s="322">
        <v>13</v>
      </c>
      <c r="E5829" s="412">
        <v>219247.91</v>
      </c>
      <c r="F5829" s="317" t="s">
        <v>2693</v>
      </c>
      <c r="G5829" s="316" t="s">
        <v>2156</v>
      </c>
      <c r="H5829" s="325" t="s">
        <v>2692</v>
      </c>
      <c r="I5829" s="325" t="s">
        <v>2691</v>
      </c>
      <c r="J5829" s="316"/>
    </row>
    <row r="5830" spans="1:10" s="333" customFormat="1" x14ac:dyDescent="0.25">
      <c r="A5830" s="317" t="s">
        <v>2690</v>
      </c>
      <c r="B5830" s="322" t="s">
        <v>1079</v>
      </c>
      <c r="C5830" s="322" t="s">
        <v>2017</v>
      </c>
      <c r="D5830" s="322">
        <v>9</v>
      </c>
      <c r="E5830" s="412">
        <v>107300</v>
      </c>
      <c r="F5830" s="317" t="s">
        <v>2689</v>
      </c>
      <c r="G5830" s="316" t="s">
        <v>2156</v>
      </c>
      <c r="H5830" s="325" t="s">
        <v>2688</v>
      </c>
      <c r="I5830" s="325" t="s">
        <v>2646</v>
      </c>
      <c r="J5830" s="316"/>
    </row>
    <row r="5831" spans="1:10" s="333" customFormat="1" ht="24" x14ac:dyDescent="0.25">
      <c r="A5831" s="317" t="s">
        <v>2687</v>
      </c>
      <c r="B5831" s="322" t="s">
        <v>2018</v>
      </c>
      <c r="C5831" s="322" t="s">
        <v>2017</v>
      </c>
      <c r="D5831" s="322">
        <v>933</v>
      </c>
      <c r="E5831" s="412">
        <v>29000</v>
      </c>
      <c r="F5831" s="317" t="s">
        <v>2686</v>
      </c>
      <c r="G5831" s="316" t="s">
        <v>125</v>
      </c>
      <c r="H5831" s="325">
        <v>44655</v>
      </c>
      <c r="I5831" s="325">
        <v>44772</v>
      </c>
      <c r="J5831" s="316"/>
    </row>
    <row r="5832" spans="1:10" s="333" customFormat="1" ht="24" x14ac:dyDescent="0.25">
      <c r="A5832" s="317" t="s">
        <v>2685</v>
      </c>
      <c r="B5832" s="322" t="s">
        <v>2018</v>
      </c>
      <c r="C5832" s="322" t="s">
        <v>2017</v>
      </c>
      <c r="D5832" s="322">
        <v>934</v>
      </c>
      <c r="E5832" s="412">
        <v>36000</v>
      </c>
      <c r="F5832" s="317" t="s">
        <v>2684</v>
      </c>
      <c r="G5832" s="316" t="s">
        <v>125</v>
      </c>
      <c r="H5832" s="325">
        <v>44655</v>
      </c>
      <c r="I5832" s="325">
        <v>44795</v>
      </c>
      <c r="J5832" s="316"/>
    </row>
    <row r="5833" spans="1:10" s="333" customFormat="1" ht="24" x14ac:dyDescent="0.25">
      <c r="A5833" s="317" t="s">
        <v>2683</v>
      </c>
      <c r="B5833" s="322" t="s">
        <v>2018</v>
      </c>
      <c r="C5833" s="322" t="s">
        <v>2017</v>
      </c>
      <c r="D5833" s="322">
        <v>937</v>
      </c>
      <c r="E5833" s="412">
        <v>23750</v>
      </c>
      <c r="F5833" s="317" t="s">
        <v>2682</v>
      </c>
      <c r="G5833" s="316" t="s">
        <v>125</v>
      </c>
      <c r="H5833" s="325">
        <v>44655</v>
      </c>
      <c r="I5833" s="325">
        <v>44799</v>
      </c>
      <c r="J5833" s="316"/>
    </row>
    <row r="5834" spans="1:10" s="333" customFormat="1" x14ac:dyDescent="0.25">
      <c r="A5834" s="317" t="s">
        <v>2681</v>
      </c>
      <c r="B5834" s="322" t="s">
        <v>2018</v>
      </c>
      <c r="C5834" s="322" t="s">
        <v>2017</v>
      </c>
      <c r="D5834" s="322">
        <v>942</v>
      </c>
      <c r="E5834" s="412">
        <v>36000</v>
      </c>
      <c r="F5834" s="317" t="s">
        <v>2680</v>
      </c>
      <c r="G5834" s="316" t="s">
        <v>125</v>
      </c>
      <c r="H5834" s="325">
        <v>44656</v>
      </c>
      <c r="I5834" s="325">
        <v>44800</v>
      </c>
      <c r="J5834" s="316"/>
    </row>
    <row r="5835" spans="1:10" s="333" customFormat="1" ht="24" x14ac:dyDescent="0.25">
      <c r="A5835" s="317" t="s">
        <v>2679</v>
      </c>
      <c r="B5835" s="322" t="s">
        <v>2018</v>
      </c>
      <c r="C5835" s="322" t="s">
        <v>2017</v>
      </c>
      <c r="D5835" s="322">
        <v>946</v>
      </c>
      <c r="E5835" s="412">
        <v>30000</v>
      </c>
      <c r="F5835" s="317" t="s">
        <v>2154</v>
      </c>
      <c r="G5835" s="316" t="s">
        <v>125</v>
      </c>
      <c r="H5835" s="325">
        <v>44657</v>
      </c>
      <c r="I5835" s="325">
        <v>44734</v>
      </c>
      <c r="J5835" s="316"/>
    </row>
    <row r="5836" spans="1:10" s="333" customFormat="1" ht="24" x14ac:dyDescent="0.25">
      <c r="A5836" s="317" t="s">
        <v>2678</v>
      </c>
      <c r="B5836" s="322" t="s">
        <v>2018</v>
      </c>
      <c r="C5836" s="322" t="s">
        <v>2017</v>
      </c>
      <c r="D5836" s="322">
        <v>952</v>
      </c>
      <c r="E5836" s="412">
        <v>36661.57</v>
      </c>
      <c r="F5836" s="317" t="s">
        <v>2677</v>
      </c>
      <c r="G5836" s="316" t="s">
        <v>125</v>
      </c>
      <c r="H5836" s="325">
        <v>44657</v>
      </c>
      <c r="I5836" s="325">
        <v>44678</v>
      </c>
      <c r="J5836" s="316"/>
    </row>
    <row r="5837" spans="1:10" s="333" customFormat="1" ht="24" x14ac:dyDescent="0.25">
      <c r="A5837" s="317" t="s">
        <v>2676</v>
      </c>
      <c r="B5837" s="322" t="s">
        <v>2018</v>
      </c>
      <c r="C5837" s="322" t="s">
        <v>2017</v>
      </c>
      <c r="D5837" s="322">
        <v>351</v>
      </c>
      <c r="E5837" s="412">
        <v>24814</v>
      </c>
      <c r="F5837" s="317" t="s">
        <v>2675</v>
      </c>
      <c r="G5837" s="316" t="s">
        <v>125</v>
      </c>
      <c r="H5837" s="325">
        <v>44657</v>
      </c>
      <c r="I5837" s="325">
        <v>44742</v>
      </c>
      <c r="J5837" s="316"/>
    </row>
    <row r="5838" spans="1:10" s="333" customFormat="1" ht="24" x14ac:dyDescent="0.25">
      <c r="A5838" s="317" t="s">
        <v>2674</v>
      </c>
      <c r="B5838" s="322" t="s">
        <v>2018</v>
      </c>
      <c r="C5838" s="322" t="s">
        <v>2017</v>
      </c>
      <c r="D5838" s="322">
        <v>947</v>
      </c>
      <c r="E5838" s="412">
        <v>35000</v>
      </c>
      <c r="F5838" s="317" t="s">
        <v>2673</v>
      </c>
      <c r="G5838" s="316" t="s">
        <v>125</v>
      </c>
      <c r="H5838" s="325">
        <v>44657</v>
      </c>
      <c r="I5838" s="325">
        <v>44797</v>
      </c>
      <c r="J5838" s="316"/>
    </row>
    <row r="5839" spans="1:10" s="333" customFormat="1" ht="24" x14ac:dyDescent="0.25">
      <c r="A5839" s="317" t="s">
        <v>2672</v>
      </c>
      <c r="B5839" s="322" t="s">
        <v>2018</v>
      </c>
      <c r="C5839" s="322" t="s">
        <v>2017</v>
      </c>
      <c r="D5839" s="322">
        <v>949</v>
      </c>
      <c r="E5839" s="412">
        <v>30000</v>
      </c>
      <c r="F5839" s="317" t="s">
        <v>2048</v>
      </c>
      <c r="G5839" s="316" t="s">
        <v>125</v>
      </c>
      <c r="H5839" s="325">
        <v>44657</v>
      </c>
      <c r="I5839" s="325">
        <v>44740</v>
      </c>
      <c r="J5839" s="316"/>
    </row>
    <row r="5840" spans="1:10" s="333" customFormat="1" ht="24" x14ac:dyDescent="0.25">
      <c r="A5840" s="317" t="s">
        <v>2671</v>
      </c>
      <c r="B5840" s="322" t="s">
        <v>2018</v>
      </c>
      <c r="C5840" s="322" t="s">
        <v>2017</v>
      </c>
      <c r="D5840" s="322">
        <v>950</v>
      </c>
      <c r="E5840" s="412">
        <v>35800</v>
      </c>
      <c r="F5840" s="317" t="s">
        <v>2670</v>
      </c>
      <c r="G5840" s="316" t="s">
        <v>125</v>
      </c>
      <c r="H5840" s="325">
        <v>44657</v>
      </c>
      <c r="I5840" s="325">
        <v>44739</v>
      </c>
      <c r="J5840" s="316"/>
    </row>
    <row r="5841" spans="1:10" s="333" customFormat="1" ht="24" x14ac:dyDescent="0.25">
      <c r="A5841" s="317" t="s">
        <v>2669</v>
      </c>
      <c r="B5841" s="322" t="s">
        <v>2018</v>
      </c>
      <c r="C5841" s="322" t="s">
        <v>2017</v>
      </c>
      <c r="D5841" s="322">
        <v>956</v>
      </c>
      <c r="E5841" s="412">
        <v>32000</v>
      </c>
      <c r="F5841" s="317" t="s">
        <v>2668</v>
      </c>
      <c r="G5841" s="316" t="s">
        <v>125</v>
      </c>
      <c r="H5841" s="325">
        <v>44658</v>
      </c>
      <c r="I5841" s="325">
        <v>44711</v>
      </c>
      <c r="J5841" s="316"/>
    </row>
    <row r="5842" spans="1:10" s="333" customFormat="1" ht="24" x14ac:dyDescent="0.25">
      <c r="A5842" s="317" t="s">
        <v>2667</v>
      </c>
      <c r="B5842" s="322" t="s">
        <v>2018</v>
      </c>
      <c r="C5842" s="322" t="s">
        <v>2017</v>
      </c>
      <c r="D5842" s="322">
        <v>961</v>
      </c>
      <c r="E5842" s="412">
        <v>20000</v>
      </c>
      <c r="F5842" s="317" t="s">
        <v>2666</v>
      </c>
      <c r="G5842" s="316" t="s">
        <v>125</v>
      </c>
      <c r="H5842" s="325">
        <v>44658</v>
      </c>
      <c r="I5842" s="325">
        <v>44769</v>
      </c>
      <c r="J5842" s="316"/>
    </row>
    <row r="5843" spans="1:10" s="333" customFormat="1" ht="24" x14ac:dyDescent="0.25">
      <c r="A5843" s="317" t="s">
        <v>2665</v>
      </c>
      <c r="B5843" s="322" t="s">
        <v>2018</v>
      </c>
      <c r="C5843" s="322" t="s">
        <v>2017</v>
      </c>
      <c r="D5843" s="322">
        <v>980</v>
      </c>
      <c r="E5843" s="412">
        <v>29700</v>
      </c>
      <c r="F5843" s="317" t="s">
        <v>2664</v>
      </c>
      <c r="G5843" s="316" t="s">
        <v>125</v>
      </c>
      <c r="H5843" s="325">
        <v>44663</v>
      </c>
      <c r="I5843" s="325">
        <v>44804</v>
      </c>
      <c r="J5843" s="316"/>
    </row>
    <row r="5844" spans="1:10" s="333" customFormat="1" ht="36" x14ac:dyDescent="0.25">
      <c r="A5844" s="317" t="s">
        <v>2663</v>
      </c>
      <c r="B5844" s="322" t="s">
        <v>2018</v>
      </c>
      <c r="C5844" s="322" t="s">
        <v>2017</v>
      </c>
      <c r="D5844" s="322">
        <v>966</v>
      </c>
      <c r="E5844" s="412">
        <v>35000</v>
      </c>
      <c r="F5844" s="317" t="s">
        <v>2662</v>
      </c>
      <c r="G5844" s="316" t="s">
        <v>125</v>
      </c>
      <c r="H5844" s="325">
        <v>44659</v>
      </c>
      <c r="I5844" s="325">
        <v>44756</v>
      </c>
      <c r="J5844" s="316"/>
    </row>
    <row r="5845" spans="1:10" s="333" customFormat="1" ht="24" x14ac:dyDescent="0.25">
      <c r="A5845" s="317" t="s">
        <v>2661</v>
      </c>
      <c r="B5845" s="322" t="s">
        <v>2018</v>
      </c>
      <c r="C5845" s="322" t="s">
        <v>2017</v>
      </c>
      <c r="D5845" s="322">
        <v>974</v>
      </c>
      <c r="E5845" s="412">
        <v>28800</v>
      </c>
      <c r="F5845" s="317" t="s">
        <v>2660</v>
      </c>
      <c r="G5845" s="316" t="s">
        <v>125</v>
      </c>
      <c r="H5845" s="325">
        <v>44663</v>
      </c>
      <c r="I5845" s="325">
        <v>44804</v>
      </c>
      <c r="J5845" s="316"/>
    </row>
    <row r="5846" spans="1:10" s="333" customFormat="1" ht="24" x14ac:dyDescent="0.25">
      <c r="A5846" s="317" t="s">
        <v>2659</v>
      </c>
      <c r="B5846" s="322" t="s">
        <v>2018</v>
      </c>
      <c r="C5846" s="322" t="s">
        <v>2017</v>
      </c>
      <c r="D5846" s="322">
        <v>1024</v>
      </c>
      <c r="E5846" s="412">
        <v>24000</v>
      </c>
      <c r="F5846" s="317" t="s">
        <v>2658</v>
      </c>
      <c r="G5846" s="316" t="s">
        <v>125</v>
      </c>
      <c r="H5846" s="325">
        <v>44670</v>
      </c>
      <c r="I5846" s="325">
        <v>44742</v>
      </c>
      <c r="J5846" s="316"/>
    </row>
    <row r="5847" spans="1:10" s="333" customFormat="1" ht="24" x14ac:dyDescent="0.25">
      <c r="A5847" s="317" t="s">
        <v>2657</v>
      </c>
      <c r="B5847" s="322" t="s">
        <v>2018</v>
      </c>
      <c r="C5847" s="322" t="s">
        <v>2017</v>
      </c>
      <c r="D5847" s="322">
        <v>990</v>
      </c>
      <c r="E5847" s="412">
        <v>29400</v>
      </c>
      <c r="F5847" s="317" t="s">
        <v>2656</v>
      </c>
      <c r="G5847" s="316" t="s">
        <v>125</v>
      </c>
      <c r="H5847" s="325">
        <v>44664</v>
      </c>
      <c r="I5847" s="325">
        <v>44801</v>
      </c>
      <c r="J5847" s="316"/>
    </row>
    <row r="5848" spans="1:10" s="333" customFormat="1" ht="24" x14ac:dyDescent="0.25">
      <c r="A5848" s="317" t="s">
        <v>2655</v>
      </c>
      <c r="B5848" s="322" t="s">
        <v>2018</v>
      </c>
      <c r="C5848" s="322" t="s">
        <v>2017</v>
      </c>
      <c r="D5848" s="322">
        <v>972</v>
      </c>
      <c r="E5848" s="412">
        <v>31500</v>
      </c>
      <c r="F5848" s="317" t="s">
        <v>2654</v>
      </c>
      <c r="G5848" s="316" t="s">
        <v>125</v>
      </c>
      <c r="H5848" s="325">
        <v>44662</v>
      </c>
      <c r="I5848" s="325">
        <v>44803</v>
      </c>
      <c r="J5848" s="316"/>
    </row>
    <row r="5849" spans="1:10" s="333" customFormat="1" x14ac:dyDescent="0.25">
      <c r="A5849" s="317" t="s">
        <v>2653</v>
      </c>
      <c r="B5849" s="322" t="s">
        <v>2639</v>
      </c>
      <c r="C5849" s="322" t="s">
        <v>2017</v>
      </c>
      <c r="D5849" s="322">
        <v>3</v>
      </c>
      <c r="E5849" s="412">
        <v>34835.85</v>
      </c>
      <c r="F5849" s="317" t="s">
        <v>2538</v>
      </c>
      <c r="G5849" s="316" t="s">
        <v>2156</v>
      </c>
      <c r="H5849" s="325" t="s">
        <v>2652</v>
      </c>
      <c r="I5849" s="325" t="s">
        <v>2651</v>
      </c>
      <c r="J5849" s="316"/>
    </row>
    <row r="5850" spans="1:10" s="333" customFormat="1" x14ac:dyDescent="0.25">
      <c r="A5850" s="317" t="s">
        <v>2650</v>
      </c>
      <c r="B5850" s="322" t="s">
        <v>2639</v>
      </c>
      <c r="C5850" s="322" t="s">
        <v>2017</v>
      </c>
      <c r="D5850" s="322">
        <v>3</v>
      </c>
      <c r="E5850" s="412">
        <v>134670.44</v>
      </c>
      <c r="F5850" s="317" t="s">
        <v>2538</v>
      </c>
      <c r="G5850" s="316" t="s">
        <v>2156</v>
      </c>
      <c r="H5850" s="325" t="s">
        <v>2646</v>
      </c>
      <c r="I5850" s="325" t="s">
        <v>2649</v>
      </c>
      <c r="J5850" s="316"/>
    </row>
    <row r="5851" spans="1:10" s="333" customFormat="1" ht="24" x14ac:dyDescent="0.25">
      <c r="A5851" s="317" t="s">
        <v>2648</v>
      </c>
      <c r="B5851" s="322" t="s">
        <v>2639</v>
      </c>
      <c r="C5851" s="322" t="s">
        <v>2017</v>
      </c>
      <c r="D5851" s="322">
        <v>3</v>
      </c>
      <c r="E5851" s="412">
        <v>32559.84</v>
      </c>
      <c r="F5851" s="317" t="s">
        <v>2647</v>
      </c>
      <c r="G5851" s="316" t="s">
        <v>2156</v>
      </c>
      <c r="H5851" s="325" t="s">
        <v>2646</v>
      </c>
      <c r="I5851" s="325" t="s">
        <v>2645</v>
      </c>
      <c r="J5851" s="316"/>
    </row>
    <row r="5852" spans="1:10" s="333" customFormat="1" ht="24" x14ac:dyDescent="0.25">
      <c r="A5852" s="317" t="s">
        <v>2644</v>
      </c>
      <c r="B5852" s="322" t="s">
        <v>2639</v>
      </c>
      <c r="C5852" s="322" t="s">
        <v>2017</v>
      </c>
      <c r="D5852" s="322">
        <v>3</v>
      </c>
      <c r="E5852" s="412">
        <v>37234.92</v>
      </c>
      <c r="F5852" s="317" t="s">
        <v>2643</v>
      </c>
      <c r="G5852" s="316" t="s">
        <v>2156</v>
      </c>
      <c r="H5852" s="325" t="s">
        <v>2642</v>
      </c>
      <c r="I5852" s="325" t="s">
        <v>2641</v>
      </c>
      <c r="J5852" s="316"/>
    </row>
    <row r="5853" spans="1:10" s="333" customFormat="1" x14ac:dyDescent="0.25">
      <c r="A5853" s="317" t="s">
        <v>2640</v>
      </c>
      <c r="B5853" s="322" t="s">
        <v>2639</v>
      </c>
      <c r="C5853" s="322" t="s">
        <v>2017</v>
      </c>
      <c r="D5853" s="322">
        <v>3</v>
      </c>
      <c r="E5853" s="412">
        <v>47385.07</v>
      </c>
      <c r="F5853" s="317" t="s">
        <v>2538</v>
      </c>
      <c r="G5853" s="316" t="s">
        <v>2156</v>
      </c>
      <c r="H5853" s="325" t="s">
        <v>2638</v>
      </c>
      <c r="I5853" s="325" t="s">
        <v>2637</v>
      </c>
      <c r="J5853" s="316"/>
    </row>
    <row r="5854" spans="1:10" s="333" customFormat="1" ht="24" x14ac:dyDescent="0.25">
      <c r="A5854" s="317" t="s">
        <v>2636</v>
      </c>
      <c r="B5854" s="322" t="s">
        <v>2018</v>
      </c>
      <c r="C5854" s="322" t="s">
        <v>2017</v>
      </c>
      <c r="D5854" s="322">
        <v>1000</v>
      </c>
      <c r="E5854" s="412">
        <v>36000</v>
      </c>
      <c r="F5854" s="317" t="s">
        <v>2635</v>
      </c>
      <c r="G5854" s="316" t="s">
        <v>125</v>
      </c>
      <c r="H5854" s="325">
        <v>44664</v>
      </c>
      <c r="I5854" s="325">
        <v>44800</v>
      </c>
      <c r="J5854" s="316"/>
    </row>
    <row r="5855" spans="1:10" s="333" customFormat="1" ht="24" x14ac:dyDescent="0.25">
      <c r="A5855" s="317" t="s">
        <v>2634</v>
      </c>
      <c r="B5855" s="322" t="s">
        <v>2018</v>
      </c>
      <c r="C5855" s="322" t="s">
        <v>2017</v>
      </c>
      <c r="D5855" s="322">
        <v>1001</v>
      </c>
      <c r="E5855" s="412">
        <v>27000</v>
      </c>
      <c r="F5855" s="317" t="s">
        <v>2633</v>
      </c>
      <c r="G5855" s="316" t="s">
        <v>125</v>
      </c>
      <c r="H5855" s="325">
        <v>44664</v>
      </c>
      <c r="I5855" s="325">
        <v>44799</v>
      </c>
      <c r="J5855" s="316"/>
    </row>
    <row r="5856" spans="1:10" s="333" customFormat="1" ht="36" x14ac:dyDescent="0.25">
      <c r="A5856" s="317" t="s">
        <v>2631</v>
      </c>
      <c r="B5856" s="322" t="s">
        <v>2018</v>
      </c>
      <c r="C5856" s="322" t="s">
        <v>2017</v>
      </c>
      <c r="D5856" s="322">
        <v>432</v>
      </c>
      <c r="E5856" s="412">
        <v>33198</v>
      </c>
      <c r="F5856" s="317" t="s">
        <v>2632</v>
      </c>
      <c r="G5856" s="316" t="s">
        <v>125</v>
      </c>
      <c r="H5856" s="325">
        <v>44673</v>
      </c>
      <c r="I5856" s="325">
        <v>44709</v>
      </c>
      <c r="J5856" s="316"/>
    </row>
    <row r="5857" spans="1:10" s="333" customFormat="1" ht="24" x14ac:dyDescent="0.25">
      <c r="A5857" s="317" t="s">
        <v>2631</v>
      </c>
      <c r="B5857" s="322" t="s">
        <v>2018</v>
      </c>
      <c r="C5857" s="322" t="s">
        <v>2017</v>
      </c>
      <c r="D5857" s="322">
        <v>433</v>
      </c>
      <c r="E5857" s="412">
        <v>31086.44</v>
      </c>
      <c r="F5857" s="317" t="s">
        <v>2443</v>
      </c>
      <c r="G5857" s="316" t="s">
        <v>125</v>
      </c>
      <c r="H5857" s="325">
        <v>44673</v>
      </c>
      <c r="I5857" s="325">
        <v>44707</v>
      </c>
      <c r="J5857" s="316"/>
    </row>
    <row r="5858" spans="1:10" s="333" customFormat="1" ht="24" x14ac:dyDescent="0.25">
      <c r="A5858" s="317" t="s">
        <v>2630</v>
      </c>
      <c r="B5858" s="322" t="s">
        <v>2018</v>
      </c>
      <c r="C5858" s="322" t="s">
        <v>2017</v>
      </c>
      <c r="D5858" s="322">
        <v>1004</v>
      </c>
      <c r="E5858" s="412">
        <v>27000</v>
      </c>
      <c r="F5858" s="317" t="s">
        <v>2629</v>
      </c>
      <c r="G5858" s="316" t="s">
        <v>125</v>
      </c>
      <c r="H5858" s="325">
        <v>44668</v>
      </c>
      <c r="I5858" s="325">
        <v>44800</v>
      </c>
      <c r="J5858" s="316"/>
    </row>
    <row r="5859" spans="1:10" s="333" customFormat="1" ht="24" x14ac:dyDescent="0.25">
      <c r="A5859" s="317" t="s">
        <v>2628</v>
      </c>
      <c r="B5859" s="322" t="s">
        <v>2018</v>
      </c>
      <c r="C5859" s="322" t="s">
        <v>2017</v>
      </c>
      <c r="D5859" s="322">
        <v>1047</v>
      </c>
      <c r="E5859" s="412">
        <v>22000</v>
      </c>
      <c r="F5859" s="317" t="s">
        <v>2627</v>
      </c>
      <c r="G5859" s="316" t="s">
        <v>125</v>
      </c>
      <c r="H5859" s="325">
        <v>44672</v>
      </c>
      <c r="I5859" s="325">
        <v>44800</v>
      </c>
      <c r="J5859" s="316"/>
    </row>
    <row r="5860" spans="1:10" s="333" customFormat="1" x14ac:dyDescent="0.25">
      <c r="A5860" s="317" t="s">
        <v>2626</v>
      </c>
      <c r="B5860" s="322" t="s">
        <v>2018</v>
      </c>
      <c r="C5860" s="322" t="s">
        <v>2017</v>
      </c>
      <c r="D5860" s="322">
        <v>387</v>
      </c>
      <c r="E5860" s="412">
        <v>28970</v>
      </c>
      <c r="F5860" s="317" t="s">
        <v>2625</v>
      </c>
      <c r="G5860" s="316" t="s">
        <v>125</v>
      </c>
      <c r="H5860" s="325">
        <v>44664</v>
      </c>
      <c r="I5860" s="325">
        <v>44681</v>
      </c>
      <c r="J5860" s="316"/>
    </row>
    <row r="5861" spans="1:10" s="333" customFormat="1" ht="24" x14ac:dyDescent="0.25">
      <c r="A5861" s="317" t="s">
        <v>2624</v>
      </c>
      <c r="B5861" s="322" t="s">
        <v>2018</v>
      </c>
      <c r="C5861" s="322" t="s">
        <v>2017</v>
      </c>
      <c r="D5861" s="322">
        <v>388</v>
      </c>
      <c r="E5861" s="412">
        <v>21000</v>
      </c>
      <c r="F5861" s="317" t="s">
        <v>2623</v>
      </c>
      <c r="G5861" s="316" t="s">
        <v>125</v>
      </c>
      <c r="H5861" s="325">
        <v>44664</v>
      </c>
      <c r="I5861" s="325">
        <v>44693</v>
      </c>
      <c r="J5861" s="316"/>
    </row>
    <row r="5862" spans="1:10" s="333" customFormat="1" ht="24" x14ac:dyDescent="0.25">
      <c r="A5862" s="317" t="s">
        <v>2622</v>
      </c>
      <c r="B5862" s="322" t="s">
        <v>2018</v>
      </c>
      <c r="C5862" s="322" t="s">
        <v>2017</v>
      </c>
      <c r="D5862" s="322">
        <v>998</v>
      </c>
      <c r="E5862" s="412">
        <v>36000</v>
      </c>
      <c r="F5862" s="317" t="s">
        <v>2621</v>
      </c>
      <c r="G5862" s="316" t="s">
        <v>125</v>
      </c>
      <c r="H5862" s="325">
        <v>44664</v>
      </c>
      <c r="I5862" s="325">
        <v>44797</v>
      </c>
      <c r="J5862" s="316"/>
    </row>
    <row r="5863" spans="1:10" s="333" customFormat="1" ht="24" x14ac:dyDescent="0.25">
      <c r="A5863" s="317" t="s">
        <v>2620</v>
      </c>
      <c r="B5863" s="322" t="s">
        <v>2018</v>
      </c>
      <c r="C5863" s="322" t="s">
        <v>2017</v>
      </c>
      <c r="D5863" s="322">
        <v>996</v>
      </c>
      <c r="E5863" s="412">
        <v>36000</v>
      </c>
      <c r="F5863" s="317" t="s">
        <v>2619</v>
      </c>
      <c r="G5863" s="316" t="s">
        <v>125</v>
      </c>
      <c r="H5863" s="325">
        <v>44664</v>
      </c>
      <c r="I5863" s="325">
        <v>44795</v>
      </c>
      <c r="J5863" s="316"/>
    </row>
    <row r="5864" spans="1:10" s="333" customFormat="1" ht="24" x14ac:dyDescent="0.25">
      <c r="A5864" s="317" t="s">
        <v>2618</v>
      </c>
      <c r="B5864" s="322" t="s">
        <v>2018</v>
      </c>
      <c r="C5864" s="322" t="s">
        <v>2017</v>
      </c>
      <c r="D5864" s="322">
        <v>997</v>
      </c>
      <c r="E5864" s="412">
        <v>35000</v>
      </c>
      <c r="F5864" s="317" t="s">
        <v>2617</v>
      </c>
      <c r="G5864" s="316" t="s">
        <v>125</v>
      </c>
      <c r="H5864" s="325">
        <v>44664</v>
      </c>
      <c r="I5864" s="325">
        <v>44797</v>
      </c>
      <c r="J5864" s="316"/>
    </row>
    <row r="5865" spans="1:10" s="333" customFormat="1" ht="24" x14ac:dyDescent="0.25">
      <c r="A5865" s="317" t="s">
        <v>2616</v>
      </c>
      <c r="B5865" s="322" t="s">
        <v>2018</v>
      </c>
      <c r="C5865" s="322" t="s">
        <v>2017</v>
      </c>
      <c r="D5865" s="322">
        <v>1003</v>
      </c>
      <c r="E5865" s="412">
        <v>31500</v>
      </c>
      <c r="F5865" s="317" t="s">
        <v>2615</v>
      </c>
      <c r="G5865" s="316" t="s">
        <v>125</v>
      </c>
      <c r="H5865" s="325">
        <v>44668</v>
      </c>
      <c r="I5865" s="325">
        <v>44795</v>
      </c>
      <c r="J5865" s="316"/>
    </row>
    <row r="5866" spans="1:10" s="333" customFormat="1" ht="24" x14ac:dyDescent="0.25">
      <c r="A5866" s="317" t="s">
        <v>2614</v>
      </c>
      <c r="B5866" s="322" t="s">
        <v>2018</v>
      </c>
      <c r="C5866" s="322" t="s">
        <v>2017</v>
      </c>
      <c r="D5866" s="322">
        <v>1011</v>
      </c>
      <c r="E5866" s="412">
        <v>33800</v>
      </c>
      <c r="F5866" s="317" t="s">
        <v>2613</v>
      </c>
      <c r="G5866" s="316" t="s">
        <v>125</v>
      </c>
      <c r="H5866" s="325">
        <v>44669</v>
      </c>
      <c r="I5866" s="325">
        <v>44803</v>
      </c>
      <c r="J5866" s="316"/>
    </row>
    <row r="5867" spans="1:10" s="333" customFormat="1" ht="24" x14ac:dyDescent="0.25">
      <c r="A5867" s="317" t="s">
        <v>2612</v>
      </c>
      <c r="B5867" s="322" t="s">
        <v>2018</v>
      </c>
      <c r="C5867" s="322" t="s">
        <v>2017</v>
      </c>
      <c r="D5867" s="322">
        <v>1018</v>
      </c>
      <c r="E5867" s="412">
        <v>36000</v>
      </c>
      <c r="F5867" s="317" t="s">
        <v>2611</v>
      </c>
      <c r="G5867" s="316" t="s">
        <v>125</v>
      </c>
      <c r="H5867" s="325">
        <v>44669</v>
      </c>
      <c r="I5867" s="325">
        <v>44797</v>
      </c>
      <c r="J5867" s="316"/>
    </row>
    <row r="5868" spans="1:10" s="333" customFormat="1" ht="24" x14ac:dyDescent="0.25">
      <c r="A5868" s="317" t="s">
        <v>2610</v>
      </c>
      <c r="B5868" s="322" t="s">
        <v>2158</v>
      </c>
      <c r="C5868" s="322" t="s">
        <v>2017</v>
      </c>
      <c r="D5868" s="322" t="s">
        <v>2609</v>
      </c>
      <c r="E5868" s="412">
        <v>52648.86</v>
      </c>
      <c r="F5868" s="317" t="s">
        <v>2608</v>
      </c>
      <c r="G5868" s="316" t="s">
        <v>2156</v>
      </c>
      <c r="H5868" s="325">
        <v>44697</v>
      </c>
      <c r="I5868" s="325">
        <v>44704</v>
      </c>
      <c r="J5868" s="316"/>
    </row>
    <row r="5869" spans="1:10" s="333" customFormat="1" ht="24" x14ac:dyDescent="0.25">
      <c r="A5869" s="317" t="s">
        <v>2607</v>
      </c>
      <c r="B5869" s="322" t="s">
        <v>2018</v>
      </c>
      <c r="C5869" s="322" t="s">
        <v>2017</v>
      </c>
      <c r="D5869" s="322">
        <v>1017</v>
      </c>
      <c r="E5869" s="412">
        <v>30000</v>
      </c>
      <c r="F5869" s="317" t="s">
        <v>2166</v>
      </c>
      <c r="G5869" s="316" t="s">
        <v>125</v>
      </c>
      <c r="H5869" s="325">
        <v>44669</v>
      </c>
      <c r="I5869" s="325">
        <v>44753</v>
      </c>
      <c r="J5869" s="316"/>
    </row>
    <row r="5870" spans="1:10" s="333" customFormat="1" ht="24" x14ac:dyDescent="0.25">
      <c r="A5870" s="317" t="s">
        <v>2606</v>
      </c>
      <c r="B5870" s="322" t="s">
        <v>2018</v>
      </c>
      <c r="C5870" s="322" t="s">
        <v>2017</v>
      </c>
      <c r="D5870" s="322">
        <v>1026</v>
      </c>
      <c r="E5870" s="412">
        <v>27000</v>
      </c>
      <c r="F5870" s="317" t="s">
        <v>2605</v>
      </c>
      <c r="G5870" s="316" t="s">
        <v>125</v>
      </c>
      <c r="H5870" s="325">
        <v>44670</v>
      </c>
      <c r="I5870" s="325">
        <v>44795</v>
      </c>
      <c r="J5870" s="316"/>
    </row>
    <row r="5871" spans="1:10" s="333" customFormat="1" ht="24" x14ac:dyDescent="0.25">
      <c r="A5871" s="317" t="s">
        <v>2604</v>
      </c>
      <c r="B5871" s="322" t="s">
        <v>2018</v>
      </c>
      <c r="C5871" s="322" t="s">
        <v>2017</v>
      </c>
      <c r="D5871" s="322">
        <v>1023</v>
      </c>
      <c r="E5871" s="412">
        <v>36000</v>
      </c>
      <c r="F5871" s="317" t="s">
        <v>2603</v>
      </c>
      <c r="G5871" s="316" t="s">
        <v>125</v>
      </c>
      <c r="H5871" s="325">
        <v>44670</v>
      </c>
      <c r="I5871" s="325">
        <v>44799</v>
      </c>
      <c r="J5871" s="316"/>
    </row>
    <row r="5872" spans="1:10" s="333" customFormat="1" ht="24" x14ac:dyDescent="0.25">
      <c r="A5872" s="317" t="s">
        <v>2602</v>
      </c>
      <c r="B5872" s="322" t="s">
        <v>2018</v>
      </c>
      <c r="C5872" s="322" t="s">
        <v>2017</v>
      </c>
      <c r="D5872" s="322">
        <v>1034</v>
      </c>
      <c r="E5872" s="412">
        <v>27000</v>
      </c>
      <c r="F5872" s="317" t="s">
        <v>2601</v>
      </c>
      <c r="G5872" s="316" t="s">
        <v>125</v>
      </c>
      <c r="H5872" s="325">
        <v>44671</v>
      </c>
      <c r="I5872" s="325">
        <v>44800</v>
      </c>
      <c r="J5872" s="316"/>
    </row>
    <row r="5873" spans="1:10" s="333" customFormat="1" ht="36" x14ac:dyDescent="0.25">
      <c r="A5873" s="317" t="s">
        <v>2600</v>
      </c>
      <c r="B5873" s="322" t="s">
        <v>2018</v>
      </c>
      <c r="C5873" s="322" t="s">
        <v>2017</v>
      </c>
      <c r="D5873" s="322">
        <v>1029</v>
      </c>
      <c r="E5873" s="412">
        <v>31500</v>
      </c>
      <c r="F5873" s="317" t="s">
        <v>2599</v>
      </c>
      <c r="G5873" s="316" t="s">
        <v>125</v>
      </c>
      <c r="H5873" s="325">
        <v>44670</v>
      </c>
      <c r="I5873" s="325">
        <v>44795</v>
      </c>
      <c r="J5873" s="316"/>
    </row>
    <row r="5874" spans="1:10" s="333" customFormat="1" ht="24" x14ac:dyDescent="0.25">
      <c r="A5874" s="317" t="s">
        <v>2598</v>
      </c>
      <c r="B5874" s="322" t="s">
        <v>2018</v>
      </c>
      <c r="C5874" s="322" t="s">
        <v>2017</v>
      </c>
      <c r="D5874" s="322">
        <v>422</v>
      </c>
      <c r="E5874" s="412">
        <v>25300</v>
      </c>
      <c r="F5874" s="317" t="s">
        <v>2597</v>
      </c>
      <c r="G5874" s="316" t="s">
        <v>125</v>
      </c>
      <c r="H5874" s="325">
        <v>44671</v>
      </c>
      <c r="I5874" s="325">
        <v>44681</v>
      </c>
      <c r="J5874" s="316"/>
    </row>
    <row r="5875" spans="1:10" s="333" customFormat="1" ht="24" x14ac:dyDescent="0.25">
      <c r="A5875" s="317" t="s">
        <v>2596</v>
      </c>
      <c r="B5875" s="322" t="s">
        <v>2018</v>
      </c>
      <c r="C5875" s="322" t="s">
        <v>2017</v>
      </c>
      <c r="D5875" s="322">
        <v>1044</v>
      </c>
      <c r="E5875" s="412">
        <v>31500</v>
      </c>
      <c r="F5875" s="317" t="s">
        <v>2595</v>
      </c>
      <c r="G5875" s="316" t="s">
        <v>125</v>
      </c>
      <c r="H5875" s="325">
        <v>44671</v>
      </c>
      <c r="I5875" s="325">
        <v>44799</v>
      </c>
      <c r="J5875" s="316"/>
    </row>
    <row r="5876" spans="1:10" s="333" customFormat="1" ht="24" x14ac:dyDescent="0.25">
      <c r="A5876" s="317" t="s">
        <v>2594</v>
      </c>
      <c r="B5876" s="322" t="s">
        <v>2018</v>
      </c>
      <c r="C5876" s="322" t="s">
        <v>2017</v>
      </c>
      <c r="D5876" s="322">
        <v>1038</v>
      </c>
      <c r="E5876" s="412">
        <v>36739.85</v>
      </c>
      <c r="F5876" s="317" t="s">
        <v>2593</v>
      </c>
      <c r="G5876" s="316" t="s">
        <v>125</v>
      </c>
      <c r="H5876" s="325">
        <v>44671</v>
      </c>
      <c r="I5876" s="325">
        <v>44704</v>
      </c>
      <c r="J5876" s="316"/>
    </row>
    <row r="5877" spans="1:10" s="333" customFormat="1" ht="24" x14ac:dyDescent="0.25">
      <c r="A5877" s="317" t="s">
        <v>2592</v>
      </c>
      <c r="B5877" s="322" t="s">
        <v>2018</v>
      </c>
      <c r="C5877" s="322" t="s">
        <v>2017</v>
      </c>
      <c r="D5877" s="322">
        <v>1043</v>
      </c>
      <c r="E5877" s="412">
        <v>24000</v>
      </c>
      <c r="F5877" s="317" t="s">
        <v>2591</v>
      </c>
      <c r="G5877" s="316" t="s">
        <v>125</v>
      </c>
      <c r="H5877" s="325">
        <v>44671</v>
      </c>
      <c r="I5877" s="325">
        <v>44721</v>
      </c>
      <c r="J5877" s="316"/>
    </row>
    <row r="5878" spans="1:10" s="333" customFormat="1" ht="36" x14ac:dyDescent="0.25">
      <c r="A5878" s="317" t="s">
        <v>2590</v>
      </c>
      <c r="B5878" s="322" t="s">
        <v>2018</v>
      </c>
      <c r="C5878" s="322" t="s">
        <v>2017</v>
      </c>
      <c r="D5878" s="322">
        <v>421</v>
      </c>
      <c r="E5878" s="412">
        <v>23040</v>
      </c>
      <c r="F5878" s="317" t="s">
        <v>2589</v>
      </c>
      <c r="G5878" s="316" t="s">
        <v>125</v>
      </c>
      <c r="H5878" s="325">
        <v>44671</v>
      </c>
      <c r="I5878" s="325">
        <v>44678</v>
      </c>
      <c r="J5878" s="316"/>
    </row>
    <row r="5879" spans="1:10" s="333" customFormat="1" ht="24" x14ac:dyDescent="0.25">
      <c r="A5879" s="317" t="s">
        <v>2588</v>
      </c>
      <c r="B5879" s="322" t="s">
        <v>2018</v>
      </c>
      <c r="C5879" s="322" t="s">
        <v>2017</v>
      </c>
      <c r="D5879" s="322">
        <v>426</v>
      </c>
      <c r="E5879" s="412">
        <v>36001.800000000003</v>
      </c>
      <c r="F5879" s="317" t="s">
        <v>2587</v>
      </c>
      <c r="G5879" s="316" t="s">
        <v>125</v>
      </c>
      <c r="H5879" s="325">
        <v>44672</v>
      </c>
      <c r="I5879" s="325">
        <v>44680</v>
      </c>
      <c r="J5879" s="316"/>
    </row>
    <row r="5880" spans="1:10" s="333" customFormat="1" ht="24" x14ac:dyDescent="0.25">
      <c r="A5880" s="317" t="s">
        <v>2586</v>
      </c>
      <c r="B5880" s="322" t="s">
        <v>2018</v>
      </c>
      <c r="C5880" s="322" t="s">
        <v>2017</v>
      </c>
      <c r="D5880" s="322">
        <v>1053</v>
      </c>
      <c r="E5880" s="412">
        <v>36200</v>
      </c>
      <c r="F5880" s="317" t="s">
        <v>2585</v>
      </c>
      <c r="G5880" s="316" t="s">
        <v>125</v>
      </c>
      <c r="H5880" s="325">
        <v>44672</v>
      </c>
      <c r="I5880" s="325">
        <v>44708</v>
      </c>
      <c r="J5880" s="316"/>
    </row>
    <row r="5881" spans="1:10" s="333" customFormat="1" ht="24" x14ac:dyDescent="0.25">
      <c r="A5881" s="317" t="s">
        <v>2584</v>
      </c>
      <c r="B5881" s="322" t="s">
        <v>2018</v>
      </c>
      <c r="C5881" s="322" t="s">
        <v>2017</v>
      </c>
      <c r="D5881" s="322">
        <v>427</v>
      </c>
      <c r="E5881" s="412">
        <v>35200</v>
      </c>
      <c r="F5881" s="317" t="s">
        <v>2583</v>
      </c>
      <c r="G5881" s="316" t="s">
        <v>125</v>
      </c>
      <c r="H5881" s="325">
        <v>44672</v>
      </c>
      <c r="I5881" s="325">
        <v>44681</v>
      </c>
      <c r="J5881" s="316"/>
    </row>
    <row r="5882" spans="1:10" s="333" customFormat="1" ht="24" x14ac:dyDescent="0.25">
      <c r="A5882" s="317" t="s">
        <v>2582</v>
      </c>
      <c r="B5882" s="322" t="s">
        <v>2018</v>
      </c>
      <c r="C5882" s="322" t="s">
        <v>2017</v>
      </c>
      <c r="D5882" s="322">
        <v>1077</v>
      </c>
      <c r="E5882" s="412">
        <v>24000</v>
      </c>
      <c r="F5882" s="317" t="s">
        <v>2581</v>
      </c>
      <c r="G5882" s="316" t="s">
        <v>125</v>
      </c>
      <c r="H5882" s="325">
        <v>44676</v>
      </c>
      <c r="I5882" s="325">
        <v>44737</v>
      </c>
      <c r="J5882" s="316"/>
    </row>
    <row r="5883" spans="1:10" s="333" customFormat="1" ht="24" x14ac:dyDescent="0.25">
      <c r="A5883" s="317" t="s">
        <v>2580</v>
      </c>
      <c r="B5883" s="322" t="s">
        <v>2018</v>
      </c>
      <c r="C5883" s="322" t="s">
        <v>2017</v>
      </c>
      <c r="D5883" s="322">
        <v>1055</v>
      </c>
      <c r="E5883" s="412">
        <v>24000</v>
      </c>
      <c r="F5883" s="317" t="s">
        <v>2092</v>
      </c>
      <c r="G5883" s="316" t="s">
        <v>125</v>
      </c>
      <c r="H5883" s="325">
        <v>44672</v>
      </c>
      <c r="I5883" s="325">
        <v>44739</v>
      </c>
      <c r="J5883" s="316"/>
    </row>
    <row r="5884" spans="1:10" s="333" customFormat="1" ht="24" x14ac:dyDescent="0.25">
      <c r="A5884" s="317" t="s">
        <v>2579</v>
      </c>
      <c r="B5884" s="322" t="s">
        <v>2018</v>
      </c>
      <c r="C5884" s="322" t="s">
        <v>2017</v>
      </c>
      <c r="D5884" s="322">
        <v>1057</v>
      </c>
      <c r="E5884" s="412">
        <v>33600</v>
      </c>
      <c r="F5884" s="317" t="s">
        <v>2578</v>
      </c>
      <c r="G5884" s="316" t="s">
        <v>125</v>
      </c>
      <c r="H5884" s="325">
        <v>44672</v>
      </c>
      <c r="I5884" s="325">
        <v>44790</v>
      </c>
      <c r="J5884" s="316"/>
    </row>
    <row r="5885" spans="1:10" s="333" customFormat="1" ht="24" x14ac:dyDescent="0.25">
      <c r="A5885" s="317" t="s">
        <v>2577</v>
      </c>
      <c r="B5885" s="322" t="s">
        <v>2018</v>
      </c>
      <c r="C5885" s="322" t="s">
        <v>2017</v>
      </c>
      <c r="D5885" s="322">
        <v>1058</v>
      </c>
      <c r="E5885" s="412">
        <v>31500</v>
      </c>
      <c r="F5885" s="317" t="s">
        <v>2576</v>
      </c>
      <c r="G5885" s="316" t="s">
        <v>125</v>
      </c>
      <c r="H5885" s="325">
        <v>44672</v>
      </c>
      <c r="I5885" s="325">
        <v>44801</v>
      </c>
      <c r="J5885" s="316"/>
    </row>
    <row r="5886" spans="1:10" s="333" customFormat="1" ht="24" x14ac:dyDescent="0.25">
      <c r="A5886" s="317" t="s">
        <v>2575</v>
      </c>
      <c r="B5886" s="322" t="s">
        <v>2018</v>
      </c>
      <c r="C5886" s="322" t="s">
        <v>2017</v>
      </c>
      <c r="D5886" s="322">
        <v>428</v>
      </c>
      <c r="E5886" s="412">
        <v>35970</v>
      </c>
      <c r="F5886" s="317" t="s">
        <v>2214</v>
      </c>
      <c r="G5886" s="316" t="s">
        <v>125</v>
      </c>
      <c r="H5886" s="325">
        <v>44672</v>
      </c>
      <c r="I5886" s="325">
        <v>44711</v>
      </c>
      <c r="J5886" s="316"/>
    </row>
    <row r="5887" spans="1:10" s="333" customFormat="1" ht="24" x14ac:dyDescent="0.25">
      <c r="A5887" s="317" t="s">
        <v>2574</v>
      </c>
      <c r="B5887" s="322" t="s">
        <v>2018</v>
      </c>
      <c r="C5887" s="322" t="s">
        <v>2017</v>
      </c>
      <c r="D5887" s="322">
        <v>1059</v>
      </c>
      <c r="E5887" s="412">
        <v>19800</v>
      </c>
      <c r="F5887" s="317" t="s">
        <v>2573</v>
      </c>
      <c r="G5887" s="316" t="s">
        <v>125</v>
      </c>
      <c r="H5887" s="325">
        <v>44672</v>
      </c>
      <c r="I5887" s="325">
        <v>44795</v>
      </c>
      <c r="J5887" s="316"/>
    </row>
    <row r="5888" spans="1:10" s="333" customFormat="1" ht="24" x14ac:dyDescent="0.25">
      <c r="A5888" s="317" t="s">
        <v>2572</v>
      </c>
      <c r="B5888" s="322" t="s">
        <v>2018</v>
      </c>
      <c r="C5888" s="322" t="s">
        <v>2017</v>
      </c>
      <c r="D5888" s="322">
        <v>1061</v>
      </c>
      <c r="E5888" s="412">
        <v>36000</v>
      </c>
      <c r="F5888" s="317" t="s">
        <v>2571</v>
      </c>
      <c r="G5888" s="316" t="s">
        <v>125</v>
      </c>
      <c r="H5888" s="325">
        <v>44673</v>
      </c>
      <c r="I5888" s="325">
        <v>44797</v>
      </c>
      <c r="J5888" s="316"/>
    </row>
    <row r="5889" spans="1:10" s="333" customFormat="1" ht="24" x14ac:dyDescent="0.25">
      <c r="A5889" s="317" t="s">
        <v>2570</v>
      </c>
      <c r="B5889" s="322" t="s">
        <v>2018</v>
      </c>
      <c r="C5889" s="322" t="s">
        <v>2017</v>
      </c>
      <c r="D5889" s="322">
        <v>1063</v>
      </c>
      <c r="E5889" s="412">
        <v>29000.14</v>
      </c>
      <c r="F5889" s="317" t="s">
        <v>2569</v>
      </c>
      <c r="G5889" s="316" t="s">
        <v>125</v>
      </c>
      <c r="H5889" s="325">
        <v>44673</v>
      </c>
      <c r="I5889" s="325">
        <v>44741</v>
      </c>
      <c r="J5889" s="316"/>
    </row>
    <row r="5890" spans="1:10" s="333" customFormat="1" ht="24" x14ac:dyDescent="0.25">
      <c r="A5890" s="317" t="s">
        <v>2568</v>
      </c>
      <c r="B5890" s="322" t="s">
        <v>2018</v>
      </c>
      <c r="C5890" s="322" t="s">
        <v>2017</v>
      </c>
      <c r="D5890" s="322">
        <v>1067</v>
      </c>
      <c r="E5890" s="412">
        <v>35500</v>
      </c>
      <c r="F5890" s="317" t="s">
        <v>2567</v>
      </c>
      <c r="G5890" s="316" t="s">
        <v>125</v>
      </c>
      <c r="H5890" s="325">
        <v>44673</v>
      </c>
      <c r="I5890" s="325">
        <v>44742</v>
      </c>
      <c r="J5890" s="316"/>
    </row>
    <row r="5891" spans="1:10" s="333" customFormat="1" x14ac:dyDescent="0.25">
      <c r="A5891" s="317" t="s">
        <v>2566</v>
      </c>
      <c r="B5891" s="322" t="s">
        <v>2158</v>
      </c>
      <c r="C5891" s="322" t="s">
        <v>2017</v>
      </c>
      <c r="D5891" s="322">
        <v>532</v>
      </c>
      <c r="E5891" s="412">
        <v>37903.49</v>
      </c>
      <c r="F5891" s="317" t="s">
        <v>2565</v>
      </c>
      <c r="G5891" s="316" t="s">
        <v>2156</v>
      </c>
      <c r="H5891" s="325">
        <v>44686</v>
      </c>
      <c r="I5891" s="325">
        <v>44701</v>
      </c>
      <c r="J5891" s="316"/>
    </row>
    <row r="5892" spans="1:10" s="333" customFormat="1" ht="36" x14ac:dyDescent="0.25">
      <c r="A5892" s="317" t="s">
        <v>2564</v>
      </c>
      <c r="B5892" s="322" t="s">
        <v>2018</v>
      </c>
      <c r="C5892" s="322" t="s">
        <v>2017</v>
      </c>
      <c r="D5892" s="322">
        <v>1069</v>
      </c>
      <c r="E5892" s="412">
        <v>27000</v>
      </c>
      <c r="F5892" s="317" t="s">
        <v>2176</v>
      </c>
      <c r="G5892" s="316" t="s">
        <v>125</v>
      </c>
      <c r="H5892" s="325">
        <v>44676</v>
      </c>
      <c r="I5892" s="325">
        <v>44746</v>
      </c>
      <c r="J5892" s="316"/>
    </row>
    <row r="5893" spans="1:10" s="333" customFormat="1" ht="24" x14ac:dyDescent="0.25">
      <c r="A5893" s="317" t="s">
        <v>2563</v>
      </c>
      <c r="B5893" s="322" t="s">
        <v>2018</v>
      </c>
      <c r="C5893" s="322" t="s">
        <v>2017</v>
      </c>
      <c r="D5893" s="322">
        <v>1083</v>
      </c>
      <c r="E5893" s="412">
        <v>27000</v>
      </c>
      <c r="F5893" s="317" t="s">
        <v>2562</v>
      </c>
      <c r="G5893" s="316" t="s">
        <v>125</v>
      </c>
      <c r="H5893" s="325">
        <v>44677</v>
      </c>
      <c r="I5893" s="325">
        <v>44768</v>
      </c>
      <c r="J5893" s="316"/>
    </row>
    <row r="5894" spans="1:10" s="333" customFormat="1" ht="24" x14ac:dyDescent="0.25">
      <c r="A5894" s="317" t="s">
        <v>2561</v>
      </c>
      <c r="B5894" s="322" t="s">
        <v>2018</v>
      </c>
      <c r="C5894" s="322" t="s">
        <v>2017</v>
      </c>
      <c r="D5894" s="322">
        <v>1068</v>
      </c>
      <c r="E5894" s="412">
        <v>34000</v>
      </c>
      <c r="F5894" s="317" t="s">
        <v>2560</v>
      </c>
      <c r="G5894" s="316" t="s">
        <v>125</v>
      </c>
      <c r="H5894" s="325">
        <v>44673</v>
      </c>
      <c r="I5894" s="325">
        <v>44775</v>
      </c>
      <c r="J5894" s="316"/>
    </row>
    <row r="5895" spans="1:10" s="333" customFormat="1" ht="24" x14ac:dyDescent="0.25">
      <c r="A5895" s="317" t="s">
        <v>2559</v>
      </c>
      <c r="B5895" s="322" t="s">
        <v>2018</v>
      </c>
      <c r="C5895" s="322" t="s">
        <v>2017</v>
      </c>
      <c r="D5895" s="322">
        <v>444</v>
      </c>
      <c r="E5895" s="412">
        <v>28659</v>
      </c>
      <c r="F5895" s="317" t="s">
        <v>2558</v>
      </c>
      <c r="G5895" s="316" t="s">
        <v>125</v>
      </c>
      <c r="H5895" s="325">
        <v>44673</v>
      </c>
      <c r="I5895" s="325">
        <v>44680</v>
      </c>
      <c r="J5895" s="316"/>
    </row>
    <row r="5896" spans="1:10" s="333" customFormat="1" x14ac:dyDescent="0.25">
      <c r="A5896" s="317" t="s">
        <v>2557</v>
      </c>
      <c r="B5896" s="322" t="s">
        <v>2530</v>
      </c>
      <c r="C5896" s="322" t="s">
        <v>2529</v>
      </c>
      <c r="D5896" s="322">
        <v>1074</v>
      </c>
      <c r="E5896" s="412">
        <v>35478.720000000001</v>
      </c>
      <c r="F5896" s="317" t="s">
        <v>2538</v>
      </c>
      <c r="G5896" s="316" t="s">
        <v>125</v>
      </c>
      <c r="H5896" s="325">
        <v>44676</v>
      </c>
      <c r="I5896" s="325">
        <v>44678</v>
      </c>
      <c r="J5896" s="316"/>
    </row>
    <row r="5897" spans="1:10" s="333" customFormat="1" x14ac:dyDescent="0.25">
      <c r="A5897" s="317" t="s">
        <v>2557</v>
      </c>
      <c r="B5897" s="322" t="s">
        <v>2530</v>
      </c>
      <c r="C5897" s="322" t="s">
        <v>2529</v>
      </c>
      <c r="D5897" s="322">
        <v>1074</v>
      </c>
      <c r="E5897" s="412">
        <v>24429.279999999999</v>
      </c>
      <c r="F5897" s="317" t="s">
        <v>2538</v>
      </c>
      <c r="G5897" s="316" t="s">
        <v>125</v>
      </c>
      <c r="H5897" s="325">
        <v>44676</v>
      </c>
      <c r="I5897" s="325">
        <v>44678</v>
      </c>
      <c r="J5897" s="316"/>
    </row>
    <row r="5898" spans="1:10" s="333" customFormat="1" x14ac:dyDescent="0.25">
      <c r="A5898" s="317" t="s">
        <v>2557</v>
      </c>
      <c r="B5898" s="322" t="s">
        <v>2530</v>
      </c>
      <c r="C5898" s="322" t="s">
        <v>2529</v>
      </c>
      <c r="D5898" s="322">
        <v>1074</v>
      </c>
      <c r="E5898" s="412">
        <v>46701.4</v>
      </c>
      <c r="F5898" s="317" t="s">
        <v>2538</v>
      </c>
      <c r="G5898" s="316" t="s">
        <v>125</v>
      </c>
      <c r="H5898" s="325">
        <v>44676</v>
      </c>
      <c r="I5898" s="325">
        <v>44678</v>
      </c>
      <c r="J5898" s="316"/>
    </row>
    <row r="5899" spans="1:10" s="333" customFormat="1" x14ac:dyDescent="0.25">
      <c r="A5899" s="317" t="s">
        <v>2557</v>
      </c>
      <c r="B5899" s="322" t="s">
        <v>2530</v>
      </c>
      <c r="C5899" s="322" t="s">
        <v>2529</v>
      </c>
      <c r="D5899" s="322">
        <v>1074</v>
      </c>
      <c r="E5899" s="412">
        <v>38506.050000000003</v>
      </c>
      <c r="F5899" s="317" t="s">
        <v>2538</v>
      </c>
      <c r="G5899" s="316" t="s">
        <v>125</v>
      </c>
      <c r="H5899" s="325">
        <v>44676</v>
      </c>
      <c r="I5899" s="325">
        <v>44678</v>
      </c>
      <c r="J5899" s="316"/>
    </row>
    <row r="5900" spans="1:10" s="333" customFormat="1" x14ac:dyDescent="0.25">
      <c r="A5900" s="317" t="s">
        <v>2557</v>
      </c>
      <c r="B5900" s="322" t="s">
        <v>2530</v>
      </c>
      <c r="C5900" s="322" t="s">
        <v>2529</v>
      </c>
      <c r="D5900" s="322">
        <v>1074</v>
      </c>
      <c r="E5900" s="412">
        <v>30742.74</v>
      </c>
      <c r="F5900" s="317" t="s">
        <v>2538</v>
      </c>
      <c r="G5900" s="316" t="s">
        <v>125</v>
      </c>
      <c r="H5900" s="325">
        <v>44676</v>
      </c>
      <c r="I5900" s="325">
        <v>44678</v>
      </c>
      <c r="J5900" s="316"/>
    </row>
    <row r="5901" spans="1:10" s="333" customFormat="1" x14ac:dyDescent="0.25">
      <c r="A5901" s="317" t="s">
        <v>2556</v>
      </c>
      <c r="B5901" s="322" t="s">
        <v>2018</v>
      </c>
      <c r="C5901" s="322" t="s">
        <v>2017</v>
      </c>
      <c r="D5901" s="322">
        <v>481</v>
      </c>
      <c r="E5901" s="412">
        <v>19900</v>
      </c>
      <c r="F5901" s="317" t="s">
        <v>2555</v>
      </c>
      <c r="G5901" s="316" t="s">
        <v>125</v>
      </c>
      <c r="H5901" s="325">
        <v>44677</v>
      </c>
      <c r="I5901" s="325">
        <v>44702</v>
      </c>
      <c r="J5901" s="316"/>
    </row>
    <row r="5902" spans="1:10" s="333" customFormat="1" ht="24" x14ac:dyDescent="0.25">
      <c r="A5902" s="317" t="s">
        <v>2554</v>
      </c>
      <c r="B5902" s="322" t="s">
        <v>2018</v>
      </c>
      <c r="C5902" s="322" t="s">
        <v>2017</v>
      </c>
      <c r="D5902" s="322">
        <v>456</v>
      </c>
      <c r="E5902" s="412">
        <v>31860</v>
      </c>
      <c r="F5902" s="317" t="s">
        <v>2203</v>
      </c>
      <c r="G5902" s="316" t="s">
        <v>125</v>
      </c>
      <c r="H5902" s="325">
        <v>44676</v>
      </c>
      <c r="I5902" s="325">
        <v>44681</v>
      </c>
      <c r="J5902" s="316"/>
    </row>
    <row r="5903" spans="1:10" s="333" customFormat="1" x14ac:dyDescent="0.25">
      <c r="A5903" s="317" t="s">
        <v>2553</v>
      </c>
      <c r="B5903" s="322" t="s">
        <v>2018</v>
      </c>
      <c r="C5903" s="322" t="s">
        <v>2017</v>
      </c>
      <c r="D5903" s="322">
        <v>485</v>
      </c>
      <c r="E5903" s="412">
        <v>24594.5</v>
      </c>
      <c r="F5903" s="317" t="s">
        <v>2552</v>
      </c>
      <c r="G5903" s="316" t="s">
        <v>125</v>
      </c>
      <c r="H5903" s="325">
        <v>44677</v>
      </c>
      <c r="I5903" s="325">
        <v>44701</v>
      </c>
      <c r="J5903" s="316"/>
    </row>
    <row r="5904" spans="1:10" s="333" customFormat="1" x14ac:dyDescent="0.25">
      <c r="A5904" s="317" t="s">
        <v>2551</v>
      </c>
      <c r="B5904" s="322" t="s">
        <v>2018</v>
      </c>
      <c r="C5904" s="322" t="s">
        <v>2017</v>
      </c>
      <c r="D5904" s="322">
        <v>464</v>
      </c>
      <c r="E5904" s="412">
        <v>30224</v>
      </c>
      <c r="F5904" s="317" t="s">
        <v>2160</v>
      </c>
      <c r="G5904" s="316" t="s">
        <v>125</v>
      </c>
      <c r="H5904" s="325">
        <v>44676</v>
      </c>
      <c r="I5904" s="325">
        <v>44697</v>
      </c>
      <c r="J5904" s="316"/>
    </row>
    <row r="5905" spans="1:10" s="333" customFormat="1" ht="36" x14ac:dyDescent="0.25">
      <c r="A5905" s="317" t="s">
        <v>2550</v>
      </c>
      <c r="B5905" s="322" t="s">
        <v>2018</v>
      </c>
      <c r="C5905" s="322" t="s">
        <v>2017</v>
      </c>
      <c r="D5905" s="322">
        <v>1084</v>
      </c>
      <c r="E5905" s="412">
        <v>36150.6</v>
      </c>
      <c r="F5905" s="317" t="s">
        <v>2549</v>
      </c>
      <c r="G5905" s="316" t="s">
        <v>125</v>
      </c>
      <c r="H5905" s="325">
        <v>44677</v>
      </c>
      <c r="I5905" s="325">
        <v>44702</v>
      </c>
      <c r="J5905" s="316"/>
    </row>
    <row r="5906" spans="1:10" s="333" customFormat="1" ht="24" x14ac:dyDescent="0.25">
      <c r="A5906" s="317" t="s">
        <v>2548</v>
      </c>
      <c r="B5906" s="322" t="s">
        <v>2018</v>
      </c>
      <c r="C5906" s="322" t="s">
        <v>2017</v>
      </c>
      <c r="D5906" s="322">
        <v>1085</v>
      </c>
      <c r="E5906" s="412">
        <v>36510</v>
      </c>
      <c r="F5906" s="317" t="s">
        <v>2547</v>
      </c>
      <c r="G5906" s="316" t="s">
        <v>125</v>
      </c>
      <c r="H5906" s="325">
        <v>44677</v>
      </c>
      <c r="I5906" s="325">
        <v>44708</v>
      </c>
      <c r="J5906" s="316"/>
    </row>
    <row r="5907" spans="1:10" s="333" customFormat="1" ht="24" x14ac:dyDescent="0.25">
      <c r="A5907" s="317" t="s">
        <v>2546</v>
      </c>
      <c r="B5907" s="322" t="s">
        <v>2018</v>
      </c>
      <c r="C5907" s="322" t="s">
        <v>2017</v>
      </c>
      <c r="D5907" s="322">
        <v>1089</v>
      </c>
      <c r="E5907" s="412">
        <v>35000</v>
      </c>
      <c r="F5907" s="317" t="s">
        <v>2545</v>
      </c>
      <c r="G5907" s="316" t="s">
        <v>125</v>
      </c>
      <c r="H5907" s="325">
        <v>44678</v>
      </c>
      <c r="I5907" s="325">
        <v>44796</v>
      </c>
      <c r="J5907" s="316"/>
    </row>
    <row r="5908" spans="1:10" s="333" customFormat="1" x14ac:dyDescent="0.25">
      <c r="A5908" s="317" t="s">
        <v>2544</v>
      </c>
      <c r="B5908" s="322" t="s">
        <v>2018</v>
      </c>
      <c r="C5908" s="322" t="s">
        <v>2017</v>
      </c>
      <c r="D5908" s="322">
        <v>495</v>
      </c>
      <c r="E5908" s="412">
        <v>25183.56</v>
      </c>
      <c r="F5908" s="317" t="s">
        <v>2203</v>
      </c>
      <c r="G5908" s="316" t="s">
        <v>125</v>
      </c>
      <c r="H5908" s="325">
        <v>44678</v>
      </c>
      <c r="I5908" s="325">
        <v>44680</v>
      </c>
      <c r="J5908" s="316"/>
    </row>
    <row r="5909" spans="1:10" s="333" customFormat="1" ht="24" x14ac:dyDescent="0.25">
      <c r="A5909" s="317" t="s">
        <v>2543</v>
      </c>
      <c r="B5909" s="322" t="s">
        <v>2018</v>
      </c>
      <c r="C5909" s="322" t="s">
        <v>2017</v>
      </c>
      <c r="D5909" s="322">
        <v>1119</v>
      </c>
      <c r="E5909" s="412">
        <v>36000</v>
      </c>
      <c r="F5909" s="317" t="s">
        <v>2542</v>
      </c>
      <c r="G5909" s="316" t="s">
        <v>125</v>
      </c>
      <c r="H5909" s="325">
        <v>44680</v>
      </c>
      <c r="I5909" s="325">
        <v>44790</v>
      </c>
      <c r="J5909" s="316"/>
    </row>
    <row r="5910" spans="1:10" s="333" customFormat="1" ht="24" x14ac:dyDescent="0.25">
      <c r="A5910" s="317" t="s">
        <v>2541</v>
      </c>
      <c r="B5910" s="322" t="s">
        <v>2018</v>
      </c>
      <c r="C5910" s="322" t="s">
        <v>2017</v>
      </c>
      <c r="D5910" s="322">
        <v>1101</v>
      </c>
      <c r="E5910" s="412">
        <v>28000</v>
      </c>
      <c r="F5910" s="317" t="s">
        <v>2540</v>
      </c>
      <c r="G5910" s="316" t="s">
        <v>125</v>
      </c>
      <c r="H5910" s="325">
        <v>44679</v>
      </c>
      <c r="I5910" s="325">
        <v>44798</v>
      </c>
      <c r="J5910" s="316"/>
    </row>
    <row r="5911" spans="1:10" s="333" customFormat="1" x14ac:dyDescent="0.25">
      <c r="A5911" s="317" t="s">
        <v>2539</v>
      </c>
      <c r="B5911" s="322" t="s">
        <v>2530</v>
      </c>
      <c r="C5911" s="322" t="s">
        <v>2529</v>
      </c>
      <c r="D5911" s="322">
        <v>1091</v>
      </c>
      <c r="E5911" s="412">
        <v>90551.44</v>
      </c>
      <c r="F5911" s="317" t="s">
        <v>2538</v>
      </c>
      <c r="G5911" s="316" t="s">
        <v>125</v>
      </c>
      <c r="H5911" s="325">
        <v>44678</v>
      </c>
      <c r="I5911" s="325">
        <v>44679</v>
      </c>
      <c r="J5911" s="316"/>
    </row>
    <row r="5912" spans="1:10" s="333" customFormat="1" x14ac:dyDescent="0.25">
      <c r="A5912" s="317" t="s">
        <v>2539</v>
      </c>
      <c r="B5912" s="322" t="s">
        <v>2530</v>
      </c>
      <c r="C5912" s="322" t="s">
        <v>2529</v>
      </c>
      <c r="D5912" s="322">
        <v>1091</v>
      </c>
      <c r="E5912" s="412">
        <v>20113.38</v>
      </c>
      <c r="F5912" s="317" t="s">
        <v>2538</v>
      </c>
      <c r="G5912" s="316" t="s">
        <v>125</v>
      </c>
      <c r="H5912" s="325">
        <v>44678</v>
      </c>
      <c r="I5912" s="325">
        <v>44679</v>
      </c>
      <c r="J5912" s="316"/>
    </row>
    <row r="5913" spans="1:10" s="333" customFormat="1" x14ac:dyDescent="0.25">
      <c r="A5913" s="317" t="s">
        <v>2539</v>
      </c>
      <c r="B5913" s="322" t="s">
        <v>2530</v>
      </c>
      <c r="C5913" s="322" t="s">
        <v>2529</v>
      </c>
      <c r="D5913" s="322">
        <v>1091</v>
      </c>
      <c r="E5913" s="412">
        <v>116418.92</v>
      </c>
      <c r="F5913" s="317" t="s">
        <v>2538</v>
      </c>
      <c r="G5913" s="316" t="s">
        <v>125</v>
      </c>
      <c r="H5913" s="325">
        <v>44678</v>
      </c>
      <c r="I5913" s="325">
        <v>44679</v>
      </c>
      <c r="J5913" s="316"/>
    </row>
    <row r="5914" spans="1:10" s="333" customFormat="1" x14ac:dyDescent="0.25">
      <c r="A5914" s="317" t="s">
        <v>2537</v>
      </c>
      <c r="B5914" s="322" t="s">
        <v>2530</v>
      </c>
      <c r="C5914" s="322" t="s">
        <v>2529</v>
      </c>
      <c r="D5914" s="322" t="s">
        <v>2536</v>
      </c>
      <c r="E5914" s="412">
        <v>42791.9</v>
      </c>
      <c r="F5914" s="317" t="s">
        <v>2535</v>
      </c>
      <c r="G5914" s="316" t="s">
        <v>125</v>
      </c>
      <c r="H5914" s="325">
        <v>44678</v>
      </c>
      <c r="I5914" s="325">
        <v>44679</v>
      </c>
      <c r="J5914" s="316"/>
    </row>
    <row r="5915" spans="1:10" s="333" customFormat="1" ht="24" x14ac:dyDescent="0.25">
      <c r="A5915" s="317" t="s">
        <v>2534</v>
      </c>
      <c r="B5915" s="322" t="s">
        <v>2018</v>
      </c>
      <c r="C5915" s="322" t="s">
        <v>2017</v>
      </c>
      <c r="D5915" s="322">
        <v>1105</v>
      </c>
      <c r="E5915" s="412">
        <v>36750</v>
      </c>
      <c r="F5915" s="317" t="s">
        <v>2533</v>
      </c>
      <c r="G5915" s="316" t="s">
        <v>125</v>
      </c>
      <c r="H5915" s="325">
        <v>44679</v>
      </c>
      <c r="I5915" s="325">
        <v>44711</v>
      </c>
      <c r="J5915" s="316"/>
    </row>
    <row r="5916" spans="1:10" s="333" customFormat="1" ht="36" x14ac:dyDescent="0.25">
      <c r="A5916" s="317" t="s">
        <v>2532</v>
      </c>
      <c r="B5916" s="322" t="s">
        <v>2018</v>
      </c>
      <c r="C5916" s="322" t="s">
        <v>2017</v>
      </c>
      <c r="D5916" s="322">
        <v>502</v>
      </c>
      <c r="E5916" s="412">
        <v>35400</v>
      </c>
      <c r="F5916" s="317" t="s">
        <v>2339</v>
      </c>
      <c r="G5916" s="316" t="s">
        <v>125</v>
      </c>
      <c r="H5916" s="325">
        <v>44678</v>
      </c>
      <c r="I5916" s="325">
        <v>44680</v>
      </c>
      <c r="J5916" s="316"/>
    </row>
    <row r="5917" spans="1:10" s="333" customFormat="1" ht="24" x14ac:dyDescent="0.25">
      <c r="A5917" s="317" t="s">
        <v>2531</v>
      </c>
      <c r="B5917" s="322" t="s">
        <v>2530</v>
      </c>
      <c r="C5917" s="322" t="s">
        <v>2529</v>
      </c>
      <c r="D5917" s="322" t="s">
        <v>2528</v>
      </c>
      <c r="E5917" s="412">
        <v>36054.480000000003</v>
      </c>
      <c r="F5917" s="317" t="s">
        <v>2527</v>
      </c>
      <c r="G5917" s="316" t="s">
        <v>125</v>
      </c>
      <c r="H5917" s="325">
        <v>44679</v>
      </c>
      <c r="I5917" s="325">
        <v>44680</v>
      </c>
      <c r="J5917" s="316"/>
    </row>
    <row r="5918" spans="1:10" s="333" customFormat="1" ht="36" x14ac:dyDescent="0.25">
      <c r="A5918" s="317" t="s">
        <v>2526</v>
      </c>
      <c r="B5918" s="322" t="s">
        <v>2018</v>
      </c>
      <c r="C5918" s="322" t="s">
        <v>2017</v>
      </c>
      <c r="D5918" s="322">
        <v>505</v>
      </c>
      <c r="E5918" s="412">
        <v>23981.200000000001</v>
      </c>
      <c r="F5918" s="317" t="s">
        <v>2525</v>
      </c>
      <c r="G5918" s="316" t="s">
        <v>125</v>
      </c>
      <c r="H5918" s="325">
        <v>44679</v>
      </c>
      <c r="I5918" s="325">
        <v>44711</v>
      </c>
      <c r="J5918" s="316"/>
    </row>
    <row r="5919" spans="1:10" s="333" customFormat="1" ht="24" x14ac:dyDescent="0.25">
      <c r="A5919" s="317" t="s">
        <v>2524</v>
      </c>
      <c r="B5919" s="322" t="s">
        <v>2018</v>
      </c>
      <c r="C5919" s="322" t="s">
        <v>2017</v>
      </c>
      <c r="D5919" s="322">
        <v>1111</v>
      </c>
      <c r="E5919" s="412">
        <v>35000</v>
      </c>
      <c r="F5919" s="317" t="s">
        <v>2523</v>
      </c>
      <c r="G5919" s="316" t="s">
        <v>125</v>
      </c>
      <c r="H5919" s="325">
        <v>44679</v>
      </c>
      <c r="I5919" s="325">
        <v>44790</v>
      </c>
      <c r="J5919" s="316"/>
    </row>
    <row r="5920" spans="1:10" s="333" customFormat="1" ht="24" x14ac:dyDescent="0.25">
      <c r="A5920" s="317" t="s">
        <v>2522</v>
      </c>
      <c r="B5920" s="322" t="s">
        <v>2018</v>
      </c>
      <c r="C5920" s="322" t="s">
        <v>2017</v>
      </c>
      <c r="D5920" s="322">
        <v>1112</v>
      </c>
      <c r="E5920" s="412">
        <v>32000</v>
      </c>
      <c r="F5920" s="317" t="s">
        <v>2521</v>
      </c>
      <c r="G5920" s="316" t="s">
        <v>125</v>
      </c>
      <c r="H5920" s="325">
        <v>44679</v>
      </c>
      <c r="I5920" s="325">
        <v>44790</v>
      </c>
      <c r="J5920" s="316"/>
    </row>
    <row r="5921" spans="1:10" s="333" customFormat="1" ht="24" x14ac:dyDescent="0.25">
      <c r="A5921" s="317" t="s">
        <v>2520</v>
      </c>
      <c r="B5921" s="322" t="s">
        <v>2018</v>
      </c>
      <c r="C5921" s="322" t="s">
        <v>2017</v>
      </c>
      <c r="D5921" s="322">
        <v>1109</v>
      </c>
      <c r="E5921" s="412">
        <v>30000</v>
      </c>
      <c r="F5921" s="317" t="s">
        <v>2064</v>
      </c>
      <c r="G5921" s="316" t="s">
        <v>125</v>
      </c>
      <c r="H5921" s="325">
        <v>44679</v>
      </c>
      <c r="I5921" s="325">
        <v>44763</v>
      </c>
      <c r="J5921" s="316"/>
    </row>
    <row r="5922" spans="1:10" s="333" customFormat="1" ht="36" x14ac:dyDescent="0.25">
      <c r="A5922" s="317" t="s">
        <v>2519</v>
      </c>
      <c r="B5922" s="322" t="s">
        <v>2018</v>
      </c>
      <c r="C5922" s="322" t="s">
        <v>2017</v>
      </c>
      <c r="D5922" s="322">
        <v>1113</v>
      </c>
      <c r="E5922" s="412">
        <v>36599.78</v>
      </c>
      <c r="F5922" s="317" t="s">
        <v>2518</v>
      </c>
      <c r="G5922" s="316" t="s">
        <v>125</v>
      </c>
      <c r="H5922" s="325">
        <v>44680</v>
      </c>
      <c r="I5922" s="325">
        <v>44702</v>
      </c>
      <c r="J5922" s="316"/>
    </row>
    <row r="5923" spans="1:10" s="333" customFormat="1" ht="24" x14ac:dyDescent="0.25">
      <c r="A5923" s="317" t="s">
        <v>2517</v>
      </c>
      <c r="B5923" s="322" t="s">
        <v>2018</v>
      </c>
      <c r="C5923" s="322" t="s">
        <v>2017</v>
      </c>
      <c r="D5923" s="322">
        <v>1114</v>
      </c>
      <c r="E5923" s="412">
        <v>35400</v>
      </c>
      <c r="F5923" s="317" t="s">
        <v>2516</v>
      </c>
      <c r="G5923" s="316" t="s">
        <v>125</v>
      </c>
      <c r="H5923" s="325">
        <v>44680</v>
      </c>
      <c r="I5923" s="325">
        <v>44708</v>
      </c>
      <c r="J5923" s="316"/>
    </row>
    <row r="5924" spans="1:10" s="333" customFormat="1" ht="24" x14ac:dyDescent="0.25">
      <c r="A5924" s="317" t="s">
        <v>2515</v>
      </c>
      <c r="B5924" s="322" t="s">
        <v>2018</v>
      </c>
      <c r="C5924" s="322" t="s">
        <v>2017</v>
      </c>
      <c r="D5924" s="322">
        <v>1117</v>
      </c>
      <c r="E5924" s="412">
        <v>36500</v>
      </c>
      <c r="F5924" s="317" t="s">
        <v>2514</v>
      </c>
      <c r="G5924" s="316" t="s">
        <v>125</v>
      </c>
      <c r="H5924" s="325">
        <v>44680</v>
      </c>
      <c r="I5924" s="325">
        <v>44769</v>
      </c>
      <c r="J5924" s="316"/>
    </row>
    <row r="5925" spans="1:10" s="333" customFormat="1" ht="24" x14ac:dyDescent="0.25">
      <c r="A5925" s="317" t="s">
        <v>2513</v>
      </c>
      <c r="B5925" s="322" t="s">
        <v>2018</v>
      </c>
      <c r="C5925" s="322" t="s">
        <v>2017</v>
      </c>
      <c r="D5925" s="322">
        <v>1140</v>
      </c>
      <c r="E5925" s="412">
        <v>36000</v>
      </c>
      <c r="F5925" s="317" t="s">
        <v>2512</v>
      </c>
      <c r="G5925" s="316" t="s">
        <v>125</v>
      </c>
      <c r="H5925" s="325">
        <v>44685</v>
      </c>
      <c r="I5925" s="325">
        <v>44797</v>
      </c>
      <c r="J5925" s="316"/>
    </row>
    <row r="5926" spans="1:10" s="333" customFormat="1" ht="24" x14ac:dyDescent="0.25">
      <c r="A5926" s="317" t="s">
        <v>2511</v>
      </c>
      <c r="B5926" s="322" t="s">
        <v>2018</v>
      </c>
      <c r="C5926" s="322" t="s">
        <v>2017</v>
      </c>
      <c r="D5926" s="322">
        <v>1124</v>
      </c>
      <c r="E5926" s="412">
        <v>19800</v>
      </c>
      <c r="F5926" s="317" t="s">
        <v>2510</v>
      </c>
      <c r="G5926" s="316" t="s">
        <v>125</v>
      </c>
      <c r="H5926" s="325">
        <v>44684</v>
      </c>
      <c r="I5926" s="325">
        <v>44800</v>
      </c>
      <c r="J5926" s="316"/>
    </row>
    <row r="5927" spans="1:10" s="333" customFormat="1" ht="24" x14ac:dyDescent="0.25">
      <c r="A5927" s="317" t="s">
        <v>2509</v>
      </c>
      <c r="B5927" s="322" t="s">
        <v>2018</v>
      </c>
      <c r="C5927" s="322" t="s">
        <v>2017</v>
      </c>
      <c r="D5927" s="322">
        <v>1121</v>
      </c>
      <c r="E5927" s="412">
        <v>30000</v>
      </c>
      <c r="F5927" s="317" t="s">
        <v>2054</v>
      </c>
      <c r="G5927" s="316" t="s">
        <v>125</v>
      </c>
      <c r="H5927" s="325">
        <v>44684</v>
      </c>
      <c r="I5927" s="325">
        <v>44769</v>
      </c>
      <c r="J5927" s="316"/>
    </row>
    <row r="5928" spans="1:10" s="333" customFormat="1" ht="24" x14ac:dyDescent="0.25">
      <c r="A5928" s="317" t="s">
        <v>2508</v>
      </c>
      <c r="B5928" s="322" t="s">
        <v>2018</v>
      </c>
      <c r="C5928" s="322" t="s">
        <v>2017</v>
      </c>
      <c r="D5928" s="322">
        <v>1138</v>
      </c>
      <c r="E5928" s="412">
        <v>23200</v>
      </c>
      <c r="F5928" s="317" t="s">
        <v>2507</v>
      </c>
      <c r="G5928" s="316" t="s">
        <v>125</v>
      </c>
      <c r="H5928" s="325">
        <v>44685</v>
      </c>
      <c r="I5928" s="325">
        <v>44711</v>
      </c>
      <c r="J5928" s="316"/>
    </row>
    <row r="5929" spans="1:10" s="333" customFormat="1" ht="24" x14ac:dyDescent="0.25">
      <c r="A5929" s="317" t="s">
        <v>2506</v>
      </c>
      <c r="B5929" s="322" t="s">
        <v>2018</v>
      </c>
      <c r="C5929" s="322" t="s">
        <v>2017</v>
      </c>
      <c r="D5929" s="322">
        <v>1139</v>
      </c>
      <c r="E5929" s="412">
        <v>24000</v>
      </c>
      <c r="F5929" s="317" t="s">
        <v>2028</v>
      </c>
      <c r="G5929" s="316" t="s">
        <v>125</v>
      </c>
      <c r="H5929" s="325">
        <v>44685</v>
      </c>
      <c r="I5929" s="325">
        <v>44761</v>
      </c>
      <c r="J5929" s="316"/>
    </row>
    <row r="5930" spans="1:10" s="333" customFormat="1" ht="24" x14ac:dyDescent="0.25">
      <c r="A5930" s="317" t="s">
        <v>2505</v>
      </c>
      <c r="B5930" s="322" t="s">
        <v>2018</v>
      </c>
      <c r="C5930" s="322" t="s">
        <v>2017</v>
      </c>
      <c r="D5930" s="322">
        <v>1146</v>
      </c>
      <c r="E5930" s="412">
        <v>36000</v>
      </c>
      <c r="F5930" s="317" t="s">
        <v>2504</v>
      </c>
      <c r="G5930" s="316" t="s">
        <v>125</v>
      </c>
      <c r="H5930" s="325">
        <v>44686</v>
      </c>
      <c r="I5930" s="325">
        <v>44769</v>
      </c>
      <c r="J5930" s="316"/>
    </row>
    <row r="5931" spans="1:10" s="333" customFormat="1" ht="24" x14ac:dyDescent="0.25">
      <c r="A5931" s="317" t="s">
        <v>2503</v>
      </c>
      <c r="B5931" s="322" t="s">
        <v>2018</v>
      </c>
      <c r="C5931" s="322" t="s">
        <v>2017</v>
      </c>
      <c r="D5931" s="322">
        <v>1145</v>
      </c>
      <c r="E5931" s="412">
        <v>32000</v>
      </c>
      <c r="F5931" s="317" t="s">
        <v>2502</v>
      </c>
      <c r="G5931" s="316" t="s">
        <v>125</v>
      </c>
      <c r="H5931" s="325">
        <v>44686</v>
      </c>
      <c r="I5931" s="325">
        <v>44797</v>
      </c>
      <c r="J5931" s="316"/>
    </row>
    <row r="5932" spans="1:10" s="333" customFormat="1" ht="24" x14ac:dyDescent="0.25">
      <c r="A5932" s="317" t="s">
        <v>2501</v>
      </c>
      <c r="B5932" s="322" t="s">
        <v>2018</v>
      </c>
      <c r="C5932" s="322" t="s">
        <v>2017</v>
      </c>
      <c r="D5932" s="322">
        <v>1150</v>
      </c>
      <c r="E5932" s="412">
        <v>35134.129999999997</v>
      </c>
      <c r="F5932" s="317" t="s">
        <v>2276</v>
      </c>
      <c r="G5932" s="316" t="s">
        <v>125</v>
      </c>
      <c r="H5932" s="325">
        <v>44687</v>
      </c>
      <c r="I5932" s="325">
        <v>44718</v>
      </c>
      <c r="J5932" s="316"/>
    </row>
    <row r="5933" spans="1:10" s="333" customFormat="1" x14ac:dyDescent="0.25">
      <c r="A5933" s="317" t="s">
        <v>2500</v>
      </c>
      <c r="B5933" s="322" t="s">
        <v>1079</v>
      </c>
      <c r="C5933" s="322" t="s">
        <v>2017</v>
      </c>
      <c r="D5933" s="322">
        <v>17</v>
      </c>
      <c r="E5933" s="412">
        <v>254363.74</v>
      </c>
      <c r="F5933" s="317" t="s">
        <v>2499</v>
      </c>
      <c r="G5933" s="316" t="s">
        <v>2156</v>
      </c>
      <c r="H5933" s="325" t="s">
        <v>2498</v>
      </c>
      <c r="I5933" s="325" t="s">
        <v>2497</v>
      </c>
      <c r="J5933" s="316"/>
    </row>
    <row r="5934" spans="1:10" s="333" customFormat="1" ht="24" x14ac:dyDescent="0.25">
      <c r="A5934" s="317" t="s">
        <v>2496</v>
      </c>
      <c r="B5934" s="322" t="s">
        <v>2018</v>
      </c>
      <c r="C5934" s="322" t="s">
        <v>2017</v>
      </c>
      <c r="D5934" s="322">
        <v>1147</v>
      </c>
      <c r="E5934" s="412">
        <v>33931.370000000003</v>
      </c>
      <c r="F5934" s="317" t="s">
        <v>2495</v>
      </c>
      <c r="G5934" s="316" t="s">
        <v>125</v>
      </c>
      <c r="H5934" s="325">
        <v>44687</v>
      </c>
      <c r="I5934" s="325">
        <v>44711</v>
      </c>
      <c r="J5934" s="316"/>
    </row>
    <row r="5935" spans="1:10" s="333" customFormat="1" ht="24" x14ac:dyDescent="0.25">
      <c r="A5935" s="317" t="s">
        <v>2494</v>
      </c>
      <c r="B5935" s="322" t="s">
        <v>2018</v>
      </c>
      <c r="C5935" s="322" t="s">
        <v>2017</v>
      </c>
      <c r="D5935" s="322">
        <v>540</v>
      </c>
      <c r="E5935" s="412">
        <v>22194.6</v>
      </c>
      <c r="F5935" s="317" t="s">
        <v>2493</v>
      </c>
      <c r="G5935" s="316" t="s">
        <v>125</v>
      </c>
      <c r="H5935" s="325">
        <v>44690</v>
      </c>
      <c r="I5935" s="325">
        <v>44756</v>
      </c>
      <c r="J5935" s="316"/>
    </row>
    <row r="5936" spans="1:10" s="333" customFormat="1" ht="24" x14ac:dyDescent="0.25">
      <c r="A5936" s="317" t="s">
        <v>2492</v>
      </c>
      <c r="B5936" s="322" t="s">
        <v>2018</v>
      </c>
      <c r="C5936" s="322" t="s">
        <v>2017</v>
      </c>
      <c r="D5936" s="322">
        <v>533</v>
      </c>
      <c r="E5936" s="412">
        <v>19560</v>
      </c>
      <c r="F5936" s="317" t="s">
        <v>2491</v>
      </c>
      <c r="G5936" s="316" t="s">
        <v>125</v>
      </c>
      <c r="H5936" s="325">
        <v>44687</v>
      </c>
      <c r="I5936" s="325">
        <v>44710</v>
      </c>
      <c r="J5936" s="316"/>
    </row>
    <row r="5937" spans="1:10" s="333" customFormat="1" x14ac:dyDescent="0.25">
      <c r="A5937" s="317" t="s">
        <v>2490</v>
      </c>
      <c r="B5937" s="322" t="s">
        <v>2018</v>
      </c>
      <c r="C5937" s="322" t="s">
        <v>2017</v>
      </c>
      <c r="D5937" s="322">
        <v>1152</v>
      </c>
      <c r="E5937" s="412">
        <v>24000</v>
      </c>
      <c r="F5937" s="317" t="s">
        <v>2068</v>
      </c>
      <c r="G5937" s="316" t="s">
        <v>125</v>
      </c>
      <c r="H5937" s="325">
        <v>44687</v>
      </c>
      <c r="I5937" s="325">
        <v>44769</v>
      </c>
      <c r="J5937" s="316"/>
    </row>
    <row r="5938" spans="1:10" s="333" customFormat="1" ht="24" x14ac:dyDescent="0.25">
      <c r="A5938" s="317" t="s">
        <v>2489</v>
      </c>
      <c r="B5938" s="322" t="s">
        <v>2018</v>
      </c>
      <c r="C5938" s="322" t="s">
        <v>2017</v>
      </c>
      <c r="D5938" s="322">
        <v>1153</v>
      </c>
      <c r="E5938" s="412">
        <v>36000</v>
      </c>
      <c r="F5938" s="317" t="s">
        <v>2488</v>
      </c>
      <c r="G5938" s="316" t="s">
        <v>125</v>
      </c>
      <c r="H5938" s="325">
        <v>44687</v>
      </c>
      <c r="I5938" s="325">
        <v>44797</v>
      </c>
      <c r="J5938" s="316"/>
    </row>
    <row r="5939" spans="1:10" s="333" customFormat="1" ht="24" x14ac:dyDescent="0.25">
      <c r="A5939" s="317" t="s">
        <v>2487</v>
      </c>
      <c r="B5939" s="322" t="s">
        <v>2018</v>
      </c>
      <c r="C5939" s="322" t="s">
        <v>2017</v>
      </c>
      <c r="D5939" s="322">
        <v>548</v>
      </c>
      <c r="E5939" s="412">
        <v>31500</v>
      </c>
      <c r="F5939" s="317" t="s">
        <v>2486</v>
      </c>
      <c r="G5939" s="316" t="s">
        <v>125</v>
      </c>
      <c r="H5939" s="325">
        <v>44690</v>
      </c>
      <c r="I5939" s="325">
        <v>44712</v>
      </c>
      <c r="J5939" s="316"/>
    </row>
    <row r="5940" spans="1:10" s="333" customFormat="1" ht="24" x14ac:dyDescent="0.25">
      <c r="A5940" s="317" t="s">
        <v>2485</v>
      </c>
      <c r="B5940" s="322" t="s">
        <v>2018</v>
      </c>
      <c r="C5940" s="322" t="s">
        <v>2017</v>
      </c>
      <c r="D5940" s="322">
        <v>1167</v>
      </c>
      <c r="E5940" s="412">
        <v>20000</v>
      </c>
      <c r="F5940" s="317" t="s">
        <v>2484</v>
      </c>
      <c r="G5940" s="316" t="s">
        <v>125</v>
      </c>
      <c r="H5940" s="325">
        <v>44690</v>
      </c>
      <c r="I5940" s="325">
        <v>44790</v>
      </c>
      <c r="J5940" s="316"/>
    </row>
    <row r="5941" spans="1:10" s="333" customFormat="1" ht="24" x14ac:dyDescent="0.25">
      <c r="A5941" s="317" t="s">
        <v>2483</v>
      </c>
      <c r="B5941" s="322" t="s">
        <v>2018</v>
      </c>
      <c r="C5941" s="322" t="s">
        <v>2017</v>
      </c>
      <c r="D5941" s="322">
        <v>1171</v>
      </c>
      <c r="E5941" s="412">
        <v>36683.019999999997</v>
      </c>
      <c r="F5941" s="317" t="s">
        <v>2482</v>
      </c>
      <c r="G5941" s="316" t="s">
        <v>125</v>
      </c>
      <c r="H5941" s="325">
        <v>44691</v>
      </c>
      <c r="I5941" s="325">
        <v>44712</v>
      </c>
      <c r="J5941" s="316"/>
    </row>
    <row r="5942" spans="1:10" s="333" customFormat="1" ht="24" x14ac:dyDescent="0.25">
      <c r="A5942" s="317" t="s">
        <v>2481</v>
      </c>
      <c r="B5942" s="322" t="s">
        <v>2018</v>
      </c>
      <c r="C5942" s="322" t="s">
        <v>2017</v>
      </c>
      <c r="D5942" s="322">
        <v>1160</v>
      </c>
      <c r="E5942" s="412">
        <v>32000</v>
      </c>
      <c r="F5942" s="317" t="s">
        <v>2480</v>
      </c>
      <c r="G5942" s="316" t="s">
        <v>125</v>
      </c>
      <c r="H5942" s="325">
        <v>44690</v>
      </c>
      <c r="I5942" s="325">
        <v>44797</v>
      </c>
      <c r="J5942" s="316"/>
    </row>
    <row r="5943" spans="1:10" s="333" customFormat="1" ht="24" x14ac:dyDescent="0.25">
      <c r="A5943" s="317" t="s">
        <v>2479</v>
      </c>
      <c r="B5943" s="322" t="s">
        <v>2018</v>
      </c>
      <c r="C5943" s="322" t="s">
        <v>2017</v>
      </c>
      <c r="D5943" s="322">
        <v>1162</v>
      </c>
      <c r="E5943" s="412">
        <v>32000</v>
      </c>
      <c r="F5943" s="317" t="s">
        <v>2478</v>
      </c>
      <c r="G5943" s="316" t="s">
        <v>125</v>
      </c>
      <c r="H5943" s="325">
        <v>44690</v>
      </c>
      <c r="I5943" s="325">
        <v>44797</v>
      </c>
      <c r="J5943" s="316"/>
    </row>
    <row r="5944" spans="1:10" s="333" customFormat="1" ht="24" x14ac:dyDescent="0.25">
      <c r="A5944" s="317" t="s">
        <v>2477</v>
      </c>
      <c r="B5944" s="322" t="s">
        <v>2018</v>
      </c>
      <c r="C5944" s="322" t="s">
        <v>2017</v>
      </c>
      <c r="D5944" s="322">
        <v>1173</v>
      </c>
      <c r="E5944" s="412">
        <v>36000</v>
      </c>
      <c r="F5944" s="317" t="s">
        <v>2476</v>
      </c>
      <c r="G5944" s="316" t="s">
        <v>125</v>
      </c>
      <c r="H5944" s="325">
        <v>44691</v>
      </c>
      <c r="I5944" s="325">
        <v>44795</v>
      </c>
      <c r="J5944" s="316"/>
    </row>
    <row r="5945" spans="1:10" s="333" customFormat="1" ht="24" x14ac:dyDescent="0.25">
      <c r="A5945" s="317" t="s">
        <v>2475</v>
      </c>
      <c r="B5945" s="322" t="s">
        <v>1083</v>
      </c>
      <c r="C5945" s="322" t="s">
        <v>2017</v>
      </c>
      <c r="D5945" s="322">
        <v>5</v>
      </c>
      <c r="E5945" s="412">
        <v>1484296.44</v>
      </c>
      <c r="F5945" s="317" t="s">
        <v>2474</v>
      </c>
      <c r="G5945" s="316" t="s">
        <v>2156</v>
      </c>
      <c r="H5945" s="325" t="s">
        <v>2473</v>
      </c>
      <c r="I5945" s="325" t="s">
        <v>2472</v>
      </c>
      <c r="J5945" s="316"/>
    </row>
    <row r="5946" spans="1:10" s="333" customFormat="1" ht="24" x14ac:dyDescent="0.25">
      <c r="A5946" s="317" t="s">
        <v>2475</v>
      </c>
      <c r="B5946" s="322" t="s">
        <v>1083</v>
      </c>
      <c r="C5946" s="322" t="s">
        <v>2017</v>
      </c>
      <c r="D5946" s="322">
        <v>5</v>
      </c>
      <c r="E5946" s="412">
        <v>49531.68</v>
      </c>
      <c r="F5946" s="317" t="s">
        <v>2474</v>
      </c>
      <c r="G5946" s="316" t="s">
        <v>2156</v>
      </c>
      <c r="H5946" s="325" t="s">
        <v>2473</v>
      </c>
      <c r="I5946" s="325" t="s">
        <v>2472</v>
      </c>
      <c r="J5946" s="316"/>
    </row>
    <row r="5947" spans="1:10" s="333" customFormat="1" ht="24" x14ac:dyDescent="0.25">
      <c r="A5947" s="317" t="s">
        <v>2471</v>
      </c>
      <c r="B5947" s="322" t="s">
        <v>2018</v>
      </c>
      <c r="C5947" s="322" t="s">
        <v>2017</v>
      </c>
      <c r="D5947" s="322">
        <v>1168</v>
      </c>
      <c r="E5947" s="412">
        <v>36000</v>
      </c>
      <c r="F5947" s="317" t="s">
        <v>2470</v>
      </c>
      <c r="G5947" s="316" t="s">
        <v>125</v>
      </c>
      <c r="H5947" s="325">
        <v>44691</v>
      </c>
      <c r="I5947" s="325">
        <v>44796</v>
      </c>
      <c r="J5947" s="316"/>
    </row>
    <row r="5948" spans="1:10" s="333" customFormat="1" ht="24" x14ac:dyDescent="0.25">
      <c r="A5948" s="317" t="s">
        <v>2469</v>
      </c>
      <c r="B5948" s="322" t="s">
        <v>2018</v>
      </c>
      <c r="C5948" s="322" t="s">
        <v>2017</v>
      </c>
      <c r="D5948" s="322">
        <v>551</v>
      </c>
      <c r="E5948" s="412">
        <v>25040</v>
      </c>
      <c r="F5948" s="317" t="s">
        <v>2199</v>
      </c>
      <c r="G5948" s="316" t="s">
        <v>125</v>
      </c>
      <c r="H5948" s="325">
        <v>44691</v>
      </c>
      <c r="I5948" s="325">
        <v>44711</v>
      </c>
      <c r="J5948" s="316"/>
    </row>
    <row r="5949" spans="1:10" s="333" customFormat="1" ht="24" x14ac:dyDescent="0.25">
      <c r="A5949" s="317" t="s">
        <v>2468</v>
      </c>
      <c r="B5949" s="322" t="s">
        <v>2018</v>
      </c>
      <c r="C5949" s="322" t="s">
        <v>2017</v>
      </c>
      <c r="D5949" s="322">
        <v>1175</v>
      </c>
      <c r="E5949" s="412">
        <v>32000</v>
      </c>
      <c r="F5949" s="317" t="s">
        <v>2467</v>
      </c>
      <c r="G5949" s="316" t="s">
        <v>125</v>
      </c>
      <c r="H5949" s="325">
        <v>44691</v>
      </c>
      <c r="I5949" s="325">
        <v>44793</v>
      </c>
      <c r="J5949" s="316"/>
    </row>
    <row r="5950" spans="1:10" s="333" customFormat="1" ht="24" x14ac:dyDescent="0.25">
      <c r="A5950" s="317" t="s">
        <v>2466</v>
      </c>
      <c r="B5950" s="322" t="s">
        <v>2018</v>
      </c>
      <c r="C5950" s="322" t="s">
        <v>2017</v>
      </c>
      <c r="D5950" s="322">
        <v>1174</v>
      </c>
      <c r="E5950" s="412">
        <v>32000</v>
      </c>
      <c r="F5950" s="317" t="s">
        <v>2465</v>
      </c>
      <c r="G5950" s="316" t="s">
        <v>125</v>
      </c>
      <c r="H5950" s="325">
        <v>44691</v>
      </c>
      <c r="I5950" s="325">
        <v>44797</v>
      </c>
      <c r="J5950" s="316"/>
    </row>
    <row r="5951" spans="1:10" s="333" customFormat="1" ht="24" x14ac:dyDescent="0.25">
      <c r="A5951" s="317" t="s">
        <v>2464</v>
      </c>
      <c r="B5951" s="322" t="s">
        <v>2018</v>
      </c>
      <c r="C5951" s="322" t="s">
        <v>2017</v>
      </c>
      <c r="D5951" s="322">
        <v>1172</v>
      </c>
      <c r="E5951" s="412">
        <v>28000</v>
      </c>
      <c r="F5951" s="317" t="s">
        <v>2463</v>
      </c>
      <c r="G5951" s="316" t="s">
        <v>125</v>
      </c>
      <c r="H5951" s="325">
        <v>44691</v>
      </c>
      <c r="I5951" s="325">
        <v>44798</v>
      </c>
      <c r="J5951" s="316"/>
    </row>
    <row r="5952" spans="1:10" s="333" customFormat="1" ht="24" x14ac:dyDescent="0.25">
      <c r="A5952" s="317" t="s">
        <v>2462</v>
      </c>
      <c r="B5952" s="322" t="s">
        <v>2018</v>
      </c>
      <c r="C5952" s="322" t="s">
        <v>2017</v>
      </c>
      <c r="D5952" s="322">
        <v>1180</v>
      </c>
      <c r="E5952" s="412">
        <v>20000</v>
      </c>
      <c r="F5952" s="317" t="s">
        <v>2461</v>
      </c>
      <c r="G5952" s="316" t="s">
        <v>125</v>
      </c>
      <c r="H5952" s="325">
        <v>44692</v>
      </c>
      <c r="I5952" s="325">
        <v>44800</v>
      </c>
      <c r="J5952" s="316"/>
    </row>
    <row r="5953" spans="1:10" s="333" customFormat="1" ht="24" x14ac:dyDescent="0.25">
      <c r="A5953" s="317" t="s">
        <v>2460</v>
      </c>
      <c r="B5953" s="322" t="s">
        <v>2018</v>
      </c>
      <c r="C5953" s="322" t="s">
        <v>2017</v>
      </c>
      <c r="D5953" s="322">
        <v>1192</v>
      </c>
      <c r="E5953" s="412">
        <v>21000</v>
      </c>
      <c r="F5953" s="317" t="s">
        <v>2459</v>
      </c>
      <c r="G5953" s="316" t="s">
        <v>125</v>
      </c>
      <c r="H5953" s="325">
        <v>44692</v>
      </c>
      <c r="I5953" s="325">
        <v>44797</v>
      </c>
      <c r="J5953" s="316"/>
    </row>
    <row r="5954" spans="1:10" s="333" customFormat="1" ht="24" x14ac:dyDescent="0.25">
      <c r="A5954" s="317" t="s">
        <v>2458</v>
      </c>
      <c r="B5954" s="322" t="s">
        <v>2018</v>
      </c>
      <c r="C5954" s="322" t="s">
        <v>2017</v>
      </c>
      <c r="D5954" s="322">
        <v>561</v>
      </c>
      <c r="E5954" s="412">
        <v>19900</v>
      </c>
      <c r="F5954" s="317" t="s">
        <v>2216</v>
      </c>
      <c r="G5954" s="316" t="s">
        <v>125</v>
      </c>
      <c r="H5954" s="325">
        <v>44692</v>
      </c>
      <c r="I5954" s="325">
        <v>44711</v>
      </c>
      <c r="J5954" s="316"/>
    </row>
    <row r="5955" spans="1:10" s="333" customFormat="1" ht="24" x14ac:dyDescent="0.25">
      <c r="A5955" s="317" t="s">
        <v>2457</v>
      </c>
      <c r="B5955" s="322" t="s">
        <v>2018</v>
      </c>
      <c r="C5955" s="322" t="s">
        <v>2017</v>
      </c>
      <c r="D5955" s="322">
        <v>1190</v>
      </c>
      <c r="E5955" s="412">
        <v>36000</v>
      </c>
      <c r="F5955" s="317" t="s">
        <v>2456</v>
      </c>
      <c r="G5955" s="316" t="s">
        <v>125</v>
      </c>
      <c r="H5955" s="325">
        <v>44692</v>
      </c>
      <c r="I5955" s="325">
        <v>44797</v>
      </c>
      <c r="J5955" s="316"/>
    </row>
    <row r="5956" spans="1:10" s="333" customFormat="1" ht="24" x14ac:dyDescent="0.25">
      <c r="A5956" s="317" t="s">
        <v>2455</v>
      </c>
      <c r="B5956" s="322" t="s">
        <v>2018</v>
      </c>
      <c r="C5956" s="322" t="s">
        <v>2017</v>
      </c>
      <c r="D5956" s="322">
        <v>1191</v>
      </c>
      <c r="E5956" s="412">
        <v>20000</v>
      </c>
      <c r="F5956" s="317" t="s">
        <v>2454</v>
      </c>
      <c r="G5956" s="316" t="s">
        <v>125</v>
      </c>
      <c r="H5956" s="325">
        <v>44692</v>
      </c>
      <c r="I5956" s="325">
        <v>44800</v>
      </c>
      <c r="J5956" s="316"/>
    </row>
    <row r="5957" spans="1:10" s="333" customFormat="1" ht="24" x14ac:dyDescent="0.25">
      <c r="A5957" s="317" t="s">
        <v>2453</v>
      </c>
      <c r="B5957" s="322" t="s">
        <v>2018</v>
      </c>
      <c r="C5957" s="322" t="s">
        <v>2017</v>
      </c>
      <c r="D5957" s="322">
        <v>1196</v>
      </c>
      <c r="E5957" s="412">
        <v>23750</v>
      </c>
      <c r="F5957" s="317" t="s">
        <v>2452</v>
      </c>
      <c r="G5957" s="316" t="s">
        <v>125</v>
      </c>
      <c r="H5957" s="325">
        <v>44743</v>
      </c>
      <c r="I5957" s="325">
        <v>44761</v>
      </c>
      <c r="J5957" s="316"/>
    </row>
    <row r="5958" spans="1:10" s="333" customFormat="1" ht="36" x14ac:dyDescent="0.25">
      <c r="A5958" s="317" t="s">
        <v>2451</v>
      </c>
      <c r="B5958" s="322" t="s">
        <v>2018</v>
      </c>
      <c r="C5958" s="322" t="s">
        <v>2017</v>
      </c>
      <c r="D5958" s="322">
        <v>1193</v>
      </c>
      <c r="E5958" s="412">
        <v>36077.980000000003</v>
      </c>
      <c r="F5958" s="317" t="s">
        <v>2450</v>
      </c>
      <c r="G5958" s="316" t="s">
        <v>125</v>
      </c>
      <c r="H5958" s="325">
        <v>44693</v>
      </c>
      <c r="I5958" s="325">
        <v>44712</v>
      </c>
      <c r="J5958" s="316"/>
    </row>
    <row r="5959" spans="1:10" s="333" customFormat="1" ht="24" x14ac:dyDescent="0.25">
      <c r="A5959" s="317" t="s">
        <v>2449</v>
      </c>
      <c r="B5959" s="322" t="s">
        <v>2018</v>
      </c>
      <c r="C5959" s="322" t="s">
        <v>2017</v>
      </c>
      <c r="D5959" s="322">
        <v>1216</v>
      </c>
      <c r="E5959" s="412">
        <v>36000</v>
      </c>
      <c r="F5959" s="317" t="s">
        <v>2448</v>
      </c>
      <c r="G5959" s="316" t="s">
        <v>125</v>
      </c>
      <c r="H5959" s="325">
        <v>44697</v>
      </c>
      <c r="I5959" s="325">
        <v>44800</v>
      </c>
      <c r="J5959" s="316"/>
    </row>
    <row r="5960" spans="1:10" s="333" customFormat="1" ht="24" x14ac:dyDescent="0.25">
      <c r="A5960" s="317" t="s">
        <v>2447</v>
      </c>
      <c r="B5960" s="322" t="s">
        <v>2018</v>
      </c>
      <c r="C5960" s="322" t="s">
        <v>2017</v>
      </c>
      <c r="D5960" s="322">
        <v>1209</v>
      </c>
      <c r="E5960" s="412">
        <v>21000</v>
      </c>
      <c r="F5960" s="317" t="s">
        <v>2052</v>
      </c>
      <c r="G5960" s="316" t="s">
        <v>125</v>
      </c>
      <c r="H5960" s="325">
        <v>44695</v>
      </c>
      <c r="I5960" s="325">
        <v>44768</v>
      </c>
      <c r="J5960" s="316"/>
    </row>
    <row r="5961" spans="1:10" s="333" customFormat="1" ht="36" x14ac:dyDescent="0.25">
      <c r="A5961" s="317" t="s">
        <v>2446</v>
      </c>
      <c r="B5961" s="322" t="s">
        <v>2018</v>
      </c>
      <c r="C5961" s="322" t="s">
        <v>2017</v>
      </c>
      <c r="D5961" s="322">
        <v>1234</v>
      </c>
      <c r="E5961" s="412">
        <v>25000</v>
      </c>
      <c r="F5961" s="317" t="s">
        <v>2445</v>
      </c>
      <c r="G5961" s="316" t="s">
        <v>125</v>
      </c>
      <c r="H5961" s="325">
        <v>44698</v>
      </c>
      <c r="I5961" s="325">
        <v>44804</v>
      </c>
      <c r="J5961" s="316"/>
    </row>
    <row r="5962" spans="1:10" s="333" customFormat="1" ht="24" x14ac:dyDescent="0.25">
      <c r="A5962" s="317" t="s">
        <v>2444</v>
      </c>
      <c r="B5962" s="322" t="s">
        <v>1079</v>
      </c>
      <c r="C5962" s="322" t="s">
        <v>2017</v>
      </c>
      <c r="D5962" s="322">
        <v>18</v>
      </c>
      <c r="E5962" s="412">
        <v>327060</v>
      </c>
      <c r="F5962" s="317" t="s">
        <v>2443</v>
      </c>
      <c r="G5962" s="316" t="s">
        <v>2156</v>
      </c>
      <c r="H5962" s="325" t="s">
        <v>2442</v>
      </c>
      <c r="I5962" s="325" t="s">
        <v>2441</v>
      </c>
      <c r="J5962" s="316"/>
    </row>
    <row r="5963" spans="1:10" s="333" customFormat="1" ht="24" x14ac:dyDescent="0.25">
      <c r="A5963" s="317" t="s">
        <v>2440</v>
      </c>
      <c r="B5963" s="322" t="s">
        <v>2018</v>
      </c>
      <c r="C5963" s="322" t="s">
        <v>2017</v>
      </c>
      <c r="D5963" s="322">
        <v>1198</v>
      </c>
      <c r="E5963" s="412">
        <v>35597.51</v>
      </c>
      <c r="F5963" s="317" t="s">
        <v>2439</v>
      </c>
      <c r="G5963" s="316" t="s">
        <v>125</v>
      </c>
      <c r="H5963" s="325">
        <v>44693</v>
      </c>
      <c r="I5963" s="325">
        <v>44711</v>
      </c>
      <c r="J5963" s="316"/>
    </row>
    <row r="5964" spans="1:10" s="333" customFormat="1" ht="36" x14ac:dyDescent="0.25">
      <c r="A5964" s="317" t="s">
        <v>2438</v>
      </c>
      <c r="B5964" s="322" t="s">
        <v>2018</v>
      </c>
      <c r="C5964" s="322" t="s">
        <v>2017</v>
      </c>
      <c r="D5964" s="322">
        <v>1199</v>
      </c>
      <c r="E5964" s="412">
        <v>36795</v>
      </c>
      <c r="F5964" s="317" t="s">
        <v>2437</v>
      </c>
      <c r="G5964" s="316" t="s">
        <v>125</v>
      </c>
      <c r="H5964" s="325">
        <v>44693</v>
      </c>
      <c r="I5964" s="325">
        <v>44711</v>
      </c>
      <c r="J5964" s="316"/>
    </row>
    <row r="5965" spans="1:10" s="333" customFormat="1" ht="24" x14ac:dyDescent="0.25">
      <c r="A5965" s="317" t="s">
        <v>2436</v>
      </c>
      <c r="B5965" s="322" t="s">
        <v>2018</v>
      </c>
      <c r="C5965" s="322" t="s">
        <v>2017</v>
      </c>
      <c r="D5965" s="322">
        <v>1202</v>
      </c>
      <c r="E5965" s="412">
        <v>35122.57</v>
      </c>
      <c r="F5965" s="317" t="s">
        <v>2435</v>
      </c>
      <c r="G5965" s="316" t="s">
        <v>125</v>
      </c>
      <c r="H5965" s="325">
        <v>44694</v>
      </c>
      <c r="I5965" s="325">
        <v>44711</v>
      </c>
      <c r="J5965" s="316"/>
    </row>
    <row r="5966" spans="1:10" s="333" customFormat="1" ht="36" x14ac:dyDescent="0.25">
      <c r="A5966" s="317" t="s">
        <v>2434</v>
      </c>
      <c r="B5966" s="322" t="s">
        <v>2018</v>
      </c>
      <c r="C5966" s="322" t="s">
        <v>2017</v>
      </c>
      <c r="D5966" s="322">
        <v>1204</v>
      </c>
      <c r="E5966" s="412">
        <v>35708</v>
      </c>
      <c r="F5966" s="317" t="s">
        <v>2433</v>
      </c>
      <c r="G5966" s="316" t="s">
        <v>125</v>
      </c>
      <c r="H5966" s="325">
        <v>44694</v>
      </c>
      <c r="I5966" s="325">
        <v>44711</v>
      </c>
      <c r="J5966" s="316"/>
    </row>
    <row r="5967" spans="1:10" s="333" customFormat="1" ht="24" x14ac:dyDescent="0.25">
      <c r="A5967" s="317" t="s">
        <v>2432</v>
      </c>
      <c r="B5967" s="322" t="s">
        <v>2018</v>
      </c>
      <c r="C5967" s="322" t="s">
        <v>2017</v>
      </c>
      <c r="D5967" s="322">
        <v>1208</v>
      </c>
      <c r="E5967" s="412">
        <v>34000</v>
      </c>
      <c r="F5967" s="317" t="s">
        <v>2431</v>
      </c>
      <c r="G5967" s="316" t="s">
        <v>125</v>
      </c>
      <c r="H5967" s="325">
        <v>44694</v>
      </c>
      <c r="I5967" s="325">
        <v>44797</v>
      </c>
      <c r="J5967" s="316"/>
    </row>
    <row r="5968" spans="1:10" s="333" customFormat="1" ht="24" x14ac:dyDescent="0.25">
      <c r="A5968" s="317" t="s">
        <v>2430</v>
      </c>
      <c r="B5968" s="322" t="s">
        <v>2018</v>
      </c>
      <c r="C5968" s="322" t="s">
        <v>2017</v>
      </c>
      <c r="D5968" s="322">
        <v>1207</v>
      </c>
      <c r="E5968" s="412">
        <v>20000</v>
      </c>
      <c r="F5968" s="317" t="s">
        <v>2429</v>
      </c>
      <c r="G5968" s="316" t="s">
        <v>125</v>
      </c>
      <c r="H5968" s="325">
        <v>44694</v>
      </c>
      <c r="I5968" s="325">
        <v>44800</v>
      </c>
      <c r="J5968" s="316"/>
    </row>
    <row r="5969" spans="1:10" s="333" customFormat="1" ht="24" x14ac:dyDescent="0.25">
      <c r="A5969" s="317" t="s">
        <v>2428</v>
      </c>
      <c r="B5969" s="322" t="s">
        <v>2018</v>
      </c>
      <c r="C5969" s="322" t="s">
        <v>2017</v>
      </c>
      <c r="D5969" s="322">
        <v>1211</v>
      </c>
      <c r="E5969" s="412">
        <v>35000</v>
      </c>
      <c r="F5969" s="317" t="s">
        <v>2427</v>
      </c>
      <c r="G5969" s="316" t="s">
        <v>125</v>
      </c>
      <c r="H5969" s="325">
        <v>44695</v>
      </c>
      <c r="I5969" s="325">
        <v>44800</v>
      </c>
      <c r="J5969" s="316"/>
    </row>
    <row r="5970" spans="1:10" s="333" customFormat="1" ht="24" x14ac:dyDescent="0.25">
      <c r="A5970" s="317" t="s">
        <v>2426</v>
      </c>
      <c r="B5970" s="322" t="s">
        <v>2018</v>
      </c>
      <c r="C5970" s="322" t="s">
        <v>2017</v>
      </c>
      <c r="D5970" s="322">
        <v>1225</v>
      </c>
      <c r="E5970" s="412">
        <v>35000</v>
      </c>
      <c r="F5970" s="317" t="s">
        <v>2425</v>
      </c>
      <c r="G5970" s="316" t="s">
        <v>125</v>
      </c>
      <c r="H5970" s="325">
        <v>44697</v>
      </c>
      <c r="I5970" s="325">
        <v>44801</v>
      </c>
      <c r="J5970" s="316"/>
    </row>
    <row r="5971" spans="1:10" s="333" customFormat="1" ht="24" x14ac:dyDescent="0.25">
      <c r="A5971" s="317" t="s">
        <v>2424</v>
      </c>
      <c r="B5971" s="322" t="s">
        <v>2018</v>
      </c>
      <c r="C5971" s="322" t="s">
        <v>2017</v>
      </c>
      <c r="D5971" s="322">
        <v>1226</v>
      </c>
      <c r="E5971" s="412">
        <v>35000</v>
      </c>
      <c r="F5971" s="317" t="s">
        <v>2423</v>
      </c>
      <c r="G5971" s="316" t="s">
        <v>125</v>
      </c>
      <c r="H5971" s="325">
        <v>44697</v>
      </c>
      <c r="I5971" s="325">
        <v>44798</v>
      </c>
      <c r="J5971" s="316"/>
    </row>
    <row r="5972" spans="1:10" s="333" customFormat="1" ht="24" x14ac:dyDescent="0.25">
      <c r="A5972" s="317" t="s">
        <v>2422</v>
      </c>
      <c r="B5972" s="322" t="s">
        <v>2018</v>
      </c>
      <c r="C5972" s="322" t="s">
        <v>2017</v>
      </c>
      <c r="D5972" s="322">
        <v>1238</v>
      </c>
      <c r="E5972" s="412">
        <v>35000</v>
      </c>
      <c r="F5972" s="317" t="s">
        <v>2421</v>
      </c>
      <c r="G5972" s="316" t="s">
        <v>125</v>
      </c>
      <c r="H5972" s="325">
        <v>44698</v>
      </c>
      <c r="I5972" s="325">
        <v>44804</v>
      </c>
      <c r="J5972" s="316"/>
    </row>
    <row r="5973" spans="1:10" s="333" customFormat="1" ht="24" x14ac:dyDescent="0.25">
      <c r="A5973" s="317" t="s">
        <v>2420</v>
      </c>
      <c r="B5973" s="322" t="s">
        <v>2018</v>
      </c>
      <c r="C5973" s="322" t="s">
        <v>2017</v>
      </c>
      <c r="D5973" s="322">
        <v>573</v>
      </c>
      <c r="E5973" s="412">
        <v>35840</v>
      </c>
      <c r="F5973" s="317" t="s">
        <v>2096</v>
      </c>
      <c r="G5973" s="316" t="s">
        <v>125</v>
      </c>
      <c r="H5973" s="325">
        <v>44697</v>
      </c>
      <c r="I5973" s="325">
        <v>44711</v>
      </c>
      <c r="J5973" s="316"/>
    </row>
    <row r="5974" spans="1:10" s="333" customFormat="1" ht="24" x14ac:dyDescent="0.25">
      <c r="A5974" s="317" t="s">
        <v>2419</v>
      </c>
      <c r="B5974" s="322" t="s">
        <v>2018</v>
      </c>
      <c r="C5974" s="322" t="s">
        <v>2017</v>
      </c>
      <c r="D5974" s="322">
        <v>1249</v>
      </c>
      <c r="E5974" s="412">
        <v>18348.400000000001</v>
      </c>
      <c r="F5974" s="317" t="s">
        <v>2418</v>
      </c>
      <c r="G5974" s="316" t="s">
        <v>125</v>
      </c>
      <c r="H5974" s="325">
        <v>44699</v>
      </c>
      <c r="I5974" s="325">
        <v>44706</v>
      </c>
      <c r="J5974" s="316"/>
    </row>
    <row r="5975" spans="1:10" s="333" customFormat="1" ht="24" x14ac:dyDescent="0.25">
      <c r="A5975" s="317" t="s">
        <v>2417</v>
      </c>
      <c r="B5975" s="322" t="s">
        <v>2018</v>
      </c>
      <c r="C5975" s="322" t="s">
        <v>2017</v>
      </c>
      <c r="D5975" s="322">
        <v>1233</v>
      </c>
      <c r="E5975" s="412">
        <v>18750</v>
      </c>
      <c r="F5975" s="317" t="s">
        <v>2416</v>
      </c>
      <c r="G5975" s="316" t="s">
        <v>125</v>
      </c>
      <c r="H5975" s="325">
        <v>44698</v>
      </c>
      <c r="I5975" s="325">
        <v>44797</v>
      </c>
      <c r="J5975" s="316"/>
    </row>
    <row r="5976" spans="1:10" s="333" customFormat="1" ht="24" x14ac:dyDescent="0.25">
      <c r="A5976" s="317" t="s">
        <v>2415</v>
      </c>
      <c r="B5976" s="322" t="s">
        <v>2018</v>
      </c>
      <c r="C5976" s="322" t="s">
        <v>2017</v>
      </c>
      <c r="D5976" s="322">
        <v>1237</v>
      </c>
      <c r="E5976" s="412">
        <v>35000</v>
      </c>
      <c r="F5976" s="317" t="s">
        <v>2414</v>
      </c>
      <c r="G5976" s="316" t="s">
        <v>125</v>
      </c>
      <c r="H5976" s="325">
        <v>44698</v>
      </c>
      <c r="I5976" s="325">
        <v>44804</v>
      </c>
      <c r="J5976" s="316"/>
    </row>
    <row r="5977" spans="1:10" s="333" customFormat="1" ht="24" x14ac:dyDescent="0.25">
      <c r="A5977" s="317" t="s">
        <v>2413</v>
      </c>
      <c r="B5977" s="322" t="s">
        <v>2018</v>
      </c>
      <c r="C5977" s="322" t="s">
        <v>2017</v>
      </c>
      <c r="D5977" s="322">
        <v>1241</v>
      </c>
      <c r="E5977" s="412">
        <v>35000</v>
      </c>
      <c r="F5977" s="317" t="s">
        <v>2412</v>
      </c>
      <c r="G5977" s="316" t="s">
        <v>125</v>
      </c>
      <c r="H5977" s="325">
        <v>44700</v>
      </c>
      <c r="I5977" s="325">
        <v>44801</v>
      </c>
      <c r="J5977" s="316"/>
    </row>
    <row r="5978" spans="1:10" s="333" customFormat="1" ht="24" x14ac:dyDescent="0.25">
      <c r="A5978" s="317" t="s">
        <v>2413</v>
      </c>
      <c r="B5978" s="322" t="s">
        <v>2018</v>
      </c>
      <c r="C5978" s="322" t="s">
        <v>2017</v>
      </c>
      <c r="D5978" s="322">
        <v>1241</v>
      </c>
      <c r="E5978" s="412">
        <v>35000</v>
      </c>
      <c r="F5978" s="317" t="s">
        <v>2412</v>
      </c>
      <c r="G5978" s="316" t="s">
        <v>125</v>
      </c>
      <c r="H5978" s="325">
        <v>44698</v>
      </c>
      <c r="I5978" s="325">
        <v>44801</v>
      </c>
      <c r="J5978" s="316"/>
    </row>
    <row r="5979" spans="1:10" s="333" customFormat="1" ht="36" x14ac:dyDescent="0.25">
      <c r="A5979" s="317" t="s">
        <v>2411</v>
      </c>
      <c r="B5979" s="322" t="s">
        <v>2018</v>
      </c>
      <c r="C5979" s="322" t="s">
        <v>2017</v>
      </c>
      <c r="D5979" s="322">
        <v>1240</v>
      </c>
      <c r="E5979" s="412">
        <v>20000</v>
      </c>
      <c r="F5979" s="317" t="s">
        <v>2410</v>
      </c>
      <c r="G5979" s="316" t="s">
        <v>125</v>
      </c>
      <c r="H5979" s="325">
        <v>44698</v>
      </c>
      <c r="I5979" s="325">
        <v>44800</v>
      </c>
      <c r="J5979" s="316"/>
    </row>
    <row r="5980" spans="1:10" s="333" customFormat="1" x14ac:dyDescent="0.25">
      <c r="A5980" s="317" t="s">
        <v>2409</v>
      </c>
      <c r="B5980" s="322" t="s">
        <v>2018</v>
      </c>
      <c r="C5980" s="322" t="s">
        <v>2017</v>
      </c>
      <c r="D5980" s="322">
        <v>1239</v>
      </c>
      <c r="E5980" s="412">
        <v>20000</v>
      </c>
      <c r="F5980" s="317" t="s">
        <v>2408</v>
      </c>
      <c r="G5980" s="316" t="s">
        <v>125</v>
      </c>
      <c r="H5980" s="325">
        <v>44698</v>
      </c>
      <c r="I5980" s="325">
        <v>44801</v>
      </c>
      <c r="J5980" s="316"/>
    </row>
    <row r="5981" spans="1:10" s="333" customFormat="1" ht="24" x14ac:dyDescent="0.25">
      <c r="A5981" s="317" t="s">
        <v>2407</v>
      </c>
      <c r="B5981" s="322" t="s">
        <v>2018</v>
      </c>
      <c r="C5981" s="322" t="s">
        <v>2017</v>
      </c>
      <c r="D5981" s="322">
        <v>1250</v>
      </c>
      <c r="E5981" s="412">
        <v>35000</v>
      </c>
      <c r="F5981" s="317" t="s">
        <v>2406</v>
      </c>
      <c r="G5981" s="316" t="s">
        <v>125</v>
      </c>
      <c r="H5981" s="325">
        <v>44699</v>
      </c>
      <c r="I5981" s="325">
        <v>44769</v>
      </c>
      <c r="J5981" s="316"/>
    </row>
    <row r="5982" spans="1:10" s="333" customFormat="1" ht="24" x14ac:dyDescent="0.25">
      <c r="A5982" s="317" t="s">
        <v>2405</v>
      </c>
      <c r="B5982" s="322" t="s">
        <v>2018</v>
      </c>
      <c r="C5982" s="322" t="s">
        <v>2017</v>
      </c>
      <c r="D5982" s="322">
        <v>1252</v>
      </c>
      <c r="E5982" s="412">
        <v>20000</v>
      </c>
      <c r="F5982" s="317" t="s">
        <v>2404</v>
      </c>
      <c r="G5982" s="316" t="s">
        <v>125</v>
      </c>
      <c r="H5982" s="325">
        <v>44699</v>
      </c>
      <c r="I5982" s="325">
        <v>44800</v>
      </c>
      <c r="J5982" s="316"/>
    </row>
    <row r="5983" spans="1:10" s="333" customFormat="1" ht="24" x14ac:dyDescent="0.25">
      <c r="A5983" s="317" t="s">
        <v>2403</v>
      </c>
      <c r="B5983" s="322" t="s">
        <v>2018</v>
      </c>
      <c r="C5983" s="322" t="s">
        <v>2017</v>
      </c>
      <c r="D5983" s="322">
        <v>1251</v>
      </c>
      <c r="E5983" s="412">
        <v>35000</v>
      </c>
      <c r="F5983" s="317" t="s">
        <v>2402</v>
      </c>
      <c r="G5983" s="316" t="s">
        <v>125</v>
      </c>
      <c r="H5983" s="325">
        <v>44699</v>
      </c>
      <c r="I5983" s="325">
        <v>44801</v>
      </c>
      <c r="J5983" s="316"/>
    </row>
    <row r="5984" spans="1:10" s="333" customFormat="1" ht="24" x14ac:dyDescent="0.25">
      <c r="A5984" s="317" t="s">
        <v>2401</v>
      </c>
      <c r="B5984" s="322" t="s">
        <v>2018</v>
      </c>
      <c r="C5984" s="322" t="s">
        <v>2017</v>
      </c>
      <c r="D5984" s="322">
        <v>1242</v>
      </c>
      <c r="E5984" s="412">
        <v>34800</v>
      </c>
      <c r="F5984" s="317" t="s">
        <v>2400</v>
      </c>
      <c r="G5984" s="316" t="s">
        <v>125</v>
      </c>
      <c r="H5984" s="325">
        <v>44698</v>
      </c>
      <c r="I5984" s="325">
        <v>44711</v>
      </c>
      <c r="J5984" s="316"/>
    </row>
    <row r="5985" spans="1:10" s="333" customFormat="1" ht="24" x14ac:dyDescent="0.25">
      <c r="A5985" s="317" t="s">
        <v>2399</v>
      </c>
      <c r="B5985" s="322" t="s">
        <v>2018</v>
      </c>
      <c r="C5985" s="322" t="s">
        <v>2017</v>
      </c>
      <c r="D5985" s="322">
        <v>581</v>
      </c>
      <c r="E5985" s="412">
        <v>31907.200000000001</v>
      </c>
      <c r="F5985" s="317" t="s">
        <v>2398</v>
      </c>
      <c r="G5985" s="316" t="s">
        <v>125</v>
      </c>
      <c r="H5985" s="325">
        <v>44698</v>
      </c>
      <c r="I5985" s="325">
        <v>44712</v>
      </c>
      <c r="J5985" s="316"/>
    </row>
    <row r="5986" spans="1:10" s="333" customFormat="1" ht="24" x14ac:dyDescent="0.25">
      <c r="A5986" s="317" t="s">
        <v>2397</v>
      </c>
      <c r="B5986" s="322" t="s">
        <v>2018</v>
      </c>
      <c r="C5986" s="322" t="s">
        <v>2017</v>
      </c>
      <c r="D5986" s="322">
        <v>1261</v>
      </c>
      <c r="E5986" s="412">
        <v>36000</v>
      </c>
      <c r="F5986" s="317" t="s">
        <v>2396</v>
      </c>
      <c r="G5986" s="316" t="s">
        <v>125</v>
      </c>
      <c r="H5986" s="325">
        <v>44700</v>
      </c>
      <c r="I5986" s="325">
        <v>44797</v>
      </c>
      <c r="J5986" s="316"/>
    </row>
    <row r="5987" spans="1:10" s="333" customFormat="1" ht="24" x14ac:dyDescent="0.25">
      <c r="A5987" s="317" t="s">
        <v>2395</v>
      </c>
      <c r="B5987" s="322" t="s">
        <v>2018</v>
      </c>
      <c r="C5987" s="322" t="s">
        <v>2017</v>
      </c>
      <c r="D5987" s="322">
        <v>1258</v>
      </c>
      <c r="E5987" s="412">
        <v>28000</v>
      </c>
      <c r="F5987" s="317" t="s">
        <v>2394</v>
      </c>
      <c r="G5987" s="316" t="s">
        <v>125</v>
      </c>
      <c r="H5987" s="325">
        <v>44700</v>
      </c>
      <c r="I5987" s="325">
        <v>44797</v>
      </c>
      <c r="J5987" s="316"/>
    </row>
    <row r="5988" spans="1:10" s="333" customFormat="1" ht="24" x14ac:dyDescent="0.25">
      <c r="A5988" s="317" t="s">
        <v>2393</v>
      </c>
      <c r="B5988" s="322" t="s">
        <v>2018</v>
      </c>
      <c r="C5988" s="322" t="s">
        <v>2017</v>
      </c>
      <c r="D5988" s="322">
        <v>1259</v>
      </c>
      <c r="E5988" s="412">
        <v>28000</v>
      </c>
      <c r="F5988" s="317" t="s">
        <v>2392</v>
      </c>
      <c r="G5988" s="316" t="s">
        <v>125</v>
      </c>
      <c r="H5988" s="325">
        <v>44700</v>
      </c>
      <c r="I5988" s="325">
        <v>44797</v>
      </c>
      <c r="J5988" s="316"/>
    </row>
    <row r="5989" spans="1:10" s="333" customFormat="1" ht="24" x14ac:dyDescent="0.25">
      <c r="A5989" s="317" t="s">
        <v>2391</v>
      </c>
      <c r="B5989" s="322" t="s">
        <v>2018</v>
      </c>
      <c r="C5989" s="322" t="s">
        <v>2017</v>
      </c>
      <c r="D5989" s="322">
        <v>1264</v>
      </c>
      <c r="E5989" s="412">
        <v>36000</v>
      </c>
      <c r="F5989" s="317" t="s">
        <v>2390</v>
      </c>
      <c r="G5989" s="316" t="s">
        <v>125</v>
      </c>
      <c r="H5989" s="325">
        <v>44700</v>
      </c>
      <c r="I5989" s="325">
        <v>44797</v>
      </c>
      <c r="J5989" s="316"/>
    </row>
    <row r="5990" spans="1:10" s="333" customFormat="1" ht="24" x14ac:dyDescent="0.25">
      <c r="A5990" s="317" t="s">
        <v>2389</v>
      </c>
      <c r="B5990" s="322" t="s">
        <v>2018</v>
      </c>
      <c r="C5990" s="322" t="s">
        <v>2017</v>
      </c>
      <c r="D5990" s="322">
        <v>1266</v>
      </c>
      <c r="E5990" s="412">
        <v>32000</v>
      </c>
      <c r="F5990" s="317" t="s">
        <v>2388</v>
      </c>
      <c r="G5990" s="316" t="s">
        <v>125</v>
      </c>
      <c r="H5990" s="325">
        <v>44700</v>
      </c>
      <c r="I5990" s="325">
        <v>44797</v>
      </c>
      <c r="J5990" s="316"/>
    </row>
    <row r="5991" spans="1:10" s="333" customFormat="1" ht="24" x14ac:dyDescent="0.25">
      <c r="A5991" s="317" t="s">
        <v>2387</v>
      </c>
      <c r="B5991" s="322" t="s">
        <v>2018</v>
      </c>
      <c r="C5991" s="322" t="s">
        <v>2017</v>
      </c>
      <c r="D5991" s="322">
        <v>1265</v>
      </c>
      <c r="E5991" s="412">
        <v>28000</v>
      </c>
      <c r="F5991" s="317" t="s">
        <v>2386</v>
      </c>
      <c r="G5991" s="316" t="s">
        <v>125</v>
      </c>
      <c r="H5991" s="325">
        <v>44700</v>
      </c>
      <c r="I5991" s="325">
        <v>44799</v>
      </c>
      <c r="J5991" s="316"/>
    </row>
    <row r="5992" spans="1:10" s="333" customFormat="1" ht="24" x14ac:dyDescent="0.25">
      <c r="A5992" s="317" t="s">
        <v>2385</v>
      </c>
      <c r="B5992" s="322" t="s">
        <v>2018</v>
      </c>
      <c r="C5992" s="322" t="s">
        <v>2017</v>
      </c>
      <c r="D5992" s="322">
        <v>1253</v>
      </c>
      <c r="E5992" s="412">
        <v>35000</v>
      </c>
      <c r="F5992" s="317" t="s">
        <v>2384</v>
      </c>
      <c r="G5992" s="316" t="s">
        <v>125</v>
      </c>
      <c r="H5992" s="325">
        <v>44699</v>
      </c>
      <c r="I5992" s="325">
        <v>44767</v>
      </c>
      <c r="J5992" s="316"/>
    </row>
    <row r="5993" spans="1:10" s="333" customFormat="1" ht="24" x14ac:dyDescent="0.25">
      <c r="A5993" s="317" t="s">
        <v>2383</v>
      </c>
      <c r="B5993" s="322" t="s">
        <v>2018</v>
      </c>
      <c r="C5993" s="322" t="s">
        <v>2017</v>
      </c>
      <c r="D5993" s="322">
        <v>1263</v>
      </c>
      <c r="E5993" s="412">
        <v>28000</v>
      </c>
      <c r="F5993" s="317" t="s">
        <v>2382</v>
      </c>
      <c r="G5993" s="316" t="s">
        <v>125</v>
      </c>
      <c r="H5993" s="325">
        <v>44700</v>
      </c>
      <c r="I5993" s="325">
        <v>44804</v>
      </c>
      <c r="J5993" s="316"/>
    </row>
    <row r="5994" spans="1:10" s="333" customFormat="1" x14ac:dyDescent="0.25">
      <c r="A5994" s="317" t="s">
        <v>2381</v>
      </c>
      <c r="B5994" s="322" t="s">
        <v>2018</v>
      </c>
      <c r="C5994" s="322" t="s">
        <v>2017</v>
      </c>
      <c r="D5994" s="322">
        <v>1256</v>
      </c>
      <c r="E5994" s="412">
        <v>24571</v>
      </c>
      <c r="F5994" s="317" t="s">
        <v>2380</v>
      </c>
      <c r="G5994" s="316" t="s">
        <v>125</v>
      </c>
      <c r="H5994" s="325">
        <v>44700</v>
      </c>
      <c r="I5994" s="325">
        <v>44763</v>
      </c>
      <c r="J5994" s="316"/>
    </row>
    <row r="5995" spans="1:10" s="333" customFormat="1" ht="24" x14ac:dyDescent="0.25">
      <c r="A5995" s="317" t="s">
        <v>2379</v>
      </c>
      <c r="B5995" s="322" t="s">
        <v>2018</v>
      </c>
      <c r="C5995" s="322" t="s">
        <v>2017</v>
      </c>
      <c r="D5995" s="322">
        <v>1267</v>
      </c>
      <c r="E5995" s="412">
        <v>36000</v>
      </c>
      <c r="F5995" s="317" t="s">
        <v>2378</v>
      </c>
      <c r="G5995" s="316" t="s">
        <v>125</v>
      </c>
      <c r="H5995" s="325">
        <v>44700</v>
      </c>
      <c r="I5995" s="325">
        <v>44797</v>
      </c>
      <c r="J5995" s="316"/>
    </row>
    <row r="5996" spans="1:10" s="333" customFormat="1" ht="24" x14ac:dyDescent="0.25">
      <c r="A5996" s="317" t="s">
        <v>2377</v>
      </c>
      <c r="B5996" s="322" t="s">
        <v>2018</v>
      </c>
      <c r="C5996" s="322" t="s">
        <v>2017</v>
      </c>
      <c r="D5996" s="322">
        <v>1270</v>
      </c>
      <c r="E5996" s="412">
        <v>28000</v>
      </c>
      <c r="F5996" s="317" t="s">
        <v>2376</v>
      </c>
      <c r="G5996" s="316" t="s">
        <v>125</v>
      </c>
      <c r="H5996" s="325">
        <v>44700</v>
      </c>
      <c r="I5996" s="325">
        <v>44788</v>
      </c>
      <c r="J5996" s="316"/>
    </row>
    <row r="5997" spans="1:10" s="333" customFormat="1" ht="24" x14ac:dyDescent="0.25">
      <c r="A5997" s="317" t="s">
        <v>2375</v>
      </c>
      <c r="B5997" s="322" t="s">
        <v>2018</v>
      </c>
      <c r="C5997" s="322" t="s">
        <v>2017</v>
      </c>
      <c r="D5997" s="322">
        <v>1268</v>
      </c>
      <c r="E5997" s="412">
        <v>36000</v>
      </c>
      <c r="F5997" s="317" t="s">
        <v>2374</v>
      </c>
      <c r="G5997" s="316" t="s">
        <v>125</v>
      </c>
      <c r="H5997" s="325">
        <v>44700</v>
      </c>
      <c r="I5997" s="325">
        <v>44796</v>
      </c>
      <c r="J5997" s="316"/>
    </row>
    <row r="5998" spans="1:10" s="333" customFormat="1" ht="36" x14ac:dyDescent="0.25">
      <c r="A5998" s="317" t="s">
        <v>2373</v>
      </c>
      <c r="B5998" s="322" t="s">
        <v>2018</v>
      </c>
      <c r="C5998" s="322" t="s">
        <v>2017</v>
      </c>
      <c r="D5998" s="322">
        <v>1269</v>
      </c>
      <c r="E5998" s="412">
        <v>18400</v>
      </c>
      <c r="F5998" s="317" t="s">
        <v>2372</v>
      </c>
      <c r="G5998" s="316" t="s">
        <v>125</v>
      </c>
      <c r="H5998" s="325">
        <v>44700</v>
      </c>
      <c r="I5998" s="325">
        <v>44798</v>
      </c>
      <c r="J5998" s="316"/>
    </row>
    <row r="5999" spans="1:10" s="333" customFormat="1" ht="48" x14ac:dyDescent="0.25">
      <c r="A5999" s="317" t="s">
        <v>2371</v>
      </c>
      <c r="B5999" s="322" t="s">
        <v>2018</v>
      </c>
      <c r="C5999" s="322" t="s">
        <v>2017</v>
      </c>
      <c r="D5999" s="322">
        <v>1307</v>
      </c>
      <c r="E5999" s="412">
        <v>36000</v>
      </c>
      <c r="F5999" s="317" t="s">
        <v>2370</v>
      </c>
      <c r="G5999" s="316" t="s">
        <v>125</v>
      </c>
      <c r="H5999" s="325">
        <v>44705</v>
      </c>
      <c r="I5999" s="325">
        <v>44797</v>
      </c>
      <c r="J5999" s="316"/>
    </row>
    <row r="6000" spans="1:10" s="333" customFormat="1" ht="24" x14ac:dyDescent="0.25">
      <c r="A6000" s="317" t="s">
        <v>2369</v>
      </c>
      <c r="B6000" s="322" t="s">
        <v>2018</v>
      </c>
      <c r="C6000" s="322" t="s">
        <v>2017</v>
      </c>
      <c r="D6000" s="322">
        <v>1273</v>
      </c>
      <c r="E6000" s="412">
        <v>28000</v>
      </c>
      <c r="F6000" s="317" t="s">
        <v>2368</v>
      </c>
      <c r="G6000" s="316" t="s">
        <v>125</v>
      </c>
      <c r="H6000" s="325">
        <v>44701</v>
      </c>
      <c r="I6000" s="325">
        <v>44799</v>
      </c>
      <c r="J6000" s="316"/>
    </row>
    <row r="6001" spans="1:10" s="333" customFormat="1" ht="24" x14ac:dyDescent="0.25">
      <c r="A6001" s="317" t="s">
        <v>2367</v>
      </c>
      <c r="B6001" s="322" t="s">
        <v>2018</v>
      </c>
      <c r="C6001" s="322" t="s">
        <v>2017</v>
      </c>
      <c r="D6001" s="322">
        <v>1274</v>
      </c>
      <c r="E6001" s="412">
        <v>28000</v>
      </c>
      <c r="F6001" s="317" t="s">
        <v>2366</v>
      </c>
      <c r="G6001" s="316" t="s">
        <v>125</v>
      </c>
      <c r="H6001" s="325">
        <v>44701</v>
      </c>
      <c r="I6001" s="325">
        <v>44768</v>
      </c>
      <c r="J6001" s="316"/>
    </row>
    <row r="6002" spans="1:10" s="333" customFormat="1" ht="24" x14ac:dyDescent="0.25">
      <c r="A6002" s="317" t="s">
        <v>2365</v>
      </c>
      <c r="B6002" s="322" t="s">
        <v>2018</v>
      </c>
      <c r="C6002" s="322" t="s">
        <v>2017</v>
      </c>
      <c r="D6002" s="322">
        <v>593</v>
      </c>
      <c r="E6002" s="412">
        <v>22100</v>
      </c>
      <c r="F6002" s="317" t="s">
        <v>2364</v>
      </c>
      <c r="G6002" s="316" t="s">
        <v>125</v>
      </c>
      <c r="H6002" s="325">
        <v>44701</v>
      </c>
      <c r="I6002" s="325">
        <v>44740</v>
      </c>
      <c r="J6002" s="316"/>
    </row>
    <row r="6003" spans="1:10" s="333" customFormat="1" ht="24" x14ac:dyDescent="0.25">
      <c r="A6003" s="317" t="s">
        <v>2363</v>
      </c>
      <c r="B6003" s="322" t="s">
        <v>2018</v>
      </c>
      <c r="C6003" s="322" t="s">
        <v>2017</v>
      </c>
      <c r="D6003" s="322">
        <v>594</v>
      </c>
      <c r="E6003" s="412">
        <v>29792.52</v>
      </c>
      <c r="F6003" s="317" t="s">
        <v>2339</v>
      </c>
      <c r="G6003" s="316" t="s">
        <v>125</v>
      </c>
      <c r="H6003" s="325">
        <v>44701</v>
      </c>
      <c r="I6003" s="325">
        <v>44769</v>
      </c>
      <c r="J6003" s="316"/>
    </row>
    <row r="6004" spans="1:10" s="333" customFormat="1" ht="24" x14ac:dyDescent="0.25">
      <c r="A6004" s="317" t="s">
        <v>2362</v>
      </c>
      <c r="B6004" s="322" t="s">
        <v>2018</v>
      </c>
      <c r="C6004" s="322" t="s">
        <v>2017</v>
      </c>
      <c r="D6004" s="322">
        <v>1294</v>
      </c>
      <c r="E6004" s="412">
        <v>36740</v>
      </c>
      <c r="F6004" s="317" t="s">
        <v>2361</v>
      </c>
      <c r="G6004" s="316" t="s">
        <v>125</v>
      </c>
      <c r="H6004" s="325">
        <v>44704</v>
      </c>
      <c r="I6004" s="325">
        <v>44757</v>
      </c>
      <c r="J6004" s="316"/>
    </row>
    <row r="6005" spans="1:10" s="333" customFormat="1" ht="24" x14ac:dyDescent="0.25">
      <c r="A6005" s="317" t="s">
        <v>2360</v>
      </c>
      <c r="B6005" s="322" t="s">
        <v>2018</v>
      </c>
      <c r="C6005" s="322" t="s">
        <v>2017</v>
      </c>
      <c r="D6005" s="322">
        <v>1285</v>
      </c>
      <c r="E6005" s="412">
        <v>36000</v>
      </c>
      <c r="F6005" s="317" t="s">
        <v>2359</v>
      </c>
      <c r="G6005" s="316" t="s">
        <v>125</v>
      </c>
      <c r="H6005" s="325">
        <v>44704</v>
      </c>
      <c r="I6005" s="325">
        <v>44796</v>
      </c>
      <c r="J6005" s="316"/>
    </row>
    <row r="6006" spans="1:10" s="333" customFormat="1" ht="24" x14ac:dyDescent="0.25">
      <c r="A6006" s="317" t="s">
        <v>2358</v>
      </c>
      <c r="B6006" s="322" t="s">
        <v>2018</v>
      </c>
      <c r="C6006" s="322" t="s">
        <v>2017</v>
      </c>
      <c r="D6006" s="322">
        <v>1286</v>
      </c>
      <c r="E6006" s="412">
        <v>32000</v>
      </c>
      <c r="F6006" s="317" t="s">
        <v>2357</v>
      </c>
      <c r="G6006" s="316" t="s">
        <v>125</v>
      </c>
      <c r="H6006" s="325">
        <v>44704</v>
      </c>
      <c r="I6006" s="325">
        <v>44799</v>
      </c>
      <c r="J6006" s="316"/>
    </row>
    <row r="6007" spans="1:10" s="333" customFormat="1" ht="24" x14ac:dyDescent="0.25">
      <c r="A6007" s="317" t="s">
        <v>2356</v>
      </c>
      <c r="B6007" s="322" t="s">
        <v>2018</v>
      </c>
      <c r="C6007" s="322" t="s">
        <v>2017</v>
      </c>
      <c r="D6007" s="322">
        <v>1287</v>
      </c>
      <c r="E6007" s="412">
        <v>36000</v>
      </c>
      <c r="F6007" s="317" t="s">
        <v>2355</v>
      </c>
      <c r="G6007" s="316" t="s">
        <v>125</v>
      </c>
      <c r="H6007" s="325">
        <v>44704</v>
      </c>
      <c r="I6007" s="325">
        <v>44799</v>
      </c>
      <c r="J6007" s="316"/>
    </row>
    <row r="6008" spans="1:10" s="333" customFormat="1" ht="24" x14ac:dyDescent="0.25">
      <c r="A6008" s="317" t="s">
        <v>2354</v>
      </c>
      <c r="B6008" s="322" t="s">
        <v>2018</v>
      </c>
      <c r="C6008" s="322" t="s">
        <v>2017</v>
      </c>
      <c r="D6008" s="322">
        <v>1288</v>
      </c>
      <c r="E6008" s="412">
        <v>36800</v>
      </c>
      <c r="F6008" s="317" t="s">
        <v>2353</v>
      </c>
      <c r="G6008" s="316" t="s">
        <v>125</v>
      </c>
      <c r="H6008" s="325">
        <v>44704</v>
      </c>
      <c r="I6008" s="325">
        <v>44798</v>
      </c>
      <c r="J6008" s="316"/>
    </row>
    <row r="6009" spans="1:10" s="333" customFormat="1" ht="24" x14ac:dyDescent="0.25">
      <c r="A6009" s="317" t="s">
        <v>2352</v>
      </c>
      <c r="B6009" s="322" t="s">
        <v>2018</v>
      </c>
      <c r="C6009" s="322" t="s">
        <v>2017</v>
      </c>
      <c r="D6009" s="322">
        <v>1291</v>
      </c>
      <c r="E6009" s="412">
        <v>24000</v>
      </c>
      <c r="F6009" s="317" t="s">
        <v>2351</v>
      </c>
      <c r="G6009" s="316" t="s">
        <v>125</v>
      </c>
      <c r="H6009" s="325">
        <v>44704</v>
      </c>
      <c r="I6009" s="325">
        <v>44796</v>
      </c>
      <c r="J6009" s="316"/>
    </row>
    <row r="6010" spans="1:10" s="333" customFormat="1" ht="24" x14ac:dyDescent="0.25">
      <c r="A6010" s="317" t="s">
        <v>2350</v>
      </c>
      <c r="B6010" s="322" t="s">
        <v>2018</v>
      </c>
      <c r="C6010" s="322" t="s">
        <v>2017</v>
      </c>
      <c r="D6010" s="322">
        <v>1289</v>
      </c>
      <c r="E6010" s="412">
        <v>32000</v>
      </c>
      <c r="F6010" s="317" t="s">
        <v>2349</v>
      </c>
      <c r="G6010" s="316" t="s">
        <v>125</v>
      </c>
      <c r="H6010" s="325">
        <v>44704</v>
      </c>
      <c r="I6010" s="325">
        <v>44797</v>
      </c>
      <c r="J6010" s="316"/>
    </row>
    <row r="6011" spans="1:10" s="333" customFormat="1" ht="24" x14ac:dyDescent="0.25">
      <c r="A6011" s="317" t="s">
        <v>2348</v>
      </c>
      <c r="B6011" s="322" t="s">
        <v>2018</v>
      </c>
      <c r="C6011" s="322" t="s">
        <v>2017</v>
      </c>
      <c r="D6011" s="322">
        <v>1295</v>
      </c>
      <c r="E6011" s="412">
        <v>36695</v>
      </c>
      <c r="F6011" s="317" t="s">
        <v>2347</v>
      </c>
      <c r="G6011" s="316" t="s">
        <v>125</v>
      </c>
      <c r="H6011" s="325">
        <v>44704</v>
      </c>
      <c r="I6011" s="325">
        <v>44735</v>
      </c>
      <c r="J6011" s="316"/>
    </row>
    <row r="6012" spans="1:10" s="333" customFormat="1" ht="24" x14ac:dyDescent="0.25">
      <c r="A6012" s="317" t="s">
        <v>2346</v>
      </c>
      <c r="B6012" s="322" t="s">
        <v>2018</v>
      </c>
      <c r="C6012" s="322" t="s">
        <v>2017</v>
      </c>
      <c r="D6012" s="322">
        <v>1302</v>
      </c>
      <c r="E6012" s="412">
        <v>40512.800000000003</v>
      </c>
      <c r="F6012" s="317" t="s">
        <v>2345</v>
      </c>
      <c r="G6012" s="316" t="s">
        <v>125</v>
      </c>
      <c r="H6012" s="325">
        <v>44704</v>
      </c>
      <c r="I6012" s="325">
        <v>44804</v>
      </c>
      <c r="J6012" s="316"/>
    </row>
    <row r="6013" spans="1:10" s="333" customFormat="1" ht="24" x14ac:dyDescent="0.25">
      <c r="A6013" s="317" t="s">
        <v>2344</v>
      </c>
      <c r="B6013" s="322" t="s">
        <v>2018</v>
      </c>
      <c r="C6013" s="322" t="s">
        <v>2017</v>
      </c>
      <c r="D6013" s="322">
        <v>1293</v>
      </c>
      <c r="E6013" s="412">
        <v>34500</v>
      </c>
      <c r="F6013" s="317" t="s">
        <v>2343</v>
      </c>
      <c r="G6013" s="316" t="s">
        <v>125</v>
      </c>
      <c r="H6013" s="325">
        <v>44704</v>
      </c>
      <c r="I6013" s="325">
        <v>44781</v>
      </c>
      <c r="J6013" s="316"/>
    </row>
    <row r="6014" spans="1:10" s="333" customFormat="1" ht="24" x14ac:dyDescent="0.25">
      <c r="A6014" s="317" t="s">
        <v>2342</v>
      </c>
      <c r="B6014" s="322" t="s">
        <v>2018</v>
      </c>
      <c r="C6014" s="322" t="s">
        <v>2017</v>
      </c>
      <c r="D6014" s="322">
        <v>1297</v>
      </c>
      <c r="E6014" s="412">
        <v>32000</v>
      </c>
      <c r="F6014" s="317" t="s">
        <v>2341</v>
      </c>
      <c r="G6014" s="316" t="s">
        <v>125</v>
      </c>
      <c r="H6014" s="325">
        <v>44704</v>
      </c>
      <c r="I6014" s="325">
        <v>44799</v>
      </c>
      <c r="J6014" s="316"/>
    </row>
    <row r="6015" spans="1:10" s="333" customFormat="1" x14ac:dyDescent="0.25">
      <c r="A6015" s="317" t="s">
        <v>2340</v>
      </c>
      <c r="B6015" s="322" t="s">
        <v>2018</v>
      </c>
      <c r="C6015" s="322" t="s">
        <v>2017</v>
      </c>
      <c r="D6015" s="322">
        <v>605</v>
      </c>
      <c r="E6015" s="412">
        <v>26550</v>
      </c>
      <c r="F6015" s="317" t="s">
        <v>2339</v>
      </c>
      <c r="G6015" s="316" t="s">
        <v>125</v>
      </c>
      <c r="H6015" s="325">
        <v>44704</v>
      </c>
      <c r="I6015" s="325">
        <v>44712</v>
      </c>
      <c r="J6015" s="316"/>
    </row>
    <row r="6016" spans="1:10" s="333" customFormat="1" ht="24" x14ac:dyDescent="0.25">
      <c r="A6016" s="317" t="s">
        <v>2338</v>
      </c>
      <c r="B6016" s="322" t="s">
        <v>2018</v>
      </c>
      <c r="C6016" s="322" t="s">
        <v>2017</v>
      </c>
      <c r="D6016" s="322">
        <v>1300</v>
      </c>
      <c r="E6016" s="412">
        <v>35397.919999999998</v>
      </c>
      <c r="F6016" s="317" t="s">
        <v>2197</v>
      </c>
      <c r="G6016" s="316" t="s">
        <v>125</v>
      </c>
      <c r="H6016" s="325">
        <v>44704</v>
      </c>
      <c r="I6016" s="325">
        <v>44739</v>
      </c>
      <c r="J6016" s="316"/>
    </row>
    <row r="6017" spans="1:10" s="333" customFormat="1" ht="24" x14ac:dyDescent="0.25">
      <c r="A6017" s="317" t="s">
        <v>2337</v>
      </c>
      <c r="B6017" s="322" t="s">
        <v>2018</v>
      </c>
      <c r="C6017" s="322" t="s">
        <v>2017</v>
      </c>
      <c r="D6017" s="322">
        <v>1298</v>
      </c>
      <c r="E6017" s="412">
        <v>36000</v>
      </c>
      <c r="F6017" s="317" t="s">
        <v>2336</v>
      </c>
      <c r="G6017" s="316" t="s">
        <v>125</v>
      </c>
      <c r="H6017" s="325">
        <v>44704</v>
      </c>
      <c r="I6017" s="325">
        <v>44797</v>
      </c>
      <c r="J6017" s="316"/>
    </row>
    <row r="6018" spans="1:10" s="333" customFormat="1" ht="24" x14ac:dyDescent="0.25">
      <c r="A6018" s="317" t="s">
        <v>2335</v>
      </c>
      <c r="B6018" s="322" t="s">
        <v>2018</v>
      </c>
      <c r="C6018" s="322" t="s">
        <v>2017</v>
      </c>
      <c r="D6018" s="322">
        <v>1299</v>
      </c>
      <c r="E6018" s="412">
        <v>28000</v>
      </c>
      <c r="F6018" s="317" t="s">
        <v>2334</v>
      </c>
      <c r="G6018" s="316" t="s">
        <v>125</v>
      </c>
      <c r="H6018" s="325">
        <v>44704</v>
      </c>
      <c r="I6018" s="325">
        <v>44799</v>
      </c>
      <c r="J6018" s="316"/>
    </row>
    <row r="6019" spans="1:10" s="333" customFormat="1" ht="24" x14ac:dyDescent="0.25">
      <c r="A6019" s="317" t="s">
        <v>2333</v>
      </c>
      <c r="B6019" s="322" t="s">
        <v>2158</v>
      </c>
      <c r="C6019" s="322" t="s">
        <v>2017</v>
      </c>
      <c r="D6019" s="322">
        <v>717</v>
      </c>
      <c r="E6019" s="412">
        <v>24238.79</v>
      </c>
      <c r="F6019" s="317" t="s">
        <v>2332</v>
      </c>
      <c r="G6019" s="316" t="s">
        <v>2156</v>
      </c>
      <c r="H6019" s="325">
        <v>44726</v>
      </c>
      <c r="I6019" s="325">
        <v>44742</v>
      </c>
      <c r="J6019" s="316"/>
    </row>
    <row r="6020" spans="1:10" s="333" customFormat="1" ht="24" x14ac:dyDescent="0.25">
      <c r="A6020" s="317" t="s">
        <v>2331</v>
      </c>
      <c r="B6020" s="322" t="s">
        <v>2018</v>
      </c>
      <c r="C6020" s="322" t="s">
        <v>2017</v>
      </c>
      <c r="D6020" s="322">
        <v>1310</v>
      </c>
      <c r="E6020" s="412">
        <v>31500</v>
      </c>
      <c r="F6020" s="317" t="s">
        <v>2330</v>
      </c>
      <c r="G6020" s="316" t="s">
        <v>125</v>
      </c>
      <c r="H6020" s="325">
        <v>44705</v>
      </c>
      <c r="I6020" s="325">
        <v>44804</v>
      </c>
      <c r="J6020" s="316"/>
    </row>
    <row r="6021" spans="1:10" s="333" customFormat="1" x14ac:dyDescent="0.25">
      <c r="A6021" s="317" t="s">
        <v>2329</v>
      </c>
      <c r="B6021" s="322" t="s">
        <v>2018</v>
      </c>
      <c r="C6021" s="322" t="s">
        <v>2017</v>
      </c>
      <c r="D6021" s="322">
        <v>614</v>
      </c>
      <c r="E6021" s="412">
        <v>18060</v>
      </c>
      <c r="F6021" s="317" t="s">
        <v>2328</v>
      </c>
      <c r="G6021" s="316" t="s">
        <v>125</v>
      </c>
      <c r="H6021" s="325">
        <v>44706</v>
      </c>
      <c r="I6021" s="325">
        <v>44712</v>
      </c>
      <c r="J6021" s="316"/>
    </row>
    <row r="6022" spans="1:10" s="333" customFormat="1" ht="24" x14ac:dyDescent="0.25">
      <c r="A6022" s="317" t="s">
        <v>2327</v>
      </c>
      <c r="B6022" s="322" t="s">
        <v>2018</v>
      </c>
      <c r="C6022" s="322" t="s">
        <v>2017</v>
      </c>
      <c r="D6022" s="322">
        <v>1314</v>
      </c>
      <c r="E6022" s="412">
        <v>28000</v>
      </c>
      <c r="F6022" s="317" t="s">
        <v>2326</v>
      </c>
      <c r="G6022" s="316" t="s">
        <v>125</v>
      </c>
      <c r="H6022" s="325">
        <v>44706</v>
      </c>
      <c r="I6022" s="325">
        <v>44797</v>
      </c>
      <c r="J6022" s="316"/>
    </row>
    <row r="6023" spans="1:10" s="333" customFormat="1" ht="24" x14ac:dyDescent="0.25">
      <c r="A6023" s="317" t="s">
        <v>2325</v>
      </c>
      <c r="B6023" s="322" t="s">
        <v>2018</v>
      </c>
      <c r="C6023" s="322" t="s">
        <v>2017</v>
      </c>
      <c r="D6023" s="322">
        <v>615</v>
      </c>
      <c r="E6023" s="412">
        <v>26508.33</v>
      </c>
      <c r="F6023" s="317" t="s">
        <v>2324</v>
      </c>
      <c r="G6023" s="316" t="s">
        <v>125</v>
      </c>
      <c r="H6023" s="325">
        <v>44706</v>
      </c>
      <c r="I6023" s="325">
        <v>44715</v>
      </c>
      <c r="J6023" s="316"/>
    </row>
    <row r="6024" spans="1:10" s="333" customFormat="1" ht="24" x14ac:dyDescent="0.25">
      <c r="A6024" s="317" t="s">
        <v>2323</v>
      </c>
      <c r="B6024" s="322" t="s">
        <v>2018</v>
      </c>
      <c r="C6024" s="322" t="s">
        <v>2017</v>
      </c>
      <c r="D6024" s="322">
        <v>617</v>
      </c>
      <c r="E6024" s="412">
        <v>21760</v>
      </c>
      <c r="F6024" s="317" t="s">
        <v>2322</v>
      </c>
      <c r="G6024" s="316" t="s">
        <v>125</v>
      </c>
      <c r="H6024" s="325">
        <v>44706</v>
      </c>
      <c r="I6024" s="325">
        <v>44770</v>
      </c>
      <c r="J6024" s="316"/>
    </row>
    <row r="6025" spans="1:10" s="333" customFormat="1" ht="24" x14ac:dyDescent="0.25">
      <c r="A6025" s="317" t="s">
        <v>2321</v>
      </c>
      <c r="B6025" s="322" t="s">
        <v>2018</v>
      </c>
      <c r="C6025" s="322" t="s">
        <v>2017</v>
      </c>
      <c r="D6025" s="322">
        <v>616</v>
      </c>
      <c r="E6025" s="412">
        <v>33000</v>
      </c>
      <c r="F6025" s="317" t="s">
        <v>2216</v>
      </c>
      <c r="G6025" s="316" t="s">
        <v>125</v>
      </c>
      <c r="H6025" s="325">
        <v>44706</v>
      </c>
      <c r="I6025" s="325">
        <v>44732</v>
      </c>
      <c r="J6025" s="316"/>
    </row>
    <row r="6026" spans="1:10" s="333" customFormat="1" ht="24" x14ac:dyDescent="0.25">
      <c r="A6026" s="317" t="s">
        <v>2320</v>
      </c>
      <c r="B6026" s="322" t="s">
        <v>2018</v>
      </c>
      <c r="C6026" s="322" t="s">
        <v>2017</v>
      </c>
      <c r="D6026" s="322">
        <v>1312</v>
      </c>
      <c r="E6026" s="412">
        <v>36502</v>
      </c>
      <c r="F6026" s="317" t="s">
        <v>2319</v>
      </c>
      <c r="G6026" s="316" t="s">
        <v>125</v>
      </c>
      <c r="H6026" s="325">
        <v>44706</v>
      </c>
      <c r="I6026" s="325">
        <v>44749</v>
      </c>
      <c r="J6026" s="316"/>
    </row>
    <row r="6027" spans="1:10" s="333" customFormat="1" ht="24" x14ac:dyDescent="0.25">
      <c r="A6027" s="317" t="s">
        <v>2318</v>
      </c>
      <c r="B6027" s="322" t="s">
        <v>2018</v>
      </c>
      <c r="C6027" s="322" t="s">
        <v>2017</v>
      </c>
      <c r="D6027" s="322">
        <v>1315</v>
      </c>
      <c r="E6027" s="412">
        <v>28000</v>
      </c>
      <c r="F6027" s="317" t="s">
        <v>2317</v>
      </c>
      <c r="G6027" s="316" t="s">
        <v>125</v>
      </c>
      <c r="H6027" s="325">
        <v>44706</v>
      </c>
      <c r="I6027" s="325">
        <v>44797</v>
      </c>
      <c r="J6027" s="316"/>
    </row>
    <row r="6028" spans="1:10" s="333" customFormat="1" ht="24" x14ac:dyDescent="0.25">
      <c r="A6028" s="317" t="s">
        <v>2316</v>
      </c>
      <c r="B6028" s="322" t="s">
        <v>2018</v>
      </c>
      <c r="C6028" s="322" t="s">
        <v>2017</v>
      </c>
      <c r="D6028" s="322">
        <v>1322</v>
      </c>
      <c r="E6028" s="412">
        <v>28000</v>
      </c>
      <c r="F6028" s="317" t="s">
        <v>2315</v>
      </c>
      <c r="G6028" s="316" t="s">
        <v>125</v>
      </c>
      <c r="H6028" s="325">
        <v>44707</v>
      </c>
      <c r="I6028" s="325">
        <v>44798</v>
      </c>
      <c r="J6028" s="316"/>
    </row>
    <row r="6029" spans="1:10" s="333" customFormat="1" ht="24" x14ac:dyDescent="0.25">
      <c r="A6029" s="317" t="s">
        <v>2314</v>
      </c>
      <c r="B6029" s="322" t="s">
        <v>2018</v>
      </c>
      <c r="C6029" s="322" t="s">
        <v>2017</v>
      </c>
      <c r="D6029" s="322">
        <v>1323</v>
      </c>
      <c r="E6029" s="412">
        <v>36000</v>
      </c>
      <c r="F6029" s="317" t="s">
        <v>2313</v>
      </c>
      <c r="G6029" s="316" t="s">
        <v>125</v>
      </c>
      <c r="H6029" s="325">
        <v>44707</v>
      </c>
      <c r="I6029" s="325">
        <v>44804</v>
      </c>
      <c r="J6029" s="316"/>
    </row>
    <row r="6030" spans="1:10" s="333" customFormat="1" ht="24" x14ac:dyDescent="0.25">
      <c r="A6030" s="317" t="s">
        <v>2312</v>
      </c>
      <c r="B6030" s="322" t="s">
        <v>2018</v>
      </c>
      <c r="C6030" s="322" t="s">
        <v>2017</v>
      </c>
      <c r="D6030" s="322">
        <v>1394</v>
      </c>
      <c r="E6030" s="412">
        <v>36000</v>
      </c>
      <c r="F6030" s="317" t="s">
        <v>2311</v>
      </c>
      <c r="G6030" s="316" t="s">
        <v>125</v>
      </c>
      <c r="H6030" s="325">
        <v>44720</v>
      </c>
      <c r="I6030" s="325">
        <v>44805</v>
      </c>
      <c r="J6030" s="316"/>
    </row>
    <row r="6031" spans="1:10" s="333" customFormat="1" ht="24" x14ac:dyDescent="0.25">
      <c r="A6031" s="317" t="s">
        <v>2310</v>
      </c>
      <c r="B6031" s="322" t="s">
        <v>2018</v>
      </c>
      <c r="C6031" s="322" t="s">
        <v>2017</v>
      </c>
      <c r="D6031" s="322">
        <v>1395</v>
      </c>
      <c r="E6031" s="412">
        <v>34000</v>
      </c>
      <c r="F6031" s="317" t="s">
        <v>2309</v>
      </c>
      <c r="G6031" s="316" t="s">
        <v>125</v>
      </c>
      <c r="H6031" s="325">
        <v>44720</v>
      </c>
      <c r="I6031" s="325">
        <v>44798</v>
      </c>
      <c r="J6031" s="316"/>
    </row>
    <row r="6032" spans="1:10" s="333" customFormat="1" ht="24" x14ac:dyDescent="0.25">
      <c r="A6032" s="317" t="s">
        <v>2308</v>
      </c>
      <c r="B6032" s="322" t="s">
        <v>2018</v>
      </c>
      <c r="C6032" s="322" t="s">
        <v>2017</v>
      </c>
      <c r="D6032" s="322">
        <v>1325</v>
      </c>
      <c r="E6032" s="412">
        <v>35000</v>
      </c>
      <c r="F6032" s="317" t="s">
        <v>2307</v>
      </c>
      <c r="G6032" s="316" t="s">
        <v>125</v>
      </c>
      <c r="H6032" s="325">
        <v>44707</v>
      </c>
      <c r="I6032" s="325">
        <v>44797</v>
      </c>
      <c r="J6032" s="316"/>
    </row>
    <row r="6033" spans="1:10" s="333" customFormat="1" ht="36" x14ac:dyDescent="0.25">
      <c r="A6033" s="317" t="s">
        <v>2306</v>
      </c>
      <c r="B6033" s="322" t="s">
        <v>2018</v>
      </c>
      <c r="C6033" s="322" t="s">
        <v>2017</v>
      </c>
      <c r="D6033" s="322">
        <v>1327</v>
      </c>
      <c r="E6033" s="412">
        <v>36700</v>
      </c>
      <c r="F6033" s="317" t="s">
        <v>2305</v>
      </c>
      <c r="G6033" s="316" t="s">
        <v>125</v>
      </c>
      <c r="H6033" s="325">
        <v>44708</v>
      </c>
      <c r="I6033" s="325">
        <v>44754</v>
      </c>
      <c r="J6033" s="316"/>
    </row>
    <row r="6034" spans="1:10" s="333" customFormat="1" ht="24" x14ac:dyDescent="0.25">
      <c r="A6034" s="317" t="s">
        <v>2304</v>
      </c>
      <c r="B6034" s="322" t="s">
        <v>2018</v>
      </c>
      <c r="C6034" s="322" t="s">
        <v>2017</v>
      </c>
      <c r="D6034" s="322">
        <v>1328</v>
      </c>
      <c r="E6034" s="412">
        <v>36498.080000000002</v>
      </c>
      <c r="F6034" s="317" t="s">
        <v>2303</v>
      </c>
      <c r="G6034" s="316" t="s">
        <v>125</v>
      </c>
      <c r="H6034" s="325">
        <v>44708</v>
      </c>
      <c r="I6034" s="325">
        <v>44762</v>
      </c>
      <c r="J6034" s="316"/>
    </row>
    <row r="6035" spans="1:10" s="333" customFormat="1" ht="24" x14ac:dyDescent="0.25">
      <c r="A6035" s="317" t="s">
        <v>2302</v>
      </c>
      <c r="B6035" s="322" t="s">
        <v>2018</v>
      </c>
      <c r="C6035" s="322" t="s">
        <v>2017</v>
      </c>
      <c r="D6035" s="322">
        <v>633</v>
      </c>
      <c r="E6035" s="412">
        <v>21500</v>
      </c>
      <c r="F6035" s="317" t="s">
        <v>2301</v>
      </c>
      <c r="G6035" s="316" t="s">
        <v>125</v>
      </c>
      <c r="H6035" s="325">
        <v>44708</v>
      </c>
      <c r="I6035" s="325">
        <v>44783</v>
      </c>
      <c r="J6035" s="316"/>
    </row>
    <row r="6036" spans="1:10" s="333" customFormat="1" ht="24" x14ac:dyDescent="0.25">
      <c r="A6036" s="317" t="s">
        <v>2300</v>
      </c>
      <c r="B6036" s="322" t="s">
        <v>1079</v>
      </c>
      <c r="C6036" s="322" t="s">
        <v>2017</v>
      </c>
      <c r="D6036" s="322">
        <v>29</v>
      </c>
      <c r="E6036" s="412">
        <v>314427.73</v>
      </c>
      <c r="F6036" s="317" t="s">
        <v>2299</v>
      </c>
      <c r="G6036" s="316" t="s">
        <v>2156</v>
      </c>
      <c r="H6036" s="325" t="s">
        <v>2298</v>
      </c>
      <c r="I6036" s="325" t="s">
        <v>2297</v>
      </c>
      <c r="J6036" s="316"/>
    </row>
    <row r="6037" spans="1:10" s="333" customFormat="1" ht="24" x14ac:dyDescent="0.25">
      <c r="A6037" s="317" t="s">
        <v>2296</v>
      </c>
      <c r="B6037" s="322" t="s">
        <v>2018</v>
      </c>
      <c r="C6037" s="322" t="s">
        <v>2017</v>
      </c>
      <c r="D6037" s="322">
        <v>644</v>
      </c>
      <c r="E6037" s="412">
        <v>20215</v>
      </c>
      <c r="F6037" s="317" t="s">
        <v>2295</v>
      </c>
      <c r="G6037" s="316" t="s">
        <v>125</v>
      </c>
      <c r="H6037" s="325">
        <v>44708</v>
      </c>
      <c r="I6037" s="325">
        <v>44740</v>
      </c>
      <c r="J6037" s="316"/>
    </row>
    <row r="6038" spans="1:10" s="333" customFormat="1" ht="24" x14ac:dyDescent="0.25">
      <c r="A6038" s="317" t="s">
        <v>2294</v>
      </c>
      <c r="B6038" s="322" t="s">
        <v>2018</v>
      </c>
      <c r="C6038" s="322" t="s">
        <v>2017</v>
      </c>
      <c r="D6038" s="322">
        <v>1331</v>
      </c>
      <c r="E6038" s="412">
        <v>32000</v>
      </c>
      <c r="F6038" s="317" t="s">
        <v>2293</v>
      </c>
      <c r="G6038" s="316" t="s">
        <v>125</v>
      </c>
      <c r="H6038" s="325">
        <v>44708</v>
      </c>
      <c r="I6038" s="325">
        <v>44800</v>
      </c>
      <c r="J6038" s="316"/>
    </row>
    <row r="6039" spans="1:10" s="333" customFormat="1" ht="24" x14ac:dyDescent="0.25">
      <c r="A6039" s="317" t="s">
        <v>2292</v>
      </c>
      <c r="B6039" s="322" t="s">
        <v>2018</v>
      </c>
      <c r="C6039" s="322" t="s">
        <v>2017</v>
      </c>
      <c r="D6039" s="322">
        <v>1339</v>
      </c>
      <c r="E6039" s="412">
        <v>35000</v>
      </c>
      <c r="F6039" s="317" t="s">
        <v>2291</v>
      </c>
      <c r="G6039" s="316" t="s">
        <v>125</v>
      </c>
      <c r="H6039" s="325">
        <v>44712</v>
      </c>
      <c r="I6039" s="325">
        <v>44797</v>
      </c>
      <c r="J6039" s="316"/>
    </row>
    <row r="6040" spans="1:10" s="333" customFormat="1" ht="24" x14ac:dyDescent="0.25">
      <c r="A6040" s="317" t="s">
        <v>2290</v>
      </c>
      <c r="B6040" s="322" t="s">
        <v>2018</v>
      </c>
      <c r="C6040" s="322" t="s">
        <v>2017</v>
      </c>
      <c r="D6040" s="322">
        <v>1349</v>
      </c>
      <c r="E6040" s="412">
        <v>35800</v>
      </c>
      <c r="F6040" s="317" t="s">
        <v>2289</v>
      </c>
      <c r="G6040" s="316" t="s">
        <v>125</v>
      </c>
      <c r="H6040" s="325">
        <v>44712</v>
      </c>
      <c r="I6040" s="325">
        <v>44804</v>
      </c>
      <c r="J6040" s="316"/>
    </row>
    <row r="6041" spans="1:10" s="333" customFormat="1" ht="24" x14ac:dyDescent="0.25">
      <c r="A6041" s="317" t="s">
        <v>2288</v>
      </c>
      <c r="B6041" s="322" t="s">
        <v>2018</v>
      </c>
      <c r="C6041" s="322" t="s">
        <v>2017</v>
      </c>
      <c r="D6041" s="322">
        <v>1369</v>
      </c>
      <c r="E6041" s="412">
        <v>36700</v>
      </c>
      <c r="F6041" s="317" t="s">
        <v>2287</v>
      </c>
      <c r="G6041" s="316" t="s">
        <v>125</v>
      </c>
      <c r="H6041" s="325">
        <v>44713</v>
      </c>
      <c r="I6041" s="325">
        <v>44760</v>
      </c>
      <c r="J6041" s="316"/>
    </row>
    <row r="6042" spans="1:10" s="333" customFormat="1" ht="24" x14ac:dyDescent="0.25">
      <c r="A6042" s="317" t="s">
        <v>2286</v>
      </c>
      <c r="B6042" s="322" t="s">
        <v>2018</v>
      </c>
      <c r="C6042" s="322" t="s">
        <v>2017</v>
      </c>
      <c r="D6042" s="322">
        <v>662</v>
      </c>
      <c r="E6042" s="412">
        <v>19557</v>
      </c>
      <c r="F6042" s="317" t="s">
        <v>2016</v>
      </c>
      <c r="G6042" s="316" t="s">
        <v>125</v>
      </c>
      <c r="H6042" s="325">
        <v>44713</v>
      </c>
      <c r="I6042" s="325">
        <v>44733</v>
      </c>
      <c r="J6042" s="316"/>
    </row>
    <row r="6043" spans="1:10" s="333" customFormat="1" x14ac:dyDescent="0.25">
      <c r="A6043" s="317" t="s">
        <v>2285</v>
      </c>
      <c r="B6043" s="322" t="s">
        <v>2158</v>
      </c>
      <c r="C6043" s="322" t="s">
        <v>2017</v>
      </c>
      <c r="D6043" s="322">
        <v>719</v>
      </c>
      <c r="E6043" s="412">
        <v>36165.769999999997</v>
      </c>
      <c r="F6043" s="317" t="s">
        <v>2284</v>
      </c>
      <c r="G6043" s="316" t="s">
        <v>2156</v>
      </c>
      <c r="H6043" s="325">
        <v>44727</v>
      </c>
      <c r="I6043" s="325">
        <v>44740</v>
      </c>
      <c r="J6043" s="316"/>
    </row>
    <row r="6044" spans="1:10" s="333" customFormat="1" ht="24" x14ac:dyDescent="0.25">
      <c r="A6044" s="317" t="s">
        <v>2283</v>
      </c>
      <c r="B6044" s="322" t="s">
        <v>2018</v>
      </c>
      <c r="C6044" s="322" t="s">
        <v>2017</v>
      </c>
      <c r="D6044" s="322">
        <v>1393</v>
      </c>
      <c r="E6044" s="412">
        <v>24500</v>
      </c>
      <c r="F6044" s="317" t="s">
        <v>2282</v>
      </c>
      <c r="G6044" s="316" t="s">
        <v>125</v>
      </c>
      <c r="H6044" s="325">
        <v>44720</v>
      </c>
      <c r="I6044" s="325">
        <v>44800</v>
      </c>
      <c r="J6044" s="316"/>
    </row>
    <row r="6045" spans="1:10" s="333" customFormat="1" ht="24" x14ac:dyDescent="0.25">
      <c r="A6045" s="317" t="s">
        <v>2281</v>
      </c>
      <c r="B6045" s="322" t="s">
        <v>2018</v>
      </c>
      <c r="C6045" s="322" t="s">
        <v>2017</v>
      </c>
      <c r="D6045" s="322">
        <v>1381</v>
      </c>
      <c r="E6045" s="412">
        <v>21000</v>
      </c>
      <c r="F6045" s="317" t="s">
        <v>2280</v>
      </c>
      <c r="G6045" s="316" t="s">
        <v>125</v>
      </c>
      <c r="H6045" s="325">
        <v>44715</v>
      </c>
      <c r="I6045" s="325">
        <v>44806</v>
      </c>
      <c r="J6045" s="316"/>
    </row>
    <row r="6046" spans="1:10" s="333" customFormat="1" x14ac:dyDescent="0.25">
      <c r="A6046" s="317" t="s">
        <v>2279</v>
      </c>
      <c r="B6046" s="322" t="s">
        <v>2018</v>
      </c>
      <c r="C6046" s="322" t="s">
        <v>2017</v>
      </c>
      <c r="D6046" s="322">
        <v>1383</v>
      </c>
      <c r="E6046" s="412">
        <v>36000</v>
      </c>
      <c r="F6046" s="317" t="s">
        <v>2278</v>
      </c>
      <c r="G6046" s="316" t="s">
        <v>125</v>
      </c>
      <c r="H6046" s="325">
        <v>44718</v>
      </c>
      <c r="I6046" s="325">
        <v>44798</v>
      </c>
      <c r="J6046" s="316"/>
    </row>
    <row r="6047" spans="1:10" s="333" customFormat="1" ht="24" x14ac:dyDescent="0.25">
      <c r="A6047" s="317" t="s">
        <v>2277</v>
      </c>
      <c r="B6047" s="322" t="s">
        <v>2018</v>
      </c>
      <c r="C6047" s="322" t="s">
        <v>2017</v>
      </c>
      <c r="D6047" s="322">
        <v>1389</v>
      </c>
      <c r="E6047" s="412">
        <v>36784.769999999997</v>
      </c>
      <c r="F6047" s="317" t="s">
        <v>2276</v>
      </c>
      <c r="G6047" s="316" t="s">
        <v>125</v>
      </c>
      <c r="H6047" s="325">
        <v>44719</v>
      </c>
      <c r="I6047" s="325">
        <v>44754</v>
      </c>
      <c r="J6047" s="316"/>
    </row>
    <row r="6048" spans="1:10" s="333" customFormat="1" ht="36" x14ac:dyDescent="0.25">
      <c r="A6048" s="317" t="s">
        <v>2275</v>
      </c>
      <c r="B6048" s="322" t="s">
        <v>2018</v>
      </c>
      <c r="C6048" s="322" t="s">
        <v>2017</v>
      </c>
      <c r="D6048" s="322">
        <v>1390</v>
      </c>
      <c r="E6048" s="412">
        <v>36773.9</v>
      </c>
      <c r="F6048" s="317" t="s">
        <v>2274</v>
      </c>
      <c r="G6048" s="316" t="s">
        <v>125</v>
      </c>
      <c r="H6048" s="325">
        <v>44719</v>
      </c>
      <c r="I6048" s="325">
        <v>44742</v>
      </c>
      <c r="J6048" s="316"/>
    </row>
    <row r="6049" spans="1:10" s="333" customFormat="1" ht="24" x14ac:dyDescent="0.25">
      <c r="A6049" s="317" t="s">
        <v>2273</v>
      </c>
      <c r="B6049" s="322" t="s">
        <v>2018</v>
      </c>
      <c r="C6049" s="322" t="s">
        <v>2017</v>
      </c>
      <c r="D6049" s="322">
        <v>1391</v>
      </c>
      <c r="E6049" s="412">
        <v>36000</v>
      </c>
      <c r="F6049" s="317" t="s">
        <v>2272</v>
      </c>
      <c r="G6049" s="316" t="s">
        <v>125</v>
      </c>
      <c r="H6049" s="325">
        <v>44719</v>
      </c>
      <c r="I6049" s="325">
        <v>44799</v>
      </c>
      <c r="J6049" s="316"/>
    </row>
    <row r="6050" spans="1:10" s="333" customFormat="1" x14ac:dyDescent="0.25">
      <c r="A6050" s="317" t="s">
        <v>2271</v>
      </c>
      <c r="B6050" s="322" t="s">
        <v>2158</v>
      </c>
      <c r="C6050" s="322" t="s">
        <v>2017</v>
      </c>
      <c r="D6050" s="322">
        <v>721</v>
      </c>
      <c r="E6050" s="412">
        <v>21938.799999999999</v>
      </c>
      <c r="F6050" s="317" t="s">
        <v>2270</v>
      </c>
      <c r="G6050" s="316" t="s">
        <v>2156</v>
      </c>
      <c r="H6050" s="325">
        <v>44727</v>
      </c>
      <c r="I6050" s="325">
        <v>44769</v>
      </c>
      <c r="J6050" s="316"/>
    </row>
    <row r="6051" spans="1:10" s="333" customFormat="1" ht="24" x14ac:dyDescent="0.25">
      <c r="A6051" s="317" t="s">
        <v>2269</v>
      </c>
      <c r="B6051" s="322" t="s">
        <v>2018</v>
      </c>
      <c r="C6051" s="322" t="s">
        <v>2017</v>
      </c>
      <c r="D6051" s="322">
        <v>697</v>
      </c>
      <c r="E6051" s="412">
        <v>24984</v>
      </c>
      <c r="F6051" s="317" t="s">
        <v>2214</v>
      </c>
      <c r="G6051" s="316" t="s">
        <v>125</v>
      </c>
      <c r="H6051" s="325">
        <v>44721</v>
      </c>
      <c r="I6051" s="325">
        <v>44800</v>
      </c>
      <c r="J6051" s="316"/>
    </row>
    <row r="6052" spans="1:10" s="333" customFormat="1" ht="24" x14ac:dyDescent="0.25">
      <c r="A6052" s="317" t="s">
        <v>2268</v>
      </c>
      <c r="B6052" s="322" t="s">
        <v>2018</v>
      </c>
      <c r="C6052" s="322" t="s">
        <v>2017</v>
      </c>
      <c r="D6052" s="322">
        <v>1398</v>
      </c>
      <c r="E6052" s="412">
        <v>21000</v>
      </c>
      <c r="F6052" s="317" t="s">
        <v>2267</v>
      </c>
      <c r="G6052" s="316" t="s">
        <v>125</v>
      </c>
      <c r="H6052" s="325">
        <v>44720</v>
      </c>
      <c r="I6052" s="325">
        <v>44797</v>
      </c>
      <c r="J6052" s="316"/>
    </row>
    <row r="6053" spans="1:10" s="333" customFormat="1" ht="24" x14ac:dyDescent="0.25">
      <c r="A6053" s="317" t="s">
        <v>2266</v>
      </c>
      <c r="B6053" s="322" t="s">
        <v>2018</v>
      </c>
      <c r="C6053" s="322" t="s">
        <v>2017</v>
      </c>
      <c r="D6053" s="322">
        <v>1399</v>
      </c>
      <c r="E6053" s="412">
        <v>20000</v>
      </c>
      <c r="F6053" s="317" t="s">
        <v>2265</v>
      </c>
      <c r="G6053" s="316" t="s">
        <v>125</v>
      </c>
      <c r="H6053" s="325">
        <v>44720</v>
      </c>
      <c r="I6053" s="325">
        <v>44797</v>
      </c>
      <c r="J6053" s="316"/>
    </row>
    <row r="6054" spans="1:10" s="333" customFormat="1" ht="24" x14ac:dyDescent="0.25">
      <c r="A6054" s="317" t="s">
        <v>2264</v>
      </c>
      <c r="B6054" s="322" t="s">
        <v>2018</v>
      </c>
      <c r="C6054" s="322" t="s">
        <v>2017</v>
      </c>
      <c r="D6054" s="322">
        <v>1400</v>
      </c>
      <c r="E6054" s="412">
        <v>31500</v>
      </c>
      <c r="F6054" s="317" t="s">
        <v>2263</v>
      </c>
      <c r="G6054" s="316" t="s">
        <v>125</v>
      </c>
      <c r="H6054" s="325">
        <v>44720</v>
      </c>
      <c r="I6054" s="325">
        <v>44797</v>
      </c>
      <c r="J6054" s="316"/>
    </row>
    <row r="6055" spans="1:10" s="333" customFormat="1" ht="24" x14ac:dyDescent="0.25">
      <c r="A6055" s="317" t="s">
        <v>2262</v>
      </c>
      <c r="B6055" s="322" t="s">
        <v>2018</v>
      </c>
      <c r="C6055" s="322" t="s">
        <v>2017</v>
      </c>
      <c r="D6055" s="322">
        <v>1401</v>
      </c>
      <c r="E6055" s="412">
        <v>28000</v>
      </c>
      <c r="F6055" s="317" t="s">
        <v>2261</v>
      </c>
      <c r="G6055" s="316" t="s">
        <v>125</v>
      </c>
      <c r="H6055" s="325">
        <v>44720</v>
      </c>
      <c r="I6055" s="325">
        <v>44799</v>
      </c>
      <c r="J6055" s="316"/>
    </row>
    <row r="6056" spans="1:10" s="333" customFormat="1" ht="24" x14ac:dyDescent="0.25">
      <c r="A6056" s="317" t="s">
        <v>2260</v>
      </c>
      <c r="B6056" s="322" t="s">
        <v>2018</v>
      </c>
      <c r="C6056" s="322" t="s">
        <v>2017</v>
      </c>
      <c r="D6056" s="322">
        <v>1402</v>
      </c>
      <c r="E6056" s="412">
        <v>28000</v>
      </c>
      <c r="F6056" s="317" t="s">
        <v>2259</v>
      </c>
      <c r="G6056" s="316" t="s">
        <v>125</v>
      </c>
      <c r="H6056" s="325">
        <v>44720</v>
      </c>
      <c r="I6056" s="325">
        <v>44798</v>
      </c>
      <c r="J6056" s="316"/>
    </row>
    <row r="6057" spans="1:10" s="333" customFormat="1" ht="24" x14ac:dyDescent="0.25">
      <c r="A6057" s="317" t="s">
        <v>2258</v>
      </c>
      <c r="B6057" s="322" t="s">
        <v>2018</v>
      </c>
      <c r="C6057" s="322" t="s">
        <v>2017</v>
      </c>
      <c r="D6057" s="322">
        <v>1403</v>
      </c>
      <c r="E6057" s="412">
        <v>35000</v>
      </c>
      <c r="F6057" s="317" t="s">
        <v>2257</v>
      </c>
      <c r="G6057" s="316" t="s">
        <v>125</v>
      </c>
      <c r="H6057" s="325">
        <v>44720</v>
      </c>
      <c r="I6057" s="325">
        <v>44799</v>
      </c>
      <c r="J6057" s="316"/>
    </row>
    <row r="6058" spans="1:10" s="333" customFormat="1" ht="24" x14ac:dyDescent="0.25">
      <c r="A6058" s="317" t="s">
        <v>2256</v>
      </c>
      <c r="B6058" s="322" t="s">
        <v>2018</v>
      </c>
      <c r="C6058" s="322" t="s">
        <v>2017</v>
      </c>
      <c r="D6058" s="322">
        <v>1404</v>
      </c>
      <c r="E6058" s="412">
        <v>31500</v>
      </c>
      <c r="F6058" s="317" t="s">
        <v>2255</v>
      </c>
      <c r="G6058" s="316" t="s">
        <v>125</v>
      </c>
      <c r="H6058" s="325">
        <v>44720</v>
      </c>
      <c r="I6058" s="325">
        <v>44798</v>
      </c>
      <c r="J6058" s="316"/>
    </row>
    <row r="6059" spans="1:10" s="333" customFormat="1" ht="24" x14ac:dyDescent="0.25">
      <c r="A6059" s="317" t="s">
        <v>2254</v>
      </c>
      <c r="B6059" s="322" t="s">
        <v>2018</v>
      </c>
      <c r="C6059" s="322" t="s">
        <v>2017</v>
      </c>
      <c r="D6059" s="322">
        <v>1420</v>
      </c>
      <c r="E6059" s="412">
        <v>32000</v>
      </c>
      <c r="F6059" s="317" t="s">
        <v>2253</v>
      </c>
      <c r="G6059" s="316" t="s">
        <v>125</v>
      </c>
      <c r="H6059" s="325">
        <v>44722</v>
      </c>
      <c r="I6059" s="325">
        <v>44800</v>
      </c>
      <c r="J6059" s="316"/>
    </row>
    <row r="6060" spans="1:10" s="333" customFormat="1" ht="24" x14ac:dyDescent="0.25">
      <c r="A6060" s="317" t="s">
        <v>2252</v>
      </c>
      <c r="B6060" s="322" t="s">
        <v>2018</v>
      </c>
      <c r="C6060" s="322" t="s">
        <v>2017</v>
      </c>
      <c r="D6060" s="322">
        <v>1419</v>
      </c>
      <c r="E6060" s="412">
        <v>35000</v>
      </c>
      <c r="F6060" s="317" t="s">
        <v>2251</v>
      </c>
      <c r="G6060" s="316" t="s">
        <v>125</v>
      </c>
      <c r="H6060" s="325">
        <v>44722</v>
      </c>
      <c r="I6060" s="325">
        <v>44754</v>
      </c>
      <c r="J6060" s="316"/>
    </row>
    <row r="6061" spans="1:10" s="333" customFormat="1" ht="24" x14ac:dyDescent="0.25">
      <c r="A6061" s="317" t="s">
        <v>2250</v>
      </c>
      <c r="B6061" s="322" t="s">
        <v>2018</v>
      </c>
      <c r="C6061" s="322" t="s">
        <v>2017</v>
      </c>
      <c r="D6061" s="322">
        <v>1412</v>
      </c>
      <c r="E6061" s="412">
        <v>33000</v>
      </c>
      <c r="F6061" s="317" t="s">
        <v>2249</v>
      </c>
      <c r="G6061" s="316" t="s">
        <v>125</v>
      </c>
      <c r="H6061" s="325">
        <v>44721</v>
      </c>
      <c r="I6061" s="325">
        <v>44797</v>
      </c>
      <c r="J6061" s="316"/>
    </row>
    <row r="6062" spans="1:10" s="333" customFormat="1" ht="24" x14ac:dyDescent="0.25">
      <c r="A6062" s="317" t="s">
        <v>2248</v>
      </c>
      <c r="B6062" s="322" t="s">
        <v>2018</v>
      </c>
      <c r="C6062" s="322" t="s">
        <v>2017</v>
      </c>
      <c r="D6062" s="322">
        <v>1421</v>
      </c>
      <c r="E6062" s="412">
        <v>36000</v>
      </c>
      <c r="F6062" s="317" t="s">
        <v>2247</v>
      </c>
      <c r="G6062" s="316" t="s">
        <v>125</v>
      </c>
      <c r="H6062" s="325">
        <v>44722</v>
      </c>
      <c r="I6062" s="325">
        <v>44800</v>
      </c>
      <c r="J6062" s="316"/>
    </row>
    <row r="6063" spans="1:10" s="333" customFormat="1" ht="24" x14ac:dyDescent="0.25">
      <c r="A6063" s="317" t="s">
        <v>2246</v>
      </c>
      <c r="B6063" s="322" t="s">
        <v>2018</v>
      </c>
      <c r="C6063" s="322" t="s">
        <v>2017</v>
      </c>
      <c r="D6063" s="322">
        <v>1425</v>
      </c>
      <c r="E6063" s="412">
        <v>26000</v>
      </c>
      <c r="F6063" s="317" t="s">
        <v>2245</v>
      </c>
      <c r="G6063" s="316" t="s">
        <v>125</v>
      </c>
      <c r="H6063" s="325">
        <v>44722</v>
      </c>
      <c r="I6063" s="325">
        <v>44785</v>
      </c>
      <c r="J6063" s="316"/>
    </row>
    <row r="6064" spans="1:10" s="333" customFormat="1" ht="24" x14ac:dyDescent="0.25">
      <c r="A6064" s="317" t="s">
        <v>2244</v>
      </c>
      <c r="B6064" s="322" t="s">
        <v>2018</v>
      </c>
      <c r="C6064" s="322" t="s">
        <v>2017</v>
      </c>
      <c r="D6064" s="322">
        <v>1440</v>
      </c>
      <c r="E6064" s="412">
        <v>35000</v>
      </c>
      <c r="F6064" s="317" t="s">
        <v>2243</v>
      </c>
      <c r="G6064" s="316" t="s">
        <v>125</v>
      </c>
      <c r="H6064" s="325">
        <v>44726</v>
      </c>
      <c r="I6064" s="325">
        <v>44797</v>
      </c>
      <c r="J6064" s="316"/>
    </row>
    <row r="6065" spans="1:10" s="333" customFormat="1" ht="24" x14ac:dyDescent="0.25">
      <c r="A6065" s="317" t="s">
        <v>2242</v>
      </c>
      <c r="B6065" s="322" t="s">
        <v>2018</v>
      </c>
      <c r="C6065" s="322" t="s">
        <v>2017</v>
      </c>
      <c r="D6065" s="322">
        <v>1441</v>
      </c>
      <c r="E6065" s="412">
        <v>35000</v>
      </c>
      <c r="F6065" s="317" t="s">
        <v>2241</v>
      </c>
      <c r="G6065" s="316" t="s">
        <v>125</v>
      </c>
      <c r="H6065" s="325">
        <v>44726</v>
      </c>
      <c r="I6065" s="325">
        <v>44797</v>
      </c>
      <c r="J6065" s="316"/>
    </row>
    <row r="6066" spans="1:10" s="333" customFormat="1" ht="24" x14ac:dyDescent="0.25">
      <c r="A6066" s="317" t="s">
        <v>2240</v>
      </c>
      <c r="B6066" s="322" t="s">
        <v>2018</v>
      </c>
      <c r="C6066" s="322" t="s">
        <v>2017</v>
      </c>
      <c r="D6066" s="322">
        <v>1436</v>
      </c>
      <c r="E6066" s="412">
        <v>28000</v>
      </c>
      <c r="F6066" s="317" t="s">
        <v>2239</v>
      </c>
      <c r="G6066" s="316" t="s">
        <v>125</v>
      </c>
      <c r="H6066" s="325">
        <v>44726</v>
      </c>
      <c r="I6066" s="325">
        <v>44797</v>
      </c>
      <c r="J6066" s="316"/>
    </row>
    <row r="6067" spans="1:10" s="333" customFormat="1" ht="24" x14ac:dyDescent="0.25">
      <c r="A6067" s="317" t="s">
        <v>2238</v>
      </c>
      <c r="B6067" s="322" t="s">
        <v>2018</v>
      </c>
      <c r="C6067" s="322" t="s">
        <v>2017</v>
      </c>
      <c r="D6067" s="322">
        <v>1449</v>
      </c>
      <c r="E6067" s="412">
        <v>31500</v>
      </c>
      <c r="F6067" s="317" t="s">
        <v>2237</v>
      </c>
      <c r="G6067" s="316" t="s">
        <v>125</v>
      </c>
      <c r="H6067" s="325">
        <v>44727</v>
      </c>
      <c r="I6067" s="325">
        <v>44803</v>
      </c>
      <c r="J6067" s="316"/>
    </row>
    <row r="6068" spans="1:10" s="333" customFormat="1" x14ac:dyDescent="0.25">
      <c r="A6068" s="317" t="s">
        <v>2236</v>
      </c>
      <c r="B6068" s="322" t="s">
        <v>2018</v>
      </c>
      <c r="C6068" s="322" t="s">
        <v>2017</v>
      </c>
      <c r="D6068" s="322">
        <v>800</v>
      </c>
      <c r="E6068" s="412">
        <v>24680</v>
      </c>
      <c r="F6068" s="317" t="s">
        <v>2235</v>
      </c>
      <c r="G6068" s="316" t="s">
        <v>125</v>
      </c>
      <c r="H6068" s="325">
        <v>44737</v>
      </c>
      <c r="I6068" s="325">
        <v>44745</v>
      </c>
      <c r="J6068" s="316"/>
    </row>
    <row r="6069" spans="1:10" s="333" customFormat="1" ht="24" x14ac:dyDescent="0.25">
      <c r="A6069" s="317" t="s">
        <v>2234</v>
      </c>
      <c r="B6069" s="322" t="s">
        <v>2018</v>
      </c>
      <c r="C6069" s="322" t="s">
        <v>2017</v>
      </c>
      <c r="D6069" s="322">
        <v>731</v>
      </c>
      <c r="E6069" s="412">
        <v>22195.9</v>
      </c>
      <c r="F6069" s="317" t="s">
        <v>2233</v>
      </c>
      <c r="G6069" s="316" t="s">
        <v>125</v>
      </c>
      <c r="H6069" s="325">
        <v>44727</v>
      </c>
      <c r="I6069" s="325">
        <v>44742</v>
      </c>
      <c r="J6069" s="316"/>
    </row>
    <row r="6070" spans="1:10" s="333" customFormat="1" ht="24" x14ac:dyDescent="0.25">
      <c r="A6070" s="317" t="s">
        <v>2232</v>
      </c>
      <c r="B6070" s="322" t="s">
        <v>1079</v>
      </c>
      <c r="C6070" s="322" t="s">
        <v>2017</v>
      </c>
      <c r="D6070" s="322">
        <v>16</v>
      </c>
      <c r="E6070" s="412">
        <v>33655.599999999999</v>
      </c>
      <c r="F6070" s="317" t="s">
        <v>2182</v>
      </c>
      <c r="G6070" s="316" t="s">
        <v>2156</v>
      </c>
      <c r="H6070" s="325" t="s">
        <v>2181</v>
      </c>
      <c r="I6070" s="325" t="s">
        <v>2180</v>
      </c>
      <c r="J6070" s="316"/>
    </row>
    <row r="6071" spans="1:10" s="333" customFormat="1" ht="24" x14ac:dyDescent="0.25">
      <c r="A6071" s="317" t="s">
        <v>2231</v>
      </c>
      <c r="B6071" s="322" t="s">
        <v>2018</v>
      </c>
      <c r="C6071" s="322" t="s">
        <v>2017</v>
      </c>
      <c r="D6071" s="322">
        <v>1461</v>
      </c>
      <c r="E6071" s="412">
        <v>28000</v>
      </c>
      <c r="F6071" s="317" t="s">
        <v>2230</v>
      </c>
      <c r="G6071" s="316" t="s">
        <v>125</v>
      </c>
      <c r="H6071" s="325">
        <v>44729</v>
      </c>
      <c r="I6071" s="325">
        <v>44803</v>
      </c>
      <c r="J6071" s="316"/>
    </row>
    <row r="6072" spans="1:10" s="333" customFormat="1" ht="24" x14ac:dyDescent="0.25">
      <c r="A6072" s="317" t="s">
        <v>2229</v>
      </c>
      <c r="B6072" s="322" t="s">
        <v>2018</v>
      </c>
      <c r="C6072" s="322" t="s">
        <v>2017</v>
      </c>
      <c r="D6072" s="322">
        <v>1467</v>
      </c>
      <c r="E6072" s="412">
        <v>36000</v>
      </c>
      <c r="F6072" s="317" t="s">
        <v>2228</v>
      </c>
      <c r="G6072" s="316" t="s">
        <v>125</v>
      </c>
      <c r="H6072" s="325">
        <v>44729</v>
      </c>
      <c r="I6072" s="325">
        <v>44797</v>
      </c>
      <c r="J6072" s="316"/>
    </row>
    <row r="6073" spans="1:10" s="333" customFormat="1" ht="36" x14ac:dyDescent="0.25">
      <c r="A6073" s="317" t="s">
        <v>2227</v>
      </c>
      <c r="B6073" s="322" t="s">
        <v>2018</v>
      </c>
      <c r="C6073" s="322" t="s">
        <v>2017</v>
      </c>
      <c r="D6073" s="322">
        <v>1469</v>
      </c>
      <c r="E6073" s="412">
        <v>31500</v>
      </c>
      <c r="F6073" s="317" t="s">
        <v>2226</v>
      </c>
      <c r="G6073" s="316" t="s">
        <v>125</v>
      </c>
      <c r="H6073" s="325">
        <v>44729</v>
      </c>
      <c r="I6073" s="325">
        <v>44797</v>
      </c>
      <c r="J6073" s="316"/>
    </row>
    <row r="6074" spans="1:10" s="333" customFormat="1" ht="24" x14ac:dyDescent="0.25">
      <c r="A6074" s="317" t="s">
        <v>2225</v>
      </c>
      <c r="B6074" s="322" t="s">
        <v>2018</v>
      </c>
      <c r="C6074" s="322" t="s">
        <v>2017</v>
      </c>
      <c r="D6074" s="322">
        <v>1471</v>
      </c>
      <c r="E6074" s="412">
        <v>24500</v>
      </c>
      <c r="F6074" s="317" t="s">
        <v>2224</v>
      </c>
      <c r="G6074" s="316" t="s">
        <v>125</v>
      </c>
      <c r="H6074" s="325">
        <v>44729</v>
      </c>
      <c r="I6074" s="325">
        <v>44797</v>
      </c>
      <c r="J6074" s="316"/>
    </row>
    <row r="6075" spans="1:10" s="333" customFormat="1" ht="24" x14ac:dyDescent="0.25">
      <c r="A6075" s="317" t="s">
        <v>2223</v>
      </c>
      <c r="B6075" s="322" t="s">
        <v>2018</v>
      </c>
      <c r="C6075" s="322" t="s">
        <v>2017</v>
      </c>
      <c r="D6075" s="322">
        <v>1480</v>
      </c>
      <c r="E6075" s="412">
        <v>31500</v>
      </c>
      <c r="F6075" s="317" t="s">
        <v>2222</v>
      </c>
      <c r="G6075" s="316" t="s">
        <v>125</v>
      </c>
      <c r="H6075" s="325">
        <v>44733</v>
      </c>
      <c r="I6075" s="325">
        <v>44799</v>
      </c>
      <c r="J6075" s="316"/>
    </row>
    <row r="6076" spans="1:10" s="333" customFormat="1" ht="36" x14ac:dyDescent="0.25">
      <c r="A6076" s="317" t="s">
        <v>2221</v>
      </c>
      <c r="B6076" s="322" t="s">
        <v>2018</v>
      </c>
      <c r="C6076" s="322" t="s">
        <v>2017</v>
      </c>
      <c r="D6076" s="322">
        <v>1483</v>
      </c>
      <c r="E6076" s="412">
        <v>22800</v>
      </c>
      <c r="F6076" s="317" t="s">
        <v>2220</v>
      </c>
      <c r="G6076" s="316" t="s">
        <v>125</v>
      </c>
      <c r="H6076" s="325">
        <v>44733</v>
      </c>
      <c r="I6076" s="325">
        <v>44795</v>
      </c>
      <c r="J6076" s="316"/>
    </row>
    <row r="6077" spans="1:10" s="333" customFormat="1" ht="24" x14ac:dyDescent="0.25">
      <c r="A6077" s="317" t="s">
        <v>2219</v>
      </c>
      <c r="B6077" s="322" t="s">
        <v>2018</v>
      </c>
      <c r="C6077" s="322" t="s">
        <v>2017</v>
      </c>
      <c r="D6077" s="322">
        <v>1482</v>
      </c>
      <c r="E6077" s="412">
        <v>20000</v>
      </c>
      <c r="F6077" s="317" t="s">
        <v>2218</v>
      </c>
      <c r="G6077" s="316" t="s">
        <v>125</v>
      </c>
      <c r="H6077" s="325">
        <v>44733</v>
      </c>
      <c r="I6077" s="325">
        <v>44800</v>
      </c>
      <c r="J6077" s="316"/>
    </row>
    <row r="6078" spans="1:10" s="333" customFormat="1" ht="24" x14ac:dyDescent="0.25">
      <c r="A6078" s="317" t="s">
        <v>2217</v>
      </c>
      <c r="B6078" s="322" t="s">
        <v>2018</v>
      </c>
      <c r="C6078" s="322" t="s">
        <v>2017</v>
      </c>
      <c r="D6078" s="322">
        <v>1496</v>
      </c>
      <c r="E6078" s="412">
        <v>21480</v>
      </c>
      <c r="F6078" s="317" t="s">
        <v>2216</v>
      </c>
      <c r="G6078" s="316" t="s">
        <v>125</v>
      </c>
      <c r="H6078" s="325">
        <v>44734</v>
      </c>
      <c r="I6078" s="325">
        <v>44740</v>
      </c>
      <c r="J6078" s="316"/>
    </row>
    <row r="6079" spans="1:10" s="333" customFormat="1" ht="24" x14ac:dyDescent="0.25">
      <c r="A6079" s="317" t="s">
        <v>2215</v>
      </c>
      <c r="B6079" s="322" t="s">
        <v>2018</v>
      </c>
      <c r="C6079" s="322" t="s">
        <v>2017</v>
      </c>
      <c r="D6079" s="322">
        <v>772</v>
      </c>
      <c r="E6079" s="412">
        <v>24360</v>
      </c>
      <c r="F6079" s="317" t="s">
        <v>2214</v>
      </c>
      <c r="G6079" s="316" t="s">
        <v>125</v>
      </c>
      <c r="H6079" s="325">
        <v>44733</v>
      </c>
      <c r="I6079" s="325">
        <v>44800</v>
      </c>
      <c r="J6079" s="316"/>
    </row>
    <row r="6080" spans="1:10" s="333" customFormat="1" ht="24" x14ac:dyDescent="0.25">
      <c r="A6080" s="317" t="s">
        <v>2213</v>
      </c>
      <c r="B6080" s="322" t="s">
        <v>2018</v>
      </c>
      <c r="C6080" s="322" t="s">
        <v>2017</v>
      </c>
      <c r="D6080" s="322">
        <v>1501</v>
      </c>
      <c r="E6080" s="412">
        <v>24000</v>
      </c>
      <c r="F6080" s="317" t="s">
        <v>2212</v>
      </c>
      <c r="G6080" s="316" t="s">
        <v>125</v>
      </c>
      <c r="H6080" s="325">
        <v>44734</v>
      </c>
      <c r="I6080" s="325">
        <v>44806</v>
      </c>
      <c r="J6080" s="316"/>
    </row>
    <row r="6081" spans="1:10" s="333" customFormat="1" ht="24" x14ac:dyDescent="0.25">
      <c r="A6081" s="317" t="s">
        <v>2211</v>
      </c>
      <c r="B6081" s="322" t="s">
        <v>2018</v>
      </c>
      <c r="C6081" s="322" t="s">
        <v>2017</v>
      </c>
      <c r="D6081" s="322">
        <v>1498</v>
      </c>
      <c r="E6081" s="412">
        <v>24000</v>
      </c>
      <c r="F6081" s="317" t="s">
        <v>2210</v>
      </c>
      <c r="G6081" s="316" t="s">
        <v>125</v>
      </c>
      <c r="H6081" s="325">
        <v>44734</v>
      </c>
      <c r="I6081" s="325">
        <v>44800</v>
      </c>
      <c r="J6081" s="316"/>
    </row>
    <row r="6082" spans="1:10" s="333" customFormat="1" ht="24" x14ac:dyDescent="0.25">
      <c r="A6082" s="317" t="s">
        <v>2209</v>
      </c>
      <c r="B6082" s="322" t="s">
        <v>2018</v>
      </c>
      <c r="C6082" s="322" t="s">
        <v>2017</v>
      </c>
      <c r="D6082" s="322">
        <v>774</v>
      </c>
      <c r="E6082" s="412">
        <v>19953.099999999999</v>
      </c>
      <c r="F6082" s="317" t="s">
        <v>2208</v>
      </c>
      <c r="G6082" s="316" t="s">
        <v>125</v>
      </c>
      <c r="H6082" s="325">
        <v>44733</v>
      </c>
      <c r="I6082" s="325">
        <v>44763</v>
      </c>
      <c r="J6082" s="316"/>
    </row>
    <row r="6083" spans="1:10" s="333" customFormat="1" ht="24" x14ac:dyDescent="0.25">
      <c r="A6083" s="317" t="s">
        <v>2207</v>
      </c>
      <c r="B6083" s="322" t="s">
        <v>2018</v>
      </c>
      <c r="C6083" s="322" t="s">
        <v>2017</v>
      </c>
      <c r="D6083" s="322">
        <v>1507</v>
      </c>
      <c r="E6083" s="412">
        <v>26000</v>
      </c>
      <c r="F6083" s="317" t="s">
        <v>2206</v>
      </c>
      <c r="G6083" s="316" t="s">
        <v>125</v>
      </c>
      <c r="H6083" s="325">
        <v>44735</v>
      </c>
      <c r="I6083" s="325">
        <v>44797</v>
      </c>
      <c r="J6083" s="316"/>
    </row>
    <row r="6084" spans="1:10" s="333" customFormat="1" ht="24" x14ac:dyDescent="0.25">
      <c r="A6084" s="317" t="s">
        <v>2205</v>
      </c>
      <c r="B6084" s="322" t="s">
        <v>2158</v>
      </c>
      <c r="C6084" s="322" t="s">
        <v>2017</v>
      </c>
      <c r="D6084" s="322">
        <v>876</v>
      </c>
      <c r="E6084" s="412">
        <v>19353.18</v>
      </c>
      <c r="F6084" s="317" t="s">
        <v>2157</v>
      </c>
      <c r="G6084" s="316" t="s">
        <v>2156</v>
      </c>
      <c r="H6084" s="325">
        <v>44756</v>
      </c>
      <c r="I6084" s="325">
        <v>44769</v>
      </c>
      <c r="J6084" s="316"/>
    </row>
    <row r="6085" spans="1:10" s="333" customFormat="1" ht="24" x14ac:dyDescent="0.25">
      <c r="A6085" s="317" t="s">
        <v>2204</v>
      </c>
      <c r="B6085" s="322" t="s">
        <v>2018</v>
      </c>
      <c r="C6085" s="322" t="s">
        <v>2017</v>
      </c>
      <c r="D6085" s="322">
        <v>788</v>
      </c>
      <c r="E6085" s="412">
        <v>22273.68</v>
      </c>
      <c r="F6085" s="317" t="s">
        <v>2203</v>
      </c>
      <c r="G6085" s="316" t="s">
        <v>125</v>
      </c>
      <c r="H6085" s="325">
        <v>44735</v>
      </c>
      <c r="I6085" s="325">
        <v>44741</v>
      </c>
      <c r="J6085" s="316"/>
    </row>
    <row r="6086" spans="1:10" s="333" customFormat="1" ht="24" x14ac:dyDescent="0.25">
      <c r="A6086" s="317" t="s">
        <v>2202</v>
      </c>
      <c r="B6086" s="322" t="s">
        <v>2018</v>
      </c>
      <c r="C6086" s="322" t="s">
        <v>2017</v>
      </c>
      <c r="D6086" s="322">
        <v>786</v>
      </c>
      <c r="E6086" s="412">
        <v>36798.300000000003</v>
      </c>
      <c r="F6086" s="317" t="s">
        <v>2201</v>
      </c>
      <c r="G6086" s="316" t="s">
        <v>125</v>
      </c>
      <c r="H6086" s="325">
        <v>44735</v>
      </c>
      <c r="I6086" s="325">
        <v>44742</v>
      </c>
      <c r="J6086" s="316"/>
    </row>
    <row r="6087" spans="1:10" s="333" customFormat="1" ht="24" x14ac:dyDescent="0.25">
      <c r="A6087" s="317" t="s">
        <v>2200</v>
      </c>
      <c r="B6087" s="322" t="s">
        <v>2018</v>
      </c>
      <c r="C6087" s="322" t="s">
        <v>2017</v>
      </c>
      <c r="D6087" s="322">
        <v>801</v>
      </c>
      <c r="E6087" s="412">
        <v>31967</v>
      </c>
      <c r="F6087" s="317" t="s">
        <v>2199</v>
      </c>
      <c r="G6087" s="316" t="s">
        <v>125</v>
      </c>
      <c r="H6087" s="325">
        <v>44737</v>
      </c>
      <c r="I6087" s="325">
        <v>44742</v>
      </c>
      <c r="J6087" s="316"/>
    </row>
    <row r="6088" spans="1:10" s="333" customFormat="1" ht="24" x14ac:dyDescent="0.25">
      <c r="A6088" s="317" t="s">
        <v>2198</v>
      </c>
      <c r="B6088" s="322" t="s">
        <v>2018</v>
      </c>
      <c r="C6088" s="322" t="s">
        <v>2017</v>
      </c>
      <c r="D6088" s="322">
        <v>1511</v>
      </c>
      <c r="E6088" s="412">
        <v>33984</v>
      </c>
      <c r="F6088" s="317" t="s">
        <v>2197</v>
      </c>
      <c r="G6088" s="316" t="s">
        <v>125</v>
      </c>
      <c r="H6088" s="325">
        <v>44737</v>
      </c>
      <c r="I6088" s="325">
        <v>44742</v>
      </c>
      <c r="J6088" s="316"/>
    </row>
    <row r="6089" spans="1:10" s="333" customFormat="1" ht="24" x14ac:dyDescent="0.25">
      <c r="A6089" s="317" t="s">
        <v>2196</v>
      </c>
      <c r="B6089" s="322" t="s">
        <v>2018</v>
      </c>
      <c r="C6089" s="322" t="s">
        <v>2017</v>
      </c>
      <c r="D6089" s="322">
        <v>1524</v>
      </c>
      <c r="E6089" s="412">
        <v>27918.240000000002</v>
      </c>
      <c r="F6089" s="317" t="s">
        <v>2195</v>
      </c>
      <c r="G6089" s="316" t="s">
        <v>125</v>
      </c>
      <c r="H6089" s="325">
        <v>44740</v>
      </c>
      <c r="I6089" s="325">
        <v>44769</v>
      </c>
      <c r="J6089" s="316"/>
    </row>
    <row r="6090" spans="1:10" s="333" customFormat="1" ht="24" x14ac:dyDescent="0.25">
      <c r="A6090" s="317" t="s">
        <v>2194</v>
      </c>
      <c r="B6090" s="322" t="s">
        <v>2018</v>
      </c>
      <c r="C6090" s="322" t="s">
        <v>2017</v>
      </c>
      <c r="D6090" s="322">
        <v>820</v>
      </c>
      <c r="E6090" s="412">
        <v>23448</v>
      </c>
      <c r="F6090" s="317" t="s">
        <v>2152</v>
      </c>
      <c r="G6090" s="316" t="s">
        <v>125</v>
      </c>
      <c r="H6090" s="325">
        <v>44742</v>
      </c>
      <c r="I6090" s="325">
        <v>44742</v>
      </c>
      <c r="J6090" s="316"/>
    </row>
    <row r="6091" spans="1:10" s="333" customFormat="1" ht="24" x14ac:dyDescent="0.25">
      <c r="A6091" s="317" t="s">
        <v>2193</v>
      </c>
      <c r="B6091" s="322" t="s">
        <v>2018</v>
      </c>
      <c r="C6091" s="322" t="s">
        <v>2017</v>
      </c>
      <c r="D6091" s="322">
        <v>1536</v>
      </c>
      <c r="E6091" s="412">
        <v>36000</v>
      </c>
      <c r="F6091" s="317" t="s">
        <v>2192</v>
      </c>
      <c r="G6091" s="316" t="s">
        <v>125</v>
      </c>
      <c r="H6091" s="325">
        <v>44743</v>
      </c>
      <c r="I6091" s="325">
        <v>44793</v>
      </c>
      <c r="J6091" s="316"/>
    </row>
    <row r="6092" spans="1:10" s="333" customFormat="1" ht="24" x14ac:dyDescent="0.25">
      <c r="A6092" s="317" t="s">
        <v>2191</v>
      </c>
      <c r="B6092" s="322" t="s">
        <v>2018</v>
      </c>
      <c r="C6092" s="322" t="s">
        <v>2017</v>
      </c>
      <c r="D6092" s="322">
        <v>1537</v>
      </c>
      <c r="E6092" s="412">
        <v>30000</v>
      </c>
      <c r="F6092" s="317" t="s">
        <v>2190</v>
      </c>
      <c r="G6092" s="316" t="s">
        <v>125</v>
      </c>
      <c r="H6092" s="325">
        <v>44743</v>
      </c>
      <c r="I6092" s="325">
        <v>44793</v>
      </c>
      <c r="J6092" s="316"/>
    </row>
    <row r="6093" spans="1:10" s="333" customFormat="1" ht="24" x14ac:dyDescent="0.25">
      <c r="A6093" s="317" t="s">
        <v>2189</v>
      </c>
      <c r="B6093" s="322" t="s">
        <v>2018</v>
      </c>
      <c r="C6093" s="322" t="s">
        <v>2017</v>
      </c>
      <c r="D6093" s="322">
        <v>831</v>
      </c>
      <c r="E6093" s="412">
        <v>34000</v>
      </c>
      <c r="F6093" s="317" t="s">
        <v>2188</v>
      </c>
      <c r="G6093" s="316" t="s">
        <v>125</v>
      </c>
      <c r="H6093" s="325">
        <v>44746</v>
      </c>
      <c r="I6093" s="325">
        <v>44757</v>
      </c>
      <c r="J6093" s="316"/>
    </row>
    <row r="6094" spans="1:10" s="333" customFormat="1" ht="24" x14ac:dyDescent="0.25">
      <c r="A6094" s="317" t="s">
        <v>2187</v>
      </c>
      <c r="B6094" s="322" t="s">
        <v>2018</v>
      </c>
      <c r="C6094" s="322" t="s">
        <v>2017</v>
      </c>
      <c r="D6094" s="322">
        <v>833</v>
      </c>
      <c r="E6094" s="412">
        <v>18800</v>
      </c>
      <c r="F6094" s="317" t="s">
        <v>2186</v>
      </c>
      <c r="G6094" s="316" t="s">
        <v>125</v>
      </c>
      <c r="H6094" s="325">
        <v>44747</v>
      </c>
      <c r="I6094" s="325">
        <v>44757</v>
      </c>
      <c r="J6094" s="316"/>
    </row>
    <row r="6095" spans="1:10" s="333" customFormat="1" ht="24" x14ac:dyDescent="0.25">
      <c r="A6095" s="317" t="s">
        <v>2185</v>
      </c>
      <c r="B6095" s="322" t="s">
        <v>2018</v>
      </c>
      <c r="C6095" s="322" t="s">
        <v>2017</v>
      </c>
      <c r="D6095" s="322">
        <v>1551</v>
      </c>
      <c r="E6095" s="412">
        <v>36000</v>
      </c>
      <c r="F6095" s="317" t="s">
        <v>2184</v>
      </c>
      <c r="G6095" s="316" t="s">
        <v>125</v>
      </c>
      <c r="H6095" s="325">
        <v>44747</v>
      </c>
      <c r="I6095" s="325">
        <v>44798</v>
      </c>
      <c r="J6095" s="316"/>
    </row>
    <row r="6096" spans="1:10" s="333" customFormat="1" ht="24" x14ac:dyDescent="0.25">
      <c r="A6096" s="317" t="s">
        <v>2183</v>
      </c>
      <c r="B6096" s="322" t="s">
        <v>1079</v>
      </c>
      <c r="C6096" s="322" t="s">
        <v>2017</v>
      </c>
      <c r="D6096" s="322">
        <v>16</v>
      </c>
      <c r="E6096" s="412">
        <v>30458.76</v>
      </c>
      <c r="F6096" s="317" t="s">
        <v>2182</v>
      </c>
      <c r="G6096" s="316" t="s">
        <v>2156</v>
      </c>
      <c r="H6096" s="325" t="s">
        <v>2181</v>
      </c>
      <c r="I6096" s="325" t="s">
        <v>2180</v>
      </c>
      <c r="J6096" s="316"/>
    </row>
    <row r="6097" spans="1:10" s="333" customFormat="1" x14ac:dyDescent="0.25">
      <c r="A6097" s="317" t="s">
        <v>2179</v>
      </c>
      <c r="B6097" s="322" t="s">
        <v>2018</v>
      </c>
      <c r="C6097" s="322" t="s">
        <v>2017</v>
      </c>
      <c r="D6097" s="322">
        <v>1554</v>
      </c>
      <c r="E6097" s="412">
        <v>30000</v>
      </c>
      <c r="F6097" s="317" t="s">
        <v>2178</v>
      </c>
      <c r="G6097" s="316" t="s">
        <v>125</v>
      </c>
      <c r="H6097" s="325">
        <v>44747</v>
      </c>
      <c r="I6097" s="325">
        <v>44792</v>
      </c>
      <c r="J6097" s="316"/>
    </row>
    <row r="6098" spans="1:10" s="333" customFormat="1" ht="36" x14ac:dyDescent="0.25">
      <c r="A6098" s="317" t="s">
        <v>2177</v>
      </c>
      <c r="B6098" s="322" t="s">
        <v>2018</v>
      </c>
      <c r="C6098" s="322" t="s">
        <v>2017</v>
      </c>
      <c r="D6098" s="322">
        <v>1560</v>
      </c>
      <c r="E6098" s="412">
        <v>27000</v>
      </c>
      <c r="F6098" s="317" t="s">
        <v>2176</v>
      </c>
      <c r="G6098" s="316" t="s">
        <v>125</v>
      </c>
      <c r="H6098" s="325">
        <v>44748</v>
      </c>
      <c r="I6098" s="325">
        <v>44798</v>
      </c>
      <c r="J6098" s="316"/>
    </row>
    <row r="6099" spans="1:10" s="333" customFormat="1" ht="24" x14ac:dyDescent="0.25">
      <c r="A6099" s="317" t="s">
        <v>2175</v>
      </c>
      <c r="B6099" s="322" t="s">
        <v>2018</v>
      </c>
      <c r="C6099" s="322" t="s">
        <v>2017</v>
      </c>
      <c r="D6099" s="322">
        <v>1568</v>
      </c>
      <c r="E6099" s="412">
        <v>21000</v>
      </c>
      <c r="F6099" s="317" t="s">
        <v>2174</v>
      </c>
      <c r="G6099" s="316" t="s">
        <v>125</v>
      </c>
      <c r="H6099" s="325">
        <v>44749</v>
      </c>
      <c r="I6099" s="325">
        <v>44797</v>
      </c>
      <c r="J6099" s="316"/>
    </row>
    <row r="6100" spans="1:10" s="333" customFormat="1" ht="24" x14ac:dyDescent="0.25">
      <c r="A6100" s="317" t="s">
        <v>2173</v>
      </c>
      <c r="B6100" s="322" t="s">
        <v>2018</v>
      </c>
      <c r="C6100" s="322" t="s">
        <v>2017</v>
      </c>
      <c r="D6100" s="322">
        <v>1569</v>
      </c>
      <c r="E6100" s="412">
        <v>30000</v>
      </c>
      <c r="F6100" s="317" t="s">
        <v>2172</v>
      </c>
      <c r="G6100" s="316" t="s">
        <v>125</v>
      </c>
      <c r="H6100" s="325">
        <v>44749</v>
      </c>
      <c r="I6100" s="325">
        <v>44797</v>
      </c>
      <c r="J6100" s="316"/>
    </row>
    <row r="6101" spans="1:10" s="333" customFormat="1" ht="36" x14ac:dyDescent="0.25">
      <c r="A6101" s="317" t="s">
        <v>2171</v>
      </c>
      <c r="B6101" s="322" t="s">
        <v>2018</v>
      </c>
      <c r="C6101" s="322" t="s">
        <v>2017</v>
      </c>
      <c r="D6101" s="322">
        <v>1570</v>
      </c>
      <c r="E6101" s="412">
        <v>33000</v>
      </c>
      <c r="F6101" s="317" t="s">
        <v>2170</v>
      </c>
      <c r="G6101" s="316" t="s">
        <v>125</v>
      </c>
      <c r="H6101" s="325">
        <v>44749</v>
      </c>
      <c r="I6101" s="325">
        <v>44797</v>
      </c>
      <c r="J6101" s="316"/>
    </row>
    <row r="6102" spans="1:10" s="333" customFormat="1" ht="24" x14ac:dyDescent="0.25">
      <c r="A6102" s="317" t="s">
        <v>2169</v>
      </c>
      <c r="B6102" s="322" t="s">
        <v>2018</v>
      </c>
      <c r="C6102" s="322" t="s">
        <v>2017</v>
      </c>
      <c r="D6102" s="322">
        <v>1571</v>
      </c>
      <c r="E6102" s="412">
        <v>33000</v>
      </c>
      <c r="F6102" s="317" t="s">
        <v>2168</v>
      </c>
      <c r="G6102" s="316" t="s">
        <v>125</v>
      </c>
      <c r="H6102" s="325">
        <v>44749</v>
      </c>
      <c r="I6102" s="325">
        <v>44797</v>
      </c>
      <c r="J6102" s="316"/>
    </row>
    <row r="6103" spans="1:10" s="333" customFormat="1" ht="24" x14ac:dyDescent="0.25">
      <c r="A6103" s="317" t="s">
        <v>2167</v>
      </c>
      <c r="B6103" s="322" t="s">
        <v>2018</v>
      </c>
      <c r="C6103" s="322" t="s">
        <v>2017</v>
      </c>
      <c r="D6103" s="322">
        <v>1579</v>
      </c>
      <c r="E6103" s="412">
        <v>30000</v>
      </c>
      <c r="F6103" s="317" t="s">
        <v>2166</v>
      </c>
      <c r="G6103" s="316" t="s">
        <v>125</v>
      </c>
      <c r="H6103" s="325">
        <v>44749</v>
      </c>
      <c r="I6103" s="325">
        <v>44797</v>
      </c>
      <c r="J6103" s="316"/>
    </row>
    <row r="6104" spans="1:10" s="333" customFormat="1" ht="24" x14ac:dyDescent="0.25">
      <c r="A6104" s="317" t="s">
        <v>2165</v>
      </c>
      <c r="B6104" s="322" t="s">
        <v>2018</v>
      </c>
      <c r="C6104" s="322" t="s">
        <v>2017</v>
      </c>
      <c r="D6104" s="322">
        <v>1582</v>
      </c>
      <c r="E6104" s="412">
        <v>32500</v>
      </c>
      <c r="F6104" s="317" t="s">
        <v>2164</v>
      </c>
      <c r="G6104" s="316" t="s">
        <v>125</v>
      </c>
      <c r="H6104" s="325">
        <v>44749</v>
      </c>
      <c r="I6104" s="325">
        <v>44797</v>
      </c>
      <c r="J6104" s="316"/>
    </row>
    <row r="6105" spans="1:10" s="333" customFormat="1" ht="24" x14ac:dyDescent="0.25">
      <c r="A6105" s="317" t="s">
        <v>2163</v>
      </c>
      <c r="B6105" s="322" t="s">
        <v>2018</v>
      </c>
      <c r="C6105" s="322" t="s">
        <v>2017</v>
      </c>
      <c r="D6105" s="322">
        <v>1583</v>
      </c>
      <c r="E6105" s="412">
        <v>27000</v>
      </c>
      <c r="F6105" s="317" t="s">
        <v>2162</v>
      </c>
      <c r="G6105" s="316" t="s">
        <v>125</v>
      </c>
      <c r="H6105" s="325">
        <v>44749</v>
      </c>
      <c r="I6105" s="325">
        <v>44796</v>
      </c>
      <c r="J6105" s="316"/>
    </row>
    <row r="6106" spans="1:10" s="333" customFormat="1" x14ac:dyDescent="0.25">
      <c r="A6106" s="317" t="s">
        <v>2161</v>
      </c>
      <c r="B6106" s="322" t="s">
        <v>2018</v>
      </c>
      <c r="C6106" s="322" t="s">
        <v>2017</v>
      </c>
      <c r="D6106" s="322">
        <v>851</v>
      </c>
      <c r="E6106" s="412">
        <v>36785</v>
      </c>
      <c r="F6106" s="317" t="s">
        <v>2160</v>
      </c>
      <c r="G6106" s="316" t="s">
        <v>125</v>
      </c>
      <c r="H6106" s="325">
        <v>44750</v>
      </c>
      <c r="I6106" s="325">
        <v>44800</v>
      </c>
      <c r="J6106" s="316"/>
    </row>
    <row r="6107" spans="1:10" s="333" customFormat="1" ht="24" x14ac:dyDescent="0.25">
      <c r="A6107" s="317" t="s">
        <v>2159</v>
      </c>
      <c r="B6107" s="322" t="s">
        <v>2158</v>
      </c>
      <c r="C6107" s="322" t="s">
        <v>2017</v>
      </c>
      <c r="D6107" s="322">
        <v>870</v>
      </c>
      <c r="E6107" s="412">
        <v>38537.86</v>
      </c>
      <c r="F6107" s="317" t="s">
        <v>2157</v>
      </c>
      <c r="G6107" s="316" t="s">
        <v>2156</v>
      </c>
      <c r="H6107" s="325">
        <v>44755</v>
      </c>
      <c r="I6107" s="325">
        <v>44767</v>
      </c>
      <c r="J6107" s="316"/>
    </row>
    <row r="6108" spans="1:10" s="333" customFormat="1" ht="24" x14ac:dyDescent="0.25">
      <c r="A6108" s="317" t="s">
        <v>2155</v>
      </c>
      <c r="B6108" s="322" t="s">
        <v>2018</v>
      </c>
      <c r="C6108" s="322" t="s">
        <v>2017</v>
      </c>
      <c r="D6108" s="322">
        <v>1584</v>
      </c>
      <c r="E6108" s="412">
        <v>30000</v>
      </c>
      <c r="F6108" s="317" t="s">
        <v>2154</v>
      </c>
      <c r="G6108" s="316" t="s">
        <v>125</v>
      </c>
      <c r="H6108" s="325">
        <v>44750</v>
      </c>
      <c r="I6108" s="325">
        <v>44797</v>
      </c>
      <c r="J6108" s="316"/>
    </row>
    <row r="6109" spans="1:10" s="333" customFormat="1" ht="24" x14ac:dyDescent="0.25">
      <c r="A6109" s="317" t="s">
        <v>2153</v>
      </c>
      <c r="B6109" s="322" t="s">
        <v>2018</v>
      </c>
      <c r="C6109" s="322" t="s">
        <v>2017</v>
      </c>
      <c r="D6109" s="322">
        <v>852</v>
      </c>
      <c r="E6109" s="412">
        <v>23640</v>
      </c>
      <c r="F6109" s="317" t="s">
        <v>2152</v>
      </c>
      <c r="G6109" s="316" t="s">
        <v>125</v>
      </c>
      <c r="H6109" s="325">
        <v>44750</v>
      </c>
      <c r="I6109" s="325">
        <v>44769</v>
      </c>
      <c r="J6109" s="316"/>
    </row>
    <row r="6110" spans="1:10" s="333" customFormat="1" ht="24" x14ac:dyDescent="0.25">
      <c r="A6110" s="317" t="s">
        <v>2151</v>
      </c>
      <c r="B6110" s="322" t="s">
        <v>2018</v>
      </c>
      <c r="C6110" s="322" t="s">
        <v>2017</v>
      </c>
      <c r="D6110" s="322">
        <v>1627</v>
      </c>
      <c r="E6110" s="412">
        <v>27000</v>
      </c>
      <c r="F6110" s="317" t="s">
        <v>2150</v>
      </c>
      <c r="G6110" s="316" t="s">
        <v>125</v>
      </c>
      <c r="H6110" s="325">
        <v>44755</v>
      </c>
      <c r="I6110" s="325">
        <v>44800</v>
      </c>
      <c r="J6110" s="316"/>
    </row>
    <row r="6111" spans="1:10" s="333" customFormat="1" ht="24" x14ac:dyDescent="0.25">
      <c r="A6111" s="317" t="s">
        <v>2149</v>
      </c>
      <c r="B6111" s="322" t="s">
        <v>2018</v>
      </c>
      <c r="C6111" s="322" t="s">
        <v>2017</v>
      </c>
      <c r="D6111" s="322">
        <v>1674</v>
      </c>
      <c r="E6111" s="412">
        <v>20605</v>
      </c>
      <c r="F6111" s="317" t="s">
        <v>2148</v>
      </c>
      <c r="G6111" s="316" t="s">
        <v>125</v>
      </c>
      <c r="H6111" s="325">
        <v>44760</v>
      </c>
      <c r="I6111" s="325">
        <v>44765</v>
      </c>
      <c r="J6111" s="316"/>
    </row>
    <row r="6112" spans="1:10" s="333" customFormat="1" ht="24" x14ac:dyDescent="0.25">
      <c r="A6112" s="317" t="s">
        <v>2147</v>
      </c>
      <c r="B6112" s="322" t="s">
        <v>2018</v>
      </c>
      <c r="C6112" s="322" t="s">
        <v>2017</v>
      </c>
      <c r="D6112" s="322">
        <v>1614</v>
      </c>
      <c r="E6112" s="412">
        <v>30000</v>
      </c>
      <c r="F6112" s="317" t="s">
        <v>2146</v>
      </c>
      <c r="G6112" s="316" t="s">
        <v>125</v>
      </c>
      <c r="H6112" s="325">
        <v>44754</v>
      </c>
      <c r="I6112" s="325">
        <v>44805</v>
      </c>
      <c r="J6112" s="316"/>
    </row>
    <row r="6113" spans="1:10" s="333" customFormat="1" ht="24" x14ac:dyDescent="0.25">
      <c r="A6113" s="317" t="s">
        <v>2145</v>
      </c>
      <c r="B6113" s="322" t="s">
        <v>2018</v>
      </c>
      <c r="C6113" s="322" t="s">
        <v>2017</v>
      </c>
      <c r="D6113" s="322">
        <v>1595</v>
      </c>
      <c r="E6113" s="412">
        <v>30000</v>
      </c>
      <c r="F6113" s="317" t="s">
        <v>2144</v>
      </c>
      <c r="G6113" s="316" t="s">
        <v>125</v>
      </c>
      <c r="H6113" s="325">
        <v>44753</v>
      </c>
      <c r="I6113" s="325">
        <v>44800</v>
      </c>
      <c r="J6113" s="316"/>
    </row>
    <row r="6114" spans="1:10" s="333" customFormat="1" ht="24" x14ac:dyDescent="0.25">
      <c r="A6114" s="317" t="s">
        <v>2143</v>
      </c>
      <c r="B6114" s="322" t="s">
        <v>2018</v>
      </c>
      <c r="C6114" s="322" t="s">
        <v>2017</v>
      </c>
      <c r="D6114" s="322">
        <v>1594</v>
      </c>
      <c r="E6114" s="412">
        <v>31500</v>
      </c>
      <c r="F6114" s="317" t="s">
        <v>2142</v>
      </c>
      <c r="G6114" s="316" t="s">
        <v>125</v>
      </c>
      <c r="H6114" s="325">
        <v>44753</v>
      </c>
      <c r="I6114" s="325">
        <v>44798</v>
      </c>
      <c r="J6114" s="316"/>
    </row>
    <row r="6115" spans="1:10" s="333" customFormat="1" ht="24" x14ac:dyDescent="0.25">
      <c r="A6115" s="317" t="s">
        <v>2141</v>
      </c>
      <c r="B6115" s="322" t="s">
        <v>2018</v>
      </c>
      <c r="C6115" s="322" t="s">
        <v>2017</v>
      </c>
      <c r="D6115" s="322">
        <v>1622</v>
      </c>
      <c r="E6115" s="412">
        <v>21000</v>
      </c>
      <c r="F6115" s="317" t="s">
        <v>2140</v>
      </c>
      <c r="G6115" s="316" t="s">
        <v>125</v>
      </c>
      <c r="H6115" s="325">
        <v>44754</v>
      </c>
      <c r="I6115" s="325">
        <v>44801</v>
      </c>
      <c r="J6115" s="316"/>
    </row>
    <row r="6116" spans="1:10" s="333" customFormat="1" ht="24" x14ac:dyDescent="0.25">
      <c r="A6116" s="317" t="s">
        <v>2139</v>
      </c>
      <c r="B6116" s="322" t="s">
        <v>2018</v>
      </c>
      <c r="C6116" s="322" t="s">
        <v>2017</v>
      </c>
      <c r="D6116" s="322">
        <v>867</v>
      </c>
      <c r="E6116" s="412">
        <v>18900</v>
      </c>
      <c r="F6116" s="317" t="s">
        <v>2138</v>
      </c>
      <c r="G6116" s="316" t="s">
        <v>125</v>
      </c>
      <c r="H6116" s="325">
        <v>44754</v>
      </c>
      <c r="I6116" s="325">
        <v>44764</v>
      </c>
      <c r="J6116" s="316"/>
    </row>
    <row r="6117" spans="1:10" s="333" customFormat="1" ht="24" x14ac:dyDescent="0.25">
      <c r="A6117" s="317" t="s">
        <v>2137</v>
      </c>
      <c r="B6117" s="322" t="s">
        <v>2018</v>
      </c>
      <c r="C6117" s="322" t="s">
        <v>2017</v>
      </c>
      <c r="D6117" s="322">
        <v>1624</v>
      </c>
      <c r="E6117" s="412">
        <v>21000</v>
      </c>
      <c r="F6117" s="317" t="s">
        <v>2136</v>
      </c>
      <c r="G6117" s="316" t="s">
        <v>125</v>
      </c>
      <c r="H6117" s="325">
        <v>44754</v>
      </c>
      <c r="I6117" s="325">
        <v>44800</v>
      </c>
      <c r="J6117" s="316"/>
    </row>
    <row r="6118" spans="1:10" s="333" customFormat="1" ht="24" x14ac:dyDescent="0.25">
      <c r="A6118" s="317" t="s">
        <v>2135</v>
      </c>
      <c r="B6118" s="322" t="s">
        <v>2018</v>
      </c>
      <c r="C6118" s="322" t="s">
        <v>2017</v>
      </c>
      <c r="D6118" s="322">
        <v>1623</v>
      </c>
      <c r="E6118" s="412">
        <v>33000</v>
      </c>
      <c r="F6118" s="317" t="s">
        <v>2134</v>
      </c>
      <c r="G6118" s="316" t="s">
        <v>125</v>
      </c>
      <c r="H6118" s="325">
        <v>44754</v>
      </c>
      <c r="I6118" s="325">
        <v>44801</v>
      </c>
      <c r="J6118" s="316"/>
    </row>
    <row r="6119" spans="1:10" s="333" customFormat="1" ht="24" x14ac:dyDescent="0.25">
      <c r="A6119" s="317" t="s">
        <v>2133</v>
      </c>
      <c r="B6119" s="322" t="s">
        <v>2018</v>
      </c>
      <c r="C6119" s="322" t="s">
        <v>2017</v>
      </c>
      <c r="D6119" s="322">
        <v>1645</v>
      </c>
      <c r="E6119" s="412">
        <v>19000</v>
      </c>
      <c r="F6119" s="317" t="s">
        <v>2132</v>
      </c>
      <c r="G6119" s="316" t="s">
        <v>125</v>
      </c>
      <c r="H6119" s="325">
        <v>44755</v>
      </c>
      <c r="I6119" s="325">
        <v>44768</v>
      </c>
      <c r="J6119" s="316"/>
    </row>
    <row r="6120" spans="1:10" s="333" customFormat="1" ht="24" x14ac:dyDescent="0.25">
      <c r="A6120" s="317" t="s">
        <v>2131</v>
      </c>
      <c r="B6120" s="322" t="s">
        <v>2018</v>
      </c>
      <c r="C6120" s="322" t="s">
        <v>2017</v>
      </c>
      <c r="D6120" s="322">
        <v>1644</v>
      </c>
      <c r="E6120" s="412">
        <v>36620.6</v>
      </c>
      <c r="F6120" s="317" t="s">
        <v>2130</v>
      </c>
      <c r="G6120" s="316" t="s">
        <v>125</v>
      </c>
      <c r="H6120" s="325">
        <v>44755</v>
      </c>
      <c r="I6120" s="325">
        <v>44769</v>
      </c>
      <c r="J6120" s="316"/>
    </row>
    <row r="6121" spans="1:10" s="333" customFormat="1" ht="24" x14ac:dyDescent="0.25">
      <c r="A6121" s="317" t="s">
        <v>2129</v>
      </c>
      <c r="B6121" s="322" t="s">
        <v>2018</v>
      </c>
      <c r="C6121" s="322" t="s">
        <v>2017</v>
      </c>
      <c r="D6121" s="322">
        <v>1630</v>
      </c>
      <c r="E6121" s="412">
        <v>21000</v>
      </c>
      <c r="F6121" s="317" t="s">
        <v>2128</v>
      </c>
      <c r="G6121" s="316" t="s">
        <v>125</v>
      </c>
      <c r="H6121" s="325">
        <v>44755</v>
      </c>
      <c r="I6121" s="325">
        <v>44800</v>
      </c>
      <c r="J6121" s="316"/>
    </row>
    <row r="6122" spans="1:10" s="333" customFormat="1" ht="24" x14ac:dyDescent="0.25">
      <c r="A6122" s="317" t="s">
        <v>2127</v>
      </c>
      <c r="B6122" s="322" t="s">
        <v>2018</v>
      </c>
      <c r="C6122" s="322" t="s">
        <v>2017</v>
      </c>
      <c r="D6122" s="322">
        <v>1631</v>
      </c>
      <c r="E6122" s="412">
        <v>27000</v>
      </c>
      <c r="F6122" s="317" t="s">
        <v>2126</v>
      </c>
      <c r="G6122" s="316" t="s">
        <v>125</v>
      </c>
      <c r="H6122" s="325">
        <v>44755</v>
      </c>
      <c r="I6122" s="325">
        <v>44797</v>
      </c>
      <c r="J6122" s="316"/>
    </row>
    <row r="6123" spans="1:10" s="333" customFormat="1" ht="36" x14ac:dyDescent="0.25">
      <c r="A6123" s="317" t="s">
        <v>2125</v>
      </c>
      <c r="B6123" s="322" t="s">
        <v>2018</v>
      </c>
      <c r="C6123" s="322" t="s">
        <v>2017</v>
      </c>
      <c r="D6123" s="322">
        <v>1629</v>
      </c>
      <c r="E6123" s="412">
        <v>24000</v>
      </c>
      <c r="F6123" s="317" t="s">
        <v>2124</v>
      </c>
      <c r="G6123" s="316" t="s">
        <v>125</v>
      </c>
      <c r="H6123" s="325">
        <v>44755</v>
      </c>
      <c r="I6123" s="325">
        <v>44797</v>
      </c>
      <c r="J6123" s="316"/>
    </row>
    <row r="6124" spans="1:10" s="333" customFormat="1" ht="24" x14ac:dyDescent="0.25">
      <c r="A6124" s="317" t="s">
        <v>2123</v>
      </c>
      <c r="B6124" s="322" t="s">
        <v>2018</v>
      </c>
      <c r="C6124" s="322" t="s">
        <v>2017</v>
      </c>
      <c r="D6124" s="322">
        <v>1646</v>
      </c>
      <c r="E6124" s="412">
        <v>21000</v>
      </c>
      <c r="F6124" s="317" t="s">
        <v>2122</v>
      </c>
      <c r="G6124" s="316" t="s">
        <v>125</v>
      </c>
      <c r="H6124" s="325">
        <v>44755</v>
      </c>
      <c r="I6124" s="325">
        <v>44804</v>
      </c>
      <c r="J6124" s="316"/>
    </row>
    <row r="6125" spans="1:10" s="333" customFormat="1" ht="24" x14ac:dyDescent="0.25">
      <c r="A6125" s="317" t="s">
        <v>2121</v>
      </c>
      <c r="B6125" s="322" t="s">
        <v>2018</v>
      </c>
      <c r="C6125" s="322" t="s">
        <v>2017</v>
      </c>
      <c r="D6125" s="322">
        <v>1659</v>
      </c>
      <c r="E6125" s="412">
        <v>35000</v>
      </c>
      <c r="F6125" s="317" t="s">
        <v>2120</v>
      </c>
      <c r="G6125" s="316" t="s">
        <v>125</v>
      </c>
      <c r="H6125" s="325">
        <v>44756</v>
      </c>
      <c r="I6125" s="325">
        <v>44798</v>
      </c>
      <c r="J6125" s="316"/>
    </row>
    <row r="6126" spans="1:10" s="333" customFormat="1" ht="24" x14ac:dyDescent="0.25">
      <c r="A6126" s="317" t="s">
        <v>2119</v>
      </c>
      <c r="B6126" s="322" t="s">
        <v>2018</v>
      </c>
      <c r="C6126" s="322" t="s">
        <v>2017</v>
      </c>
      <c r="D6126" s="322">
        <v>1649</v>
      </c>
      <c r="E6126" s="412">
        <v>36000</v>
      </c>
      <c r="F6126" s="317" t="s">
        <v>2118</v>
      </c>
      <c r="G6126" s="316" t="s">
        <v>125</v>
      </c>
      <c r="H6126" s="325">
        <v>44756</v>
      </c>
      <c r="I6126" s="325">
        <v>44804</v>
      </c>
      <c r="J6126" s="316"/>
    </row>
    <row r="6127" spans="1:10" s="333" customFormat="1" ht="36" x14ac:dyDescent="0.25">
      <c r="A6127" s="317" t="s">
        <v>2117</v>
      </c>
      <c r="B6127" s="322" t="s">
        <v>2018</v>
      </c>
      <c r="C6127" s="322" t="s">
        <v>2017</v>
      </c>
      <c r="D6127" s="322">
        <v>1670</v>
      </c>
      <c r="E6127" s="412">
        <v>27500</v>
      </c>
      <c r="F6127" s="317" t="s">
        <v>2116</v>
      </c>
      <c r="G6127" s="316" t="s">
        <v>125</v>
      </c>
      <c r="H6127" s="325">
        <v>44757</v>
      </c>
      <c r="I6127" s="325">
        <v>44799</v>
      </c>
      <c r="J6127" s="316"/>
    </row>
    <row r="6128" spans="1:10" s="333" customFormat="1" ht="24" x14ac:dyDescent="0.25">
      <c r="A6128" s="317" t="s">
        <v>2115</v>
      </c>
      <c r="B6128" s="322" t="s">
        <v>2018</v>
      </c>
      <c r="C6128" s="322" t="s">
        <v>2017</v>
      </c>
      <c r="D6128" s="322">
        <v>1663</v>
      </c>
      <c r="E6128" s="412">
        <v>35000</v>
      </c>
      <c r="F6128" s="317" t="s">
        <v>2114</v>
      </c>
      <c r="G6128" s="316" t="s">
        <v>125</v>
      </c>
      <c r="H6128" s="325">
        <v>44756</v>
      </c>
      <c r="I6128" s="325">
        <v>44775</v>
      </c>
      <c r="J6128" s="316"/>
    </row>
    <row r="6129" spans="1:10" s="333" customFormat="1" ht="24" x14ac:dyDescent="0.25">
      <c r="A6129" s="317" t="s">
        <v>2113</v>
      </c>
      <c r="B6129" s="322" t="s">
        <v>2018</v>
      </c>
      <c r="C6129" s="322" t="s">
        <v>2017</v>
      </c>
      <c r="D6129" s="322">
        <v>1653</v>
      </c>
      <c r="E6129" s="412">
        <v>24000</v>
      </c>
      <c r="F6129" s="317" t="s">
        <v>2112</v>
      </c>
      <c r="G6129" s="316" t="s">
        <v>125</v>
      </c>
      <c r="H6129" s="325">
        <v>44756</v>
      </c>
      <c r="I6129" s="325">
        <v>44797</v>
      </c>
      <c r="J6129" s="316"/>
    </row>
    <row r="6130" spans="1:10" s="333" customFormat="1" ht="36" x14ac:dyDescent="0.25">
      <c r="A6130" s="317" t="s">
        <v>2111</v>
      </c>
      <c r="B6130" s="322" t="s">
        <v>2018</v>
      </c>
      <c r="C6130" s="322" t="s">
        <v>2017</v>
      </c>
      <c r="D6130" s="322">
        <v>1666</v>
      </c>
      <c r="E6130" s="412">
        <v>19418</v>
      </c>
      <c r="F6130" s="317" t="s">
        <v>2110</v>
      </c>
      <c r="G6130" s="316" t="s">
        <v>125</v>
      </c>
      <c r="H6130" s="325">
        <v>44756</v>
      </c>
      <c r="I6130" s="325">
        <v>44784</v>
      </c>
      <c r="J6130" s="316"/>
    </row>
    <row r="6131" spans="1:10" s="333" customFormat="1" ht="24" x14ac:dyDescent="0.25">
      <c r="A6131" s="317" t="s">
        <v>2109</v>
      </c>
      <c r="B6131" s="322" t="s">
        <v>2018</v>
      </c>
      <c r="C6131" s="322" t="s">
        <v>2017</v>
      </c>
      <c r="D6131" s="322">
        <v>1662</v>
      </c>
      <c r="E6131" s="412">
        <v>28698</v>
      </c>
      <c r="F6131" s="317" t="s">
        <v>2108</v>
      </c>
      <c r="G6131" s="316" t="s">
        <v>125</v>
      </c>
      <c r="H6131" s="325">
        <v>44756</v>
      </c>
      <c r="I6131" s="325">
        <v>44802</v>
      </c>
      <c r="J6131" s="316"/>
    </row>
    <row r="6132" spans="1:10" s="333" customFormat="1" ht="24" x14ac:dyDescent="0.25">
      <c r="A6132" s="317" t="s">
        <v>2107</v>
      </c>
      <c r="B6132" s="322" t="s">
        <v>2018</v>
      </c>
      <c r="C6132" s="322" t="s">
        <v>2017</v>
      </c>
      <c r="D6132" s="322">
        <v>1671</v>
      </c>
      <c r="E6132" s="412">
        <v>31500</v>
      </c>
      <c r="F6132" s="317" t="s">
        <v>2106</v>
      </c>
      <c r="G6132" s="316" t="s">
        <v>125</v>
      </c>
      <c r="H6132" s="325">
        <v>44757</v>
      </c>
      <c r="I6132" s="325">
        <v>44800</v>
      </c>
      <c r="J6132" s="316"/>
    </row>
    <row r="6133" spans="1:10" s="333" customFormat="1" ht="24" x14ac:dyDescent="0.25">
      <c r="A6133" s="317" t="s">
        <v>2105</v>
      </c>
      <c r="B6133" s="322" t="s">
        <v>2018</v>
      </c>
      <c r="C6133" s="322" t="s">
        <v>2017</v>
      </c>
      <c r="D6133" s="322">
        <v>1675</v>
      </c>
      <c r="E6133" s="412">
        <v>32500</v>
      </c>
      <c r="F6133" s="317" t="s">
        <v>2104</v>
      </c>
      <c r="G6133" s="316" t="s">
        <v>125</v>
      </c>
      <c r="H6133" s="325">
        <v>44760</v>
      </c>
      <c r="I6133" s="325">
        <v>44804</v>
      </c>
      <c r="J6133" s="316"/>
    </row>
    <row r="6134" spans="1:10" s="333" customFormat="1" ht="24" x14ac:dyDescent="0.25">
      <c r="A6134" s="317" t="s">
        <v>2103</v>
      </c>
      <c r="B6134" s="322" t="s">
        <v>2018</v>
      </c>
      <c r="C6134" s="322" t="s">
        <v>2017</v>
      </c>
      <c r="D6134" s="322">
        <v>1685</v>
      </c>
      <c r="E6134" s="412">
        <v>36000</v>
      </c>
      <c r="F6134" s="317" t="s">
        <v>2102</v>
      </c>
      <c r="G6134" s="316" t="s">
        <v>125</v>
      </c>
      <c r="H6134" s="325">
        <v>44761</v>
      </c>
      <c r="I6134" s="325">
        <v>44797</v>
      </c>
      <c r="J6134" s="316"/>
    </row>
    <row r="6135" spans="1:10" s="333" customFormat="1" ht="36" x14ac:dyDescent="0.25">
      <c r="A6135" s="317" t="s">
        <v>2101</v>
      </c>
      <c r="B6135" s="322" t="s">
        <v>2018</v>
      </c>
      <c r="C6135" s="322" t="s">
        <v>2017</v>
      </c>
      <c r="D6135" s="322">
        <v>1676</v>
      </c>
      <c r="E6135" s="412">
        <v>30700</v>
      </c>
      <c r="F6135" s="317" t="s">
        <v>2100</v>
      </c>
      <c r="G6135" s="316" t="s">
        <v>125</v>
      </c>
      <c r="H6135" s="325">
        <v>44760</v>
      </c>
      <c r="I6135" s="325">
        <v>44797</v>
      </c>
      <c r="J6135" s="316"/>
    </row>
    <row r="6136" spans="1:10" s="333" customFormat="1" ht="24" x14ac:dyDescent="0.25">
      <c r="A6136" s="317" t="s">
        <v>2099</v>
      </c>
      <c r="B6136" s="322" t="s">
        <v>2018</v>
      </c>
      <c r="C6136" s="322" t="s">
        <v>2017</v>
      </c>
      <c r="D6136" s="322">
        <v>1729</v>
      </c>
      <c r="E6136" s="412">
        <v>31500</v>
      </c>
      <c r="F6136" s="317" t="s">
        <v>2098</v>
      </c>
      <c r="G6136" s="316" t="s">
        <v>125</v>
      </c>
      <c r="H6136" s="325">
        <v>44763</v>
      </c>
      <c r="I6136" s="325">
        <v>44768</v>
      </c>
      <c r="J6136" s="316"/>
    </row>
    <row r="6137" spans="1:10" s="333" customFormat="1" ht="24" x14ac:dyDescent="0.25">
      <c r="A6137" s="317" t="s">
        <v>2097</v>
      </c>
      <c r="B6137" s="322" t="s">
        <v>2018</v>
      </c>
      <c r="C6137" s="322" t="s">
        <v>2017</v>
      </c>
      <c r="D6137" s="322">
        <v>901</v>
      </c>
      <c r="E6137" s="412">
        <v>23224.5</v>
      </c>
      <c r="F6137" s="317" t="s">
        <v>2096</v>
      </c>
      <c r="G6137" s="316" t="s">
        <v>125</v>
      </c>
      <c r="H6137" s="325">
        <v>44763</v>
      </c>
      <c r="I6137" s="325">
        <v>44802</v>
      </c>
      <c r="J6137" s="316"/>
    </row>
    <row r="6138" spans="1:10" s="333" customFormat="1" ht="36" x14ac:dyDescent="0.25">
      <c r="A6138" s="317" t="s">
        <v>2095</v>
      </c>
      <c r="B6138" s="322" t="s">
        <v>2018</v>
      </c>
      <c r="C6138" s="322" t="s">
        <v>2017</v>
      </c>
      <c r="D6138" s="322">
        <v>1728</v>
      </c>
      <c r="E6138" s="412">
        <v>22500</v>
      </c>
      <c r="F6138" s="317" t="s">
        <v>2094</v>
      </c>
      <c r="G6138" s="316" t="s">
        <v>125</v>
      </c>
      <c r="H6138" s="325">
        <v>44763</v>
      </c>
      <c r="I6138" s="325">
        <v>44810</v>
      </c>
      <c r="J6138" s="316"/>
    </row>
    <row r="6139" spans="1:10" s="333" customFormat="1" ht="24" x14ac:dyDescent="0.25">
      <c r="A6139" s="317" t="s">
        <v>2093</v>
      </c>
      <c r="B6139" s="322" t="s">
        <v>2018</v>
      </c>
      <c r="C6139" s="322" t="s">
        <v>2017</v>
      </c>
      <c r="D6139" s="322">
        <v>1726</v>
      </c>
      <c r="E6139" s="412">
        <v>24000</v>
      </c>
      <c r="F6139" s="317" t="s">
        <v>2092</v>
      </c>
      <c r="G6139" s="316" t="s">
        <v>125</v>
      </c>
      <c r="H6139" s="325">
        <v>44763</v>
      </c>
      <c r="I6139" s="325">
        <v>44795</v>
      </c>
      <c r="J6139" s="316"/>
    </row>
    <row r="6140" spans="1:10" s="333" customFormat="1" ht="24" x14ac:dyDescent="0.25">
      <c r="A6140" s="317" t="s">
        <v>2091</v>
      </c>
      <c r="B6140" s="322" t="s">
        <v>2018</v>
      </c>
      <c r="C6140" s="322" t="s">
        <v>2017</v>
      </c>
      <c r="D6140" s="322">
        <v>1739</v>
      </c>
      <c r="E6140" s="412">
        <v>36730</v>
      </c>
      <c r="F6140" s="317" t="s">
        <v>2090</v>
      </c>
      <c r="G6140" s="316" t="s">
        <v>125</v>
      </c>
      <c r="H6140" s="325">
        <v>44763</v>
      </c>
      <c r="I6140" s="325">
        <v>44795</v>
      </c>
      <c r="J6140" s="316"/>
    </row>
    <row r="6141" spans="1:10" s="333" customFormat="1" ht="24" x14ac:dyDescent="0.25">
      <c r="A6141" s="317" t="s">
        <v>2089</v>
      </c>
      <c r="B6141" s="322" t="s">
        <v>2018</v>
      </c>
      <c r="C6141" s="322" t="s">
        <v>2017</v>
      </c>
      <c r="D6141" s="322">
        <v>906</v>
      </c>
      <c r="E6141" s="412">
        <v>27950</v>
      </c>
      <c r="F6141" s="317" t="s">
        <v>2088</v>
      </c>
      <c r="G6141" s="316" t="s">
        <v>125</v>
      </c>
      <c r="H6141" s="325">
        <v>44764</v>
      </c>
      <c r="I6141" s="325">
        <v>44769</v>
      </c>
      <c r="J6141" s="316"/>
    </row>
    <row r="6142" spans="1:10" s="333" customFormat="1" ht="24" x14ac:dyDescent="0.25">
      <c r="A6142" s="317" t="s">
        <v>2087</v>
      </c>
      <c r="B6142" s="322" t="s">
        <v>2018</v>
      </c>
      <c r="C6142" s="322" t="s">
        <v>2017</v>
      </c>
      <c r="D6142" s="322">
        <v>1743</v>
      </c>
      <c r="E6142" s="412">
        <v>24000</v>
      </c>
      <c r="F6142" s="317" t="s">
        <v>2086</v>
      </c>
      <c r="G6142" s="316" t="s">
        <v>125</v>
      </c>
      <c r="H6142" s="325">
        <v>44764</v>
      </c>
      <c r="I6142" s="325">
        <v>44809</v>
      </c>
      <c r="J6142" s="316"/>
    </row>
    <row r="6143" spans="1:10" s="333" customFormat="1" ht="24" x14ac:dyDescent="0.25">
      <c r="A6143" s="317" t="s">
        <v>2085</v>
      </c>
      <c r="B6143" s="322" t="s">
        <v>2018</v>
      </c>
      <c r="C6143" s="322" t="s">
        <v>2017</v>
      </c>
      <c r="D6143" s="322">
        <v>1745</v>
      </c>
      <c r="E6143" s="412">
        <v>22500</v>
      </c>
      <c r="F6143" s="317" t="s">
        <v>2084</v>
      </c>
      <c r="G6143" s="316" t="s">
        <v>125</v>
      </c>
      <c r="H6143" s="325">
        <v>44764</v>
      </c>
      <c r="I6143" s="325">
        <v>44798</v>
      </c>
      <c r="J6143" s="316"/>
    </row>
    <row r="6144" spans="1:10" s="333" customFormat="1" ht="24" x14ac:dyDescent="0.25">
      <c r="A6144" s="317" t="s">
        <v>2083</v>
      </c>
      <c r="B6144" s="322" t="s">
        <v>2018</v>
      </c>
      <c r="C6144" s="322" t="s">
        <v>2017</v>
      </c>
      <c r="D6144" s="322">
        <v>1746</v>
      </c>
      <c r="E6144" s="412">
        <v>28000</v>
      </c>
      <c r="F6144" s="317" t="s">
        <v>2082</v>
      </c>
      <c r="G6144" s="316" t="s">
        <v>125</v>
      </c>
      <c r="H6144" s="325">
        <v>44767</v>
      </c>
      <c r="I6144" s="325">
        <v>44799</v>
      </c>
      <c r="J6144" s="316"/>
    </row>
    <row r="6145" spans="1:10" s="333" customFormat="1" x14ac:dyDescent="0.25">
      <c r="A6145" s="317" t="s">
        <v>2081</v>
      </c>
      <c r="B6145" s="322" t="s">
        <v>2018</v>
      </c>
      <c r="C6145" s="322" t="s">
        <v>2017</v>
      </c>
      <c r="D6145" s="322">
        <v>915</v>
      </c>
      <c r="E6145" s="412">
        <v>18628</v>
      </c>
      <c r="F6145" s="317" t="s">
        <v>2080</v>
      </c>
      <c r="G6145" s="316" t="s">
        <v>125</v>
      </c>
      <c r="H6145" s="325">
        <v>44764</v>
      </c>
      <c r="I6145" s="325">
        <v>44770</v>
      </c>
      <c r="J6145" s="316"/>
    </row>
    <row r="6146" spans="1:10" s="333" customFormat="1" ht="24" x14ac:dyDescent="0.25">
      <c r="A6146" s="317" t="s">
        <v>2079</v>
      </c>
      <c r="B6146" s="322" t="s">
        <v>2018</v>
      </c>
      <c r="C6146" s="322" t="s">
        <v>2017</v>
      </c>
      <c r="D6146" s="322">
        <v>1759</v>
      </c>
      <c r="E6146" s="412">
        <v>24000</v>
      </c>
      <c r="F6146" s="317" t="s">
        <v>2078</v>
      </c>
      <c r="G6146" s="316" t="s">
        <v>125</v>
      </c>
      <c r="H6146" s="325">
        <v>44768</v>
      </c>
      <c r="I6146" s="325">
        <v>44796</v>
      </c>
      <c r="J6146" s="316"/>
    </row>
    <row r="6147" spans="1:10" s="333" customFormat="1" ht="24" x14ac:dyDescent="0.25">
      <c r="A6147" s="317" t="s">
        <v>2077</v>
      </c>
      <c r="B6147" s="322" t="s">
        <v>2018</v>
      </c>
      <c r="C6147" s="322" t="s">
        <v>2017</v>
      </c>
      <c r="D6147" s="322">
        <v>1762</v>
      </c>
      <c r="E6147" s="412">
        <v>26000</v>
      </c>
      <c r="F6147" s="317" t="s">
        <v>2076</v>
      </c>
      <c r="G6147" s="316" t="s">
        <v>125</v>
      </c>
      <c r="H6147" s="325">
        <v>44768</v>
      </c>
      <c r="I6147" s="325">
        <v>44792</v>
      </c>
      <c r="J6147" s="316"/>
    </row>
    <row r="6148" spans="1:10" s="333" customFormat="1" ht="24" x14ac:dyDescent="0.25">
      <c r="A6148" s="317" t="s">
        <v>2075</v>
      </c>
      <c r="B6148" s="322" t="s">
        <v>2018</v>
      </c>
      <c r="C6148" s="322" t="s">
        <v>2017</v>
      </c>
      <c r="D6148" s="322">
        <v>1760</v>
      </c>
      <c r="E6148" s="412">
        <v>35833</v>
      </c>
      <c r="F6148" s="317" t="s">
        <v>2074</v>
      </c>
      <c r="G6148" s="316" t="s">
        <v>125</v>
      </c>
      <c r="H6148" s="325">
        <v>44768</v>
      </c>
      <c r="I6148" s="325">
        <v>44802</v>
      </c>
      <c r="J6148" s="316"/>
    </row>
    <row r="6149" spans="1:10" s="333" customFormat="1" ht="24" x14ac:dyDescent="0.25">
      <c r="A6149" s="317" t="s">
        <v>2073</v>
      </c>
      <c r="B6149" s="322" t="s">
        <v>2018</v>
      </c>
      <c r="C6149" s="322" t="s">
        <v>2017</v>
      </c>
      <c r="D6149" s="322">
        <v>1773</v>
      </c>
      <c r="E6149" s="412">
        <v>18400</v>
      </c>
      <c r="F6149" s="317" t="s">
        <v>2072</v>
      </c>
      <c r="G6149" s="316" t="s">
        <v>125</v>
      </c>
      <c r="H6149" s="325">
        <v>44774</v>
      </c>
      <c r="I6149" s="325">
        <v>44785</v>
      </c>
      <c r="J6149" s="316"/>
    </row>
    <row r="6150" spans="1:10" s="333" customFormat="1" ht="24" x14ac:dyDescent="0.25">
      <c r="A6150" s="317" t="s">
        <v>2071</v>
      </c>
      <c r="B6150" s="322" t="s">
        <v>2018</v>
      </c>
      <c r="C6150" s="322" t="s">
        <v>2017</v>
      </c>
      <c r="D6150" s="322">
        <v>1771</v>
      </c>
      <c r="E6150" s="412">
        <v>21000</v>
      </c>
      <c r="F6150" s="317" t="s">
        <v>2070</v>
      </c>
      <c r="G6150" s="316" t="s">
        <v>125</v>
      </c>
      <c r="H6150" s="325">
        <v>44774</v>
      </c>
      <c r="I6150" s="325">
        <v>44798</v>
      </c>
      <c r="J6150" s="316"/>
    </row>
    <row r="6151" spans="1:10" s="333" customFormat="1" x14ac:dyDescent="0.25">
      <c r="A6151" s="317" t="s">
        <v>2069</v>
      </c>
      <c r="B6151" s="322" t="s">
        <v>2018</v>
      </c>
      <c r="C6151" s="322" t="s">
        <v>2017</v>
      </c>
      <c r="D6151" s="322">
        <v>1792</v>
      </c>
      <c r="E6151" s="412">
        <v>32000</v>
      </c>
      <c r="F6151" s="317" t="s">
        <v>2068</v>
      </c>
      <c r="G6151" s="316" t="s">
        <v>125</v>
      </c>
      <c r="H6151" s="325">
        <v>44776</v>
      </c>
      <c r="I6151" s="325">
        <v>44797</v>
      </c>
      <c r="J6151" s="316"/>
    </row>
    <row r="6152" spans="1:10" s="333" customFormat="1" ht="24" x14ac:dyDescent="0.25">
      <c r="A6152" s="317" t="s">
        <v>2067</v>
      </c>
      <c r="B6152" s="322" t="s">
        <v>2018</v>
      </c>
      <c r="C6152" s="322" t="s">
        <v>2017</v>
      </c>
      <c r="D6152" s="322">
        <v>1818</v>
      </c>
      <c r="E6152" s="412">
        <v>32500</v>
      </c>
      <c r="F6152" s="317" t="s">
        <v>2066</v>
      </c>
      <c r="G6152" s="316" t="s">
        <v>125</v>
      </c>
      <c r="H6152" s="325">
        <v>44777</v>
      </c>
      <c r="I6152" s="325">
        <v>44802</v>
      </c>
      <c r="J6152" s="316"/>
    </row>
    <row r="6153" spans="1:10" s="333" customFormat="1" ht="24" x14ac:dyDescent="0.25">
      <c r="A6153" s="317" t="s">
        <v>2065</v>
      </c>
      <c r="B6153" s="322" t="s">
        <v>2018</v>
      </c>
      <c r="C6153" s="322" t="s">
        <v>2017</v>
      </c>
      <c r="D6153" s="322">
        <v>1806</v>
      </c>
      <c r="E6153" s="412">
        <v>30000</v>
      </c>
      <c r="F6153" s="317" t="s">
        <v>2064</v>
      </c>
      <c r="G6153" s="316" t="s">
        <v>125</v>
      </c>
      <c r="H6153" s="325">
        <v>44777</v>
      </c>
      <c r="I6153" s="325">
        <v>44800</v>
      </c>
      <c r="J6153" s="316"/>
    </row>
    <row r="6154" spans="1:10" s="333" customFormat="1" ht="24" x14ac:dyDescent="0.25">
      <c r="A6154" s="317" t="s">
        <v>2063</v>
      </c>
      <c r="B6154" s="322" t="s">
        <v>2018</v>
      </c>
      <c r="C6154" s="322" t="s">
        <v>2017</v>
      </c>
      <c r="D6154" s="322">
        <v>1814</v>
      </c>
      <c r="E6154" s="412">
        <v>21000</v>
      </c>
      <c r="F6154" s="317" t="s">
        <v>2062</v>
      </c>
      <c r="G6154" s="316" t="s">
        <v>125</v>
      </c>
      <c r="H6154" s="325">
        <v>44777</v>
      </c>
      <c r="I6154" s="325">
        <v>44792</v>
      </c>
      <c r="J6154" s="316"/>
    </row>
    <row r="6155" spans="1:10" s="333" customFormat="1" ht="24" x14ac:dyDescent="0.25">
      <c r="A6155" s="317" t="s">
        <v>2061</v>
      </c>
      <c r="B6155" s="322" t="s">
        <v>2018</v>
      </c>
      <c r="C6155" s="322" t="s">
        <v>2017</v>
      </c>
      <c r="D6155" s="322">
        <v>1838</v>
      </c>
      <c r="E6155" s="412">
        <v>35000</v>
      </c>
      <c r="F6155" s="317" t="s">
        <v>2060</v>
      </c>
      <c r="G6155" s="316" t="s">
        <v>125</v>
      </c>
      <c r="H6155" s="325">
        <v>44778</v>
      </c>
      <c r="I6155" s="325">
        <v>44799</v>
      </c>
      <c r="J6155" s="316"/>
    </row>
    <row r="6156" spans="1:10" s="333" customFormat="1" ht="24" x14ac:dyDescent="0.25">
      <c r="A6156" s="317" t="s">
        <v>2059</v>
      </c>
      <c r="B6156" s="322" t="s">
        <v>2018</v>
      </c>
      <c r="C6156" s="322" t="s">
        <v>2017</v>
      </c>
      <c r="D6156" s="322">
        <v>1830</v>
      </c>
      <c r="E6156" s="412">
        <v>30200</v>
      </c>
      <c r="F6156" s="317" t="s">
        <v>2058</v>
      </c>
      <c r="G6156" s="316" t="s">
        <v>125</v>
      </c>
      <c r="H6156" s="325">
        <v>44778</v>
      </c>
      <c r="I6156" s="325">
        <v>44802</v>
      </c>
      <c r="J6156" s="316"/>
    </row>
    <row r="6157" spans="1:10" s="333" customFormat="1" ht="24" x14ac:dyDescent="0.25">
      <c r="A6157" s="317" t="s">
        <v>2057</v>
      </c>
      <c r="B6157" s="322" t="s">
        <v>2018</v>
      </c>
      <c r="C6157" s="322" t="s">
        <v>2017</v>
      </c>
      <c r="D6157" s="322">
        <v>1844</v>
      </c>
      <c r="E6157" s="412">
        <v>25000</v>
      </c>
      <c r="F6157" s="317" t="s">
        <v>2056</v>
      </c>
      <c r="G6157" s="316" t="s">
        <v>125</v>
      </c>
      <c r="H6157" s="325">
        <v>44781</v>
      </c>
      <c r="I6157" s="325">
        <v>44797</v>
      </c>
      <c r="J6157" s="316"/>
    </row>
    <row r="6158" spans="1:10" s="333" customFormat="1" ht="24" x14ac:dyDescent="0.25">
      <c r="A6158" s="317" t="s">
        <v>2055</v>
      </c>
      <c r="B6158" s="322" t="s">
        <v>2018</v>
      </c>
      <c r="C6158" s="322" t="s">
        <v>2017</v>
      </c>
      <c r="D6158" s="322">
        <v>1845</v>
      </c>
      <c r="E6158" s="412">
        <v>30000</v>
      </c>
      <c r="F6158" s="317" t="s">
        <v>2054</v>
      </c>
      <c r="G6158" s="316" t="s">
        <v>125</v>
      </c>
      <c r="H6158" s="325">
        <v>44781</v>
      </c>
      <c r="I6158" s="325">
        <v>44805</v>
      </c>
      <c r="J6158" s="316"/>
    </row>
    <row r="6159" spans="1:10" s="333" customFormat="1" ht="24" x14ac:dyDescent="0.25">
      <c r="A6159" s="317" t="s">
        <v>2053</v>
      </c>
      <c r="B6159" s="322" t="s">
        <v>2018</v>
      </c>
      <c r="C6159" s="322" t="s">
        <v>2017</v>
      </c>
      <c r="D6159" s="322">
        <v>1843</v>
      </c>
      <c r="E6159" s="412">
        <v>28000</v>
      </c>
      <c r="F6159" s="317" t="s">
        <v>2052</v>
      </c>
      <c r="G6159" s="316" t="s">
        <v>125</v>
      </c>
      <c r="H6159" s="325">
        <v>44781</v>
      </c>
      <c r="I6159" s="325">
        <v>44800</v>
      </c>
      <c r="J6159" s="316"/>
    </row>
    <row r="6160" spans="1:10" s="333" customFormat="1" ht="24" x14ac:dyDescent="0.25">
      <c r="A6160" s="317" t="s">
        <v>2051</v>
      </c>
      <c r="B6160" s="322" t="s">
        <v>2018</v>
      </c>
      <c r="C6160" s="322" t="s">
        <v>2017</v>
      </c>
      <c r="D6160" s="322">
        <v>1846</v>
      </c>
      <c r="E6160" s="412">
        <v>25000</v>
      </c>
      <c r="F6160" s="317" t="s">
        <v>2050</v>
      </c>
      <c r="G6160" s="316" t="s">
        <v>125</v>
      </c>
      <c r="H6160" s="325">
        <v>44782</v>
      </c>
      <c r="I6160" s="325">
        <v>44800</v>
      </c>
      <c r="J6160" s="316"/>
    </row>
    <row r="6161" spans="1:10" s="333" customFormat="1" ht="24" x14ac:dyDescent="0.25">
      <c r="A6161" s="317" t="s">
        <v>2049</v>
      </c>
      <c r="B6161" s="322" t="s">
        <v>2018</v>
      </c>
      <c r="C6161" s="322" t="s">
        <v>2017</v>
      </c>
      <c r="D6161" s="322">
        <v>1858</v>
      </c>
      <c r="E6161" s="412">
        <v>40000</v>
      </c>
      <c r="F6161" s="317" t="s">
        <v>2048</v>
      </c>
      <c r="G6161" s="316" t="s">
        <v>125</v>
      </c>
      <c r="H6161" s="325">
        <v>44783</v>
      </c>
      <c r="I6161" s="325">
        <v>44804</v>
      </c>
      <c r="J6161" s="316"/>
    </row>
    <row r="6162" spans="1:10" s="333" customFormat="1" ht="24" x14ac:dyDescent="0.25">
      <c r="A6162" s="317" t="s">
        <v>2047</v>
      </c>
      <c r="B6162" s="322" t="s">
        <v>2018</v>
      </c>
      <c r="C6162" s="322" t="s">
        <v>2017</v>
      </c>
      <c r="D6162" s="322">
        <v>1853</v>
      </c>
      <c r="E6162" s="412">
        <v>33200</v>
      </c>
      <c r="F6162" s="317" t="s">
        <v>2046</v>
      </c>
      <c r="G6162" s="316" t="s">
        <v>125</v>
      </c>
      <c r="H6162" s="325">
        <v>44783</v>
      </c>
      <c r="I6162" s="325">
        <v>44803</v>
      </c>
      <c r="J6162" s="316"/>
    </row>
    <row r="6163" spans="1:10" s="333" customFormat="1" ht="24" x14ac:dyDescent="0.25">
      <c r="A6163" s="317" t="s">
        <v>2045</v>
      </c>
      <c r="B6163" s="322" t="s">
        <v>2018</v>
      </c>
      <c r="C6163" s="322" t="s">
        <v>2017</v>
      </c>
      <c r="D6163" s="322">
        <v>1876</v>
      </c>
      <c r="E6163" s="412">
        <v>59683</v>
      </c>
      <c r="F6163" s="317" t="s">
        <v>2044</v>
      </c>
      <c r="G6163" s="316" t="s">
        <v>125</v>
      </c>
      <c r="H6163" s="325">
        <v>44785</v>
      </c>
      <c r="I6163" s="325">
        <v>44788</v>
      </c>
      <c r="J6163" s="316"/>
    </row>
    <row r="6164" spans="1:10" s="333" customFormat="1" ht="24" x14ac:dyDescent="0.25">
      <c r="A6164" s="317" t="s">
        <v>2043</v>
      </c>
      <c r="B6164" s="322" t="s">
        <v>2018</v>
      </c>
      <c r="C6164" s="322" t="s">
        <v>2017</v>
      </c>
      <c r="D6164" s="322">
        <v>1877</v>
      </c>
      <c r="E6164" s="412">
        <v>230565</v>
      </c>
      <c r="F6164" s="317" t="s">
        <v>2042</v>
      </c>
      <c r="G6164" s="316" t="s">
        <v>125</v>
      </c>
      <c r="H6164" s="325">
        <v>44785</v>
      </c>
      <c r="I6164" s="325">
        <v>44788</v>
      </c>
      <c r="J6164" s="316"/>
    </row>
    <row r="6165" spans="1:10" s="333" customFormat="1" ht="24" x14ac:dyDescent="0.25">
      <c r="A6165" s="317" t="s">
        <v>2041</v>
      </c>
      <c r="B6165" s="322" t="s">
        <v>2018</v>
      </c>
      <c r="C6165" s="322" t="s">
        <v>2017</v>
      </c>
      <c r="D6165" s="322">
        <v>1868</v>
      </c>
      <c r="E6165" s="412">
        <v>22500</v>
      </c>
      <c r="F6165" s="317" t="s">
        <v>2040</v>
      </c>
      <c r="G6165" s="316" t="s">
        <v>125</v>
      </c>
      <c r="H6165" s="325">
        <v>44784</v>
      </c>
      <c r="I6165" s="325">
        <v>44804</v>
      </c>
      <c r="J6165" s="316"/>
    </row>
    <row r="6166" spans="1:10" s="333" customFormat="1" ht="24" x14ac:dyDescent="0.25">
      <c r="A6166" s="317" t="s">
        <v>2039</v>
      </c>
      <c r="B6166" s="322" t="s">
        <v>2018</v>
      </c>
      <c r="C6166" s="322" t="s">
        <v>2017</v>
      </c>
      <c r="D6166" s="322">
        <v>1867</v>
      </c>
      <c r="E6166" s="412">
        <v>30000</v>
      </c>
      <c r="F6166" s="317" t="s">
        <v>2038</v>
      </c>
      <c r="G6166" s="316" t="s">
        <v>125</v>
      </c>
      <c r="H6166" s="325">
        <v>44784</v>
      </c>
      <c r="I6166" s="325">
        <v>44804</v>
      </c>
      <c r="J6166" s="316"/>
    </row>
    <row r="6167" spans="1:10" s="333" customFormat="1" ht="24" x14ac:dyDescent="0.25">
      <c r="A6167" s="317" t="s">
        <v>2037</v>
      </c>
      <c r="B6167" s="322" t="s">
        <v>2018</v>
      </c>
      <c r="C6167" s="322" t="s">
        <v>2017</v>
      </c>
      <c r="D6167" s="322">
        <v>1862</v>
      </c>
      <c r="E6167" s="412">
        <v>19000</v>
      </c>
      <c r="F6167" s="317" t="s">
        <v>2036</v>
      </c>
      <c r="G6167" s="316" t="s">
        <v>125</v>
      </c>
      <c r="H6167" s="325">
        <v>44784</v>
      </c>
      <c r="I6167" s="325">
        <v>44797</v>
      </c>
      <c r="J6167" s="316"/>
    </row>
    <row r="6168" spans="1:10" s="333" customFormat="1" ht="24" x14ac:dyDescent="0.25">
      <c r="A6168" s="317" t="s">
        <v>2035</v>
      </c>
      <c r="B6168" s="322" t="s">
        <v>2018</v>
      </c>
      <c r="C6168" s="322" t="s">
        <v>2017</v>
      </c>
      <c r="D6168" s="322">
        <v>1863</v>
      </c>
      <c r="E6168" s="412">
        <v>19000</v>
      </c>
      <c r="F6168" s="317" t="s">
        <v>2034</v>
      </c>
      <c r="G6168" s="316" t="s">
        <v>125</v>
      </c>
      <c r="H6168" s="325">
        <v>44784</v>
      </c>
      <c r="I6168" s="325">
        <v>44797</v>
      </c>
      <c r="J6168" s="316"/>
    </row>
    <row r="6169" spans="1:10" s="333" customFormat="1" ht="24" x14ac:dyDescent="0.25">
      <c r="A6169" s="317" t="s">
        <v>2033</v>
      </c>
      <c r="B6169" s="322" t="s">
        <v>2018</v>
      </c>
      <c r="C6169" s="322" t="s">
        <v>2017</v>
      </c>
      <c r="D6169" s="322">
        <v>1874</v>
      </c>
      <c r="E6169" s="412">
        <v>25000</v>
      </c>
      <c r="F6169" s="317" t="s">
        <v>2032</v>
      </c>
      <c r="G6169" s="316" t="s">
        <v>125</v>
      </c>
      <c r="H6169" s="325">
        <v>44785</v>
      </c>
      <c r="I6169" s="325">
        <v>44799</v>
      </c>
      <c r="J6169" s="316"/>
    </row>
    <row r="6170" spans="1:10" s="333" customFormat="1" ht="24" x14ac:dyDescent="0.25">
      <c r="A6170" s="317" t="s">
        <v>2031</v>
      </c>
      <c r="B6170" s="322" t="s">
        <v>2018</v>
      </c>
      <c r="C6170" s="322" t="s">
        <v>2017</v>
      </c>
      <c r="D6170" s="322">
        <v>1891</v>
      </c>
      <c r="E6170" s="412">
        <v>24000</v>
      </c>
      <c r="F6170" s="317" t="s">
        <v>2030</v>
      </c>
      <c r="G6170" s="316" t="s">
        <v>125</v>
      </c>
      <c r="H6170" s="325">
        <v>44788</v>
      </c>
      <c r="I6170" s="325">
        <v>44800</v>
      </c>
      <c r="J6170" s="316"/>
    </row>
    <row r="6171" spans="1:10" s="333" customFormat="1" x14ac:dyDescent="0.25">
      <c r="A6171" s="317" t="s">
        <v>2029</v>
      </c>
      <c r="B6171" s="322" t="s">
        <v>2018</v>
      </c>
      <c r="C6171" s="322" t="s">
        <v>2017</v>
      </c>
      <c r="D6171" s="322">
        <v>1916</v>
      </c>
      <c r="E6171" s="412">
        <v>32000</v>
      </c>
      <c r="F6171" s="317" t="s">
        <v>2028</v>
      </c>
      <c r="G6171" s="316" t="s">
        <v>125</v>
      </c>
      <c r="H6171" s="325">
        <v>44790</v>
      </c>
      <c r="I6171" s="325">
        <v>44797</v>
      </c>
      <c r="J6171" s="316"/>
    </row>
    <row r="6172" spans="1:10" s="333" customFormat="1" ht="24" x14ac:dyDescent="0.25">
      <c r="A6172" s="317" t="s">
        <v>2027</v>
      </c>
      <c r="B6172" s="322" t="s">
        <v>2018</v>
      </c>
      <c r="C6172" s="322" t="s">
        <v>2017</v>
      </c>
      <c r="D6172" s="322">
        <v>1910</v>
      </c>
      <c r="E6172" s="412">
        <v>35660</v>
      </c>
      <c r="F6172" s="317" t="s">
        <v>2026</v>
      </c>
      <c r="G6172" s="316" t="s">
        <v>125</v>
      </c>
      <c r="H6172" s="325">
        <v>44789</v>
      </c>
      <c r="I6172" s="325">
        <v>44801</v>
      </c>
      <c r="J6172" s="316"/>
    </row>
    <row r="6173" spans="1:10" s="333" customFormat="1" ht="24" x14ac:dyDescent="0.25">
      <c r="A6173" s="317" t="s">
        <v>2025</v>
      </c>
      <c r="B6173" s="322" t="s">
        <v>2018</v>
      </c>
      <c r="C6173" s="322" t="s">
        <v>2017</v>
      </c>
      <c r="D6173" s="322">
        <v>1935</v>
      </c>
      <c r="E6173" s="412">
        <v>35952.839999999997</v>
      </c>
      <c r="F6173" s="317" t="s">
        <v>2024</v>
      </c>
      <c r="G6173" s="316" t="s">
        <v>125</v>
      </c>
      <c r="H6173" s="325">
        <v>44792</v>
      </c>
      <c r="I6173" s="325">
        <v>44804</v>
      </c>
      <c r="J6173" s="316"/>
    </row>
    <row r="6174" spans="1:10" s="333" customFormat="1" ht="24" x14ac:dyDescent="0.25">
      <c r="A6174" s="317" t="s">
        <v>2023</v>
      </c>
      <c r="B6174" s="322" t="s">
        <v>2018</v>
      </c>
      <c r="C6174" s="322" t="s">
        <v>2017</v>
      </c>
      <c r="D6174" s="322">
        <v>1945</v>
      </c>
      <c r="E6174" s="412">
        <v>20000</v>
      </c>
      <c r="F6174" s="317" t="s">
        <v>2022</v>
      </c>
      <c r="G6174" s="316" t="s">
        <v>125</v>
      </c>
      <c r="H6174" s="325">
        <v>44795</v>
      </c>
      <c r="I6174" s="325">
        <v>44800</v>
      </c>
      <c r="J6174" s="316"/>
    </row>
    <row r="6175" spans="1:10" s="333" customFormat="1" ht="36" x14ac:dyDescent="0.25">
      <c r="A6175" s="317" t="s">
        <v>2021</v>
      </c>
      <c r="B6175" s="322" t="s">
        <v>2018</v>
      </c>
      <c r="C6175" s="322" t="s">
        <v>2017</v>
      </c>
      <c r="D6175" s="322">
        <v>1957</v>
      </c>
      <c r="E6175" s="412">
        <v>25000</v>
      </c>
      <c r="F6175" s="317" t="s">
        <v>2020</v>
      </c>
      <c r="G6175" s="316" t="s">
        <v>125</v>
      </c>
      <c r="H6175" s="325">
        <v>44797</v>
      </c>
      <c r="I6175" s="325">
        <v>44804</v>
      </c>
      <c r="J6175" s="316"/>
    </row>
    <row r="6176" spans="1:10" s="333" customFormat="1" ht="24" x14ac:dyDescent="0.25">
      <c r="A6176" s="317" t="s">
        <v>2019</v>
      </c>
      <c r="B6176" s="322" t="s">
        <v>2018</v>
      </c>
      <c r="C6176" s="322" t="s">
        <v>2017</v>
      </c>
      <c r="D6176" s="322">
        <v>1005</v>
      </c>
      <c r="E6176" s="412">
        <v>35980</v>
      </c>
      <c r="F6176" s="317" t="s">
        <v>2016</v>
      </c>
      <c r="G6176" s="316" t="s">
        <v>125</v>
      </c>
      <c r="H6176" s="325">
        <v>44797</v>
      </c>
      <c r="I6176" s="325">
        <v>44800</v>
      </c>
      <c r="J6176" s="316"/>
    </row>
    <row r="6177" spans="1:10" s="333" customFormat="1" ht="29.65" customHeight="1" x14ac:dyDescent="0.25">
      <c r="A6177" s="319" t="s">
        <v>1461</v>
      </c>
      <c r="B6177" s="318"/>
      <c r="C6177" s="318"/>
      <c r="D6177" s="318"/>
      <c r="E6177" s="421">
        <f>SUM(E6178:E6200)</f>
        <v>22451183.850000009</v>
      </c>
      <c r="F6177" s="318"/>
      <c r="G6177" s="318"/>
      <c r="H6177" s="318"/>
      <c r="I6177" s="318"/>
      <c r="J6177" s="318"/>
    </row>
    <row r="6178" spans="1:10" s="333" customFormat="1" ht="89.25" customHeight="1" x14ac:dyDescent="0.25">
      <c r="A6178" s="317" t="s">
        <v>2015</v>
      </c>
      <c r="B6178" s="322" t="s">
        <v>1417</v>
      </c>
      <c r="C6178" s="322" t="s">
        <v>1388</v>
      </c>
      <c r="D6178" s="322" t="s">
        <v>2014</v>
      </c>
      <c r="E6178" s="412">
        <v>269154.07</v>
      </c>
      <c r="F6178" s="322" t="s">
        <v>2013</v>
      </c>
      <c r="G6178" s="322" t="s">
        <v>2008</v>
      </c>
      <c r="H6178" s="325">
        <v>44575</v>
      </c>
      <c r="I6178" s="316"/>
      <c r="J6178" s="322" t="s">
        <v>2012</v>
      </c>
    </row>
    <row r="6179" spans="1:10" s="333" customFormat="1" ht="73.5" customHeight="1" x14ac:dyDescent="0.25">
      <c r="A6179" s="317" t="s">
        <v>1460</v>
      </c>
      <c r="B6179" s="322" t="s">
        <v>1118</v>
      </c>
      <c r="C6179" s="322" t="s">
        <v>1388</v>
      </c>
      <c r="D6179" s="322" t="s">
        <v>1438</v>
      </c>
      <c r="E6179" s="411">
        <v>136800</v>
      </c>
      <c r="F6179" s="322" t="s">
        <v>1459</v>
      </c>
      <c r="G6179" s="322" t="s">
        <v>1385</v>
      </c>
      <c r="H6179" s="325">
        <v>44581</v>
      </c>
      <c r="I6179" s="316"/>
      <c r="J6179" s="322" t="s">
        <v>1458</v>
      </c>
    </row>
    <row r="6180" spans="1:10" s="333" customFormat="1" ht="51" customHeight="1" x14ac:dyDescent="0.25">
      <c r="A6180" s="317" t="s">
        <v>1457</v>
      </c>
      <c r="B6180" s="322" t="s">
        <v>1118</v>
      </c>
      <c r="C6180" s="322" t="s">
        <v>1388</v>
      </c>
      <c r="D6180" s="322" t="s">
        <v>904</v>
      </c>
      <c r="E6180" s="411">
        <v>57925.98</v>
      </c>
      <c r="F6180" s="322" t="s">
        <v>1456</v>
      </c>
      <c r="G6180" s="322" t="s">
        <v>1385</v>
      </c>
      <c r="H6180" s="325">
        <v>44585</v>
      </c>
      <c r="I6180" s="316"/>
      <c r="J6180" s="322" t="s">
        <v>1455</v>
      </c>
    </row>
    <row r="6181" spans="1:10" s="333" customFormat="1" ht="60" customHeight="1" x14ac:dyDescent="0.25">
      <c r="A6181" s="317" t="s">
        <v>2011</v>
      </c>
      <c r="B6181" s="322" t="s">
        <v>1118</v>
      </c>
      <c r="C6181" s="322" t="s">
        <v>1388</v>
      </c>
      <c r="D6181" s="322" t="s">
        <v>2010</v>
      </c>
      <c r="E6181" s="411">
        <v>71126.399999999994</v>
      </c>
      <c r="F6181" s="322" t="s">
        <v>2009</v>
      </c>
      <c r="G6181" s="322" t="s">
        <v>2008</v>
      </c>
      <c r="H6181" s="325">
        <v>44586</v>
      </c>
      <c r="I6181" s="316"/>
      <c r="J6181" s="322" t="s">
        <v>2007</v>
      </c>
    </row>
    <row r="6182" spans="1:10" s="333" customFormat="1" ht="46.5" customHeight="1" x14ac:dyDescent="0.25">
      <c r="A6182" s="317" t="s">
        <v>1454</v>
      </c>
      <c r="B6182" s="322" t="s">
        <v>1453</v>
      </c>
      <c r="C6182" s="322" t="s">
        <v>1388</v>
      </c>
      <c r="D6182" s="322" t="s">
        <v>1452</v>
      </c>
      <c r="E6182" s="411">
        <v>49600</v>
      </c>
      <c r="F6182" s="322" t="s">
        <v>1451</v>
      </c>
      <c r="G6182" s="322" t="s">
        <v>1385</v>
      </c>
      <c r="H6182" s="325">
        <v>44610</v>
      </c>
      <c r="I6182" s="316"/>
      <c r="J6182" s="322" t="s">
        <v>1450</v>
      </c>
    </row>
    <row r="6183" spans="1:10" s="333" customFormat="1" ht="125.25" customHeight="1" x14ac:dyDescent="0.25">
      <c r="A6183" s="317" t="s">
        <v>1449</v>
      </c>
      <c r="B6183" s="322" t="s">
        <v>1417</v>
      </c>
      <c r="C6183" s="322" t="s">
        <v>1388</v>
      </c>
      <c r="D6183" s="322" t="s">
        <v>1448</v>
      </c>
      <c r="E6183" s="411">
        <v>436408.47</v>
      </c>
      <c r="F6183" s="322" t="s">
        <v>1447</v>
      </c>
      <c r="G6183" s="322" t="s">
        <v>1385</v>
      </c>
      <c r="H6183" s="325">
        <v>44631</v>
      </c>
      <c r="I6183" s="316"/>
      <c r="J6183" s="322" t="s">
        <v>1446</v>
      </c>
    </row>
    <row r="6184" spans="1:10" s="333" customFormat="1" ht="36" x14ac:dyDescent="0.25">
      <c r="A6184" s="317" t="s">
        <v>1445</v>
      </c>
      <c r="B6184" s="322" t="s">
        <v>1417</v>
      </c>
      <c r="C6184" s="322" t="s">
        <v>1388</v>
      </c>
      <c r="D6184" s="322" t="s">
        <v>1421</v>
      </c>
      <c r="E6184" s="411">
        <v>18900000</v>
      </c>
      <c r="F6184" s="322" t="s">
        <v>1444</v>
      </c>
      <c r="G6184" s="322" t="s">
        <v>1385</v>
      </c>
      <c r="H6184" s="325">
        <v>44631</v>
      </c>
      <c r="I6184" s="316"/>
      <c r="J6184" s="322" t="s">
        <v>1443</v>
      </c>
    </row>
    <row r="6185" spans="1:10" s="333" customFormat="1" ht="36" x14ac:dyDescent="0.25">
      <c r="A6185" s="317" t="s">
        <v>1442</v>
      </c>
      <c r="B6185" s="322" t="s">
        <v>1118</v>
      </c>
      <c r="C6185" s="322" t="s">
        <v>1388</v>
      </c>
      <c r="D6185" s="322" t="s">
        <v>1421</v>
      </c>
      <c r="E6185" s="411">
        <v>52465.36</v>
      </c>
      <c r="F6185" s="322" t="s">
        <v>1441</v>
      </c>
      <c r="G6185" s="322" t="s">
        <v>1385</v>
      </c>
      <c r="H6185" s="325">
        <v>44643</v>
      </c>
      <c r="I6185" s="316"/>
      <c r="J6185" s="322" t="s">
        <v>1440</v>
      </c>
    </row>
    <row r="6186" spans="1:10" s="333" customFormat="1" ht="24" x14ac:dyDescent="0.25">
      <c r="A6186" s="317" t="s">
        <v>1439</v>
      </c>
      <c r="B6186" s="322" t="s">
        <v>1417</v>
      </c>
      <c r="C6186" s="322" t="s">
        <v>1388</v>
      </c>
      <c r="D6186" s="322" t="s">
        <v>1438</v>
      </c>
      <c r="E6186" s="411">
        <v>684000</v>
      </c>
      <c r="F6186" s="322" t="s">
        <v>1437</v>
      </c>
      <c r="G6186" s="322" t="s">
        <v>1385</v>
      </c>
      <c r="H6186" s="325">
        <v>44650</v>
      </c>
      <c r="I6186" s="316"/>
      <c r="J6186" s="322" t="s">
        <v>1436</v>
      </c>
    </row>
    <row r="6187" spans="1:10" s="333" customFormat="1" ht="24" x14ac:dyDescent="0.25">
      <c r="A6187" s="317" t="s">
        <v>1435</v>
      </c>
      <c r="B6187" s="322" t="s">
        <v>1417</v>
      </c>
      <c r="C6187" s="322" t="s">
        <v>1388</v>
      </c>
      <c r="D6187" s="322" t="s">
        <v>1434</v>
      </c>
      <c r="E6187" s="411">
        <v>729452.32</v>
      </c>
      <c r="F6187" s="322" t="s">
        <v>1433</v>
      </c>
      <c r="G6187" s="322" t="s">
        <v>1385</v>
      </c>
      <c r="H6187" s="325">
        <v>44664</v>
      </c>
      <c r="I6187" s="316"/>
      <c r="J6187" s="322" t="s">
        <v>1432</v>
      </c>
    </row>
    <row r="6188" spans="1:10" s="333" customFormat="1" ht="24" x14ac:dyDescent="0.25">
      <c r="A6188" s="317" t="s">
        <v>1431</v>
      </c>
      <c r="B6188" s="322" t="s">
        <v>1118</v>
      </c>
      <c r="C6188" s="322" t="s">
        <v>1388</v>
      </c>
      <c r="D6188" s="322" t="s">
        <v>1430</v>
      </c>
      <c r="E6188" s="411">
        <v>30333.31</v>
      </c>
      <c r="F6188" s="322" t="s">
        <v>1429</v>
      </c>
      <c r="G6188" s="322" t="s">
        <v>1385</v>
      </c>
      <c r="H6188" s="325">
        <v>44678</v>
      </c>
      <c r="I6188" s="316"/>
      <c r="J6188" s="322" t="s">
        <v>1428</v>
      </c>
    </row>
    <row r="6189" spans="1:10" s="333" customFormat="1" ht="36" x14ac:dyDescent="0.25">
      <c r="A6189" s="339" t="s">
        <v>1427</v>
      </c>
      <c r="B6189" s="322" t="s">
        <v>1389</v>
      </c>
      <c r="C6189" s="322" t="s">
        <v>1388</v>
      </c>
      <c r="D6189" s="322" t="s">
        <v>1426</v>
      </c>
      <c r="E6189" s="746">
        <v>148622.6</v>
      </c>
      <c r="F6189" s="323" t="s">
        <v>1425</v>
      </c>
      <c r="G6189" s="323" t="s">
        <v>1385</v>
      </c>
      <c r="H6189" s="324">
        <v>44685</v>
      </c>
      <c r="I6189" s="316"/>
      <c r="J6189" s="320" t="s">
        <v>1424</v>
      </c>
    </row>
    <row r="6190" spans="1:10" s="333" customFormat="1" ht="24" x14ac:dyDescent="0.25">
      <c r="A6190" s="339" t="s">
        <v>1423</v>
      </c>
      <c r="B6190" s="322" t="s">
        <v>1422</v>
      </c>
      <c r="C6190" s="322" t="s">
        <v>1388</v>
      </c>
      <c r="D6190" s="322" t="s">
        <v>1421</v>
      </c>
      <c r="E6190" s="411">
        <v>78019.44</v>
      </c>
      <c r="F6190" s="323" t="s">
        <v>1420</v>
      </c>
      <c r="G6190" s="323" t="s">
        <v>1385</v>
      </c>
      <c r="H6190" s="321">
        <v>44694</v>
      </c>
      <c r="I6190" s="316"/>
      <c r="J6190" s="320" t="s">
        <v>1419</v>
      </c>
    </row>
    <row r="6191" spans="1:10" s="333" customFormat="1" ht="24" x14ac:dyDescent="0.25">
      <c r="A6191" s="339" t="s">
        <v>1418</v>
      </c>
      <c r="B6191" s="322" t="s">
        <v>1417</v>
      </c>
      <c r="C6191" s="322" t="s">
        <v>1388</v>
      </c>
      <c r="D6191" s="322" t="s">
        <v>1060</v>
      </c>
      <c r="E6191" s="411">
        <v>132302.94</v>
      </c>
      <c r="F6191" s="323" t="s">
        <v>1416</v>
      </c>
      <c r="G6191" s="323" t="s">
        <v>1385</v>
      </c>
      <c r="H6191" s="321">
        <v>44701</v>
      </c>
      <c r="I6191" s="316"/>
      <c r="J6191" s="320" t="s">
        <v>1415</v>
      </c>
    </row>
    <row r="6192" spans="1:10" s="333" customFormat="1" ht="24" x14ac:dyDescent="0.25">
      <c r="A6192" s="339" t="s">
        <v>1414</v>
      </c>
      <c r="B6192" s="322" t="s">
        <v>1389</v>
      </c>
      <c r="C6192" s="322" t="s">
        <v>1388</v>
      </c>
      <c r="D6192" s="322" t="s">
        <v>1413</v>
      </c>
      <c r="E6192" s="411">
        <v>20000</v>
      </c>
      <c r="F6192" s="323" t="s">
        <v>1412</v>
      </c>
      <c r="G6192" s="323" t="s">
        <v>1385</v>
      </c>
      <c r="H6192" s="321">
        <v>44707</v>
      </c>
      <c r="I6192" s="316"/>
      <c r="J6192" s="320" t="s">
        <v>1411</v>
      </c>
    </row>
    <row r="6193" spans="1:10" s="333" customFormat="1" ht="36" x14ac:dyDescent="0.25">
      <c r="A6193" s="339" t="s">
        <v>1410</v>
      </c>
      <c r="B6193" s="322" t="s">
        <v>1400</v>
      </c>
      <c r="C6193" s="322" t="s">
        <v>1388</v>
      </c>
      <c r="D6193" s="322" t="s">
        <v>1060</v>
      </c>
      <c r="E6193" s="411">
        <v>18109.62</v>
      </c>
      <c r="F6193" s="322" t="s">
        <v>1409</v>
      </c>
      <c r="G6193" s="323" t="s">
        <v>1385</v>
      </c>
      <c r="H6193" s="321">
        <v>44712</v>
      </c>
      <c r="I6193" s="316"/>
      <c r="J6193" s="320" t="s">
        <v>1408</v>
      </c>
    </row>
    <row r="6194" spans="1:10" s="333" customFormat="1" ht="36" x14ac:dyDescent="0.25">
      <c r="A6194" s="339" t="s">
        <v>1407</v>
      </c>
      <c r="B6194" s="322" t="s">
        <v>1400</v>
      </c>
      <c r="C6194" s="322" t="s">
        <v>1388</v>
      </c>
      <c r="D6194" s="322" t="s">
        <v>1060</v>
      </c>
      <c r="E6194" s="411">
        <v>48689.64</v>
      </c>
      <c r="F6194" s="322" t="s">
        <v>1399</v>
      </c>
      <c r="G6194" s="323" t="s">
        <v>1385</v>
      </c>
      <c r="H6194" s="321">
        <v>44713</v>
      </c>
      <c r="I6194" s="316"/>
      <c r="J6194" s="320" t="s">
        <v>1406</v>
      </c>
    </row>
    <row r="6195" spans="1:10" s="333" customFormat="1" ht="24" x14ac:dyDescent="0.25">
      <c r="A6195" s="339" t="s">
        <v>1405</v>
      </c>
      <c r="B6195" s="322" t="s">
        <v>1400</v>
      </c>
      <c r="C6195" s="322" t="s">
        <v>1388</v>
      </c>
      <c r="D6195" s="322" t="s">
        <v>1060</v>
      </c>
      <c r="E6195" s="411">
        <v>276950.7</v>
      </c>
      <c r="F6195" s="322" t="s">
        <v>1399</v>
      </c>
      <c r="G6195" s="323" t="s">
        <v>1385</v>
      </c>
      <c r="H6195" s="321">
        <v>44713</v>
      </c>
      <c r="I6195" s="316"/>
      <c r="J6195" s="320" t="s">
        <v>1404</v>
      </c>
    </row>
    <row r="6196" spans="1:10" s="333" customFormat="1" ht="36" x14ac:dyDescent="0.25">
      <c r="A6196" s="339" t="s">
        <v>1403</v>
      </c>
      <c r="B6196" s="322" t="s">
        <v>1400</v>
      </c>
      <c r="C6196" s="322" t="s">
        <v>1388</v>
      </c>
      <c r="D6196" s="322" t="s">
        <v>1060</v>
      </c>
      <c r="E6196" s="411">
        <v>4926.4799999999996</v>
      </c>
      <c r="F6196" s="322" t="s">
        <v>1399</v>
      </c>
      <c r="G6196" s="323" t="s">
        <v>1385</v>
      </c>
      <c r="H6196" s="321">
        <v>44713</v>
      </c>
      <c r="I6196" s="316"/>
      <c r="J6196" s="320" t="s">
        <v>1402</v>
      </c>
    </row>
    <row r="6197" spans="1:10" s="333" customFormat="1" ht="36" x14ac:dyDescent="0.25">
      <c r="A6197" s="339" t="s">
        <v>1401</v>
      </c>
      <c r="B6197" s="322" t="s">
        <v>1400</v>
      </c>
      <c r="C6197" s="322" t="s">
        <v>1388</v>
      </c>
      <c r="D6197" s="322" t="s">
        <v>1060</v>
      </c>
      <c r="E6197" s="411">
        <v>197341.92</v>
      </c>
      <c r="F6197" s="322" t="s">
        <v>1399</v>
      </c>
      <c r="G6197" s="323" t="s">
        <v>1385</v>
      </c>
      <c r="H6197" s="321">
        <v>44721</v>
      </c>
      <c r="I6197" s="316"/>
      <c r="J6197" s="320" t="s">
        <v>1398</v>
      </c>
    </row>
    <row r="6198" spans="1:10" s="333" customFormat="1" ht="24" x14ac:dyDescent="0.25">
      <c r="A6198" s="339" t="s">
        <v>1397</v>
      </c>
      <c r="B6198" s="322" t="s">
        <v>1389</v>
      </c>
      <c r="C6198" s="322" t="s">
        <v>1388</v>
      </c>
      <c r="D6198" s="322" t="s">
        <v>1064</v>
      </c>
      <c r="E6198" s="411">
        <v>40935</v>
      </c>
      <c r="F6198" s="322" t="s">
        <v>1396</v>
      </c>
      <c r="G6198" s="323" t="s">
        <v>1385</v>
      </c>
      <c r="H6198" s="321">
        <v>44762</v>
      </c>
      <c r="I6198" s="316"/>
      <c r="J6198" s="320" t="s">
        <v>1395</v>
      </c>
    </row>
    <row r="6199" spans="1:10" s="333" customFormat="1" ht="24" x14ac:dyDescent="0.25">
      <c r="A6199" s="339" t="s">
        <v>1394</v>
      </c>
      <c r="B6199" s="322" t="s">
        <v>1389</v>
      </c>
      <c r="C6199" s="322" t="s">
        <v>1388</v>
      </c>
      <c r="D6199" s="322" t="s">
        <v>1393</v>
      </c>
      <c r="E6199" s="411">
        <v>29169.599999999999</v>
      </c>
      <c r="F6199" s="322" t="s">
        <v>1392</v>
      </c>
      <c r="G6199" s="323" t="s">
        <v>1385</v>
      </c>
      <c r="H6199" s="321">
        <v>44774</v>
      </c>
      <c r="I6199" s="316"/>
      <c r="J6199" s="320" t="s">
        <v>1391</v>
      </c>
    </row>
    <row r="6200" spans="1:10" s="333" customFormat="1" ht="36" x14ac:dyDescent="0.25">
      <c r="A6200" s="339" t="s">
        <v>1390</v>
      </c>
      <c r="B6200" s="322" t="s">
        <v>1389</v>
      </c>
      <c r="C6200" s="322" t="s">
        <v>1388</v>
      </c>
      <c r="D6200" s="322" t="s">
        <v>1387</v>
      </c>
      <c r="E6200" s="411">
        <v>38850</v>
      </c>
      <c r="F6200" s="322" t="s">
        <v>1386</v>
      </c>
      <c r="G6200" s="323" t="s">
        <v>1385</v>
      </c>
      <c r="H6200" s="321">
        <v>44799</v>
      </c>
      <c r="I6200" s="316"/>
      <c r="J6200" s="320" t="s">
        <v>1384</v>
      </c>
    </row>
    <row r="6201" spans="1:10" s="333" customFormat="1" ht="29.65" customHeight="1" x14ac:dyDescent="0.25">
      <c r="A6201" s="319" t="s">
        <v>1383</v>
      </c>
      <c r="B6201" s="318"/>
      <c r="C6201" s="318"/>
      <c r="D6201" s="318"/>
      <c r="E6201" s="421">
        <f>SUM(E6202:E6414)</f>
        <v>9382273.6899999958</v>
      </c>
      <c r="F6201" s="318"/>
      <c r="G6201" s="318"/>
      <c r="H6201" s="318"/>
      <c r="I6201" s="318"/>
      <c r="J6201" s="318"/>
    </row>
    <row r="6202" spans="1:10" s="333" customFormat="1" x14ac:dyDescent="0.25">
      <c r="A6202" s="317" t="s">
        <v>2006</v>
      </c>
      <c r="B6202" s="740" t="s">
        <v>1534</v>
      </c>
      <c r="C6202" s="316" t="s">
        <v>1808</v>
      </c>
      <c r="D6202" s="322" t="s">
        <v>354</v>
      </c>
      <c r="E6202" s="412">
        <v>594186.56000000006</v>
      </c>
      <c r="F6202" s="322">
        <v>20520731203</v>
      </c>
      <c r="G6202" s="322" t="s">
        <v>1807</v>
      </c>
      <c r="H6202" s="324">
        <v>44573</v>
      </c>
      <c r="I6202" s="322" t="s">
        <v>354</v>
      </c>
      <c r="J6202" s="316"/>
    </row>
    <row r="6203" spans="1:10" s="333" customFormat="1" ht="24" x14ac:dyDescent="0.25">
      <c r="A6203" s="317" t="s">
        <v>2005</v>
      </c>
      <c r="B6203" s="740" t="s">
        <v>891</v>
      </c>
      <c r="C6203" s="316" t="s">
        <v>1808</v>
      </c>
      <c r="D6203" s="322" t="s">
        <v>354</v>
      </c>
      <c r="E6203" s="412">
        <v>159800</v>
      </c>
      <c r="F6203" s="322">
        <v>20545888522</v>
      </c>
      <c r="G6203" s="322" t="s">
        <v>1813</v>
      </c>
      <c r="H6203" s="324">
        <v>44574</v>
      </c>
      <c r="I6203" s="322" t="s">
        <v>354</v>
      </c>
      <c r="J6203" s="316"/>
    </row>
    <row r="6204" spans="1:10" s="333" customFormat="1" ht="24" x14ac:dyDescent="0.25">
      <c r="A6204" s="317" t="s">
        <v>2004</v>
      </c>
      <c r="B6204" s="740" t="s">
        <v>1597</v>
      </c>
      <c r="C6204" s="316" t="s">
        <v>1808</v>
      </c>
      <c r="D6204" s="322" t="s">
        <v>354</v>
      </c>
      <c r="E6204" s="412">
        <v>25500</v>
      </c>
      <c r="F6204" s="322">
        <v>10257942118</v>
      </c>
      <c r="G6204" s="322" t="s">
        <v>1813</v>
      </c>
      <c r="H6204" s="324">
        <v>44575</v>
      </c>
      <c r="I6204" s="322" t="s">
        <v>354</v>
      </c>
      <c r="J6204" s="316"/>
    </row>
    <row r="6205" spans="1:10" s="333" customFormat="1" ht="24" x14ac:dyDescent="0.25">
      <c r="A6205" s="317" t="s">
        <v>2003</v>
      </c>
      <c r="B6205" s="740" t="s">
        <v>1597</v>
      </c>
      <c r="C6205" s="316" t="s">
        <v>1808</v>
      </c>
      <c r="D6205" s="322" t="s">
        <v>354</v>
      </c>
      <c r="E6205" s="412">
        <v>26000</v>
      </c>
      <c r="F6205" s="322">
        <v>20603732325</v>
      </c>
      <c r="G6205" s="322" t="s">
        <v>1807</v>
      </c>
      <c r="H6205" s="324">
        <v>44575</v>
      </c>
      <c r="I6205" s="322" t="s">
        <v>354</v>
      </c>
      <c r="J6205" s="316"/>
    </row>
    <row r="6206" spans="1:10" s="333" customFormat="1" ht="24" x14ac:dyDescent="0.25">
      <c r="A6206" s="317" t="s">
        <v>2002</v>
      </c>
      <c r="B6206" s="740" t="s">
        <v>1597</v>
      </c>
      <c r="C6206" s="316" t="s">
        <v>1808</v>
      </c>
      <c r="D6206" s="322" t="s">
        <v>354</v>
      </c>
      <c r="E6206" s="412">
        <v>35000</v>
      </c>
      <c r="F6206" s="322">
        <v>20100072751</v>
      </c>
      <c r="G6206" s="322" t="s">
        <v>1813</v>
      </c>
      <c r="H6206" s="324">
        <v>44575</v>
      </c>
      <c r="I6206" s="322" t="s">
        <v>354</v>
      </c>
      <c r="J6206" s="316"/>
    </row>
    <row r="6207" spans="1:10" s="333" customFormat="1" ht="24" x14ac:dyDescent="0.25">
      <c r="A6207" s="317" t="s">
        <v>2001</v>
      </c>
      <c r="B6207" s="740" t="s">
        <v>1597</v>
      </c>
      <c r="C6207" s="316" t="s">
        <v>1808</v>
      </c>
      <c r="D6207" s="322" t="s">
        <v>354</v>
      </c>
      <c r="E6207" s="412">
        <v>36000</v>
      </c>
      <c r="F6207" s="322">
        <v>10065577211</v>
      </c>
      <c r="G6207" s="322" t="s">
        <v>1813</v>
      </c>
      <c r="H6207" s="324">
        <v>44575</v>
      </c>
      <c r="I6207" s="322" t="s">
        <v>354</v>
      </c>
      <c r="J6207" s="316"/>
    </row>
    <row r="6208" spans="1:10" s="333" customFormat="1" ht="24" x14ac:dyDescent="0.25">
      <c r="A6208" s="317" t="s">
        <v>2000</v>
      </c>
      <c r="B6208" s="740" t="s">
        <v>1597</v>
      </c>
      <c r="C6208" s="316" t="s">
        <v>1808</v>
      </c>
      <c r="D6208" s="322" t="s">
        <v>354</v>
      </c>
      <c r="E6208" s="412">
        <v>96000</v>
      </c>
      <c r="F6208" s="322">
        <v>20603732325</v>
      </c>
      <c r="G6208" s="322" t="s">
        <v>1807</v>
      </c>
      <c r="H6208" s="324">
        <v>44575</v>
      </c>
      <c r="I6208" s="322" t="s">
        <v>354</v>
      </c>
      <c r="J6208" s="316"/>
    </row>
    <row r="6209" spans="1:10" s="333" customFormat="1" ht="36" x14ac:dyDescent="0.25">
      <c r="A6209" s="317" t="s">
        <v>1999</v>
      </c>
      <c r="B6209" s="740" t="s">
        <v>1597</v>
      </c>
      <c r="C6209" s="316" t="s">
        <v>1808</v>
      </c>
      <c r="D6209" s="322" t="s">
        <v>354</v>
      </c>
      <c r="E6209" s="412">
        <v>27000</v>
      </c>
      <c r="F6209" s="322">
        <v>10431262687</v>
      </c>
      <c r="G6209" s="322" t="s">
        <v>1813</v>
      </c>
      <c r="H6209" s="324">
        <v>44578</v>
      </c>
      <c r="I6209" s="322" t="s">
        <v>354</v>
      </c>
      <c r="J6209" s="316"/>
    </row>
    <row r="6210" spans="1:10" s="333" customFormat="1" ht="36" x14ac:dyDescent="0.25">
      <c r="A6210" s="317" t="s">
        <v>1998</v>
      </c>
      <c r="B6210" s="740" t="s">
        <v>1597</v>
      </c>
      <c r="C6210" s="316" t="s">
        <v>1808</v>
      </c>
      <c r="D6210" s="322" t="s">
        <v>354</v>
      </c>
      <c r="E6210" s="412">
        <v>27000</v>
      </c>
      <c r="F6210" s="322">
        <v>10477251574</v>
      </c>
      <c r="G6210" s="322" t="s">
        <v>1813</v>
      </c>
      <c r="H6210" s="324">
        <v>44578</v>
      </c>
      <c r="I6210" s="322" t="s">
        <v>354</v>
      </c>
      <c r="J6210" s="316"/>
    </row>
    <row r="6211" spans="1:10" s="333" customFormat="1" ht="24" x14ac:dyDescent="0.25">
      <c r="A6211" s="317" t="s">
        <v>1997</v>
      </c>
      <c r="B6211" s="740" t="s">
        <v>1597</v>
      </c>
      <c r="C6211" s="316" t="s">
        <v>1808</v>
      </c>
      <c r="D6211" s="322" t="s">
        <v>354</v>
      </c>
      <c r="E6211" s="412">
        <v>298100</v>
      </c>
      <c r="F6211" s="322">
        <v>20269985900</v>
      </c>
      <c r="G6211" s="322" t="s">
        <v>1807</v>
      </c>
      <c r="H6211" s="324">
        <v>44578</v>
      </c>
      <c r="I6211" s="322" t="s">
        <v>354</v>
      </c>
      <c r="J6211" s="316"/>
    </row>
    <row r="6212" spans="1:10" s="333" customFormat="1" ht="24" x14ac:dyDescent="0.25">
      <c r="A6212" s="317" t="s">
        <v>1996</v>
      </c>
      <c r="B6212" s="740" t="s">
        <v>1597</v>
      </c>
      <c r="C6212" s="316" t="s">
        <v>1808</v>
      </c>
      <c r="D6212" s="322" t="s">
        <v>354</v>
      </c>
      <c r="E6212" s="412">
        <v>24000</v>
      </c>
      <c r="F6212" s="322">
        <v>10465785441</v>
      </c>
      <c r="G6212" s="322" t="s">
        <v>1813</v>
      </c>
      <c r="H6212" s="324">
        <v>44579</v>
      </c>
      <c r="I6212" s="322" t="s">
        <v>354</v>
      </c>
      <c r="J6212" s="316"/>
    </row>
    <row r="6213" spans="1:10" s="333" customFormat="1" ht="24" x14ac:dyDescent="0.25">
      <c r="A6213" s="317" t="s">
        <v>1995</v>
      </c>
      <c r="B6213" s="740" t="s">
        <v>1597</v>
      </c>
      <c r="C6213" s="316" t="s">
        <v>1808</v>
      </c>
      <c r="D6213" s="322" t="s">
        <v>354</v>
      </c>
      <c r="E6213" s="412">
        <v>27000</v>
      </c>
      <c r="F6213" s="322">
        <v>10409316307</v>
      </c>
      <c r="G6213" s="322" t="s">
        <v>1813</v>
      </c>
      <c r="H6213" s="324">
        <v>44579</v>
      </c>
      <c r="I6213" s="322" t="s">
        <v>354</v>
      </c>
      <c r="J6213" s="316"/>
    </row>
    <row r="6214" spans="1:10" s="333" customFormat="1" ht="24" x14ac:dyDescent="0.25">
      <c r="A6214" s="317" t="s">
        <v>1994</v>
      </c>
      <c r="B6214" s="740" t="s">
        <v>891</v>
      </c>
      <c r="C6214" s="316" t="s">
        <v>1808</v>
      </c>
      <c r="D6214" s="322" t="s">
        <v>354</v>
      </c>
      <c r="E6214" s="412">
        <v>37607.449999999997</v>
      </c>
      <c r="F6214" s="322">
        <v>20100041953</v>
      </c>
      <c r="G6214" s="322" t="s">
        <v>1813</v>
      </c>
      <c r="H6214" s="324">
        <v>44579</v>
      </c>
      <c r="I6214" s="322" t="s">
        <v>354</v>
      </c>
      <c r="J6214" s="316"/>
    </row>
    <row r="6215" spans="1:10" s="333" customFormat="1" ht="24" x14ac:dyDescent="0.25">
      <c r="A6215" s="317" t="s">
        <v>1994</v>
      </c>
      <c r="B6215" s="740" t="s">
        <v>891</v>
      </c>
      <c r="C6215" s="316" t="s">
        <v>1808</v>
      </c>
      <c r="D6215" s="322" t="s">
        <v>354</v>
      </c>
      <c r="E6215" s="412">
        <v>57199.44</v>
      </c>
      <c r="F6215" s="322">
        <v>20100041953</v>
      </c>
      <c r="G6215" s="322" t="s">
        <v>1813</v>
      </c>
      <c r="H6215" s="324">
        <v>44579</v>
      </c>
      <c r="I6215" s="322" t="s">
        <v>354</v>
      </c>
      <c r="J6215" s="316"/>
    </row>
    <row r="6216" spans="1:10" s="333" customFormat="1" ht="24" x14ac:dyDescent="0.25">
      <c r="A6216" s="317" t="s">
        <v>1994</v>
      </c>
      <c r="B6216" s="740" t="s">
        <v>891</v>
      </c>
      <c r="C6216" s="316" t="s">
        <v>1808</v>
      </c>
      <c r="D6216" s="322" t="s">
        <v>354</v>
      </c>
      <c r="E6216" s="412">
        <v>124843.51</v>
      </c>
      <c r="F6216" s="322">
        <v>20414955020</v>
      </c>
      <c r="G6216" s="322" t="s">
        <v>1813</v>
      </c>
      <c r="H6216" s="324">
        <v>44579</v>
      </c>
      <c r="I6216" s="322" t="s">
        <v>354</v>
      </c>
      <c r="J6216" s="316"/>
    </row>
    <row r="6217" spans="1:10" s="333" customFormat="1" ht="36" x14ac:dyDescent="0.25">
      <c r="A6217" s="317" t="s">
        <v>1993</v>
      </c>
      <c r="B6217" s="740" t="s">
        <v>1597</v>
      </c>
      <c r="C6217" s="316" t="s">
        <v>1808</v>
      </c>
      <c r="D6217" s="322" t="s">
        <v>354</v>
      </c>
      <c r="E6217" s="412">
        <v>21000</v>
      </c>
      <c r="F6217" s="322">
        <v>10458019997</v>
      </c>
      <c r="G6217" s="322" t="s">
        <v>1813</v>
      </c>
      <c r="H6217" s="324">
        <v>44580</v>
      </c>
      <c r="I6217" s="322" t="s">
        <v>354</v>
      </c>
      <c r="J6217" s="316"/>
    </row>
    <row r="6218" spans="1:10" s="333" customFormat="1" ht="24" x14ac:dyDescent="0.25">
      <c r="A6218" s="317" t="s">
        <v>1992</v>
      </c>
      <c r="B6218" s="740" t="s">
        <v>1597</v>
      </c>
      <c r="C6218" s="316" t="s">
        <v>1808</v>
      </c>
      <c r="D6218" s="322" t="s">
        <v>354</v>
      </c>
      <c r="E6218" s="412">
        <v>24300</v>
      </c>
      <c r="F6218" s="322">
        <v>10094758446</v>
      </c>
      <c r="G6218" s="322" t="s">
        <v>1813</v>
      </c>
      <c r="H6218" s="324">
        <v>44580</v>
      </c>
      <c r="I6218" s="322" t="s">
        <v>354</v>
      </c>
      <c r="J6218" s="316"/>
    </row>
    <row r="6219" spans="1:10" s="333" customFormat="1" ht="36" x14ac:dyDescent="0.25">
      <c r="A6219" s="317" t="s">
        <v>1991</v>
      </c>
      <c r="B6219" s="740" t="s">
        <v>1597</v>
      </c>
      <c r="C6219" s="316" t="s">
        <v>1808</v>
      </c>
      <c r="D6219" s="322" t="s">
        <v>354</v>
      </c>
      <c r="E6219" s="412">
        <v>27000</v>
      </c>
      <c r="F6219" s="322">
        <v>10474862823</v>
      </c>
      <c r="G6219" s="322" t="s">
        <v>1813</v>
      </c>
      <c r="H6219" s="324">
        <v>44580</v>
      </c>
      <c r="I6219" s="322" t="s">
        <v>354</v>
      </c>
      <c r="J6219" s="316"/>
    </row>
    <row r="6220" spans="1:10" s="333" customFormat="1" ht="36" x14ac:dyDescent="0.25">
      <c r="A6220" s="317" t="s">
        <v>1990</v>
      </c>
      <c r="B6220" s="740" t="s">
        <v>1597</v>
      </c>
      <c r="C6220" s="316" t="s">
        <v>1808</v>
      </c>
      <c r="D6220" s="322" t="s">
        <v>354</v>
      </c>
      <c r="E6220" s="412">
        <v>30000</v>
      </c>
      <c r="F6220" s="322">
        <v>10419375701</v>
      </c>
      <c r="G6220" s="322" t="s">
        <v>1813</v>
      </c>
      <c r="H6220" s="324">
        <v>44580</v>
      </c>
      <c r="I6220" s="322" t="s">
        <v>354</v>
      </c>
      <c r="J6220" s="316"/>
    </row>
    <row r="6221" spans="1:10" s="333" customFormat="1" ht="48" x14ac:dyDescent="0.25">
      <c r="A6221" s="317" t="s">
        <v>1989</v>
      </c>
      <c r="B6221" s="740" t="s">
        <v>891</v>
      </c>
      <c r="C6221" s="316" t="s">
        <v>1808</v>
      </c>
      <c r="D6221" s="322" t="s">
        <v>354</v>
      </c>
      <c r="E6221" s="412">
        <v>23040</v>
      </c>
      <c r="F6221" s="322">
        <v>10400818709</v>
      </c>
      <c r="G6221" s="322" t="s">
        <v>1813</v>
      </c>
      <c r="H6221" s="324">
        <v>44581</v>
      </c>
      <c r="I6221" s="322" t="s">
        <v>354</v>
      </c>
      <c r="J6221" s="316"/>
    </row>
    <row r="6222" spans="1:10" s="333" customFormat="1" ht="24" x14ac:dyDescent="0.25">
      <c r="A6222" s="317" t="s">
        <v>1988</v>
      </c>
      <c r="B6222" s="740" t="s">
        <v>1597</v>
      </c>
      <c r="C6222" s="316" t="s">
        <v>1808</v>
      </c>
      <c r="D6222" s="322" t="s">
        <v>354</v>
      </c>
      <c r="E6222" s="412">
        <v>21000</v>
      </c>
      <c r="F6222" s="322">
        <v>10421650131</v>
      </c>
      <c r="G6222" s="322" t="s">
        <v>1813</v>
      </c>
      <c r="H6222" s="324">
        <v>44582</v>
      </c>
      <c r="I6222" s="322" t="s">
        <v>354</v>
      </c>
      <c r="J6222" s="316"/>
    </row>
    <row r="6223" spans="1:10" s="333" customFormat="1" ht="24" x14ac:dyDescent="0.25">
      <c r="A6223" s="317" t="s">
        <v>1987</v>
      </c>
      <c r="B6223" s="740" t="s">
        <v>1597</v>
      </c>
      <c r="C6223" s="316" t="s">
        <v>1808</v>
      </c>
      <c r="D6223" s="322" t="s">
        <v>354</v>
      </c>
      <c r="E6223" s="412">
        <v>21000</v>
      </c>
      <c r="F6223" s="322">
        <v>10214364463</v>
      </c>
      <c r="G6223" s="322" t="s">
        <v>1813</v>
      </c>
      <c r="H6223" s="324">
        <v>44582</v>
      </c>
      <c r="I6223" s="322" t="s">
        <v>354</v>
      </c>
      <c r="J6223" s="316"/>
    </row>
    <row r="6224" spans="1:10" s="333" customFormat="1" ht="36" x14ac:dyDescent="0.25">
      <c r="A6224" s="317" t="s">
        <v>1986</v>
      </c>
      <c r="B6224" s="740" t="s">
        <v>1597</v>
      </c>
      <c r="C6224" s="316" t="s">
        <v>1808</v>
      </c>
      <c r="D6224" s="322" t="s">
        <v>354</v>
      </c>
      <c r="E6224" s="412">
        <v>21000</v>
      </c>
      <c r="F6224" s="322">
        <v>10466460490</v>
      </c>
      <c r="G6224" s="322" t="s">
        <v>1813</v>
      </c>
      <c r="H6224" s="324">
        <v>44586</v>
      </c>
      <c r="I6224" s="322" t="s">
        <v>354</v>
      </c>
      <c r="J6224" s="316"/>
    </row>
    <row r="6225" spans="1:10" s="333" customFormat="1" ht="24" x14ac:dyDescent="0.25">
      <c r="A6225" s="317" t="s">
        <v>1985</v>
      </c>
      <c r="B6225" s="740" t="s">
        <v>1597</v>
      </c>
      <c r="C6225" s="316" t="s">
        <v>1808</v>
      </c>
      <c r="D6225" s="322" t="s">
        <v>354</v>
      </c>
      <c r="E6225" s="412">
        <v>21000</v>
      </c>
      <c r="F6225" s="322">
        <v>10480603180</v>
      </c>
      <c r="G6225" s="322" t="s">
        <v>1813</v>
      </c>
      <c r="H6225" s="324">
        <v>44586</v>
      </c>
      <c r="I6225" s="322" t="s">
        <v>354</v>
      </c>
      <c r="J6225" s="316"/>
    </row>
    <row r="6226" spans="1:10" s="333" customFormat="1" ht="48" x14ac:dyDescent="0.25">
      <c r="A6226" s="317" t="s">
        <v>1984</v>
      </c>
      <c r="B6226" s="740" t="s">
        <v>1597</v>
      </c>
      <c r="C6226" s="316" t="s">
        <v>1808</v>
      </c>
      <c r="D6226" s="322" t="s">
        <v>354</v>
      </c>
      <c r="E6226" s="412">
        <v>21000</v>
      </c>
      <c r="F6226" s="322">
        <v>10464975506</v>
      </c>
      <c r="G6226" s="322" t="s">
        <v>1813</v>
      </c>
      <c r="H6226" s="324">
        <v>44586</v>
      </c>
      <c r="I6226" s="322" t="s">
        <v>354</v>
      </c>
      <c r="J6226" s="316"/>
    </row>
    <row r="6227" spans="1:10" s="333" customFormat="1" ht="48" x14ac:dyDescent="0.25">
      <c r="A6227" s="317" t="s">
        <v>1983</v>
      </c>
      <c r="B6227" s="740" t="s">
        <v>1597</v>
      </c>
      <c r="C6227" s="316" t="s">
        <v>1808</v>
      </c>
      <c r="D6227" s="322" t="s">
        <v>354</v>
      </c>
      <c r="E6227" s="412">
        <v>21000</v>
      </c>
      <c r="F6227" s="322">
        <v>10735353093</v>
      </c>
      <c r="G6227" s="322" t="s">
        <v>1813</v>
      </c>
      <c r="H6227" s="324">
        <v>44586</v>
      </c>
      <c r="I6227" s="322" t="s">
        <v>354</v>
      </c>
      <c r="J6227" s="316"/>
    </row>
    <row r="6228" spans="1:10" s="333" customFormat="1" ht="60" x14ac:dyDescent="0.25">
      <c r="A6228" s="317" t="s">
        <v>1982</v>
      </c>
      <c r="B6228" s="740" t="s">
        <v>1597</v>
      </c>
      <c r="C6228" s="316" t="s">
        <v>1808</v>
      </c>
      <c r="D6228" s="322" t="s">
        <v>354</v>
      </c>
      <c r="E6228" s="412">
        <v>21000</v>
      </c>
      <c r="F6228" s="322">
        <v>10476566261</v>
      </c>
      <c r="G6228" s="322" t="s">
        <v>1813</v>
      </c>
      <c r="H6228" s="324">
        <v>44586</v>
      </c>
      <c r="I6228" s="322" t="s">
        <v>354</v>
      </c>
      <c r="J6228" s="316"/>
    </row>
    <row r="6229" spans="1:10" s="333" customFormat="1" ht="48" x14ac:dyDescent="0.25">
      <c r="A6229" s="317" t="s">
        <v>1981</v>
      </c>
      <c r="B6229" s="740" t="s">
        <v>1597</v>
      </c>
      <c r="C6229" s="316" t="s">
        <v>1808</v>
      </c>
      <c r="D6229" s="322" t="s">
        <v>354</v>
      </c>
      <c r="E6229" s="412">
        <v>21000</v>
      </c>
      <c r="F6229" s="322">
        <v>10426214917</v>
      </c>
      <c r="G6229" s="322" t="s">
        <v>1813</v>
      </c>
      <c r="H6229" s="324">
        <v>44586</v>
      </c>
      <c r="I6229" s="322" t="s">
        <v>354</v>
      </c>
      <c r="J6229" s="316"/>
    </row>
    <row r="6230" spans="1:10" s="333" customFormat="1" ht="24" x14ac:dyDescent="0.25">
      <c r="A6230" s="317" t="s">
        <v>1980</v>
      </c>
      <c r="B6230" s="740" t="s">
        <v>1597</v>
      </c>
      <c r="C6230" s="316" t="s">
        <v>1808</v>
      </c>
      <c r="D6230" s="322" t="s">
        <v>354</v>
      </c>
      <c r="E6230" s="412">
        <v>24000</v>
      </c>
      <c r="F6230" s="322">
        <v>10446644365</v>
      </c>
      <c r="G6230" s="322" t="s">
        <v>1813</v>
      </c>
      <c r="H6230" s="324">
        <v>44586</v>
      </c>
      <c r="I6230" s="322" t="s">
        <v>354</v>
      </c>
      <c r="J6230" s="316"/>
    </row>
    <row r="6231" spans="1:10" s="333" customFormat="1" ht="48" x14ac:dyDescent="0.25">
      <c r="A6231" s="317" t="s">
        <v>1979</v>
      </c>
      <c r="B6231" s="740" t="s">
        <v>1597</v>
      </c>
      <c r="C6231" s="316" t="s">
        <v>1808</v>
      </c>
      <c r="D6231" s="322" t="s">
        <v>354</v>
      </c>
      <c r="E6231" s="412">
        <v>25500</v>
      </c>
      <c r="F6231" s="322">
        <v>10427512121</v>
      </c>
      <c r="G6231" s="322" t="s">
        <v>1813</v>
      </c>
      <c r="H6231" s="324">
        <v>44586</v>
      </c>
      <c r="I6231" s="322" t="s">
        <v>354</v>
      </c>
      <c r="J6231" s="316"/>
    </row>
    <row r="6232" spans="1:10" s="333" customFormat="1" ht="48" x14ac:dyDescent="0.25">
      <c r="A6232" s="317" t="s">
        <v>1978</v>
      </c>
      <c r="B6232" s="740" t="s">
        <v>1597</v>
      </c>
      <c r="C6232" s="316" t="s">
        <v>1808</v>
      </c>
      <c r="D6232" s="322" t="s">
        <v>354</v>
      </c>
      <c r="E6232" s="412">
        <v>25500</v>
      </c>
      <c r="F6232" s="322">
        <v>10468166050</v>
      </c>
      <c r="G6232" s="322" t="s">
        <v>1813</v>
      </c>
      <c r="H6232" s="324">
        <v>44586</v>
      </c>
      <c r="I6232" s="322" t="s">
        <v>354</v>
      </c>
      <c r="J6232" s="316"/>
    </row>
    <row r="6233" spans="1:10" s="333" customFormat="1" ht="24" x14ac:dyDescent="0.25">
      <c r="A6233" s="317" t="s">
        <v>1977</v>
      </c>
      <c r="B6233" s="740" t="s">
        <v>1597</v>
      </c>
      <c r="C6233" s="316" t="s">
        <v>1808</v>
      </c>
      <c r="D6233" s="322" t="s">
        <v>354</v>
      </c>
      <c r="E6233" s="412">
        <v>27000</v>
      </c>
      <c r="F6233" s="322">
        <v>10091481966</v>
      </c>
      <c r="G6233" s="322" t="s">
        <v>1813</v>
      </c>
      <c r="H6233" s="324">
        <v>44586</v>
      </c>
      <c r="I6233" s="322" t="s">
        <v>354</v>
      </c>
      <c r="J6233" s="316"/>
    </row>
    <row r="6234" spans="1:10" s="333" customFormat="1" ht="48" x14ac:dyDescent="0.25">
      <c r="A6234" s="317" t="s">
        <v>1976</v>
      </c>
      <c r="B6234" s="740" t="s">
        <v>1597</v>
      </c>
      <c r="C6234" s="316" t="s">
        <v>1808</v>
      </c>
      <c r="D6234" s="322" t="s">
        <v>354</v>
      </c>
      <c r="E6234" s="412">
        <v>27000</v>
      </c>
      <c r="F6234" s="322">
        <v>10462510859</v>
      </c>
      <c r="G6234" s="322" t="s">
        <v>1813</v>
      </c>
      <c r="H6234" s="324">
        <v>44586</v>
      </c>
      <c r="I6234" s="322" t="s">
        <v>354</v>
      </c>
      <c r="J6234" s="316"/>
    </row>
    <row r="6235" spans="1:10" s="333" customFormat="1" ht="24" x14ac:dyDescent="0.25">
      <c r="A6235" s="317" t="s">
        <v>1975</v>
      </c>
      <c r="B6235" s="740" t="s">
        <v>1725</v>
      </c>
      <c r="C6235" s="316" t="s">
        <v>1820</v>
      </c>
      <c r="D6235" s="322" t="s">
        <v>354</v>
      </c>
      <c r="E6235" s="412">
        <v>26768</v>
      </c>
      <c r="F6235" s="322">
        <v>20568755490</v>
      </c>
      <c r="G6235" s="322" t="s">
        <v>1807</v>
      </c>
      <c r="H6235" s="324">
        <v>44588</v>
      </c>
      <c r="I6235" s="322" t="s">
        <v>354</v>
      </c>
      <c r="J6235" s="316"/>
    </row>
    <row r="6236" spans="1:10" s="333" customFormat="1" ht="24" x14ac:dyDescent="0.25">
      <c r="A6236" s="317" t="s">
        <v>1974</v>
      </c>
      <c r="B6236" s="740" t="s">
        <v>1725</v>
      </c>
      <c r="C6236" s="316" t="s">
        <v>1820</v>
      </c>
      <c r="D6236" s="322" t="s">
        <v>354</v>
      </c>
      <c r="E6236" s="412">
        <v>33858.559999999998</v>
      </c>
      <c r="F6236" s="322">
        <v>20175642341</v>
      </c>
      <c r="G6236" s="322" t="s">
        <v>1807</v>
      </c>
      <c r="H6236" s="324">
        <v>44588</v>
      </c>
      <c r="I6236" s="322" t="s">
        <v>354</v>
      </c>
      <c r="J6236" s="316"/>
    </row>
    <row r="6237" spans="1:10" s="333" customFormat="1" ht="24" x14ac:dyDescent="0.25">
      <c r="A6237" s="317" t="s">
        <v>1973</v>
      </c>
      <c r="B6237" s="740" t="s">
        <v>891</v>
      </c>
      <c r="C6237" s="316" t="s">
        <v>1808</v>
      </c>
      <c r="D6237" s="322" t="s">
        <v>354</v>
      </c>
      <c r="E6237" s="412">
        <v>34621.199999999997</v>
      </c>
      <c r="F6237" s="322">
        <v>20600098633</v>
      </c>
      <c r="G6237" s="322" t="s">
        <v>1807</v>
      </c>
      <c r="H6237" s="324">
        <v>44592</v>
      </c>
      <c r="I6237" s="322" t="s">
        <v>354</v>
      </c>
      <c r="J6237" s="316"/>
    </row>
    <row r="6238" spans="1:10" s="333" customFormat="1" ht="24" x14ac:dyDescent="0.25">
      <c r="A6238" s="317" t="s">
        <v>1972</v>
      </c>
      <c r="B6238" s="740" t="s">
        <v>891</v>
      </c>
      <c r="C6238" s="316" t="s">
        <v>1808</v>
      </c>
      <c r="D6238" s="322" t="s">
        <v>354</v>
      </c>
      <c r="E6238" s="412">
        <v>62997.82</v>
      </c>
      <c r="F6238" s="322">
        <v>20601288444</v>
      </c>
      <c r="G6238" s="322" t="s">
        <v>1807</v>
      </c>
      <c r="H6238" s="324">
        <v>44593</v>
      </c>
      <c r="I6238" s="322" t="s">
        <v>354</v>
      </c>
      <c r="J6238" s="316"/>
    </row>
    <row r="6239" spans="1:10" s="333" customFormat="1" ht="24" x14ac:dyDescent="0.25">
      <c r="A6239" s="317" t="s">
        <v>1971</v>
      </c>
      <c r="B6239" s="740" t="s">
        <v>891</v>
      </c>
      <c r="C6239" s="316" t="s">
        <v>1808</v>
      </c>
      <c r="D6239" s="322" t="s">
        <v>354</v>
      </c>
      <c r="E6239" s="412">
        <v>265594</v>
      </c>
      <c r="F6239" s="322">
        <v>20601726174</v>
      </c>
      <c r="G6239" s="322" t="s">
        <v>1813</v>
      </c>
      <c r="H6239" s="324">
        <v>44595</v>
      </c>
      <c r="I6239" s="322" t="s">
        <v>354</v>
      </c>
      <c r="J6239" s="316"/>
    </row>
    <row r="6240" spans="1:10" s="333" customFormat="1" ht="24" x14ac:dyDescent="0.25">
      <c r="A6240" s="317" t="s">
        <v>1970</v>
      </c>
      <c r="B6240" s="740" t="s">
        <v>1597</v>
      </c>
      <c r="C6240" s="316" t="s">
        <v>1808</v>
      </c>
      <c r="D6240" s="322" t="s">
        <v>354</v>
      </c>
      <c r="E6240" s="412">
        <v>286348.5</v>
      </c>
      <c r="F6240" s="322">
        <v>20467534026</v>
      </c>
      <c r="G6240" s="322" t="s">
        <v>1807</v>
      </c>
      <c r="H6240" s="324">
        <v>44596</v>
      </c>
      <c r="I6240" s="322" t="s">
        <v>354</v>
      </c>
      <c r="J6240" s="316"/>
    </row>
    <row r="6241" spans="1:10" s="333" customFormat="1" ht="24" x14ac:dyDescent="0.25">
      <c r="A6241" s="317" t="s">
        <v>1969</v>
      </c>
      <c r="B6241" s="740" t="s">
        <v>1725</v>
      </c>
      <c r="C6241" s="316" t="s">
        <v>1820</v>
      </c>
      <c r="D6241" s="322" t="s">
        <v>354</v>
      </c>
      <c r="E6241" s="412">
        <v>36799.919999999998</v>
      </c>
      <c r="F6241" s="322">
        <v>20215606181</v>
      </c>
      <c r="G6241" s="322" t="s">
        <v>1807</v>
      </c>
      <c r="H6241" s="324">
        <v>44607</v>
      </c>
      <c r="I6241" s="322" t="s">
        <v>354</v>
      </c>
      <c r="J6241" s="316"/>
    </row>
    <row r="6242" spans="1:10" s="333" customFormat="1" ht="24" x14ac:dyDescent="0.25">
      <c r="A6242" s="317" t="s">
        <v>1968</v>
      </c>
      <c r="B6242" s="740" t="s">
        <v>1725</v>
      </c>
      <c r="C6242" s="316" t="s">
        <v>1820</v>
      </c>
      <c r="D6242" s="322" t="s">
        <v>354</v>
      </c>
      <c r="E6242" s="412">
        <v>26040</v>
      </c>
      <c r="F6242" s="322">
        <v>20527344019</v>
      </c>
      <c r="G6242" s="322" t="s">
        <v>1807</v>
      </c>
      <c r="H6242" s="324">
        <v>44608</v>
      </c>
      <c r="I6242" s="322" t="s">
        <v>354</v>
      </c>
      <c r="J6242" s="316"/>
    </row>
    <row r="6243" spans="1:10" s="333" customFormat="1" ht="24" x14ac:dyDescent="0.25">
      <c r="A6243" s="317" t="s">
        <v>1967</v>
      </c>
      <c r="B6243" s="740" t="s">
        <v>1597</v>
      </c>
      <c r="C6243" s="316" t="s">
        <v>1808</v>
      </c>
      <c r="D6243" s="322" t="s">
        <v>354</v>
      </c>
      <c r="E6243" s="412">
        <v>24000</v>
      </c>
      <c r="F6243" s="322">
        <v>10266029344</v>
      </c>
      <c r="G6243" s="322" t="s">
        <v>1813</v>
      </c>
      <c r="H6243" s="324">
        <v>44609</v>
      </c>
      <c r="I6243" s="322" t="s">
        <v>354</v>
      </c>
      <c r="J6243" s="316"/>
    </row>
    <row r="6244" spans="1:10" s="333" customFormat="1" ht="24" x14ac:dyDescent="0.25">
      <c r="A6244" s="317" t="s">
        <v>1966</v>
      </c>
      <c r="B6244" s="740" t="s">
        <v>1597</v>
      </c>
      <c r="C6244" s="316" t="s">
        <v>1808</v>
      </c>
      <c r="D6244" s="322" t="s">
        <v>354</v>
      </c>
      <c r="E6244" s="412">
        <v>24000</v>
      </c>
      <c r="F6244" s="322">
        <v>10053645823</v>
      </c>
      <c r="G6244" s="322" t="s">
        <v>1813</v>
      </c>
      <c r="H6244" s="324">
        <v>44609</v>
      </c>
      <c r="I6244" s="322" t="s">
        <v>354</v>
      </c>
      <c r="J6244" s="316"/>
    </row>
    <row r="6245" spans="1:10" s="333" customFormat="1" ht="36" x14ac:dyDescent="0.25">
      <c r="A6245" s="317" t="s">
        <v>1965</v>
      </c>
      <c r="B6245" s="740" t="s">
        <v>1597</v>
      </c>
      <c r="C6245" s="316" t="s">
        <v>1808</v>
      </c>
      <c r="D6245" s="322" t="s">
        <v>354</v>
      </c>
      <c r="E6245" s="412">
        <v>27000</v>
      </c>
      <c r="F6245" s="322">
        <v>10266980715</v>
      </c>
      <c r="G6245" s="322" t="s">
        <v>1813</v>
      </c>
      <c r="H6245" s="324">
        <v>44609</v>
      </c>
      <c r="I6245" s="322" t="s">
        <v>354</v>
      </c>
      <c r="J6245" s="316"/>
    </row>
    <row r="6246" spans="1:10" s="333" customFormat="1" ht="24" x14ac:dyDescent="0.25">
      <c r="A6246" s="317" t="s">
        <v>1964</v>
      </c>
      <c r="B6246" s="740" t="s">
        <v>1597</v>
      </c>
      <c r="C6246" s="316" t="s">
        <v>1808</v>
      </c>
      <c r="D6246" s="322" t="s">
        <v>354</v>
      </c>
      <c r="E6246" s="412">
        <v>35160</v>
      </c>
      <c r="F6246" s="322">
        <v>20552504641</v>
      </c>
      <c r="G6246" s="322" t="s">
        <v>1807</v>
      </c>
      <c r="H6246" s="324">
        <v>44609</v>
      </c>
      <c r="I6246" s="322" t="s">
        <v>354</v>
      </c>
      <c r="J6246" s="316"/>
    </row>
    <row r="6247" spans="1:10" s="333" customFormat="1" ht="24" x14ac:dyDescent="0.25">
      <c r="A6247" s="317" t="s">
        <v>1963</v>
      </c>
      <c r="B6247" s="740" t="s">
        <v>1851</v>
      </c>
      <c r="C6247" s="316" t="s">
        <v>1808</v>
      </c>
      <c r="D6247" s="322" t="s">
        <v>354</v>
      </c>
      <c r="E6247" s="412">
        <v>32500</v>
      </c>
      <c r="F6247" s="322">
        <v>10079613245</v>
      </c>
      <c r="G6247" s="322" t="s">
        <v>1813</v>
      </c>
      <c r="H6247" s="324">
        <v>44610</v>
      </c>
      <c r="I6247" s="322" t="s">
        <v>354</v>
      </c>
      <c r="J6247" s="316"/>
    </row>
    <row r="6248" spans="1:10" s="333" customFormat="1" ht="24" x14ac:dyDescent="0.25">
      <c r="A6248" s="317" t="s">
        <v>1962</v>
      </c>
      <c r="B6248" s="740" t="s">
        <v>1851</v>
      </c>
      <c r="C6248" s="316" t="s">
        <v>1808</v>
      </c>
      <c r="D6248" s="322" t="s">
        <v>354</v>
      </c>
      <c r="E6248" s="412">
        <v>43680</v>
      </c>
      <c r="F6248" s="322">
        <v>10417868165</v>
      </c>
      <c r="G6248" s="322" t="s">
        <v>1813</v>
      </c>
      <c r="H6248" s="324">
        <v>44610</v>
      </c>
      <c r="I6248" s="322" t="s">
        <v>354</v>
      </c>
      <c r="J6248" s="316"/>
    </row>
    <row r="6249" spans="1:10" s="333" customFormat="1" ht="24" x14ac:dyDescent="0.25">
      <c r="A6249" s="317" t="s">
        <v>1961</v>
      </c>
      <c r="B6249" s="740" t="s">
        <v>1597</v>
      </c>
      <c r="C6249" s="316" t="s">
        <v>1808</v>
      </c>
      <c r="D6249" s="322" t="s">
        <v>354</v>
      </c>
      <c r="E6249" s="412">
        <v>27600</v>
      </c>
      <c r="F6249" s="322">
        <v>10004199214</v>
      </c>
      <c r="G6249" s="322" t="s">
        <v>1807</v>
      </c>
      <c r="H6249" s="324">
        <v>44613</v>
      </c>
      <c r="I6249" s="322" t="s">
        <v>354</v>
      </c>
      <c r="J6249" s="316"/>
    </row>
    <row r="6250" spans="1:10" s="333" customFormat="1" ht="24" x14ac:dyDescent="0.25">
      <c r="A6250" s="317" t="s">
        <v>1960</v>
      </c>
      <c r="B6250" s="740" t="s">
        <v>1597</v>
      </c>
      <c r="C6250" s="316" t="s">
        <v>1808</v>
      </c>
      <c r="D6250" s="322" t="s">
        <v>354</v>
      </c>
      <c r="E6250" s="412">
        <v>34000</v>
      </c>
      <c r="F6250" s="322">
        <v>10422776074</v>
      </c>
      <c r="G6250" s="322" t="s">
        <v>1813</v>
      </c>
      <c r="H6250" s="324">
        <v>44614</v>
      </c>
      <c r="I6250" s="322" t="s">
        <v>354</v>
      </c>
      <c r="J6250" s="316"/>
    </row>
    <row r="6251" spans="1:10" s="333" customFormat="1" ht="48" x14ac:dyDescent="0.25">
      <c r="A6251" s="317" t="s">
        <v>1959</v>
      </c>
      <c r="B6251" s="740" t="s">
        <v>1851</v>
      </c>
      <c r="C6251" s="316" t="s">
        <v>1808</v>
      </c>
      <c r="D6251" s="322" t="s">
        <v>354</v>
      </c>
      <c r="E6251" s="412">
        <v>24024</v>
      </c>
      <c r="F6251" s="322">
        <v>10468259686</v>
      </c>
      <c r="G6251" s="322" t="s">
        <v>1813</v>
      </c>
      <c r="H6251" s="324">
        <v>44615</v>
      </c>
      <c r="I6251" s="322" t="s">
        <v>354</v>
      </c>
      <c r="J6251" s="316"/>
    </row>
    <row r="6252" spans="1:10" s="333" customFormat="1" ht="24" x14ac:dyDescent="0.25">
      <c r="A6252" s="317" t="s">
        <v>1958</v>
      </c>
      <c r="B6252" s="740" t="s">
        <v>1851</v>
      </c>
      <c r="C6252" s="316" t="s">
        <v>1808</v>
      </c>
      <c r="D6252" s="322" t="s">
        <v>354</v>
      </c>
      <c r="E6252" s="412">
        <v>24024</v>
      </c>
      <c r="F6252" s="322">
        <v>10461858045</v>
      </c>
      <c r="G6252" s="322" t="s">
        <v>1813</v>
      </c>
      <c r="H6252" s="324">
        <v>44615</v>
      </c>
      <c r="I6252" s="322" t="s">
        <v>354</v>
      </c>
      <c r="J6252" s="316"/>
    </row>
    <row r="6253" spans="1:10" s="333" customFormat="1" ht="24" x14ac:dyDescent="0.25">
      <c r="A6253" s="317" t="s">
        <v>1957</v>
      </c>
      <c r="B6253" s="740" t="s">
        <v>1851</v>
      </c>
      <c r="C6253" s="316" t="s">
        <v>1808</v>
      </c>
      <c r="D6253" s="322" t="s">
        <v>354</v>
      </c>
      <c r="E6253" s="412">
        <v>24024</v>
      </c>
      <c r="F6253" s="322">
        <v>10708721226</v>
      </c>
      <c r="G6253" s="322" t="s">
        <v>1813</v>
      </c>
      <c r="H6253" s="324">
        <v>44615</v>
      </c>
      <c r="I6253" s="322" t="s">
        <v>354</v>
      </c>
      <c r="J6253" s="316"/>
    </row>
    <row r="6254" spans="1:10" s="333" customFormat="1" ht="24" x14ac:dyDescent="0.25">
      <c r="A6254" s="317" t="s">
        <v>1957</v>
      </c>
      <c r="B6254" s="740" t="s">
        <v>1851</v>
      </c>
      <c r="C6254" s="316" t="s">
        <v>1808</v>
      </c>
      <c r="D6254" s="322" t="s">
        <v>354</v>
      </c>
      <c r="E6254" s="412">
        <v>24024</v>
      </c>
      <c r="F6254" s="322">
        <v>10442798937</v>
      </c>
      <c r="G6254" s="322" t="s">
        <v>1813</v>
      </c>
      <c r="H6254" s="324">
        <v>44615</v>
      </c>
      <c r="I6254" s="322" t="s">
        <v>354</v>
      </c>
      <c r="J6254" s="316"/>
    </row>
    <row r="6255" spans="1:10" s="333" customFormat="1" ht="24" x14ac:dyDescent="0.25">
      <c r="A6255" s="317" t="s">
        <v>1956</v>
      </c>
      <c r="B6255" s="740" t="s">
        <v>891</v>
      </c>
      <c r="C6255" s="316" t="s">
        <v>1808</v>
      </c>
      <c r="D6255" s="322" t="s">
        <v>354</v>
      </c>
      <c r="E6255" s="412">
        <v>55908</v>
      </c>
      <c r="F6255" s="322">
        <v>20508571152</v>
      </c>
      <c r="G6255" s="322" t="s">
        <v>1807</v>
      </c>
      <c r="H6255" s="324">
        <v>44620</v>
      </c>
      <c r="I6255" s="322" t="s">
        <v>354</v>
      </c>
      <c r="J6255" s="316"/>
    </row>
    <row r="6256" spans="1:10" s="333" customFormat="1" ht="36" x14ac:dyDescent="0.25">
      <c r="A6256" s="317" t="s">
        <v>1955</v>
      </c>
      <c r="B6256" s="740" t="s">
        <v>1597</v>
      </c>
      <c r="C6256" s="316" t="s">
        <v>1808</v>
      </c>
      <c r="D6256" s="322" t="s">
        <v>354</v>
      </c>
      <c r="E6256" s="412">
        <v>33000</v>
      </c>
      <c r="F6256" s="322">
        <v>10403004087</v>
      </c>
      <c r="G6256" s="322" t="s">
        <v>1813</v>
      </c>
      <c r="H6256" s="324">
        <v>44622</v>
      </c>
      <c r="I6256" s="322" t="s">
        <v>354</v>
      </c>
      <c r="J6256" s="316"/>
    </row>
    <row r="6257" spans="1:10" s="333" customFormat="1" ht="24" x14ac:dyDescent="0.25">
      <c r="A6257" s="317" t="s">
        <v>1954</v>
      </c>
      <c r="B6257" s="740" t="s">
        <v>891</v>
      </c>
      <c r="C6257" s="316" t="s">
        <v>1808</v>
      </c>
      <c r="D6257" s="322" t="s">
        <v>354</v>
      </c>
      <c r="E6257" s="412">
        <v>22932</v>
      </c>
      <c r="F6257" s="322">
        <v>10459392918</v>
      </c>
      <c r="G6257" s="322" t="s">
        <v>1813</v>
      </c>
      <c r="H6257" s="324">
        <v>44623</v>
      </c>
      <c r="I6257" s="322" t="s">
        <v>354</v>
      </c>
      <c r="J6257" s="316"/>
    </row>
    <row r="6258" spans="1:10" s="333" customFormat="1" ht="24" x14ac:dyDescent="0.25">
      <c r="A6258" s="317" t="s">
        <v>1954</v>
      </c>
      <c r="B6258" s="740" t="s">
        <v>891</v>
      </c>
      <c r="C6258" s="316" t="s">
        <v>1808</v>
      </c>
      <c r="D6258" s="322" t="s">
        <v>354</v>
      </c>
      <c r="E6258" s="412">
        <v>22932</v>
      </c>
      <c r="F6258" s="322">
        <v>10266637107</v>
      </c>
      <c r="G6258" s="322" t="s">
        <v>1813</v>
      </c>
      <c r="H6258" s="324">
        <v>44623</v>
      </c>
      <c r="I6258" s="322" t="s">
        <v>354</v>
      </c>
      <c r="J6258" s="316"/>
    </row>
    <row r="6259" spans="1:10" s="333" customFormat="1" ht="24" x14ac:dyDescent="0.25">
      <c r="A6259" s="317" t="s">
        <v>1954</v>
      </c>
      <c r="B6259" s="740" t="s">
        <v>891</v>
      </c>
      <c r="C6259" s="316" t="s">
        <v>1808</v>
      </c>
      <c r="D6259" s="322" t="s">
        <v>354</v>
      </c>
      <c r="E6259" s="412">
        <v>22932</v>
      </c>
      <c r="F6259" s="322">
        <v>10001120731</v>
      </c>
      <c r="G6259" s="322" t="s">
        <v>1813</v>
      </c>
      <c r="H6259" s="324">
        <v>44623</v>
      </c>
      <c r="I6259" s="322" t="s">
        <v>354</v>
      </c>
      <c r="J6259" s="316"/>
    </row>
    <row r="6260" spans="1:10" s="333" customFormat="1" ht="24" x14ac:dyDescent="0.25">
      <c r="A6260" s="317" t="s">
        <v>1954</v>
      </c>
      <c r="B6260" s="740" t="s">
        <v>891</v>
      </c>
      <c r="C6260" s="316" t="s">
        <v>1808</v>
      </c>
      <c r="D6260" s="322" t="s">
        <v>354</v>
      </c>
      <c r="E6260" s="412">
        <v>22932</v>
      </c>
      <c r="F6260" s="322">
        <v>10230132971</v>
      </c>
      <c r="G6260" s="322" t="s">
        <v>1813</v>
      </c>
      <c r="H6260" s="324">
        <v>44623</v>
      </c>
      <c r="I6260" s="322" t="s">
        <v>354</v>
      </c>
      <c r="J6260" s="316"/>
    </row>
    <row r="6261" spans="1:10" s="333" customFormat="1" ht="24" x14ac:dyDescent="0.25">
      <c r="A6261" s="317" t="s">
        <v>1954</v>
      </c>
      <c r="B6261" s="740" t="s">
        <v>891</v>
      </c>
      <c r="C6261" s="316" t="s">
        <v>1808</v>
      </c>
      <c r="D6261" s="322" t="s">
        <v>354</v>
      </c>
      <c r="E6261" s="412">
        <v>22932</v>
      </c>
      <c r="F6261" s="322">
        <v>10406763019</v>
      </c>
      <c r="G6261" s="322" t="s">
        <v>1813</v>
      </c>
      <c r="H6261" s="324">
        <v>44623</v>
      </c>
      <c r="I6261" s="322" t="s">
        <v>354</v>
      </c>
      <c r="J6261" s="316"/>
    </row>
    <row r="6262" spans="1:10" s="333" customFormat="1" ht="24" x14ac:dyDescent="0.25">
      <c r="A6262" s="317" t="s">
        <v>1908</v>
      </c>
      <c r="B6262" s="740" t="s">
        <v>891</v>
      </c>
      <c r="C6262" s="316" t="s">
        <v>1808</v>
      </c>
      <c r="D6262" s="322" t="s">
        <v>354</v>
      </c>
      <c r="E6262" s="412">
        <v>92059.53</v>
      </c>
      <c r="F6262" s="322">
        <v>20603732325</v>
      </c>
      <c r="G6262" s="322" t="s">
        <v>1813</v>
      </c>
      <c r="H6262" s="324">
        <v>44623</v>
      </c>
      <c r="I6262" s="322" t="s">
        <v>354</v>
      </c>
      <c r="J6262" s="316"/>
    </row>
    <row r="6263" spans="1:10" s="333" customFormat="1" ht="24" x14ac:dyDescent="0.25">
      <c r="A6263" s="317" t="s">
        <v>1953</v>
      </c>
      <c r="B6263" s="740" t="s">
        <v>1597</v>
      </c>
      <c r="C6263" s="316" t="s">
        <v>1808</v>
      </c>
      <c r="D6263" s="322" t="s">
        <v>354</v>
      </c>
      <c r="E6263" s="412">
        <v>36000</v>
      </c>
      <c r="F6263" s="322">
        <v>10708610343</v>
      </c>
      <c r="G6263" s="322" t="s">
        <v>1813</v>
      </c>
      <c r="H6263" s="324">
        <v>44627</v>
      </c>
      <c r="I6263" s="322" t="s">
        <v>354</v>
      </c>
      <c r="J6263" s="316"/>
    </row>
    <row r="6264" spans="1:10" s="333" customFormat="1" ht="24" x14ac:dyDescent="0.25">
      <c r="A6264" s="317" t="s">
        <v>1952</v>
      </c>
      <c r="B6264" s="740" t="s">
        <v>1851</v>
      </c>
      <c r="C6264" s="316" t="s">
        <v>1808</v>
      </c>
      <c r="D6264" s="322" t="s">
        <v>354</v>
      </c>
      <c r="E6264" s="412">
        <v>25116</v>
      </c>
      <c r="F6264" s="322">
        <v>15602079004</v>
      </c>
      <c r="G6264" s="322" t="s">
        <v>1813</v>
      </c>
      <c r="H6264" s="324">
        <v>44628</v>
      </c>
      <c r="I6264" s="322" t="s">
        <v>354</v>
      </c>
      <c r="J6264" s="316"/>
    </row>
    <row r="6265" spans="1:10" s="333" customFormat="1" ht="24" x14ac:dyDescent="0.25">
      <c r="A6265" s="317" t="s">
        <v>1951</v>
      </c>
      <c r="B6265" s="740" t="s">
        <v>1597</v>
      </c>
      <c r="C6265" s="316" t="s">
        <v>1808</v>
      </c>
      <c r="D6265" s="322" t="s">
        <v>354</v>
      </c>
      <c r="E6265" s="412">
        <v>21000</v>
      </c>
      <c r="F6265" s="322">
        <v>10058613181</v>
      </c>
      <c r="G6265" s="322" t="s">
        <v>1813</v>
      </c>
      <c r="H6265" s="324">
        <v>44631</v>
      </c>
      <c r="I6265" s="322" t="s">
        <v>354</v>
      </c>
      <c r="J6265" s="316"/>
    </row>
    <row r="6266" spans="1:10" s="333" customFormat="1" ht="24" x14ac:dyDescent="0.25">
      <c r="A6266" s="317" t="s">
        <v>1950</v>
      </c>
      <c r="B6266" s="740" t="s">
        <v>1851</v>
      </c>
      <c r="C6266" s="316" t="s">
        <v>1808</v>
      </c>
      <c r="D6266" s="322" t="s">
        <v>354</v>
      </c>
      <c r="E6266" s="412">
        <v>22932</v>
      </c>
      <c r="F6266" s="322">
        <v>10454002666</v>
      </c>
      <c r="G6266" s="322" t="s">
        <v>1813</v>
      </c>
      <c r="H6266" s="324">
        <v>44631</v>
      </c>
      <c r="I6266" s="322" t="s">
        <v>354</v>
      </c>
      <c r="J6266" s="316"/>
    </row>
    <row r="6267" spans="1:10" s="333" customFormat="1" ht="48" x14ac:dyDescent="0.25">
      <c r="A6267" s="317" t="s">
        <v>1949</v>
      </c>
      <c r="B6267" s="740" t="s">
        <v>1725</v>
      </c>
      <c r="C6267" s="316" t="s">
        <v>1820</v>
      </c>
      <c r="D6267" s="322" t="s">
        <v>354</v>
      </c>
      <c r="E6267" s="412">
        <v>34800</v>
      </c>
      <c r="F6267" s="322">
        <v>20548637059</v>
      </c>
      <c r="G6267" s="322" t="s">
        <v>1813</v>
      </c>
      <c r="H6267" s="324">
        <v>44631</v>
      </c>
      <c r="I6267" s="322" t="s">
        <v>354</v>
      </c>
      <c r="J6267" s="316"/>
    </row>
    <row r="6268" spans="1:10" s="333" customFormat="1" ht="24" x14ac:dyDescent="0.25">
      <c r="A6268" s="317" t="s">
        <v>1948</v>
      </c>
      <c r="B6268" s="740" t="s">
        <v>1597</v>
      </c>
      <c r="C6268" s="316" t="s">
        <v>1808</v>
      </c>
      <c r="D6268" s="322" t="s">
        <v>354</v>
      </c>
      <c r="E6268" s="412">
        <v>24000</v>
      </c>
      <c r="F6268" s="322">
        <v>10072646334</v>
      </c>
      <c r="G6268" s="322" t="s">
        <v>1813</v>
      </c>
      <c r="H6268" s="324">
        <v>44636</v>
      </c>
      <c r="I6268" s="322" t="s">
        <v>354</v>
      </c>
      <c r="J6268" s="316"/>
    </row>
    <row r="6269" spans="1:10" s="333" customFormat="1" ht="24" x14ac:dyDescent="0.25">
      <c r="A6269" s="317" t="s">
        <v>1947</v>
      </c>
      <c r="B6269" s="740" t="s">
        <v>1597</v>
      </c>
      <c r="C6269" s="316" t="s">
        <v>1808</v>
      </c>
      <c r="D6269" s="322" t="s">
        <v>354</v>
      </c>
      <c r="E6269" s="412">
        <v>24000</v>
      </c>
      <c r="F6269" s="322">
        <v>10200420565</v>
      </c>
      <c r="G6269" s="322" t="s">
        <v>1807</v>
      </c>
      <c r="H6269" s="324">
        <v>44638</v>
      </c>
      <c r="I6269" s="322" t="s">
        <v>354</v>
      </c>
      <c r="J6269" s="316"/>
    </row>
    <row r="6270" spans="1:10" s="333" customFormat="1" ht="24" x14ac:dyDescent="0.25">
      <c r="A6270" s="317" t="s">
        <v>1946</v>
      </c>
      <c r="B6270" s="740" t="s">
        <v>891</v>
      </c>
      <c r="C6270" s="316" t="s">
        <v>1808</v>
      </c>
      <c r="D6270" s="322" t="s">
        <v>354</v>
      </c>
      <c r="E6270" s="412">
        <v>130000</v>
      </c>
      <c r="F6270" s="322">
        <v>20605316710</v>
      </c>
      <c r="G6270" s="322" t="s">
        <v>1813</v>
      </c>
      <c r="H6270" s="324">
        <v>44652</v>
      </c>
      <c r="I6270" s="322" t="s">
        <v>354</v>
      </c>
      <c r="J6270" s="316"/>
    </row>
    <row r="6271" spans="1:10" s="333" customFormat="1" ht="24" x14ac:dyDescent="0.25">
      <c r="A6271" s="317" t="s">
        <v>1945</v>
      </c>
      <c r="B6271" s="740" t="s">
        <v>1597</v>
      </c>
      <c r="C6271" s="316" t="s">
        <v>1808</v>
      </c>
      <c r="D6271" s="322" t="s">
        <v>354</v>
      </c>
      <c r="E6271" s="412">
        <v>36000</v>
      </c>
      <c r="F6271" s="322">
        <v>10282064605</v>
      </c>
      <c r="G6271" s="322" t="s">
        <v>1813</v>
      </c>
      <c r="H6271" s="324">
        <v>44658</v>
      </c>
      <c r="I6271" s="322" t="s">
        <v>354</v>
      </c>
      <c r="J6271" s="316"/>
    </row>
    <row r="6272" spans="1:10" s="333" customFormat="1" ht="24" x14ac:dyDescent="0.25">
      <c r="A6272" s="317" t="s">
        <v>1944</v>
      </c>
      <c r="B6272" s="740" t="s">
        <v>1597</v>
      </c>
      <c r="C6272" s="316" t="s">
        <v>1808</v>
      </c>
      <c r="D6272" s="322" t="s">
        <v>354</v>
      </c>
      <c r="E6272" s="412">
        <v>25500</v>
      </c>
      <c r="F6272" s="322">
        <v>10257942118</v>
      </c>
      <c r="G6272" s="322" t="s">
        <v>1813</v>
      </c>
      <c r="H6272" s="324">
        <v>44659</v>
      </c>
      <c r="I6272" s="322" t="s">
        <v>354</v>
      </c>
      <c r="J6272" s="316"/>
    </row>
    <row r="6273" spans="1:10" s="333" customFormat="1" ht="24" x14ac:dyDescent="0.25">
      <c r="A6273" s="317" t="s">
        <v>1943</v>
      </c>
      <c r="B6273" s="740" t="s">
        <v>1725</v>
      </c>
      <c r="C6273" s="316" t="s">
        <v>1820</v>
      </c>
      <c r="D6273" s="322" t="s">
        <v>354</v>
      </c>
      <c r="E6273" s="412">
        <v>34870</v>
      </c>
      <c r="F6273" s="322">
        <v>20522173933</v>
      </c>
      <c r="G6273" s="322" t="s">
        <v>1807</v>
      </c>
      <c r="H6273" s="324">
        <v>44659</v>
      </c>
      <c r="I6273" s="322" t="s">
        <v>354</v>
      </c>
      <c r="J6273" s="316"/>
    </row>
    <row r="6274" spans="1:10" s="333" customFormat="1" ht="24" x14ac:dyDescent="0.25">
      <c r="A6274" s="317" t="s">
        <v>1942</v>
      </c>
      <c r="B6274" s="740" t="s">
        <v>1597</v>
      </c>
      <c r="C6274" s="316" t="s">
        <v>1808</v>
      </c>
      <c r="D6274" s="322" t="s">
        <v>354</v>
      </c>
      <c r="E6274" s="412">
        <v>22500</v>
      </c>
      <c r="F6274" s="322">
        <v>10474862823</v>
      </c>
      <c r="G6274" s="322" t="s">
        <v>1813</v>
      </c>
      <c r="H6274" s="324">
        <v>44662</v>
      </c>
      <c r="I6274" s="322" t="s">
        <v>354</v>
      </c>
      <c r="J6274" s="316"/>
    </row>
    <row r="6275" spans="1:10" s="333" customFormat="1" ht="24" x14ac:dyDescent="0.25">
      <c r="A6275" s="317" t="s">
        <v>1941</v>
      </c>
      <c r="B6275" s="740" t="s">
        <v>1597</v>
      </c>
      <c r="C6275" s="316" t="s">
        <v>1808</v>
      </c>
      <c r="D6275" s="322" t="s">
        <v>354</v>
      </c>
      <c r="E6275" s="412">
        <v>24000</v>
      </c>
      <c r="F6275" s="322">
        <v>10001140073</v>
      </c>
      <c r="G6275" s="322" t="s">
        <v>1813</v>
      </c>
      <c r="H6275" s="324">
        <v>44662</v>
      </c>
      <c r="I6275" s="322" t="s">
        <v>354</v>
      </c>
      <c r="J6275" s="316"/>
    </row>
    <row r="6276" spans="1:10" s="333" customFormat="1" ht="24" x14ac:dyDescent="0.25">
      <c r="A6276" s="317" t="s">
        <v>1940</v>
      </c>
      <c r="B6276" s="740" t="s">
        <v>1597</v>
      </c>
      <c r="C6276" s="316" t="s">
        <v>1808</v>
      </c>
      <c r="D6276" s="322" t="s">
        <v>354</v>
      </c>
      <c r="E6276" s="412">
        <v>24000</v>
      </c>
      <c r="F6276" s="322">
        <v>10405184759</v>
      </c>
      <c r="G6276" s="322" t="s">
        <v>1813</v>
      </c>
      <c r="H6276" s="324">
        <v>44662</v>
      </c>
      <c r="I6276" s="322" t="s">
        <v>354</v>
      </c>
      <c r="J6276" s="316"/>
    </row>
    <row r="6277" spans="1:10" s="333" customFormat="1" ht="24" x14ac:dyDescent="0.25">
      <c r="A6277" s="317" t="s">
        <v>1939</v>
      </c>
      <c r="B6277" s="740" t="s">
        <v>1597</v>
      </c>
      <c r="C6277" s="316" t="s">
        <v>1808</v>
      </c>
      <c r="D6277" s="322" t="s">
        <v>354</v>
      </c>
      <c r="E6277" s="412">
        <v>24000</v>
      </c>
      <c r="F6277" s="322">
        <v>10229612374</v>
      </c>
      <c r="G6277" s="322" t="s">
        <v>1813</v>
      </c>
      <c r="H6277" s="324">
        <v>44662</v>
      </c>
      <c r="I6277" s="322" t="s">
        <v>354</v>
      </c>
      <c r="J6277" s="316"/>
    </row>
    <row r="6278" spans="1:10" s="333" customFormat="1" ht="48" x14ac:dyDescent="0.25">
      <c r="A6278" s="317" t="s">
        <v>1938</v>
      </c>
      <c r="B6278" s="740" t="s">
        <v>1597</v>
      </c>
      <c r="C6278" s="316" t="s">
        <v>1808</v>
      </c>
      <c r="D6278" s="322" t="s">
        <v>354</v>
      </c>
      <c r="E6278" s="412">
        <v>30000</v>
      </c>
      <c r="F6278" s="322">
        <v>10402233074</v>
      </c>
      <c r="G6278" s="322" t="s">
        <v>1813</v>
      </c>
      <c r="H6278" s="324">
        <v>44662</v>
      </c>
      <c r="I6278" s="322" t="s">
        <v>354</v>
      </c>
      <c r="J6278" s="316"/>
    </row>
    <row r="6279" spans="1:10" s="333" customFormat="1" ht="24" x14ac:dyDescent="0.25">
      <c r="A6279" s="317" t="s">
        <v>1937</v>
      </c>
      <c r="B6279" s="740" t="s">
        <v>1597</v>
      </c>
      <c r="C6279" s="316" t="s">
        <v>1808</v>
      </c>
      <c r="D6279" s="322" t="s">
        <v>354</v>
      </c>
      <c r="E6279" s="412">
        <v>36000</v>
      </c>
      <c r="F6279" s="322">
        <v>10065577211</v>
      </c>
      <c r="G6279" s="322" t="s">
        <v>1813</v>
      </c>
      <c r="H6279" s="324">
        <v>44664</v>
      </c>
      <c r="I6279" s="322" t="s">
        <v>354</v>
      </c>
      <c r="J6279" s="316"/>
    </row>
    <row r="6280" spans="1:10" s="333" customFormat="1" ht="24" x14ac:dyDescent="0.25">
      <c r="A6280" s="317" t="s">
        <v>1936</v>
      </c>
      <c r="B6280" s="740" t="s">
        <v>1597</v>
      </c>
      <c r="C6280" s="316" t="s">
        <v>1808</v>
      </c>
      <c r="D6280" s="322" t="s">
        <v>354</v>
      </c>
      <c r="E6280" s="412">
        <v>24000</v>
      </c>
      <c r="F6280" s="322">
        <v>10096287513</v>
      </c>
      <c r="G6280" s="322" t="s">
        <v>1813</v>
      </c>
      <c r="H6280" s="324">
        <v>44669</v>
      </c>
      <c r="I6280" s="322" t="s">
        <v>354</v>
      </c>
      <c r="J6280" s="316"/>
    </row>
    <row r="6281" spans="1:10" s="333" customFormat="1" ht="24" x14ac:dyDescent="0.25">
      <c r="A6281" s="317" t="s">
        <v>1935</v>
      </c>
      <c r="B6281" s="740" t="s">
        <v>1597</v>
      </c>
      <c r="C6281" s="316" t="s">
        <v>1808</v>
      </c>
      <c r="D6281" s="322" t="s">
        <v>354</v>
      </c>
      <c r="E6281" s="412">
        <v>25500</v>
      </c>
      <c r="F6281" s="322">
        <v>10411325968</v>
      </c>
      <c r="G6281" s="322" t="s">
        <v>1813</v>
      </c>
      <c r="H6281" s="324">
        <v>44669</v>
      </c>
      <c r="I6281" s="322" t="s">
        <v>354</v>
      </c>
      <c r="J6281" s="316"/>
    </row>
    <row r="6282" spans="1:10" s="333" customFormat="1" ht="24" x14ac:dyDescent="0.25">
      <c r="A6282" s="317" t="s">
        <v>1934</v>
      </c>
      <c r="B6282" s="740" t="s">
        <v>1597</v>
      </c>
      <c r="C6282" s="316" t="s">
        <v>1808</v>
      </c>
      <c r="D6282" s="322" t="s">
        <v>354</v>
      </c>
      <c r="E6282" s="412">
        <v>21000</v>
      </c>
      <c r="F6282" s="322">
        <v>10181223796</v>
      </c>
      <c r="G6282" s="322" t="s">
        <v>1813</v>
      </c>
      <c r="H6282" s="324">
        <v>44670</v>
      </c>
      <c r="I6282" s="322" t="s">
        <v>354</v>
      </c>
      <c r="J6282" s="316"/>
    </row>
    <row r="6283" spans="1:10" s="333" customFormat="1" ht="24" x14ac:dyDescent="0.25">
      <c r="A6283" s="317" t="s">
        <v>1933</v>
      </c>
      <c r="B6283" s="740" t="s">
        <v>1597</v>
      </c>
      <c r="C6283" s="316" t="s">
        <v>1808</v>
      </c>
      <c r="D6283" s="322" t="s">
        <v>354</v>
      </c>
      <c r="E6283" s="412">
        <v>21000</v>
      </c>
      <c r="F6283" s="322">
        <v>10420778568</v>
      </c>
      <c r="G6283" s="322" t="s">
        <v>1813</v>
      </c>
      <c r="H6283" s="324">
        <v>44670</v>
      </c>
      <c r="I6283" s="322" t="s">
        <v>354</v>
      </c>
      <c r="J6283" s="316"/>
    </row>
    <row r="6284" spans="1:10" s="333" customFormat="1" ht="36" x14ac:dyDescent="0.25">
      <c r="A6284" s="317" t="s">
        <v>1932</v>
      </c>
      <c r="B6284" s="740" t="s">
        <v>1597</v>
      </c>
      <c r="C6284" s="316" t="s">
        <v>1808</v>
      </c>
      <c r="D6284" s="322" t="s">
        <v>354</v>
      </c>
      <c r="E6284" s="412">
        <v>32000</v>
      </c>
      <c r="F6284" s="322">
        <v>10444541992</v>
      </c>
      <c r="G6284" s="322" t="s">
        <v>1813</v>
      </c>
      <c r="H6284" s="324">
        <v>44670</v>
      </c>
      <c r="I6284" s="322" t="s">
        <v>354</v>
      </c>
      <c r="J6284" s="316"/>
    </row>
    <row r="6285" spans="1:10" s="333" customFormat="1" ht="60" x14ac:dyDescent="0.25">
      <c r="A6285" s="317" t="s">
        <v>1931</v>
      </c>
      <c r="B6285" s="740" t="s">
        <v>1597</v>
      </c>
      <c r="C6285" s="316" t="s">
        <v>1808</v>
      </c>
      <c r="D6285" s="322" t="s">
        <v>354</v>
      </c>
      <c r="E6285" s="412">
        <v>21000</v>
      </c>
      <c r="F6285" s="322">
        <v>10062323936</v>
      </c>
      <c r="G6285" s="322" t="s">
        <v>1813</v>
      </c>
      <c r="H6285" s="324">
        <v>44671</v>
      </c>
      <c r="I6285" s="322" t="s">
        <v>354</v>
      </c>
      <c r="J6285" s="316"/>
    </row>
    <row r="6286" spans="1:10" s="333" customFormat="1" ht="36" x14ac:dyDescent="0.25">
      <c r="A6286" s="317" t="s">
        <v>1930</v>
      </c>
      <c r="B6286" s="740" t="s">
        <v>1597</v>
      </c>
      <c r="C6286" s="316" t="s">
        <v>1808</v>
      </c>
      <c r="D6286" s="322" t="s">
        <v>354</v>
      </c>
      <c r="E6286" s="412">
        <v>27000</v>
      </c>
      <c r="F6286" s="322">
        <v>10477251574</v>
      </c>
      <c r="G6286" s="322" t="s">
        <v>1813</v>
      </c>
      <c r="H6286" s="324">
        <v>44671</v>
      </c>
      <c r="I6286" s="322" t="s">
        <v>354</v>
      </c>
      <c r="J6286" s="316"/>
    </row>
    <row r="6287" spans="1:10" s="333" customFormat="1" ht="24" x14ac:dyDescent="0.25">
      <c r="A6287" s="317" t="s">
        <v>1929</v>
      </c>
      <c r="B6287" s="740" t="s">
        <v>1597</v>
      </c>
      <c r="C6287" s="316" t="s">
        <v>1808</v>
      </c>
      <c r="D6287" s="322" t="s">
        <v>354</v>
      </c>
      <c r="E6287" s="412">
        <v>30000</v>
      </c>
      <c r="F6287" s="322">
        <v>10009526400</v>
      </c>
      <c r="G6287" s="322" t="s">
        <v>1813</v>
      </c>
      <c r="H6287" s="324">
        <v>44671</v>
      </c>
      <c r="I6287" s="322" t="s">
        <v>354</v>
      </c>
      <c r="J6287" s="316"/>
    </row>
    <row r="6288" spans="1:10" s="333" customFormat="1" ht="36" x14ac:dyDescent="0.25">
      <c r="A6288" s="317" t="s">
        <v>1928</v>
      </c>
      <c r="B6288" s="740" t="s">
        <v>1597</v>
      </c>
      <c r="C6288" s="316" t="s">
        <v>1808</v>
      </c>
      <c r="D6288" s="322" t="s">
        <v>354</v>
      </c>
      <c r="E6288" s="412">
        <v>27000</v>
      </c>
      <c r="F6288" s="322">
        <v>10160011039</v>
      </c>
      <c r="G6288" s="322" t="s">
        <v>1813</v>
      </c>
      <c r="H6288" s="324">
        <v>44673</v>
      </c>
      <c r="I6288" s="322" t="s">
        <v>354</v>
      </c>
      <c r="J6288" s="316"/>
    </row>
    <row r="6289" spans="1:10" s="333" customFormat="1" ht="24" x14ac:dyDescent="0.25">
      <c r="A6289" s="317" t="s">
        <v>1927</v>
      </c>
      <c r="B6289" s="740" t="s">
        <v>1597</v>
      </c>
      <c r="C6289" s="316" t="s">
        <v>1808</v>
      </c>
      <c r="D6289" s="322" t="s">
        <v>354</v>
      </c>
      <c r="E6289" s="412">
        <v>21000</v>
      </c>
      <c r="F6289" s="322">
        <v>10464975506</v>
      </c>
      <c r="G6289" s="322" t="s">
        <v>1813</v>
      </c>
      <c r="H6289" s="324">
        <v>44677</v>
      </c>
      <c r="I6289" s="322" t="s">
        <v>354</v>
      </c>
      <c r="J6289" s="316"/>
    </row>
    <row r="6290" spans="1:10" s="333" customFormat="1" ht="24" x14ac:dyDescent="0.25">
      <c r="A6290" s="317" t="s">
        <v>1926</v>
      </c>
      <c r="B6290" s="740" t="s">
        <v>1597</v>
      </c>
      <c r="C6290" s="316" t="s">
        <v>1808</v>
      </c>
      <c r="D6290" s="322" t="s">
        <v>354</v>
      </c>
      <c r="E6290" s="412">
        <v>24000</v>
      </c>
      <c r="F6290" s="322">
        <v>10081477316</v>
      </c>
      <c r="G6290" s="322" t="s">
        <v>1813</v>
      </c>
      <c r="H6290" s="324">
        <v>44677</v>
      </c>
      <c r="I6290" s="322" t="s">
        <v>354</v>
      </c>
      <c r="J6290" s="316"/>
    </row>
    <row r="6291" spans="1:10" s="333" customFormat="1" ht="24" x14ac:dyDescent="0.25">
      <c r="A6291" s="317" t="s">
        <v>1925</v>
      </c>
      <c r="B6291" s="740" t="s">
        <v>1597</v>
      </c>
      <c r="C6291" s="316" t="s">
        <v>1808</v>
      </c>
      <c r="D6291" s="322" t="s">
        <v>354</v>
      </c>
      <c r="E6291" s="412">
        <v>27000</v>
      </c>
      <c r="F6291" s="322">
        <v>10462510859</v>
      </c>
      <c r="G6291" s="322" t="s">
        <v>1813</v>
      </c>
      <c r="H6291" s="324">
        <v>44677</v>
      </c>
      <c r="I6291" s="322" t="s">
        <v>354</v>
      </c>
      <c r="J6291" s="316"/>
    </row>
    <row r="6292" spans="1:10" s="333" customFormat="1" ht="24" x14ac:dyDescent="0.25">
      <c r="A6292" s="317" t="s">
        <v>1809</v>
      </c>
      <c r="B6292" s="740" t="s">
        <v>891</v>
      </c>
      <c r="C6292" s="316" t="s">
        <v>1808</v>
      </c>
      <c r="D6292" s="322" t="s">
        <v>354</v>
      </c>
      <c r="E6292" s="412">
        <v>79900</v>
      </c>
      <c r="F6292" s="322">
        <v>20545888522</v>
      </c>
      <c r="G6292" s="322" t="s">
        <v>1813</v>
      </c>
      <c r="H6292" s="324">
        <v>44677</v>
      </c>
      <c r="I6292" s="322" t="s">
        <v>354</v>
      </c>
      <c r="J6292" s="316"/>
    </row>
    <row r="6293" spans="1:10" s="333" customFormat="1" ht="24" x14ac:dyDescent="0.25">
      <c r="A6293" s="317" t="s">
        <v>1924</v>
      </c>
      <c r="B6293" s="740" t="s">
        <v>1597</v>
      </c>
      <c r="C6293" s="316" t="s">
        <v>1808</v>
      </c>
      <c r="D6293" s="322" t="s">
        <v>354</v>
      </c>
      <c r="E6293" s="412">
        <v>24000</v>
      </c>
      <c r="F6293" s="322">
        <v>10446644365</v>
      </c>
      <c r="G6293" s="322" t="s">
        <v>1813</v>
      </c>
      <c r="H6293" s="324">
        <v>44678</v>
      </c>
      <c r="I6293" s="322" t="s">
        <v>354</v>
      </c>
      <c r="J6293" s="316"/>
    </row>
    <row r="6294" spans="1:10" s="333" customFormat="1" ht="24" x14ac:dyDescent="0.25">
      <c r="A6294" s="317" t="s">
        <v>1923</v>
      </c>
      <c r="B6294" s="740" t="s">
        <v>1597</v>
      </c>
      <c r="C6294" s="316" t="s">
        <v>1808</v>
      </c>
      <c r="D6294" s="322" t="s">
        <v>354</v>
      </c>
      <c r="E6294" s="412">
        <v>21000</v>
      </c>
      <c r="F6294" s="322">
        <v>10214364463</v>
      </c>
      <c r="G6294" s="322" t="s">
        <v>1813</v>
      </c>
      <c r="H6294" s="324">
        <v>44680</v>
      </c>
      <c r="I6294" s="322" t="s">
        <v>354</v>
      </c>
      <c r="J6294" s="316"/>
    </row>
    <row r="6295" spans="1:10" s="333" customFormat="1" ht="24" x14ac:dyDescent="0.25">
      <c r="A6295" s="317" t="s">
        <v>1922</v>
      </c>
      <c r="B6295" s="740" t="s">
        <v>1597</v>
      </c>
      <c r="C6295" s="316" t="s">
        <v>1808</v>
      </c>
      <c r="D6295" s="322" t="s">
        <v>354</v>
      </c>
      <c r="E6295" s="412">
        <v>24000</v>
      </c>
      <c r="F6295" s="322">
        <v>10430825343</v>
      </c>
      <c r="G6295" s="322" t="s">
        <v>1813</v>
      </c>
      <c r="H6295" s="324">
        <v>44680</v>
      </c>
      <c r="I6295" s="322" t="s">
        <v>354</v>
      </c>
      <c r="J6295" s="316"/>
    </row>
    <row r="6296" spans="1:10" s="333" customFormat="1" ht="24" x14ac:dyDescent="0.25">
      <c r="A6296" s="317" t="s">
        <v>1921</v>
      </c>
      <c r="B6296" s="740" t="s">
        <v>1597</v>
      </c>
      <c r="C6296" s="316" t="s">
        <v>1808</v>
      </c>
      <c r="D6296" s="322" t="s">
        <v>354</v>
      </c>
      <c r="E6296" s="412">
        <v>24000</v>
      </c>
      <c r="F6296" s="322">
        <v>10094735764</v>
      </c>
      <c r="G6296" s="322" t="s">
        <v>1813</v>
      </c>
      <c r="H6296" s="324">
        <v>44685</v>
      </c>
      <c r="I6296" s="322" t="s">
        <v>354</v>
      </c>
      <c r="J6296" s="316"/>
    </row>
    <row r="6297" spans="1:10" s="333" customFormat="1" ht="24" x14ac:dyDescent="0.25">
      <c r="A6297" s="317" t="s">
        <v>1920</v>
      </c>
      <c r="B6297" s="740" t="s">
        <v>1597</v>
      </c>
      <c r="C6297" s="316" t="s">
        <v>1808</v>
      </c>
      <c r="D6297" s="322" t="s">
        <v>354</v>
      </c>
      <c r="E6297" s="412">
        <v>27000</v>
      </c>
      <c r="F6297" s="322">
        <v>10074673029</v>
      </c>
      <c r="G6297" s="322" t="s">
        <v>1813</v>
      </c>
      <c r="H6297" s="324">
        <v>44686</v>
      </c>
      <c r="I6297" s="322" t="s">
        <v>354</v>
      </c>
      <c r="J6297" s="316"/>
    </row>
    <row r="6298" spans="1:10" s="333" customFormat="1" ht="24" x14ac:dyDescent="0.25">
      <c r="A6298" s="317" t="s">
        <v>1919</v>
      </c>
      <c r="B6298" s="740" t="s">
        <v>1597</v>
      </c>
      <c r="C6298" s="316" t="s">
        <v>1808</v>
      </c>
      <c r="D6298" s="322" t="s">
        <v>354</v>
      </c>
      <c r="E6298" s="412">
        <v>21000</v>
      </c>
      <c r="F6298" s="322">
        <v>10735353093</v>
      </c>
      <c r="G6298" s="322" t="s">
        <v>1813</v>
      </c>
      <c r="H6298" s="324">
        <v>44687</v>
      </c>
      <c r="I6298" s="322" t="s">
        <v>354</v>
      </c>
      <c r="J6298" s="316"/>
    </row>
    <row r="6299" spans="1:10" s="333" customFormat="1" ht="24" x14ac:dyDescent="0.25">
      <c r="A6299" s="317" t="s">
        <v>1918</v>
      </c>
      <c r="B6299" s="740" t="s">
        <v>1597</v>
      </c>
      <c r="C6299" s="316" t="s">
        <v>1808</v>
      </c>
      <c r="D6299" s="322" t="s">
        <v>354</v>
      </c>
      <c r="E6299" s="412">
        <v>21000</v>
      </c>
      <c r="F6299" s="322">
        <v>10480603180</v>
      </c>
      <c r="G6299" s="322" t="s">
        <v>1813</v>
      </c>
      <c r="H6299" s="324">
        <v>44687</v>
      </c>
      <c r="I6299" s="322" t="s">
        <v>354</v>
      </c>
      <c r="J6299" s="316"/>
    </row>
    <row r="6300" spans="1:10" s="333" customFormat="1" ht="24" x14ac:dyDescent="0.25">
      <c r="A6300" s="317" t="s">
        <v>1917</v>
      </c>
      <c r="B6300" s="740" t="s">
        <v>1597</v>
      </c>
      <c r="C6300" s="316" t="s">
        <v>1808</v>
      </c>
      <c r="D6300" s="322" t="s">
        <v>354</v>
      </c>
      <c r="E6300" s="412">
        <v>21000</v>
      </c>
      <c r="F6300" s="322">
        <v>10427147512</v>
      </c>
      <c r="G6300" s="322" t="s">
        <v>1813</v>
      </c>
      <c r="H6300" s="324">
        <v>44687</v>
      </c>
      <c r="I6300" s="322" t="s">
        <v>354</v>
      </c>
      <c r="J6300" s="316"/>
    </row>
    <row r="6301" spans="1:10" s="333" customFormat="1" ht="24" x14ac:dyDescent="0.25">
      <c r="A6301" s="317" t="s">
        <v>1916</v>
      </c>
      <c r="B6301" s="740" t="s">
        <v>1597</v>
      </c>
      <c r="C6301" s="316" t="s">
        <v>1808</v>
      </c>
      <c r="D6301" s="322" t="s">
        <v>354</v>
      </c>
      <c r="E6301" s="412">
        <v>21000</v>
      </c>
      <c r="F6301" s="322">
        <v>10426214917</v>
      </c>
      <c r="G6301" s="322" t="s">
        <v>1813</v>
      </c>
      <c r="H6301" s="324">
        <v>44687</v>
      </c>
      <c r="I6301" s="322" t="s">
        <v>354</v>
      </c>
      <c r="J6301" s="316"/>
    </row>
    <row r="6302" spans="1:10" s="333" customFormat="1" ht="24" x14ac:dyDescent="0.25">
      <c r="A6302" s="317" t="s">
        <v>1915</v>
      </c>
      <c r="B6302" s="740" t="s">
        <v>1597</v>
      </c>
      <c r="C6302" s="316" t="s">
        <v>1808</v>
      </c>
      <c r="D6302" s="322" t="s">
        <v>354</v>
      </c>
      <c r="E6302" s="412">
        <v>21000</v>
      </c>
      <c r="F6302" s="322">
        <v>10466460490</v>
      </c>
      <c r="G6302" s="322" t="s">
        <v>1813</v>
      </c>
      <c r="H6302" s="324">
        <v>44687</v>
      </c>
      <c r="I6302" s="322" t="s">
        <v>354</v>
      </c>
      <c r="J6302" s="316"/>
    </row>
    <row r="6303" spans="1:10" s="333" customFormat="1" ht="24" x14ac:dyDescent="0.25">
      <c r="A6303" s="317" t="s">
        <v>1914</v>
      </c>
      <c r="B6303" s="740" t="s">
        <v>1597</v>
      </c>
      <c r="C6303" s="316" t="s">
        <v>1808</v>
      </c>
      <c r="D6303" s="322" t="s">
        <v>354</v>
      </c>
      <c r="E6303" s="412">
        <v>24000</v>
      </c>
      <c r="F6303" s="322">
        <v>10464800137</v>
      </c>
      <c r="G6303" s="322" t="s">
        <v>1813</v>
      </c>
      <c r="H6303" s="324">
        <v>44687</v>
      </c>
      <c r="I6303" s="322" t="s">
        <v>354</v>
      </c>
      <c r="J6303" s="316"/>
    </row>
    <row r="6304" spans="1:10" s="333" customFormat="1" ht="24" x14ac:dyDescent="0.25">
      <c r="A6304" s="317" t="s">
        <v>1913</v>
      </c>
      <c r="B6304" s="740" t="s">
        <v>1597</v>
      </c>
      <c r="C6304" s="316" t="s">
        <v>1808</v>
      </c>
      <c r="D6304" s="322" t="s">
        <v>354</v>
      </c>
      <c r="E6304" s="412">
        <v>24000</v>
      </c>
      <c r="F6304" s="322">
        <v>10405278648</v>
      </c>
      <c r="G6304" s="322" t="s">
        <v>1813</v>
      </c>
      <c r="H6304" s="324">
        <v>44687</v>
      </c>
      <c r="I6304" s="322" t="s">
        <v>354</v>
      </c>
      <c r="J6304" s="316"/>
    </row>
    <row r="6305" spans="1:10" s="333" customFormat="1" ht="24" x14ac:dyDescent="0.25">
      <c r="A6305" s="317" t="s">
        <v>1912</v>
      </c>
      <c r="B6305" s="740" t="s">
        <v>1597</v>
      </c>
      <c r="C6305" s="316" t="s">
        <v>1808</v>
      </c>
      <c r="D6305" s="322" t="s">
        <v>354</v>
      </c>
      <c r="E6305" s="412">
        <v>27000</v>
      </c>
      <c r="F6305" s="322">
        <v>10093746037</v>
      </c>
      <c r="G6305" s="322" t="s">
        <v>1813</v>
      </c>
      <c r="H6305" s="324">
        <v>44687</v>
      </c>
      <c r="I6305" s="322" t="s">
        <v>354</v>
      </c>
      <c r="J6305" s="316"/>
    </row>
    <row r="6306" spans="1:10" s="333" customFormat="1" ht="24" x14ac:dyDescent="0.25">
      <c r="A6306" s="317" t="s">
        <v>1911</v>
      </c>
      <c r="B6306" s="740" t="s">
        <v>1597</v>
      </c>
      <c r="C6306" s="316" t="s">
        <v>1808</v>
      </c>
      <c r="D6306" s="322" t="s">
        <v>354</v>
      </c>
      <c r="E6306" s="412">
        <v>27000</v>
      </c>
      <c r="F6306" s="322">
        <v>10411271507</v>
      </c>
      <c r="G6306" s="322" t="s">
        <v>1813</v>
      </c>
      <c r="H6306" s="324">
        <v>44687</v>
      </c>
      <c r="I6306" s="322" t="s">
        <v>354</v>
      </c>
      <c r="J6306" s="316"/>
    </row>
    <row r="6307" spans="1:10" s="333" customFormat="1" ht="24" x14ac:dyDescent="0.25">
      <c r="A6307" s="317" t="s">
        <v>1910</v>
      </c>
      <c r="B6307" s="740" t="s">
        <v>1597</v>
      </c>
      <c r="C6307" s="316" t="s">
        <v>1808</v>
      </c>
      <c r="D6307" s="322" t="s">
        <v>354</v>
      </c>
      <c r="E6307" s="412">
        <v>27000</v>
      </c>
      <c r="F6307" s="322">
        <v>10215462060</v>
      </c>
      <c r="G6307" s="322" t="s">
        <v>1813</v>
      </c>
      <c r="H6307" s="324">
        <v>44687</v>
      </c>
      <c r="I6307" s="322" t="s">
        <v>354</v>
      </c>
      <c r="J6307" s="316"/>
    </row>
    <row r="6308" spans="1:10" s="333" customFormat="1" ht="24" x14ac:dyDescent="0.25">
      <c r="A6308" s="317" t="s">
        <v>1909</v>
      </c>
      <c r="B6308" s="740" t="s">
        <v>1597</v>
      </c>
      <c r="C6308" s="316" t="s">
        <v>1808</v>
      </c>
      <c r="D6308" s="322" t="s">
        <v>354</v>
      </c>
      <c r="E6308" s="412">
        <v>27000</v>
      </c>
      <c r="F6308" s="322">
        <v>10090487685</v>
      </c>
      <c r="G6308" s="322" t="s">
        <v>1813</v>
      </c>
      <c r="H6308" s="324">
        <v>44687</v>
      </c>
      <c r="I6308" s="322" t="s">
        <v>354</v>
      </c>
      <c r="J6308" s="316"/>
    </row>
    <row r="6309" spans="1:10" s="333" customFormat="1" ht="24" x14ac:dyDescent="0.25">
      <c r="A6309" s="317" t="s">
        <v>1908</v>
      </c>
      <c r="B6309" s="740" t="s">
        <v>891</v>
      </c>
      <c r="C6309" s="316" t="s">
        <v>1808</v>
      </c>
      <c r="D6309" s="322" t="s">
        <v>354</v>
      </c>
      <c r="E6309" s="412">
        <v>92059.53</v>
      </c>
      <c r="F6309" s="322">
        <v>20603732325</v>
      </c>
      <c r="G6309" s="322" t="s">
        <v>1813</v>
      </c>
      <c r="H6309" s="324">
        <v>44687</v>
      </c>
      <c r="I6309" s="322" t="s">
        <v>354</v>
      </c>
      <c r="J6309" s="316"/>
    </row>
    <row r="6310" spans="1:10" s="333" customFormat="1" ht="24" x14ac:dyDescent="0.25">
      <c r="A6310" s="317" t="s">
        <v>1907</v>
      </c>
      <c r="B6310" s="740" t="s">
        <v>1597</v>
      </c>
      <c r="C6310" s="316" t="s">
        <v>1808</v>
      </c>
      <c r="D6310" s="322" t="s">
        <v>354</v>
      </c>
      <c r="E6310" s="412">
        <v>25000</v>
      </c>
      <c r="F6310" s="322">
        <v>10731034937</v>
      </c>
      <c r="G6310" s="322" t="s">
        <v>1813</v>
      </c>
      <c r="H6310" s="324">
        <v>44692</v>
      </c>
      <c r="I6310" s="322" t="s">
        <v>354</v>
      </c>
      <c r="J6310" s="316"/>
    </row>
    <row r="6311" spans="1:10" s="333" customFormat="1" ht="24" x14ac:dyDescent="0.25">
      <c r="A6311" s="317" t="s">
        <v>1906</v>
      </c>
      <c r="B6311" s="740" t="s">
        <v>1725</v>
      </c>
      <c r="C6311" s="316" t="s">
        <v>1820</v>
      </c>
      <c r="D6311" s="322" t="s">
        <v>354</v>
      </c>
      <c r="E6311" s="412">
        <v>36182.58</v>
      </c>
      <c r="F6311" s="322">
        <v>20607738361</v>
      </c>
      <c r="G6311" s="322" t="s">
        <v>1813</v>
      </c>
      <c r="H6311" s="324">
        <v>44692</v>
      </c>
      <c r="I6311" s="322" t="s">
        <v>354</v>
      </c>
      <c r="J6311" s="316"/>
    </row>
    <row r="6312" spans="1:10" s="333" customFormat="1" ht="24" x14ac:dyDescent="0.25">
      <c r="A6312" s="317" t="s">
        <v>1901</v>
      </c>
      <c r="B6312" s="740" t="s">
        <v>1844</v>
      </c>
      <c r="C6312" s="316" t="s">
        <v>1820</v>
      </c>
      <c r="D6312" s="322" t="s">
        <v>354</v>
      </c>
      <c r="E6312" s="412">
        <v>22306.639999999999</v>
      </c>
      <c r="F6312" s="322">
        <v>20382970820</v>
      </c>
      <c r="G6312" s="322" t="s">
        <v>1813</v>
      </c>
      <c r="H6312" s="324">
        <v>44693</v>
      </c>
      <c r="I6312" s="322" t="s">
        <v>354</v>
      </c>
      <c r="J6312" s="316"/>
    </row>
    <row r="6313" spans="1:10" s="333" customFormat="1" ht="60" x14ac:dyDescent="0.25">
      <c r="A6313" s="317" t="s">
        <v>1905</v>
      </c>
      <c r="B6313" s="740" t="s">
        <v>1597</v>
      </c>
      <c r="C6313" s="316" t="s">
        <v>1808</v>
      </c>
      <c r="D6313" s="322" t="s">
        <v>354</v>
      </c>
      <c r="E6313" s="412">
        <v>27000</v>
      </c>
      <c r="F6313" s="322">
        <v>10412361488</v>
      </c>
      <c r="G6313" s="322" t="s">
        <v>1813</v>
      </c>
      <c r="H6313" s="324">
        <v>44693</v>
      </c>
      <c r="I6313" s="322" t="s">
        <v>354</v>
      </c>
      <c r="J6313" s="316"/>
    </row>
    <row r="6314" spans="1:10" s="333" customFormat="1" ht="24" x14ac:dyDescent="0.25">
      <c r="A6314" s="317" t="s">
        <v>1904</v>
      </c>
      <c r="B6314" s="740" t="s">
        <v>1597</v>
      </c>
      <c r="C6314" s="316" t="s">
        <v>1808</v>
      </c>
      <c r="D6314" s="322" t="s">
        <v>354</v>
      </c>
      <c r="E6314" s="412">
        <v>30000</v>
      </c>
      <c r="F6314" s="322">
        <v>10413440900</v>
      </c>
      <c r="G6314" s="322" t="s">
        <v>1813</v>
      </c>
      <c r="H6314" s="324">
        <v>44693</v>
      </c>
      <c r="I6314" s="322" t="s">
        <v>354</v>
      </c>
      <c r="J6314" s="316"/>
    </row>
    <row r="6315" spans="1:10" s="333" customFormat="1" ht="24" x14ac:dyDescent="0.25">
      <c r="A6315" s="317" t="s">
        <v>1903</v>
      </c>
      <c r="B6315" s="740" t="s">
        <v>1844</v>
      </c>
      <c r="C6315" s="316" t="s">
        <v>1820</v>
      </c>
      <c r="D6315" s="322" t="s">
        <v>354</v>
      </c>
      <c r="E6315" s="412">
        <v>34318.89</v>
      </c>
      <c r="F6315" s="322">
        <v>20504684378</v>
      </c>
      <c r="G6315" s="322" t="s">
        <v>1813</v>
      </c>
      <c r="H6315" s="324">
        <v>44693</v>
      </c>
      <c r="I6315" s="322" t="s">
        <v>354</v>
      </c>
      <c r="J6315" s="316"/>
    </row>
    <row r="6316" spans="1:10" s="333" customFormat="1" ht="60" x14ac:dyDescent="0.25">
      <c r="A6316" s="317" t="s">
        <v>1902</v>
      </c>
      <c r="B6316" s="740" t="s">
        <v>1597</v>
      </c>
      <c r="C6316" s="316" t="s">
        <v>1808</v>
      </c>
      <c r="D6316" s="322" t="s">
        <v>354</v>
      </c>
      <c r="E6316" s="412">
        <v>36000</v>
      </c>
      <c r="F6316" s="322">
        <v>10053608383</v>
      </c>
      <c r="G6316" s="322" t="s">
        <v>1807</v>
      </c>
      <c r="H6316" s="324">
        <v>44693</v>
      </c>
      <c r="I6316" s="322" t="s">
        <v>354</v>
      </c>
      <c r="J6316" s="316"/>
    </row>
    <row r="6317" spans="1:10" s="333" customFormat="1" ht="24" x14ac:dyDescent="0.25">
      <c r="A6317" s="317" t="s">
        <v>1901</v>
      </c>
      <c r="B6317" s="740" t="s">
        <v>1844</v>
      </c>
      <c r="C6317" s="316" t="s">
        <v>1820</v>
      </c>
      <c r="D6317" s="322" t="s">
        <v>354</v>
      </c>
      <c r="E6317" s="412">
        <v>72328.87</v>
      </c>
      <c r="F6317" s="322">
        <v>20519865476</v>
      </c>
      <c r="G6317" s="322" t="s">
        <v>1813</v>
      </c>
      <c r="H6317" s="324">
        <v>44693</v>
      </c>
      <c r="I6317" s="322" t="s">
        <v>354</v>
      </c>
      <c r="J6317" s="316"/>
    </row>
    <row r="6318" spans="1:10" s="333" customFormat="1" ht="24" x14ac:dyDescent="0.25">
      <c r="A6318" s="317" t="s">
        <v>1900</v>
      </c>
      <c r="B6318" s="740" t="s">
        <v>1597</v>
      </c>
      <c r="C6318" s="316" t="s">
        <v>1808</v>
      </c>
      <c r="D6318" s="322" t="s">
        <v>354</v>
      </c>
      <c r="E6318" s="412">
        <v>21000</v>
      </c>
      <c r="F6318" s="322">
        <v>10093597830</v>
      </c>
      <c r="G6318" s="322" t="s">
        <v>1813</v>
      </c>
      <c r="H6318" s="324">
        <v>44694</v>
      </c>
      <c r="I6318" s="322" t="s">
        <v>354</v>
      </c>
      <c r="J6318" s="316"/>
    </row>
    <row r="6319" spans="1:10" s="333" customFormat="1" ht="24" x14ac:dyDescent="0.25">
      <c r="A6319" s="317" t="s">
        <v>1899</v>
      </c>
      <c r="B6319" s="740" t="s">
        <v>1597</v>
      </c>
      <c r="C6319" s="316" t="s">
        <v>1808</v>
      </c>
      <c r="D6319" s="322" t="s">
        <v>354</v>
      </c>
      <c r="E6319" s="412">
        <v>24000</v>
      </c>
      <c r="F6319" s="322">
        <v>10720353160</v>
      </c>
      <c r="G6319" s="322" t="s">
        <v>1813</v>
      </c>
      <c r="H6319" s="324">
        <v>44694</v>
      </c>
      <c r="I6319" s="322" t="s">
        <v>354</v>
      </c>
      <c r="J6319" s="316"/>
    </row>
    <row r="6320" spans="1:10" s="333" customFormat="1" ht="60" x14ac:dyDescent="0.25">
      <c r="A6320" s="317" t="s">
        <v>1898</v>
      </c>
      <c r="B6320" s="740" t="s">
        <v>1597</v>
      </c>
      <c r="C6320" s="316" t="s">
        <v>1808</v>
      </c>
      <c r="D6320" s="322" t="s">
        <v>354</v>
      </c>
      <c r="E6320" s="412">
        <v>36000</v>
      </c>
      <c r="F6320" s="322">
        <v>10414938511</v>
      </c>
      <c r="G6320" s="322" t="s">
        <v>1807</v>
      </c>
      <c r="H6320" s="324">
        <v>44694</v>
      </c>
      <c r="I6320" s="322" t="s">
        <v>354</v>
      </c>
      <c r="J6320" s="316"/>
    </row>
    <row r="6321" spans="1:10" s="333" customFormat="1" ht="60" x14ac:dyDescent="0.25">
      <c r="A6321" s="317" t="s">
        <v>1897</v>
      </c>
      <c r="B6321" s="740" t="s">
        <v>1597</v>
      </c>
      <c r="C6321" s="316" t="s">
        <v>1808</v>
      </c>
      <c r="D6321" s="322" t="s">
        <v>354</v>
      </c>
      <c r="E6321" s="412">
        <v>36000</v>
      </c>
      <c r="F6321" s="322">
        <v>10444674801</v>
      </c>
      <c r="G6321" s="322" t="s">
        <v>1807</v>
      </c>
      <c r="H6321" s="324">
        <v>44694</v>
      </c>
      <c r="I6321" s="322" t="s">
        <v>354</v>
      </c>
      <c r="J6321" s="316"/>
    </row>
    <row r="6322" spans="1:10" s="333" customFormat="1" ht="24" x14ac:dyDescent="0.25">
      <c r="A6322" s="317" t="s">
        <v>1896</v>
      </c>
      <c r="B6322" s="740" t="s">
        <v>1725</v>
      </c>
      <c r="C6322" s="316" t="s">
        <v>1820</v>
      </c>
      <c r="D6322" s="322" t="s">
        <v>354</v>
      </c>
      <c r="E6322" s="412">
        <v>18800</v>
      </c>
      <c r="F6322" s="322">
        <v>20535700894</v>
      </c>
      <c r="G6322" s="322" t="s">
        <v>1813</v>
      </c>
      <c r="H6322" s="324">
        <v>44697</v>
      </c>
      <c r="I6322" s="322" t="s">
        <v>354</v>
      </c>
      <c r="J6322" s="316"/>
    </row>
    <row r="6323" spans="1:10" s="333" customFormat="1" ht="24" x14ac:dyDescent="0.25">
      <c r="A6323" s="317" t="s">
        <v>1895</v>
      </c>
      <c r="B6323" s="740" t="s">
        <v>1597</v>
      </c>
      <c r="C6323" s="316" t="s">
        <v>1808</v>
      </c>
      <c r="D6323" s="322" t="s">
        <v>354</v>
      </c>
      <c r="E6323" s="412">
        <v>30000</v>
      </c>
      <c r="F6323" s="322">
        <v>10166679040</v>
      </c>
      <c r="G6323" s="322" t="s">
        <v>1807</v>
      </c>
      <c r="H6323" s="324">
        <v>44697</v>
      </c>
      <c r="I6323" s="322" t="s">
        <v>354</v>
      </c>
      <c r="J6323" s="316"/>
    </row>
    <row r="6324" spans="1:10" s="333" customFormat="1" ht="24" x14ac:dyDescent="0.25">
      <c r="A6324" s="317" t="s">
        <v>1894</v>
      </c>
      <c r="B6324" s="740" t="s">
        <v>1597</v>
      </c>
      <c r="C6324" s="316" t="s">
        <v>1808</v>
      </c>
      <c r="D6324" s="322" t="s">
        <v>354</v>
      </c>
      <c r="E6324" s="412">
        <v>36000</v>
      </c>
      <c r="F6324" s="322">
        <v>10425634874</v>
      </c>
      <c r="G6324" s="322" t="s">
        <v>1807</v>
      </c>
      <c r="H6324" s="324">
        <v>44697</v>
      </c>
      <c r="I6324" s="322" t="s">
        <v>354</v>
      </c>
      <c r="J6324" s="316"/>
    </row>
    <row r="6325" spans="1:10" s="333" customFormat="1" ht="36" x14ac:dyDescent="0.25">
      <c r="A6325" s="317" t="s">
        <v>1893</v>
      </c>
      <c r="B6325" s="740" t="s">
        <v>1597</v>
      </c>
      <c r="C6325" s="316" t="s">
        <v>1808</v>
      </c>
      <c r="D6325" s="322" t="s">
        <v>354</v>
      </c>
      <c r="E6325" s="412">
        <v>36000</v>
      </c>
      <c r="F6325" s="322">
        <v>10181136826</v>
      </c>
      <c r="G6325" s="322" t="s">
        <v>1807</v>
      </c>
      <c r="H6325" s="324">
        <v>44697</v>
      </c>
      <c r="I6325" s="322" t="s">
        <v>354</v>
      </c>
      <c r="J6325" s="316"/>
    </row>
    <row r="6326" spans="1:10" s="333" customFormat="1" ht="24" x14ac:dyDescent="0.25">
      <c r="A6326" s="317" t="s">
        <v>1892</v>
      </c>
      <c r="B6326" s="740" t="s">
        <v>1597</v>
      </c>
      <c r="C6326" s="316" t="s">
        <v>1808</v>
      </c>
      <c r="D6326" s="322" t="s">
        <v>354</v>
      </c>
      <c r="E6326" s="412">
        <v>36426.370000000003</v>
      </c>
      <c r="F6326" s="322">
        <v>20521562111</v>
      </c>
      <c r="G6326" s="322" t="s">
        <v>1813</v>
      </c>
      <c r="H6326" s="324">
        <v>44699</v>
      </c>
      <c r="I6326" s="322" t="s">
        <v>354</v>
      </c>
      <c r="J6326" s="316"/>
    </row>
    <row r="6327" spans="1:10" s="333" customFormat="1" ht="48" x14ac:dyDescent="0.25">
      <c r="A6327" s="317" t="s">
        <v>1891</v>
      </c>
      <c r="B6327" s="740" t="s">
        <v>1597</v>
      </c>
      <c r="C6327" s="316" t="s">
        <v>1808</v>
      </c>
      <c r="D6327" s="322" t="s">
        <v>354</v>
      </c>
      <c r="E6327" s="412">
        <v>21000</v>
      </c>
      <c r="F6327" s="322">
        <v>10400310454</v>
      </c>
      <c r="G6327" s="322" t="s">
        <v>1813</v>
      </c>
      <c r="H6327" s="324">
        <v>44700</v>
      </c>
      <c r="I6327" s="322" t="s">
        <v>354</v>
      </c>
      <c r="J6327" s="316"/>
    </row>
    <row r="6328" spans="1:10" s="333" customFormat="1" ht="36" x14ac:dyDescent="0.25">
      <c r="A6328" s="317" t="s">
        <v>1890</v>
      </c>
      <c r="B6328" s="740" t="s">
        <v>1597</v>
      </c>
      <c r="C6328" s="316" t="s">
        <v>1808</v>
      </c>
      <c r="D6328" s="322" t="s">
        <v>354</v>
      </c>
      <c r="E6328" s="412">
        <v>21000</v>
      </c>
      <c r="F6328" s="322">
        <v>10413797506</v>
      </c>
      <c r="G6328" s="322" t="s">
        <v>1813</v>
      </c>
      <c r="H6328" s="324">
        <v>44700</v>
      </c>
      <c r="I6328" s="322" t="s">
        <v>354</v>
      </c>
      <c r="J6328" s="316"/>
    </row>
    <row r="6329" spans="1:10" s="333" customFormat="1" ht="24" x14ac:dyDescent="0.25">
      <c r="A6329" s="317" t="s">
        <v>1889</v>
      </c>
      <c r="B6329" s="740" t="s">
        <v>1597</v>
      </c>
      <c r="C6329" s="316" t="s">
        <v>1808</v>
      </c>
      <c r="D6329" s="322" t="s">
        <v>354</v>
      </c>
      <c r="E6329" s="412">
        <v>24000</v>
      </c>
      <c r="F6329" s="322">
        <v>10098504431</v>
      </c>
      <c r="G6329" s="322" t="s">
        <v>1807</v>
      </c>
      <c r="H6329" s="324">
        <v>44700</v>
      </c>
      <c r="I6329" s="322" t="s">
        <v>354</v>
      </c>
      <c r="J6329" s="316"/>
    </row>
    <row r="6330" spans="1:10" s="333" customFormat="1" ht="36" x14ac:dyDescent="0.25">
      <c r="A6330" s="317" t="s">
        <v>1888</v>
      </c>
      <c r="B6330" s="740" t="s">
        <v>1597</v>
      </c>
      <c r="C6330" s="316" t="s">
        <v>1808</v>
      </c>
      <c r="D6330" s="322" t="s">
        <v>354</v>
      </c>
      <c r="E6330" s="412">
        <v>19500</v>
      </c>
      <c r="F6330" s="322">
        <v>10103069420</v>
      </c>
      <c r="G6330" s="322" t="s">
        <v>1807</v>
      </c>
      <c r="H6330" s="324">
        <v>44704</v>
      </c>
      <c r="I6330" s="322" t="s">
        <v>354</v>
      </c>
      <c r="J6330" s="316"/>
    </row>
    <row r="6331" spans="1:10" s="333" customFormat="1" ht="24" x14ac:dyDescent="0.25">
      <c r="A6331" s="317" t="s">
        <v>1887</v>
      </c>
      <c r="B6331" s="740" t="s">
        <v>1851</v>
      </c>
      <c r="C6331" s="316" t="s">
        <v>1808</v>
      </c>
      <c r="D6331" s="322" t="s">
        <v>354</v>
      </c>
      <c r="E6331" s="412">
        <v>32000</v>
      </c>
      <c r="F6331" s="322">
        <v>10455991744</v>
      </c>
      <c r="G6331" s="322" t="s">
        <v>1807</v>
      </c>
      <c r="H6331" s="324">
        <v>44705</v>
      </c>
      <c r="I6331" s="322" t="s">
        <v>354</v>
      </c>
      <c r="J6331" s="316"/>
    </row>
    <row r="6332" spans="1:10" s="333" customFormat="1" ht="24" x14ac:dyDescent="0.25">
      <c r="A6332" s="317" t="s">
        <v>1886</v>
      </c>
      <c r="B6332" s="740" t="s">
        <v>1851</v>
      </c>
      <c r="C6332" s="316" t="s">
        <v>1808</v>
      </c>
      <c r="D6332" s="322" t="s">
        <v>354</v>
      </c>
      <c r="E6332" s="412">
        <v>37000</v>
      </c>
      <c r="F6332" s="322">
        <v>10431755811</v>
      </c>
      <c r="G6332" s="322" t="s">
        <v>1807</v>
      </c>
      <c r="H6332" s="324">
        <v>44705</v>
      </c>
      <c r="I6332" s="322" t="s">
        <v>354</v>
      </c>
      <c r="J6332" s="316"/>
    </row>
    <row r="6333" spans="1:10" s="333" customFormat="1" ht="24" x14ac:dyDescent="0.25">
      <c r="A6333" s="317" t="s">
        <v>1885</v>
      </c>
      <c r="B6333" s="740" t="s">
        <v>891</v>
      </c>
      <c r="C6333" s="316" t="s">
        <v>1808</v>
      </c>
      <c r="D6333" s="322" t="s">
        <v>354</v>
      </c>
      <c r="E6333" s="412">
        <v>50000</v>
      </c>
      <c r="F6333" s="322">
        <v>10407739499</v>
      </c>
      <c r="G6333" s="322" t="s">
        <v>1813</v>
      </c>
      <c r="H6333" s="324">
        <v>44705</v>
      </c>
      <c r="I6333" s="322" t="s">
        <v>354</v>
      </c>
      <c r="J6333" s="316"/>
    </row>
    <row r="6334" spans="1:10" s="333" customFormat="1" x14ac:dyDescent="0.25">
      <c r="A6334" s="317" t="s">
        <v>1884</v>
      </c>
      <c r="B6334" s="740" t="s">
        <v>1844</v>
      </c>
      <c r="C6334" s="316" t="s">
        <v>1820</v>
      </c>
      <c r="D6334" s="322" t="s">
        <v>354</v>
      </c>
      <c r="E6334" s="412">
        <v>23364.75</v>
      </c>
      <c r="F6334" s="322">
        <v>20504684378</v>
      </c>
      <c r="G6334" s="322" t="s">
        <v>1813</v>
      </c>
      <c r="H6334" s="324">
        <v>44706</v>
      </c>
      <c r="I6334" s="322" t="s">
        <v>354</v>
      </c>
      <c r="J6334" s="316"/>
    </row>
    <row r="6335" spans="1:10" s="333" customFormat="1" ht="48" x14ac:dyDescent="0.25">
      <c r="A6335" s="317" t="s">
        <v>1883</v>
      </c>
      <c r="B6335" s="740" t="s">
        <v>1597</v>
      </c>
      <c r="C6335" s="316" t="s">
        <v>1808</v>
      </c>
      <c r="D6335" s="322" t="s">
        <v>354</v>
      </c>
      <c r="E6335" s="412">
        <v>27000</v>
      </c>
      <c r="F6335" s="322">
        <v>10418673546</v>
      </c>
      <c r="G6335" s="322" t="s">
        <v>1813</v>
      </c>
      <c r="H6335" s="324">
        <v>44706</v>
      </c>
      <c r="I6335" s="322" t="s">
        <v>354</v>
      </c>
      <c r="J6335" s="316"/>
    </row>
    <row r="6336" spans="1:10" s="333" customFormat="1" ht="24" x14ac:dyDescent="0.25">
      <c r="A6336" s="317" t="s">
        <v>1882</v>
      </c>
      <c r="B6336" s="740" t="s">
        <v>1844</v>
      </c>
      <c r="C6336" s="316" t="s">
        <v>1820</v>
      </c>
      <c r="D6336" s="322" t="s">
        <v>354</v>
      </c>
      <c r="E6336" s="412">
        <v>33737.620000000003</v>
      </c>
      <c r="F6336" s="322">
        <v>20556284327</v>
      </c>
      <c r="G6336" s="322" t="s">
        <v>1813</v>
      </c>
      <c r="H6336" s="324">
        <v>44706</v>
      </c>
      <c r="I6336" s="322" t="s">
        <v>354</v>
      </c>
      <c r="J6336" s="316"/>
    </row>
    <row r="6337" spans="1:10" s="333" customFormat="1" ht="60" x14ac:dyDescent="0.25">
      <c r="A6337" s="317" t="s">
        <v>1881</v>
      </c>
      <c r="B6337" s="740" t="s">
        <v>1597</v>
      </c>
      <c r="C6337" s="316" t="s">
        <v>1808</v>
      </c>
      <c r="D6337" s="322" t="s">
        <v>354</v>
      </c>
      <c r="E6337" s="412">
        <v>27000</v>
      </c>
      <c r="F6337" s="322">
        <v>10428342335</v>
      </c>
      <c r="G6337" s="322" t="s">
        <v>1807</v>
      </c>
      <c r="H6337" s="324">
        <v>44711</v>
      </c>
      <c r="I6337" s="322" t="s">
        <v>354</v>
      </c>
      <c r="J6337" s="316"/>
    </row>
    <row r="6338" spans="1:10" s="333" customFormat="1" ht="36" x14ac:dyDescent="0.25">
      <c r="A6338" s="317" t="s">
        <v>1880</v>
      </c>
      <c r="B6338" s="740" t="s">
        <v>1597</v>
      </c>
      <c r="C6338" s="316" t="s">
        <v>1808</v>
      </c>
      <c r="D6338" s="322" t="s">
        <v>354</v>
      </c>
      <c r="E6338" s="412">
        <v>21000</v>
      </c>
      <c r="F6338" s="322">
        <v>10097969812</v>
      </c>
      <c r="G6338" s="322" t="s">
        <v>1813</v>
      </c>
      <c r="H6338" s="324">
        <v>44713</v>
      </c>
      <c r="I6338" s="322" t="s">
        <v>354</v>
      </c>
      <c r="J6338" s="316"/>
    </row>
    <row r="6339" spans="1:10" s="333" customFormat="1" ht="24" x14ac:dyDescent="0.25">
      <c r="A6339" s="317" t="s">
        <v>1879</v>
      </c>
      <c r="B6339" s="740" t="s">
        <v>1844</v>
      </c>
      <c r="C6339" s="316" t="s">
        <v>1820</v>
      </c>
      <c r="D6339" s="322" t="s">
        <v>354</v>
      </c>
      <c r="E6339" s="412">
        <v>28899.64</v>
      </c>
      <c r="F6339" s="322">
        <v>20494879329</v>
      </c>
      <c r="G6339" s="322" t="s">
        <v>1813</v>
      </c>
      <c r="H6339" s="324">
        <v>44713</v>
      </c>
      <c r="I6339" s="322" t="s">
        <v>354</v>
      </c>
      <c r="J6339" s="316"/>
    </row>
    <row r="6340" spans="1:10" s="333" customFormat="1" ht="24" x14ac:dyDescent="0.25">
      <c r="A6340" s="317" t="s">
        <v>1878</v>
      </c>
      <c r="B6340" s="740" t="s">
        <v>1597</v>
      </c>
      <c r="C6340" s="316" t="s">
        <v>1808</v>
      </c>
      <c r="D6340" s="322" t="s">
        <v>354</v>
      </c>
      <c r="E6340" s="412">
        <v>21000</v>
      </c>
      <c r="F6340" s="322">
        <v>10412929409</v>
      </c>
      <c r="G6340" s="322" t="s">
        <v>1813</v>
      </c>
      <c r="H6340" s="324">
        <v>44714</v>
      </c>
      <c r="I6340" s="322" t="s">
        <v>354</v>
      </c>
      <c r="J6340" s="316"/>
    </row>
    <row r="6341" spans="1:10" s="333" customFormat="1" ht="24" x14ac:dyDescent="0.25">
      <c r="A6341" s="317" t="s">
        <v>1877</v>
      </c>
      <c r="B6341" s="740" t="s">
        <v>1844</v>
      </c>
      <c r="C6341" s="316" t="s">
        <v>1820</v>
      </c>
      <c r="D6341" s="322" t="s">
        <v>354</v>
      </c>
      <c r="E6341" s="412">
        <v>31061.73</v>
      </c>
      <c r="F6341" s="322">
        <v>20601357691</v>
      </c>
      <c r="G6341" s="322" t="s">
        <v>1813</v>
      </c>
      <c r="H6341" s="324">
        <v>44714</v>
      </c>
      <c r="I6341" s="322" t="s">
        <v>354</v>
      </c>
      <c r="J6341" s="316"/>
    </row>
    <row r="6342" spans="1:10" s="333" customFormat="1" ht="24" x14ac:dyDescent="0.25">
      <c r="A6342" s="317" t="s">
        <v>1877</v>
      </c>
      <c r="B6342" s="740" t="s">
        <v>1844</v>
      </c>
      <c r="C6342" s="316" t="s">
        <v>1820</v>
      </c>
      <c r="D6342" s="322" t="s">
        <v>354</v>
      </c>
      <c r="E6342" s="412">
        <v>181802.27</v>
      </c>
      <c r="F6342" s="322">
        <v>20509131989</v>
      </c>
      <c r="G6342" s="322" t="s">
        <v>1813</v>
      </c>
      <c r="H6342" s="324">
        <v>44714</v>
      </c>
      <c r="I6342" s="322" t="s">
        <v>354</v>
      </c>
      <c r="J6342" s="316"/>
    </row>
    <row r="6343" spans="1:10" s="333" customFormat="1" ht="36" x14ac:dyDescent="0.25">
      <c r="A6343" s="317" t="s">
        <v>1876</v>
      </c>
      <c r="B6343" s="740" t="s">
        <v>1597</v>
      </c>
      <c r="C6343" s="316" t="s">
        <v>1808</v>
      </c>
      <c r="D6343" s="322" t="s">
        <v>354</v>
      </c>
      <c r="E6343" s="412">
        <v>25500</v>
      </c>
      <c r="F6343" s="322">
        <v>10427512121</v>
      </c>
      <c r="G6343" s="322" t="s">
        <v>1807</v>
      </c>
      <c r="H6343" s="324">
        <v>44715</v>
      </c>
      <c r="I6343" s="322" t="s">
        <v>354</v>
      </c>
      <c r="J6343" s="316"/>
    </row>
    <row r="6344" spans="1:10" s="333" customFormat="1" ht="36" x14ac:dyDescent="0.25">
      <c r="A6344" s="317" t="s">
        <v>1875</v>
      </c>
      <c r="B6344" s="740" t="s">
        <v>1597</v>
      </c>
      <c r="C6344" s="316" t="s">
        <v>1808</v>
      </c>
      <c r="D6344" s="322" t="s">
        <v>354</v>
      </c>
      <c r="E6344" s="412">
        <v>27000</v>
      </c>
      <c r="F6344" s="322">
        <v>10447515453</v>
      </c>
      <c r="G6344" s="322" t="s">
        <v>1807</v>
      </c>
      <c r="H6344" s="324">
        <v>44715</v>
      </c>
      <c r="I6344" s="322" t="s">
        <v>354</v>
      </c>
      <c r="J6344" s="316"/>
    </row>
    <row r="6345" spans="1:10" s="333" customFormat="1" ht="24" x14ac:dyDescent="0.25">
      <c r="A6345" s="317" t="s">
        <v>1874</v>
      </c>
      <c r="B6345" s="740" t="s">
        <v>1844</v>
      </c>
      <c r="C6345" s="316" t="s">
        <v>1820</v>
      </c>
      <c r="D6345" s="322" t="s">
        <v>354</v>
      </c>
      <c r="E6345" s="412">
        <v>76479.86</v>
      </c>
      <c r="F6345" s="322">
        <v>20609240769</v>
      </c>
      <c r="G6345" s="322" t="s">
        <v>1813</v>
      </c>
      <c r="H6345" s="324">
        <v>44715</v>
      </c>
      <c r="I6345" s="322" t="s">
        <v>354</v>
      </c>
      <c r="J6345" s="316"/>
    </row>
    <row r="6346" spans="1:10" s="333" customFormat="1" ht="24" x14ac:dyDescent="0.25">
      <c r="A6346" s="317" t="s">
        <v>1847</v>
      </c>
      <c r="B6346" s="740" t="s">
        <v>1534</v>
      </c>
      <c r="C6346" s="316" t="s">
        <v>1808</v>
      </c>
      <c r="D6346" s="322" t="s">
        <v>354</v>
      </c>
      <c r="E6346" s="412">
        <v>27066.68</v>
      </c>
      <c r="F6346" s="322">
        <v>20202380621</v>
      </c>
      <c r="G6346" s="322" t="s">
        <v>1807</v>
      </c>
      <c r="H6346" s="324">
        <v>44718</v>
      </c>
      <c r="I6346" s="322" t="s">
        <v>354</v>
      </c>
      <c r="J6346" s="316"/>
    </row>
    <row r="6347" spans="1:10" s="333" customFormat="1" ht="24" x14ac:dyDescent="0.25">
      <c r="A6347" s="317" t="s">
        <v>1847</v>
      </c>
      <c r="B6347" s="740" t="s">
        <v>1534</v>
      </c>
      <c r="C6347" s="316" t="s">
        <v>1808</v>
      </c>
      <c r="D6347" s="322" t="s">
        <v>354</v>
      </c>
      <c r="E6347" s="412">
        <v>85201.48</v>
      </c>
      <c r="F6347" s="322">
        <v>20100041953</v>
      </c>
      <c r="G6347" s="322" t="s">
        <v>1807</v>
      </c>
      <c r="H6347" s="324">
        <v>44718</v>
      </c>
      <c r="I6347" s="322" t="s">
        <v>354</v>
      </c>
      <c r="J6347" s="316"/>
    </row>
    <row r="6348" spans="1:10" s="333" customFormat="1" ht="24" x14ac:dyDescent="0.25">
      <c r="A6348" s="317" t="s">
        <v>1873</v>
      </c>
      <c r="B6348" s="740" t="s">
        <v>1534</v>
      </c>
      <c r="C6348" s="316" t="s">
        <v>1808</v>
      </c>
      <c r="D6348" s="322" t="s">
        <v>354</v>
      </c>
      <c r="E6348" s="412">
        <v>432907.26</v>
      </c>
      <c r="F6348" s="322">
        <v>20601367590</v>
      </c>
      <c r="G6348" s="322" t="s">
        <v>1807</v>
      </c>
      <c r="H6348" s="324">
        <v>44718</v>
      </c>
      <c r="I6348" s="322" t="s">
        <v>354</v>
      </c>
      <c r="J6348" s="316"/>
    </row>
    <row r="6349" spans="1:10" s="333" customFormat="1" ht="24" x14ac:dyDescent="0.25">
      <c r="A6349" s="317" t="s">
        <v>1847</v>
      </c>
      <c r="B6349" s="740" t="s">
        <v>1534</v>
      </c>
      <c r="C6349" s="316" t="s">
        <v>1808</v>
      </c>
      <c r="D6349" s="322" t="s">
        <v>354</v>
      </c>
      <c r="E6349" s="412">
        <v>21639.85</v>
      </c>
      <c r="F6349" s="322">
        <v>20100041953</v>
      </c>
      <c r="G6349" s="322" t="s">
        <v>1807</v>
      </c>
      <c r="H6349" s="324">
        <v>44719</v>
      </c>
      <c r="I6349" s="322" t="s">
        <v>354</v>
      </c>
      <c r="J6349" s="316"/>
    </row>
    <row r="6350" spans="1:10" s="333" customFormat="1" ht="24" x14ac:dyDescent="0.25">
      <c r="A6350" s="317" t="s">
        <v>1872</v>
      </c>
      <c r="B6350" s="740" t="s">
        <v>1597</v>
      </c>
      <c r="C6350" s="316" t="s">
        <v>1808</v>
      </c>
      <c r="D6350" s="322" t="s">
        <v>354</v>
      </c>
      <c r="E6350" s="412">
        <v>24000</v>
      </c>
      <c r="F6350" s="322">
        <v>10407191850</v>
      </c>
      <c r="G6350" s="322" t="s">
        <v>1807</v>
      </c>
      <c r="H6350" s="324">
        <v>44719</v>
      </c>
      <c r="I6350" s="322" t="s">
        <v>354</v>
      </c>
      <c r="J6350" s="316"/>
    </row>
    <row r="6351" spans="1:10" s="333" customFormat="1" ht="24" x14ac:dyDescent="0.25">
      <c r="A6351" s="317" t="s">
        <v>1871</v>
      </c>
      <c r="B6351" s="740" t="s">
        <v>1597</v>
      </c>
      <c r="C6351" s="316" t="s">
        <v>1808</v>
      </c>
      <c r="D6351" s="322" t="s">
        <v>354</v>
      </c>
      <c r="E6351" s="412">
        <v>36000</v>
      </c>
      <c r="F6351" s="322">
        <v>10048289458</v>
      </c>
      <c r="G6351" s="322" t="s">
        <v>1807</v>
      </c>
      <c r="H6351" s="324">
        <v>44720</v>
      </c>
      <c r="I6351" s="322" t="s">
        <v>354</v>
      </c>
      <c r="J6351" s="316"/>
    </row>
    <row r="6352" spans="1:10" s="333" customFormat="1" ht="24" x14ac:dyDescent="0.25">
      <c r="A6352" s="317" t="s">
        <v>1870</v>
      </c>
      <c r="B6352" s="740" t="s">
        <v>1597</v>
      </c>
      <c r="C6352" s="316" t="s">
        <v>1808</v>
      </c>
      <c r="D6352" s="322" t="s">
        <v>354</v>
      </c>
      <c r="E6352" s="412">
        <v>24000</v>
      </c>
      <c r="F6352" s="322">
        <v>10448551585</v>
      </c>
      <c r="G6352" s="322" t="s">
        <v>1807</v>
      </c>
      <c r="H6352" s="324">
        <v>44721</v>
      </c>
      <c r="I6352" s="322" t="s">
        <v>354</v>
      </c>
      <c r="J6352" s="316"/>
    </row>
    <row r="6353" spans="1:10" s="333" customFormat="1" ht="24" x14ac:dyDescent="0.25">
      <c r="A6353" s="317" t="s">
        <v>1869</v>
      </c>
      <c r="B6353" s="740" t="s">
        <v>1725</v>
      </c>
      <c r="C6353" s="316" t="s">
        <v>1820</v>
      </c>
      <c r="D6353" s="322" t="s">
        <v>354</v>
      </c>
      <c r="E6353" s="412">
        <v>20000</v>
      </c>
      <c r="F6353" s="322">
        <v>20100862132</v>
      </c>
      <c r="G6353" s="322" t="s">
        <v>1807</v>
      </c>
      <c r="H6353" s="324">
        <v>44735</v>
      </c>
      <c r="I6353" s="322" t="s">
        <v>354</v>
      </c>
      <c r="J6353" s="316"/>
    </row>
    <row r="6354" spans="1:10" s="333" customFormat="1" ht="24" x14ac:dyDescent="0.25">
      <c r="A6354" s="317" t="s">
        <v>1868</v>
      </c>
      <c r="B6354" s="740" t="s">
        <v>1844</v>
      </c>
      <c r="C6354" s="316" t="s">
        <v>1820</v>
      </c>
      <c r="D6354" s="322" t="s">
        <v>354</v>
      </c>
      <c r="E6354" s="412">
        <v>18059.38</v>
      </c>
      <c r="F6354" s="322">
        <v>20609240769</v>
      </c>
      <c r="G6354" s="322" t="s">
        <v>1813</v>
      </c>
      <c r="H6354" s="324">
        <v>44722</v>
      </c>
      <c r="I6354" s="322" t="s">
        <v>354</v>
      </c>
      <c r="J6354" s="316"/>
    </row>
    <row r="6355" spans="1:10" s="333" customFormat="1" ht="24" x14ac:dyDescent="0.25">
      <c r="A6355" s="317" t="s">
        <v>1867</v>
      </c>
      <c r="B6355" s="740" t="s">
        <v>1597</v>
      </c>
      <c r="C6355" s="316" t="s">
        <v>1808</v>
      </c>
      <c r="D6355" s="322" t="s">
        <v>354</v>
      </c>
      <c r="E6355" s="412">
        <v>25500</v>
      </c>
      <c r="F6355" s="322">
        <v>10468166050</v>
      </c>
      <c r="G6355" s="322" t="s">
        <v>1807</v>
      </c>
      <c r="H6355" s="324">
        <v>44727</v>
      </c>
      <c r="I6355" s="322" t="s">
        <v>354</v>
      </c>
      <c r="J6355" s="316"/>
    </row>
    <row r="6356" spans="1:10" s="333" customFormat="1" ht="24" x14ac:dyDescent="0.25">
      <c r="A6356" s="317" t="s">
        <v>1866</v>
      </c>
      <c r="B6356" s="740" t="s">
        <v>1597</v>
      </c>
      <c r="C6356" s="316" t="s">
        <v>1808</v>
      </c>
      <c r="D6356" s="322" t="s">
        <v>354</v>
      </c>
      <c r="E6356" s="412">
        <v>36800</v>
      </c>
      <c r="F6356" s="322">
        <v>20100072751</v>
      </c>
      <c r="G6356" s="322" t="s">
        <v>1807</v>
      </c>
      <c r="H6356" s="324">
        <v>44727</v>
      </c>
      <c r="I6356" s="322" t="s">
        <v>354</v>
      </c>
      <c r="J6356" s="316"/>
    </row>
    <row r="6357" spans="1:10" s="333" customFormat="1" ht="24" x14ac:dyDescent="0.25">
      <c r="A6357" s="317" t="s">
        <v>1865</v>
      </c>
      <c r="B6357" s="740" t="s">
        <v>1597</v>
      </c>
      <c r="C6357" s="316" t="s">
        <v>1808</v>
      </c>
      <c r="D6357" s="322" t="s">
        <v>354</v>
      </c>
      <c r="E6357" s="412">
        <v>19500</v>
      </c>
      <c r="F6357" s="322" t="s">
        <v>1864</v>
      </c>
      <c r="G6357" s="322" t="s">
        <v>1807</v>
      </c>
      <c r="H6357" s="324">
        <v>44729</v>
      </c>
      <c r="I6357" s="322" t="s">
        <v>354</v>
      </c>
      <c r="J6357" s="316"/>
    </row>
    <row r="6358" spans="1:10" s="333" customFormat="1" ht="60" x14ac:dyDescent="0.25">
      <c r="A6358" s="317" t="s">
        <v>1863</v>
      </c>
      <c r="B6358" s="740" t="s">
        <v>1597</v>
      </c>
      <c r="C6358" s="316" t="s">
        <v>1808</v>
      </c>
      <c r="D6358" s="322" t="s">
        <v>354</v>
      </c>
      <c r="E6358" s="412">
        <v>36000</v>
      </c>
      <c r="F6358" s="322">
        <v>10465060480</v>
      </c>
      <c r="G6358" s="322" t="s">
        <v>1807</v>
      </c>
      <c r="H6358" s="324">
        <v>44729</v>
      </c>
      <c r="I6358" s="322" t="s">
        <v>354</v>
      </c>
      <c r="J6358" s="316"/>
    </row>
    <row r="6359" spans="1:10" s="333" customFormat="1" ht="24" x14ac:dyDescent="0.25">
      <c r="A6359" s="317" t="s">
        <v>1825</v>
      </c>
      <c r="B6359" s="740" t="s">
        <v>1597</v>
      </c>
      <c r="C6359" s="316" t="s">
        <v>1808</v>
      </c>
      <c r="D6359" s="322" t="s">
        <v>354</v>
      </c>
      <c r="E6359" s="412">
        <v>29975</v>
      </c>
      <c r="F6359" s="322">
        <v>20545888522</v>
      </c>
      <c r="G6359" s="322" t="s">
        <v>1807</v>
      </c>
      <c r="H6359" s="324">
        <v>44732</v>
      </c>
      <c r="I6359" s="322" t="s">
        <v>354</v>
      </c>
      <c r="J6359" s="316"/>
    </row>
    <row r="6360" spans="1:10" s="333" customFormat="1" ht="24" x14ac:dyDescent="0.25">
      <c r="A6360" s="317" t="s">
        <v>1862</v>
      </c>
      <c r="B6360" s="740" t="s">
        <v>1597</v>
      </c>
      <c r="C6360" s="316" t="s">
        <v>1808</v>
      </c>
      <c r="D6360" s="322" t="s">
        <v>354</v>
      </c>
      <c r="E6360" s="412">
        <v>21000</v>
      </c>
      <c r="F6360" s="322">
        <v>10053679752</v>
      </c>
      <c r="G6360" s="322" t="s">
        <v>1807</v>
      </c>
      <c r="H6360" s="324">
        <v>44734</v>
      </c>
      <c r="I6360" s="322" t="s">
        <v>354</v>
      </c>
      <c r="J6360" s="316"/>
    </row>
    <row r="6361" spans="1:10" s="333" customFormat="1" ht="24" x14ac:dyDescent="0.25">
      <c r="A6361" s="317" t="s">
        <v>1855</v>
      </c>
      <c r="B6361" s="740" t="s">
        <v>891</v>
      </c>
      <c r="C6361" s="316" t="s">
        <v>1808</v>
      </c>
      <c r="D6361" s="322" t="s">
        <v>354</v>
      </c>
      <c r="E6361" s="412">
        <v>32066.51</v>
      </c>
      <c r="F6361" s="322">
        <v>20332970411</v>
      </c>
      <c r="G6361" s="322" t="s">
        <v>1807</v>
      </c>
      <c r="H6361" s="324">
        <v>44734</v>
      </c>
      <c r="I6361" s="322" t="s">
        <v>354</v>
      </c>
      <c r="J6361" s="316"/>
    </row>
    <row r="6362" spans="1:10" s="333" customFormat="1" ht="24" x14ac:dyDescent="0.25">
      <c r="A6362" s="317" t="s">
        <v>1861</v>
      </c>
      <c r="B6362" s="740" t="s">
        <v>891</v>
      </c>
      <c r="C6362" s="316" t="s">
        <v>1808</v>
      </c>
      <c r="D6362" s="322" t="s">
        <v>354</v>
      </c>
      <c r="E6362" s="412">
        <v>44935</v>
      </c>
      <c r="F6362" s="322">
        <v>10571586895</v>
      </c>
      <c r="G6362" s="322" t="s">
        <v>1813</v>
      </c>
      <c r="H6362" s="324">
        <v>44721</v>
      </c>
      <c r="I6362" s="322" t="s">
        <v>354</v>
      </c>
      <c r="J6362" s="316"/>
    </row>
    <row r="6363" spans="1:10" s="333" customFormat="1" ht="24" x14ac:dyDescent="0.25">
      <c r="A6363" s="317" t="s">
        <v>1860</v>
      </c>
      <c r="B6363" s="740" t="s">
        <v>1597</v>
      </c>
      <c r="C6363" s="316" t="s">
        <v>1808</v>
      </c>
      <c r="D6363" s="322" t="s">
        <v>354</v>
      </c>
      <c r="E6363" s="412">
        <v>24000</v>
      </c>
      <c r="F6363" s="322">
        <v>10053369401</v>
      </c>
      <c r="G6363" s="322" t="s">
        <v>1807</v>
      </c>
      <c r="H6363" s="324">
        <v>44735</v>
      </c>
      <c r="I6363" s="322" t="s">
        <v>354</v>
      </c>
      <c r="J6363" s="316"/>
    </row>
    <row r="6364" spans="1:10" s="333" customFormat="1" ht="48" x14ac:dyDescent="0.25">
      <c r="A6364" s="317" t="s">
        <v>1859</v>
      </c>
      <c r="B6364" s="740" t="s">
        <v>1597</v>
      </c>
      <c r="C6364" s="316" t="s">
        <v>1808</v>
      </c>
      <c r="D6364" s="322" t="s">
        <v>354</v>
      </c>
      <c r="E6364" s="412">
        <v>27000</v>
      </c>
      <c r="F6364" s="322">
        <v>10474862823</v>
      </c>
      <c r="G6364" s="322" t="s">
        <v>1813</v>
      </c>
      <c r="H6364" s="324">
        <v>44735</v>
      </c>
      <c r="I6364" s="322" t="s">
        <v>354</v>
      </c>
      <c r="J6364" s="316"/>
    </row>
    <row r="6365" spans="1:10" s="333" customFormat="1" ht="36" x14ac:dyDescent="0.25">
      <c r="A6365" s="317" t="s">
        <v>1858</v>
      </c>
      <c r="B6365" s="740" t="s">
        <v>1597</v>
      </c>
      <c r="C6365" s="316" t="s">
        <v>1808</v>
      </c>
      <c r="D6365" s="322" t="s">
        <v>354</v>
      </c>
      <c r="E6365" s="412">
        <v>28000</v>
      </c>
      <c r="F6365" s="322">
        <v>10181722415</v>
      </c>
      <c r="G6365" s="322" t="s">
        <v>1807</v>
      </c>
      <c r="H6365" s="324">
        <v>44735</v>
      </c>
      <c r="I6365" s="322" t="s">
        <v>354</v>
      </c>
      <c r="J6365" s="316"/>
    </row>
    <row r="6366" spans="1:10" s="333" customFormat="1" ht="24" x14ac:dyDescent="0.25">
      <c r="A6366" s="317" t="s">
        <v>1855</v>
      </c>
      <c r="B6366" s="740" t="s">
        <v>891</v>
      </c>
      <c r="C6366" s="316" t="s">
        <v>1808</v>
      </c>
      <c r="D6366" s="322" t="s">
        <v>354</v>
      </c>
      <c r="E6366" s="412">
        <v>31891.97</v>
      </c>
      <c r="F6366" s="322">
        <v>20600098633</v>
      </c>
      <c r="G6366" s="322" t="s">
        <v>1807</v>
      </c>
      <c r="H6366" s="324">
        <v>44739</v>
      </c>
      <c r="I6366" s="322" t="s">
        <v>354</v>
      </c>
      <c r="J6366" s="316"/>
    </row>
    <row r="6367" spans="1:10" s="333" customFormat="1" ht="24" x14ac:dyDescent="0.25">
      <c r="A6367" s="317" t="s">
        <v>1857</v>
      </c>
      <c r="B6367" s="740" t="s">
        <v>1597</v>
      </c>
      <c r="C6367" s="316" t="s">
        <v>1808</v>
      </c>
      <c r="D6367" s="322" t="s">
        <v>354</v>
      </c>
      <c r="E6367" s="412">
        <v>34000</v>
      </c>
      <c r="F6367" s="322">
        <v>10008343816</v>
      </c>
      <c r="G6367" s="322" t="s">
        <v>1807</v>
      </c>
      <c r="H6367" s="324">
        <v>44739</v>
      </c>
      <c r="I6367" s="322" t="s">
        <v>354</v>
      </c>
      <c r="J6367" s="316"/>
    </row>
    <row r="6368" spans="1:10" s="333" customFormat="1" ht="24" x14ac:dyDescent="0.25">
      <c r="A6368" s="317" t="s">
        <v>1856</v>
      </c>
      <c r="B6368" s="740" t="s">
        <v>1844</v>
      </c>
      <c r="C6368" s="316" t="s">
        <v>1820</v>
      </c>
      <c r="D6368" s="322" t="s">
        <v>354</v>
      </c>
      <c r="E6368" s="412">
        <v>37200</v>
      </c>
      <c r="F6368" s="322">
        <v>20602697224</v>
      </c>
      <c r="G6368" s="322" t="s">
        <v>1813</v>
      </c>
      <c r="H6368" s="324">
        <v>44743</v>
      </c>
      <c r="I6368" s="322" t="s">
        <v>354</v>
      </c>
      <c r="J6368" s="316"/>
    </row>
    <row r="6369" spans="1:10" s="333" customFormat="1" ht="24" x14ac:dyDescent="0.25">
      <c r="A6369" s="317" t="s">
        <v>1855</v>
      </c>
      <c r="B6369" s="740" t="s">
        <v>891</v>
      </c>
      <c r="C6369" s="316" t="s">
        <v>1808</v>
      </c>
      <c r="D6369" s="322" t="s">
        <v>354</v>
      </c>
      <c r="E6369" s="412">
        <v>19917.599999999999</v>
      </c>
      <c r="F6369" s="322">
        <v>20100041953</v>
      </c>
      <c r="G6369" s="322" t="s">
        <v>1813</v>
      </c>
      <c r="H6369" s="324">
        <v>44747</v>
      </c>
      <c r="I6369" s="322" t="s">
        <v>354</v>
      </c>
      <c r="J6369" s="316"/>
    </row>
    <row r="6370" spans="1:10" s="333" customFormat="1" ht="36" x14ac:dyDescent="0.25">
      <c r="A6370" s="317" t="s">
        <v>1854</v>
      </c>
      <c r="B6370" s="740" t="s">
        <v>1597</v>
      </c>
      <c r="C6370" s="316" t="s">
        <v>1808</v>
      </c>
      <c r="D6370" s="322" t="s">
        <v>354</v>
      </c>
      <c r="E6370" s="412">
        <v>25500</v>
      </c>
      <c r="F6370" s="322">
        <v>10257942118</v>
      </c>
      <c r="G6370" s="322" t="s">
        <v>1807</v>
      </c>
      <c r="H6370" s="324">
        <v>44747</v>
      </c>
      <c r="I6370" s="322" t="s">
        <v>354</v>
      </c>
      <c r="J6370" s="316"/>
    </row>
    <row r="6371" spans="1:10" s="333" customFormat="1" ht="24" x14ac:dyDescent="0.25">
      <c r="A6371" s="317" t="s">
        <v>1853</v>
      </c>
      <c r="B6371" s="740" t="s">
        <v>1597</v>
      </c>
      <c r="C6371" s="316" t="s">
        <v>1808</v>
      </c>
      <c r="D6371" s="322" t="s">
        <v>354</v>
      </c>
      <c r="E6371" s="412">
        <v>36000</v>
      </c>
      <c r="F6371" s="322">
        <v>10282064605</v>
      </c>
      <c r="G6371" s="322" t="s">
        <v>1807</v>
      </c>
      <c r="H6371" s="324">
        <v>44747</v>
      </c>
      <c r="I6371" s="322" t="s">
        <v>354</v>
      </c>
      <c r="J6371" s="316"/>
    </row>
    <row r="6372" spans="1:10" s="333" customFormat="1" ht="24" x14ac:dyDescent="0.25">
      <c r="A6372" s="317" t="s">
        <v>1852</v>
      </c>
      <c r="B6372" s="740" t="s">
        <v>1851</v>
      </c>
      <c r="C6372" s="316" t="s">
        <v>1808</v>
      </c>
      <c r="D6372" s="322" t="s">
        <v>354</v>
      </c>
      <c r="E6372" s="412">
        <v>19500</v>
      </c>
      <c r="F6372" s="322">
        <v>10097531752</v>
      </c>
      <c r="G6372" s="322" t="s">
        <v>1807</v>
      </c>
      <c r="H6372" s="324">
        <v>44749</v>
      </c>
      <c r="I6372" s="322" t="s">
        <v>354</v>
      </c>
      <c r="J6372" s="316"/>
    </row>
    <row r="6373" spans="1:10" s="333" customFormat="1" ht="36" x14ac:dyDescent="0.25">
      <c r="A6373" s="317" t="s">
        <v>1850</v>
      </c>
      <c r="B6373" s="740" t="s">
        <v>1597</v>
      </c>
      <c r="C6373" s="316" t="s">
        <v>1808</v>
      </c>
      <c r="D6373" s="322" t="s">
        <v>354</v>
      </c>
      <c r="E6373" s="412">
        <v>32000</v>
      </c>
      <c r="F6373" s="322">
        <v>20522499456</v>
      </c>
      <c r="G6373" s="322" t="s">
        <v>1813</v>
      </c>
      <c r="H6373" s="324">
        <v>44749</v>
      </c>
      <c r="I6373" s="322" t="s">
        <v>354</v>
      </c>
      <c r="J6373" s="316"/>
    </row>
    <row r="6374" spans="1:10" s="333" customFormat="1" ht="36" x14ac:dyDescent="0.25">
      <c r="A6374" s="317" t="s">
        <v>1850</v>
      </c>
      <c r="B6374" s="740" t="s">
        <v>1597</v>
      </c>
      <c r="C6374" s="316" t="s">
        <v>1808</v>
      </c>
      <c r="D6374" s="322" t="s">
        <v>354</v>
      </c>
      <c r="E6374" s="412">
        <v>32000</v>
      </c>
      <c r="F6374" s="322">
        <v>20522499456</v>
      </c>
      <c r="G6374" s="322" t="s">
        <v>1813</v>
      </c>
      <c r="H6374" s="324">
        <v>44749</v>
      </c>
      <c r="I6374" s="322" t="s">
        <v>354</v>
      </c>
      <c r="J6374" s="316"/>
    </row>
    <row r="6375" spans="1:10" s="333" customFormat="1" ht="24" x14ac:dyDescent="0.25">
      <c r="A6375" s="317" t="s">
        <v>1849</v>
      </c>
      <c r="B6375" s="740" t="s">
        <v>1597</v>
      </c>
      <c r="C6375" s="316" t="s">
        <v>1808</v>
      </c>
      <c r="D6375" s="322" t="s">
        <v>354</v>
      </c>
      <c r="E6375" s="412">
        <v>32000</v>
      </c>
      <c r="F6375" s="322">
        <v>10712444491</v>
      </c>
      <c r="G6375" s="322" t="s">
        <v>1807</v>
      </c>
      <c r="H6375" s="324">
        <v>44749</v>
      </c>
      <c r="I6375" s="322" t="s">
        <v>354</v>
      </c>
      <c r="J6375" s="316"/>
    </row>
    <row r="6376" spans="1:10" s="333" customFormat="1" ht="24" x14ac:dyDescent="0.25">
      <c r="A6376" s="317" t="s">
        <v>1848</v>
      </c>
      <c r="B6376" s="740" t="s">
        <v>1725</v>
      </c>
      <c r="C6376" s="316" t="s">
        <v>1820</v>
      </c>
      <c r="D6376" s="322" t="s">
        <v>354</v>
      </c>
      <c r="E6376" s="412">
        <v>199000</v>
      </c>
      <c r="F6376" s="322">
        <v>20602647774</v>
      </c>
      <c r="G6376" s="322" t="s">
        <v>1813</v>
      </c>
      <c r="H6376" s="324">
        <v>44749</v>
      </c>
      <c r="I6376" s="322" t="s">
        <v>354</v>
      </c>
      <c r="J6376" s="316"/>
    </row>
    <row r="6377" spans="1:10" s="333" customFormat="1" ht="24" x14ac:dyDescent="0.25">
      <c r="A6377" s="317" t="s">
        <v>1847</v>
      </c>
      <c r="B6377" s="740" t="s">
        <v>1534</v>
      </c>
      <c r="C6377" s="316" t="s">
        <v>1808</v>
      </c>
      <c r="D6377" s="322" t="s">
        <v>354</v>
      </c>
      <c r="E6377" s="412">
        <v>18182.57</v>
      </c>
      <c r="F6377" s="322">
        <v>20100041953</v>
      </c>
      <c r="G6377" s="322" t="s">
        <v>1807</v>
      </c>
      <c r="H6377" s="324">
        <v>44750</v>
      </c>
      <c r="I6377" s="322" t="s">
        <v>354</v>
      </c>
      <c r="J6377" s="316"/>
    </row>
    <row r="6378" spans="1:10" s="333" customFormat="1" ht="48" x14ac:dyDescent="0.25">
      <c r="A6378" s="317" t="s">
        <v>1846</v>
      </c>
      <c r="B6378" s="740" t="s">
        <v>1597</v>
      </c>
      <c r="C6378" s="316" t="s">
        <v>1808</v>
      </c>
      <c r="D6378" s="322" t="s">
        <v>354</v>
      </c>
      <c r="E6378" s="412">
        <v>27000</v>
      </c>
      <c r="F6378" s="322">
        <v>10072133779</v>
      </c>
      <c r="G6378" s="322" t="s">
        <v>1807</v>
      </c>
      <c r="H6378" s="324">
        <v>44753</v>
      </c>
      <c r="I6378" s="322" t="s">
        <v>354</v>
      </c>
      <c r="J6378" s="316"/>
    </row>
    <row r="6379" spans="1:10" s="333" customFormat="1" ht="24" x14ac:dyDescent="0.25">
      <c r="A6379" s="317" t="s">
        <v>1845</v>
      </c>
      <c r="B6379" s="740" t="s">
        <v>1844</v>
      </c>
      <c r="C6379" s="316" t="s">
        <v>1820</v>
      </c>
      <c r="D6379" s="322" t="s">
        <v>354</v>
      </c>
      <c r="E6379" s="412">
        <v>25685.3</v>
      </c>
      <c r="F6379" s="322">
        <v>20454836066</v>
      </c>
      <c r="G6379" s="322" t="s">
        <v>1813</v>
      </c>
      <c r="H6379" s="324">
        <v>44754</v>
      </c>
      <c r="I6379" s="322" t="s">
        <v>354</v>
      </c>
      <c r="J6379" s="316"/>
    </row>
    <row r="6380" spans="1:10" s="333" customFormat="1" ht="36" x14ac:dyDescent="0.25">
      <c r="A6380" s="317" t="s">
        <v>1843</v>
      </c>
      <c r="B6380" s="740" t="s">
        <v>1597</v>
      </c>
      <c r="C6380" s="316" t="s">
        <v>1808</v>
      </c>
      <c r="D6380" s="322" t="s">
        <v>354</v>
      </c>
      <c r="E6380" s="412">
        <v>21000</v>
      </c>
      <c r="F6380" s="322">
        <v>10415735184</v>
      </c>
      <c r="G6380" s="322" t="s">
        <v>1807</v>
      </c>
      <c r="H6380" s="324">
        <v>44755</v>
      </c>
      <c r="I6380" s="322" t="s">
        <v>354</v>
      </c>
      <c r="J6380" s="316"/>
    </row>
    <row r="6381" spans="1:10" s="333" customFormat="1" ht="24" x14ac:dyDescent="0.25">
      <c r="A6381" s="317" t="s">
        <v>1842</v>
      </c>
      <c r="B6381" s="740" t="s">
        <v>1725</v>
      </c>
      <c r="C6381" s="316" t="s">
        <v>1820</v>
      </c>
      <c r="D6381" s="322" t="s">
        <v>354</v>
      </c>
      <c r="E6381" s="412">
        <v>18316.439999999999</v>
      </c>
      <c r="F6381" s="322">
        <v>20538950344</v>
      </c>
      <c r="G6381" s="322" t="s">
        <v>1807</v>
      </c>
      <c r="H6381" s="324">
        <v>44756</v>
      </c>
      <c r="I6381" s="322" t="s">
        <v>354</v>
      </c>
      <c r="J6381" s="316"/>
    </row>
    <row r="6382" spans="1:10" s="333" customFormat="1" ht="48" x14ac:dyDescent="0.25">
      <c r="A6382" s="317" t="s">
        <v>1841</v>
      </c>
      <c r="B6382" s="740" t="s">
        <v>1597</v>
      </c>
      <c r="C6382" s="316" t="s">
        <v>1808</v>
      </c>
      <c r="D6382" s="322" t="s">
        <v>354</v>
      </c>
      <c r="E6382" s="412">
        <v>30000</v>
      </c>
      <c r="F6382" s="322">
        <v>10716087013</v>
      </c>
      <c r="G6382" s="322" t="s">
        <v>1807</v>
      </c>
      <c r="H6382" s="324">
        <v>44756</v>
      </c>
      <c r="I6382" s="322" t="s">
        <v>354</v>
      </c>
      <c r="J6382" s="316"/>
    </row>
    <row r="6383" spans="1:10" s="333" customFormat="1" ht="24" x14ac:dyDescent="0.25">
      <c r="A6383" s="317" t="s">
        <v>1840</v>
      </c>
      <c r="B6383" s="740" t="s">
        <v>1597</v>
      </c>
      <c r="C6383" s="316" t="s">
        <v>1808</v>
      </c>
      <c r="D6383" s="322" t="s">
        <v>354</v>
      </c>
      <c r="E6383" s="412">
        <v>35700</v>
      </c>
      <c r="F6383" s="322">
        <v>10453008164</v>
      </c>
      <c r="G6383" s="322" t="s">
        <v>1813</v>
      </c>
      <c r="H6383" s="324">
        <v>44757</v>
      </c>
      <c r="I6383" s="322" t="s">
        <v>354</v>
      </c>
      <c r="J6383" s="316"/>
    </row>
    <row r="6384" spans="1:10" s="333" customFormat="1" ht="48" x14ac:dyDescent="0.25">
      <c r="A6384" s="317" t="s">
        <v>1839</v>
      </c>
      <c r="B6384" s="740" t="s">
        <v>1597</v>
      </c>
      <c r="C6384" s="316" t="s">
        <v>1808</v>
      </c>
      <c r="D6384" s="322" t="s">
        <v>354</v>
      </c>
      <c r="E6384" s="412">
        <v>36000</v>
      </c>
      <c r="F6384" s="322">
        <v>10093670731</v>
      </c>
      <c r="G6384" s="322" t="s">
        <v>1813</v>
      </c>
      <c r="H6384" s="324">
        <v>44757</v>
      </c>
      <c r="I6384" s="322" t="s">
        <v>354</v>
      </c>
      <c r="J6384" s="316"/>
    </row>
    <row r="6385" spans="1:10" s="333" customFormat="1" ht="24" x14ac:dyDescent="0.25">
      <c r="A6385" s="317" t="s">
        <v>1838</v>
      </c>
      <c r="B6385" s="740" t="s">
        <v>891</v>
      </c>
      <c r="C6385" s="316" t="s">
        <v>1808</v>
      </c>
      <c r="D6385" s="322" t="s">
        <v>354</v>
      </c>
      <c r="E6385" s="412">
        <v>43000</v>
      </c>
      <c r="F6385" s="322">
        <v>10078810535</v>
      </c>
      <c r="G6385" s="322" t="s">
        <v>1807</v>
      </c>
      <c r="H6385" s="324">
        <v>44757</v>
      </c>
      <c r="I6385" s="322" t="s">
        <v>354</v>
      </c>
      <c r="J6385" s="316"/>
    </row>
    <row r="6386" spans="1:10" s="333" customFormat="1" ht="24" x14ac:dyDescent="0.25">
      <c r="A6386" s="317" t="s">
        <v>1837</v>
      </c>
      <c r="B6386" s="740" t="s">
        <v>1597</v>
      </c>
      <c r="C6386" s="316" t="s">
        <v>1808</v>
      </c>
      <c r="D6386" s="322" t="s">
        <v>354</v>
      </c>
      <c r="E6386" s="412">
        <v>24000</v>
      </c>
      <c r="F6386" s="322">
        <v>10480603180</v>
      </c>
      <c r="G6386" s="322" t="s">
        <v>1807</v>
      </c>
      <c r="H6386" s="324">
        <v>44761</v>
      </c>
      <c r="I6386" s="322" t="s">
        <v>354</v>
      </c>
      <c r="J6386" s="316"/>
    </row>
    <row r="6387" spans="1:10" s="333" customFormat="1" ht="24" x14ac:dyDescent="0.25">
      <c r="A6387" s="317" t="s">
        <v>1836</v>
      </c>
      <c r="B6387" s="740" t="s">
        <v>1597</v>
      </c>
      <c r="C6387" s="316" t="s">
        <v>1808</v>
      </c>
      <c r="D6387" s="322" t="s">
        <v>354</v>
      </c>
      <c r="E6387" s="412">
        <v>29500</v>
      </c>
      <c r="F6387" s="322">
        <v>10415130126</v>
      </c>
      <c r="G6387" s="322" t="s">
        <v>1807</v>
      </c>
      <c r="H6387" s="324">
        <v>44761</v>
      </c>
      <c r="I6387" s="322" t="s">
        <v>354</v>
      </c>
      <c r="J6387" s="316"/>
    </row>
    <row r="6388" spans="1:10" s="333" customFormat="1" ht="24" x14ac:dyDescent="0.25">
      <c r="A6388" s="317" t="s">
        <v>1835</v>
      </c>
      <c r="B6388" s="740" t="s">
        <v>1725</v>
      </c>
      <c r="C6388" s="316" t="s">
        <v>1820</v>
      </c>
      <c r="D6388" s="322" t="s">
        <v>354</v>
      </c>
      <c r="E6388" s="412">
        <v>49500</v>
      </c>
      <c r="F6388" s="322">
        <v>20566394201</v>
      </c>
      <c r="G6388" s="322" t="s">
        <v>1807</v>
      </c>
      <c r="H6388" s="324">
        <v>44761</v>
      </c>
      <c r="I6388" s="322" t="s">
        <v>354</v>
      </c>
      <c r="J6388" s="316"/>
    </row>
    <row r="6389" spans="1:10" s="333" customFormat="1" ht="24" x14ac:dyDescent="0.25">
      <c r="A6389" s="317" t="s">
        <v>1834</v>
      </c>
      <c r="B6389" s="740" t="s">
        <v>1725</v>
      </c>
      <c r="C6389" s="316" t="s">
        <v>1820</v>
      </c>
      <c r="D6389" s="322" t="s">
        <v>354</v>
      </c>
      <c r="E6389" s="412">
        <v>85582.97</v>
      </c>
      <c r="F6389" s="322">
        <v>20543038076</v>
      </c>
      <c r="G6389" s="322" t="s">
        <v>1807</v>
      </c>
      <c r="H6389" s="324">
        <v>44761</v>
      </c>
      <c r="I6389" s="322" t="s">
        <v>354</v>
      </c>
      <c r="J6389" s="316"/>
    </row>
    <row r="6390" spans="1:10" s="333" customFormat="1" ht="24" x14ac:dyDescent="0.25">
      <c r="A6390" s="317" t="s">
        <v>1833</v>
      </c>
      <c r="B6390" s="740" t="s">
        <v>1725</v>
      </c>
      <c r="C6390" s="316" t="s">
        <v>1820</v>
      </c>
      <c r="D6390" s="322" t="s">
        <v>354</v>
      </c>
      <c r="E6390" s="412">
        <v>199561.60000000001</v>
      </c>
      <c r="F6390" s="322">
        <v>20543038076</v>
      </c>
      <c r="G6390" s="322" t="s">
        <v>1807</v>
      </c>
      <c r="H6390" s="324">
        <v>44761</v>
      </c>
      <c r="I6390" s="322" t="s">
        <v>354</v>
      </c>
      <c r="J6390" s="316"/>
    </row>
    <row r="6391" spans="1:10" s="333" customFormat="1" ht="24" x14ac:dyDescent="0.25">
      <c r="A6391" s="317" t="s">
        <v>1832</v>
      </c>
      <c r="B6391" s="740" t="s">
        <v>1597</v>
      </c>
      <c r="C6391" s="316" t="s">
        <v>1808</v>
      </c>
      <c r="D6391" s="322" t="s">
        <v>354</v>
      </c>
      <c r="E6391" s="412">
        <v>20000</v>
      </c>
      <c r="F6391" s="322">
        <v>10403218885</v>
      </c>
      <c r="G6391" s="322" t="s">
        <v>1807</v>
      </c>
      <c r="H6391" s="324">
        <v>44762</v>
      </c>
      <c r="I6391" s="322" t="s">
        <v>354</v>
      </c>
      <c r="J6391" s="316"/>
    </row>
    <row r="6392" spans="1:10" s="333" customFormat="1" ht="48" x14ac:dyDescent="0.25">
      <c r="A6392" s="317" t="s">
        <v>1831</v>
      </c>
      <c r="B6392" s="740" t="s">
        <v>1597</v>
      </c>
      <c r="C6392" s="316" t="s">
        <v>1808</v>
      </c>
      <c r="D6392" s="322" t="s">
        <v>354</v>
      </c>
      <c r="E6392" s="412">
        <v>24000</v>
      </c>
      <c r="F6392" s="322">
        <v>10475301469</v>
      </c>
      <c r="G6392" s="322" t="s">
        <v>1807</v>
      </c>
      <c r="H6392" s="324">
        <v>44762</v>
      </c>
      <c r="I6392" s="322" t="s">
        <v>354</v>
      </c>
      <c r="J6392" s="316"/>
    </row>
    <row r="6393" spans="1:10" s="333" customFormat="1" ht="36" x14ac:dyDescent="0.25">
      <c r="A6393" s="317" t="s">
        <v>1830</v>
      </c>
      <c r="B6393" s="740" t="s">
        <v>1597</v>
      </c>
      <c r="C6393" s="316" t="s">
        <v>1808</v>
      </c>
      <c r="D6393" s="322" t="s">
        <v>354</v>
      </c>
      <c r="E6393" s="412">
        <v>25500</v>
      </c>
      <c r="F6393" s="322">
        <v>10422776074</v>
      </c>
      <c r="G6393" s="322" t="s">
        <v>1807</v>
      </c>
      <c r="H6393" s="324">
        <v>44762</v>
      </c>
      <c r="I6393" s="322" t="s">
        <v>354</v>
      </c>
      <c r="J6393" s="316"/>
    </row>
    <row r="6394" spans="1:10" s="333" customFormat="1" ht="24" x14ac:dyDescent="0.25">
      <c r="A6394" s="317" t="s">
        <v>1829</v>
      </c>
      <c r="B6394" s="740" t="s">
        <v>1597</v>
      </c>
      <c r="C6394" s="316" t="s">
        <v>1808</v>
      </c>
      <c r="D6394" s="322" t="s">
        <v>354</v>
      </c>
      <c r="E6394" s="412">
        <v>36500</v>
      </c>
      <c r="F6394" s="322">
        <v>10410549013</v>
      </c>
      <c r="G6394" s="322" t="s">
        <v>1807</v>
      </c>
      <c r="H6394" s="324">
        <v>44762</v>
      </c>
      <c r="I6394" s="322" t="s">
        <v>354</v>
      </c>
      <c r="J6394" s="316"/>
    </row>
    <row r="6395" spans="1:10" s="333" customFormat="1" ht="24" x14ac:dyDescent="0.25">
      <c r="A6395" s="317" t="s">
        <v>1828</v>
      </c>
      <c r="B6395" s="740" t="s">
        <v>891</v>
      </c>
      <c r="C6395" s="316" t="s">
        <v>1808</v>
      </c>
      <c r="D6395" s="322" t="s">
        <v>354</v>
      </c>
      <c r="E6395" s="412">
        <v>150000</v>
      </c>
      <c r="F6395" s="322">
        <v>20500189119</v>
      </c>
      <c r="G6395" s="322" t="s">
        <v>1807</v>
      </c>
      <c r="H6395" s="324">
        <v>44763</v>
      </c>
      <c r="I6395" s="322" t="s">
        <v>354</v>
      </c>
      <c r="J6395" s="316"/>
    </row>
    <row r="6396" spans="1:10" s="333" customFormat="1" ht="24" x14ac:dyDescent="0.25">
      <c r="A6396" s="317" t="s">
        <v>1827</v>
      </c>
      <c r="B6396" s="740" t="s">
        <v>1597</v>
      </c>
      <c r="C6396" s="316" t="s">
        <v>1808</v>
      </c>
      <c r="D6396" s="322" t="s">
        <v>354</v>
      </c>
      <c r="E6396" s="412">
        <v>26550</v>
      </c>
      <c r="F6396" s="322">
        <v>20506945934</v>
      </c>
      <c r="G6396" s="322" t="s">
        <v>1807</v>
      </c>
      <c r="H6396" s="324">
        <v>44769</v>
      </c>
      <c r="I6396" s="322" t="s">
        <v>354</v>
      </c>
      <c r="J6396" s="316"/>
    </row>
    <row r="6397" spans="1:10" s="333" customFormat="1" ht="24" x14ac:dyDescent="0.25">
      <c r="A6397" s="317" t="s">
        <v>1826</v>
      </c>
      <c r="B6397" s="740" t="s">
        <v>1725</v>
      </c>
      <c r="C6397" s="316" t="s">
        <v>1820</v>
      </c>
      <c r="D6397" s="322" t="s">
        <v>354</v>
      </c>
      <c r="E6397" s="412">
        <v>35417.040000000001</v>
      </c>
      <c r="F6397" s="322">
        <v>20604701954</v>
      </c>
      <c r="G6397" s="322" t="s">
        <v>1813</v>
      </c>
      <c r="H6397" s="324">
        <v>44769</v>
      </c>
      <c r="I6397" s="322" t="s">
        <v>354</v>
      </c>
      <c r="J6397" s="316"/>
    </row>
    <row r="6398" spans="1:10" s="333" customFormat="1" ht="24" x14ac:dyDescent="0.25">
      <c r="A6398" s="317" t="s">
        <v>1826</v>
      </c>
      <c r="B6398" s="740" t="s">
        <v>1725</v>
      </c>
      <c r="C6398" s="316" t="s">
        <v>1820</v>
      </c>
      <c r="D6398" s="322" t="s">
        <v>354</v>
      </c>
      <c r="E6398" s="412">
        <v>36672</v>
      </c>
      <c r="F6398" s="322">
        <v>10093417033</v>
      </c>
      <c r="G6398" s="322" t="s">
        <v>1807</v>
      </c>
      <c r="H6398" s="324">
        <v>44774</v>
      </c>
      <c r="I6398" s="322" t="s">
        <v>354</v>
      </c>
      <c r="J6398" s="316"/>
    </row>
    <row r="6399" spans="1:10" s="333" customFormat="1" x14ac:dyDescent="0.25">
      <c r="A6399" s="317" t="s">
        <v>1825</v>
      </c>
      <c r="B6399" s="740" t="s">
        <v>1534</v>
      </c>
      <c r="C6399" s="316" t="s">
        <v>1808</v>
      </c>
      <c r="D6399" s="322" t="s">
        <v>354</v>
      </c>
      <c r="E6399" s="412">
        <v>264583.33</v>
      </c>
      <c r="F6399" s="322">
        <v>20545888522</v>
      </c>
      <c r="G6399" s="322" t="s">
        <v>1807</v>
      </c>
      <c r="H6399" s="324">
        <v>44777</v>
      </c>
      <c r="I6399" s="322" t="s">
        <v>354</v>
      </c>
      <c r="J6399" s="316"/>
    </row>
    <row r="6400" spans="1:10" s="333" customFormat="1" ht="24" x14ac:dyDescent="0.25">
      <c r="A6400" s="317" t="s">
        <v>1824</v>
      </c>
      <c r="B6400" s="740" t="s">
        <v>1725</v>
      </c>
      <c r="C6400" s="316" t="s">
        <v>1820</v>
      </c>
      <c r="D6400" s="322" t="s">
        <v>354</v>
      </c>
      <c r="E6400" s="412">
        <v>40700</v>
      </c>
      <c r="F6400" s="322">
        <v>20600898419</v>
      </c>
      <c r="G6400" s="322" t="s">
        <v>1813</v>
      </c>
      <c r="H6400" s="324">
        <v>44778</v>
      </c>
      <c r="I6400" s="322" t="s">
        <v>354</v>
      </c>
      <c r="J6400" s="316"/>
    </row>
    <row r="6401" spans="1:10" s="333" customFormat="1" ht="24" x14ac:dyDescent="0.25">
      <c r="A6401" s="317" t="s">
        <v>1823</v>
      </c>
      <c r="B6401" s="740" t="s">
        <v>1597</v>
      </c>
      <c r="C6401" s="316" t="s">
        <v>1808</v>
      </c>
      <c r="D6401" s="322" t="s">
        <v>354</v>
      </c>
      <c r="E6401" s="412">
        <v>27500</v>
      </c>
      <c r="F6401" s="322">
        <v>10461449111</v>
      </c>
      <c r="G6401" s="322" t="s">
        <v>1807</v>
      </c>
      <c r="H6401" s="324">
        <v>44782</v>
      </c>
      <c r="I6401" s="322" t="s">
        <v>354</v>
      </c>
      <c r="J6401" s="316"/>
    </row>
    <row r="6402" spans="1:10" s="333" customFormat="1" ht="24" x14ac:dyDescent="0.25">
      <c r="A6402" s="317" t="s">
        <v>1822</v>
      </c>
      <c r="B6402" s="740" t="s">
        <v>1725</v>
      </c>
      <c r="C6402" s="316" t="s">
        <v>1820</v>
      </c>
      <c r="D6402" s="322" t="s">
        <v>354</v>
      </c>
      <c r="E6402" s="412">
        <v>36792</v>
      </c>
      <c r="F6402" s="322">
        <v>20199144961</v>
      </c>
      <c r="G6402" s="322" t="s">
        <v>1807</v>
      </c>
      <c r="H6402" s="324">
        <v>44785</v>
      </c>
      <c r="I6402" s="322" t="s">
        <v>354</v>
      </c>
      <c r="J6402" s="316"/>
    </row>
    <row r="6403" spans="1:10" s="333" customFormat="1" ht="24" x14ac:dyDescent="0.25">
      <c r="A6403" s="317" t="s">
        <v>1818</v>
      </c>
      <c r="B6403" s="740" t="s">
        <v>891</v>
      </c>
      <c r="C6403" s="316" t="s">
        <v>1808</v>
      </c>
      <c r="D6403" s="322" t="s">
        <v>354</v>
      </c>
      <c r="E6403" s="412">
        <v>41400</v>
      </c>
      <c r="F6403" s="322">
        <v>20100072751</v>
      </c>
      <c r="G6403" s="322" t="s">
        <v>1807</v>
      </c>
      <c r="H6403" s="324">
        <v>44788</v>
      </c>
      <c r="I6403" s="322" t="s">
        <v>354</v>
      </c>
      <c r="J6403" s="316"/>
    </row>
    <row r="6404" spans="1:10" s="333" customFormat="1" ht="24" x14ac:dyDescent="0.25">
      <c r="A6404" s="317" t="s">
        <v>1821</v>
      </c>
      <c r="B6404" s="740" t="s">
        <v>1725</v>
      </c>
      <c r="C6404" s="316" t="s">
        <v>1820</v>
      </c>
      <c r="D6404" s="322" t="s">
        <v>354</v>
      </c>
      <c r="E6404" s="412">
        <v>20700</v>
      </c>
      <c r="F6404" s="322">
        <v>20602519709</v>
      </c>
      <c r="G6404" s="322" t="s">
        <v>1807</v>
      </c>
      <c r="H6404" s="324">
        <v>44789</v>
      </c>
      <c r="I6404" s="322" t="s">
        <v>354</v>
      </c>
      <c r="J6404" s="316"/>
    </row>
    <row r="6405" spans="1:10" s="333" customFormat="1" ht="60" x14ac:dyDescent="0.25">
      <c r="A6405" s="317" t="s">
        <v>1819</v>
      </c>
      <c r="B6405" s="740" t="s">
        <v>1597</v>
      </c>
      <c r="C6405" s="316" t="s">
        <v>1808</v>
      </c>
      <c r="D6405" s="322" t="s">
        <v>354</v>
      </c>
      <c r="E6405" s="412">
        <v>21000</v>
      </c>
      <c r="F6405" s="322">
        <v>10461747600</v>
      </c>
      <c r="G6405" s="322" t="s">
        <v>1807</v>
      </c>
      <c r="H6405" s="324">
        <v>44789</v>
      </c>
      <c r="I6405" s="322" t="s">
        <v>354</v>
      </c>
      <c r="J6405" s="316"/>
    </row>
    <row r="6406" spans="1:10" s="333" customFormat="1" ht="24" x14ac:dyDescent="0.25">
      <c r="A6406" s="317" t="s">
        <v>1818</v>
      </c>
      <c r="B6406" s="740" t="s">
        <v>891</v>
      </c>
      <c r="C6406" s="316" t="s">
        <v>1808</v>
      </c>
      <c r="D6406" s="322" t="s">
        <v>354</v>
      </c>
      <c r="E6406" s="412">
        <v>26634.61</v>
      </c>
      <c r="F6406" s="322">
        <v>20100072751</v>
      </c>
      <c r="G6406" s="322" t="s">
        <v>1807</v>
      </c>
      <c r="H6406" s="324">
        <v>44790</v>
      </c>
      <c r="I6406" s="322" t="s">
        <v>354</v>
      </c>
      <c r="J6406" s="316"/>
    </row>
    <row r="6407" spans="1:10" s="333" customFormat="1" ht="36" x14ac:dyDescent="0.25">
      <c r="A6407" s="317" t="s">
        <v>1817</v>
      </c>
      <c r="B6407" s="740" t="s">
        <v>1597</v>
      </c>
      <c r="C6407" s="316" t="s">
        <v>1808</v>
      </c>
      <c r="D6407" s="322" t="s">
        <v>354</v>
      </c>
      <c r="E6407" s="412">
        <v>20000</v>
      </c>
      <c r="F6407" s="322">
        <v>10413440900</v>
      </c>
      <c r="G6407" s="322" t="s">
        <v>1807</v>
      </c>
      <c r="H6407" s="324">
        <v>44791</v>
      </c>
      <c r="I6407" s="322" t="s">
        <v>354</v>
      </c>
      <c r="J6407" s="316"/>
    </row>
    <row r="6408" spans="1:10" s="333" customFormat="1" ht="24" x14ac:dyDescent="0.25">
      <c r="A6408" s="317" t="s">
        <v>1816</v>
      </c>
      <c r="B6408" s="740" t="s">
        <v>1597</v>
      </c>
      <c r="C6408" s="316" t="s">
        <v>1808</v>
      </c>
      <c r="D6408" s="322" t="s">
        <v>354</v>
      </c>
      <c r="E6408" s="412">
        <v>33000</v>
      </c>
      <c r="F6408" s="322">
        <v>10074805090</v>
      </c>
      <c r="G6408" s="322" t="s">
        <v>1807</v>
      </c>
      <c r="H6408" s="324">
        <v>44791</v>
      </c>
      <c r="I6408" s="322" t="s">
        <v>354</v>
      </c>
      <c r="J6408" s="316"/>
    </row>
    <row r="6409" spans="1:10" s="333" customFormat="1" ht="24" x14ac:dyDescent="0.25">
      <c r="A6409" s="317" t="s">
        <v>1815</v>
      </c>
      <c r="B6409" s="740" t="s">
        <v>891</v>
      </c>
      <c r="C6409" s="316" t="s">
        <v>1808</v>
      </c>
      <c r="D6409" s="322" t="s">
        <v>354</v>
      </c>
      <c r="E6409" s="412">
        <v>61374</v>
      </c>
      <c r="F6409" s="322">
        <v>20603732325</v>
      </c>
      <c r="G6409" s="322" t="s">
        <v>1813</v>
      </c>
      <c r="H6409" s="324">
        <v>44791</v>
      </c>
      <c r="I6409" s="322" t="s">
        <v>354</v>
      </c>
      <c r="J6409" s="316"/>
    </row>
    <row r="6410" spans="1:10" s="333" customFormat="1" ht="36" x14ac:dyDescent="0.25">
      <c r="A6410" s="317" t="s">
        <v>1814</v>
      </c>
      <c r="B6410" s="740" t="s">
        <v>1597</v>
      </c>
      <c r="C6410" s="316" t="s">
        <v>1808</v>
      </c>
      <c r="D6410" s="322" t="s">
        <v>354</v>
      </c>
      <c r="E6410" s="412">
        <v>24805.86</v>
      </c>
      <c r="F6410" s="322">
        <v>20511482829</v>
      </c>
      <c r="G6410" s="322" t="s">
        <v>1813</v>
      </c>
      <c r="H6410" s="324">
        <v>44792</v>
      </c>
      <c r="I6410" s="322" t="s">
        <v>354</v>
      </c>
      <c r="J6410" s="316"/>
    </row>
    <row r="6411" spans="1:10" s="333" customFormat="1" ht="36" x14ac:dyDescent="0.25">
      <c r="A6411" s="317" t="s">
        <v>1812</v>
      </c>
      <c r="B6411" s="740" t="s">
        <v>1597</v>
      </c>
      <c r="C6411" s="316" t="s">
        <v>1808</v>
      </c>
      <c r="D6411" s="322" t="s">
        <v>354</v>
      </c>
      <c r="E6411" s="412">
        <v>27000</v>
      </c>
      <c r="F6411" s="322">
        <v>10096287513</v>
      </c>
      <c r="G6411" s="322" t="s">
        <v>1807</v>
      </c>
      <c r="H6411" s="324">
        <v>44795</v>
      </c>
      <c r="I6411" s="322" t="s">
        <v>354</v>
      </c>
      <c r="J6411" s="316"/>
    </row>
    <row r="6412" spans="1:10" s="333" customFormat="1" ht="24" x14ac:dyDescent="0.25">
      <c r="A6412" s="317" t="s">
        <v>1811</v>
      </c>
      <c r="B6412" s="740" t="s">
        <v>1597</v>
      </c>
      <c r="C6412" s="316" t="s">
        <v>1808</v>
      </c>
      <c r="D6412" s="322" t="s">
        <v>354</v>
      </c>
      <c r="E6412" s="412">
        <v>25500</v>
      </c>
      <c r="F6412" s="322">
        <v>10446644365</v>
      </c>
      <c r="G6412" s="322" t="s">
        <v>1807</v>
      </c>
      <c r="H6412" s="324">
        <v>44796</v>
      </c>
      <c r="I6412" s="322" t="s">
        <v>354</v>
      </c>
      <c r="J6412" s="316"/>
    </row>
    <row r="6413" spans="1:10" s="333" customFormat="1" ht="24" x14ac:dyDescent="0.25">
      <c r="A6413" s="317" t="s">
        <v>1810</v>
      </c>
      <c r="B6413" s="740" t="s">
        <v>1597</v>
      </c>
      <c r="C6413" s="316" t="s">
        <v>1808</v>
      </c>
      <c r="D6413" s="322" t="s">
        <v>354</v>
      </c>
      <c r="E6413" s="412">
        <v>20000</v>
      </c>
      <c r="F6413" s="322">
        <v>10098216052</v>
      </c>
      <c r="G6413" s="322" t="s">
        <v>1807</v>
      </c>
      <c r="H6413" s="324">
        <v>44804</v>
      </c>
      <c r="I6413" s="322" t="s">
        <v>354</v>
      </c>
      <c r="J6413" s="316"/>
    </row>
    <row r="6414" spans="1:10" s="333" customFormat="1" ht="24" x14ac:dyDescent="0.25">
      <c r="A6414" s="317" t="s">
        <v>1809</v>
      </c>
      <c r="B6414" s="740" t="s">
        <v>1597</v>
      </c>
      <c r="C6414" s="316" t="s">
        <v>1808</v>
      </c>
      <c r="D6414" s="322" t="s">
        <v>354</v>
      </c>
      <c r="E6414" s="412">
        <v>36800</v>
      </c>
      <c r="F6414" s="322">
        <v>20604922624</v>
      </c>
      <c r="G6414" s="322" t="s">
        <v>1807</v>
      </c>
      <c r="H6414" s="324">
        <v>44804</v>
      </c>
      <c r="I6414" s="322" t="s">
        <v>354</v>
      </c>
      <c r="J6414" s="316"/>
    </row>
    <row r="6415" spans="1:10" s="333" customFormat="1" ht="22.5" customHeight="1" x14ac:dyDescent="0.25">
      <c r="A6415" s="432" t="s">
        <v>174</v>
      </c>
      <c r="B6415" s="433"/>
      <c r="C6415" s="433"/>
      <c r="D6415" s="433"/>
      <c r="E6415" s="434">
        <f>+E6416+E6658+E6670+E6685+E6774+E6796</f>
        <v>237917174.13589999</v>
      </c>
      <c r="F6415" s="433"/>
      <c r="G6415" s="433"/>
      <c r="H6415" s="433"/>
      <c r="I6415" s="433"/>
      <c r="J6415" s="433"/>
    </row>
    <row r="6416" spans="1:10" s="333" customFormat="1" ht="29.65" customHeight="1" x14ac:dyDescent="0.25">
      <c r="A6416" s="319" t="s">
        <v>1806</v>
      </c>
      <c r="B6416" s="318"/>
      <c r="C6416" s="318"/>
      <c r="D6416" s="318"/>
      <c r="E6416" s="421">
        <f>+E6417+E6527+E6537+E6557+E6564+E6567+E6576+E6616+E6619+E6637+E6640+E6651</f>
        <v>56934000.663750008</v>
      </c>
      <c r="F6416" s="318"/>
      <c r="G6416" s="318"/>
      <c r="H6416" s="318"/>
      <c r="I6416" s="318"/>
      <c r="J6416" s="318"/>
    </row>
    <row r="6417" spans="1:10" s="333" customFormat="1" ht="21.95" customHeight="1" x14ac:dyDescent="0.25">
      <c r="A6417" s="327" t="s">
        <v>1805</v>
      </c>
      <c r="B6417" s="326"/>
      <c r="C6417" s="326"/>
      <c r="D6417" s="326"/>
      <c r="E6417" s="422">
        <f>SUM(E6418:E6526)</f>
        <v>24872572.880000006</v>
      </c>
      <c r="F6417" s="326"/>
      <c r="G6417" s="326"/>
      <c r="H6417" s="326"/>
      <c r="I6417" s="326"/>
      <c r="J6417" s="326"/>
    </row>
    <row r="6418" spans="1:10" s="333" customFormat="1" ht="36" x14ac:dyDescent="0.25">
      <c r="A6418" s="317" t="s">
        <v>1804</v>
      </c>
      <c r="B6418" s="322" t="s">
        <v>1400</v>
      </c>
      <c r="C6418" s="322"/>
      <c r="D6418" s="322"/>
      <c r="E6418" s="411">
        <v>3081509.68</v>
      </c>
      <c r="F6418" s="317" t="s">
        <v>1781</v>
      </c>
      <c r="G6418" s="329"/>
      <c r="H6418" s="325"/>
      <c r="I6418" s="316"/>
      <c r="J6418" s="322"/>
    </row>
    <row r="6419" spans="1:10" s="333" customFormat="1" ht="48" x14ac:dyDescent="0.25">
      <c r="A6419" s="317" t="s">
        <v>1803</v>
      </c>
      <c r="B6419" s="322" t="s">
        <v>1400</v>
      </c>
      <c r="C6419" s="322"/>
      <c r="D6419" s="322"/>
      <c r="E6419" s="411">
        <v>2187815.5299999998</v>
      </c>
      <c r="F6419" s="317" t="s">
        <v>1781</v>
      </c>
      <c r="G6419" s="329"/>
      <c r="H6419" s="325"/>
      <c r="I6419" s="316"/>
      <c r="J6419" s="322"/>
    </row>
    <row r="6420" spans="1:10" s="333" customFormat="1" ht="36" x14ac:dyDescent="0.25">
      <c r="A6420" s="317" t="s">
        <v>1802</v>
      </c>
      <c r="B6420" s="322" t="s">
        <v>1782</v>
      </c>
      <c r="C6420" s="322"/>
      <c r="D6420" s="322"/>
      <c r="E6420" s="411">
        <v>54950</v>
      </c>
      <c r="F6420" s="317" t="s">
        <v>1781</v>
      </c>
      <c r="G6420" s="329"/>
      <c r="H6420" s="325"/>
      <c r="I6420" s="316"/>
      <c r="J6420" s="322"/>
    </row>
    <row r="6421" spans="1:10" s="333" customFormat="1" ht="39.6" customHeight="1" x14ac:dyDescent="0.25">
      <c r="A6421" s="317" t="s">
        <v>1801</v>
      </c>
      <c r="B6421" s="322" t="s">
        <v>1800</v>
      </c>
      <c r="C6421" s="322"/>
      <c r="D6421" s="322"/>
      <c r="E6421" s="411">
        <v>27814.29</v>
      </c>
      <c r="F6421" s="317" t="s">
        <v>1781</v>
      </c>
      <c r="G6421" s="329"/>
      <c r="H6421" s="325"/>
      <c r="I6421" s="316"/>
      <c r="J6421" s="322"/>
    </row>
    <row r="6422" spans="1:10" s="333" customFormat="1" ht="24" x14ac:dyDescent="0.25">
      <c r="A6422" s="317" t="s">
        <v>1799</v>
      </c>
      <c r="B6422" s="322" t="s">
        <v>1118</v>
      </c>
      <c r="C6422" s="322"/>
      <c r="D6422" s="322"/>
      <c r="E6422" s="411">
        <v>79000</v>
      </c>
      <c r="F6422" s="317" t="s">
        <v>1781</v>
      </c>
      <c r="G6422" s="322"/>
      <c r="H6422" s="325"/>
      <c r="I6422" s="316"/>
      <c r="J6422" s="322"/>
    </row>
    <row r="6423" spans="1:10" s="333" customFormat="1" ht="24" x14ac:dyDescent="0.25">
      <c r="A6423" s="317" t="s">
        <v>1798</v>
      </c>
      <c r="B6423" s="322" t="s">
        <v>1118</v>
      </c>
      <c r="C6423" s="322"/>
      <c r="D6423" s="322"/>
      <c r="E6423" s="411">
        <v>88140</v>
      </c>
      <c r="F6423" s="317" t="s">
        <v>1689</v>
      </c>
      <c r="G6423" s="322"/>
      <c r="H6423" s="325"/>
      <c r="I6423" s="316"/>
      <c r="J6423" s="322"/>
    </row>
    <row r="6424" spans="1:10" s="333" customFormat="1" ht="24" x14ac:dyDescent="0.25">
      <c r="A6424" s="317" t="s">
        <v>1713</v>
      </c>
      <c r="B6424" s="322" t="s">
        <v>1400</v>
      </c>
      <c r="C6424" s="322"/>
      <c r="D6424" s="322"/>
      <c r="E6424" s="411">
        <v>10181.719999999999</v>
      </c>
      <c r="F6424" s="317" t="s">
        <v>1709</v>
      </c>
      <c r="G6424" s="322"/>
      <c r="H6424" s="325"/>
      <c r="I6424" s="316"/>
      <c r="J6424" s="322"/>
    </row>
    <row r="6425" spans="1:10" s="333" customFormat="1" ht="28.5" customHeight="1" x14ac:dyDescent="0.25">
      <c r="A6425" s="317" t="s">
        <v>1711</v>
      </c>
      <c r="B6425" s="322" t="s">
        <v>1400</v>
      </c>
      <c r="C6425" s="322"/>
      <c r="D6425" s="322"/>
      <c r="E6425" s="411">
        <v>235718.84</v>
      </c>
      <c r="F6425" s="317" t="s">
        <v>1689</v>
      </c>
      <c r="G6425" s="322"/>
      <c r="H6425" s="325"/>
      <c r="I6425" s="316"/>
      <c r="J6425" s="322"/>
    </row>
    <row r="6426" spans="1:10" s="333" customFormat="1" ht="24" x14ac:dyDescent="0.25">
      <c r="A6426" s="317" t="s">
        <v>1708</v>
      </c>
      <c r="B6426" s="322" t="s">
        <v>1400</v>
      </c>
      <c r="C6426" s="322"/>
      <c r="D6426" s="322"/>
      <c r="E6426" s="411">
        <v>38086.14</v>
      </c>
      <c r="F6426" s="317" t="s">
        <v>1689</v>
      </c>
      <c r="G6426" s="322"/>
      <c r="H6426" s="325"/>
      <c r="I6426" s="316"/>
      <c r="J6426" s="322"/>
    </row>
    <row r="6427" spans="1:10" s="333" customFormat="1" ht="36" x14ac:dyDescent="0.25">
      <c r="A6427" s="317" t="s">
        <v>1706</v>
      </c>
      <c r="B6427" s="322" t="s">
        <v>1400</v>
      </c>
      <c r="C6427" s="322"/>
      <c r="D6427" s="322"/>
      <c r="E6427" s="411">
        <v>97382.3</v>
      </c>
      <c r="F6427" s="317" t="s">
        <v>1689</v>
      </c>
      <c r="G6427" s="322"/>
      <c r="H6427" s="325"/>
      <c r="I6427" s="316"/>
      <c r="J6427" s="322"/>
    </row>
    <row r="6428" spans="1:10" s="333" customFormat="1" ht="36" x14ac:dyDescent="0.25">
      <c r="A6428" s="317" t="s">
        <v>1704</v>
      </c>
      <c r="B6428" s="322" t="s">
        <v>1400</v>
      </c>
      <c r="C6428" s="322"/>
      <c r="D6428" s="322"/>
      <c r="E6428" s="411">
        <v>13137.25</v>
      </c>
      <c r="F6428" s="317" t="s">
        <v>1689</v>
      </c>
      <c r="G6428" s="322"/>
      <c r="H6428" s="325"/>
      <c r="I6428" s="316"/>
      <c r="J6428" s="322"/>
    </row>
    <row r="6429" spans="1:10" s="333" customFormat="1" ht="36" x14ac:dyDescent="0.25">
      <c r="A6429" s="317" t="s">
        <v>1797</v>
      </c>
      <c r="B6429" s="322" t="s">
        <v>1400</v>
      </c>
      <c r="C6429" s="322"/>
      <c r="D6429" s="322"/>
      <c r="E6429" s="411">
        <v>81674.880000000005</v>
      </c>
      <c r="F6429" s="317" t="s">
        <v>1700</v>
      </c>
      <c r="G6429" s="322"/>
      <c r="H6429" s="325"/>
      <c r="I6429" s="316"/>
      <c r="J6429" s="322"/>
    </row>
    <row r="6430" spans="1:10" s="333" customFormat="1" ht="36" x14ac:dyDescent="0.25">
      <c r="A6430" s="317" t="s">
        <v>1702</v>
      </c>
      <c r="B6430" s="322" t="s">
        <v>1400</v>
      </c>
      <c r="C6430" s="322"/>
      <c r="D6430" s="322"/>
      <c r="E6430" s="411">
        <v>97186.18</v>
      </c>
      <c r="F6430" s="317" t="s">
        <v>1697</v>
      </c>
      <c r="G6430" s="322"/>
      <c r="H6430" s="325"/>
      <c r="I6430" s="316"/>
      <c r="J6430" s="322"/>
    </row>
    <row r="6431" spans="1:10" s="333" customFormat="1" ht="36" x14ac:dyDescent="0.25">
      <c r="A6431" s="317" t="s">
        <v>1699</v>
      </c>
      <c r="B6431" s="322" t="s">
        <v>1400</v>
      </c>
      <c r="C6431" s="322"/>
      <c r="D6431" s="322"/>
      <c r="E6431" s="411">
        <v>1479.99</v>
      </c>
      <c r="F6431" s="317" t="s">
        <v>1689</v>
      </c>
      <c r="G6431" s="322"/>
      <c r="H6431" s="325"/>
      <c r="I6431" s="316"/>
      <c r="J6431" s="322"/>
    </row>
    <row r="6432" spans="1:10" s="333" customFormat="1" ht="36" x14ac:dyDescent="0.25">
      <c r="A6432" s="317" t="s">
        <v>1696</v>
      </c>
      <c r="B6432" s="322" t="s">
        <v>1400</v>
      </c>
      <c r="C6432" s="322"/>
      <c r="D6432" s="322"/>
      <c r="E6432" s="411">
        <v>14963.66</v>
      </c>
      <c r="F6432" s="317" t="s">
        <v>1689</v>
      </c>
      <c r="G6432" s="322"/>
      <c r="H6432" s="325"/>
      <c r="I6432" s="316"/>
      <c r="J6432" s="322"/>
    </row>
    <row r="6433" spans="1:10" s="333" customFormat="1" ht="36" x14ac:dyDescent="0.25">
      <c r="A6433" s="317" t="s">
        <v>1691</v>
      </c>
      <c r="B6433" s="322" t="s">
        <v>1400</v>
      </c>
      <c r="C6433" s="322"/>
      <c r="D6433" s="322"/>
      <c r="E6433" s="411">
        <v>142537.51999999999</v>
      </c>
      <c r="F6433" s="316" t="s">
        <v>1692</v>
      </c>
      <c r="G6433" s="322"/>
      <c r="H6433" s="325"/>
      <c r="I6433" s="316"/>
      <c r="J6433" s="322"/>
    </row>
    <row r="6434" spans="1:10" s="333" customFormat="1" ht="36" x14ac:dyDescent="0.25">
      <c r="A6434" s="317" t="s">
        <v>1796</v>
      </c>
      <c r="B6434" s="322" t="s">
        <v>1400</v>
      </c>
      <c r="C6434" s="322"/>
      <c r="D6434" s="322"/>
      <c r="E6434" s="411">
        <v>53704.38</v>
      </c>
      <c r="F6434" s="316"/>
      <c r="G6434" s="322"/>
      <c r="H6434" s="325"/>
      <c r="I6434" s="322"/>
      <c r="J6434" s="322"/>
    </row>
    <row r="6435" spans="1:10" s="333" customFormat="1" ht="24" x14ac:dyDescent="0.25">
      <c r="A6435" s="317" t="s">
        <v>1795</v>
      </c>
      <c r="B6435" s="322" t="s">
        <v>1794</v>
      </c>
      <c r="C6435" s="322"/>
      <c r="D6435" s="322"/>
      <c r="E6435" s="411">
        <v>449070</v>
      </c>
      <c r="F6435" s="316"/>
      <c r="G6435" s="329"/>
      <c r="H6435" s="325"/>
      <c r="I6435" s="322"/>
      <c r="J6435" s="322"/>
    </row>
    <row r="6436" spans="1:10" s="333" customFormat="1" ht="24" x14ac:dyDescent="0.25">
      <c r="A6436" s="317" t="s">
        <v>1793</v>
      </c>
      <c r="B6436" s="322" t="s">
        <v>1400</v>
      </c>
      <c r="C6436" s="322"/>
      <c r="D6436" s="322"/>
      <c r="E6436" s="411">
        <v>395347.20000000001</v>
      </c>
      <c r="F6436" s="316"/>
      <c r="G6436" s="329"/>
      <c r="H6436" s="325"/>
      <c r="I6436" s="316"/>
      <c r="J6436" s="322"/>
    </row>
    <row r="6437" spans="1:10" s="333" customFormat="1" ht="36" x14ac:dyDescent="0.25">
      <c r="A6437" s="317" t="s">
        <v>1792</v>
      </c>
      <c r="B6437" s="322" t="s">
        <v>1782</v>
      </c>
      <c r="C6437" s="322"/>
      <c r="D6437" s="322"/>
      <c r="E6437" s="411">
        <v>360000</v>
      </c>
      <c r="F6437" s="316"/>
      <c r="G6437" s="329"/>
      <c r="H6437" s="325"/>
      <c r="I6437" s="316"/>
      <c r="J6437" s="322"/>
    </row>
    <row r="6438" spans="1:10" s="333" customFormat="1" ht="24" x14ac:dyDescent="0.25">
      <c r="A6438" s="317" t="s">
        <v>1791</v>
      </c>
      <c r="B6438" s="322" t="s">
        <v>1782</v>
      </c>
      <c r="C6438" s="322"/>
      <c r="D6438" s="322"/>
      <c r="E6438" s="411">
        <v>353325.96</v>
      </c>
      <c r="F6438" s="316"/>
      <c r="G6438" s="329"/>
      <c r="H6438" s="325"/>
      <c r="I6438" s="316"/>
      <c r="J6438" s="322"/>
    </row>
    <row r="6439" spans="1:10" s="333" customFormat="1" ht="48" x14ac:dyDescent="0.25">
      <c r="A6439" s="317" t="s">
        <v>1790</v>
      </c>
      <c r="B6439" s="322" t="s">
        <v>1782</v>
      </c>
      <c r="C6439" s="322"/>
      <c r="D6439" s="322"/>
      <c r="E6439" s="411">
        <v>1176000</v>
      </c>
      <c r="F6439" s="316"/>
      <c r="G6439" s="329"/>
      <c r="H6439" s="325"/>
      <c r="I6439" s="316"/>
      <c r="J6439" s="322"/>
    </row>
    <row r="6440" spans="1:10" s="333" customFormat="1" ht="36" x14ac:dyDescent="0.25">
      <c r="A6440" s="317" t="s">
        <v>1789</v>
      </c>
      <c r="B6440" s="322" t="s">
        <v>1118</v>
      </c>
      <c r="C6440" s="322"/>
      <c r="D6440" s="322"/>
      <c r="E6440" s="411">
        <v>190000</v>
      </c>
      <c r="F6440" s="316"/>
      <c r="G6440" s="329"/>
      <c r="H6440" s="325"/>
      <c r="I6440" s="316"/>
      <c r="J6440" s="322"/>
    </row>
    <row r="6441" spans="1:10" s="333" customFormat="1" ht="36" x14ac:dyDescent="0.25">
      <c r="A6441" s="317" t="s">
        <v>1788</v>
      </c>
      <c r="B6441" s="322" t="s">
        <v>1118</v>
      </c>
      <c r="C6441" s="322"/>
      <c r="D6441" s="322"/>
      <c r="E6441" s="411">
        <v>232000</v>
      </c>
      <c r="F6441" s="316"/>
      <c r="G6441" s="329"/>
      <c r="H6441" s="325"/>
      <c r="I6441" s="316"/>
      <c r="J6441" s="322"/>
    </row>
    <row r="6442" spans="1:10" s="333" customFormat="1" ht="24" x14ac:dyDescent="0.25">
      <c r="A6442" s="317" t="s">
        <v>1787</v>
      </c>
      <c r="B6442" s="322" t="s">
        <v>1118</v>
      </c>
      <c r="C6442" s="322"/>
      <c r="D6442" s="322"/>
      <c r="E6442" s="411">
        <v>66576</v>
      </c>
      <c r="F6442" s="316" t="s">
        <v>1786</v>
      </c>
      <c r="G6442" s="322"/>
      <c r="H6442" s="325"/>
      <c r="I6442" s="316"/>
      <c r="J6442" s="322"/>
    </row>
    <row r="6443" spans="1:10" s="333" customFormat="1" ht="24" x14ac:dyDescent="0.25">
      <c r="A6443" s="317" t="s">
        <v>1785</v>
      </c>
      <c r="B6443" s="322" t="s">
        <v>1400</v>
      </c>
      <c r="C6443" s="322"/>
      <c r="D6443" s="322"/>
      <c r="E6443" s="411">
        <v>2723826.6</v>
      </c>
      <c r="F6443" s="316"/>
      <c r="G6443" s="322"/>
      <c r="H6443" s="325"/>
      <c r="I6443" s="316"/>
      <c r="J6443" s="322"/>
    </row>
    <row r="6444" spans="1:10" s="333" customFormat="1" ht="41.45" customHeight="1" x14ac:dyDescent="0.25">
      <c r="A6444" s="317" t="s">
        <v>1784</v>
      </c>
      <c r="B6444" s="322" t="s">
        <v>1400</v>
      </c>
      <c r="C6444" s="322"/>
      <c r="D6444" s="322"/>
      <c r="E6444" s="411">
        <v>507696</v>
      </c>
      <c r="F6444" s="316" t="s">
        <v>1781</v>
      </c>
      <c r="G6444" s="322"/>
      <c r="H6444" s="325"/>
      <c r="I6444" s="316"/>
      <c r="J6444" s="322"/>
    </row>
    <row r="6445" spans="1:10" s="333" customFormat="1" ht="35.450000000000003" customHeight="1" x14ac:dyDescent="0.25">
      <c r="A6445" s="317" t="s">
        <v>1783</v>
      </c>
      <c r="B6445" s="322" t="s">
        <v>1782</v>
      </c>
      <c r="C6445" s="322"/>
      <c r="D6445" s="322"/>
      <c r="E6445" s="411">
        <v>108992.6</v>
      </c>
      <c r="F6445" s="316" t="s">
        <v>1781</v>
      </c>
      <c r="G6445" s="322"/>
      <c r="H6445" s="325"/>
      <c r="I6445" s="316"/>
      <c r="J6445" s="322"/>
    </row>
    <row r="6446" spans="1:10" s="333" customFormat="1" ht="24.6" customHeight="1" x14ac:dyDescent="0.25">
      <c r="A6446" s="317" t="s">
        <v>1780</v>
      </c>
      <c r="B6446" s="322" t="s">
        <v>1400</v>
      </c>
      <c r="C6446" s="322"/>
      <c r="D6446" s="322"/>
      <c r="E6446" s="411">
        <v>9239675.5199999996</v>
      </c>
      <c r="F6446" s="317"/>
      <c r="G6446" s="329"/>
      <c r="H6446" s="325"/>
      <c r="I6446" s="316"/>
      <c r="J6446" s="316"/>
    </row>
    <row r="6447" spans="1:10" s="333" customFormat="1" ht="41.45" customHeight="1" x14ac:dyDescent="0.25">
      <c r="A6447" s="317" t="s">
        <v>1749</v>
      </c>
      <c r="B6447" s="322" t="s">
        <v>1779</v>
      </c>
      <c r="C6447" s="322"/>
      <c r="D6447" s="322"/>
      <c r="E6447" s="411">
        <v>45000</v>
      </c>
      <c r="F6447" s="317"/>
      <c r="G6447" s="316"/>
      <c r="H6447" s="316"/>
      <c r="I6447" s="316"/>
      <c r="J6447" s="316"/>
    </row>
    <row r="6448" spans="1:10" s="333" customFormat="1" ht="36" x14ac:dyDescent="0.25">
      <c r="A6448" s="317" t="s">
        <v>1778</v>
      </c>
      <c r="B6448" s="322" t="s">
        <v>1725</v>
      </c>
      <c r="C6448" s="322"/>
      <c r="D6448" s="322"/>
      <c r="E6448" s="411">
        <v>18000</v>
      </c>
      <c r="F6448" s="317"/>
      <c r="G6448" s="316"/>
      <c r="H6448" s="316"/>
      <c r="I6448" s="316"/>
      <c r="J6448" s="316"/>
    </row>
    <row r="6449" spans="1:10" s="333" customFormat="1" ht="24" x14ac:dyDescent="0.25">
      <c r="A6449" s="317" t="s">
        <v>1777</v>
      </c>
      <c r="B6449" s="322" t="s">
        <v>1725</v>
      </c>
      <c r="C6449" s="322"/>
      <c r="D6449" s="322"/>
      <c r="E6449" s="411">
        <v>18000</v>
      </c>
      <c r="F6449" s="317"/>
      <c r="G6449" s="316"/>
      <c r="H6449" s="316"/>
      <c r="I6449" s="316"/>
      <c r="J6449" s="316"/>
    </row>
    <row r="6450" spans="1:10" s="333" customFormat="1" ht="24" x14ac:dyDescent="0.25">
      <c r="A6450" s="317" t="s">
        <v>1321</v>
      </c>
      <c r="B6450" s="322" t="s">
        <v>1725</v>
      </c>
      <c r="C6450" s="322"/>
      <c r="D6450" s="322"/>
      <c r="E6450" s="411">
        <v>19031.82</v>
      </c>
      <c r="F6450" s="317"/>
      <c r="G6450" s="316"/>
      <c r="H6450" s="316"/>
      <c r="I6450" s="316"/>
      <c r="J6450" s="316"/>
    </row>
    <row r="6451" spans="1:10" s="333" customFormat="1" ht="24" x14ac:dyDescent="0.25">
      <c r="A6451" s="317" t="s">
        <v>1748</v>
      </c>
      <c r="B6451" s="322" t="s">
        <v>1678</v>
      </c>
      <c r="C6451" s="322"/>
      <c r="D6451" s="322"/>
      <c r="E6451" s="411">
        <v>19141.27</v>
      </c>
      <c r="F6451" s="317"/>
      <c r="G6451" s="316"/>
      <c r="H6451" s="316"/>
      <c r="I6451" s="316"/>
      <c r="J6451" s="316"/>
    </row>
    <row r="6452" spans="1:10" s="333" customFormat="1" ht="24" x14ac:dyDescent="0.25">
      <c r="A6452" s="317" t="s">
        <v>1748</v>
      </c>
      <c r="B6452" s="322" t="s">
        <v>1678</v>
      </c>
      <c r="C6452" s="322"/>
      <c r="D6452" s="322"/>
      <c r="E6452" s="411">
        <v>19286.919999999998</v>
      </c>
      <c r="F6452" s="317"/>
      <c r="G6452" s="316"/>
      <c r="H6452" s="316"/>
      <c r="I6452" s="316"/>
      <c r="J6452" s="316"/>
    </row>
    <row r="6453" spans="1:10" s="333" customFormat="1" ht="24" x14ac:dyDescent="0.25">
      <c r="A6453" s="317" t="s">
        <v>1776</v>
      </c>
      <c r="B6453" s="322" t="s">
        <v>1725</v>
      </c>
      <c r="C6453" s="322"/>
      <c r="D6453" s="322"/>
      <c r="E6453" s="411">
        <v>19608</v>
      </c>
      <c r="F6453" s="317"/>
      <c r="G6453" s="316"/>
      <c r="H6453" s="316"/>
      <c r="I6453" s="316"/>
      <c r="J6453" s="316"/>
    </row>
    <row r="6454" spans="1:10" s="333" customFormat="1" ht="24" x14ac:dyDescent="0.25">
      <c r="A6454" s="317" t="s">
        <v>1775</v>
      </c>
      <c r="B6454" s="322" t="s">
        <v>1725</v>
      </c>
      <c r="C6454" s="322"/>
      <c r="D6454" s="322"/>
      <c r="E6454" s="411">
        <v>19640</v>
      </c>
      <c r="F6454" s="317"/>
      <c r="G6454" s="316"/>
      <c r="H6454" s="316"/>
      <c r="I6454" s="316"/>
      <c r="J6454" s="316"/>
    </row>
    <row r="6455" spans="1:10" s="333" customFormat="1" ht="24" x14ac:dyDescent="0.25">
      <c r="A6455" s="317" t="s">
        <v>1748</v>
      </c>
      <c r="B6455" s="322" t="s">
        <v>1678</v>
      </c>
      <c r="C6455" s="322"/>
      <c r="D6455" s="322"/>
      <c r="E6455" s="411">
        <v>19881.53</v>
      </c>
      <c r="F6455" s="317"/>
      <c r="G6455" s="316"/>
      <c r="H6455" s="316"/>
      <c r="I6455" s="316"/>
      <c r="J6455" s="316"/>
    </row>
    <row r="6456" spans="1:10" s="333" customFormat="1" ht="24" x14ac:dyDescent="0.25">
      <c r="A6456" s="317" t="s">
        <v>1774</v>
      </c>
      <c r="B6456" s="322" t="s">
        <v>1725</v>
      </c>
      <c r="C6456" s="322"/>
      <c r="D6456" s="322"/>
      <c r="E6456" s="411">
        <v>20260</v>
      </c>
      <c r="F6456" s="317"/>
      <c r="G6456" s="316"/>
      <c r="H6456" s="316"/>
      <c r="I6456" s="316"/>
      <c r="J6456" s="316"/>
    </row>
    <row r="6457" spans="1:10" s="333" customFormat="1" ht="24" x14ac:dyDescent="0.25">
      <c r="A6457" s="317" t="s">
        <v>1767</v>
      </c>
      <c r="B6457" s="322" t="s">
        <v>1725</v>
      </c>
      <c r="C6457" s="322"/>
      <c r="D6457" s="322"/>
      <c r="E6457" s="411">
        <v>20350</v>
      </c>
      <c r="F6457" s="317"/>
      <c r="G6457" s="316"/>
      <c r="H6457" s="316"/>
      <c r="I6457" s="316"/>
      <c r="J6457" s="316"/>
    </row>
    <row r="6458" spans="1:10" s="333" customFormat="1" ht="24" x14ac:dyDescent="0.25">
      <c r="A6458" s="317" t="s">
        <v>1773</v>
      </c>
      <c r="B6458" s="322" t="s">
        <v>1725</v>
      </c>
      <c r="C6458" s="322"/>
      <c r="D6458" s="322"/>
      <c r="E6458" s="411">
        <v>21000</v>
      </c>
      <c r="F6458" s="317"/>
      <c r="G6458" s="316"/>
      <c r="H6458" s="316"/>
      <c r="I6458" s="316"/>
      <c r="J6458" s="316"/>
    </row>
    <row r="6459" spans="1:10" s="333" customFormat="1" ht="24" x14ac:dyDescent="0.25">
      <c r="A6459" s="317" t="s">
        <v>1772</v>
      </c>
      <c r="B6459" s="322" t="s">
        <v>1725</v>
      </c>
      <c r="C6459" s="322"/>
      <c r="D6459" s="322"/>
      <c r="E6459" s="411">
        <v>21034</v>
      </c>
      <c r="F6459" s="317"/>
      <c r="G6459" s="316"/>
      <c r="H6459" s="316"/>
      <c r="I6459" s="316"/>
      <c r="J6459" s="316"/>
    </row>
    <row r="6460" spans="1:10" s="333" customFormat="1" ht="24" x14ac:dyDescent="0.25">
      <c r="A6460" s="317" t="s">
        <v>1771</v>
      </c>
      <c r="B6460" s="322" t="s">
        <v>1725</v>
      </c>
      <c r="C6460" s="322"/>
      <c r="D6460" s="322"/>
      <c r="E6460" s="411">
        <v>21466.7</v>
      </c>
      <c r="F6460" s="317"/>
      <c r="G6460" s="316"/>
      <c r="H6460" s="316"/>
      <c r="I6460" s="316"/>
      <c r="J6460" s="316"/>
    </row>
    <row r="6461" spans="1:10" s="333" customFormat="1" ht="24" x14ac:dyDescent="0.25">
      <c r="A6461" s="317" t="s">
        <v>1748</v>
      </c>
      <c r="B6461" s="322" t="s">
        <v>1678</v>
      </c>
      <c r="C6461" s="322"/>
      <c r="D6461" s="322"/>
      <c r="E6461" s="411">
        <v>21678.02</v>
      </c>
      <c r="F6461" s="317"/>
      <c r="G6461" s="316"/>
      <c r="H6461" s="316"/>
      <c r="I6461" s="316"/>
      <c r="J6461" s="316"/>
    </row>
    <row r="6462" spans="1:10" s="333" customFormat="1" ht="24" x14ac:dyDescent="0.25">
      <c r="A6462" s="317" t="s">
        <v>1748</v>
      </c>
      <c r="B6462" s="322" t="s">
        <v>1678</v>
      </c>
      <c r="C6462" s="322"/>
      <c r="D6462" s="322"/>
      <c r="E6462" s="411">
        <v>22265.72</v>
      </c>
      <c r="F6462" s="317"/>
      <c r="G6462" s="316"/>
      <c r="H6462" s="316"/>
      <c r="I6462" s="316"/>
      <c r="J6462" s="316"/>
    </row>
    <row r="6463" spans="1:10" s="333" customFormat="1" ht="24" x14ac:dyDescent="0.25">
      <c r="A6463" s="317" t="s">
        <v>1770</v>
      </c>
      <c r="B6463" s="322" t="s">
        <v>1725</v>
      </c>
      <c r="C6463" s="322"/>
      <c r="D6463" s="322"/>
      <c r="E6463" s="411">
        <v>23000</v>
      </c>
      <c r="F6463" s="317"/>
      <c r="G6463" s="316"/>
      <c r="H6463" s="316"/>
      <c r="I6463" s="316"/>
      <c r="J6463" s="316"/>
    </row>
    <row r="6464" spans="1:10" s="333" customFormat="1" ht="24" x14ac:dyDescent="0.25">
      <c r="A6464" s="317" t="s">
        <v>1769</v>
      </c>
      <c r="B6464" s="322" t="s">
        <v>1725</v>
      </c>
      <c r="C6464" s="322"/>
      <c r="D6464" s="322"/>
      <c r="E6464" s="411">
        <v>25000</v>
      </c>
      <c r="F6464" s="317"/>
      <c r="G6464" s="316"/>
      <c r="H6464" s="316"/>
      <c r="I6464" s="316"/>
      <c r="J6464" s="316"/>
    </row>
    <row r="6465" spans="1:10" s="333" customFormat="1" ht="24" x14ac:dyDescent="0.25">
      <c r="A6465" s="317" t="s">
        <v>1759</v>
      </c>
      <c r="B6465" s="322" t="s">
        <v>1725</v>
      </c>
      <c r="C6465" s="322"/>
      <c r="D6465" s="322"/>
      <c r="E6465" s="411">
        <v>25883.3</v>
      </c>
      <c r="F6465" s="317"/>
      <c r="G6465" s="316"/>
      <c r="H6465" s="316"/>
      <c r="I6465" s="316"/>
      <c r="J6465" s="316"/>
    </row>
    <row r="6466" spans="1:10" s="333" customFormat="1" ht="24" x14ac:dyDescent="0.25">
      <c r="A6466" s="317" t="s">
        <v>1748</v>
      </c>
      <c r="B6466" s="322" t="s">
        <v>1678</v>
      </c>
      <c r="C6466" s="322"/>
      <c r="D6466" s="322"/>
      <c r="E6466" s="411">
        <v>26332.43</v>
      </c>
      <c r="F6466" s="317"/>
      <c r="G6466" s="316"/>
      <c r="H6466" s="316"/>
      <c r="I6466" s="316"/>
      <c r="J6466" s="316"/>
    </row>
    <row r="6467" spans="1:10" s="333" customFormat="1" ht="24" x14ac:dyDescent="0.25">
      <c r="A6467" s="317" t="s">
        <v>1767</v>
      </c>
      <c r="B6467" s="322" t="s">
        <v>1725</v>
      </c>
      <c r="C6467" s="322"/>
      <c r="D6467" s="322"/>
      <c r="E6467" s="411">
        <v>26447</v>
      </c>
      <c r="F6467" s="317"/>
      <c r="G6467" s="316"/>
      <c r="H6467" s="316"/>
      <c r="I6467" s="316"/>
      <c r="J6467" s="316"/>
    </row>
    <row r="6468" spans="1:10" s="333" customFormat="1" ht="24" x14ac:dyDescent="0.25">
      <c r="A6468" s="317" t="s">
        <v>1768</v>
      </c>
      <c r="B6468" s="322" t="s">
        <v>1725</v>
      </c>
      <c r="C6468" s="322"/>
      <c r="D6468" s="322"/>
      <c r="E6468" s="411">
        <v>26990</v>
      </c>
      <c r="F6468" s="317"/>
      <c r="G6468" s="316"/>
      <c r="H6468" s="316"/>
      <c r="I6468" s="316"/>
      <c r="J6468" s="316"/>
    </row>
    <row r="6469" spans="1:10" s="333" customFormat="1" ht="24" x14ac:dyDescent="0.25">
      <c r="A6469" s="317" t="s">
        <v>1759</v>
      </c>
      <c r="B6469" s="322" t="s">
        <v>1725</v>
      </c>
      <c r="C6469" s="322"/>
      <c r="D6469" s="322"/>
      <c r="E6469" s="411">
        <v>28229.599999999999</v>
      </c>
      <c r="F6469" s="317"/>
      <c r="G6469" s="316"/>
      <c r="H6469" s="316"/>
      <c r="I6469" s="316"/>
      <c r="J6469" s="316"/>
    </row>
    <row r="6470" spans="1:10" s="333" customFormat="1" ht="24" x14ac:dyDescent="0.25">
      <c r="A6470" s="317" t="s">
        <v>1748</v>
      </c>
      <c r="B6470" s="322" t="s">
        <v>1678</v>
      </c>
      <c r="C6470" s="322"/>
      <c r="D6470" s="322"/>
      <c r="E6470" s="411">
        <v>28393.4</v>
      </c>
      <c r="F6470" s="317"/>
      <c r="G6470" s="316"/>
      <c r="H6470" s="316"/>
      <c r="I6470" s="316"/>
      <c r="J6470" s="316"/>
    </row>
    <row r="6471" spans="1:10" s="333" customFormat="1" ht="24" x14ac:dyDescent="0.25">
      <c r="A6471" s="317" t="s">
        <v>1767</v>
      </c>
      <c r="B6471" s="322" t="s">
        <v>1725</v>
      </c>
      <c r="C6471" s="322"/>
      <c r="D6471" s="322"/>
      <c r="E6471" s="411">
        <v>28993.8</v>
      </c>
      <c r="F6471" s="317"/>
      <c r="G6471" s="316"/>
      <c r="H6471" s="316"/>
      <c r="I6471" s="316"/>
      <c r="J6471" s="316"/>
    </row>
    <row r="6472" spans="1:10" s="333" customFormat="1" ht="24" x14ac:dyDescent="0.25">
      <c r="A6472" s="317" t="s">
        <v>1766</v>
      </c>
      <c r="B6472" s="322" t="s">
        <v>1725</v>
      </c>
      <c r="C6472" s="322"/>
      <c r="D6472" s="322"/>
      <c r="E6472" s="411">
        <v>30000</v>
      </c>
      <c r="F6472" s="317"/>
      <c r="G6472" s="316"/>
      <c r="H6472" s="316"/>
      <c r="I6472" s="316"/>
      <c r="J6472" s="316"/>
    </row>
    <row r="6473" spans="1:10" s="333" customFormat="1" ht="24" x14ac:dyDescent="0.25">
      <c r="A6473" s="317" t="s">
        <v>1765</v>
      </c>
      <c r="B6473" s="322" t="s">
        <v>1725</v>
      </c>
      <c r="C6473" s="322"/>
      <c r="D6473" s="322"/>
      <c r="E6473" s="411">
        <v>30000</v>
      </c>
      <c r="F6473" s="317"/>
      <c r="G6473" s="316"/>
      <c r="H6473" s="316"/>
      <c r="I6473" s="316"/>
      <c r="J6473" s="316"/>
    </row>
    <row r="6474" spans="1:10" s="333" customFormat="1" ht="24" x14ac:dyDescent="0.25">
      <c r="A6474" s="317" t="s">
        <v>1764</v>
      </c>
      <c r="B6474" s="322" t="s">
        <v>1725</v>
      </c>
      <c r="C6474" s="322"/>
      <c r="D6474" s="322"/>
      <c r="E6474" s="411">
        <v>30000</v>
      </c>
      <c r="F6474" s="317"/>
      <c r="G6474" s="316"/>
      <c r="H6474" s="316"/>
      <c r="I6474" s="316"/>
      <c r="J6474" s="316"/>
    </row>
    <row r="6475" spans="1:10" s="333" customFormat="1" ht="24" x14ac:dyDescent="0.25">
      <c r="A6475" s="317" t="s">
        <v>1748</v>
      </c>
      <c r="B6475" s="322" t="s">
        <v>1678</v>
      </c>
      <c r="C6475" s="322"/>
      <c r="D6475" s="322"/>
      <c r="E6475" s="411">
        <v>30303.69</v>
      </c>
      <c r="F6475" s="317"/>
      <c r="G6475" s="316"/>
      <c r="H6475" s="316"/>
      <c r="I6475" s="316"/>
      <c r="J6475" s="316"/>
    </row>
    <row r="6476" spans="1:10" s="333" customFormat="1" ht="24" x14ac:dyDescent="0.25">
      <c r="A6476" s="317" t="s">
        <v>1758</v>
      </c>
      <c r="B6476" s="322" t="s">
        <v>1725</v>
      </c>
      <c r="C6476" s="322"/>
      <c r="D6476" s="322"/>
      <c r="E6476" s="411">
        <v>31500</v>
      </c>
      <c r="F6476" s="317"/>
      <c r="G6476" s="316"/>
      <c r="H6476" s="316"/>
      <c r="I6476" s="316"/>
      <c r="J6476" s="316"/>
    </row>
    <row r="6477" spans="1:10" s="333" customFormat="1" ht="24" x14ac:dyDescent="0.25">
      <c r="A6477" s="317" t="s">
        <v>1759</v>
      </c>
      <c r="B6477" s="322" t="s">
        <v>1725</v>
      </c>
      <c r="C6477" s="322"/>
      <c r="D6477" s="322"/>
      <c r="E6477" s="411">
        <v>31735.47</v>
      </c>
      <c r="F6477" s="317"/>
      <c r="G6477" s="316"/>
      <c r="H6477" s="316"/>
      <c r="I6477" s="316"/>
      <c r="J6477" s="316"/>
    </row>
    <row r="6478" spans="1:10" s="333" customFormat="1" ht="24" x14ac:dyDescent="0.25">
      <c r="A6478" s="317" t="s">
        <v>1763</v>
      </c>
      <c r="B6478" s="322" t="s">
        <v>1725</v>
      </c>
      <c r="C6478" s="322"/>
      <c r="D6478" s="322"/>
      <c r="E6478" s="411">
        <v>32000</v>
      </c>
      <c r="F6478" s="317"/>
      <c r="G6478" s="316"/>
      <c r="H6478" s="316"/>
      <c r="I6478" s="316"/>
      <c r="J6478" s="316"/>
    </row>
    <row r="6479" spans="1:10" s="333" customFormat="1" ht="24" x14ac:dyDescent="0.25">
      <c r="A6479" s="317" t="s">
        <v>1762</v>
      </c>
      <c r="B6479" s="322" t="s">
        <v>1725</v>
      </c>
      <c r="C6479" s="322"/>
      <c r="D6479" s="322"/>
      <c r="E6479" s="411">
        <v>33000</v>
      </c>
      <c r="F6479" s="317"/>
      <c r="G6479" s="316"/>
      <c r="H6479" s="316"/>
      <c r="I6479" s="316"/>
      <c r="J6479" s="316"/>
    </row>
    <row r="6480" spans="1:10" s="333" customFormat="1" ht="24" x14ac:dyDescent="0.25">
      <c r="A6480" s="317" t="s">
        <v>1748</v>
      </c>
      <c r="B6480" s="322" t="s">
        <v>1678</v>
      </c>
      <c r="C6480" s="322"/>
      <c r="D6480" s="322"/>
      <c r="E6480" s="411">
        <v>33027.89</v>
      </c>
      <c r="F6480" s="317"/>
      <c r="G6480" s="316"/>
      <c r="H6480" s="316"/>
      <c r="I6480" s="316"/>
      <c r="J6480" s="316"/>
    </row>
    <row r="6481" spans="1:10" s="333" customFormat="1" ht="24" x14ac:dyDescent="0.25">
      <c r="A6481" s="317" t="s">
        <v>1748</v>
      </c>
      <c r="B6481" s="322" t="s">
        <v>1678</v>
      </c>
      <c r="C6481" s="322"/>
      <c r="D6481" s="322"/>
      <c r="E6481" s="411">
        <v>33441.300000000003</v>
      </c>
      <c r="F6481" s="317"/>
      <c r="G6481" s="316"/>
      <c r="H6481" s="316"/>
      <c r="I6481" s="316"/>
      <c r="J6481" s="316"/>
    </row>
    <row r="6482" spans="1:10" s="333" customFormat="1" ht="24" x14ac:dyDescent="0.25">
      <c r="A6482" s="317" t="s">
        <v>1761</v>
      </c>
      <c r="B6482" s="322" t="s">
        <v>1725</v>
      </c>
      <c r="C6482" s="322"/>
      <c r="D6482" s="322"/>
      <c r="E6482" s="411">
        <v>33900</v>
      </c>
      <c r="F6482" s="317"/>
      <c r="G6482" s="316"/>
      <c r="H6482" s="316"/>
      <c r="I6482" s="316"/>
      <c r="J6482" s="316"/>
    </row>
    <row r="6483" spans="1:10" s="333" customFormat="1" ht="24" x14ac:dyDescent="0.25">
      <c r="A6483" s="317" t="s">
        <v>1748</v>
      </c>
      <c r="B6483" s="322" t="s">
        <v>1678</v>
      </c>
      <c r="C6483" s="322"/>
      <c r="D6483" s="322"/>
      <c r="E6483" s="411">
        <v>33945.85</v>
      </c>
      <c r="F6483" s="317"/>
      <c r="G6483" s="316"/>
      <c r="H6483" s="316"/>
      <c r="I6483" s="316"/>
      <c r="J6483" s="316"/>
    </row>
    <row r="6484" spans="1:10" s="333" customFormat="1" ht="24" x14ac:dyDescent="0.25">
      <c r="A6484" s="317" t="s">
        <v>1760</v>
      </c>
      <c r="B6484" s="322" t="s">
        <v>1725</v>
      </c>
      <c r="C6484" s="322"/>
      <c r="D6484" s="322"/>
      <c r="E6484" s="411">
        <v>34000</v>
      </c>
      <c r="F6484" s="317"/>
      <c r="G6484" s="316"/>
      <c r="H6484" s="316"/>
      <c r="I6484" s="316"/>
      <c r="J6484" s="316"/>
    </row>
    <row r="6485" spans="1:10" s="333" customFormat="1" ht="24" x14ac:dyDescent="0.25">
      <c r="A6485" s="317" t="s">
        <v>1759</v>
      </c>
      <c r="B6485" s="322" t="s">
        <v>1725</v>
      </c>
      <c r="C6485" s="322"/>
      <c r="D6485" s="322"/>
      <c r="E6485" s="411">
        <v>34175</v>
      </c>
      <c r="F6485" s="317"/>
      <c r="G6485" s="316"/>
      <c r="H6485" s="316"/>
      <c r="I6485" s="316"/>
      <c r="J6485" s="316"/>
    </row>
    <row r="6486" spans="1:10" s="333" customFormat="1" ht="24" x14ac:dyDescent="0.25">
      <c r="A6486" s="317" t="s">
        <v>1758</v>
      </c>
      <c r="B6486" s="322" t="s">
        <v>1725</v>
      </c>
      <c r="C6486" s="322"/>
      <c r="D6486" s="322"/>
      <c r="E6486" s="411">
        <v>34899.870000000003</v>
      </c>
      <c r="F6486" s="317"/>
      <c r="G6486" s="316"/>
      <c r="H6486" s="316"/>
      <c r="I6486" s="316"/>
      <c r="J6486" s="316"/>
    </row>
    <row r="6487" spans="1:10" s="333" customFormat="1" ht="24" x14ac:dyDescent="0.25">
      <c r="A6487" s="317" t="s">
        <v>1757</v>
      </c>
      <c r="B6487" s="322" t="s">
        <v>1725</v>
      </c>
      <c r="C6487" s="322"/>
      <c r="D6487" s="322"/>
      <c r="E6487" s="411">
        <v>34950</v>
      </c>
      <c r="F6487" s="317"/>
      <c r="G6487" s="316"/>
      <c r="H6487" s="316"/>
      <c r="I6487" s="316"/>
      <c r="J6487" s="316"/>
    </row>
    <row r="6488" spans="1:10" s="333" customFormat="1" ht="24" x14ac:dyDescent="0.25">
      <c r="A6488" s="317" t="s">
        <v>1756</v>
      </c>
      <c r="B6488" s="322" t="s">
        <v>1725</v>
      </c>
      <c r="C6488" s="322"/>
      <c r="D6488" s="322"/>
      <c r="E6488" s="411">
        <v>35000</v>
      </c>
      <c r="F6488" s="317"/>
      <c r="G6488" s="316"/>
      <c r="H6488" s="316"/>
      <c r="I6488" s="316"/>
      <c r="J6488" s="316"/>
    </row>
    <row r="6489" spans="1:10" s="333" customFormat="1" ht="24" x14ac:dyDescent="0.25">
      <c r="A6489" s="317" t="s">
        <v>1748</v>
      </c>
      <c r="B6489" s="322" t="s">
        <v>1678</v>
      </c>
      <c r="C6489" s="322"/>
      <c r="D6489" s="322"/>
      <c r="E6489" s="411">
        <v>35015.449999999997</v>
      </c>
      <c r="F6489" s="317"/>
      <c r="G6489" s="316"/>
      <c r="H6489" s="316"/>
      <c r="I6489" s="316"/>
      <c r="J6489" s="316"/>
    </row>
    <row r="6490" spans="1:10" s="333" customFormat="1" ht="24" x14ac:dyDescent="0.25">
      <c r="A6490" s="317" t="s">
        <v>1755</v>
      </c>
      <c r="B6490" s="322" t="s">
        <v>1725</v>
      </c>
      <c r="C6490" s="322"/>
      <c r="D6490" s="322"/>
      <c r="E6490" s="411">
        <v>35100</v>
      </c>
      <c r="F6490" s="317"/>
      <c r="G6490" s="316"/>
      <c r="H6490" s="316"/>
      <c r="I6490" s="316"/>
      <c r="J6490" s="316"/>
    </row>
    <row r="6491" spans="1:10" s="333" customFormat="1" ht="24" x14ac:dyDescent="0.25">
      <c r="A6491" s="317" t="s">
        <v>1754</v>
      </c>
      <c r="B6491" s="322" t="s">
        <v>1725</v>
      </c>
      <c r="C6491" s="322"/>
      <c r="D6491" s="322"/>
      <c r="E6491" s="411">
        <v>35500</v>
      </c>
      <c r="F6491" s="317"/>
      <c r="G6491" s="316"/>
      <c r="H6491" s="316"/>
      <c r="I6491" s="316"/>
      <c r="J6491" s="316"/>
    </row>
    <row r="6492" spans="1:10" s="333" customFormat="1" ht="24" x14ac:dyDescent="0.25">
      <c r="A6492" s="317" t="s">
        <v>1753</v>
      </c>
      <c r="B6492" s="322" t="s">
        <v>1725</v>
      </c>
      <c r="C6492" s="322"/>
      <c r="D6492" s="322"/>
      <c r="E6492" s="411">
        <v>35580</v>
      </c>
      <c r="F6492" s="317"/>
      <c r="G6492" s="316"/>
      <c r="H6492" s="316"/>
      <c r="I6492" s="316"/>
      <c r="J6492" s="316"/>
    </row>
    <row r="6493" spans="1:10" s="333" customFormat="1" ht="24" x14ac:dyDescent="0.25">
      <c r="A6493" s="317" t="s">
        <v>1752</v>
      </c>
      <c r="B6493" s="322" t="s">
        <v>1725</v>
      </c>
      <c r="C6493" s="322"/>
      <c r="D6493" s="322"/>
      <c r="E6493" s="411">
        <v>36233.599999999999</v>
      </c>
      <c r="F6493" s="317"/>
      <c r="G6493" s="316"/>
      <c r="H6493" s="316"/>
      <c r="I6493" s="316"/>
      <c r="J6493" s="316"/>
    </row>
    <row r="6494" spans="1:10" s="333" customFormat="1" ht="24" x14ac:dyDescent="0.25">
      <c r="A6494" s="317" t="s">
        <v>1748</v>
      </c>
      <c r="B6494" s="322" t="s">
        <v>1678</v>
      </c>
      <c r="C6494" s="322"/>
      <c r="D6494" s="322"/>
      <c r="E6494" s="411">
        <v>36406.03</v>
      </c>
      <c r="F6494" s="317"/>
      <c r="G6494" s="316"/>
      <c r="H6494" s="316"/>
      <c r="I6494" s="316"/>
      <c r="J6494" s="316"/>
    </row>
    <row r="6495" spans="1:10" s="333" customFormat="1" ht="24" x14ac:dyDescent="0.25">
      <c r="A6495" s="317" t="s">
        <v>1751</v>
      </c>
      <c r="B6495" s="322" t="s">
        <v>1725</v>
      </c>
      <c r="C6495" s="322"/>
      <c r="D6495" s="322"/>
      <c r="E6495" s="411">
        <v>36800</v>
      </c>
      <c r="F6495" s="317"/>
      <c r="G6495" s="316"/>
      <c r="H6495" s="316"/>
      <c r="I6495" s="316"/>
      <c r="J6495" s="316"/>
    </row>
    <row r="6496" spans="1:10" s="333" customFormat="1" ht="24" x14ac:dyDescent="0.25">
      <c r="A6496" s="317" t="s">
        <v>1750</v>
      </c>
      <c r="B6496" s="322" t="s">
        <v>1725</v>
      </c>
      <c r="C6496" s="322"/>
      <c r="D6496" s="322"/>
      <c r="E6496" s="411">
        <v>36800</v>
      </c>
      <c r="F6496" s="317"/>
      <c r="G6496" s="316"/>
      <c r="H6496" s="316"/>
      <c r="I6496" s="316"/>
      <c r="J6496" s="316"/>
    </row>
    <row r="6497" spans="1:10" s="333" customFormat="1" ht="24" x14ac:dyDescent="0.25">
      <c r="A6497" s="317" t="s">
        <v>1748</v>
      </c>
      <c r="B6497" s="322" t="s">
        <v>1678</v>
      </c>
      <c r="C6497" s="322"/>
      <c r="D6497" s="322"/>
      <c r="E6497" s="411">
        <v>37618.379999999997</v>
      </c>
      <c r="F6497" s="317"/>
      <c r="G6497" s="316"/>
      <c r="H6497" s="316"/>
      <c r="I6497" s="316"/>
      <c r="J6497" s="316"/>
    </row>
    <row r="6498" spans="1:10" s="333" customFormat="1" ht="24" x14ac:dyDescent="0.25">
      <c r="A6498" s="317" t="s">
        <v>1748</v>
      </c>
      <c r="B6498" s="322" t="s">
        <v>1678</v>
      </c>
      <c r="C6498" s="322"/>
      <c r="D6498" s="322"/>
      <c r="E6498" s="411">
        <v>43784.73</v>
      </c>
      <c r="F6498" s="317"/>
      <c r="G6498" s="316"/>
      <c r="H6498" s="316"/>
      <c r="I6498" s="316"/>
      <c r="J6498" s="316"/>
    </row>
    <row r="6499" spans="1:10" s="333" customFormat="1" ht="24" x14ac:dyDescent="0.25">
      <c r="A6499" s="317" t="s">
        <v>1748</v>
      </c>
      <c r="B6499" s="322" t="s">
        <v>1678</v>
      </c>
      <c r="C6499" s="322"/>
      <c r="D6499" s="322"/>
      <c r="E6499" s="411">
        <v>44269.98</v>
      </c>
      <c r="F6499" s="317"/>
      <c r="G6499" s="316"/>
      <c r="H6499" s="316"/>
      <c r="I6499" s="316"/>
      <c r="J6499" s="316"/>
    </row>
    <row r="6500" spans="1:10" s="333" customFormat="1" ht="24" x14ac:dyDescent="0.25">
      <c r="A6500" s="317" t="s">
        <v>1748</v>
      </c>
      <c r="B6500" s="322" t="s">
        <v>1678</v>
      </c>
      <c r="C6500" s="322"/>
      <c r="D6500" s="322"/>
      <c r="E6500" s="411">
        <v>44857.279999999999</v>
      </c>
      <c r="F6500" s="317"/>
      <c r="G6500" s="316"/>
      <c r="H6500" s="316"/>
      <c r="I6500" s="316"/>
      <c r="J6500" s="316"/>
    </row>
    <row r="6501" spans="1:10" s="333" customFormat="1" ht="24" x14ac:dyDescent="0.25">
      <c r="A6501" s="317" t="s">
        <v>1749</v>
      </c>
      <c r="B6501" s="322" t="s">
        <v>1725</v>
      </c>
      <c r="C6501" s="322"/>
      <c r="D6501" s="322"/>
      <c r="E6501" s="411">
        <v>45000</v>
      </c>
      <c r="F6501" s="317"/>
      <c r="G6501" s="316"/>
      <c r="H6501" s="316"/>
      <c r="I6501" s="316"/>
      <c r="J6501" s="316"/>
    </row>
    <row r="6502" spans="1:10" s="333" customFormat="1" ht="24" x14ac:dyDescent="0.25">
      <c r="A6502" s="317" t="s">
        <v>1748</v>
      </c>
      <c r="B6502" s="322" t="s">
        <v>1678</v>
      </c>
      <c r="C6502" s="322"/>
      <c r="D6502" s="322"/>
      <c r="E6502" s="411">
        <v>45698.51</v>
      </c>
      <c r="F6502" s="317"/>
      <c r="G6502" s="316"/>
      <c r="H6502" s="316"/>
      <c r="I6502" s="316"/>
      <c r="J6502" s="316"/>
    </row>
    <row r="6503" spans="1:10" s="333" customFormat="1" ht="24" x14ac:dyDescent="0.25">
      <c r="A6503" s="317" t="s">
        <v>1748</v>
      </c>
      <c r="B6503" s="322" t="s">
        <v>1678</v>
      </c>
      <c r="C6503" s="322"/>
      <c r="D6503" s="322"/>
      <c r="E6503" s="411">
        <v>50049.1</v>
      </c>
      <c r="F6503" s="317"/>
      <c r="G6503" s="316"/>
      <c r="H6503" s="316"/>
      <c r="I6503" s="316"/>
      <c r="J6503" s="316"/>
    </row>
    <row r="6504" spans="1:10" s="333" customFormat="1" ht="24" x14ac:dyDescent="0.25">
      <c r="A6504" s="317" t="s">
        <v>1747</v>
      </c>
      <c r="B6504" s="322" t="s">
        <v>1725</v>
      </c>
      <c r="C6504" s="322"/>
      <c r="D6504" s="322"/>
      <c r="E6504" s="411">
        <v>359000</v>
      </c>
      <c r="F6504" s="317"/>
      <c r="G6504" s="316"/>
      <c r="H6504" s="316"/>
      <c r="I6504" s="316"/>
      <c r="J6504" s="316"/>
    </row>
    <row r="6505" spans="1:10" s="333" customFormat="1" ht="24" x14ac:dyDescent="0.25">
      <c r="A6505" s="317" t="s">
        <v>1746</v>
      </c>
      <c r="B6505" s="322" t="s">
        <v>1725</v>
      </c>
      <c r="C6505" s="322"/>
      <c r="D6505" s="322"/>
      <c r="E6505" s="411">
        <v>19382</v>
      </c>
      <c r="F6505" s="317"/>
      <c r="G6505" s="316"/>
      <c r="H6505" s="316"/>
      <c r="I6505" s="316"/>
      <c r="J6505" s="316"/>
    </row>
    <row r="6506" spans="1:10" s="333" customFormat="1" x14ac:dyDescent="0.25">
      <c r="A6506" s="317" t="s">
        <v>1745</v>
      </c>
      <c r="B6506" s="322" t="s">
        <v>1678</v>
      </c>
      <c r="C6506" s="322"/>
      <c r="D6506" s="322"/>
      <c r="E6506" s="411">
        <v>19413.36</v>
      </c>
      <c r="F6506" s="317"/>
      <c r="G6506" s="316"/>
      <c r="H6506" s="316"/>
      <c r="I6506" s="316"/>
      <c r="J6506" s="316"/>
    </row>
    <row r="6507" spans="1:10" s="333" customFormat="1" ht="24" x14ac:dyDescent="0.25">
      <c r="A6507" s="317" t="s">
        <v>1744</v>
      </c>
      <c r="B6507" s="322" t="s">
        <v>1725</v>
      </c>
      <c r="C6507" s="322"/>
      <c r="D6507" s="322"/>
      <c r="E6507" s="411">
        <v>20024.71</v>
      </c>
      <c r="F6507" s="317"/>
      <c r="G6507" s="316"/>
      <c r="H6507" s="316"/>
      <c r="I6507" s="316"/>
      <c r="J6507" s="316"/>
    </row>
    <row r="6508" spans="1:10" s="333" customFormat="1" ht="60" x14ac:dyDescent="0.25">
      <c r="A6508" s="317" t="s">
        <v>1743</v>
      </c>
      <c r="B6508" s="322" t="s">
        <v>1678</v>
      </c>
      <c r="C6508" s="322"/>
      <c r="D6508" s="322"/>
      <c r="E6508" s="411">
        <v>20213.400000000001</v>
      </c>
      <c r="F6508" s="317"/>
      <c r="G6508" s="316"/>
      <c r="H6508" s="316"/>
      <c r="I6508" s="316"/>
      <c r="J6508" s="316"/>
    </row>
    <row r="6509" spans="1:10" s="333" customFormat="1" ht="48" x14ac:dyDescent="0.25">
      <c r="A6509" s="317" t="s">
        <v>1742</v>
      </c>
      <c r="B6509" s="322" t="s">
        <v>1725</v>
      </c>
      <c r="C6509" s="322"/>
      <c r="D6509" s="322"/>
      <c r="E6509" s="411">
        <v>20626.990000000002</v>
      </c>
      <c r="F6509" s="317"/>
      <c r="G6509" s="316"/>
      <c r="H6509" s="316"/>
      <c r="I6509" s="316"/>
      <c r="J6509" s="316"/>
    </row>
    <row r="6510" spans="1:10" s="333" customFormat="1" ht="24" x14ac:dyDescent="0.25">
      <c r="A6510" s="317" t="s">
        <v>1741</v>
      </c>
      <c r="B6510" s="322" t="s">
        <v>1725</v>
      </c>
      <c r="C6510" s="322"/>
      <c r="D6510" s="322"/>
      <c r="E6510" s="411">
        <v>24878.37</v>
      </c>
      <c r="F6510" s="317"/>
      <c r="G6510" s="316"/>
      <c r="H6510" s="316"/>
      <c r="I6510" s="316"/>
      <c r="J6510" s="316"/>
    </row>
    <row r="6511" spans="1:10" s="333" customFormat="1" ht="24" x14ac:dyDescent="0.25">
      <c r="A6511" s="317" t="s">
        <v>1740</v>
      </c>
      <c r="B6511" s="322" t="s">
        <v>1678</v>
      </c>
      <c r="C6511" s="322"/>
      <c r="D6511" s="322"/>
      <c r="E6511" s="411">
        <v>26148.560000000001</v>
      </c>
      <c r="F6511" s="317"/>
      <c r="G6511" s="316"/>
      <c r="H6511" s="316"/>
      <c r="I6511" s="316"/>
      <c r="J6511" s="316"/>
    </row>
    <row r="6512" spans="1:10" s="333" customFormat="1" ht="36" x14ac:dyDescent="0.25">
      <c r="A6512" s="317" t="s">
        <v>1739</v>
      </c>
      <c r="B6512" s="322" t="s">
        <v>1725</v>
      </c>
      <c r="C6512" s="322"/>
      <c r="D6512" s="322"/>
      <c r="E6512" s="411">
        <v>26734</v>
      </c>
      <c r="F6512" s="317"/>
      <c r="G6512" s="316"/>
      <c r="H6512" s="316"/>
      <c r="I6512" s="316"/>
      <c r="J6512" s="316"/>
    </row>
    <row r="6513" spans="1:10" s="333" customFormat="1" ht="24" x14ac:dyDescent="0.25">
      <c r="A6513" s="317" t="s">
        <v>1738</v>
      </c>
      <c r="B6513" s="322" t="s">
        <v>1725</v>
      </c>
      <c r="C6513" s="322"/>
      <c r="D6513" s="322"/>
      <c r="E6513" s="411">
        <v>29311</v>
      </c>
      <c r="F6513" s="317"/>
      <c r="G6513" s="316"/>
      <c r="H6513" s="316"/>
      <c r="I6513" s="316"/>
      <c r="J6513" s="316"/>
    </row>
    <row r="6514" spans="1:10" s="333" customFormat="1" ht="24" x14ac:dyDescent="0.25">
      <c r="A6514" s="317" t="s">
        <v>1737</v>
      </c>
      <c r="B6514" s="322" t="s">
        <v>1725</v>
      </c>
      <c r="C6514" s="322"/>
      <c r="D6514" s="322"/>
      <c r="E6514" s="411">
        <v>29781</v>
      </c>
      <c r="F6514" s="317"/>
      <c r="G6514" s="316"/>
      <c r="H6514" s="316"/>
      <c r="I6514" s="316"/>
      <c r="J6514" s="316"/>
    </row>
    <row r="6515" spans="1:10" s="333" customFormat="1" ht="24" x14ac:dyDescent="0.25">
      <c r="A6515" s="317" t="s">
        <v>1736</v>
      </c>
      <c r="B6515" s="322" t="s">
        <v>1725</v>
      </c>
      <c r="C6515" s="322"/>
      <c r="D6515" s="322"/>
      <c r="E6515" s="411">
        <v>32857.32</v>
      </c>
      <c r="F6515" s="317"/>
      <c r="G6515" s="316"/>
      <c r="H6515" s="316"/>
      <c r="I6515" s="316"/>
      <c r="J6515" s="316"/>
    </row>
    <row r="6516" spans="1:10" s="333" customFormat="1" ht="24" x14ac:dyDescent="0.25">
      <c r="A6516" s="317" t="s">
        <v>1735</v>
      </c>
      <c r="B6516" s="322" t="s">
        <v>1725</v>
      </c>
      <c r="C6516" s="322"/>
      <c r="D6516" s="322"/>
      <c r="E6516" s="411">
        <v>33714.620000000003</v>
      </c>
      <c r="F6516" s="317"/>
      <c r="G6516" s="316"/>
      <c r="H6516" s="316"/>
      <c r="I6516" s="316"/>
      <c r="J6516" s="316"/>
    </row>
    <row r="6517" spans="1:10" s="333" customFormat="1" ht="24" x14ac:dyDescent="0.25">
      <c r="A6517" s="317" t="s">
        <v>1734</v>
      </c>
      <c r="B6517" s="322" t="s">
        <v>1725</v>
      </c>
      <c r="C6517" s="322"/>
      <c r="D6517" s="322"/>
      <c r="E6517" s="411">
        <v>34134.400000000001</v>
      </c>
      <c r="F6517" s="317"/>
      <c r="G6517" s="316"/>
      <c r="H6517" s="316"/>
      <c r="I6517" s="316"/>
      <c r="J6517" s="316"/>
    </row>
    <row r="6518" spans="1:10" s="333" customFormat="1" ht="24" x14ac:dyDescent="0.25">
      <c r="A6518" s="317" t="s">
        <v>1734</v>
      </c>
      <c r="B6518" s="322" t="s">
        <v>1725</v>
      </c>
      <c r="C6518" s="322"/>
      <c r="D6518" s="322"/>
      <c r="E6518" s="411">
        <v>35886</v>
      </c>
      <c r="F6518" s="317"/>
      <c r="G6518" s="316"/>
      <c r="H6518" s="316"/>
      <c r="I6518" s="316"/>
      <c r="J6518" s="316"/>
    </row>
    <row r="6519" spans="1:10" s="333" customFormat="1" ht="24" x14ac:dyDescent="0.25">
      <c r="A6519" s="317" t="s">
        <v>1733</v>
      </c>
      <c r="B6519" s="322" t="s">
        <v>1725</v>
      </c>
      <c r="C6519" s="322"/>
      <c r="D6519" s="322"/>
      <c r="E6519" s="411">
        <v>36000</v>
      </c>
      <c r="F6519" s="317"/>
      <c r="G6519" s="316"/>
      <c r="H6519" s="316"/>
      <c r="I6519" s="316"/>
      <c r="J6519" s="316"/>
    </row>
    <row r="6520" spans="1:10" s="333" customFormat="1" ht="36" x14ac:dyDescent="0.25">
      <c r="A6520" s="317" t="s">
        <v>1732</v>
      </c>
      <c r="B6520" s="322" t="s">
        <v>1725</v>
      </c>
      <c r="C6520" s="322"/>
      <c r="D6520" s="322"/>
      <c r="E6520" s="411">
        <v>36000</v>
      </c>
      <c r="F6520" s="317"/>
      <c r="G6520" s="316"/>
      <c r="H6520" s="316"/>
      <c r="I6520" s="316"/>
      <c r="J6520" s="316"/>
    </row>
    <row r="6521" spans="1:10" s="333" customFormat="1" ht="36" x14ac:dyDescent="0.25">
      <c r="A6521" s="317" t="s">
        <v>1731</v>
      </c>
      <c r="B6521" s="322" t="s">
        <v>1678</v>
      </c>
      <c r="C6521" s="322"/>
      <c r="D6521" s="322"/>
      <c r="E6521" s="411">
        <v>62163.77</v>
      </c>
      <c r="F6521" s="317"/>
      <c r="G6521" s="316"/>
      <c r="H6521" s="316"/>
      <c r="I6521" s="316"/>
      <c r="J6521" s="316"/>
    </row>
    <row r="6522" spans="1:10" s="333" customFormat="1" ht="24" x14ac:dyDescent="0.25">
      <c r="A6522" s="317" t="s">
        <v>1730</v>
      </c>
      <c r="B6522" s="322" t="s">
        <v>1725</v>
      </c>
      <c r="C6522" s="322"/>
      <c r="D6522" s="322"/>
      <c r="E6522" s="411">
        <v>27736</v>
      </c>
      <c r="F6522" s="317"/>
      <c r="G6522" s="316"/>
      <c r="H6522" s="316"/>
      <c r="I6522" s="316"/>
      <c r="J6522" s="316"/>
    </row>
    <row r="6523" spans="1:10" s="333" customFormat="1" ht="24" x14ac:dyDescent="0.25">
      <c r="A6523" s="317" t="s">
        <v>1729</v>
      </c>
      <c r="B6523" s="322" t="s">
        <v>1725</v>
      </c>
      <c r="C6523" s="322"/>
      <c r="D6523" s="322"/>
      <c r="E6523" s="411">
        <v>30270</v>
      </c>
      <c r="F6523" s="317"/>
      <c r="G6523" s="316"/>
      <c r="H6523" s="316"/>
      <c r="I6523" s="316"/>
      <c r="J6523" s="316"/>
    </row>
    <row r="6524" spans="1:10" s="333" customFormat="1" ht="24" x14ac:dyDescent="0.25">
      <c r="A6524" s="317" t="s">
        <v>1728</v>
      </c>
      <c r="B6524" s="322" t="s">
        <v>1725</v>
      </c>
      <c r="C6524" s="322"/>
      <c r="D6524" s="322"/>
      <c r="E6524" s="411">
        <v>33000</v>
      </c>
      <c r="F6524" s="317"/>
      <c r="G6524" s="316"/>
      <c r="H6524" s="316"/>
      <c r="I6524" s="316"/>
      <c r="J6524" s="316"/>
    </row>
    <row r="6525" spans="1:10" s="333" customFormat="1" ht="24" x14ac:dyDescent="0.25">
      <c r="A6525" s="317" t="s">
        <v>1727</v>
      </c>
      <c r="B6525" s="322" t="s">
        <v>1725</v>
      </c>
      <c r="C6525" s="322"/>
      <c r="D6525" s="322"/>
      <c r="E6525" s="411">
        <v>33750</v>
      </c>
      <c r="F6525" s="317"/>
      <c r="G6525" s="316"/>
      <c r="H6525" s="316"/>
      <c r="I6525" s="316"/>
      <c r="J6525" s="316"/>
    </row>
    <row r="6526" spans="1:10" s="333" customFormat="1" ht="24" x14ac:dyDescent="0.25">
      <c r="A6526" s="317" t="s">
        <v>1726</v>
      </c>
      <c r="B6526" s="322" t="s">
        <v>1725</v>
      </c>
      <c r="C6526" s="322"/>
      <c r="D6526" s="322"/>
      <c r="E6526" s="411">
        <v>34249.5</v>
      </c>
      <c r="F6526" s="317"/>
      <c r="G6526" s="316"/>
      <c r="H6526" s="316"/>
      <c r="I6526" s="316"/>
      <c r="J6526" s="316"/>
    </row>
    <row r="6527" spans="1:10" s="333" customFormat="1" ht="21.95" customHeight="1" x14ac:dyDescent="0.25">
      <c r="A6527" s="327" t="s">
        <v>1724</v>
      </c>
      <c r="B6527" s="326"/>
      <c r="C6527" s="326"/>
      <c r="D6527" s="326"/>
      <c r="E6527" s="422">
        <f>SUM(E6528:E6536)</f>
        <v>3872500</v>
      </c>
      <c r="F6527" s="326"/>
      <c r="G6527" s="326"/>
      <c r="H6527" s="326"/>
      <c r="I6527" s="326"/>
      <c r="J6527" s="326"/>
    </row>
    <row r="6528" spans="1:10" s="333" customFormat="1" x14ac:dyDescent="0.25">
      <c r="A6528" s="317" t="s">
        <v>1723</v>
      </c>
      <c r="B6528" s="317"/>
      <c r="C6528" s="317"/>
      <c r="D6528" s="317"/>
      <c r="E6528" s="412">
        <v>170000</v>
      </c>
      <c r="F6528" s="317"/>
      <c r="G6528" s="316"/>
      <c r="H6528" s="316"/>
      <c r="I6528" s="316"/>
      <c r="J6528" s="316"/>
    </row>
    <row r="6529" spans="1:10" s="333" customFormat="1" ht="24" x14ac:dyDescent="0.25">
      <c r="A6529" s="317" t="s">
        <v>1722</v>
      </c>
      <c r="B6529" s="317"/>
      <c r="C6529" s="317"/>
      <c r="D6529" s="317"/>
      <c r="E6529" s="412">
        <v>82500</v>
      </c>
      <c r="F6529" s="317"/>
      <c r="G6529" s="316"/>
      <c r="H6529" s="316"/>
      <c r="I6529" s="316"/>
      <c r="J6529" s="316"/>
    </row>
    <row r="6530" spans="1:10" s="333" customFormat="1" ht="24" x14ac:dyDescent="0.25">
      <c r="A6530" s="317" t="s">
        <v>1721</v>
      </c>
      <c r="B6530" s="317"/>
      <c r="C6530" s="317"/>
      <c r="D6530" s="317"/>
      <c r="E6530" s="412">
        <v>90000</v>
      </c>
      <c r="F6530" s="317"/>
      <c r="G6530" s="316"/>
      <c r="H6530" s="316"/>
      <c r="I6530" s="316"/>
      <c r="J6530" s="316"/>
    </row>
    <row r="6531" spans="1:10" s="333" customFormat="1" ht="24" x14ac:dyDescent="0.25">
      <c r="A6531" s="317" t="s">
        <v>1720</v>
      </c>
      <c r="B6531" s="317"/>
      <c r="C6531" s="317"/>
      <c r="D6531" s="317"/>
      <c r="E6531" s="412">
        <v>141000</v>
      </c>
      <c r="F6531" s="317"/>
      <c r="G6531" s="316"/>
      <c r="H6531" s="316"/>
      <c r="I6531" s="316"/>
      <c r="J6531" s="316"/>
    </row>
    <row r="6532" spans="1:10" s="333" customFormat="1" x14ac:dyDescent="0.25">
      <c r="A6532" s="317" t="s">
        <v>1719</v>
      </c>
      <c r="B6532" s="317"/>
      <c r="C6532" s="317"/>
      <c r="D6532" s="317"/>
      <c r="E6532" s="412">
        <v>3000000</v>
      </c>
      <c r="F6532" s="317"/>
      <c r="G6532" s="316"/>
      <c r="H6532" s="316"/>
      <c r="I6532" s="316"/>
      <c r="J6532" s="316"/>
    </row>
    <row r="6533" spans="1:10" s="333" customFormat="1" x14ac:dyDescent="0.25">
      <c r="A6533" s="317" t="s">
        <v>1718</v>
      </c>
      <c r="B6533" s="317"/>
      <c r="C6533" s="317"/>
      <c r="D6533" s="317"/>
      <c r="E6533" s="412">
        <v>22000</v>
      </c>
      <c r="F6533" s="317"/>
      <c r="G6533" s="316"/>
      <c r="H6533" s="316"/>
      <c r="I6533" s="316"/>
      <c r="J6533" s="316"/>
    </row>
    <row r="6534" spans="1:10" s="333" customFormat="1" x14ac:dyDescent="0.25">
      <c r="A6534" s="317" t="s">
        <v>1717</v>
      </c>
      <c r="B6534" s="317"/>
      <c r="C6534" s="317"/>
      <c r="D6534" s="317"/>
      <c r="E6534" s="412">
        <v>27000</v>
      </c>
      <c r="F6534" s="317"/>
      <c r="G6534" s="316"/>
      <c r="H6534" s="316"/>
      <c r="I6534" s="316"/>
      <c r="J6534" s="316"/>
    </row>
    <row r="6535" spans="1:10" s="333" customFormat="1" x14ac:dyDescent="0.25">
      <c r="A6535" s="317" t="s">
        <v>1716</v>
      </c>
      <c r="B6535" s="317"/>
      <c r="C6535" s="317"/>
      <c r="D6535" s="317"/>
      <c r="E6535" s="412">
        <v>30000</v>
      </c>
      <c r="F6535" s="317"/>
      <c r="G6535" s="316"/>
      <c r="H6535" s="316"/>
      <c r="I6535" s="316"/>
      <c r="J6535" s="316"/>
    </row>
    <row r="6536" spans="1:10" s="333" customFormat="1" ht="24" x14ac:dyDescent="0.25">
      <c r="A6536" s="317" t="s">
        <v>1715</v>
      </c>
      <c r="B6536" s="317"/>
      <c r="C6536" s="317"/>
      <c r="D6536" s="317"/>
      <c r="E6536" s="412">
        <v>310000</v>
      </c>
      <c r="F6536" s="317"/>
      <c r="G6536" s="316"/>
      <c r="H6536" s="316"/>
      <c r="I6536" s="316"/>
      <c r="J6536" s="316"/>
    </row>
    <row r="6537" spans="1:10" s="333" customFormat="1" ht="21.95" customHeight="1" x14ac:dyDescent="0.25">
      <c r="A6537" s="327" t="s">
        <v>1714</v>
      </c>
      <c r="B6537" s="326"/>
      <c r="C6537" s="326"/>
      <c r="D6537" s="326"/>
      <c r="E6537" s="422">
        <f>SUM(E6538:E6555)</f>
        <v>1941834.09375</v>
      </c>
      <c r="F6537" s="326"/>
      <c r="G6537" s="326"/>
      <c r="H6537" s="326"/>
      <c r="I6537" s="326"/>
      <c r="J6537" s="326"/>
    </row>
    <row r="6538" spans="1:10" s="738" customFormat="1" ht="24" x14ac:dyDescent="0.25">
      <c r="A6538" s="317" t="s">
        <v>1713</v>
      </c>
      <c r="B6538" s="341" t="s">
        <v>1400</v>
      </c>
      <c r="C6538" s="341" t="s">
        <v>1025</v>
      </c>
      <c r="D6538" s="341" t="s">
        <v>1712</v>
      </c>
      <c r="E6538" s="420">
        <v>45650.05</v>
      </c>
      <c r="F6538" s="342" t="s">
        <v>1689</v>
      </c>
      <c r="G6538" s="317"/>
      <c r="H6538" s="322"/>
      <c r="I6538" s="317"/>
      <c r="J6538" s="317"/>
    </row>
    <row r="6539" spans="1:10" s="738" customFormat="1" ht="36" x14ac:dyDescent="0.25">
      <c r="A6539" s="317" t="s">
        <v>1711</v>
      </c>
      <c r="B6539" s="341" t="s">
        <v>1400</v>
      </c>
      <c r="C6539" s="341" t="s">
        <v>1025</v>
      </c>
      <c r="D6539" s="341" t="s">
        <v>1710</v>
      </c>
      <c r="E6539" s="420">
        <v>42289.5625</v>
      </c>
      <c r="F6539" s="342" t="s">
        <v>1709</v>
      </c>
      <c r="G6539" s="317"/>
      <c r="H6539" s="322"/>
      <c r="I6539" s="317"/>
      <c r="J6539" s="317"/>
    </row>
    <row r="6540" spans="1:10" s="738" customFormat="1" ht="24" x14ac:dyDescent="0.25">
      <c r="A6540" s="317" t="s">
        <v>1708</v>
      </c>
      <c r="B6540" s="341" t="s">
        <v>1400</v>
      </c>
      <c r="C6540" s="341" t="s">
        <v>1025</v>
      </c>
      <c r="D6540" s="341" t="s">
        <v>1707</v>
      </c>
      <c r="E6540" s="420">
        <v>81149.4375</v>
      </c>
      <c r="F6540" s="342" t="s">
        <v>1689</v>
      </c>
      <c r="G6540" s="317"/>
      <c r="H6540" s="322"/>
      <c r="I6540" s="317"/>
      <c r="J6540" s="317"/>
    </row>
    <row r="6541" spans="1:10" s="738" customFormat="1" ht="36" x14ac:dyDescent="0.25">
      <c r="A6541" s="317" t="s">
        <v>1706</v>
      </c>
      <c r="B6541" s="341" t="s">
        <v>1400</v>
      </c>
      <c r="C6541" s="341" t="s">
        <v>1025</v>
      </c>
      <c r="D6541" s="341" t="s">
        <v>1705</v>
      </c>
      <c r="E6541" s="420">
        <v>461439.66874999995</v>
      </c>
      <c r="F6541" s="342" t="s">
        <v>1689</v>
      </c>
      <c r="G6541" s="317"/>
      <c r="H6541" s="322"/>
      <c r="I6541" s="317"/>
      <c r="J6541" s="317"/>
    </row>
    <row r="6542" spans="1:10" s="738" customFormat="1" ht="36" x14ac:dyDescent="0.25">
      <c r="A6542" s="317" t="s">
        <v>1704</v>
      </c>
      <c r="B6542" s="341" t="s">
        <v>1400</v>
      </c>
      <c r="C6542" s="341" t="s">
        <v>1025</v>
      </c>
      <c r="D6542" s="341" t="s">
        <v>1703</v>
      </c>
      <c r="E6542" s="420">
        <v>6568.62</v>
      </c>
      <c r="F6542" s="342" t="s">
        <v>1689</v>
      </c>
      <c r="G6542" s="317"/>
      <c r="H6542" s="322"/>
      <c r="I6542" s="317"/>
      <c r="J6542" s="317"/>
    </row>
    <row r="6543" spans="1:10" s="738" customFormat="1" ht="36" x14ac:dyDescent="0.25">
      <c r="A6543" s="317" t="s">
        <v>1702</v>
      </c>
      <c r="B6543" s="341" t="s">
        <v>1400</v>
      </c>
      <c r="C6543" s="341" t="s">
        <v>1025</v>
      </c>
      <c r="D6543" s="341" t="s">
        <v>1701</v>
      </c>
      <c r="E6543" s="420">
        <v>30438.514999999999</v>
      </c>
      <c r="F6543" s="342" t="s">
        <v>1700</v>
      </c>
      <c r="G6543" s="317"/>
      <c r="H6543" s="322"/>
      <c r="I6543" s="317"/>
      <c r="J6543" s="317"/>
    </row>
    <row r="6544" spans="1:10" s="738" customFormat="1" ht="36" x14ac:dyDescent="0.25">
      <c r="A6544" s="317" t="s">
        <v>1699</v>
      </c>
      <c r="B6544" s="341" t="s">
        <v>1400</v>
      </c>
      <c r="C6544" s="341" t="s">
        <v>1025</v>
      </c>
      <c r="D6544" s="341" t="s">
        <v>1698</v>
      </c>
      <c r="E6544" s="420">
        <v>60766.13</v>
      </c>
      <c r="F6544" s="342" t="s">
        <v>1697</v>
      </c>
      <c r="G6544" s="317"/>
      <c r="H6544" s="322"/>
      <c r="I6544" s="317"/>
      <c r="J6544" s="317"/>
    </row>
    <row r="6545" spans="1:10" s="738" customFormat="1" ht="36" x14ac:dyDescent="0.25">
      <c r="A6545" s="317" t="s">
        <v>1696</v>
      </c>
      <c r="B6545" s="341" t="s">
        <v>1400</v>
      </c>
      <c r="C6545" s="341" t="s">
        <v>1025</v>
      </c>
      <c r="D6545" s="341" t="s">
        <v>1695</v>
      </c>
      <c r="E6545" s="420">
        <v>32398.29</v>
      </c>
      <c r="F6545" s="342" t="s">
        <v>1689</v>
      </c>
      <c r="G6545" s="317"/>
      <c r="H6545" s="322"/>
      <c r="I6545" s="317"/>
      <c r="J6545" s="317"/>
    </row>
    <row r="6546" spans="1:10" s="738" customFormat="1" ht="36" x14ac:dyDescent="0.25">
      <c r="A6546" s="317" t="s">
        <v>1694</v>
      </c>
      <c r="B6546" s="341" t="s">
        <v>1400</v>
      </c>
      <c r="C6546" s="341" t="s">
        <v>1025</v>
      </c>
      <c r="D6546" s="341" t="s">
        <v>1693</v>
      </c>
      <c r="E6546" s="420">
        <v>116277.07500000001</v>
      </c>
      <c r="F6546" s="342" t="s">
        <v>1692</v>
      </c>
      <c r="G6546" s="317"/>
      <c r="H6546" s="322"/>
      <c r="I6546" s="317"/>
      <c r="J6546" s="317"/>
    </row>
    <row r="6547" spans="1:10" s="738" customFormat="1" ht="36" x14ac:dyDescent="0.25">
      <c r="A6547" s="317" t="s">
        <v>1691</v>
      </c>
      <c r="B6547" s="341" t="s">
        <v>1400</v>
      </c>
      <c r="C6547" s="341" t="s">
        <v>1025</v>
      </c>
      <c r="D6547" s="341" t="s">
        <v>1690</v>
      </c>
      <c r="E6547" s="420">
        <v>32682.345000000001</v>
      </c>
      <c r="F6547" s="342" t="s">
        <v>1689</v>
      </c>
      <c r="G6547" s="317"/>
      <c r="H6547" s="322"/>
      <c r="I6547" s="317"/>
      <c r="J6547" s="317"/>
    </row>
    <row r="6548" spans="1:10" s="747" customFormat="1" ht="24" x14ac:dyDescent="0.25">
      <c r="A6548" s="317" t="s">
        <v>1688</v>
      </c>
      <c r="B6548" s="322" t="s">
        <v>1687</v>
      </c>
      <c r="C6548" s="341" t="s">
        <v>1025</v>
      </c>
      <c r="D6548" s="341" t="s">
        <v>1686</v>
      </c>
      <c r="E6548" s="420">
        <v>223376.4</v>
      </c>
      <c r="F6548" s="317"/>
      <c r="G6548" s="316"/>
      <c r="H6548" s="322"/>
      <c r="I6548" s="316"/>
      <c r="J6548" s="316"/>
    </row>
    <row r="6549" spans="1:10" s="747" customFormat="1" ht="24" x14ac:dyDescent="0.25">
      <c r="A6549" s="317" t="s">
        <v>1685</v>
      </c>
      <c r="B6549" s="322" t="s">
        <v>891</v>
      </c>
      <c r="C6549" s="341" t="s">
        <v>1025</v>
      </c>
      <c r="D6549" s="322"/>
      <c r="E6549" s="420">
        <v>192000</v>
      </c>
      <c r="F6549" s="317"/>
      <c r="G6549" s="316"/>
      <c r="H6549" s="322"/>
      <c r="I6549" s="316"/>
      <c r="J6549" s="316"/>
    </row>
    <row r="6550" spans="1:10" s="747" customFormat="1" ht="24" x14ac:dyDescent="0.25">
      <c r="A6550" s="317" t="s">
        <v>1684</v>
      </c>
      <c r="B6550" s="322" t="s">
        <v>891</v>
      </c>
      <c r="C6550" s="341" t="s">
        <v>1025</v>
      </c>
      <c r="D6550" s="341"/>
      <c r="E6550" s="420">
        <v>150000</v>
      </c>
      <c r="F6550" s="317"/>
      <c r="G6550" s="316"/>
      <c r="H6550" s="322"/>
      <c r="I6550" s="316"/>
      <c r="J6550" s="316"/>
    </row>
    <row r="6551" spans="1:10" s="747" customFormat="1" ht="24" x14ac:dyDescent="0.25">
      <c r="A6551" s="317" t="s">
        <v>1683</v>
      </c>
      <c r="B6551" s="322" t="s">
        <v>891</v>
      </c>
      <c r="C6551" s="341" t="s">
        <v>1025</v>
      </c>
      <c r="D6551" s="322"/>
      <c r="E6551" s="420">
        <v>80000</v>
      </c>
      <c r="F6551" s="317"/>
      <c r="G6551" s="316"/>
      <c r="H6551" s="322"/>
      <c r="I6551" s="316"/>
      <c r="J6551" s="316"/>
    </row>
    <row r="6552" spans="1:10" s="747" customFormat="1" ht="24" x14ac:dyDescent="0.25">
      <c r="A6552" s="317" t="s">
        <v>1682</v>
      </c>
      <c r="B6552" s="322" t="s">
        <v>891</v>
      </c>
      <c r="C6552" s="341" t="s">
        <v>1025</v>
      </c>
      <c r="D6552" s="322"/>
      <c r="E6552" s="420">
        <v>60798</v>
      </c>
      <c r="F6552" s="317"/>
      <c r="G6552" s="316"/>
      <c r="H6552" s="322"/>
      <c r="I6552" s="316"/>
      <c r="J6552" s="316"/>
    </row>
    <row r="6553" spans="1:10" s="747" customFormat="1" ht="24" x14ac:dyDescent="0.25">
      <c r="A6553" s="317" t="s">
        <v>1681</v>
      </c>
      <c r="B6553" s="322" t="s">
        <v>891</v>
      </c>
      <c r="C6553" s="341" t="s">
        <v>1025</v>
      </c>
      <c r="D6553" s="322"/>
      <c r="E6553" s="420">
        <v>56000</v>
      </c>
      <c r="F6553" s="317"/>
      <c r="G6553" s="316"/>
      <c r="H6553" s="322"/>
      <c r="I6553" s="316"/>
      <c r="J6553" s="316"/>
    </row>
    <row r="6554" spans="1:10" s="747" customFormat="1" ht="24" x14ac:dyDescent="0.25">
      <c r="A6554" s="317" t="s">
        <v>1680</v>
      </c>
      <c r="B6554" s="322" t="s">
        <v>1678</v>
      </c>
      <c r="C6554" s="322" t="s">
        <v>1677</v>
      </c>
      <c r="D6554" s="322"/>
      <c r="E6554" s="420">
        <v>120000</v>
      </c>
      <c r="F6554" s="317"/>
      <c r="G6554" s="316"/>
      <c r="H6554" s="322"/>
      <c r="I6554" s="316"/>
      <c r="J6554" s="316"/>
    </row>
    <row r="6555" spans="1:10" s="747" customFormat="1" x14ac:dyDescent="0.25">
      <c r="A6555" s="317" t="s">
        <v>1679</v>
      </c>
      <c r="B6555" s="322" t="s">
        <v>1678</v>
      </c>
      <c r="C6555" s="322" t="s">
        <v>1677</v>
      </c>
      <c r="D6555" s="322"/>
      <c r="E6555" s="420">
        <v>150000</v>
      </c>
      <c r="F6555" s="317"/>
      <c r="G6555" s="316"/>
      <c r="H6555" s="322"/>
      <c r="I6555" s="316"/>
      <c r="J6555" s="316"/>
    </row>
    <row r="6556" spans="1:10" s="333" customFormat="1" x14ac:dyDescent="0.25">
      <c r="A6556" s="317"/>
      <c r="B6556" s="317"/>
      <c r="C6556" s="317"/>
      <c r="D6556" s="317"/>
      <c r="E6556" s="412"/>
      <c r="F6556" s="317"/>
      <c r="G6556" s="316"/>
      <c r="H6556" s="336"/>
      <c r="I6556" s="336"/>
      <c r="J6556" s="316"/>
    </row>
    <row r="6557" spans="1:10" s="333" customFormat="1" ht="21.95" customHeight="1" x14ac:dyDescent="0.25">
      <c r="A6557" s="327" t="s">
        <v>1676</v>
      </c>
      <c r="B6557" s="326"/>
      <c r="C6557" s="326"/>
      <c r="D6557" s="326"/>
      <c r="E6557" s="422">
        <f>SUM(E6558:E6563)</f>
        <v>766058.20000000007</v>
      </c>
      <c r="F6557" s="326"/>
      <c r="G6557" s="326"/>
      <c r="H6557" s="326"/>
      <c r="I6557" s="326"/>
      <c r="J6557" s="326"/>
    </row>
    <row r="6558" spans="1:10" s="333" customFormat="1" ht="24" x14ac:dyDescent="0.25">
      <c r="A6558" s="317" t="s">
        <v>1671</v>
      </c>
      <c r="B6558" s="322" t="s">
        <v>891</v>
      </c>
      <c r="C6558" s="322" t="s">
        <v>1667</v>
      </c>
      <c r="D6558" s="322" t="s">
        <v>354</v>
      </c>
      <c r="E6558" s="417">
        <v>89914.23</v>
      </c>
      <c r="F6558" s="322" t="s">
        <v>1675</v>
      </c>
      <c r="G6558" s="322" t="s">
        <v>100</v>
      </c>
      <c r="H6558" s="325">
        <v>44756</v>
      </c>
      <c r="I6558" s="325">
        <v>45120</v>
      </c>
      <c r="J6558" s="322" t="s">
        <v>1674</v>
      </c>
    </row>
    <row r="6559" spans="1:10" s="333" customFormat="1" ht="24" x14ac:dyDescent="0.25">
      <c r="A6559" s="317" t="s">
        <v>1670</v>
      </c>
      <c r="B6559" s="322" t="s">
        <v>891</v>
      </c>
      <c r="C6559" s="322" t="s">
        <v>1667</v>
      </c>
      <c r="D6559" s="322" t="s">
        <v>354</v>
      </c>
      <c r="E6559" s="417">
        <v>99826.52</v>
      </c>
      <c r="F6559" s="322" t="s">
        <v>1673</v>
      </c>
      <c r="G6559" s="322" t="s">
        <v>354</v>
      </c>
      <c r="H6559" s="322" t="s">
        <v>354</v>
      </c>
      <c r="I6559" s="322" t="s">
        <v>354</v>
      </c>
      <c r="J6559" s="322" t="s">
        <v>1672</v>
      </c>
    </row>
    <row r="6560" spans="1:10" s="333" customFormat="1" ht="24" x14ac:dyDescent="0.25">
      <c r="A6560" s="317" t="s">
        <v>1671</v>
      </c>
      <c r="B6560" s="322" t="s">
        <v>891</v>
      </c>
      <c r="C6560" s="322" t="s">
        <v>1667</v>
      </c>
      <c r="D6560" s="322" t="s">
        <v>354</v>
      </c>
      <c r="E6560" s="411">
        <v>94409.95</v>
      </c>
      <c r="F6560" s="322" t="s">
        <v>354</v>
      </c>
      <c r="G6560" s="322" t="s">
        <v>354</v>
      </c>
      <c r="H6560" s="322" t="s">
        <v>354</v>
      </c>
      <c r="I6560" s="322" t="s">
        <v>354</v>
      </c>
      <c r="J6560" s="322" t="s">
        <v>1666</v>
      </c>
    </row>
    <row r="6561" spans="1:10" s="333" customFormat="1" ht="24" x14ac:dyDescent="0.25">
      <c r="A6561" s="317" t="s">
        <v>1670</v>
      </c>
      <c r="B6561" s="322" t="s">
        <v>891</v>
      </c>
      <c r="C6561" s="322" t="s">
        <v>1667</v>
      </c>
      <c r="D6561" s="322" t="s">
        <v>354</v>
      </c>
      <c r="E6561" s="411">
        <v>104817.85</v>
      </c>
      <c r="F6561" s="322" t="s">
        <v>354</v>
      </c>
      <c r="G6561" s="322" t="s">
        <v>354</v>
      </c>
      <c r="H6561" s="322" t="s">
        <v>354</v>
      </c>
      <c r="I6561" s="322" t="s">
        <v>354</v>
      </c>
      <c r="J6561" s="322" t="s">
        <v>1666</v>
      </c>
    </row>
    <row r="6562" spans="1:10" s="333" customFormat="1" ht="24" x14ac:dyDescent="0.25">
      <c r="A6562" s="317" t="s">
        <v>1669</v>
      </c>
      <c r="B6562" s="322" t="s">
        <v>891</v>
      </c>
      <c r="C6562" s="322" t="s">
        <v>1667</v>
      </c>
      <c r="D6562" s="322" t="s">
        <v>354</v>
      </c>
      <c r="E6562" s="411">
        <v>69649.649999999994</v>
      </c>
      <c r="F6562" s="322" t="s">
        <v>354</v>
      </c>
      <c r="G6562" s="322" t="s">
        <v>354</v>
      </c>
      <c r="H6562" s="322" t="s">
        <v>354</v>
      </c>
      <c r="I6562" s="322" t="s">
        <v>354</v>
      </c>
      <c r="J6562" s="322" t="s">
        <v>1666</v>
      </c>
    </row>
    <row r="6563" spans="1:10" s="333" customFormat="1" ht="24" x14ac:dyDescent="0.25">
      <c r="A6563" s="317" t="s">
        <v>1668</v>
      </c>
      <c r="B6563" s="322" t="s">
        <v>891</v>
      </c>
      <c r="C6563" s="322" t="s">
        <v>1667</v>
      </c>
      <c r="D6563" s="322" t="s">
        <v>354</v>
      </c>
      <c r="E6563" s="411">
        <v>307440</v>
      </c>
      <c r="F6563" s="322" t="s">
        <v>354</v>
      </c>
      <c r="G6563" s="322" t="s">
        <v>354</v>
      </c>
      <c r="H6563" s="322" t="s">
        <v>354</v>
      </c>
      <c r="I6563" s="322" t="s">
        <v>354</v>
      </c>
      <c r="J6563" s="322" t="s">
        <v>1666</v>
      </c>
    </row>
    <row r="6564" spans="1:10" s="333" customFormat="1" ht="21.95" customHeight="1" x14ac:dyDescent="0.25">
      <c r="A6564" s="327" t="s">
        <v>1665</v>
      </c>
      <c r="B6564" s="326"/>
      <c r="C6564" s="326"/>
      <c r="D6564" s="326"/>
      <c r="E6564" s="422">
        <f>SUM(E6565:E6566)</f>
        <v>653682</v>
      </c>
      <c r="F6564" s="326"/>
      <c r="G6564" s="326"/>
      <c r="H6564" s="326"/>
      <c r="I6564" s="326"/>
      <c r="J6564" s="326"/>
    </row>
    <row r="6565" spans="1:10" s="333" customFormat="1" ht="43.5" customHeight="1" x14ac:dyDescent="0.25">
      <c r="A6565" s="317" t="s">
        <v>1664</v>
      </c>
      <c r="B6565" s="322" t="s">
        <v>1663</v>
      </c>
      <c r="C6565" s="322" t="s">
        <v>1660</v>
      </c>
      <c r="D6565" s="322"/>
      <c r="E6565" s="412">
        <v>358482</v>
      </c>
      <c r="F6565" s="317"/>
      <c r="G6565" s="316"/>
      <c r="H6565" s="316"/>
      <c r="I6565" s="316"/>
      <c r="J6565" s="316"/>
    </row>
    <row r="6566" spans="1:10" s="333" customFormat="1" ht="75" customHeight="1" x14ac:dyDescent="0.25">
      <c r="A6566" s="317" t="s">
        <v>1662</v>
      </c>
      <c r="B6566" s="322" t="s">
        <v>1661</v>
      </c>
      <c r="C6566" s="322" t="s">
        <v>1660</v>
      </c>
      <c r="D6566" s="322"/>
      <c r="E6566" s="412">
        <v>295200</v>
      </c>
      <c r="F6566" s="317"/>
      <c r="G6566" s="316"/>
      <c r="H6566" s="316"/>
      <c r="I6566" s="316"/>
      <c r="J6566" s="316"/>
    </row>
    <row r="6567" spans="1:10" s="333" customFormat="1" ht="21.95" customHeight="1" x14ac:dyDescent="0.25">
      <c r="A6567" s="327" t="s">
        <v>1659</v>
      </c>
      <c r="B6567" s="326"/>
      <c r="C6567" s="326"/>
      <c r="D6567" s="326"/>
      <c r="E6567" s="422">
        <f>SUM(E6568:E6575)</f>
        <v>10134650</v>
      </c>
      <c r="F6567" s="326"/>
      <c r="G6567" s="326"/>
      <c r="H6567" s="326"/>
      <c r="I6567" s="326"/>
      <c r="J6567" s="326"/>
    </row>
    <row r="6568" spans="1:10" s="333" customFormat="1" ht="24" x14ac:dyDescent="0.25">
      <c r="A6568" s="317" t="s">
        <v>1658</v>
      </c>
      <c r="B6568" s="322" t="s">
        <v>1079</v>
      </c>
      <c r="C6568" s="322"/>
      <c r="D6568" s="322"/>
      <c r="E6568" s="412">
        <v>103900</v>
      </c>
      <c r="F6568" s="317"/>
      <c r="G6568" s="316"/>
      <c r="H6568" s="316"/>
      <c r="I6568" s="316"/>
      <c r="J6568" s="329"/>
    </row>
    <row r="6569" spans="1:10" s="333" customFormat="1" ht="24" x14ac:dyDescent="0.25">
      <c r="A6569" s="317" t="s">
        <v>1657</v>
      </c>
      <c r="B6569" s="322" t="s">
        <v>1079</v>
      </c>
      <c r="C6569" s="322"/>
      <c r="D6569" s="322"/>
      <c r="E6569" s="412">
        <v>32900</v>
      </c>
      <c r="F6569" s="317"/>
      <c r="G6569" s="316"/>
      <c r="H6569" s="316"/>
      <c r="I6569" s="316"/>
      <c r="J6569" s="329"/>
    </row>
    <row r="6570" spans="1:10" s="333" customFormat="1" x14ac:dyDescent="0.25">
      <c r="A6570" s="317" t="s">
        <v>1656</v>
      </c>
      <c r="B6570" s="322" t="s">
        <v>1079</v>
      </c>
      <c r="C6570" s="322"/>
      <c r="D6570" s="322"/>
      <c r="E6570" s="412">
        <v>4200000</v>
      </c>
      <c r="F6570" s="317"/>
      <c r="G6570" s="316"/>
      <c r="H6570" s="316"/>
      <c r="I6570" s="316"/>
      <c r="J6570" s="329"/>
    </row>
    <row r="6571" spans="1:10" s="333" customFormat="1" x14ac:dyDescent="0.25">
      <c r="A6571" s="317" t="s">
        <v>1655</v>
      </c>
      <c r="B6571" s="322" t="s">
        <v>1653</v>
      </c>
      <c r="C6571" s="322"/>
      <c r="D6571" s="322"/>
      <c r="E6571" s="412">
        <v>982000</v>
      </c>
      <c r="F6571" s="317"/>
      <c r="G6571" s="316"/>
      <c r="H6571" s="316"/>
      <c r="I6571" s="316"/>
      <c r="J6571" s="329"/>
    </row>
    <row r="6572" spans="1:10" s="333" customFormat="1" x14ac:dyDescent="0.25">
      <c r="A6572" s="317" t="s">
        <v>1654</v>
      </c>
      <c r="B6572" s="322" t="s">
        <v>1653</v>
      </c>
      <c r="C6572" s="322"/>
      <c r="D6572" s="322"/>
      <c r="E6572" s="412">
        <v>950000</v>
      </c>
      <c r="F6572" s="317"/>
      <c r="G6572" s="316"/>
      <c r="H6572" s="316"/>
      <c r="I6572" s="316"/>
      <c r="J6572" s="329"/>
    </row>
    <row r="6573" spans="1:10" s="333" customFormat="1" x14ac:dyDescent="0.25">
      <c r="A6573" s="317" t="s">
        <v>1652</v>
      </c>
      <c r="B6573" s="322" t="s">
        <v>1079</v>
      </c>
      <c r="C6573" s="322"/>
      <c r="D6573" s="322"/>
      <c r="E6573" s="412">
        <v>1680000</v>
      </c>
      <c r="F6573" s="317"/>
      <c r="G6573" s="316"/>
      <c r="H6573" s="316"/>
      <c r="I6573" s="316"/>
      <c r="J6573" s="329"/>
    </row>
    <row r="6574" spans="1:10" s="333" customFormat="1" x14ac:dyDescent="0.25">
      <c r="A6574" s="317" t="s">
        <v>1651</v>
      </c>
      <c r="B6574" s="322" t="s">
        <v>1079</v>
      </c>
      <c r="C6574" s="317"/>
      <c r="D6574" s="317"/>
      <c r="E6574" s="412">
        <v>935000</v>
      </c>
      <c r="F6574" s="317"/>
      <c r="G6574" s="316"/>
      <c r="H6574" s="316"/>
      <c r="I6574" s="316"/>
      <c r="J6574" s="329"/>
    </row>
    <row r="6575" spans="1:10" s="333" customFormat="1" ht="18.75" customHeight="1" x14ac:dyDescent="0.25">
      <c r="A6575" s="317" t="s">
        <v>1650</v>
      </c>
      <c r="B6575" s="322" t="s">
        <v>1079</v>
      </c>
      <c r="C6575" s="322"/>
      <c r="D6575" s="317"/>
      <c r="E6575" s="412">
        <v>1250850</v>
      </c>
      <c r="F6575" s="317"/>
      <c r="G6575" s="316"/>
      <c r="H6575" s="316"/>
      <c r="I6575" s="316"/>
      <c r="J6575" s="329"/>
    </row>
    <row r="6576" spans="1:10" s="333" customFormat="1" ht="21.95" customHeight="1" x14ac:dyDescent="0.25">
      <c r="A6576" s="327" t="s">
        <v>1649</v>
      </c>
      <c r="B6576" s="326"/>
      <c r="C6576" s="326"/>
      <c r="D6576" s="326"/>
      <c r="E6576" s="422">
        <f>SUM(E6577:E6615)</f>
        <v>1986799.71</v>
      </c>
      <c r="F6576" s="326"/>
      <c r="G6576" s="326"/>
      <c r="H6576" s="326"/>
      <c r="I6576" s="326"/>
      <c r="J6576" s="326"/>
    </row>
    <row r="6577" spans="1:10" s="333" customFormat="1" ht="24" x14ac:dyDescent="0.25">
      <c r="A6577" s="317" t="s">
        <v>1648</v>
      </c>
      <c r="B6577" s="317" t="s">
        <v>1543</v>
      </c>
      <c r="C6577" s="317" t="s">
        <v>1025</v>
      </c>
      <c r="D6577" s="322" t="s">
        <v>354</v>
      </c>
      <c r="E6577" s="412">
        <v>60000</v>
      </c>
      <c r="F6577" s="317" t="s">
        <v>354</v>
      </c>
      <c r="G6577" s="317" t="s">
        <v>354</v>
      </c>
      <c r="H6577" s="317" t="s">
        <v>354</v>
      </c>
      <c r="I6577" s="317" t="s">
        <v>354</v>
      </c>
      <c r="J6577" s="317" t="s">
        <v>354</v>
      </c>
    </row>
    <row r="6578" spans="1:10" s="333" customFormat="1" ht="72" x14ac:dyDescent="0.25">
      <c r="A6578" s="317" t="s">
        <v>1647</v>
      </c>
      <c r="B6578" s="317" t="s">
        <v>1643</v>
      </c>
      <c r="C6578" s="317" t="s">
        <v>1025</v>
      </c>
      <c r="D6578" s="322" t="s">
        <v>354</v>
      </c>
      <c r="E6578" s="412">
        <v>45000</v>
      </c>
      <c r="F6578" s="317" t="s">
        <v>354</v>
      </c>
      <c r="G6578" s="317" t="s">
        <v>354</v>
      </c>
      <c r="H6578" s="317" t="s">
        <v>354</v>
      </c>
      <c r="I6578" s="317" t="s">
        <v>354</v>
      </c>
      <c r="J6578" s="317" t="s">
        <v>354</v>
      </c>
    </row>
    <row r="6579" spans="1:10" s="333" customFormat="1" ht="36" x14ac:dyDescent="0.25">
      <c r="A6579" s="317" t="s">
        <v>1646</v>
      </c>
      <c r="B6579" s="317" t="s">
        <v>1118</v>
      </c>
      <c r="C6579" s="317" t="s">
        <v>1025</v>
      </c>
      <c r="D6579" s="322" t="s">
        <v>354</v>
      </c>
      <c r="E6579" s="412">
        <v>95352</v>
      </c>
      <c r="F6579" s="317" t="s">
        <v>354</v>
      </c>
      <c r="G6579" s="317" t="s">
        <v>354</v>
      </c>
      <c r="H6579" s="317" t="s">
        <v>354</v>
      </c>
      <c r="I6579" s="317" t="s">
        <v>354</v>
      </c>
      <c r="J6579" s="317" t="s">
        <v>354</v>
      </c>
    </row>
    <row r="6580" spans="1:10" s="333" customFormat="1" ht="84" x14ac:dyDescent="0.25">
      <c r="A6580" s="317" t="s">
        <v>1645</v>
      </c>
      <c r="B6580" s="317" t="s">
        <v>1118</v>
      </c>
      <c r="C6580" s="317" t="s">
        <v>1025</v>
      </c>
      <c r="D6580" s="322" t="s">
        <v>354</v>
      </c>
      <c r="E6580" s="412">
        <v>64800</v>
      </c>
      <c r="F6580" s="317" t="s">
        <v>354</v>
      </c>
      <c r="G6580" s="317" t="s">
        <v>354</v>
      </c>
      <c r="H6580" s="317" t="s">
        <v>354</v>
      </c>
      <c r="I6580" s="317" t="s">
        <v>354</v>
      </c>
      <c r="J6580" s="317" t="s">
        <v>354</v>
      </c>
    </row>
    <row r="6581" spans="1:10" s="333" customFormat="1" ht="48" x14ac:dyDescent="0.25">
      <c r="A6581" s="317" t="s">
        <v>1644</v>
      </c>
      <c r="B6581" s="317" t="s">
        <v>1643</v>
      </c>
      <c r="C6581" s="317" t="s">
        <v>1025</v>
      </c>
      <c r="D6581" s="322" t="s">
        <v>354</v>
      </c>
      <c r="E6581" s="412">
        <v>45000</v>
      </c>
      <c r="F6581" s="317" t="s">
        <v>354</v>
      </c>
      <c r="G6581" s="317" t="s">
        <v>354</v>
      </c>
      <c r="H6581" s="317" t="s">
        <v>354</v>
      </c>
      <c r="I6581" s="317" t="s">
        <v>354</v>
      </c>
      <c r="J6581" s="317" t="s">
        <v>354</v>
      </c>
    </row>
    <row r="6582" spans="1:10" s="333" customFormat="1" ht="72" x14ac:dyDescent="0.25">
      <c r="A6582" s="317" t="s">
        <v>1642</v>
      </c>
      <c r="B6582" s="317" t="s">
        <v>1118</v>
      </c>
      <c r="C6582" s="317" t="s">
        <v>1025</v>
      </c>
      <c r="D6582" s="322" t="s">
        <v>354</v>
      </c>
      <c r="E6582" s="412">
        <v>84000</v>
      </c>
      <c r="F6582" s="317" t="s">
        <v>354</v>
      </c>
      <c r="G6582" s="317" t="s">
        <v>354</v>
      </c>
      <c r="H6582" s="317" t="s">
        <v>354</v>
      </c>
      <c r="I6582" s="317" t="s">
        <v>354</v>
      </c>
      <c r="J6582" s="317" t="s">
        <v>354</v>
      </c>
    </row>
    <row r="6583" spans="1:10" s="333" customFormat="1" ht="60" x14ac:dyDescent="0.25">
      <c r="A6583" s="317" t="s">
        <v>1641</v>
      </c>
      <c r="B6583" s="317" t="s">
        <v>1118</v>
      </c>
      <c r="C6583" s="317" t="s">
        <v>1025</v>
      </c>
      <c r="D6583" s="322" t="s">
        <v>354</v>
      </c>
      <c r="E6583" s="412">
        <v>84000</v>
      </c>
      <c r="F6583" s="317" t="s">
        <v>354</v>
      </c>
      <c r="G6583" s="317" t="s">
        <v>354</v>
      </c>
      <c r="H6583" s="317" t="s">
        <v>354</v>
      </c>
      <c r="I6583" s="317" t="s">
        <v>354</v>
      </c>
      <c r="J6583" s="317" t="s">
        <v>354</v>
      </c>
    </row>
    <row r="6584" spans="1:10" s="333" customFormat="1" ht="72" x14ac:dyDescent="0.25">
      <c r="A6584" s="317" t="s">
        <v>1640</v>
      </c>
      <c r="B6584" s="317" t="s">
        <v>1118</v>
      </c>
      <c r="C6584" s="317" t="s">
        <v>1025</v>
      </c>
      <c r="D6584" s="322" t="s">
        <v>354</v>
      </c>
      <c r="E6584" s="412">
        <v>84000</v>
      </c>
      <c r="F6584" s="317" t="s">
        <v>354</v>
      </c>
      <c r="G6584" s="317" t="s">
        <v>354</v>
      </c>
      <c r="H6584" s="317" t="s">
        <v>354</v>
      </c>
      <c r="I6584" s="317" t="s">
        <v>354</v>
      </c>
      <c r="J6584" s="317" t="s">
        <v>354</v>
      </c>
    </row>
    <row r="6585" spans="1:10" s="333" customFormat="1" ht="72" x14ac:dyDescent="0.25">
      <c r="A6585" s="317" t="s">
        <v>1639</v>
      </c>
      <c r="B6585" s="317" t="s">
        <v>1118</v>
      </c>
      <c r="C6585" s="317" t="s">
        <v>1025</v>
      </c>
      <c r="D6585" s="322" t="s">
        <v>354</v>
      </c>
      <c r="E6585" s="412">
        <v>84000</v>
      </c>
      <c r="F6585" s="317" t="s">
        <v>354</v>
      </c>
      <c r="G6585" s="317" t="s">
        <v>354</v>
      </c>
      <c r="H6585" s="317" t="s">
        <v>354</v>
      </c>
      <c r="I6585" s="317" t="s">
        <v>354</v>
      </c>
      <c r="J6585" s="317" t="s">
        <v>354</v>
      </c>
    </row>
    <row r="6586" spans="1:10" s="333" customFormat="1" ht="72" x14ac:dyDescent="0.25">
      <c r="A6586" s="317" t="s">
        <v>1638</v>
      </c>
      <c r="B6586" s="317" t="s">
        <v>1118</v>
      </c>
      <c r="C6586" s="317" t="s">
        <v>1025</v>
      </c>
      <c r="D6586" s="322" t="s">
        <v>354</v>
      </c>
      <c r="E6586" s="412">
        <v>84000</v>
      </c>
      <c r="F6586" s="317" t="s">
        <v>354</v>
      </c>
      <c r="G6586" s="317" t="s">
        <v>354</v>
      </c>
      <c r="H6586" s="317" t="s">
        <v>354</v>
      </c>
      <c r="I6586" s="317" t="s">
        <v>354</v>
      </c>
      <c r="J6586" s="317" t="s">
        <v>354</v>
      </c>
    </row>
    <row r="6587" spans="1:10" s="333" customFormat="1" ht="60" x14ac:dyDescent="0.25">
      <c r="A6587" s="317" t="s">
        <v>1637</v>
      </c>
      <c r="B6587" s="317" t="s">
        <v>1118</v>
      </c>
      <c r="C6587" s="317" t="s">
        <v>1025</v>
      </c>
      <c r="D6587" s="322" t="s">
        <v>354</v>
      </c>
      <c r="E6587" s="412">
        <v>64800</v>
      </c>
      <c r="F6587" s="317" t="s">
        <v>354</v>
      </c>
      <c r="G6587" s="317" t="s">
        <v>354</v>
      </c>
      <c r="H6587" s="317" t="s">
        <v>354</v>
      </c>
      <c r="I6587" s="317" t="s">
        <v>354</v>
      </c>
      <c r="J6587" s="317" t="s">
        <v>354</v>
      </c>
    </row>
    <row r="6588" spans="1:10" s="333" customFormat="1" ht="72" x14ac:dyDescent="0.25">
      <c r="A6588" s="317" t="s">
        <v>1636</v>
      </c>
      <c r="B6588" s="317" t="s">
        <v>1118</v>
      </c>
      <c r="C6588" s="317" t="s">
        <v>1025</v>
      </c>
      <c r="D6588" s="322" t="s">
        <v>354</v>
      </c>
      <c r="E6588" s="412">
        <v>84000</v>
      </c>
      <c r="F6588" s="317" t="s">
        <v>354</v>
      </c>
      <c r="G6588" s="317" t="s">
        <v>354</v>
      </c>
      <c r="H6588" s="317" t="s">
        <v>354</v>
      </c>
      <c r="I6588" s="317" t="s">
        <v>354</v>
      </c>
      <c r="J6588" s="317" t="s">
        <v>354</v>
      </c>
    </row>
    <row r="6589" spans="1:10" s="333" customFormat="1" ht="72" x14ac:dyDescent="0.25">
      <c r="A6589" s="317" t="s">
        <v>1635</v>
      </c>
      <c r="B6589" s="317" t="s">
        <v>1118</v>
      </c>
      <c r="C6589" s="317" t="s">
        <v>1025</v>
      </c>
      <c r="D6589" s="322" t="s">
        <v>354</v>
      </c>
      <c r="E6589" s="412">
        <v>64800</v>
      </c>
      <c r="F6589" s="317" t="s">
        <v>354</v>
      </c>
      <c r="G6589" s="317" t="s">
        <v>354</v>
      </c>
      <c r="H6589" s="317" t="s">
        <v>354</v>
      </c>
      <c r="I6589" s="317" t="s">
        <v>354</v>
      </c>
      <c r="J6589" s="317" t="s">
        <v>354</v>
      </c>
    </row>
    <row r="6590" spans="1:10" s="333" customFormat="1" ht="72" x14ac:dyDescent="0.25">
      <c r="A6590" s="317" t="s">
        <v>1635</v>
      </c>
      <c r="B6590" s="317" t="s">
        <v>1118</v>
      </c>
      <c r="C6590" s="317" t="s">
        <v>1025</v>
      </c>
      <c r="D6590" s="322" t="s">
        <v>354</v>
      </c>
      <c r="E6590" s="412">
        <v>64800</v>
      </c>
      <c r="F6590" s="317" t="s">
        <v>354</v>
      </c>
      <c r="G6590" s="317" t="s">
        <v>354</v>
      </c>
      <c r="H6590" s="317" t="s">
        <v>354</v>
      </c>
      <c r="I6590" s="317" t="s">
        <v>354</v>
      </c>
      <c r="J6590" s="317" t="s">
        <v>354</v>
      </c>
    </row>
    <row r="6591" spans="1:10" s="333" customFormat="1" ht="24" x14ac:dyDescent="0.25">
      <c r="A6591" s="317" t="s">
        <v>1634</v>
      </c>
      <c r="B6591" s="317" t="s">
        <v>1597</v>
      </c>
      <c r="C6591" s="317" t="s">
        <v>1025</v>
      </c>
      <c r="D6591" s="322" t="s">
        <v>354</v>
      </c>
      <c r="E6591" s="412">
        <v>26000</v>
      </c>
      <c r="F6591" s="317" t="s">
        <v>354</v>
      </c>
      <c r="G6591" s="317" t="s">
        <v>354</v>
      </c>
      <c r="H6591" s="317" t="s">
        <v>354</v>
      </c>
      <c r="I6591" s="317" t="s">
        <v>354</v>
      </c>
      <c r="J6591" s="317" t="s">
        <v>354</v>
      </c>
    </row>
    <row r="6592" spans="1:10" s="333" customFormat="1" ht="24" x14ac:dyDescent="0.25">
      <c r="A6592" s="317" t="s">
        <v>1633</v>
      </c>
      <c r="B6592" s="317" t="s">
        <v>1597</v>
      </c>
      <c r="C6592" s="317" t="s">
        <v>1025</v>
      </c>
      <c r="D6592" s="322" t="s">
        <v>354</v>
      </c>
      <c r="E6592" s="412">
        <v>27000</v>
      </c>
      <c r="F6592" s="317" t="s">
        <v>354</v>
      </c>
      <c r="G6592" s="317" t="s">
        <v>354</v>
      </c>
      <c r="H6592" s="317" t="s">
        <v>354</v>
      </c>
      <c r="I6592" s="317" t="s">
        <v>354</v>
      </c>
      <c r="J6592" s="317" t="s">
        <v>354</v>
      </c>
    </row>
    <row r="6593" spans="1:10" s="333" customFormat="1" ht="24" x14ac:dyDescent="0.25">
      <c r="A6593" s="317" t="s">
        <v>1632</v>
      </c>
      <c r="B6593" s="317" t="s">
        <v>1597</v>
      </c>
      <c r="C6593" s="317" t="s">
        <v>1025</v>
      </c>
      <c r="D6593" s="322" t="s">
        <v>354</v>
      </c>
      <c r="E6593" s="412">
        <v>22500</v>
      </c>
      <c r="F6593" s="317" t="s">
        <v>354</v>
      </c>
      <c r="G6593" s="317" t="s">
        <v>354</v>
      </c>
      <c r="H6593" s="317" t="s">
        <v>354</v>
      </c>
      <c r="I6593" s="317" t="s">
        <v>354</v>
      </c>
      <c r="J6593" s="317" t="s">
        <v>354</v>
      </c>
    </row>
    <row r="6594" spans="1:10" s="333" customFormat="1" ht="24" x14ac:dyDescent="0.25">
      <c r="A6594" s="317" t="s">
        <v>1631</v>
      </c>
      <c r="B6594" s="317" t="s">
        <v>1597</v>
      </c>
      <c r="C6594" s="317" t="s">
        <v>1025</v>
      </c>
      <c r="D6594" s="322" t="s">
        <v>354</v>
      </c>
      <c r="E6594" s="412">
        <v>18600</v>
      </c>
      <c r="F6594" s="317" t="s">
        <v>354</v>
      </c>
      <c r="G6594" s="317" t="s">
        <v>354</v>
      </c>
      <c r="H6594" s="317" t="s">
        <v>354</v>
      </c>
      <c r="I6594" s="317" t="s">
        <v>354</v>
      </c>
      <c r="J6594" s="317" t="s">
        <v>354</v>
      </c>
    </row>
    <row r="6595" spans="1:10" s="333" customFormat="1" ht="24" x14ac:dyDescent="0.25">
      <c r="A6595" s="317" t="s">
        <v>1630</v>
      </c>
      <c r="B6595" s="317" t="s">
        <v>1597</v>
      </c>
      <c r="C6595" s="317" t="s">
        <v>1025</v>
      </c>
      <c r="D6595" s="322" t="s">
        <v>354</v>
      </c>
      <c r="E6595" s="412">
        <v>33187.5</v>
      </c>
      <c r="F6595" s="317" t="s">
        <v>354</v>
      </c>
      <c r="G6595" s="317" t="s">
        <v>354</v>
      </c>
      <c r="H6595" s="317" t="s">
        <v>354</v>
      </c>
      <c r="I6595" s="317" t="s">
        <v>354</v>
      </c>
      <c r="J6595" s="317" t="s">
        <v>354</v>
      </c>
    </row>
    <row r="6596" spans="1:10" s="333" customFormat="1" ht="24" x14ac:dyDescent="0.25">
      <c r="A6596" s="317" t="s">
        <v>1629</v>
      </c>
      <c r="B6596" s="317" t="s">
        <v>1597</v>
      </c>
      <c r="C6596" s="317" t="s">
        <v>1025</v>
      </c>
      <c r="D6596" s="322" t="s">
        <v>354</v>
      </c>
      <c r="E6596" s="412">
        <v>35125</v>
      </c>
      <c r="F6596" s="317" t="s">
        <v>354</v>
      </c>
      <c r="G6596" s="317" t="s">
        <v>354</v>
      </c>
      <c r="H6596" s="317" t="s">
        <v>354</v>
      </c>
      <c r="I6596" s="317" t="s">
        <v>354</v>
      </c>
      <c r="J6596" s="317" t="s">
        <v>354</v>
      </c>
    </row>
    <row r="6597" spans="1:10" s="333" customFormat="1" ht="24" x14ac:dyDescent="0.25">
      <c r="A6597" s="317" t="s">
        <v>1628</v>
      </c>
      <c r="B6597" s="317" t="s">
        <v>1597</v>
      </c>
      <c r="C6597" s="317" t="s">
        <v>1025</v>
      </c>
      <c r="D6597" s="322" t="s">
        <v>354</v>
      </c>
      <c r="E6597" s="412">
        <v>30300</v>
      </c>
      <c r="F6597" s="317" t="s">
        <v>354</v>
      </c>
      <c r="G6597" s="317" t="s">
        <v>354</v>
      </c>
      <c r="H6597" s="317" t="s">
        <v>354</v>
      </c>
      <c r="I6597" s="317" t="s">
        <v>354</v>
      </c>
      <c r="J6597" s="317" t="s">
        <v>354</v>
      </c>
    </row>
    <row r="6598" spans="1:10" s="333" customFormat="1" ht="24" x14ac:dyDescent="0.25">
      <c r="A6598" s="317" t="s">
        <v>1628</v>
      </c>
      <c r="B6598" s="317" t="s">
        <v>1597</v>
      </c>
      <c r="C6598" s="317" t="s">
        <v>1025</v>
      </c>
      <c r="D6598" s="322" t="s">
        <v>354</v>
      </c>
      <c r="E6598" s="412">
        <v>19600</v>
      </c>
      <c r="F6598" s="317" t="s">
        <v>354</v>
      </c>
      <c r="G6598" s="317" t="s">
        <v>354</v>
      </c>
      <c r="H6598" s="317" t="s">
        <v>354</v>
      </c>
      <c r="I6598" s="317" t="s">
        <v>354</v>
      </c>
      <c r="J6598" s="317" t="s">
        <v>354</v>
      </c>
    </row>
    <row r="6599" spans="1:10" s="333" customFormat="1" ht="24" x14ac:dyDescent="0.25">
      <c r="A6599" s="317" t="s">
        <v>1627</v>
      </c>
      <c r="B6599" s="317" t="s">
        <v>1597</v>
      </c>
      <c r="C6599" s="317" t="s">
        <v>1025</v>
      </c>
      <c r="D6599" s="322" t="s">
        <v>354</v>
      </c>
      <c r="E6599" s="412">
        <v>23660</v>
      </c>
      <c r="F6599" s="317" t="s">
        <v>354</v>
      </c>
      <c r="G6599" s="317" t="s">
        <v>354</v>
      </c>
      <c r="H6599" s="317" t="s">
        <v>354</v>
      </c>
      <c r="I6599" s="317" t="s">
        <v>354</v>
      </c>
      <c r="J6599" s="317" t="s">
        <v>354</v>
      </c>
    </row>
    <row r="6600" spans="1:10" s="333" customFormat="1" ht="24" x14ac:dyDescent="0.25">
      <c r="A6600" s="317" t="s">
        <v>1626</v>
      </c>
      <c r="B6600" s="317" t="s">
        <v>1597</v>
      </c>
      <c r="C6600" s="317" t="s">
        <v>1025</v>
      </c>
      <c r="D6600" s="322" t="s">
        <v>354</v>
      </c>
      <c r="E6600" s="412">
        <v>22320</v>
      </c>
      <c r="F6600" s="317" t="s">
        <v>354</v>
      </c>
      <c r="G6600" s="317" t="s">
        <v>354</v>
      </c>
      <c r="H6600" s="317" t="s">
        <v>354</v>
      </c>
      <c r="I6600" s="317" t="s">
        <v>354</v>
      </c>
      <c r="J6600" s="317" t="s">
        <v>354</v>
      </c>
    </row>
    <row r="6601" spans="1:10" s="333" customFormat="1" ht="24" x14ac:dyDescent="0.25">
      <c r="A6601" s="317" t="s">
        <v>1626</v>
      </c>
      <c r="B6601" s="317" t="s">
        <v>1597</v>
      </c>
      <c r="C6601" s="317" t="s">
        <v>1025</v>
      </c>
      <c r="D6601" s="322" t="s">
        <v>354</v>
      </c>
      <c r="E6601" s="412">
        <v>22560</v>
      </c>
      <c r="F6601" s="317" t="s">
        <v>354</v>
      </c>
      <c r="G6601" s="317" t="s">
        <v>354</v>
      </c>
      <c r="H6601" s="317" t="s">
        <v>354</v>
      </c>
      <c r="I6601" s="317" t="s">
        <v>354</v>
      </c>
      <c r="J6601" s="317" t="s">
        <v>354</v>
      </c>
    </row>
    <row r="6602" spans="1:10" s="333" customFormat="1" ht="24" x14ac:dyDescent="0.25">
      <c r="A6602" s="317" t="s">
        <v>1626</v>
      </c>
      <c r="B6602" s="317" t="s">
        <v>1597</v>
      </c>
      <c r="C6602" s="317" t="s">
        <v>1025</v>
      </c>
      <c r="D6602" s="322" t="s">
        <v>354</v>
      </c>
      <c r="E6602" s="412">
        <v>24180</v>
      </c>
      <c r="F6602" s="317" t="s">
        <v>354</v>
      </c>
      <c r="G6602" s="317" t="s">
        <v>354</v>
      </c>
      <c r="H6602" s="317" t="s">
        <v>354</v>
      </c>
      <c r="I6602" s="317" t="s">
        <v>354</v>
      </c>
      <c r="J6602" s="317" t="s">
        <v>354</v>
      </c>
    </row>
    <row r="6603" spans="1:10" s="333" customFormat="1" ht="24" x14ac:dyDescent="0.25">
      <c r="A6603" s="317" t="s">
        <v>1625</v>
      </c>
      <c r="B6603" s="317" t="s">
        <v>1597</v>
      </c>
      <c r="C6603" s="317" t="s">
        <v>1025</v>
      </c>
      <c r="D6603" s="322" t="s">
        <v>354</v>
      </c>
      <c r="E6603" s="412">
        <v>22500</v>
      </c>
      <c r="F6603" s="317" t="s">
        <v>354</v>
      </c>
      <c r="G6603" s="317" t="s">
        <v>354</v>
      </c>
      <c r="H6603" s="317" t="s">
        <v>354</v>
      </c>
      <c r="I6603" s="317" t="s">
        <v>354</v>
      </c>
      <c r="J6603" s="317" t="s">
        <v>354</v>
      </c>
    </row>
    <row r="6604" spans="1:10" s="333" customFormat="1" ht="24" x14ac:dyDescent="0.25">
      <c r="A6604" s="317" t="s">
        <v>1624</v>
      </c>
      <c r="B6604" s="317" t="s">
        <v>1597</v>
      </c>
      <c r="C6604" s="317" t="s">
        <v>1025</v>
      </c>
      <c r="D6604" s="322" t="s">
        <v>354</v>
      </c>
      <c r="E6604" s="412">
        <v>32418</v>
      </c>
      <c r="F6604" s="317" t="s">
        <v>354</v>
      </c>
      <c r="G6604" s="317" t="s">
        <v>354</v>
      </c>
      <c r="H6604" s="317" t="s">
        <v>354</v>
      </c>
      <c r="I6604" s="317" t="s">
        <v>354</v>
      </c>
      <c r="J6604" s="317" t="s">
        <v>354</v>
      </c>
    </row>
    <row r="6605" spans="1:10" s="333" customFormat="1" ht="24" x14ac:dyDescent="0.25">
      <c r="A6605" s="317" t="s">
        <v>1618</v>
      </c>
      <c r="B6605" s="317" t="s">
        <v>1597</v>
      </c>
      <c r="C6605" s="317" t="s">
        <v>1025</v>
      </c>
      <c r="D6605" s="322" t="s">
        <v>354</v>
      </c>
      <c r="E6605" s="412">
        <v>106605.78</v>
      </c>
      <c r="F6605" s="317" t="s">
        <v>354</v>
      </c>
      <c r="G6605" s="317" t="s">
        <v>354</v>
      </c>
      <c r="H6605" s="317" t="s">
        <v>354</v>
      </c>
      <c r="I6605" s="317" t="s">
        <v>354</v>
      </c>
      <c r="J6605" s="317" t="s">
        <v>354</v>
      </c>
    </row>
    <row r="6606" spans="1:10" s="333" customFormat="1" ht="24" x14ac:dyDescent="0.25">
      <c r="A6606" s="317" t="s">
        <v>1620</v>
      </c>
      <c r="B6606" s="317" t="s">
        <v>1597</v>
      </c>
      <c r="C6606" s="317" t="s">
        <v>1025</v>
      </c>
      <c r="D6606" s="322" t="s">
        <v>354</v>
      </c>
      <c r="E6606" s="412">
        <v>113419.9</v>
      </c>
      <c r="F6606" s="317" t="s">
        <v>354</v>
      </c>
      <c r="G6606" s="317" t="s">
        <v>354</v>
      </c>
      <c r="H6606" s="317" t="s">
        <v>354</v>
      </c>
      <c r="I6606" s="317" t="s">
        <v>354</v>
      </c>
      <c r="J6606" s="317" t="s">
        <v>354</v>
      </c>
    </row>
    <row r="6607" spans="1:10" s="333" customFormat="1" ht="24" x14ac:dyDescent="0.25">
      <c r="A6607" s="317" t="s">
        <v>1618</v>
      </c>
      <c r="B6607" s="317" t="s">
        <v>1597</v>
      </c>
      <c r="C6607" s="317" t="s">
        <v>1025</v>
      </c>
      <c r="D6607" s="322" t="s">
        <v>354</v>
      </c>
      <c r="E6607" s="412">
        <v>49198.98</v>
      </c>
      <c r="F6607" s="317" t="s">
        <v>354</v>
      </c>
      <c r="G6607" s="317" t="s">
        <v>354</v>
      </c>
      <c r="H6607" s="317" t="s">
        <v>354</v>
      </c>
      <c r="I6607" s="317" t="s">
        <v>354</v>
      </c>
      <c r="J6607" s="317" t="s">
        <v>354</v>
      </c>
    </row>
    <row r="6608" spans="1:10" s="333" customFormat="1" ht="24" x14ac:dyDescent="0.25">
      <c r="A6608" s="317" t="s">
        <v>1620</v>
      </c>
      <c r="B6608" s="317" t="s">
        <v>1597</v>
      </c>
      <c r="C6608" s="317" t="s">
        <v>1025</v>
      </c>
      <c r="D6608" s="322" t="s">
        <v>354</v>
      </c>
      <c r="E6608" s="412">
        <v>92345</v>
      </c>
      <c r="F6608" s="317" t="s">
        <v>354</v>
      </c>
      <c r="G6608" s="317" t="s">
        <v>354</v>
      </c>
      <c r="H6608" s="317" t="s">
        <v>354</v>
      </c>
      <c r="I6608" s="317" t="s">
        <v>354</v>
      </c>
      <c r="J6608" s="317" t="s">
        <v>354</v>
      </c>
    </row>
    <row r="6609" spans="1:10" s="333" customFormat="1" ht="24" x14ac:dyDescent="0.25">
      <c r="A6609" s="317" t="s">
        <v>1623</v>
      </c>
      <c r="B6609" s="317" t="s">
        <v>1597</v>
      </c>
      <c r="C6609" s="317" t="s">
        <v>1025</v>
      </c>
      <c r="D6609" s="322" t="s">
        <v>354</v>
      </c>
      <c r="E6609" s="412">
        <v>73602</v>
      </c>
      <c r="F6609" s="317" t="s">
        <v>354</v>
      </c>
      <c r="G6609" s="317" t="s">
        <v>354</v>
      </c>
      <c r="H6609" s="317" t="s">
        <v>354</v>
      </c>
      <c r="I6609" s="317" t="s">
        <v>354</v>
      </c>
      <c r="J6609" s="317" t="s">
        <v>354</v>
      </c>
    </row>
    <row r="6610" spans="1:10" s="333" customFormat="1" ht="24" x14ac:dyDescent="0.25">
      <c r="A6610" s="317" t="s">
        <v>1622</v>
      </c>
      <c r="B6610" s="317" t="s">
        <v>1597</v>
      </c>
      <c r="C6610" s="317" t="s">
        <v>1025</v>
      </c>
      <c r="D6610" s="322" t="s">
        <v>354</v>
      </c>
      <c r="E6610" s="412">
        <v>34749</v>
      </c>
      <c r="F6610" s="317" t="s">
        <v>354</v>
      </c>
      <c r="G6610" s="317" t="s">
        <v>354</v>
      </c>
      <c r="H6610" s="317" t="s">
        <v>354</v>
      </c>
      <c r="I6610" s="317" t="s">
        <v>354</v>
      </c>
      <c r="J6610" s="317" t="s">
        <v>354</v>
      </c>
    </row>
    <row r="6611" spans="1:10" s="333" customFormat="1" ht="24" x14ac:dyDescent="0.25">
      <c r="A6611" s="317" t="s">
        <v>1621</v>
      </c>
      <c r="B6611" s="317" t="s">
        <v>1597</v>
      </c>
      <c r="C6611" s="317" t="s">
        <v>1025</v>
      </c>
      <c r="D6611" s="322" t="s">
        <v>354</v>
      </c>
      <c r="E6611" s="412">
        <v>22272</v>
      </c>
      <c r="F6611" s="317" t="s">
        <v>354</v>
      </c>
      <c r="G6611" s="317" t="s">
        <v>354</v>
      </c>
      <c r="H6611" s="317" t="s">
        <v>354</v>
      </c>
      <c r="I6611" s="317" t="s">
        <v>354</v>
      </c>
      <c r="J6611" s="317" t="s">
        <v>354</v>
      </c>
    </row>
    <row r="6612" spans="1:10" s="333" customFormat="1" ht="24" x14ac:dyDescent="0.25">
      <c r="A6612" s="317" t="s">
        <v>1620</v>
      </c>
      <c r="B6612" s="317" t="s">
        <v>1597</v>
      </c>
      <c r="C6612" s="317" t="s">
        <v>1025</v>
      </c>
      <c r="D6612" s="322" t="s">
        <v>354</v>
      </c>
      <c r="E6612" s="412">
        <v>46805</v>
      </c>
      <c r="F6612" s="317" t="s">
        <v>354</v>
      </c>
      <c r="G6612" s="317" t="s">
        <v>354</v>
      </c>
      <c r="H6612" s="317" t="s">
        <v>354</v>
      </c>
      <c r="I6612" s="317" t="s">
        <v>354</v>
      </c>
      <c r="J6612" s="317" t="s">
        <v>354</v>
      </c>
    </row>
    <row r="6613" spans="1:10" s="333" customFormat="1" ht="24" x14ac:dyDescent="0.25">
      <c r="A6613" s="317" t="s">
        <v>1619</v>
      </c>
      <c r="B6613" s="317" t="s">
        <v>1597</v>
      </c>
      <c r="C6613" s="317" t="s">
        <v>1025</v>
      </c>
      <c r="D6613" s="322" t="s">
        <v>354</v>
      </c>
      <c r="E6613" s="412">
        <v>29000</v>
      </c>
      <c r="F6613" s="317" t="s">
        <v>354</v>
      </c>
      <c r="G6613" s="317" t="s">
        <v>354</v>
      </c>
      <c r="H6613" s="317" t="s">
        <v>354</v>
      </c>
      <c r="I6613" s="317" t="s">
        <v>354</v>
      </c>
      <c r="J6613" s="317" t="s">
        <v>354</v>
      </c>
    </row>
    <row r="6614" spans="1:10" s="333" customFormat="1" ht="24" x14ac:dyDescent="0.25">
      <c r="A6614" s="317" t="s">
        <v>1619</v>
      </c>
      <c r="B6614" s="317" t="s">
        <v>1597</v>
      </c>
      <c r="C6614" s="317" t="s">
        <v>1025</v>
      </c>
      <c r="D6614" s="322" t="s">
        <v>354</v>
      </c>
      <c r="E6614" s="412">
        <v>28700</v>
      </c>
      <c r="F6614" s="317" t="s">
        <v>354</v>
      </c>
      <c r="G6614" s="317" t="s">
        <v>354</v>
      </c>
      <c r="H6614" s="317" t="s">
        <v>354</v>
      </c>
      <c r="I6614" s="317" t="s">
        <v>354</v>
      </c>
      <c r="J6614" s="317" t="s">
        <v>354</v>
      </c>
    </row>
    <row r="6615" spans="1:10" s="333" customFormat="1" ht="24" x14ac:dyDescent="0.25">
      <c r="A6615" s="317" t="s">
        <v>1618</v>
      </c>
      <c r="B6615" s="317" t="s">
        <v>1597</v>
      </c>
      <c r="C6615" s="317" t="s">
        <v>1025</v>
      </c>
      <c r="D6615" s="322" t="s">
        <v>354</v>
      </c>
      <c r="E6615" s="412">
        <v>21599.55</v>
      </c>
      <c r="F6615" s="317" t="s">
        <v>354</v>
      </c>
      <c r="G6615" s="317" t="s">
        <v>354</v>
      </c>
      <c r="H6615" s="317" t="s">
        <v>354</v>
      </c>
      <c r="I6615" s="317" t="s">
        <v>354</v>
      </c>
      <c r="J6615" s="317" t="s">
        <v>354</v>
      </c>
    </row>
    <row r="6616" spans="1:10" s="333" customFormat="1" ht="21.95" customHeight="1" x14ac:dyDescent="0.25">
      <c r="A6616" s="327" t="s">
        <v>1617</v>
      </c>
      <c r="B6616" s="326"/>
      <c r="C6616" s="326"/>
      <c r="D6616" s="326"/>
      <c r="E6616" s="422">
        <f>SUM(E6617:E6618)</f>
        <v>2225974</v>
      </c>
      <c r="F6616" s="326"/>
      <c r="G6616" s="326"/>
      <c r="H6616" s="326"/>
      <c r="I6616" s="326"/>
      <c r="J6616" s="326"/>
    </row>
    <row r="6617" spans="1:10" s="333" customFormat="1" ht="24" x14ac:dyDescent="0.25">
      <c r="A6617" s="339" t="s">
        <v>1616</v>
      </c>
      <c r="B6617" s="331" t="s">
        <v>1534</v>
      </c>
      <c r="C6617" s="330" t="s">
        <v>1025</v>
      </c>
      <c r="D6617" s="322" t="s">
        <v>1615</v>
      </c>
      <c r="E6617" s="415">
        <v>2135974</v>
      </c>
      <c r="F6617" s="329"/>
      <c r="G6617" s="329"/>
      <c r="H6617" s="329"/>
      <c r="I6617" s="329"/>
      <c r="J6617" s="329"/>
    </row>
    <row r="6618" spans="1:10" s="333" customFormat="1" ht="24" x14ac:dyDescent="0.25">
      <c r="A6618" s="332" t="s">
        <v>1614</v>
      </c>
      <c r="B6618" s="331" t="s">
        <v>1613</v>
      </c>
      <c r="C6618" s="330" t="s">
        <v>1025</v>
      </c>
      <c r="D6618" s="322" t="s">
        <v>1612</v>
      </c>
      <c r="E6618" s="416">
        <v>90000</v>
      </c>
      <c r="F6618" s="329"/>
      <c r="G6618" s="329"/>
      <c r="H6618" s="329"/>
      <c r="I6618" s="329"/>
      <c r="J6618" s="329"/>
    </row>
    <row r="6619" spans="1:10" s="333" customFormat="1" ht="21.95" customHeight="1" x14ac:dyDescent="0.25">
      <c r="A6619" s="327" t="s">
        <v>1611</v>
      </c>
      <c r="B6619" s="326"/>
      <c r="C6619" s="326"/>
      <c r="D6619" s="326"/>
      <c r="E6619" s="422">
        <f>SUM(E6620:E6636)</f>
        <v>1035700</v>
      </c>
      <c r="F6619" s="326"/>
      <c r="G6619" s="326"/>
      <c r="H6619" s="326"/>
      <c r="I6619" s="326"/>
      <c r="J6619" s="326"/>
    </row>
    <row r="6620" spans="1:10" s="333" customFormat="1" ht="48" x14ac:dyDescent="0.25">
      <c r="A6620" s="317" t="s">
        <v>1610</v>
      </c>
      <c r="B6620" s="317" t="s">
        <v>1597</v>
      </c>
      <c r="C6620" s="317" t="s">
        <v>1596</v>
      </c>
      <c r="D6620" s="317"/>
      <c r="E6620" s="412">
        <v>30000</v>
      </c>
      <c r="F6620" s="317"/>
      <c r="G6620" s="316"/>
      <c r="H6620" s="322"/>
      <c r="I6620" s="316"/>
      <c r="J6620" s="316"/>
    </row>
    <row r="6621" spans="1:10" s="333" customFormat="1" ht="48" x14ac:dyDescent="0.25">
      <c r="A6621" s="317" t="s">
        <v>1609</v>
      </c>
      <c r="B6621" s="317" t="s">
        <v>1597</v>
      </c>
      <c r="C6621" s="317" t="s">
        <v>1596</v>
      </c>
      <c r="D6621" s="317"/>
      <c r="E6621" s="412">
        <v>34200</v>
      </c>
      <c r="F6621" s="317"/>
      <c r="G6621" s="316"/>
      <c r="H6621" s="322"/>
      <c r="I6621" s="316"/>
      <c r="J6621" s="316"/>
    </row>
    <row r="6622" spans="1:10" s="333" customFormat="1" ht="48" x14ac:dyDescent="0.25">
      <c r="A6622" s="317" t="s">
        <v>1608</v>
      </c>
      <c r="B6622" s="317" t="s">
        <v>891</v>
      </c>
      <c r="C6622" s="317"/>
      <c r="D6622" s="317"/>
      <c r="E6622" s="412">
        <v>91000</v>
      </c>
      <c r="F6622" s="317"/>
      <c r="G6622" s="316"/>
      <c r="H6622" s="322"/>
      <c r="I6622" s="316"/>
      <c r="J6622" s="316"/>
    </row>
    <row r="6623" spans="1:10" s="333" customFormat="1" ht="48" x14ac:dyDescent="0.25">
      <c r="A6623" s="317" t="s">
        <v>1607</v>
      </c>
      <c r="B6623" s="317" t="s">
        <v>1606</v>
      </c>
      <c r="C6623" s="317"/>
      <c r="D6623" s="317"/>
      <c r="E6623" s="412">
        <v>41500</v>
      </c>
      <c r="F6623" s="317"/>
      <c r="G6623" s="316"/>
      <c r="H6623" s="322"/>
      <c r="I6623" s="316"/>
      <c r="J6623" s="316"/>
    </row>
    <row r="6624" spans="1:10" s="333" customFormat="1" ht="48" x14ac:dyDescent="0.25">
      <c r="A6624" s="317" t="s">
        <v>1605</v>
      </c>
      <c r="B6624" s="317" t="s">
        <v>891</v>
      </c>
      <c r="C6624" s="317"/>
      <c r="D6624" s="317"/>
      <c r="E6624" s="412">
        <v>85000</v>
      </c>
      <c r="F6624" s="317"/>
      <c r="G6624" s="316"/>
      <c r="H6624" s="322"/>
      <c r="I6624" s="316"/>
      <c r="J6624" s="316"/>
    </row>
    <row r="6625" spans="1:10" s="333" customFormat="1" ht="48" x14ac:dyDescent="0.25">
      <c r="A6625" s="317" t="s">
        <v>1604</v>
      </c>
      <c r="B6625" s="317" t="s">
        <v>1591</v>
      </c>
      <c r="C6625" s="317"/>
      <c r="D6625" s="317"/>
      <c r="E6625" s="412">
        <v>38500</v>
      </c>
      <c r="F6625" s="317"/>
      <c r="G6625" s="316"/>
      <c r="H6625" s="322"/>
      <c r="I6625" s="316"/>
      <c r="J6625" s="316"/>
    </row>
    <row r="6626" spans="1:10" s="333" customFormat="1" ht="36" x14ac:dyDescent="0.25">
      <c r="A6626" s="317" t="s">
        <v>1603</v>
      </c>
      <c r="B6626" s="317" t="s">
        <v>1591</v>
      </c>
      <c r="C6626" s="317"/>
      <c r="D6626" s="317"/>
      <c r="E6626" s="412">
        <v>50500</v>
      </c>
      <c r="F6626" s="317"/>
      <c r="G6626" s="316"/>
      <c r="H6626" s="322"/>
      <c r="I6626" s="316"/>
      <c r="J6626" s="316"/>
    </row>
    <row r="6627" spans="1:10" s="333" customFormat="1" ht="48" x14ac:dyDescent="0.25">
      <c r="A6627" s="317" t="s">
        <v>1602</v>
      </c>
      <c r="B6627" s="317" t="s">
        <v>1591</v>
      </c>
      <c r="C6627" s="317"/>
      <c r="D6627" s="317"/>
      <c r="E6627" s="412">
        <v>54300</v>
      </c>
      <c r="F6627" s="317"/>
      <c r="G6627" s="316"/>
      <c r="H6627" s="322"/>
      <c r="I6627" s="316"/>
      <c r="J6627" s="316"/>
    </row>
    <row r="6628" spans="1:10" s="333" customFormat="1" ht="36" x14ac:dyDescent="0.25">
      <c r="A6628" s="317" t="s">
        <v>1601</v>
      </c>
      <c r="B6628" s="317" t="s">
        <v>1591</v>
      </c>
      <c r="C6628" s="317"/>
      <c r="D6628" s="317"/>
      <c r="E6628" s="412">
        <v>60000</v>
      </c>
      <c r="F6628" s="317"/>
      <c r="G6628" s="316"/>
      <c r="H6628" s="322"/>
      <c r="I6628" s="316"/>
      <c r="J6628" s="316"/>
    </row>
    <row r="6629" spans="1:10" s="333" customFormat="1" ht="48" x14ac:dyDescent="0.25">
      <c r="A6629" s="317" t="s">
        <v>1600</v>
      </c>
      <c r="B6629" s="317" t="s">
        <v>891</v>
      </c>
      <c r="C6629" s="317"/>
      <c r="D6629" s="317"/>
      <c r="E6629" s="412">
        <v>38500</v>
      </c>
      <c r="F6629" s="317"/>
      <c r="G6629" s="316"/>
      <c r="H6629" s="322"/>
      <c r="I6629" s="316"/>
      <c r="J6629" s="316"/>
    </row>
    <row r="6630" spans="1:10" s="333" customFormat="1" ht="48" x14ac:dyDescent="0.25">
      <c r="A6630" s="317" t="s">
        <v>1599</v>
      </c>
      <c r="B6630" s="317" t="s">
        <v>891</v>
      </c>
      <c r="C6630" s="317"/>
      <c r="D6630" s="317"/>
      <c r="E6630" s="412">
        <v>39400</v>
      </c>
      <c r="F6630" s="317"/>
      <c r="G6630" s="316"/>
      <c r="H6630" s="322"/>
      <c r="I6630" s="316"/>
      <c r="J6630" s="316"/>
    </row>
    <row r="6631" spans="1:10" s="333" customFormat="1" ht="36" x14ac:dyDescent="0.25">
      <c r="A6631" s="317" t="s">
        <v>1598</v>
      </c>
      <c r="B6631" s="317" t="s">
        <v>1597</v>
      </c>
      <c r="C6631" s="317" t="s">
        <v>1596</v>
      </c>
      <c r="D6631" s="317"/>
      <c r="E6631" s="412">
        <v>25000</v>
      </c>
      <c r="F6631" s="317"/>
      <c r="G6631" s="316"/>
      <c r="H6631" s="322"/>
      <c r="I6631" s="316"/>
      <c r="J6631" s="316"/>
    </row>
    <row r="6632" spans="1:10" s="333" customFormat="1" ht="36" x14ac:dyDescent="0.25">
      <c r="A6632" s="317" t="s">
        <v>1595</v>
      </c>
      <c r="B6632" s="317" t="s">
        <v>1591</v>
      </c>
      <c r="C6632" s="317"/>
      <c r="D6632" s="317"/>
      <c r="E6632" s="412">
        <v>200300</v>
      </c>
      <c r="F6632" s="317"/>
      <c r="G6632" s="316"/>
      <c r="H6632" s="322"/>
      <c r="I6632" s="316"/>
      <c r="J6632" s="316"/>
    </row>
    <row r="6633" spans="1:10" s="333" customFormat="1" ht="36" x14ac:dyDescent="0.25">
      <c r="A6633" s="317" t="s">
        <v>1594</v>
      </c>
      <c r="B6633" s="317" t="s">
        <v>1591</v>
      </c>
      <c r="C6633" s="317"/>
      <c r="D6633" s="317"/>
      <c r="E6633" s="412">
        <v>48000</v>
      </c>
      <c r="F6633" s="317"/>
      <c r="G6633" s="316"/>
      <c r="H6633" s="322"/>
      <c r="I6633" s="316"/>
      <c r="J6633" s="316"/>
    </row>
    <row r="6634" spans="1:10" s="333" customFormat="1" ht="36" x14ac:dyDescent="0.25">
      <c r="A6634" s="317" t="s">
        <v>1593</v>
      </c>
      <c r="B6634" s="317" t="s">
        <v>1591</v>
      </c>
      <c r="C6634" s="317"/>
      <c r="D6634" s="317"/>
      <c r="E6634" s="412">
        <v>58000</v>
      </c>
      <c r="F6634" s="317"/>
      <c r="G6634" s="316"/>
      <c r="H6634" s="322"/>
      <c r="I6634" s="316"/>
      <c r="J6634" s="316"/>
    </row>
    <row r="6635" spans="1:10" s="333" customFormat="1" ht="36" x14ac:dyDescent="0.25">
      <c r="A6635" s="317" t="s">
        <v>1592</v>
      </c>
      <c r="B6635" s="317" t="s">
        <v>1591</v>
      </c>
      <c r="C6635" s="317"/>
      <c r="D6635" s="317"/>
      <c r="E6635" s="412">
        <v>105000</v>
      </c>
      <c r="F6635" s="317"/>
      <c r="G6635" s="316"/>
      <c r="H6635" s="322"/>
      <c r="I6635" s="316"/>
      <c r="J6635" s="316"/>
    </row>
    <row r="6636" spans="1:10" s="333" customFormat="1" ht="36" x14ac:dyDescent="0.25">
      <c r="A6636" s="317" t="s">
        <v>1590</v>
      </c>
      <c r="B6636" s="317" t="s">
        <v>891</v>
      </c>
      <c r="C6636" s="317"/>
      <c r="D6636" s="317"/>
      <c r="E6636" s="412">
        <v>36500</v>
      </c>
      <c r="F6636" s="317"/>
      <c r="G6636" s="316"/>
      <c r="H6636" s="322"/>
      <c r="I6636" s="316"/>
      <c r="J6636" s="316"/>
    </row>
    <row r="6637" spans="1:10" s="333" customFormat="1" ht="21.95" customHeight="1" x14ac:dyDescent="0.25">
      <c r="A6637" s="327" t="s">
        <v>1589</v>
      </c>
      <c r="B6637" s="326"/>
      <c r="C6637" s="326"/>
      <c r="D6637" s="326"/>
      <c r="E6637" s="422">
        <f>SUM(E6638:E6639)</f>
        <v>7268915</v>
      </c>
      <c r="F6637" s="326"/>
      <c r="G6637" s="326"/>
      <c r="H6637" s="326"/>
      <c r="I6637" s="326"/>
      <c r="J6637" s="326"/>
    </row>
    <row r="6638" spans="1:10" s="333" customFormat="1" ht="60" x14ac:dyDescent="0.25">
      <c r="A6638" s="317" t="s">
        <v>1588</v>
      </c>
      <c r="B6638" s="317" t="s">
        <v>886</v>
      </c>
      <c r="C6638" s="317" t="s">
        <v>1585</v>
      </c>
      <c r="D6638" s="441" t="s">
        <v>1587</v>
      </c>
      <c r="E6638" s="411">
        <v>7040083</v>
      </c>
      <c r="F6638" s="317"/>
      <c r="G6638" s="316"/>
      <c r="H6638" s="316"/>
      <c r="I6638" s="316"/>
      <c r="J6638" s="316"/>
    </row>
    <row r="6639" spans="1:10" s="333" customFormat="1" ht="60" x14ac:dyDescent="0.25">
      <c r="A6639" s="317" t="s">
        <v>1586</v>
      </c>
      <c r="B6639" s="317" t="s">
        <v>1012</v>
      </c>
      <c r="C6639" s="317" t="s">
        <v>1585</v>
      </c>
      <c r="D6639" s="441" t="s">
        <v>1584</v>
      </c>
      <c r="E6639" s="411">
        <v>228832</v>
      </c>
      <c r="F6639" s="317"/>
      <c r="G6639" s="316"/>
      <c r="H6639" s="316"/>
      <c r="I6639" s="316"/>
      <c r="J6639" s="316"/>
    </row>
    <row r="6640" spans="1:10" s="333" customFormat="1" ht="21.95" customHeight="1" x14ac:dyDescent="0.25">
      <c r="A6640" s="327" t="s">
        <v>1583</v>
      </c>
      <c r="B6640" s="326"/>
      <c r="C6640" s="326"/>
      <c r="D6640" s="326"/>
      <c r="E6640" s="422">
        <f>SUM(E6641:E6650)</f>
        <v>1358254.88</v>
      </c>
      <c r="F6640" s="326"/>
      <c r="G6640" s="326"/>
      <c r="H6640" s="326"/>
      <c r="I6640" s="326"/>
      <c r="J6640" s="326"/>
    </row>
    <row r="6641" spans="1:10" s="333" customFormat="1" ht="60" x14ac:dyDescent="0.25">
      <c r="A6641" s="342" t="s">
        <v>1582</v>
      </c>
      <c r="B6641" s="322" t="s">
        <v>891</v>
      </c>
      <c r="C6641" s="322" t="s">
        <v>1116</v>
      </c>
      <c r="D6641" s="322"/>
      <c r="E6641" s="415">
        <v>130000</v>
      </c>
      <c r="F6641" s="438"/>
      <c r="G6641" s="322"/>
      <c r="H6641" s="439"/>
      <c r="I6641" s="439"/>
      <c r="J6641" s="322"/>
    </row>
    <row r="6642" spans="1:10" s="333" customFormat="1" ht="36" x14ac:dyDescent="0.25">
      <c r="A6642" s="342" t="s">
        <v>1581</v>
      </c>
      <c r="B6642" s="322" t="s">
        <v>891</v>
      </c>
      <c r="C6642" s="322" t="s">
        <v>1116</v>
      </c>
      <c r="D6642" s="322"/>
      <c r="E6642" s="415">
        <v>128000</v>
      </c>
      <c r="F6642" s="438"/>
      <c r="G6642" s="322"/>
      <c r="H6642" s="439"/>
      <c r="I6642" s="439"/>
      <c r="J6642" s="322"/>
    </row>
    <row r="6643" spans="1:10" s="333" customFormat="1" ht="36" x14ac:dyDescent="0.25">
      <c r="A6643" s="342" t="s">
        <v>1580</v>
      </c>
      <c r="B6643" s="322" t="s">
        <v>1543</v>
      </c>
      <c r="C6643" s="322" t="s">
        <v>1116</v>
      </c>
      <c r="D6643" s="322"/>
      <c r="E6643" s="415">
        <v>222258.24</v>
      </c>
      <c r="F6643" s="438"/>
      <c r="G6643" s="322"/>
      <c r="H6643" s="439"/>
      <c r="I6643" s="439"/>
      <c r="J6643" s="322"/>
    </row>
    <row r="6644" spans="1:10" s="333" customFormat="1" ht="36" x14ac:dyDescent="0.25">
      <c r="A6644" s="342" t="s">
        <v>1579</v>
      </c>
      <c r="B6644" s="322" t="s">
        <v>891</v>
      </c>
      <c r="C6644" s="322" t="s">
        <v>1116</v>
      </c>
      <c r="D6644" s="322"/>
      <c r="E6644" s="415">
        <v>49500</v>
      </c>
      <c r="F6644" s="438"/>
      <c r="G6644" s="322"/>
      <c r="H6644" s="439"/>
      <c r="I6644" s="439"/>
      <c r="J6644" s="322"/>
    </row>
    <row r="6645" spans="1:10" s="333" customFormat="1" ht="60" x14ac:dyDescent="0.25">
      <c r="A6645" s="342" t="s">
        <v>1578</v>
      </c>
      <c r="B6645" s="322" t="s">
        <v>891</v>
      </c>
      <c r="C6645" s="322" t="s">
        <v>1116</v>
      </c>
      <c r="D6645" s="322"/>
      <c r="E6645" s="415">
        <v>58500</v>
      </c>
      <c r="F6645" s="438"/>
      <c r="G6645" s="322"/>
      <c r="H6645" s="348"/>
      <c r="I6645" s="348"/>
      <c r="J6645" s="322"/>
    </row>
    <row r="6646" spans="1:10" s="333" customFormat="1" ht="60" x14ac:dyDescent="0.25">
      <c r="A6646" s="344" t="s">
        <v>1577</v>
      </c>
      <c r="B6646" s="322" t="s">
        <v>891</v>
      </c>
      <c r="C6646" s="322" t="s">
        <v>1116</v>
      </c>
      <c r="D6646" s="322"/>
      <c r="E6646" s="415">
        <v>69000</v>
      </c>
      <c r="F6646" s="438"/>
      <c r="G6646" s="322"/>
      <c r="H6646" s="439"/>
      <c r="I6646" s="439"/>
      <c r="J6646" s="322"/>
    </row>
    <row r="6647" spans="1:10" s="333" customFormat="1" ht="36" x14ac:dyDescent="0.25">
      <c r="A6647" s="344" t="s">
        <v>1576</v>
      </c>
      <c r="B6647" s="322" t="s">
        <v>891</v>
      </c>
      <c r="C6647" s="322" t="s">
        <v>1116</v>
      </c>
      <c r="D6647" s="322"/>
      <c r="E6647" s="415">
        <v>38900</v>
      </c>
      <c r="F6647" s="438"/>
      <c r="G6647" s="322"/>
      <c r="H6647" s="439"/>
      <c r="I6647" s="439"/>
      <c r="J6647" s="322"/>
    </row>
    <row r="6648" spans="1:10" s="333" customFormat="1" ht="72" x14ac:dyDescent="0.25">
      <c r="A6648" s="344" t="s">
        <v>1575</v>
      </c>
      <c r="B6648" s="322" t="s">
        <v>1543</v>
      </c>
      <c r="C6648" s="322" t="s">
        <v>1116</v>
      </c>
      <c r="D6648" s="322"/>
      <c r="E6648" s="415">
        <v>96000</v>
      </c>
      <c r="F6648" s="438"/>
      <c r="G6648" s="322"/>
      <c r="H6648" s="439"/>
      <c r="I6648" s="439"/>
      <c r="J6648" s="322"/>
    </row>
    <row r="6649" spans="1:10" s="333" customFormat="1" ht="48" x14ac:dyDescent="0.25">
      <c r="A6649" s="344" t="s">
        <v>1574</v>
      </c>
      <c r="B6649" s="322" t="s">
        <v>1573</v>
      </c>
      <c r="C6649" s="322" t="s">
        <v>1116</v>
      </c>
      <c r="D6649" s="322"/>
      <c r="E6649" s="415">
        <v>67500</v>
      </c>
      <c r="F6649" s="438"/>
      <c r="G6649" s="322"/>
      <c r="H6649" s="439"/>
      <c r="I6649" s="439"/>
      <c r="J6649" s="322"/>
    </row>
    <row r="6650" spans="1:10" s="333" customFormat="1" ht="36" x14ac:dyDescent="0.25">
      <c r="A6650" s="344" t="s">
        <v>1572</v>
      </c>
      <c r="B6650" s="322" t="s">
        <v>1543</v>
      </c>
      <c r="C6650" s="322" t="s">
        <v>1116</v>
      </c>
      <c r="D6650" s="322"/>
      <c r="E6650" s="415">
        <v>498596.64</v>
      </c>
      <c r="F6650" s="438"/>
      <c r="G6650" s="322"/>
      <c r="H6650" s="439"/>
      <c r="I6650" s="439"/>
      <c r="J6650" s="322"/>
    </row>
    <row r="6651" spans="1:10" s="333" customFormat="1" ht="21.95" customHeight="1" x14ac:dyDescent="0.25">
      <c r="A6651" s="327" t="s">
        <v>1571</v>
      </c>
      <c r="B6651" s="326"/>
      <c r="C6651" s="326"/>
      <c r="D6651" s="326"/>
      <c r="E6651" s="422">
        <f>SUM(E6652:E6657)</f>
        <v>817059.9</v>
      </c>
      <c r="F6651" s="326"/>
      <c r="G6651" s="326"/>
      <c r="H6651" s="326"/>
      <c r="I6651" s="326"/>
      <c r="J6651" s="326"/>
    </row>
    <row r="6652" spans="1:10" s="333" customFormat="1" ht="24" x14ac:dyDescent="0.25">
      <c r="A6652" s="317" t="s">
        <v>1570</v>
      </c>
      <c r="B6652" s="322" t="s">
        <v>1543</v>
      </c>
      <c r="C6652" s="322" t="s">
        <v>1556</v>
      </c>
      <c r="D6652" s="322" t="s">
        <v>1569</v>
      </c>
      <c r="E6652" s="411">
        <f>8*28000</f>
        <v>224000</v>
      </c>
      <c r="F6652" s="317" t="s">
        <v>1558</v>
      </c>
      <c r="G6652" s="323"/>
      <c r="H6652" s="324"/>
      <c r="I6652" s="329"/>
      <c r="J6652" s="329"/>
    </row>
    <row r="6653" spans="1:10" s="333" customFormat="1" ht="24" x14ac:dyDescent="0.25">
      <c r="A6653" s="317" t="s">
        <v>1568</v>
      </c>
      <c r="B6653" s="322" t="s">
        <v>1543</v>
      </c>
      <c r="C6653" s="322" t="s">
        <v>1556</v>
      </c>
      <c r="D6653" s="322" t="s">
        <v>1567</v>
      </c>
      <c r="E6653" s="411">
        <f>14000*9</f>
        <v>126000</v>
      </c>
      <c r="F6653" s="317" t="s">
        <v>1554</v>
      </c>
      <c r="G6653" s="323"/>
      <c r="H6653" s="324"/>
      <c r="I6653" s="329"/>
      <c r="J6653" s="329"/>
    </row>
    <row r="6654" spans="1:10" s="333" customFormat="1" ht="36" x14ac:dyDescent="0.25">
      <c r="A6654" s="317" t="s">
        <v>1566</v>
      </c>
      <c r="B6654" s="322" t="s">
        <v>891</v>
      </c>
      <c r="C6654" s="322" t="s">
        <v>1079</v>
      </c>
      <c r="D6654" s="322" t="s">
        <v>1565</v>
      </c>
      <c r="E6654" s="411">
        <v>23559.9</v>
      </c>
      <c r="F6654" s="317" t="s">
        <v>1564</v>
      </c>
      <c r="G6654" s="322"/>
      <c r="H6654" s="325"/>
      <c r="I6654" s="329"/>
      <c r="J6654" s="329"/>
    </row>
    <row r="6655" spans="1:10" s="333" customFormat="1" ht="24" x14ac:dyDescent="0.25">
      <c r="A6655" s="317" t="s">
        <v>1563</v>
      </c>
      <c r="B6655" s="322" t="s">
        <v>891</v>
      </c>
      <c r="C6655" s="322" t="s">
        <v>1079</v>
      </c>
      <c r="D6655" s="322" t="s">
        <v>1562</v>
      </c>
      <c r="E6655" s="411">
        <v>289500</v>
      </c>
      <c r="F6655" s="317" t="s">
        <v>1561</v>
      </c>
      <c r="G6655" s="323"/>
      <c r="H6655" s="324"/>
      <c r="I6655" s="329"/>
      <c r="J6655" s="329"/>
    </row>
    <row r="6656" spans="1:10" s="333" customFormat="1" ht="24" x14ac:dyDescent="0.25">
      <c r="A6656" s="317" t="s">
        <v>1560</v>
      </c>
      <c r="B6656" s="322" t="s">
        <v>1543</v>
      </c>
      <c r="C6656" s="322" t="s">
        <v>1556</v>
      </c>
      <c r="D6656" s="322" t="s">
        <v>1559</v>
      </c>
      <c r="E6656" s="411">
        <f>28000*4</f>
        <v>112000</v>
      </c>
      <c r="F6656" s="317" t="s">
        <v>1558</v>
      </c>
      <c r="G6656" s="323"/>
      <c r="H6656" s="324"/>
      <c r="I6656" s="329"/>
      <c r="J6656" s="329"/>
    </row>
    <row r="6657" spans="1:11" s="333" customFormat="1" ht="24" x14ac:dyDescent="0.25">
      <c r="A6657" s="317" t="s">
        <v>1557</v>
      </c>
      <c r="B6657" s="322" t="s">
        <v>1543</v>
      </c>
      <c r="C6657" s="322" t="s">
        <v>1556</v>
      </c>
      <c r="D6657" s="322" t="s">
        <v>1555</v>
      </c>
      <c r="E6657" s="411">
        <f>14000*3</f>
        <v>42000</v>
      </c>
      <c r="F6657" s="317" t="s">
        <v>1554</v>
      </c>
      <c r="G6657" s="323"/>
      <c r="H6657" s="324"/>
      <c r="I6657" s="329"/>
      <c r="J6657" s="329"/>
    </row>
    <row r="6658" spans="1:11" s="333" customFormat="1" ht="27.4" customHeight="1" x14ac:dyDescent="0.25">
      <c r="A6658" s="319" t="s">
        <v>1553</v>
      </c>
      <c r="B6658" s="318"/>
      <c r="C6658" s="318"/>
      <c r="D6658" s="318"/>
      <c r="E6658" s="421">
        <f>SUM(E6659:E6669)</f>
        <v>3133209.2500000005</v>
      </c>
      <c r="F6658" s="318"/>
      <c r="G6658" s="318"/>
      <c r="H6658" s="318"/>
      <c r="I6658" s="318"/>
      <c r="J6658" s="318"/>
    </row>
    <row r="6659" spans="1:11" s="333" customFormat="1" ht="36" x14ac:dyDescent="0.25">
      <c r="A6659" s="342" t="s">
        <v>14956</v>
      </c>
      <c r="B6659" s="322" t="s">
        <v>1079</v>
      </c>
      <c r="C6659" s="322" t="s">
        <v>354</v>
      </c>
      <c r="D6659" s="322" t="s">
        <v>354</v>
      </c>
      <c r="E6659" s="415">
        <v>147316.25</v>
      </c>
      <c r="F6659" s="322" t="s">
        <v>354</v>
      </c>
      <c r="G6659" s="322" t="s">
        <v>354</v>
      </c>
      <c r="H6659" s="316" t="s">
        <v>15037</v>
      </c>
      <c r="I6659" s="322" t="s">
        <v>354</v>
      </c>
      <c r="J6659" s="322" t="s">
        <v>354</v>
      </c>
      <c r="K6659" s="741" t="s">
        <v>354</v>
      </c>
    </row>
    <row r="6660" spans="1:11" s="333" customFormat="1" ht="36" x14ac:dyDescent="0.25">
      <c r="A6660" s="342" t="s">
        <v>14899</v>
      </c>
      <c r="B6660" s="322" t="s">
        <v>1079</v>
      </c>
      <c r="C6660" s="322" t="s">
        <v>354</v>
      </c>
      <c r="D6660" s="322" t="s">
        <v>354</v>
      </c>
      <c r="E6660" s="415">
        <v>152928</v>
      </c>
      <c r="F6660" s="322" t="s">
        <v>354</v>
      </c>
      <c r="G6660" s="322" t="s">
        <v>354</v>
      </c>
      <c r="H6660" s="316" t="s">
        <v>15037</v>
      </c>
      <c r="I6660" s="322" t="s">
        <v>354</v>
      </c>
      <c r="J6660" s="322" t="s">
        <v>354</v>
      </c>
      <c r="K6660" s="741" t="s">
        <v>354</v>
      </c>
    </row>
    <row r="6661" spans="1:11" s="333" customFormat="1" ht="36" x14ac:dyDescent="0.25">
      <c r="A6661" s="342" t="s">
        <v>15031</v>
      </c>
      <c r="B6661" s="322" t="s">
        <v>1079</v>
      </c>
      <c r="C6661" s="322" t="s">
        <v>354</v>
      </c>
      <c r="D6661" s="322" t="s">
        <v>354</v>
      </c>
      <c r="E6661" s="415">
        <v>44592</v>
      </c>
      <c r="F6661" s="322" t="s">
        <v>354</v>
      </c>
      <c r="G6661" s="322" t="s">
        <v>354</v>
      </c>
      <c r="H6661" s="316" t="s">
        <v>15037</v>
      </c>
      <c r="I6661" s="322" t="s">
        <v>354</v>
      </c>
      <c r="J6661" s="322" t="s">
        <v>354</v>
      </c>
      <c r="K6661" s="741" t="s">
        <v>354</v>
      </c>
    </row>
    <row r="6662" spans="1:11" s="333" customFormat="1" ht="36" x14ac:dyDescent="0.25">
      <c r="A6662" s="342" t="s">
        <v>15033</v>
      </c>
      <c r="B6662" s="322" t="s">
        <v>1079</v>
      </c>
      <c r="C6662" s="322" t="s">
        <v>354</v>
      </c>
      <c r="D6662" s="322" t="s">
        <v>354</v>
      </c>
      <c r="E6662" s="415">
        <v>68500</v>
      </c>
      <c r="F6662" s="322" t="s">
        <v>354</v>
      </c>
      <c r="G6662" s="322" t="s">
        <v>354</v>
      </c>
      <c r="H6662" s="316" t="s">
        <v>15037</v>
      </c>
      <c r="I6662" s="322" t="s">
        <v>354</v>
      </c>
      <c r="J6662" s="322" t="s">
        <v>354</v>
      </c>
      <c r="K6662" s="741" t="s">
        <v>354</v>
      </c>
    </row>
    <row r="6663" spans="1:11" s="333" customFormat="1" ht="36" x14ac:dyDescent="0.25">
      <c r="A6663" s="342" t="s">
        <v>14944</v>
      </c>
      <c r="B6663" s="322" t="s">
        <v>1079</v>
      </c>
      <c r="C6663" s="322" t="s">
        <v>354</v>
      </c>
      <c r="D6663" s="322" t="s">
        <v>354</v>
      </c>
      <c r="E6663" s="415">
        <v>64630.95</v>
      </c>
      <c r="F6663" s="322" t="s">
        <v>354</v>
      </c>
      <c r="G6663" s="322" t="s">
        <v>354</v>
      </c>
      <c r="H6663" s="316" t="s">
        <v>15037</v>
      </c>
      <c r="I6663" s="322" t="s">
        <v>354</v>
      </c>
      <c r="J6663" s="322" t="s">
        <v>354</v>
      </c>
      <c r="K6663" s="741" t="s">
        <v>354</v>
      </c>
    </row>
    <row r="6664" spans="1:11" s="333" customFormat="1" ht="63.75" customHeight="1" x14ac:dyDescent="0.25">
      <c r="A6664" s="317" t="s">
        <v>15038</v>
      </c>
      <c r="B6664" s="322" t="s">
        <v>1083</v>
      </c>
      <c r="C6664" s="322" t="s">
        <v>354</v>
      </c>
      <c r="D6664" s="322" t="s">
        <v>354</v>
      </c>
      <c r="E6664" s="415">
        <v>1407086</v>
      </c>
      <c r="F6664" s="322"/>
      <c r="G6664" s="322" t="s">
        <v>354</v>
      </c>
      <c r="H6664" s="316" t="s">
        <v>15037</v>
      </c>
      <c r="I6664" s="322" t="s">
        <v>354</v>
      </c>
      <c r="J6664" s="322" t="s">
        <v>354</v>
      </c>
      <c r="K6664" s="741" t="s">
        <v>354</v>
      </c>
    </row>
    <row r="6665" spans="1:11" s="333" customFormat="1" ht="72" x14ac:dyDescent="0.25">
      <c r="A6665" s="342" t="s">
        <v>15039</v>
      </c>
      <c r="B6665" s="322" t="s">
        <v>1083</v>
      </c>
      <c r="C6665" s="322" t="s">
        <v>354</v>
      </c>
      <c r="D6665" s="322" t="s">
        <v>354</v>
      </c>
      <c r="E6665" s="415">
        <v>650000</v>
      </c>
      <c r="F6665" s="322"/>
      <c r="G6665" s="322" t="s">
        <v>354</v>
      </c>
      <c r="H6665" s="316" t="s">
        <v>15037</v>
      </c>
      <c r="I6665" s="322" t="s">
        <v>354</v>
      </c>
      <c r="J6665" s="322" t="s">
        <v>354</v>
      </c>
      <c r="K6665" s="741" t="s">
        <v>354</v>
      </c>
    </row>
    <row r="6666" spans="1:11" s="333" customFormat="1" ht="72" x14ac:dyDescent="0.25">
      <c r="A6666" s="342" t="s">
        <v>15040</v>
      </c>
      <c r="B6666" s="322" t="s">
        <v>1079</v>
      </c>
      <c r="C6666" s="322" t="s">
        <v>354</v>
      </c>
      <c r="D6666" s="322" t="s">
        <v>354</v>
      </c>
      <c r="E6666" s="415">
        <v>120000</v>
      </c>
      <c r="F6666" s="322"/>
      <c r="G6666" s="322" t="s">
        <v>354</v>
      </c>
      <c r="H6666" s="316" t="s">
        <v>15037</v>
      </c>
      <c r="I6666" s="322" t="s">
        <v>354</v>
      </c>
      <c r="J6666" s="322" t="s">
        <v>354</v>
      </c>
      <c r="K6666" s="741" t="s">
        <v>354</v>
      </c>
    </row>
    <row r="6667" spans="1:11" s="333" customFormat="1" ht="72" x14ac:dyDescent="0.25">
      <c r="A6667" s="342" t="s">
        <v>15041</v>
      </c>
      <c r="B6667" s="322" t="s">
        <v>1079</v>
      </c>
      <c r="C6667" s="322" t="s">
        <v>354</v>
      </c>
      <c r="D6667" s="322" t="s">
        <v>354</v>
      </c>
      <c r="E6667" s="415">
        <v>364313.41</v>
      </c>
      <c r="F6667" s="322"/>
      <c r="G6667" s="322" t="s">
        <v>354</v>
      </c>
      <c r="H6667" s="316" t="s">
        <v>15037</v>
      </c>
      <c r="I6667" s="322" t="s">
        <v>354</v>
      </c>
      <c r="J6667" s="322" t="s">
        <v>354</v>
      </c>
      <c r="K6667" s="741" t="s">
        <v>354</v>
      </c>
    </row>
    <row r="6668" spans="1:11" s="333" customFormat="1" ht="72" x14ac:dyDescent="0.25">
      <c r="A6668" s="342" t="s">
        <v>15042</v>
      </c>
      <c r="B6668" s="322" t="s">
        <v>1079</v>
      </c>
      <c r="C6668" s="322" t="s">
        <v>354</v>
      </c>
      <c r="D6668" s="322" t="s">
        <v>354</v>
      </c>
      <c r="E6668" s="415">
        <v>52672.639999999999</v>
      </c>
      <c r="F6668" s="322"/>
      <c r="G6668" s="322" t="s">
        <v>354</v>
      </c>
      <c r="H6668" s="316" t="s">
        <v>15037</v>
      </c>
      <c r="I6668" s="322" t="s">
        <v>354</v>
      </c>
      <c r="J6668" s="322" t="s">
        <v>354</v>
      </c>
      <c r="K6668" s="741" t="s">
        <v>354</v>
      </c>
    </row>
    <row r="6669" spans="1:11" s="333" customFormat="1" ht="72" x14ac:dyDescent="0.25">
      <c r="A6669" s="342" t="s">
        <v>15043</v>
      </c>
      <c r="B6669" s="322" t="s">
        <v>1079</v>
      </c>
      <c r="C6669" s="322" t="s">
        <v>354</v>
      </c>
      <c r="D6669" s="322" t="s">
        <v>354</v>
      </c>
      <c r="E6669" s="415">
        <v>61170</v>
      </c>
      <c r="F6669" s="322"/>
      <c r="G6669" s="322" t="s">
        <v>354</v>
      </c>
      <c r="H6669" s="316" t="s">
        <v>15037</v>
      </c>
      <c r="I6669" s="322" t="s">
        <v>354</v>
      </c>
      <c r="J6669" s="322" t="s">
        <v>354</v>
      </c>
      <c r="K6669" s="741" t="s">
        <v>354</v>
      </c>
    </row>
    <row r="6670" spans="1:11" s="333" customFormat="1" ht="27.4" customHeight="1" x14ac:dyDescent="0.25">
      <c r="A6670" s="319" t="s">
        <v>1552</v>
      </c>
      <c r="B6670" s="318"/>
      <c r="C6670" s="318"/>
      <c r="D6670" s="318"/>
      <c r="E6670" s="421">
        <f>SUM(E6671:E6684)</f>
        <v>20656803.380899999</v>
      </c>
      <c r="F6670" s="318"/>
      <c r="G6670" s="318"/>
      <c r="H6670" s="318"/>
      <c r="I6670" s="318"/>
      <c r="J6670" s="318"/>
    </row>
    <row r="6671" spans="1:11" s="333" customFormat="1" ht="24" x14ac:dyDescent="0.25">
      <c r="A6671" s="350" t="s">
        <v>1551</v>
      </c>
      <c r="B6671" s="317" t="s">
        <v>1536</v>
      </c>
      <c r="C6671" s="317" t="s">
        <v>1025</v>
      </c>
      <c r="D6671" s="348"/>
      <c r="E6671" s="413">
        <v>8100000</v>
      </c>
      <c r="F6671" s="740"/>
      <c r="G6671" s="739"/>
      <c r="H6671" s="739"/>
      <c r="I6671" s="316"/>
      <c r="J6671" s="316"/>
    </row>
    <row r="6672" spans="1:11" s="333" customFormat="1" ht="24" x14ac:dyDescent="0.25">
      <c r="A6672" s="350" t="s">
        <v>1550</v>
      </c>
      <c r="B6672" s="317" t="s">
        <v>891</v>
      </c>
      <c r="C6672" s="317" t="s">
        <v>1025</v>
      </c>
      <c r="D6672" s="348"/>
      <c r="E6672" s="413">
        <v>350000</v>
      </c>
      <c r="F6672" s="740"/>
      <c r="G6672" s="739"/>
      <c r="H6672" s="739"/>
      <c r="I6672" s="316"/>
      <c r="J6672" s="316"/>
    </row>
    <row r="6673" spans="1:10" s="333" customFormat="1" ht="24" x14ac:dyDescent="0.25">
      <c r="A6673" s="350" t="s">
        <v>1549</v>
      </c>
      <c r="B6673" s="317" t="s">
        <v>886</v>
      </c>
      <c r="C6673" s="317" t="s">
        <v>1025</v>
      </c>
      <c r="D6673" s="348"/>
      <c r="E6673" s="413">
        <v>1700000</v>
      </c>
      <c r="F6673" s="740"/>
      <c r="G6673" s="739"/>
      <c r="H6673" s="739"/>
      <c r="I6673" s="316"/>
      <c r="J6673" s="316"/>
    </row>
    <row r="6674" spans="1:10" s="333" customFormat="1" ht="36" x14ac:dyDescent="0.25">
      <c r="A6674" s="350" t="s">
        <v>1548</v>
      </c>
      <c r="B6674" s="317" t="s">
        <v>886</v>
      </c>
      <c r="C6674" s="317" t="s">
        <v>1025</v>
      </c>
      <c r="D6674" s="348"/>
      <c r="E6674" s="413">
        <v>780000</v>
      </c>
      <c r="F6674" s="740"/>
      <c r="G6674" s="739"/>
      <c r="H6674" s="739"/>
      <c r="I6674" s="316"/>
      <c r="J6674" s="316"/>
    </row>
    <row r="6675" spans="1:10" s="333" customFormat="1" ht="24" x14ac:dyDescent="0.25">
      <c r="A6675" s="350" t="s">
        <v>1547</v>
      </c>
      <c r="B6675" s="317" t="s">
        <v>891</v>
      </c>
      <c r="C6675" s="317" t="s">
        <v>1025</v>
      </c>
      <c r="D6675" s="348"/>
      <c r="E6675" s="413">
        <v>230000</v>
      </c>
      <c r="F6675" s="740"/>
      <c r="G6675" s="739"/>
      <c r="H6675" s="739"/>
      <c r="I6675" s="316"/>
      <c r="J6675" s="316"/>
    </row>
    <row r="6676" spans="1:10" s="333" customFormat="1" x14ac:dyDescent="0.25">
      <c r="A6676" s="350" t="s">
        <v>1546</v>
      </c>
      <c r="B6676" s="317" t="s">
        <v>1534</v>
      </c>
      <c r="C6676" s="317" t="s">
        <v>1025</v>
      </c>
      <c r="D6676" s="348"/>
      <c r="E6676" s="413">
        <v>1226370.6000000001</v>
      </c>
      <c r="F6676" s="740"/>
      <c r="G6676" s="739"/>
      <c r="H6676" s="739"/>
      <c r="I6676" s="316"/>
      <c r="J6676" s="316"/>
    </row>
    <row r="6677" spans="1:10" s="333" customFormat="1" ht="24" x14ac:dyDescent="0.25">
      <c r="A6677" s="350" t="s">
        <v>1545</v>
      </c>
      <c r="B6677" s="317" t="s">
        <v>1534</v>
      </c>
      <c r="C6677" s="317" t="s">
        <v>1025</v>
      </c>
      <c r="D6677" s="742"/>
      <c r="E6677" s="413">
        <v>600000</v>
      </c>
      <c r="F6677" s="740"/>
      <c r="G6677" s="739"/>
      <c r="H6677" s="739"/>
      <c r="I6677" s="316"/>
      <c r="J6677" s="316"/>
    </row>
    <row r="6678" spans="1:10" s="333" customFormat="1" x14ac:dyDescent="0.25">
      <c r="A6678" s="350" t="s">
        <v>1544</v>
      </c>
      <c r="B6678" s="317" t="s">
        <v>1543</v>
      </c>
      <c r="C6678" s="317" t="s">
        <v>1025</v>
      </c>
      <c r="D6678" s="348"/>
      <c r="E6678" s="413">
        <v>1000000</v>
      </c>
      <c r="F6678" s="740"/>
      <c r="G6678" s="739"/>
      <c r="H6678" s="739"/>
      <c r="I6678" s="316"/>
      <c r="J6678" s="316"/>
    </row>
    <row r="6679" spans="1:10" s="333" customFormat="1" x14ac:dyDescent="0.25">
      <c r="A6679" s="350" t="s">
        <v>1542</v>
      </c>
      <c r="B6679" s="317" t="s">
        <v>1534</v>
      </c>
      <c r="C6679" s="317" t="s">
        <v>1025</v>
      </c>
      <c r="D6679" s="348"/>
      <c r="E6679" s="413">
        <v>2500000</v>
      </c>
      <c r="F6679" s="740"/>
      <c r="G6679" s="739"/>
      <c r="H6679" s="739"/>
      <c r="I6679" s="316"/>
      <c r="J6679" s="316"/>
    </row>
    <row r="6680" spans="1:10" s="333" customFormat="1" x14ac:dyDescent="0.25">
      <c r="A6680" s="350" t="s">
        <v>1541</v>
      </c>
      <c r="B6680" s="317" t="s">
        <v>1539</v>
      </c>
      <c r="C6680" s="317" t="s">
        <v>1025</v>
      </c>
      <c r="D6680" s="348"/>
      <c r="E6680" s="413">
        <v>600000</v>
      </c>
      <c r="F6680" s="740"/>
      <c r="G6680" s="739"/>
      <c r="H6680" s="739"/>
      <c r="I6680" s="316"/>
      <c r="J6680" s="316"/>
    </row>
    <row r="6681" spans="1:10" s="333" customFormat="1" x14ac:dyDescent="0.25">
      <c r="A6681" s="350" t="s">
        <v>1540</v>
      </c>
      <c r="B6681" s="317" t="s">
        <v>1539</v>
      </c>
      <c r="C6681" s="317" t="s">
        <v>1025</v>
      </c>
      <c r="D6681" s="348"/>
      <c r="E6681" s="413">
        <v>659774.70090000005</v>
      </c>
      <c r="F6681" s="740"/>
      <c r="G6681" s="739"/>
      <c r="H6681" s="739"/>
      <c r="I6681" s="316"/>
      <c r="J6681" s="316"/>
    </row>
    <row r="6682" spans="1:10" s="333" customFormat="1" ht="24" x14ac:dyDescent="0.25">
      <c r="A6682" s="350" t="s">
        <v>1538</v>
      </c>
      <c r="B6682" s="317" t="s">
        <v>1536</v>
      </c>
      <c r="C6682" s="317" t="s">
        <v>1025</v>
      </c>
      <c r="D6682" s="348"/>
      <c r="E6682" s="413">
        <v>195000</v>
      </c>
      <c r="F6682" s="740"/>
      <c r="G6682" s="739"/>
      <c r="H6682" s="739"/>
      <c r="I6682" s="316"/>
      <c r="J6682" s="316"/>
    </row>
    <row r="6683" spans="1:10" s="333" customFormat="1" ht="24" x14ac:dyDescent="0.25">
      <c r="A6683" s="350" t="s">
        <v>1537</v>
      </c>
      <c r="B6683" s="317" t="s">
        <v>1536</v>
      </c>
      <c r="C6683" s="317" t="s">
        <v>1025</v>
      </c>
      <c r="D6683" s="348"/>
      <c r="E6683" s="413">
        <v>215658.08</v>
      </c>
      <c r="F6683" s="740"/>
      <c r="G6683" s="739"/>
      <c r="H6683" s="739"/>
      <c r="I6683" s="316"/>
      <c r="J6683" s="316"/>
    </row>
    <row r="6684" spans="1:10" s="333" customFormat="1" ht="24" x14ac:dyDescent="0.25">
      <c r="A6684" s="350" t="s">
        <v>1535</v>
      </c>
      <c r="B6684" s="317" t="s">
        <v>1534</v>
      </c>
      <c r="C6684" s="317" t="s">
        <v>1025</v>
      </c>
      <c r="D6684" s="348"/>
      <c r="E6684" s="413">
        <v>2500000</v>
      </c>
      <c r="F6684" s="740"/>
      <c r="G6684" s="739"/>
      <c r="H6684" s="739"/>
      <c r="I6684" s="316"/>
      <c r="J6684" s="316"/>
    </row>
    <row r="6685" spans="1:10" s="333" customFormat="1" ht="27.4" customHeight="1" x14ac:dyDescent="0.25">
      <c r="A6685" s="319" t="s">
        <v>1533</v>
      </c>
      <c r="B6685" s="318"/>
      <c r="C6685" s="318"/>
      <c r="D6685" s="318"/>
      <c r="E6685" s="421">
        <f>SUM(E6686:E6773)</f>
        <v>42221563.291249998</v>
      </c>
      <c r="F6685" s="318"/>
      <c r="G6685" s="318"/>
      <c r="H6685" s="318"/>
      <c r="I6685" s="318"/>
      <c r="J6685" s="318"/>
    </row>
    <row r="6686" spans="1:10" s="333" customFormat="1" x14ac:dyDescent="0.25">
      <c r="A6686" s="317" t="s">
        <v>1375</v>
      </c>
      <c r="B6686" s="322"/>
      <c r="C6686" s="317"/>
      <c r="D6686" s="322"/>
      <c r="E6686" s="412">
        <v>118175</v>
      </c>
      <c r="F6686" s="317"/>
      <c r="G6686" s="316"/>
      <c r="H6686" s="322"/>
      <c r="I6686" s="325"/>
      <c r="J6686" s="316"/>
    </row>
    <row r="6687" spans="1:10" s="333" customFormat="1" x14ac:dyDescent="0.25">
      <c r="A6687" s="317" t="s">
        <v>1333</v>
      </c>
      <c r="B6687" s="322"/>
      <c r="C6687" s="317"/>
      <c r="D6687" s="322"/>
      <c r="E6687" s="412">
        <v>103200</v>
      </c>
      <c r="F6687" s="317"/>
      <c r="G6687" s="316"/>
      <c r="H6687" s="322"/>
      <c r="I6687" s="325"/>
      <c r="J6687" s="316"/>
    </row>
    <row r="6688" spans="1:10" s="333" customFormat="1" x14ac:dyDescent="0.25">
      <c r="A6688" s="317" t="s">
        <v>1532</v>
      </c>
      <c r="B6688" s="322"/>
      <c r="C6688" s="317"/>
      <c r="D6688" s="322"/>
      <c r="E6688" s="412">
        <v>63985.79</v>
      </c>
      <c r="F6688" s="317"/>
      <c r="G6688" s="316"/>
      <c r="H6688" s="322"/>
      <c r="I6688" s="325"/>
      <c r="J6688" s="316"/>
    </row>
    <row r="6689" spans="1:10" s="333" customFormat="1" x14ac:dyDescent="0.25">
      <c r="A6689" s="317" t="s">
        <v>1531</v>
      </c>
      <c r="B6689" s="322"/>
      <c r="C6689" s="317"/>
      <c r="D6689" s="322"/>
      <c r="E6689" s="412">
        <v>20368</v>
      </c>
      <c r="F6689" s="317"/>
      <c r="G6689" s="316"/>
      <c r="H6689" s="322"/>
      <c r="I6689" s="325"/>
      <c r="J6689" s="316"/>
    </row>
    <row r="6690" spans="1:10" s="333" customFormat="1" x14ac:dyDescent="0.25">
      <c r="A6690" s="317" t="s">
        <v>1530</v>
      </c>
      <c r="B6690" s="322"/>
      <c r="C6690" s="317"/>
      <c r="D6690" s="322"/>
      <c r="E6690" s="412">
        <v>36800</v>
      </c>
      <c r="F6690" s="317"/>
      <c r="G6690" s="316"/>
      <c r="H6690" s="322"/>
      <c r="I6690" s="325"/>
      <c r="J6690" s="316"/>
    </row>
    <row r="6691" spans="1:10" s="333" customFormat="1" ht="24" x14ac:dyDescent="0.25">
      <c r="A6691" s="317" t="s">
        <v>1529</v>
      </c>
      <c r="B6691" s="322"/>
      <c r="C6691" s="317"/>
      <c r="D6691" s="322"/>
      <c r="E6691" s="412">
        <v>21065</v>
      </c>
      <c r="F6691" s="317"/>
      <c r="G6691" s="316"/>
      <c r="H6691" s="322"/>
      <c r="I6691" s="325"/>
      <c r="J6691" s="316"/>
    </row>
    <row r="6692" spans="1:10" s="333" customFormat="1" x14ac:dyDescent="0.25">
      <c r="A6692" s="317" t="s">
        <v>1528</v>
      </c>
      <c r="B6692" s="322"/>
      <c r="C6692" s="317"/>
      <c r="D6692" s="322"/>
      <c r="E6692" s="412">
        <v>27680</v>
      </c>
      <c r="F6692" s="317"/>
      <c r="G6692" s="316"/>
      <c r="H6692" s="322"/>
      <c r="I6692" s="325"/>
      <c r="J6692" s="316"/>
    </row>
    <row r="6693" spans="1:10" s="333" customFormat="1" x14ac:dyDescent="0.25">
      <c r="A6693" s="317" t="s">
        <v>1319</v>
      </c>
      <c r="B6693" s="322"/>
      <c r="C6693" s="317"/>
      <c r="D6693" s="322"/>
      <c r="E6693" s="412">
        <v>771930</v>
      </c>
      <c r="F6693" s="317"/>
      <c r="G6693" s="316"/>
      <c r="H6693" s="322"/>
      <c r="I6693" s="325"/>
      <c r="J6693" s="316"/>
    </row>
    <row r="6694" spans="1:10" s="333" customFormat="1" x14ac:dyDescent="0.25">
      <c r="A6694" s="317" t="s">
        <v>1323</v>
      </c>
      <c r="B6694" s="322"/>
      <c r="C6694" s="317"/>
      <c r="D6694" s="322"/>
      <c r="E6694" s="412">
        <v>243441</v>
      </c>
      <c r="F6694" s="317"/>
      <c r="G6694" s="316"/>
      <c r="H6694" s="322"/>
      <c r="I6694" s="325"/>
      <c r="J6694" s="316"/>
    </row>
    <row r="6695" spans="1:10" s="333" customFormat="1" x14ac:dyDescent="0.25">
      <c r="A6695" s="317" t="s">
        <v>1317</v>
      </c>
      <c r="B6695" s="322"/>
      <c r="C6695" s="317"/>
      <c r="D6695" s="322"/>
      <c r="E6695" s="412">
        <v>169079</v>
      </c>
      <c r="F6695" s="317"/>
      <c r="G6695" s="316"/>
      <c r="H6695" s="322"/>
      <c r="I6695" s="325"/>
      <c r="J6695" s="316"/>
    </row>
    <row r="6696" spans="1:10" s="333" customFormat="1" x14ac:dyDescent="0.25">
      <c r="A6696" s="317" t="s">
        <v>1318</v>
      </c>
      <c r="B6696" s="322"/>
      <c r="C6696" s="317"/>
      <c r="D6696" s="322"/>
      <c r="E6696" s="412">
        <v>22741</v>
      </c>
      <c r="F6696" s="317"/>
      <c r="G6696" s="316"/>
      <c r="H6696" s="322"/>
      <c r="I6696" s="325"/>
      <c r="J6696" s="316"/>
    </row>
    <row r="6697" spans="1:10" s="333" customFormat="1" x14ac:dyDescent="0.25">
      <c r="A6697" s="317" t="s">
        <v>1321</v>
      </c>
      <c r="B6697" s="322"/>
      <c r="C6697" s="317"/>
      <c r="D6697" s="322"/>
      <c r="E6697" s="412">
        <v>125004</v>
      </c>
      <c r="F6697" s="317"/>
      <c r="G6697" s="316"/>
      <c r="H6697" s="322"/>
      <c r="I6697" s="325"/>
      <c r="J6697" s="316"/>
    </row>
    <row r="6698" spans="1:10" s="333" customFormat="1" ht="24" x14ac:dyDescent="0.25">
      <c r="A6698" s="317" t="s">
        <v>1527</v>
      </c>
      <c r="B6698" s="322"/>
      <c r="C6698" s="317"/>
      <c r="D6698" s="322"/>
      <c r="E6698" s="412">
        <v>306000</v>
      </c>
      <c r="F6698" s="317"/>
      <c r="G6698" s="316"/>
      <c r="H6698" s="322"/>
      <c r="I6698" s="325"/>
      <c r="J6698" s="316"/>
    </row>
    <row r="6699" spans="1:10" s="333" customFormat="1" x14ac:dyDescent="0.25">
      <c r="A6699" s="317" t="s">
        <v>1372</v>
      </c>
      <c r="B6699" s="322"/>
      <c r="C6699" s="317"/>
      <c r="D6699" s="322"/>
      <c r="E6699" s="412">
        <v>72000</v>
      </c>
      <c r="F6699" s="317"/>
      <c r="G6699" s="316"/>
      <c r="H6699" s="322"/>
      <c r="I6699" s="325"/>
      <c r="J6699" s="316"/>
    </row>
    <row r="6700" spans="1:10" s="333" customFormat="1" x14ac:dyDescent="0.25">
      <c r="A6700" s="317" t="s">
        <v>1526</v>
      </c>
      <c r="B6700" s="322"/>
      <c r="C6700" s="317"/>
      <c r="D6700" s="322"/>
      <c r="E6700" s="412">
        <v>44000</v>
      </c>
      <c r="F6700" s="317"/>
      <c r="G6700" s="316"/>
      <c r="H6700" s="322"/>
      <c r="I6700" s="325"/>
      <c r="J6700" s="316"/>
    </row>
    <row r="6701" spans="1:10" s="333" customFormat="1" x14ac:dyDescent="0.25">
      <c r="A6701" s="317" t="s">
        <v>1525</v>
      </c>
      <c r="B6701" s="322"/>
      <c r="C6701" s="317"/>
      <c r="D6701" s="322"/>
      <c r="E6701" s="412">
        <v>36502</v>
      </c>
      <c r="F6701" s="317"/>
      <c r="G6701" s="316"/>
      <c r="H6701" s="322"/>
      <c r="I6701" s="325"/>
      <c r="J6701" s="316"/>
    </row>
    <row r="6702" spans="1:10" s="333" customFormat="1" x14ac:dyDescent="0.25">
      <c r="A6702" s="317" t="s">
        <v>1524</v>
      </c>
      <c r="B6702" s="322"/>
      <c r="C6702" s="317"/>
      <c r="D6702" s="322"/>
      <c r="E6702" s="412">
        <v>30000</v>
      </c>
      <c r="F6702" s="317"/>
      <c r="G6702" s="316"/>
      <c r="H6702" s="322"/>
      <c r="I6702" s="325"/>
      <c r="J6702" s="316"/>
    </row>
    <row r="6703" spans="1:10" s="333" customFormat="1" x14ac:dyDescent="0.25">
      <c r="A6703" s="317" t="s">
        <v>1523</v>
      </c>
      <c r="B6703" s="322"/>
      <c r="C6703" s="317"/>
      <c r="D6703" s="322"/>
      <c r="E6703" s="412">
        <v>27597</v>
      </c>
      <c r="F6703" s="317"/>
      <c r="G6703" s="316"/>
      <c r="H6703" s="322"/>
      <c r="I6703" s="325"/>
      <c r="J6703" s="316"/>
    </row>
    <row r="6704" spans="1:10" s="333" customFormat="1" x14ac:dyDescent="0.25">
      <c r="A6704" s="317" t="s">
        <v>1327</v>
      </c>
      <c r="B6704" s="322"/>
      <c r="C6704" s="317"/>
      <c r="D6704" s="322"/>
      <c r="E6704" s="412">
        <v>224450.73749999999</v>
      </c>
      <c r="F6704" s="317"/>
      <c r="G6704" s="316"/>
      <c r="H6704" s="322"/>
      <c r="I6704" s="325"/>
      <c r="J6704" s="316"/>
    </row>
    <row r="6705" spans="1:10" s="333" customFormat="1" x14ac:dyDescent="0.25">
      <c r="A6705" s="317" t="s">
        <v>1325</v>
      </c>
      <c r="B6705" s="322"/>
      <c r="C6705" s="317"/>
      <c r="D6705" s="322"/>
      <c r="E6705" s="412">
        <v>22000</v>
      </c>
      <c r="F6705" s="317"/>
      <c r="G6705" s="316"/>
      <c r="H6705" s="322"/>
      <c r="I6705" s="325"/>
      <c r="J6705" s="316"/>
    </row>
    <row r="6706" spans="1:10" s="333" customFormat="1" x14ac:dyDescent="0.25">
      <c r="A6706" s="317" t="s">
        <v>1339</v>
      </c>
      <c r="B6706" s="322"/>
      <c r="C6706" s="317"/>
      <c r="D6706" s="322"/>
      <c r="E6706" s="412">
        <v>172821.43375</v>
      </c>
      <c r="F6706" s="317"/>
      <c r="G6706" s="316"/>
      <c r="H6706" s="322"/>
      <c r="I6706" s="325"/>
      <c r="J6706" s="316"/>
    </row>
    <row r="6707" spans="1:10" s="333" customFormat="1" x14ac:dyDescent="0.25">
      <c r="A6707" s="317" t="s">
        <v>1340</v>
      </c>
      <c r="B6707" s="322"/>
      <c r="C6707" s="317"/>
      <c r="D6707" s="322"/>
      <c r="E6707" s="412">
        <v>262414.45</v>
      </c>
      <c r="F6707" s="317"/>
      <c r="G6707" s="316"/>
      <c r="H6707" s="322"/>
      <c r="I6707" s="325"/>
      <c r="J6707" s="316"/>
    </row>
    <row r="6708" spans="1:10" s="333" customFormat="1" x14ac:dyDescent="0.25">
      <c r="A6708" s="317" t="s">
        <v>1522</v>
      </c>
      <c r="B6708" s="322"/>
      <c r="C6708" s="317"/>
      <c r="D6708" s="322"/>
      <c r="E6708" s="412">
        <v>118000</v>
      </c>
      <c r="F6708" s="317"/>
      <c r="G6708" s="316"/>
      <c r="H6708" s="322"/>
      <c r="I6708" s="325"/>
      <c r="J6708" s="316"/>
    </row>
    <row r="6709" spans="1:10" s="333" customFormat="1" x14ac:dyDescent="0.25">
      <c r="A6709" s="317" t="s">
        <v>1521</v>
      </c>
      <c r="B6709" s="322"/>
      <c r="C6709" s="317"/>
      <c r="D6709" s="322"/>
      <c r="E6709" s="412">
        <v>51800</v>
      </c>
      <c r="F6709" s="317"/>
      <c r="G6709" s="316"/>
      <c r="H6709" s="322"/>
      <c r="I6709" s="325"/>
      <c r="J6709" s="316"/>
    </row>
    <row r="6710" spans="1:10" s="333" customFormat="1" x14ac:dyDescent="0.25">
      <c r="A6710" s="317" t="s">
        <v>1520</v>
      </c>
      <c r="B6710" s="322"/>
      <c r="C6710" s="317"/>
      <c r="D6710" s="322"/>
      <c r="E6710" s="412">
        <v>30350</v>
      </c>
      <c r="F6710" s="317"/>
      <c r="G6710" s="316"/>
      <c r="H6710" s="322"/>
      <c r="I6710" s="325"/>
      <c r="J6710" s="316"/>
    </row>
    <row r="6711" spans="1:10" s="333" customFormat="1" x14ac:dyDescent="0.25">
      <c r="A6711" s="317" t="s">
        <v>1519</v>
      </c>
      <c r="B6711" s="322"/>
      <c r="C6711" s="317"/>
      <c r="D6711" s="322"/>
      <c r="E6711" s="412">
        <v>70000</v>
      </c>
      <c r="F6711" s="317"/>
      <c r="G6711" s="316"/>
      <c r="H6711" s="322"/>
      <c r="I6711" s="325"/>
      <c r="J6711" s="316"/>
    </row>
    <row r="6712" spans="1:10" s="333" customFormat="1" ht="24" x14ac:dyDescent="0.25">
      <c r="A6712" s="317" t="s">
        <v>1518</v>
      </c>
      <c r="B6712" s="322"/>
      <c r="C6712" s="317"/>
      <c r="D6712" s="322"/>
      <c r="E6712" s="412">
        <v>239327</v>
      </c>
      <c r="F6712" s="317"/>
      <c r="G6712" s="316"/>
      <c r="H6712" s="322"/>
      <c r="I6712" s="325"/>
      <c r="J6712" s="316"/>
    </row>
    <row r="6713" spans="1:10" s="333" customFormat="1" x14ac:dyDescent="0.25">
      <c r="A6713" s="317" t="s">
        <v>1517</v>
      </c>
      <c r="B6713" s="322"/>
      <c r="C6713" s="317"/>
      <c r="D6713" s="322"/>
      <c r="E6713" s="412">
        <v>40000</v>
      </c>
      <c r="F6713" s="317"/>
      <c r="G6713" s="316"/>
      <c r="H6713" s="322"/>
      <c r="I6713" s="325"/>
      <c r="J6713" s="316"/>
    </row>
    <row r="6714" spans="1:10" s="333" customFormat="1" ht="24" x14ac:dyDescent="0.25">
      <c r="A6714" s="317" t="s">
        <v>1516</v>
      </c>
      <c r="B6714" s="322"/>
      <c r="C6714" s="317"/>
      <c r="D6714" s="322"/>
      <c r="E6714" s="412">
        <v>1825000</v>
      </c>
      <c r="F6714" s="317"/>
      <c r="G6714" s="316"/>
      <c r="H6714" s="322"/>
      <c r="I6714" s="325"/>
      <c r="J6714" s="316"/>
    </row>
    <row r="6715" spans="1:10" s="333" customFormat="1" x14ac:dyDescent="0.25">
      <c r="A6715" s="317" t="s">
        <v>1515</v>
      </c>
      <c r="B6715" s="322"/>
      <c r="C6715" s="317"/>
      <c r="D6715" s="322"/>
      <c r="E6715" s="412">
        <v>230929.71</v>
      </c>
      <c r="F6715" s="317"/>
      <c r="G6715" s="316"/>
      <c r="H6715" s="322"/>
      <c r="I6715" s="325"/>
      <c r="J6715" s="316"/>
    </row>
    <row r="6716" spans="1:10" s="333" customFormat="1" ht="24" x14ac:dyDescent="0.25">
      <c r="A6716" s="317" t="s">
        <v>1514</v>
      </c>
      <c r="B6716" s="322"/>
      <c r="C6716" s="317"/>
      <c r="D6716" s="322"/>
      <c r="E6716" s="412">
        <v>95500</v>
      </c>
      <c r="F6716" s="317"/>
      <c r="G6716" s="316"/>
      <c r="H6716" s="322"/>
      <c r="I6716" s="325"/>
      <c r="J6716" s="316"/>
    </row>
    <row r="6717" spans="1:10" s="333" customFormat="1" ht="24" x14ac:dyDescent="0.25">
      <c r="A6717" s="317" t="s">
        <v>1513</v>
      </c>
      <c r="B6717" s="322"/>
      <c r="C6717" s="317"/>
      <c r="D6717" s="322"/>
      <c r="E6717" s="412">
        <v>49500</v>
      </c>
      <c r="F6717" s="317"/>
      <c r="G6717" s="316"/>
      <c r="H6717" s="322"/>
      <c r="I6717" s="325"/>
      <c r="J6717" s="316"/>
    </row>
    <row r="6718" spans="1:10" s="333" customFormat="1" ht="24" x14ac:dyDescent="0.25">
      <c r="A6718" s="317" t="s">
        <v>1512</v>
      </c>
      <c r="B6718" s="322"/>
      <c r="C6718" s="317"/>
      <c r="D6718" s="322"/>
      <c r="E6718" s="412">
        <v>49000</v>
      </c>
      <c r="F6718" s="317"/>
      <c r="G6718" s="316"/>
      <c r="H6718" s="322"/>
      <c r="I6718" s="325"/>
      <c r="J6718" s="316"/>
    </row>
    <row r="6719" spans="1:10" s="333" customFormat="1" ht="24" x14ac:dyDescent="0.25">
      <c r="A6719" s="317" t="s">
        <v>1511</v>
      </c>
      <c r="B6719" s="322"/>
      <c r="C6719" s="317"/>
      <c r="D6719" s="322"/>
      <c r="E6719" s="412">
        <v>60000</v>
      </c>
      <c r="F6719" s="317"/>
      <c r="G6719" s="316"/>
      <c r="H6719" s="322"/>
      <c r="I6719" s="325"/>
      <c r="J6719" s="316"/>
    </row>
    <row r="6720" spans="1:10" s="333" customFormat="1" x14ac:dyDescent="0.25">
      <c r="A6720" s="317" t="s">
        <v>1510</v>
      </c>
      <c r="B6720" s="322"/>
      <c r="C6720" s="317"/>
      <c r="D6720" s="322"/>
      <c r="E6720" s="412">
        <v>69055.77</v>
      </c>
      <c r="F6720" s="317"/>
      <c r="G6720" s="316"/>
      <c r="H6720" s="322"/>
      <c r="I6720" s="325"/>
      <c r="J6720" s="316"/>
    </row>
    <row r="6721" spans="1:10" s="333" customFormat="1" ht="24" x14ac:dyDescent="0.25">
      <c r="A6721" s="317" t="s">
        <v>1509</v>
      </c>
      <c r="B6721" s="322"/>
      <c r="C6721" s="317"/>
      <c r="D6721" s="322"/>
      <c r="E6721" s="412">
        <v>81600</v>
      </c>
      <c r="F6721" s="317"/>
      <c r="G6721" s="316"/>
      <c r="H6721" s="322"/>
      <c r="I6721" s="325"/>
      <c r="J6721" s="316"/>
    </row>
    <row r="6722" spans="1:10" s="333" customFormat="1" x14ac:dyDescent="0.25">
      <c r="A6722" s="317" t="s">
        <v>1508</v>
      </c>
      <c r="B6722" s="322"/>
      <c r="C6722" s="317"/>
      <c r="D6722" s="322"/>
      <c r="E6722" s="412">
        <v>102000</v>
      </c>
      <c r="F6722" s="317"/>
      <c r="G6722" s="316"/>
      <c r="H6722" s="322"/>
      <c r="I6722" s="325"/>
      <c r="J6722" s="316"/>
    </row>
    <row r="6723" spans="1:10" s="333" customFormat="1" x14ac:dyDescent="0.25">
      <c r="A6723" s="317" t="s">
        <v>1508</v>
      </c>
      <c r="B6723" s="322"/>
      <c r="C6723" s="317"/>
      <c r="D6723" s="322"/>
      <c r="E6723" s="412">
        <v>120000</v>
      </c>
      <c r="F6723" s="317"/>
      <c r="G6723" s="316"/>
      <c r="H6723" s="322"/>
      <c r="I6723" s="325"/>
      <c r="J6723" s="316"/>
    </row>
    <row r="6724" spans="1:10" s="333" customFormat="1" x14ac:dyDescent="0.25">
      <c r="A6724" s="317" t="s">
        <v>1507</v>
      </c>
      <c r="B6724" s="322"/>
      <c r="C6724" s="317"/>
      <c r="D6724" s="322"/>
      <c r="E6724" s="412">
        <v>30000</v>
      </c>
      <c r="F6724" s="317"/>
      <c r="G6724" s="316"/>
      <c r="H6724" s="322"/>
      <c r="I6724" s="325"/>
      <c r="J6724" s="316"/>
    </row>
    <row r="6725" spans="1:10" s="333" customFormat="1" x14ac:dyDescent="0.25">
      <c r="A6725" s="317" t="s">
        <v>1506</v>
      </c>
      <c r="B6725" s="322"/>
      <c r="C6725" s="317"/>
      <c r="D6725" s="322"/>
      <c r="E6725" s="412">
        <v>60000</v>
      </c>
      <c r="F6725" s="317"/>
      <c r="G6725" s="316"/>
      <c r="H6725" s="322"/>
      <c r="I6725" s="325"/>
      <c r="J6725" s="316"/>
    </row>
    <row r="6726" spans="1:10" s="333" customFormat="1" x14ac:dyDescent="0.25">
      <c r="A6726" s="317" t="s">
        <v>1505</v>
      </c>
      <c r="B6726" s="322"/>
      <c r="C6726" s="317"/>
      <c r="D6726" s="322"/>
      <c r="E6726" s="412">
        <v>60000</v>
      </c>
      <c r="F6726" s="317"/>
      <c r="G6726" s="316"/>
      <c r="H6726" s="322"/>
      <c r="I6726" s="325"/>
      <c r="J6726" s="316"/>
    </row>
    <row r="6727" spans="1:10" s="333" customFormat="1" x14ac:dyDescent="0.25">
      <c r="A6727" s="317" t="s">
        <v>1504</v>
      </c>
      <c r="B6727" s="322"/>
      <c r="C6727" s="317"/>
      <c r="D6727" s="322"/>
      <c r="E6727" s="412">
        <v>42000</v>
      </c>
      <c r="F6727" s="317"/>
      <c r="G6727" s="316"/>
      <c r="H6727" s="322"/>
      <c r="I6727" s="325"/>
      <c r="J6727" s="316"/>
    </row>
    <row r="6728" spans="1:10" s="333" customFormat="1" x14ac:dyDescent="0.25">
      <c r="A6728" s="317" t="s">
        <v>1503</v>
      </c>
      <c r="B6728" s="322"/>
      <c r="C6728" s="317"/>
      <c r="D6728" s="322"/>
      <c r="E6728" s="412">
        <v>54000</v>
      </c>
      <c r="F6728" s="317"/>
      <c r="G6728" s="316"/>
      <c r="H6728" s="322"/>
      <c r="I6728" s="325"/>
      <c r="J6728" s="316"/>
    </row>
    <row r="6729" spans="1:10" s="333" customFormat="1" ht="24" x14ac:dyDescent="0.25">
      <c r="A6729" s="317" t="s">
        <v>1502</v>
      </c>
      <c r="B6729" s="322"/>
      <c r="C6729" s="317"/>
      <c r="D6729" s="322"/>
      <c r="E6729" s="412">
        <v>78000</v>
      </c>
      <c r="F6729" s="317"/>
      <c r="G6729" s="316"/>
      <c r="H6729" s="322"/>
      <c r="I6729" s="325"/>
      <c r="J6729" s="316"/>
    </row>
    <row r="6730" spans="1:10" s="333" customFormat="1" x14ac:dyDescent="0.25">
      <c r="A6730" s="317" t="s">
        <v>1501</v>
      </c>
      <c r="B6730" s="322"/>
      <c r="C6730" s="317"/>
      <c r="D6730" s="322"/>
      <c r="E6730" s="412">
        <v>60000</v>
      </c>
      <c r="F6730" s="317"/>
      <c r="G6730" s="316"/>
      <c r="H6730" s="322"/>
      <c r="I6730" s="325"/>
      <c r="J6730" s="316"/>
    </row>
    <row r="6731" spans="1:10" s="333" customFormat="1" x14ac:dyDescent="0.25">
      <c r="A6731" s="317" t="s">
        <v>1500</v>
      </c>
      <c r="B6731" s="322"/>
      <c r="C6731" s="317"/>
      <c r="D6731" s="322"/>
      <c r="E6731" s="412">
        <v>102000</v>
      </c>
      <c r="F6731" s="317"/>
      <c r="G6731" s="316"/>
      <c r="H6731" s="322"/>
      <c r="I6731" s="325"/>
      <c r="J6731" s="316"/>
    </row>
    <row r="6732" spans="1:10" s="333" customFormat="1" x14ac:dyDescent="0.25">
      <c r="A6732" s="317" t="s">
        <v>1499</v>
      </c>
      <c r="B6732" s="322"/>
      <c r="C6732" s="317"/>
      <c r="D6732" s="322"/>
      <c r="E6732" s="412">
        <v>72000</v>
      </c>
      <c r="F6732" s="317"/>
      <c r="G6732" s="316"/>
      <c r="H6732" s="322"/>
      <c r="I6732" s="325"/>
      <c r="J6732" s="316"/>
    </row>
    <row r="6733" spans="1:10" s="333" customFormat="1" ht="24" x14ac:dyDescent="0.25">
      <c r="A6733" s="317" t="s">
        <v>1498</v>
      </c>
      <c r="B6733" s="322"/>
      <c r="C6733" s="317"/>
      <c r="D6733" s="322"/>
      <c r="E6733" s="412">
        <v>72000</v>
      </c>
      <c r="F6733" s="317"/>
      <c r="G6733" s="316"/>
      <c r="H6733" s="322"/>
      <c r="I6733" s="325"/>
      <c r="J6733" s="316"/>
    </row>
    <row r="6734" spans="1:10" s="333" customFormat="1" ht="24" x14ac:dyDescent="0.25">
      <c r="A6734" s="317" t="s">
        <v>1497</v>
      </c>
      <c r="B6734" s="322"/>
      <c r="C6734" s="317"/>
      <c r="D6734" s="322"/>
      <c r="E6734" s="412">
        <v>60000</v>
      </c>
      <c r="F6734" s="317"/>
      <c r="G6734" s="316"/>
      <c r="H6734" s="322"/>
      <c r="I6734" s="325"/>
      <c r="J6734" s="316"/>
    </row>
    <row r="6735" spans="1:10" s="333" customFormat="1" x14ac:dyDescent="0.25">
      <c r="A6735" s="317" t="s">
        <v>1496</v>
      </c>
      <c r="B6735" s="322"/>
      <c r="C6735" s="317"/>
      <c r="D6735" s="322"/>
      <c r="E6735" s="412">
        <v>64000</v>
      </c>
      <c r="F6735" s="317"/>
      <c r="G6735" s="316"/>
      <c r="H6735" s="322"/>
      <c r="I6735" s="325"/>
      <c r="J6735" s="316"/>
    </row>
    <row r="6736" spans="1:10" s="333" customFormat="1" x14ac:dyDescent="0.25">
      <c r="A6736" s="317" t="s">
        <v>1495</v>
      </c>
      <c r="B6736" s="322"/>
      <c r="C6736" s="317"/>
      <c r="D6736" s="322"/>
      <c r="E6736" s="412">
        <v>48000</v>
      </c>
      <c r="F6736" s="317"/>
      <c r="G6736" s="316"/>
      <c r="H6736" s="322"/>
      <c r="I6736" s="325"/>
      <c r="J6736" s="316"/>
    </row>
    <row r="6737" spans="1:10" s="333" customFormat="1" x14ac:dyDescent="0.25">
      <c r="A6737" s="317" t="s">
        <v>1494</v>
      </c>
      <c r="B6737" s="322"/>
      <c r="C6737" s="317"/>
      <c r="D6737" s="322"/>
      <c r="E6737" s="412">
        <v>21600</v>
      </c>
      <c r="F6737" s="317"/>
      <c r="G6737" s="316"/>
      <c r="H6737" s="322"/>
      <c r="I6737" s="325"/>
      <c r="J6737" s="316"/>
    </row>
    <row r="6738" spans="1:10" s="333" customFormat="1" x14ac:dyDescent="0.25">
      <c r="A6738" s="317" t="s">
        <v>1490</v>
      </c>
      <c r="B6738" s="322"/>
      <c r="C6738" s="317"/>
      <c r="D6738" s="322"/>
      <c r="E6738" s="412">
        <v>38400</v>
      </c>
      <c r="F6738" s="317"/>
      <c r="G6738" s="316"/>
      <c r="H6738" s="322"/>
      <c r="I6738" s="325"/>
      <c r="J6738" s="316"/>
    </row>
    <row r="6739" spans="1:10" s="333" customFormat="1" x14ac:dyDescent="0.25">
      <c r="A6739" s="317" t="s">
        <v>1493</v>
      </c>
      <c r="B6739" s="322"/>
      <c r="C6739" s="317"/>
      <c r="D6739" s="322"/>
      <c r="E6739" s="412">
        <v>23690</v>
      </c>
      <c r="F6739" s="317"/>
      <c r="G6739" s="316"/>
      <c r="H6739" s="322"/>
      <c r="I6739" s="325"/>
      <c r="J6739" s="316"/>
    </row>
    <row r="6740" spans="1:10" s="333" customFormat="1" x14ac:dyDescent="0.25">
      <c r="A6740" s="317" t="s">
        <v>1492</v>
      </c>
      <c r="B6740" s="322"/>
      <c r="C6740" s="317"/>
      <c r="D6740" s="322"/>
      <c r="E6740" s="412">
        <v>23260.2</v>
      </c>
      <c r="F6740" s="317"/>
      <c r="G6740" s="316"/>
      <c r="H6740" s="322"/>
      <c r="I6740" s="325"/>
      <c r="J6740" s="316"/>
    </row>
    <row r="6741" spans="1:10" s="333" customFormat="1" x14ac:dyDescent="0.25">
      <c r="A6741" s="317" t="s">
        <v>1489</v>
      </c>
      <c r="B6741" s="322"/>
      <c r="C6741" s="317"/>
      <c r="D6741" s="322"/>
      <c r="E6741" s="412">
        <v>29075.200000000001</v>
      </c>
      <c r="F6741" s="317"/>
      <c r="G6741" s="316"/>
      <c r="H6741" s="322"/>
      <c r="I6741" s="325"/>
      <c r="J6741" s="316"/>
    </row>
    <row r="6742" spans="1:10" s="333" customFormat="1" x14ac:dyDescent="0.25">
      <c r="A6742" s="317" t="s">
        <v>1491</v>
      </c>
      <c r="B6742" s="322"/>
      <c r="C6742" s="317"/>
      <c r="D6742" s="322"/>
      <c r="E6742" s="412">
        <v>48000</v>
      </c>
      <c r="F6742" s="317"/>
      <c r="G6742" s="316"/>
      <c r="H6742" s="322"/>
      <c r="I6742" s="325"/>
      <c r="J6742" s="316"/>
    </row>
    <row r="6743" spans="1:10" s="333" customFormat="1" x14ac:dyDescent="0.25">
      <c r="A6743" s="317" t="s">
        <v>1490</v>
      </c>
      <c r="B6743" s="322"/>
      <c r="C6743" s="317"/>
      <c r="D6743" s="322"/>
      <c r="E6743" s="412">
        <v>45600</v>
      </c>
      <c r="F6743" s="317"/>
      <c r="G6743" s="316"/>
      <c r="H6743" s="322"/>
      <c r="I6743" s="325"/>
      <c r="J6743" s="316"/>
    </row>
    <row r="6744" spans="1:10" s="333" customFormat="1" x14ac:dyDescent="0.25">
      <c r="A6744" s="317" t="s">
        <v>1489</v>
      </c>
      <c r="B6744" s="322"/>
      <c r="C6744" s="317"/>
      <c r="D6744" s="322"/>
      <c r="E6744" s="412">
        <v>26362</v>
      </c>
      <c r="F6744" s="317"/>
      <c r="G6744" s="316"/>
      <c r="H6744" s="322"/>
      <c r="I6744" s="325"/>
      <c r="J6744" s="316"/>
    </row>
    <row r="6745" spans="1:10" s="333" customFormat="1" ht="24" x14ac:dyDescent="0.25">
      <c r="A6745" s="317" t="s">
        <v>1488</v>
      </c>
      <c r="B6745" s="322"/>
      <c r="C6745" s="317"/>
      <c r="D6745" s="322"/>
      <c r="E6745" s="412">
        <v>28000</v>
      </c>
      <c r="F6745" s="317"/>
      <c r="G6745" s="316"/>
      <c r="H6745" s="322"/>
      <c r="I6745" s="325"/>
      <c r="J6745" s="316"/>
    </row>
    <row r="6746" spans="1:10" s="333" customFormat="1" x14ac:dyDescent="0.25">
      <c r="A6746" s="317" t="s">
        <v>1487</v>
      </c>
      <c r="B6746" s="322"/>
      <c r="C6746" s="317"/>
      <c r="D6746" s="322"/>
      <c r="E6746" s="412">
        <v>1227725</v>
      </c>
      <c r="F6746" s="317"/>
      <c r="G6746" s="316"/>
      <c r="H6746" s="322"/>
      <c r="I6746" s="325"/>
      <c r="J6746" s="316"/>
    </row>
    <row r="6747" spans="1:10" s="333" customFormat="1" x14ac:dyDescent="0.25">
      <c r="A6747" s="317" t="s">
        <v>1486</v>
      </c>
      <c r="B6747" s="322"/>
      <c r="C6747" s="317"/>
      <c r="D6747" s="322"/>
      <c r="E6747" s="412">
        <v>2242566</v>
      </c>
      <c r="F6747" s="317"/>
      <c r="G6747" s="316"/>
      <c r="H6747" s="322"/>
      <c r="I6747" s="325"/>
      <c r="J6747" s="316"/>
    </row>
    <row r="6748" spans="1:10" s="333" customFormat="1" x14ac:dyDescent="0.25">
      <c r="A6748" s="317" t="s">
        <v>1485</v>
      </c>
      <c r="B6748" s="322"/>
      <c r="C6748" s="317"/>
      <c r="D6748" s="322"/>
      <c r="E6748" s="412">
        <v>57300</v>
      </c>
      <c r="F6748" s="317"/>
      <c r="G6748" s="316"/>
      <c r="H6748" s="322"/>
      <c r="I6748" s="325"/>
      <c r="J6748" s="316"/>
    </row>
    <row r="6749" spans="1:10" s="333" customFormat="1" x14ac:dyDescent="0.25">
      <c r="A6749" s="317" t="s">
        <v>1484</v>
      </c>
      <c r="B6749" s="322"/>
      <c r="C6749" s="317"/>
      <c r="D6749" s="322"/>
      <c r="E6749" s="412">
        <v>4864100</v>
      </c>
      <c r="F6749" s="317"/>
      <c r="G6749" s="316"/>
      <c r="H6749" s="322"/>
      <c r="I6749" s="325"/>
      <c r="J6749" s="316"/>
    </row>
    <row r="6750" spans="1:10" s="333" customFormat="1" x14ac:dyDescent="0.25">
      <c r="A6750" s="317" t="s">
        <v>1483</v>
      </c>
      <c r="B6750" s="322"/>
      <c r="C6750" s="317"/>
      <c r="D6750" s="322"/>
      <c r="E6750" s="412">
        <v>144000</v>
      </c>
      <c r="F6750" s="317"/>
      <c r="G6750" s="316"/>
      <c r="H6750" s="322"/>
      <c r="I6750" s="325"/>
      <c r="J6750" s="316"/>
    </row>
    <row r="6751" spans="1:10" s="333" customFormat="1" x14ac:dyDescent="0.25">
      <c r="A6751" s="317" t="s">
        <v>1482</v>
      </c>
      <c r="B6751" s="322"/>
      <c r="C6751" s="317"/>
      <c r="D6751" s="322"/>
      <c r="E6751" s="412">
        <v>831778</v>
      </c>
      <c r="F6751" s="317"/>
      <c r="G6751" s="316"/>
      <c r="H6751" s="322"/>
      <c r="I6751" s="325"/>
      <c r="J6751" s="316"/>
    </row>
    <row r="6752" spans="1:10" s="333" customFormat="1" x14ac:dyDescent="0.25">
      <c r="A6752" s="317" t="s">
        <v>1481</v>
      </c>
      <c r="B6752" s="322"/>
      <c r="C6752" s="317"/>
      <c r="D6752" s="322"/>
      <c r="E6752" s="412">
        <v>1282162</v>
      </c>
      <c r="F6752" s="317"/>
      <c r="G6752" s="316"/>
      <c r="H6752" s="322"/>
      <c r="I6752" s="325"/>
      <c r="J6752" s="316"/>
    </row>
    <row r="6753" spans="1:10" s="333" customFormat="1" x14ac:dyDescent="0.25">
      <c r="A6753" s="317" t="s">
        <v>1480</v>
      </c>
      <c r="B6753" s="322"/>
      <c r="C6753" s="317"/>
      <c r="D6753" s="322"/>
      <c r="E6753" s="412">
        <v>227430</v>
      </c>
      <c r="F6753" s="317"/>
      <c r="G6753" s="316"/>
      <c r="H6753" s="322"/>
      <c r="I6753" s="325"/>
      <c r="J6753" s="316"/>
    </row>
    <row r="6754" spans="1:10" s="333" customFormat="1" x14ac:dyDescent="0.25">
      <c r="A6754" s="317" t="s">
        <v>1479</v>
      </c>
      <c r="B6754" s="322"/>
      <c r="C6754" s="317"/>
      <c r="D6754" s="322"/>
      <c r="E6754" s="412">
        <v>32000</v>
      </c>
      <c r="F6754" s="317"/>
      <c r="G6754" s="316"/>
      <c r="H6754" s="322"/>
      <c r="I6754" s="325"/>
      <c r="J6754" s="316"/>
    </row>
    <row r="6755" spans="1:10" s="333" customFormat="1" x14ac:dyDescent="0.25">
      <c r="A6755" s="317" t="s">
        <v>1478</v>
      </c>
      <c r="B6755" s="322"/>
      <c r="C6755" s="317"/>
      <c r="D6755" s="322"/>
      <c r="E6755" s="412">
        <v>202320</v>
      </c>
      <c r="F6755" s="317"/>
      <c r="G6755" s="316"/>
      <c r="H6755" s="322"/>
      <c r="I6755" s="325"/>
      <c r="J6755" s="316"/>
    </row>
    <row r="6756" spans="1:10" s="333" customFormat="1" x14ac:dyDescent="0.25">
      <c r="A6756" s="317" t="s">
        <v>1477</v>
      </c>
      <c r="B6756" s="322"/>
      <c r="C6756" s="317"/>
      <c r="D6756" s="322"/>
      <c r="E6756" s="412">
        <v>60000</v>
      </c>
      <c r="F6756" s="317"/>
      <c r="G6756" s="316"/>
      <c r="H6756" s="322"/>
      <c r="I6756" s="325"/>
      <c r="J6756" s="316"/>
    </row>
    <row r="6757" spans="1:10" s="333" customFormat="1" x14ac:dyDescent="0.25">
      <c r="A6757" s="317" t="s">
        <v>1476</v>
      </c>
      <c r="B6757" s="322"/>
      <c r="C6757" s="317"/>
      <c r="D6757" s="322"/>
      <c r="E6757" s="412">
        <v>1230000</v>
      </c>
      <c r="F6757" s="317"/>
      <c r="G6757" s="316"/>
      <c r="H6757" s="322"/>
      <c r="I6757" s="325"/>
      <c r="J6757" s="316"/>
    </row>
    <row r="6758" spans="1:10" s="333" customFormat="1" ht="24" x14ac:dyDescent="0.25">
      <c r="A6758" s="317" t="s">
        <v>1475</v>
      </c>
      <c r="B6758" s="322"/>
      <c r="C6758" s="317"/>
      <c r="D6758" s="322"/>
      <c r="E6758" s="412">
        <v>993000</v>
      </c>
      <c r="F6758" s="317"/>
      <c r="G6758" s="316"/>
      <c r="H6758" s="322"/>
      <c r="I6758" s="325"/>
      <c r="J6758" s="316"/>
    </row>
    <row r="6759" spans="1:10" s="333" customFormat="1" ht="24" x14ac:dyDescent="0.25">
      <c r="A6759" s="317" t="s">
        <v>1474</v>
      </c>
      <c r="B6759" s="322"/>
      <c r="C6759" s="317"/>
      <c r="D6759" s="322"/>
      <c r="E6759" s="412">
        <v>1610839</v>
      </c>
      <c r="F6759" s="317"/>
      <c r="G6759" s="316"/>
      <c r="H6759" s="322"/>
      <c r="I6759" s="325"/>
      <c r="J6759" s="316"/>
    </row>
    <row r="6760" spans="1:10" s="333" customFormat="1" ht="24" x14ac:dyDescent="0.25">
      <c r="A6760" s="317" t="s">
        <v>1473</v>
      </c>
      <c r="B6760" s="322"/>
      <c r="C6760" s="317"/>
      <c r="D6760" s="322"/>
      <c r="E6760" s="412">
        <v>453194</v>
      </c>
      <c r="F6760" s="317"/>
      <c r="G6760" s="316"/>
      <c r="H6760" s="322"/>
      <c r="I6760" s="325"/>
      <c r="J6760" s="316"/>
    </row>
    <row r="6761" spans="1:10" s="333" customFormat="1" x14ac:dyDescent="0.25">
      <c r="A6761" s="317" t="s">
        <v>1326</v>
      </c>
      <c r="B6761" s="322"/>
      <c r="C6761" s="317"/>
      <c r="D6761" s="322"/>
      <c r="E6761" s="412">
        <v>601082</v>
      </c>
      <c r="F6761" s="317"/>
      <c r="G6761" s="316"/>
      <c r="H6761" s="322"/>
      <c r="I6761" s="325"/>
      <c r="J6761" s="316"/>
    </row>
    <row r="6762" spans="1:10" s="333" customFormat="1" x14ac:dyDescent="0.25">
      <c r="A6762" s="317" t="s">
        <v>1472</v>
      </c>
      <c r="B6762" s="322"/>
      <c r="C6762" s="317"/>
      <c r="D6762" s="322"/>
      <c r="E6762" s="412">
        <v>552500</v>
      </c>
      <c r="F6762" s="317"/>
      <c r="G6762" s="316"/>
      <c r="H6762" s="322"/>
      <c r="I6762" s="325"/>
      <c r="J6762" s="316"/>
    </row>
    <row r="6763" spans="1:10" s="333" customFormat="1" x14ac:dyDescent="0.25">
      <c r="A6763" s="317" t="s">
        <v>1327</v>
      </c>
      <c r="B6763" s="322"/>
      <c r="C6763" s="317"/>
      <c r="D6763" s="322"/>
      <c r="E6763" s="412">
        <v>224451</v>
      </c>
      <c r="F6763" s="317"/>
      <c r="G6763" s="316"/>
      <c r="H6763" s="322"/>
      <c r="I6763" s="325"/>
      <c r="J6763" s="316"/>
    </row>
    <row r="6764" spans="1:10" s="333" customFormat="1" x14ac:dyDescent="0.25">
      <c r="A6764" s="317" t="s">
        <v>1471</v>
      </c>
      <c r="B6764" s="322"/>
      <c r="C6764" s="317"/>
      <c r="D6764" s="322"/>
      <c r="E6764" s="412">
        <v>352102</v>
      </c>
      <c r="F6764" s="317"/>
      <c r="G6764" s="316"/>
      <c r="H6764" s="322"/>
      <c r="I6764" s="325"/>
      <c r="J6764" s="316"/>
    </row>
    <row r="6765" spans="1:10" s="333" customFormat="1" x14ac:dyDescent="0.25">
      <c r="A6765" s="317" t="s">
        <v>1470</v>
      </c>
      <c r="B6765" s="322"/>
      <c r="C6765" s="317"/>
      <c r="D6765" s="322"/>
      <c r="E6765" s="412">
        <v>100000</v>
      </c>
      <c r="F6765" s="317"/>
      <c r="G6765" s="316"/>
      <c r="H6765" s="322"/>
      <c r="I6765" s="325"/>
      <c r="J6765" s="316"/>
    </row>
    <row r="6766" spans="1:10" s="333" customFormat="1" x14ac:dyDescent="0.25">
      <c r="A6766" s="317" t="s">
        <v>1469</v>
      </c>
      <c r="B6766" s="322"/>
      <c r="C6766" s="317"/>
      <c r="D6766" s="322"/>
      <c r="E6766" s="412">
        <v>5535193</v>
      </c>
      <c r="F6766" s="317"/>
      <c r="G6766" s="316"/>
      <c r="H6766" s="322"/>
      <c r="I6766" s="325"/>
      <c r="J6766" s="316"/>
    </row>
    <row r="6767" spans="1:10" s="333" customFormat="1" x14ac:dyDescent="0.25">
      <c r="A6767" s="317" t="s">
        <v>1468</v>
      </c>
      <c r="B6767" s="322"/>
      <c r="C6767" s="317"/>
      <c r="D6767" s="322"/>
      <c r="E6767" s="412">
        <v>408866</v>
      </c>
      <c r="F6767" s="317"/>
      <c r="G6767" s="316"/>
      <c r="H6767" s="322"/>
      <c r="I6767" s="325"/>
      <c r="J6767" s="316"/>
    </row>
    <row r="6768" spans="1:10" s="333" customFormat="1" x14ac:dyDescent="0.25">
      <c r="A6768" s="317" t="s">
        <v>1467</v>
      </c>
      <c r="B6768" s="322"/>
      <c r="C6768" s="317"/>
      <c r="D6768" s="322"/>
      <c r="E6768" s="412">
        <f>8000000+329971</f>
        <v>8329971</v>
      </c>
      <c r="F6768" s="317"/>
      <c r="G6768" s="316"/>
      <c r="H6768" s="322"/>
      <c r="I6768" s="325"/>
      <c r="J6768" s="316"/>
    </row>
    <row r="6769" spans="1:10" s="333" customFormat="1" x14ac:dyDescent="0.25">
      <c r="A6769" s="317" t="s">
        <v>1466</v>
      </c>
      <c r="B6769" s="322"/>
      <c r="C6769" s="317"/>
      <c r="D6769" s="322"/>
      <c r="E6769" s="412">
        <v>281621</v>
      </c>
      <c r="F6769" s="317"/>
      <c r="G6769" s="316"/>
      <c r="H6769" s="322"/>
      <c r="I6769" s="325"/>
      <c r="J6769" s="316"/>
    </row>
    <row r="6770" spans="1:10" s="333" customFormat="1" x14ac:dyDescent="0.25">
      <c r="A6770" s="317" t="s">
        <v>1465</v>
      </c>
      <c r="B6770" s="322"/>
      <c r="C6770" s="317"/>
      <c r="D6770" s="322"/>
      <c r="E6770" s="412">
        <v>1953888</v>
      </c>
      <c r="F6770" s="317"/>
      <c r="G6770" s="316"/>
      <c r="H6770" s="322"/>
      <c r="I6770" s="325"/>
      <c r="J6770" s="316"/>
    </row>
    <row r="6771" spans="1:10" s="333" customFormat="1" x14ac:dyDescent="0.25">
      <c r="A6771" s="317" t="s">
        <v>1464</v>
      </c>
      <c r="B6771" s="322"/>
      <c r="C6771" s="317"/>
      <c r="D6771" s="322"/>
      <c r="E6771" s="412">
        <v>540000</v>
      </c>
      <c r="F6771" s="317"/>
      <c r="G6771" s="316"/>
      <c r="H6771" s="322"/>
      <c r="I6771" s="325"/>
      <c r="J6771" s="316"/>
    </row>
    <row r="6772" spans="1:10" s="333" customFormat="1" x14ac:dyDescent="0.25">
      <c r="A6772" s="317" t="s">
        <v>1463</v>
      </c>
      <c r="B6772" s="322"/>
      <c r="C6772" s="317"/>
      <c r="D6772" s="322"/>
      <c r="E6772" s="412">
        <v>494171</v>
      </c>
      <c r="F6772" s="317"/>
      <c r="G6772" s="316"/>
      <c r="H6772" s="322"/>
      <c r="I6772" s="325"/>
      <c r="J6772" s="316"/>
    </row>
    <row r="6773" spans="1:10" s="333" customFormat="1" x14ac:dyDescent="0.25">
      <c r="A6773" s="317" t="s">
        <v>1462</v>
      </c>
      <c r="B6773" s="322"/>
      <c r="C6773" s="317"/>
      <c r="D6773" s="322"/>
      <c r="E6773" s="412">
        <v>150000</v>
      </c>
      <c r="F6773" s="317"/>
      <c r="G6773" s="316"/>
      <c r="H6773" s="322"/>
      <c r="I6773" s="325"/>
      <c r="J6773" s="316"/>
    </row>
    <row r="6774" spans="1:10" s="333" customFormat="1" ht="27.4" customHeight="1" x14ac:dyDescent="0.25">
      <c r="A6774" s="319" t="s">
        <v>1461</v>
      </c>
      <c r="B6774" s="318"/>
      <c r="C6774" s="318"/>
      <c r="D6774" s="318"/>
      <c r="E6774" s="421">
        <f>SUM(E6775:E6795)</f>
        <v>22110903.380000006</v>
      </c>
      <c r="F6774" s="318"/>
      <c r="G6774" s="318"/>
      <c r="H6774" s="318"/>
      <c r="I6774" s="318"/>
      <c r="J6774" s="318"/>
    </row>
    <row r="6775" spans="1:10" s="333" customFormat="1" ht="36" x14ac:dyDescent="0.25">
      <c r="A6775" s="317" t="s">
        <v>1460</v>
      </c>
      <c r="B6775" s="322" t="s">
        <v>1118</v>
      </c>
      <c r="C6775" s="322" t="s">
        <v>1388</v>
      </c>
      <c r="D6775" s="322" t="s">
        <v>1438</v>
      </c>
      <c r="E6775" s="411">
        <v>136800</v>
      </c>
      <c r="F6775" s="322" t="s">
        <v>1459</v>
      </c>
      <c r="G6775" s="322" t="s">
        <v>1385</v>
      </c>
      <c r="H6775" s="325">
        <v>44581</v>
      </c>
      <c r="I6775" s="316"/>
      <c r="J6775" s="322" t="s">
        <v>1458</v>
      </c>
    </row>
    <row r="6776" spans="1:10" s="333" customFormat="1" ht="24" x14ac:dyDescent="0.25">
      <c r="A6776" s="317" t="s">
        <v>1457</v>
      </c>
      <c r="B6776" s="322" t="s">
        <v>1118</v>
      </c>
      <c r="C6776" s="322" t="s">
        <v>1388</v>
      </c>
      <c r="D6776" s="322" t="s">
        <v>904</v>
      </c>
      <c r="E6776" s="411">
        <v>57925.98</v>
      </c>
      <c r="F6776" s="322" t="s">
        <v>1456</v>
      </c>
      <c r="G6776" s="322" t="s">
        <v>1385</v>
      </c>
      <c r="H6776" s="325">
        <v>44585</v>
      </c>
      <c r="I6776" s="316"/>
      <c r="J6776" s="322" t="s">
        <v>1455</v>
      </c>
    </row>
    <row r="6777" spans="1:10" s="333" customFormat="1" ht="24" x14ac:dyDescent="0.25">
      <c r="A6777" s="317" t="s">
        <v>1454</v>
      </c>
      <c r="B6777" s="322" t="s">
        <v>1453</v>
      </c>
      <c r="C6777" s="322" t="s">
        <v>1388</v>
      </c>
      <c r="D6777" s="322" t="s">
        <v>1452</v>
      </c>
      <c r="E6777" s="411">
        <v>49600</v>
      </c>
      <c r="F6777" s="322" t="s">
        <v>1451</v>
      </c>
      <c r="G6777" s="322" t="s">
        <v>1385</v>
      </c>
      <c r="H6777" s="325">
        <v>44610</v>
      </c>
      <c r="I6777" s="316"/>
      <c r="J6777" s="322" t="s">
        <v>1450</v>
      </c>
    </row>
    <row r="6778" spans="1:10" s="333" customFormat="1" ht="36" x14ac:dyDescent="0.25">
      <c r="A6778" s="317" t="s">
        <v>1449</v>
      </c>
      <c r="B6778" s="322" t="s">
        <v>1417</v>
      </c>
      <c r="C6778" s="322" t="s">
        <v>1388</v>
      </c>
      <c r="D6778" s="322" t="s">
        <v>1448</v>
      </c>
      <c r="E6778" s="411">
        <v>436408.47</v>
      </c>
      <c r="F6778" s="322" t="s">
        <v>1447</v>
      </c>
      <c r="G6778" s="322" t="s">
        <v>1385</v>
      </c>
      <c r="H6778" s="325">
        <v>44631</v>
      </c>
      <c r="I6778" s="316"/>
      <c r="J6778" s="322" t="s">
        <v>1446</v>
      </c>
    </row>
    <row r="6779" spans="1:10" s="333" customFormat="1" ht="36" x14ac:dyDescent="0.25">
      <c r="A6779" s="317" t="s">
        <v>1445</v>
      </c>
      <c r="B6779" s="322" t="s">
        <v>1417</v>
      </c>
      <c r="C6779" s="322" t="s">
        <v>1388</v>
      </c>
      <c r="D6779" s="322" t="s">
        <v>1421</v>
      </c>
      <c r="E6779" s="411">
        <v>18900000</v>
      </c>
      <c r="F6779" s="322" t="s">
        <v>1444</v>
      </c>
      <c r="G6779" s="322" t="s">
        <v>1385</v>
      </c>
      <c r="H6779" s="325">
        <v>44631</v>
      </c>
      <c r="I6779" s="316"/>
      <c r="J6779" s="322" t="s">
        <v>1443</v>
      </c>
    </row>
    <row r="6780" spans="1:10" s="333" customFormat="1" ht="36" x14ac:dyDescent="0.25">
      <c r="A6780" s="317" t="s">
        <v>1442</v>
      </c>
      <c r="B6780" s="322" t="s">
        <v>1118</v>
      </c>
      <c r="C6780" s="322" t="s">
        <v>1388</v>
      </c>
      <c r="D6780" s="322" t="s">
        <v>1421</v>
      </c>
      <c r="E6780" s="411">
        <v>52465.36</v>
      </c>
      <c r="F6780" s="322" t="s">
        <v>1441</v>
      </c>
      <c r="G6780" s="322" t="s">
        <v>1385</v>
      </c>
      <c r="H6780" s="325">
        <v>44643</v>
      </c>
      <c r="I6780" s="316"/>
      <c r="J6780" s="322" t="s">
        <v>1440</v>
      </c>
    </row>
    <row r="6781" spans="1:10" s="333" customFormat="1" ht="24" x14ac:dyDescent="0.25">
      <c r="A6781" s="317" t="s">
        <v>1439</v>
      </c>
      <c r="B6781" s="322" t="s">
        <v>1417</v>
      </c>
      <c r="C6781" s="322" t="s">
        <v>1388</v>
      </c>
      <c r="D6781" s="322" t="s">
        <v>1438</v>
      </c>
      <c r="E6781" s="411">
        <v>684000</v>
      </c>
      <c r="F6781" s="322" t="s">
        <v>1437</v>
      </c>
      <c r="G6781" s="322" t="s">
        <v>1385</v>
      </c>
      <c r="H6781" s="325">
        <v>44650</v>
      </c>
      <c r="I6781" s="316"/>
      <c r="J6781" s="322" t="s">
        <v>1436</v>
      </c>
    </row>
    <row r="6782" spans="1:10" s="333" customFormat="1" ht="24" x14ac:dyDescent="0.25">
      <c r="A6782" s="317" t="s">
        <v>1435</v>
      </c>
      <c r="B6782" s="322" t="s">
        <v>1417</v>
      </c>
      <c r="C6782" s="322" t="s">
        <v>1388</v>
      </c>
      <c r="D6782" s="322" t="s">
        <v>1434</v>
      </c>
      <c r="E6782" s="411">
        <v>729452.32</v>
      </c>
      <c r="F6782" s="322" t="s">
        <v>1433</v>
      </c>
      <c r="G6782" s="322" t="s">
        <v>1385</v>
      </c>
      <c r="H6782" s="325">
        <v>44664</v>
      </c>
      <c r="I6782" s="316"/>
      <c r="J6782" s="322" t="s">
        <v>1432</v>
      </c>
    </row>
    <row r="6783" spans="1:10" s="333" customFormat="1" ht="24" x14ac:dyDescent="0.25">
      <c r="A6783" s="317" t="s">
        <v>1431</v>
      </c>
      <c r="B6783" s="322" t="s">
        <v>1118</v>
      </c>
      <c r="C6783" s="322" t="s">
        <v>1388</v>
      </c>
      <c r="D6783" s="322" t="s">
        <v>1430</v>
      </c>
      <c r="E6783" s="411">
        <v>30333.31</v>
      </c>
      <c r="F6783" s="322" t="s">
        <v>1429</v>
      </c>
      <c r="G6783" s="322" t="s">
        <v>1385</v>
      </c>
      <c r="H6783" s="325">
        <v>44678</v>
      </c>
      <c r="I6783" s="316"/>
      <c r="J6783" s="322" t="s">
        <v>1428</v>
      </c>
    </row>
    <row r="6784" spans="1:10" s="333" customFormat="1" ht="36" x14ac:dyDescent="0.25">
      <c r="A6784" s="339" t="s">
        <v>1427</v>
      </c>
      <c r="B6784" s="322" t="s">
        <v>1389</v>
      </c>
      <c r="C6784" s="322" t="s">
        <v>1388</v>
      </c>
      <c r="D6784" s="322" t="s">
        <v>1426</v>
      </c>
      <c r="E6784" s="746">
        <v>148622.6</v>
      </c>
      <c r="F6784" s="323" t="s">
        <v>1425</v>
      </c>
      <c r="G6784" s="323" t="s">
        <v>1385</v>
      </c>
      <c r="H6784" s="324">
        <v>44685</v>
      </c>
      <c r="I6784" s="316"/>
      <c r="J6784" s="320" t="s">
        <v>1424</v>
      </c>
    </row>
    <row r="6785" spans="1:10" s="333" customFormat="1" ht="24" x14ac:dyDescent="0.25">
      <c r="A6785" s="339" t="s">
        <v>1423</v>
      </c>
      <c r="B6785" s="322" t="s">
        <v>1422</v>
      </c>
      <c r="C6785" s="322" t="s">
        <v>1388</v>
      </c>
      <c r="D6785" s="322" t="s">
        <v>1421</v>
      </c>
      <c r="E6785" s="411">
        <v>78019.44</v>
      </c>
      <c r="F6785" s="323" t="s">
        <v>1420</v>
      </c>
      <c r="G6785" s="323" t="s">
        <v>1385</v>
      </c>
      <c r="H6785" s="321">
        <v>44694</v>
      </c>
      <c r="I6785" s="316"/>
      <c r="J6785" s="320" t="s">
        <v>1419</v>
      </c>
    </row>
    <row r="6786" spans="1:10" s="333" customFormat="1" ht="24" x14ac:dyDescent="0.25">
      <c r="A6786" s="339" t="s">
        <v>1418</v>
      </c>
      <c r="B6786" s="322" t="s">
        <v>1417</v>
      </c>
      <c r="C6786" s="322" t="s">
        <v>1388</v>
      </c>
      <c r="D6786" s="322" t="s">
        <v>1060</v>
      </c>
      <c r="E6786" s="411">
        <v>132302.94</v>
      </c>
      <c r="F6786" s="323" t="s">
        <v>1416</v>
      </c>
      <c r="G6786" s="323" t="s">
        <v>1385</v>
      </c>
      <c r="H6786" s="321">
        <v>44701</v>
      </c>
      <c r="I6786" s="316"/>
      <c r="J6786" s="320" t="s">
        <v>1415</v>
      </c>
    </row>
    <row r="6787" spans="1:10" s="333" customFormat="1" ht="24" x14ac:dyDescent="0.25">
      <c r="A6787" s="339" t="s">
        <v>1414</v>
      </c>
      <c r="B6787" s="322" t="s">
        <v>1389</v>
      </c>
      <c r="C6787" s="322" t="s">
        <v>1388</v>
      </c>
      <c r="D6787" s="322" t="s">
        <v>1413</v>
      </c>
      <c r="E6787" s="411">
        <v>20000</v>
      </c>
      <c r="F6787" s="323" t="s">
        <v>1412</v>
      </c>
      <c r="G6787" s="323" t="s">
        <v>1385</v>
      </c>
      <c r="H6787" s="321">
        <v>44707</v>
      </c>
      <c r="I6787" s="316"/>
      <c r="J6787" s="320" t="s">
        <v>1411</v>
      </c>
    </row>
    <row r="6788" spans="1:10" s="333" customFormat="1" ht="36" x14ac:dyDescent="0.25">
      <c r="A6788" s="339" t="s">
        <v>1410</v>
      </c>
      <c r="B6788" s="322" t="s">
        <v>1400</v>
      </c>
      <c r="C6788" s="322" t="s">
        <v>1388</v>
      </c>
      <c r="D6788" s="322" t="s">
        <v>1060</v>
      </c>
      <c r="E6788" s="411">
        <v>18109.62</v>
      </c>
      <c r="F6788" s="322" t="s">
        <v>1409</v>
      </c>
      <c r="G6788" s="323" t="s">
        <v>1385</v>
      </c>
      <c r="H6788" s="321">
        <v>44712</v>
      </c>
      <c r="I6788" s="316"/>
      <c r="J6788" s="320" t="s">
        <v>1408</v>
      </c>
    </row>
    <row r="6789" spans="1:10" s="333" customFormat="1" ht="36" x14ac:dyDescent="0.25">
      <c r="A6789" s="339" t="s">
        <v>1407</v>
      </c>
      <c r="B6789" s="322" t="s">
        <v>1400</v>
      </c>
      <c r="C6789" s="322" t="s">
        <v>1388</v>
      </c>
      <c r="D6789" s="322" t="s">
        <v>1060</v>
      </c>
      <c r="E6789" s="411">
        <v>48689.64</v>
      </c>
      <c r="F6789" s="322" t="s">
        <v>1399</v>
      </c>
      <c r="G6789" s="323" t="s">
        <v>1385</v>
      </c>
      <c r="H6789" s="321">
        <v>44713</v>
      </c>
      <c r="I6789" s="316"/>
      <c r="J6789" s="320" t="s">
        <v>1406</v>
      </c>
    </row>
    <row r="6790" spans="1:10" s="333" customFormat="1" ht="24" x14ac:dyDescent="0.25">
      <c r="A6790" s="339" t="s">
        <v>1405</v>
      </c>
      <c r="B6790" s="322" t="s">
        <v>1400</v>
      </c>
      <c r="C6790" s="322" t="s">
        <v>1388</v>
      </c>
      <c r="D6790" s="322" t="s">
        <v>1060</v>
      </c>
      <c r="E6790" s="411">
        <v>276950.7</v>
      </c>
      <c r="F6790" s="322" t="s">
        <v>1399</v>
      </c>
      <c r="G6790" s="323" t="s">
        <v>1385</v>
      </c>
      <c r="H6790" s="321">
        <v>44713</v>
      </c>
      <c r="I6790" s="316"/>
      <c r="J6790" s="320" t="s">
        <v>1404</v>
      </c>
    </row>
    <row r="6791" spans="1:10" s="333" customFormat="1" ht="36" x14ac:dyDescent="0.25">
      <c r="A6791" s="339" t="s">
        <v>1403</v>
      </c>
      <c r="B6791" s="322" t="s">
        <v>1400</v>
      </c>
      <c r="C6791" s="322" t="s">
        <v>1388</v>
      </c>
      <c r="D6791" s="322" t="s">
        <v>1060</v>
      </c>
      <c r="E6791" s="411">
        <v>4926.4799999999996</v>
      </c>
      <c r="F6791" s="322" t="s">
        <v>1399</v>
      </c>
      <c r="G6791" s="323" t="s">
        <v>1385</v>
      </c>
      <c r="H6791" s="321">
        <v>44713</v>
      </c>
      <c r="I6791" s="316"/>
      <c r="J6791" s="320" t="s">
        <v>1402</v>
      </c>
    </row>
    <row r="6792" spans="1:10" s="333" customFormat="1" ht="36" x14ac:dyDescent="0.25">
      <c r="A6792" s="339" t="s">
        <v>1401</v>
      </c>
      <c r="B6792" s="322" t="s">
        <v>1400</v>
      </c>
      <c r="C6792" s="322" t="s">
        <v>1388</v>
      </c>
      <c r="D6792" s="322" t="s">
        <v>1060</v>
      </c>
      <c r="E6792" s="411">
        <v>197341.92</v>
      </c>
      <c r="F6792" s="322" t="s">
        <v>1399</v>
      </c>
      <c r="G6792" s="323" t="s">
        <v>1385</v>
      </c>
      <c r="H6792" s="321">
        <v>44721</v>
      </c>
      <c r="I6792" s="316"/>
      <c r="J6792" s="320" t="s">
        <v>1398</v>
      </c>
    </row>
    <row r="6793" spans="1:10" s="333" customFormat="1" ht="24" x14ac:dyDescent="0.25">
      <c r="A6793" s="339" t="s">
        <v>1397</v>
      </c>
      <c r="B6793" s="322" t="s">
        <v>1389</v>
      </c>
      <c r="C6793" s="322" t="s">
        <v>1388</v>
      </c>
      <c r="D6793" s="322" t="s">
        <v>1064</v>
      </c>
      <c r="E6793" s="411">
        <v>40935</v>
      </c>
      <c r="F6793" s="322" t="s">
        <v>1396</v>
      </c>
      <c r="G6793" s="323" t="s">
        <v>1385</v>
      </c>
      <c r="H6793" s="321">
        <v>44762</v>
      </c>
      <c r="I6793" s="316"/>
      <c r="J6793" s="320" t="s">
        <v>1395</v>
      </c>
    </row>
    <row r="6794" spans="1:10" s="333" customFormat="1" ht="24" x14ac:dyDescent="0.25">
      <c r="A6794" s="339" t="s">
        <v>1394</v>
      </c>
      <c r="B6794" s="322" t="s">
        <v>1389</v>
      </c>
      <c r="C6794" s="322" t="s">
        <v>1388</v>
      </c>
      <c r="D6794" s="322" t="s">
        <v>1393</v>
      </c>
      <c r="E6794" s="411">
        <v>29169.599999999999</v>
      </c>
      <c r="F6794" s="322" t="s">
        <v>1392</v>
      </c>
      <c r="G6794" s="323" t="s">
        <v>1385</v>
      </c>
      <c r="H6794" s="321">
        <v>44774</v>
      </c>
      <c r="I6794" s="316"/>
      <c r="J6794" s="320" t="s">
        <v>1391</v>
      </c>
    </row>
    <row r="6795" spans="1:10" s="333" customFormat="1" ht="36" x14ac:dyDescent="0.25">
      <c r="A6795" s="339" t="s">
        <v>1390</v>
      </c>
      <c r="B6795" s="322" t="s">
        <v>1389</v>
      </c>
      <c r="C6795" s="322" t="s">
        <v>1388</v>
      </c>
      <c r="D6795" s="322" t="s">
        <v>1387</v>
      </c>
      <c r="E6795" s="411">
        <v>38850</v>
      </c>
      <c r="F6795" s="322" t="s">
        <v>1386</v>
      </c>
      <c r="G6795" s="323" t="s">
        <v>1385</v>
      </c>
      <c r="H6795" s="321">
        <v>44799</v>
      </c>
      <c r="I6795" s="316"/>
      <c r="J6795" s="320" t="s">
        <v>1384</v>
      </c>
    </row>
    <row r="6796" spans="1:10" s="333" customFormat="1" ht="27.4" customHeight="1" x14ac:dyDescent="0.25">
      <c r="A6796" s="319" t="s">
        <v>1383</v>
      </c>
      <c r="B6796" s="318"/>
      <c r="C6796" s="318"/>
      <c r="D6796" s="318"/>
      <c r="E6796" s="421">
        <f>SUM(E6797:E6877)</f>
        <v>92860694.169999987</v>
      </c>
      <c r="F6796" s="318"/>
      <c r="G6796" s="318"/>
      <c r="H6796" s="318"/>
      <c r="I6796" s="318"/>
      <c r="J6796" s="318"/>
    </row>
    <row r="6797" spans="1:10" s="333" customFormat="1" x14ac:dyDescent="0.25">
      <c r="A6797" s="317" t="s">
        <v>1382</v>
      </c>
      <c r="B6797" s="322" t="s">
        <v>354</v>
      </c>
      <c r="C6797" s="322" t="s">
        <v>354</v>
      </c>
      <c r="D6797" s="322" t="s">
        <v>354</v>
      </c>
      <c r="E6797" s="412">
        <v>2500</v>
      </c>
      <c r="F6797" s="322" t="s">
        <v>354</v>
      </c>
      <c r="G6797" s="322" t="s">
        <v>354</v>
      </c>
      <c r="H6797" s="322" t="s">
        <v>354</v>
      </c>
      <c r="I6797" s="322" t="s">
        <v>354</v>
      </c>
      <c r="J6797" s="316"/>
    </row>
    <row r="6798" spans="1:10" s="333" customFormat="1" x14ac:dyDescent="0.25">
      <c r="A6798" s="317" t="s">
        <v>1381</v>
      </c>
      <c r="B6798" s="322" t="s">
        <v>354</v>
      </c>
      <c r="C6798" s="322" t="s">
        <v>354</v>
      </c>
      <c r="D6798" s="322" t="s">
        <v>354</v>
      </c>
      <c r="E6798" s="412">
        <v>5137</v>
      </c>
      <c r="F6798" s="322" t="s">
        <v>354</v>
      </c>
      <c r="G6798" s="322" t="s">
        <v>354</v>
      </c>
      <c r="H6798" s="322" t="s">
        <v>354</v>
      </c>
      <c r="I6798" s="322" t="s">
        <v>354</v>
      </c>
      <c r="J6798" s="316"/>
    </row>
    <row r="6799" spans="1:10" s="333" customFormat="1" x14ac:dyDescent="0.25">
      <c r="A6799" s="317" t="s">
        <v>1380</v>
      </c>
      <c r="B6799" s="322" t="s">
        <v>354</v>
      </c>
      <c r="C6799" s="322" t="s">
        <v>354</v>
      </c>
      <c r="D6799" s="322" t="s">
        <v>354</v>
      </c>
      <c r="E6799" s="412">
        <v>15443.999999999998</v>
      </c>
      <c r="F6799" s="322" t="s">
        <v>354</v>
      </c>
      <c r="G6799" s="322" t="s">
        <v>354</v>
      </c>
      <c r="H6799" s="322" t="s">
        <v>354</v>
      </c>
      <c r="I6799" s="322" t="s">
        <v>354</v>
      </c>
      <c r="J6799" s="316"/>
    </row>
    <row r="6800" spans="1:10" s="333" customFormat="1" x14ac:dyDescent="0.25">
      <c r="A6800" s="317" t="s">
        <v>1379</v>
      </c>
      <c r="B6800" s="322" t="s">
        <v>354</v>
      </c>
      <c r="C6800" s="322" t="s">
        <v>354</v>
      </c>
      <c r="D6800" s="322" t="s">
        <v>354</v>
      </c>
      <c r="E6800" s="412">
        <v>431848.72999999986</v>
      </c>
      <c r="F6800" s="322" t="s">
        <v>354</v>
      </c>
      <c r="G6800" s="322" t="s">
        <v>354</v>
      </c>
      <c r="H6800" s="322" t="s">
        <v>354</v>
      </c>
      <c r="I6800" s="322" t="s">
        <v>354</v>
      </c>
      <c r="J6800" s="316"/>
    </row>
    <row r="6801" spans="1:10" s="333" customFormat="1" x14ac:dyDescent="0.25">
      <c r="A6801" s="317" t="s">
        <v>1378</v>
      </c>
      <c r="B6801" s="322" t="s">
        <v>354</v>
      </c>
      <c r="C6801" s="322" t="s">
        <v>354</v>
      </c>
      <c r="D6801" s="322" t="s">
        <v>354</v>
      </c>
      <c r="E6801" s="412">
        <v>2503</v>
      </c>
      <c r="F6801" s="322" t="s">
        <v>354</v>
      </c>
      <c r="G6801" s="322" t="s">
        <v>354</v>
      </c>
      <c r="H6801" s="322" t="s">
        <v>354</v>
      </c>
      <c r="I6801" s="322" t="s">
        <v>354</v>
      </c>
      <c r="J6801" s="316"/>
    </row>
    <row r="6802" spans="1:10" s="333" customFormat="1" x14ac:dyDescent="0.25">
      <c r="A6802" s="317" t="s">
        <v>1377</v>
      </c>
      <c r="B6802" s="322" t="s">
        <v>354</v>
      </c>
      <c r="C6802" s="322" t="s">
        <v>354</v>
      </c>
      <c r="D6802" s="322" t="s">
        <v>354</v>
      </c>
      <c r="E6802" s="412">
        <v>165213.81000000008</v>
      </c>
      <c r="F6802" s="322" t="s">
        <v>354</v>
      </c>
      <c r="G6802" s="322" t="s">
        <v>354</v>
      </c>
      <c r="H6802" s="322" t="s">
        <v>354</v>
      </c>
      <c r="I6802" s="322" t="s">
        <v>354</v>
      </c>
      <c r="J6802" s="316"/>
    </row>
    <row r="6803" spans="1:10" s="333" customFormat="1" x14ac:dyDescent="0.25">
      <c r="A6803" s="317" t="s">
        <v>1376</v>
      </c>
      <c r="B6803" s="322" t="s">
        <v>354</v>
      </c>
      <c r="C6803" s="322" t="s">
        <v>354</v>
      </c>
      <c r="D6803" s="322" t="s">
        <v>354</v>
      </c>
      <c r="E6803" s="412">
        <v>178735.37</v>
      </c>
      <c r="F6803" s="322" t="s">
        <v>354</v>
      </c>
      <c r="G6803" s="322" t="s">
        <v>354</v>
      </c>
      <c r="H6803" s="322" t="s">
        <v>354</v>
      </c>
      <c r="I6803" s="322" t="s">
        <v>354</v>
      </c>
      <c r="J6803" s="316"/>
    </row>
    <row r="6804" spans="1:10" s="333" customFormat="1" x14ac:dyDescent="0.25">
      <c r="A6804" s="317" t="s">
        <v>1375</v>
      </c>
      <c r="B6804" s="322" t="s">
        <v>354</v>
      </c>
      <c r="C6804" s="322" t="s">
        <v>354</v>
      </c>
      <c r="D6804" s="322" t="s">
        <v>354</v>
      </c>
      <c r="E6804" s="412">
        <v>1187026.6599999999</v>
      </c>
      <c r="F6804" s="322" t="s">
        <v>354</v>
      </c>
      <c r="G6804" s="322" t="s">
        <v>354</v>
      </c>
      <c r="H6804" s="322" t="s">
        <v>354</v>
      </c>
      <c r="I6804" s="322" t="s">
        <v>354</v>
      </c>
      <c r="J6804" s="316"/>
    </row>
    <row r="6805" spans="1:10" s="333" customFormat="1" x14ac:dyDescent="0.25">
      <c r="A6805" s="317" t="s">
        <v>87</v>
      </c>
      <c r="B6805" s="322" t="s">
        <v>354</v>
      </c>
      <c r="C6805" s="322" t="s">
        <v>354</v>
      </c>
      <c r="D6805" s="322" t="s">
        <v>354</v>
      </c>
      <c r="E6805" s="412">
        <v>2132250</v>
      </c>
      <c r="F6805" s="322" t="s">
        <v>354</v>
      </c>
      <c r="G6805" s="322" t="s">
        <v>354</v>
      </c>
      <c r="H6805" s="322" t="s">
        <v>354</v>
      </c>
      <c r="I6805" s="322" t="s">
        <v>354</v>
      </c>
      <c r="J6805" s="316"/>
    </row>
    <row r="6806" spans="1:10" s="333" customFormat="1" x14ac:dyDescent="0.25">
      <c r="A6806" s="317" t="s">
        <v>1374</v>
      </c>
      <c r="B6806" s="322" t="s">
        <v>354</v>
      </c>
      <c r="C6806" s="322" t="s">
        <v>354</v>
      </c>
      <c r="D6806" s="322" t="s">
        <v>354</v>
      </c>
      <c r="E6806" s="412">
        <v>146388</v>
      </c>
      <c r="F6806" s="322" t="s">
        <v>354</v>
      </c>
      <c r="G6806" s="322" t="s">
        <v>354</v>
      </c>
      <c r="H6806" s="322" t="s">
        <v>354</v>
      </c>
      <c r="I6806" s="322" t="s">
        <v>354</v>
      </c>
      <c r="J6806" s="316"/>
    </row>
    <row r="6807" spans="1:10" s="333" customFormat="1" x14ac:dyDescent="0.25">
      <c r="A6807" s="317" t="s">
        <v>1373</v>
      </c>
      <c r="B6807" s="322" t="s">
        <v>354</v>
      </c>
      <c r="C6807" s="322" t="s">
        <v>354</v>
      </c>
      <c r="D6807" s="322" t="s">
        <v>354</v>
      </c>
      <c r="E6807" s="412">
        <v>1000</v>
      </c>
      <c r="F6807" s="322" t="s">
        <v>354</v>
      </c>
      <c r="G6807" s="322" t="s">
        <v>354</v>
      </c>
      <c r="H6807" s="322" t="s">
        <v>354</v>
      </c>
      <c r="I6807" s="322" t="s">
        <v>354</v>
      </c>
      <c r="J6807" s="316"/>
    </row>
    <row r="6808" spans="1:10" s="333" customFormat="1" x14ac:dyDescent="0.25">
      <c r="A6808" s="317" t="s">
        <v>1372</v>
      </c>
      <c r="B6808" s="322" t="s">
        <v>354</v>
      </c>
      <c r="C6808" s="322" t="s">
        <v>354</v>
      </c>
      <c r="D6808" s="322" t="s">
        <v>354</v>
      </c>
      <c r="E6808" s="412">
        <v>438825</v>
      </c>
      <c r="F6808" s="322" t="s">
        <v>354</v>
      </c>
      <c r="G6808" s="322" t="s">
        <v>354</v>
      </c>
      <c r="H6808" s="322" t="s">
        <v>354</v>
      </c>
      <c r="I6808" s="322" t="s">
        <v>354</v>
      </c>
      <c r="J6808" s="316"/>
    </row>
    <row r="6809" spans="1:10" s="333" customFormat="1" x14ac:dyDescent="0.25">
      <c r="A6809" s="317" t="s">
        <v>1371</v>
      </c>
      <c r="B6809" s="322" t="s">
        <v>354</v>
      </c>
      <c r="C6809" s="322" t="s">
        <v>354</v>
      </c>
      <c r="D6809" s="322" t="s">
        <v>354</v>
      </c>
      <c r="E6809" s="412">
        <v>4814449</v>
      </c>
      <c r="F6809" s="322" t="s">
        <v>354</v>
      </c>
      <c r="G6809" s="322" t="s">
        <v>354</v>
      </c>
      <c r="H6809" s="322" t="s">
        <v>354</v>
      </c>
      <c r="I6809" s="322" t="s">
        <v>354</v>
      </c>
      <c r="J6809" s="316"/>
    </row>
    <row r="6810" spans="1:10" s="333" customFormat="1" x14ac:dyDescent="0.25">
      <c r="A6810" s="317" t="s">
        <v>1370</v>
      </c>
      <c r="B6810" s="322" t="s">
        <v>354</v>
      </c>
      <c r="C6810" s="322" t="s">
        <v>354</v>
      </c>
      <c r="D6810" s="322" t="s">
        <v>354</v>
      </c>
      <c r="E6810" s="412">
        <v>337463</v>
      </c>
      <c r="F6810" s="322" t="s">
        <v>354</v>
      </c>
      <c r="G6810" s="322" t="s">
        <v>354</v>
      </c>
      <c r="H6810" s="322" t="s">
        <v>354</v>
      </c>
      <c r="I6810" s="322" t="s">
        <v>354</v>
      </c>
      <c r="J6810" s="316"/>
    </row>
    <row r="6811" spans="1:10" s="333" customFormat="1" x14ac:dyDescent="0.25">
      <c r="A6811" s="317" t="s">
        <v>1369</v>
      </c>
      <c r="B6811" s="322" t="s">
        <v>354</v>
      </c>
      <c r="C6811" s="322" t="s">
        <v>354</v>
      </c>
      <c r="D6811" s="322" t="s">
        <v>354</v>
      </c>
      <c r="E6811" s="412">
        <v>12500</v>
      </c>
      <c r="F6811" s="322" t="s">
        <v>354</v>
      </c>
      <c r="G6811" s="322" t="s">
        <v>354</v>
      </c>
      <c r="H6811" s="322" t="s">
        <v>354</v>
      </c>
      <c r="I6811" s="322" t="s">
        <v>354</v>
      </c>
      <c r="J6811" s="316"/>
    </row>
    <row r="6812" spans="1:10" s="333" customFormat="1" x14ac:dyDescent="0.25">
      <c r="A6812" s="317" t="s">
        <v>1368</v>
      </c>
      <c r="B6812" s="322" t="s">
        <v>354</v>
      </c>
      <c r="C6812" s="322" t="s">
        <v>354</v>
      </c>
      <c r="D6812" s="322" t="s">
        <v>354</v>
      </c>
      <c r="E6812" s="412">
        <v>13201</v>
      </c>
      <c r="F6812" s="322" t="s">
        <v>354</v>
      </c>
      <c r="G6812" s="322" t="s">
        <v>354</v>
      </c>
      <c r="H6812" s="322" t="s">
        <v>354</v>
      </c>
      <c r="I6812" s="322" t="s">
        <v>354</v>
      </c>
      <c r="J6812" s="316"/>
    </row>
    <row r="6813" spans="1:10" s="333" customFormat="1" x14ac:dyDescent="0.25">
      <c r="A6813" s="317" t="s">
        <v>1367</v>
      </c>
      <c r="B6813" s="322" t="s">
        <v>354</v>
      </c>
      <c r="C6813" s="322" t="s">
        <v>354</v>
      </c>
      <c r="D6813" s="322" t="s">
        <v>354</v>
      </c>
      <c r="E6813" s="412">
        <v>854555.2699999999</v>
      </c>
      <c r="F6813" s="322" t="s">
        <v>354</v>
      </c>
      <c r="G6813" s="322" t="s">
        <v>354</v>
      </c>
      <c r="H6813" s="322" t="s">
        <v>354</v>
      </c>
      <c r="I6813" s="322" t="s">
        <v>354</v>
      </c>
      <c r="J6813" s="316"/>
    </row>
    <row r="6814" spans="1:10" s="333" customFormat="1" x14ac:dyDescent="0.25">
      <c r="A6814" s="317" t="s">
        <v>1366</v>
      </c>
      <c r="B6814" s="322" t="s">
        <v>354</v>
      </c>
      <c r="C6814" s="322" t="s">
        <v>354</v>
      </c>
      <c r="D6814" s="322" t="s">
        <v>354</v>
      </c>
      <c r="E6814" s="412">
        <v>226800</v>
      </c>
      <c r="F6814" s="322" t="s">
        <v>354</v>
      </c>
      <c r="G6814" s="322" t="s">
        <v>354</v>
      </c>
      <c r="H6814" s="322" t="s">
        <v>354</v>
      </c>
      <c r="I6814" s="322" t="s">
        <v>354</v>
      </c>
      <c r="J6814" s="316"/>
    </row>
    <row r="6815" spans="1:10" s="333" customFormat="1" x14ac:dyDescent="0.25">
      <c r="A6815" s="317" t="s">
        <v>1365</v>
      </c>
      <c r="B6815" s="322" t="s">
        <v>354</v>
      </c>
      <c r="C6815" s="322" t="s">
        <v>354</v>
      </c>
      <c r="D6815" s="322" t="s">
        <v>354</v>
      </c>
      <c r="E6815" s="412">
        <v>19374920</v>
      </c>
      <c r="F6815" s="322" t="s">
        <v>354</v>
      </c>
      <c r="G6815" s="322" t="s">
        <v>354</v>
      </c>
      <c r="H6815" s="322" t="s">
        <v>354</v>
      </c>
      <c r="I6815" s="322" t="s">
        <v>354</v>
      </c>
      <c r="J6815" s="316"/>
    </row>
    <row r="6816" spans="1:10" s="333" customFormat="1" x14ac:dyDescent="0.25">
      <c r="A6816" s="317" t="s">
        <v>1364</v>
      </c>
      <c r="B6816" s="322" t="s">
        <v>354</v>
      </c>
      <c r="C6816" s="322" t="s">
        <v>354</v>
      </c>
      <c r="D6816" s="322" t="s">
        <v>354</v>
      </c>
      <c r="E6816" s="412">
        <v>70591</v>
      </c>
      <c r="F6816" s="322" t="s">
        <v>354</v>
      </c>
      <c r="G6816" s="322" t="s">
        <v>354</v>
      </c>
      <c r="H6816" s="322" t="s">
        <v>354</v>
      </c>
      <c r="I6816" s="322" t="s">
        <v>354</v>
      </c>
      <c r="J6816" s="316"/>
    </row>
    <row r="6817" spans="1:10" s="333" customFormat="1" x14ac:dyDescent="0.25">
      <c r="A6817" s="317" t="s">
        <v>1363</v>
      </c>
      <c r="B6817" s="322" t="s">
        <v>354</v>
      </c>
      <c r="C6817" s="322" t="s">
        <v>354</v>
      </c>
      <c r="D6817" s="322" t="s">
        <v>354</v>
      </c>
      <c r="E6817" s="412">
        <v>9502.15</v>
      </c>
      <c r="F6817" s="322" t="s">
        <v>354</v>
      </c>
      <c r="G6817" s="322" t="s">
        <v>354</v>
      </c>
      <c r="H6817" s="322" t="s">
        <v>354</v>
      </c>
      <c r="I6817" s="322" t="s">
        <v>354</v>
      </c>
      <c r="J6817" s="316"/>
    </row>
    <row r="6818" spans="1:10" s="333" customFormat="1" x14ac:dyDescent="0.25">
      <c r="A6818" s="317" t="s">
        <v>288</v>
      </c>
      <c r="B6818" s="322" t="s">
        <v>354</v>
      </c>
      <c r="C6818" s="322" t="s">
        <v>354</v>
      </c>
      <c r="D6818" s="322" t="s">
        <v>354</v>
      </c>
      <c r="E6818" s="412">
        <v>55.2</v>
      </c>
      <c r="F6818" s="322" t="s">
        <v>354</v>
      </c>
      <c r="G6818" s="322" t="s">
        <v>354</v>
      </c>
      <c r="H6818" s="322" t="s">
        <v>354</v>
      </c>
      <c r="I6818" s="322" t="s">
        <v>354</v>
      </c>
      <c r="J6818" s="316"/>
    </row>
    <row r="6819" spans="1:10" s="333" customFormat="1" x14ac:dyDescent="0.25">
      <c r="A6819" s="317" t="s">
        <v>1362</v>
      </c>
      <c r="B6819" s="322" t="s">
        <v>354</v>
      </c>
      <c r="C6819" s="322" t="s">
        <v>354</v>
      </c>
      <c r="D6819" s="322" t="s">
        <v>354</v>
      </c>
      <c r="E6819" s="412">
        <v>2720</v>
      </c>
      <c r="F6819" s="322" t="s">
        <v>354</v>
      </c>
      <c r="G6819" s="322" t="s">
        <v>354</v>
      </c>
      <c r="H6819" s="322" t="s">
        <v>354</v>
      </c>
      <c r="I6819" s="322" t="s">
        <v>354</v>
      </c>
      <c r="J6819" s="316"/>
    </row>
    <row r="6820" spans="1:10" s="333" customFormat="1" x14ac:dyDescent="0.25">
      <c r="A6820" s="317" t="s">
        <v>1361</v>
      </c>
      <c r="B6820" s="322" t="s">
        <v>354</v>
      </c>
      <c r="C6820" s="322" t="s">
        <v>354</v>
      </c>
      <c r="D6820" s="322" t="s">
        <v>354</v>
      </c>
      <c r="E6820" s="412">
        <v>4294</v>
      </c>
      <c r="F6820" s="322" t="s">
        <v>354</v>
      </c>
      <c r="G6820" s="322" t="s">
        <v>354</v>
      </c>
      <c r="H6820" s="322" t="s">
        <v>354</v>
      </c>
      <c r="I6820" s="322" t="s">
        <v>354</v>
      </c>
      <c r="J6820" s="316"/>
    </row>
    <row r="6821" spans="1:10" s="333" customFormat="1" x14ac:dyDescent="0.25">
      <c r="A6821" s="317" t="s">
        <v>1360</v>
      </c>
      <c r="B6821" s="322" t="s">
        <v>354</v>
      </c>
      <c r="C6821" s="322" t="s">
        <v>354</v>
      </c>
      <c r="D6821" s="322" t="s">
        <v>354</v>
      </c>
      <c r="E6821" s="412">
        <v>5419329.8699999992</v>
      </c>
      <c r="F6821" s="322" t="s">
        <v>354</v>
      </c>
      <c r="G6821" s="322" t="s">
        <v>354</v>
      </c>
      <c r="H6821" s="322" t="s">
        <v>354</v>
      </c>
      <c r="I6821" s="322" t="s">
        <v>354</v>
      </c>
      <c r="J6821" s="316"/>
    </row>
    <row r="6822" spans="1:10" s="333" customFormat="1" x14ac:dyDescent="0.25">
      <c r="A6822" s="317" t="s">
        <v>1359</v>
      </c>
      <c r="B6822" s="322" t="s">
        <v>354</v>
      </c>
      <c r="C6822" s="322" t="s">
        <v>354</v>
      </c>
      <c r="D6822" s="322" t="s">
        <v>354</v>
      </c>
      <c r="E6822" s="412">
        <v>154000</v>
      </c>
      <c r="F6822" s="322" t="s">
        <v>354</v>
      </c>
      <c r="G6822" s="322" t="s">
        <v>354</v>
      </c>
      <c r="H6822" s="322" t="s">
        <v>354</v>
      </c>
      <c r="I6822" s="322" t="s">
        <v>354</v>
      </c>
      <c r="J6822" s="316"/>
    </row>
    <row r="6823" spans="1:10" s="333" customFormat="1" x14ac:dyDescent="0.25">
      <c r="A6823" s="317" t="s">
        <v>1358</v>
      </c>
      <c r="B6823" s="322" t="s">
        <v>354</v>
      </c>
      <c r="C6823" s="322" t="s">
        <v>354</v>
      </c>
      <c r="D6823" s="322" t="s">
        <v>354</v>
      </c>
      <c r="E6823" s="412">
        <v>566046.79</v>
      </c>
      <c r="F6823" s="322" t="s">
        <v>354</v>
      </c>
      <c r="G6823" s="322" t="s">
        <v>354</v>
      </c>
      <c r="H6823" s="322" t="s">
        <v>354</v>
      </c>
      <c r="I6823" s="322" t="s">
        <v>354</v>
      </c>
      <c r="J6823" s="316"/>
    </row>
    <row r="6824" spans="1:10" s="333" customFormat="1" x14ac:dyDescent="0.25">
      <c r="A6824" s="317" t="s">
        <v>1357</v>
      </c>
      <c r="B6824" s="322" t="s">
        <v>354</v>
      </c>
      <c r="C6824" s="322" t="s">
        <v>354</v>
      </c>
      <c r="D6824" s="322" t="s">
        <v>354</v>
      </c>
      <c r="E6824" s="412">
        <v>40685</v>
      </c>
      <c r="F6824" s="322" t="s">
        <v>354</v>
      </c>
      <c r="G6824" s="322" t="s">
        <v>354</v>
      </c>
      <c r="H6824" s="322" t="s">
        <v>354</v>
      </c>
      <c r="I6824" s="322" t="s">
        <v>354</v>
      </c>
      <c r="J6824" s="316"/>
    </row>
    <row r="6825" spans="1:10" s="333" customFormat="1" x14ac:dyDescent="0.25">
      <c r="A6825" s="317" t="s">
        <v>1356</v>
      </c>
      <c r="B6825" s="322" t="s">
        <v>354</v>
      </c>
      <c r="C6825" s="322" t="s">
        <v>354</v>
      </c>
      <c r="D6825" s="322" t="s">
        <v>354</v>
      </c>
      <c r="E6825" s="412">
        <v>850</v>
      </c>
      <c r="F6825" s="322" t="s">
        <v>354</v>
      </c>
      <c r="G6825" s="322" t="s">
        <v>354</v>
      </c>
      <c r="H6825" s="322" t="s">
        <v>354</v>
      </c>
      <c r="I6825" s="322" t="s">
        <v>354</v>
      </c>
      <c r="J6825" s="316"/>
    </row>
    <row r="6826" spans="1:10" s="333" customFormat="1" x14ac:dyDescent="0.25">
      <c r="A6826" s="317" t="s">
        <v>1355</v>
      </c>
      <c r="B6826" s="322" t="s">
        <v>354</v>
      </c>
      <c r="C6826" s="322" t="s">
        <v>354</v>
      </c>
      <c r="D6826" s="322" t="s">
        <v>354</v>
      </c>
      <c r="E6826" s="412">
        <v>6341.5300000000016</v>
      </c>
      <c r="F6826" s="322" t="s">
        <v>354</v>
      </c>
      <c r="G6826" s="322" t="s">
        <v>354</v>
      </c>
      <c r="H6826" s="322" t="s">
        <v>354</v>
      </c>
      <c r="I6826" s="322" t="s">
        <v>354</v>
      </c>
      <c r="J6826" s="316"/>
    </row>
    <row r="6827" spans="1:10" s="333" customFormat="1" x14ac:dyDescent="0.25">
      <c r="A6827" s="317" t="s">
        <v>1354</v>
      </c>
      <c r="B6827" s="322" t="s">
        <v>354</v>
      </c>
      <c r="C6827" s="322" t="s">
        <v>354</v>
      </c>
      <c r="D6827" s="322" t="s">
        <v>354</v>
      </c>
      <c r="E6827" s="412">
        <v>9560855</v>
      </c>
      <c r="F6827" s="322" t="s">
        <v>354</v>
      </c>
      <c r="G6827" s="322" t="s">
        <v>354</v>
      </c>
      <c r="H6827" s="322" t="s">
        <v>354</v>
      </c>
      <c r="I6827" s="322" t="s">
        <v>354</v>
      </c>
      <c r="J6827" s="316"/>
    </row>
    <row r="6828" spans="1:10" s="333" customFormat="1" x14ac:dyDescent="0.25">
      <c r="A6828" s="317" t="s">
        <v>1353</v>
      </c>
      <c r="B6828" s="322" t="s">
        <v>354</v>
      </c>
      <c r="C6828" s="322" t="s">
        <v>354</v>
      </c>
      <c r="D6828" s="322" t="s">
        <v>354</v>
      </c>
      <c r="E6828" s="412">
        <v>36144</v>
      </c>
      <c r="F6828" s="322" t="s">
        <v>354</v>
      </c>
      <c r="G6828" s="322" t="s">
        <v>354</v>
      </c>
      <c r="H6828" s="322" t="s">
        <v>354</v>
      </c>
      <c r="I6828" s="322" t="s">
        <v>354</v>
      </c>
      <c r="J6828" s="316"/>
    </row>
    <row r="6829" spans="1:10" s="333" customFormat="1" x14ac:dyDescent="0.25">
      <c r="A6829" s="317" t="s">
        <v>1352</v>
      </c>
      <c r="B6829" s="322" t="s">
        <v>354</v>
      </c>
      <c r="C6829" s="322" t="s">
        <v>354</v>
      </c>
      <c r="D6829" s="322" t="s">
        <v>354</v>
      </c>
      <c r="E6829" s="412">
        <v>1580862.33</v>
      </c>
      <c r="F6829" s="322" t="s">
        <v>354</v>
      </c>
      <c r="G6829" s="322" t="s">
        <v>354</v>
      </c>
      <c r="H6829" s="322" t="s">
        <v>354</v>
      </c>
      <c r="I6829" s="322" t="s">
        <v>354</v>
      </c>
      <c r="J6829" s="316"/>
    </row>
    <row r="6830" spans="1:10" s="333" customFormat="1" x14ac:dyDescent="0.25">
      <c r="A6830" s="317" t="s">
        <v>1351</v>
      </c>
      <c r="B6830" s="322" t="s">
        <v>354</v>
      </c>
      <c r="C6830" s="322" t="s">
        <v>354</v>
      </c>
      <c r="D6830" s="322" t="s">
        <v>354</v>
      </c>
      <c r="E6830" s="412">
        <v>6581147</v>
      </c>
      <c r="F6830" s="322" t="s">
        <v>354</v>
      </c>
      <c r="G6830" s="322" t="s">
        <v>354</v>
      </c>
      <c r="H6830" s="322" t="s">
        <v>354</v>
      </c>
      <c r="I6830" s="322" t="s">
        <v>354</v>
      </c>
      <c r="J6830" s="316"/>
    </row>
    <row r="6831" spans="1:10" s="333" customFormat="1" x14ac:dyDescent="0.25">
      <c r="A6831" s="317" t="s">
        <v>1350</v>
      </c>
      <c r="B6831" s="322" t="s">
        <v>354</v>
      </c>
      <c r="C6831" s="322" t="s">
        <v>354</v>
      </c>
      <c r="D6831" s="322" t="s">
        <v>354</v>
      </c>
      <c r="E6831" s="412">
        <v>4632</v>
      </c>
      <c r="F6831" s="322" t="s">
        <v>354</v>
      </c>
      <c r="G6831" s="322" t="s">
        <v>354</v>
      </c>
      <c r="H6831" s="322" t="s">
        <v>354</v>
      </c>
      <c r="I6831" s="322" t="s">
        <v>354</v>
      </c>
      <c r="J6831" s="316"/>
    </row>
    <row r="6832" spans="1:10" s="333" customFormat="1" ht="24" x14ac:dyDescent="0.25">
      <c r="A6832" s="317" t="s">
        <v>1349</v>
      </c>
      <c r="B6832" s="322" t="s">
        <v>354</v>
      </c>
      <c r="C6832" s="322" t="s">
        <v>354</v>
      </c>
      <c r="D6832" s="322" t="s">
        <v>354</v>
      </c>
      <c r="E6832" s="412">
        <v>18221724</v>
      </c>
      <c r="F6832" s="322" t="s">
        <v>354</v>
      </c>
      <c r="G6832" s="322" t="s">
        <v>354</v>
      </c>
      <c r="H6832" s="322" t="s">
        <v>354</v>
      </c>
      <c r="I6832" s="322" t="s">
        <v>354</v>
      </c>
      <c r="J6832" s="316"/>
    </row>
    <row r="6833" spans="1:10" s="333" customFormat="1" x14ac:dyDescent="0.25">
      <c r="A6833" s="317" t="s">
        <v>1348</v>
      </c>
      <c r="B6833" s="322" t="s">
        <v>354</v>
      </c>
      <c r="C6833" s="322" t="s">
        <v>354</v>
      </c>
      <c r="D6833" s="322" t="s">
        <v>354</v>
      </c>
      <c r="E6833" s="412">
        <v>87213.5</v>
      </c>
      <c r="F6833" s="322" t="s">
        <v>354</v>
      </c>
      <c r="G6833" s="322" t="s">
        <v>354</v>
      </c>
      <c r="H6833" s="322" t="s">
        <v>354</v>
      </c>
      <c r="I6833" s="322" t="s">
        <v>354</v>
      </c>
      <c r="J6833" s="316"/>
    </row>
    <row r="6834" spans="1:10" s="333" customFormat="1" x14ac:dyDescent="0.25">
      <c r="A6834" s="317" t="s">
        <v>1347</v>
      </c>
      <c r="B6834" s="322" t="s">
        <v>354</v>
      </c>
      <c r="C6834" s="322" t="s">
        <v>354</v>
      </c>
      <c r="D6834" s="322" t="s">
        <v>354</v>
      </c>
      <c r="E6834" s="412">
        <v>419698.66000000003</v>
      </c>
      <c r="F6834" s="322" t="s">
        <v>354</v>
      </c>
      <c r="G6834" s="322" t="s">
        <v>354</v>
      </c>
      <c r="H6834" s="322" t="s">
        <v>354</v>
      </c>
      <c r="I6834" s="322" t="s">
        <v>354</v>
      </c>
      <c r="J6834" s="316"/>
    </row>
    <row r="6835" spans="1:10" s="333" customFormat="1" ht="24" x14ac:dyDescent="0.25">
      <c r="A6835" s="317" t="s">
        <v>1346</v>
      </c>
      <c r="B6835" s="322" t="s">
        <v>354</v>
      </c>
      <c r="C6835" s="322" t="s">
        <v>354</v>
      </c>
      <c r="D6835" s="322" t="s">
        <v>354</v>
      </c>
      <c r="E6835" s="412">
        <v>333917.90000000002</v>
      </c>
      <c r="F6835" s="322" t="s">
        <v>354</v>
      </c>
      <c r="G6835" s="322" t="s">
        <v>354</v>
      </c>
      <c r="H6835" s="322" t="s">
        <v>354</v>
      </c>
      <c r="I6835" s="322" t="s">
        <v>354</v>
      </c>
      <c r="J6835" s="316"/>
    </row>
    <row r="6836" spans="1:10" s="333" customFormat="1" x14ac:dyDescent="0.25">
      <c r="A6836" s="317" t="s">
        <v>1345</v>
      </c>
      <c r="B6836" s="322" t="s">
        <v>354</v>
      </c>
      <c r="C6836" s="322" t="s">
        <v>354</v>
      </c>
      <c r="D6836" s="322" t="s">
        <v>354</v>
      </c>
      <c r="E6836" s="412">
        <v>239833.48</v>
      </c>
      <c r="F6836" s="322" t="s">
        <v>354</v>
      </c>
      <c r="G6836" s="322" t="s">
        <v>354</v>
      </c>
      <c r="H6836" s="322" t="s">
        <v>354</v>
      </c>
      <c r="I6836" s="322" t="s">
        <v>354</v>
      </c>
      <c r="J6836" s="316"/>
    </row>
    <row r="6837" spans="1:10" s="333" customFormat="1" x14ac:dyDescent="0.25">
      <c r="A6837" s="317" t="s">
        <v>1344</v>
      </c>
      <c r="B6837" s="322" t="s">
        <v>354</v>
      </c>
      <c r="C6837" s="322" t="s">
        <v>354</v>
      </c>
      <c r="D6837" s="322" t="s">
        <v>354</v>
      </c>
      <c r="E6837" s="412">
        <v>6076.35</v>
      </c>
      <c r="F6837" s="322" t="s">
        <v>354</v>
      </c>
      <c r="G6837" s="322" t="s">
        <v>354</v>
      </c>
      <c r="H6837" s="322" t="s">
        <v>354</v>
      </c>
      <c r="I6837" s="322" t="s">
        <v>354</v>
      </c>
      <c r="J6837" s="316"/>
    </row>
    <row r="6838" spans="1:10" s="333" customFormat="1" x14ac:dyDescent="0.25">
      <c r="A6838" s="317" t="s">
        <v>1343</v>
      </c>
      <c r="B6838" s="322" t="s">
        <v>354</v>
      </c>
      <c r="C6838" s="322" t="s">
        <v>354</v>
      </c>
      <c r="D6838" s="322" t="s">
        <v>354</v>
      </c>
      <c r="E6838" s="412">
        <v>11634.55</v>
      </c>
      <c r="F6838" s="322" t="s">
        <v>354</v>
      </c>
      <c r="G6838" s="322" t="s">
        <v>354</v>
      </c>
      <c r="H6838" s="322" t="s">
        <v>354</v>
      </c>
      <c r="I6838" s="322" t="s">
        <v>354</v>
      </c>
      <c r="J6838" s="316"/>
    </row>
    <row r="6839" spans="1:10" s="333" customFormat="1" x14ac:dyDescent="0.25">
      <c r="A6839" s="317" t="s">
        <v>1342</v>
      </c>
      <c r="B6839" s="322" t="s">
        <v>354</v>
      </c>
      <c r="C6839" s="322" t="s">
        <v>354</v>
      </c>
      <c r="D6839" s="322" t="s">
        <v>354</v>
      </c>
      <c r="E6839" s="412">
        <v>4383.1200000000008</v>
      </c>
      <c r="F6839" s="322" t="s">
        <v>354</v>
      </c>
      <c r="G6839" s="322" t="s">
        <v>354</v>
      </c>
      <c r="H6839" s="322" t="s">
        <v>354</v>
      </c>
      <c r="I6839" s="322" t="s">
        <v>354</v>
      </c>
      <c r="J6839" s="316"/>
    </row>
    <row r="6840" spans="1:10" s="333" customFormat="1" x14ac:dyDescent="0.25">
      <c r="A6840" s="317" t="s">
        <v>1341</v>
      </c>
      <c r="B6840" s="322" t="s">
        <v>354</v>
      </c>
      <c r="C6840" s="322" t="s">
        <v>354</v>
      </c>
      <c r="D6840" s="322" t="s">
        <v>354</v>
      </c>
      <c r="E6840" s="412">
        <v>14800</v>
      </c>
      <c r="F6840" s="322" t="s">
        <v>354</v>
      </c>
      <c r="G6840" s="322" t="s">
        <v>354</v>
      </c>
      <c r="H6840" s="322" t="s">
        <v>354</v>
      </c>
      <c r="I6840" s="322" t="s">
        <v>354</v>
      </c>
      <c r="J6840" s="316"/>
    </row>
    <row r="6841" spans="1:10" s="333" customFormat="1" x14ac:dyDescent="0.25">
      <c r="A6841" s="317" t="s">
        <v>1340</v>
      </c>
      <c r="B6841" s="322" t="s">
        <v>354</v>
      </c>
      <c r="C6841" s="322" t="s">
        <v>354</v>
      </c>
      <c r="D6841" s="322" t="s">
        <v>354</v>
      </c>
      <c r="E6841" s="412">
        <v>226456</v>
      </c>
      <c r="F6841" s="322" t="s">
        <v>354</v>
      </c>
      <c r="G6841" s="322" t="s">
        <v>354</v>
      </c>
      <c r="H6841" s="322" t="s">
        <v>354</v>
      </c>
      <c r="I6841" s="322" t="s">
        <v>354</v>
      </c>
      <c r="J6841" s="316"/>
    </row>
    <row r="6842" spans="1:10" s="333" customFormat="1" x14ac:dyDescent="0.25">
      <c r="A6842" s="317" t="s">
        <v>1339</v>
      </c>
      <c r="B6842" s="322" t="s">
        <v>354</v>
      </c>
      <c r="C6842" s="322" t="s">
        <v>354</v>
      </c>
      <c r="D6842" s="322" t="s">
        <v>354</v>
      </c>
      <c r="E6842" s="412">
        <v>68963.999999999985</v>
      </c>
      <c r="F6842" s="322" t="s">
        <v>354</v>
      </c>
      <c r="G6842" s="322" t="s">
        <v>354</v>
      </c>
      <c r="H6842" s="322" t="s">
        <v>354</v>
      </c>
      <c r="I6842" s="322" t="s">
        <v>354</v>
      </c>
      <c r="J6842" s="316"/>
    </row>
    <row r="6843" spans="1:10" s="333" customFormat="1" x14ac:dyDescent="0.25">
      <c r="A6843" s="317" t="s">
        <v>1338</v>
      </c>
      <c r="B6843" s="322" t="s">
        <v>354</v>
      </c>
      <c r="C6843" s="322" t="s">
        <v>354</v>
      </c>
      <c r="D6843" s="322" t="s">
        <v>354</v>
      </c>
      <c r="E6843" s="412">
        <v>900229.00000000012</v>
      </c>
      <c r="F6843" s="322" t="s">
        <v>354</v>
      </c>
      <c r="G6843" s="322" t="s">
        <v>354</v>
      </c>
      <c r="H6843" s="322" t="s">
        <v>354</v>
      </c>
      <c r="I6843" s="322" t="s">
        <v>354</v>
      </c>
      <c r="J6843" s="316"/>
    </row>
    <row r="6844" spans="1:10" s="333" customFormat="1" x14ac:dyDescent="0.25">
      <c r="A6844" s="317" t="s">
        <v>1337</v>
      </c>
      <c r="B6844" s="322" t="s">
        <v>354</v>
      </c>
      <c r="C6844" s="322" t="s">
        <v>354</v>
      </c>
      <c r="D6844" s="322" t="s">
        <v>354</v>
      </c>
      <c r="E6844" s="412">
        <v>384000</v>
      </c>
      <c r="F6844" s="322" t="s">
        <v>354</v>
      </c>
      <c r="G6844" s="322" t="s">
        <v>354</v>
      </c>
      <c r="H6844" s="322" t="s">
        <v>354</v>
      </c>
      <c r="I6844" s="322" t="s">
        <v>354</v>
      </c>
      <c r="J6844" s="316"/>
    </row>
    <row r="6845" spans="1:10" s="333" customFormat="1" x14ac:dyDescent="0.25">
      <c r="A6845" s="317" t="s">
        <v>1336</v>
      </c>
      <c r="B6845" s="322" t="s">
        <v>354</v>
      </c>
      <c r="C6845" s="322" t="s">
        <v>354</v>
      </c>
      <c r="D6845" s="322" t="s">
        <v>354</v>
      </c>
      <c r="E6845" s="412">
        <v>111260</v>
      </c>
      <c r="F6845" s="322" t="s">
        <v>354</v>
      </c>
      <c r="G6845" s="322" t="s">
        <v>354</v>
      </c>
      <c r="H6845" s="322" t="s">
        <v>354</v>
      </c>
      <c r="I6845" s="322" t="s">
        <v>354</v>
      </c>
      <c r="J6845" s="316"/>
    </row>
    <row r="6846" spans="1:10" s="333" customFormat="1" ht="24" x14ac:dyDescent="0.25">
      <c r="A6846" s="317" t="s">
        <v>1335</v>
      </c>
      <c r="B6846" s="322" t="s">
        <v>354</v>
      </c>
      <c r="C6846" s="322" t="s">
        <v>354</v>
      </c>
      <c r="D6846" s="322" t="s">
        <v>354</v>
      </c>
      <c r="E6846" s="412">
        <v>207600</v>
      </c>
      <c r="F6846" s="322" t="s">
        <v>354</v>
      </c>
      <c r="G6846" s="322" t="s">
        <v>354</v>
      </c>
      <c r="H6846" s="322" t="s">
        <v>354</v>
      </c>
      <c r="I6846" s="322" t="s">
        <v>354</v>
      </c>
      <c r="J6846" s="316"/>
    </row>
    <row r="6847" spans="1:10" s="333" customFormat="1" ht="24" x14ac:dyDescent="0.25">
      <c r="A6847" s="317" t="s">
        <v>1334</v>
      </c>
      <c r="B6847" s="322" t="s">
        <v>354</v>
      </c>
      <c r="C6847" s="322" t="s">
        <v>354</v>
      </c>
      <c r="D6847" s="322" t="s">
        <v>354</v>
      </c>
      <c r="E6847" s="412">
        <v>36000</v>
      </c>
      <c r="F6847" s="322" t="s">
        <v>354</v>
      </c>
      <c r="G6847" s="322" t="s">
        <v>354</v>
      </c>
      <c r="H6847" s="322" t="s">
        <v>354</v>
      </c>
      <c r="I6847" s="322" t="s">
        <v>354</v>
      </c>
      <c r="J6847" s="316"/>
    </row>
    <row r="6848" spans="1:10" s="333" customFormat="1" x14ac:dyDescent="0.25">
      <c r="A6848" s="317" t="s">
        <v>1333</v>
      </c>
      <c r="B6848" s="322" t="s">
        <v>354</v>
      </c>
      <c r="C6848" s="322" t="s">
        <v>354</v>
      </c>
      <c r="D6848" s="322" t="s">
        <v>354</v>
      </c>
      <c r="E6848" s="412">
        <v>1775916.060000008</v>
      </c>
      <c r="F6848" s="322" t="s">
        <v>354</v>
      </c>
      <c r="G6848" s="322" t="s">
        <v>354</v>
      </c>
      <c r="H6848" s="322" t="s">
        <v>354</v>
      </c>
      <c r="I6848" s="322" t="s">
        <v>354</v>
      </c>
      <c r="J6848" s="316"/>
    </row>
    <row r="6849" spans="1:10" s="333" customFormat="1" x14ac:dyDescent="0.25">
      <c r="A6849" s="317" t="s">
        <v>1332</v>
      </c>
      <c r="B6849" s="322" t="s">
        <v>354</v>
      </c>
      <c r="C6849" s="322" t="s">
        <v>354</v>
      </c>
      <c r="D6849" s="322" t="s">
        <v>354</v>
      </c>
      <c r="E6849" s="412">
        <v>90300</v>
      </c>
      <c r="F6849" s="322" t="s">
        <v>354</v>
      </c>
      <c r="G6849" s="322" t="s">
        <v>354</v>
      </c>
      <c r="H6849" s="322" t="s">
        <v>354</v>
      </c>
      <c r="I6849" s="322" t="s">
        <v>354</v>
      </c>
      <c r="J6849" s="316"/>
    </row>
    <row r="6850" spans="1:10" s="333" customFormat="1" x14ac:dyDescent="0.25">
      <c r="A6850" s="317" t="s">
        <v>1331</v>
      </c>
      <c r="B6850" s="322" t="s">
        <v>354</v>
      </c>
      <c r="C6850" s="322" t="s">
        <v>354</v>
      </c>
      <c r="D6850" s="322" t="s">
        <v>354</v>
      </c>
      <c r="E6850" s="412">
        <v>3327084</v>
      </c>
      <c r="F6850" s="322" t="s">
        <v>354</v>
      </c>
      <c r="G6850" s="322" t="s">
        <v>354</v>
      </c>
      <c r="H6850" s="322" t="s">
        <v>354</v>
      </c>
      <c r="I6850" s="322" t="s">
        <v>354</v>
      </c>
      <c r="J6850" s="316"/>
    </row>
    <row r="6851" spans="1:10" s="333" customFormat="1" x14ac:dyDescent="0.25">
      <c r="A6851" s="317" t="s">
        <v>1330</v>
      </c>
      <c r="B6851" s="322" t="s">
        <v>354</v>
      </c>
      <c r="C6851" s="322" t="s">
        <v>354</v>
      </c>
      <c r="D6851" s="322" t="s">
        <v>354</v>
      </c>
      <c r="E6851" s="412">
        <v>1561127.55</v>
      </c>
      <c r="F6851" s="322" t="s">
        <v>354</v>
      </c>
      <c r="G6851" s="322" t="s">
        <v>354</v>
      </c>
      <c r="H6851" s="322" t="s">
        <v>354</v>
      </c>
      <c r="I6851" s="322" t="s">
        <v>354</v>
      </c>
      <c r="J6851" s="316"/>
    </row>
    <row r="6852" spans="1:10" s="333" customFormat="1" x14ac:dyDescent="0.25">
      <c r="A6852" s="317" t="s">
        <v>1329</v>
      </c>
      <c r="B6852" s="322" t="s">
        <v>354</v>
      </c>
      <c r="C6852" s="322" t="s">
        <v>354</v>
      </c>
      <c r="D6852" s="322" t="s">
        <v>354</v>
      </c>
      <c r="E6852" s="412">
        <v>420</v>
      </c>
      <c r="F6852" s="322" t="s">
        <v>354</v>
      </c>
      <c r="G6852" s="322" t="s">
        <v>354</v>
      </c>
      <c r="H6852" s="322" t="s">
        <v>354</v>
      </c>
      <c r="I6852" s="322" t="s">
        <v>354</v>
      </c>
      <c r="J6852" s="316"/>
    </row>
    <row r="6853" spans="1:10" s="333" customFormat="1" x14ac:dyDescent="0.25">
      <c r="A6853" s="317" t="s">
        <v>1328</v>
      </c>
      <c r="B6853" s="322" t="s">
        <v>354</v>
      </c>
      <c r="C6853" s="322" t="s">
        <v>354</v>
      </c>
      <c r="D6853" s="322" t="s">
        <v>354</v>
      </c>
      <c r="E6853" s="412">
        <v>80000</v>
      </c>
      <c r="F6853" s="322" t="s">
        <v>354</v>
      </c>
      <c r="G6853" s="322" t="s">
        <v>354</v>
      </c>
      <c r="H6853" s="322" t="s">
        <v>354</v>
      </c>
      <c r="I6853" s="322" t="s">
        <v>354</v>
      </c>
      <c r="J6853" s="316"/>
    </row>
    <row r="6854" spans="1:10" s="333" customFormat="1" x14ac:dyDescent="0.25">
      <c r="A6854" s="317" t="s">
        <v>72</v>
      </c>
      <c r="B6854" s="322" t="s">
        <v>354</v>
      </c>
      <c r="C6854" s="322" t="s">
        <v>354</v>
      </c>
      <c r="D6854" s="322" t="s">
        <v>354</v>
      </c>
      <c r="E6854" s="412">
        <v>25810.079999999998</v>
      </c>
      <c r="F6854" s="322" t="s">
        <v>354</v>
      </c>
      <c r="G6854" s="322" t="s">
        <v>354</v>
      </c>
      <c r="H6854" s="322" t="s">
        <v>354</v>
      </c>
      <c r="I6854" s="322" t="s">
        <v>354</v>
      </c>
      <c r="J6854" s="316"/>
    </row>
    <row r="6855" spans="1:10" s="333" customFormat="1" x14ac:dyDescent="0.25">
      <c r="A6855" s="317" t="s">
        <v>1327</v>
      </c>
      <c r="B6855" s="322" t="s">
        <v>354</v>
      </c>
      <c r="C6855" s="322" t="s">
        <v>354</v>
      </c>
      <c r="D6855" s="322" t="s">
        <v>354</v>
      </c>
      <c r="E6855" s="412">
        <v>258048</v>
      </c>
      <c r="F6855" s="322" t="s">
        <v>354</v>
      </c>
      <c r="G6855" s="322" t="s">
        <v>354</v>
      </c>
      <c r="H6855" s="322" t="s">
        <v>354</v>
      </c>
      <c r="I6855" s="322" t="s">
        <v>354</v>
      </c>
      <c r="J6855" s="316"/>
    </row>
    <row r="6856" spans="1:10" s="333" customFormat="1" x14ac:dyDescent="0.25">
      <c r="A6856" s="317" t="s">
        <v>1326</v>
      </c>
      <c r="B6856" s="322" t="s">
        <v>354</v>
      </c>
      <c r="C6856" s="322" t="s">
        <v>354</v>
      </c>
      <c r="D6856" s="322" t="s">
        <v>354</v>
      </c>
      <c r="E6856" s="412">
        <v>2742.9999999999995</v>
      </c>
      <c r="F6856" s="322" t="s">
        <v>354</v>
      </c>
      <c r="G6856" s="322" t="s">
        <v>354</v>
      </c>
      <c r="H6856" s="322" t="s">
        <v>354</v>
      </c>
      <c r="I6856" s="322" t="s">
        <v>354</v>
      </c>
      <c r="J6856" s="316"/>
    </row>
    <row r="6857" spans="1:10" s="333" customFormat="1" x14ac:dyDescent="0.25">
      <c r="A6857" s="317" t="s">
        <v>1325</v>
      </c>
      <c r="B6857" s="322" t="s">
        <v>354</v>
      </c>
      <c r="C6857" s="322" t="s">
        <v>354</v>
      </c>
      <c r="D6857" s="322" t="s">
        <v>354</v>
      </c>
      <c r="E6857" s="412">
        <v>160000</v>
      </c>
      <c r="F6857" s="322" t="s">
        <v>354</v>
      </c>
      <c r="G6857" s="322" t="s">
        <v>354</v>
      </c>
      <c r="H6857" s="322" t="s">
        <v>354</v>
      </c>
      <c r="I6857" s="322" t="s">
        <v>354</v>
      </c>
      <c r="J6857" s="316"/>
    </row>
    <row r="6858" spans="1:10" s="333" customFormat="1" ht="24" x14ac:dyDescent="0.25">
      <c r="A6858" s="317" t="s">
        <v>1324</v>
      </c>
      <c r="B6858" s="322" t="s">
        <v>354</v>
      </c>
      <c r="C6858" s="322" t="s">
        <v>354</v>
      </c>
      <c r="D6858" s="322" t="s">
        <v>354</v>
      </c>
      <c r="E6858" s="412">
        <v>1293421</v>
      </c>
      <c r="F6858" s="322" t="s">
        <v>354</v>
      </c>
      <c r="G6858" s="322" t="s">
        <v>354</v>
      </c>
      <c r="H6858" s="322" t="s">
        <v>354</v>
      </c>
      <c r="I6858" s="322" t="s">
        <v>354</v>
      </c>
      <c r="J6858" s="316"/>
    </row>
    <row r="6859" spans="1:10" s="333" customFormat="1" x14ac:dyDescent="0.25">
      <c r="A6859" s="317" t="s">
        <v>1323</v>
      </c>
      <c r="B6859" s="322" t="s">
        <v>354</v>
      </c>
      <c r="C6859" s="322" t="s">
        <v>354</v>
      </c>
      <c r="D6859" s="322" t="s">
        <v>354</v>
      </c>
      <c r="E6859" s="412">
        <v>75231</v>
      </c>
      <c r="F6859" s="322" t="s">
        <v>354</v>
      </c>
      <c r="G6859" s="322" t="s">
        <v>354</v>
      </c>
      <c r="H6859" s="322" t="s">
        <v>354</v>
      </c>
      <c r="I6859" s="322" t="s">
        <v>354</v>
      </c>
      <c r="J6859" s="316"/>
    </row>
    <row r="6860" spans="1:10" s="333" customFormat="1" x14ac:dyDescent="0.25">
      <c r="A6860" s="317" t="s">
        <v>1322</v>
      </c>
      <c r="B6860" s="322" t="s">
        <v>354</v>
      </c>
      <c r="C6860" s="322" t="s">
        <v>354</v>
      </c>
      <c r="D6860" s="322" t="s">
        <v>354</v>
      </c>
      <c r="E6860" s="412">
        <v>271800</v>
      </c>
      <c r="F6860" s="322" t="s">
        <v>354</v>
      </c>
      <c r="G6860" s="322" t="s">
        <v>354</v>
      </c>
      <c r="H6860" s="322" t="s">
        <v>354</v>
      </c>
      <c r="I6860" s="322" t="s">
        <v>354</v>
      </c>
      <c r="J6860" s="316"/>
    </row>
    <row r="6861" spans="1:10" s="333" customFormat="1" x14ac:dyDescent="0.25">
      <c r="A6861" s="317" t="s">
        <v>1321</v>
      </c>
      <c r="B6861" s="322" t="s">
        <v>354</v>
      </c>
      <c r="C6861" s="322" t="s">
        <v>354</v>
      </c>
      <c r="D6861" s="322" t="s">
        <v>354</v>
      </c>
      <c r="E6861" s="412">
        <v>667975.80000000005</v>
      </c>
      <c r="F6861" s="322" t="s">
        <v>354</v>
      </c>
      <c r="G6861" s="322" t="s">
        <v>354</v>
      </c>
      <c r="H6861" s="322" t="s">
        <v>354</v>
      </c>
      <c r="I6861" s="322" t="s">
        <v>354</v>
      </c>
      <c r="J6861" s="316"/>
    </row>
    <row r="6862" spans="1:10" s="333" customFormat="1" x14ac:dyDescent="0.25">
      <c r="A6862" s="317" t="s">
        <v>1320</v>
      </c>
      <c r="B6862" s="322" t="s">
        <v>354</v>
      </c>
      <c r="C6862" s="322" t="s">
        <v>354</v>
      </c>
      <c r="D6862" s="322" t="s">
        <v>354</v>
      </c>
      <c r="E6862" s="412">
        <v>8000</v>
      </c>
      <c r="F6862" s="322" t="s">
        <v>354</v>
      </c>
      <c r="G6862" s="322" t="s">
        <v>354</v>
      </c>
      <c r="H6862" s="322" t="s">
        <v>354</v>
      </c>
      <c r="I6862" s="322" t="s">
        <v>354</v>
      </c>
      <c r="J6862" s="316"/>
    </row>
    <row r="6863" spans="1:10" s="333" customFormat="1" x14ac:dyDescent="0.25">
      <c r="A6863" s="317" t="s">
        <v>1319</v>
      </c>
      <c r="B6863" s="322" t="s">
        <v>354</v>
      </c>
      <c r="C6863" s="322" t="s">
        <v>354</v>
      </c>
      <c r="D6863" s="322" t="s">
        <v>354</v>
      </c>
      <c r="E6863" s="412">
        <v>547370</v>
      </c>
      <c r="F6863" s="322" t="s">
        <v>354</v>
      </c>
      <c r="G6863" s="322" t="s">
        <v>354</v>
      </c>
      <c r="H6863" s="322" t="s">
        <v>354</v>
      </c>
      <c r="I6863" s="322" t="s">
        <v>354</v>
      </c>
      <c r="J6863" s="316"/>
    </row>
    <row r="6864" spans="1:10" s="333" customFormat="1" x14ac:dyDescent="0.25">
      <c r="A6864" s="317" t="s">
        <v>1318</v>
      </c>
      <c r="B6864" s="322" t="s">
        <v>354</v>
      </c>
      <c r="C6864" s="322" t="s">
        <v>354</v>
      </c>
      <c r="D6864" s="322" t="s">
        <v>354</v>
      </c>
      <c r="E6864" s="412">
        <v>15132.2</v>
      </c>
      <c r="F6864" s="322" t="s">
        <v>354</v>
      </c>
      <c r="G6864" s="322" t="s">
        <v>354</v>
      </c>
      <c r="H6864" s="322" t="s">
        <v>354</v>
      </c>
      <c r="I6864" s="322" t="s">
        <v>354</v>
      </c>
      <c r="J6864" s="316"/>
    </row>
    <row r="6865" spans="1:10" s="333" customFormat="1" x14ac:dyDescent="0.25">
      <c r="A6865" s="317" t="s">
        <v>1317</v>
      </c>
      <c r="B6865" s="322" t="s">
        <v>354</v>
      </c>
      <c r="C6865" s="322" t="s">
        <v>354</v>
      </c>
      <c r="D6865" s="322" t="s">
        <v>354</v>
      </c>
      <c r="E6865" s="412">
        <v>202438.00000000006</v>
      </c>
      <c r="F6865" s="322" t="s">
        <v>354</v>
      </c>
      <c r="G6865" s="322" t="s">
        <v>354</v>
      </c>
      <c r="H6865" s="322" t="s">
        <v>354</v>
      </c>
      <c r="I6865" s="322" t="s">
        <v>354</v>
      </c>
      <c r="J6865" s="316"/>
    </row>
    <row r="6866" spans="1:10" s="333" customFormat="1" x14ac:dyDescent="0.25">
      <c r="A6866" s="317" t="s">
        <v>1316</v>
      </c>
      <c r="B6866" s="322" t="s">
        <v>354</v>
      </c>
      <c r="C6866" s="322" t="s">
        <v>354</v>
      </c>
      <c r="D6866" s="322" t="s">
        <v>354</v>
      </c>
      <c r="E6866" s="412">
        <v>21080</v>
      </c>
      <c r="F6866" s="322" t="s">
        <v>354</v>
      </c>
      <c r="G6866" s="322" t="s">
        <v>354</v>
      </c>
      <c r="H6866" s="322" t="s">
        <v>354</v>
      </c>
      <c r="I6866" s="322" t="s">
        <v>354</v>
      </c>
      <c r="J6866" s="316"/>
    </row>
    <row r="6867" spans="1:10" s="333" customFormat="1" x14ac:dyDescent="0.25">
      <c r="A6867" s="317" t="s">
        <v>1315</v>
      </c>
      <c r="B6867" s="322" t="s">
        <v>354</v>
      </c>
      <c r="C6867" s="322" t="s">
        <v>354</v>
      </c>
      <c r="D6867" s="322" t="s">
        <v>354</v>
      </c>
      <c r="E6867" s="412">
        <v>691752</v>
      </c>
      <c r="F6867" s="322" t="s">
        <v>354</v>
      </c>
      <c r="G6867" s="322" t="s">
        <v>354</v>
      </c>
      <c r="H6867" s="322" t="s">
        <v>354</v>
      </c>
      <c r="I6867" s="322" t="s">
        <v>354</v>
      </c>
      <c r="J6867" s="316"/>
    </row>
    <row r="6868" spans="1:10" s="333" customFormat="1" x14ac:dyDescent="0.25">
      <c r="A6868" s="317" t="s">
        <v>1314</v>
      </c>
      <c r="B6868" s="322" t="s">
        <v>354</v>
      </c>
      <c r="C6868" s="322" t="s">
        <v>354</v>
      </c>
      <c r="D6868" s="322" t="s">
        <v>354</v>
      </c>
      <c r="E6868" s="412">
        <v>715200</v>
      </c>
      <c r="F6868" s="322" t="s">
        <v>354</v>
      </c>
      <c r="G6868" s="322" t="s">
        <v>354</v>
      </c>
      <c r="H6868" s="322" t="s">
        <v>354</v>
      </c>
      <c r="I6868" s="322" t="s">
        <v>354</v>
      </c>
      <c r="J6868" s="316"/>
    </row>
    <row r="6869" spans="1:10" s="333" customFormat="1" x14ac:dyDescent="0.25">
      <c r="A6869" s="317" t="s">
        <v>1313</v>
      </c>
      <c r="B6869" s="322" t="s">
        <v>354</v>
      </c>
      <c r="C6869" s="322" t="s">
        <v>354</v>
      </c>
      <c r="D6869" s="322" t="s">
        <v>354</v>
      </c>
      <c r="E6869" s="412">
        <v>863236</v>
      </c>
      <c r="F6869" s="322" t="s">
        <v>354</v>
      </c>
      <c r="G6869" s="322" t="s">
        <v>354</v>
      </c>
      <c r="H6869" s="322" t="s">
        <v>354</v>
      </c>
      <c r="I6869" s="322" t="s">
        <v>354</v>
      </c>
      <c r="J6869" s="316"/>
    </row>
    <row r="6870" spans="1:10" s="333" customFormat="1" x14ac:dyDescent="0.25">
      <c r="A6870" s="317" t="s">
        <v>1312</v>
      </c>
      <c r="B6870" s="322" t="s">
        <v>354</v>
      </c>
      <c r="C6870" s="322" t="s">
        <v>354</v>
      </c>
      <c r="D6870" s="322" t="s">
        <v>354</v>
      </c>
      <c r="E6870" s="412">
        <v>1715142.4299999997</v>
      </c>
      <c r="F6870" s="322" t="s">
        <v>354</v>
      </c>
      <c r="G6870" s="322" t="s">
        <v>354</v>
      </c>
      <c r="H6870" s="322" t="s">
        <v>354</v>
      </c>
      <c r="I6870" s="322" t="s">
        <v>354</v>
      </c>
      <c r="J6870" s="316"/>
    </row>
    <row r="6871" spans="1:10" s="333" customFormat="1" x14ac:dyDescent="0.25">
      <c r="A6871" s="317" t="s">
        <v>1311</v>
      </c>
      <c r="B6871" s="322" t="s">
        <v>354</v>
      </c>
      <c r="C6871" s="322" t="s">
        <v>354</v>
      </c>
      <c r="D6871" s="322" t="s">
        <v>354</v>
      </c>
      <c r="E6871" s="412">
        <v>4850</v>
      </c>
      <c r="F6871" s="322" t="s">
        <v>354</v>
      </c>
      <c r="G6871" s="322" t="s">
        <v>354</v>
      </c>
      <c r="H6871" s="322" t="s">
        <v>354</v>
      </c>
      <c r="I6871" s="322" t="s">
        <v>354</v>
      </c>
      <c r="J6871" s="316"/>
    </row>
    <row r="6872" spans="1:10" s="333" customFormat="1" x14ac:dyDescent="0.25">
      <c r="A6872" s="317" t="s">
        <v>1310</v>
      </c>
      <c r="B6872" s="322" t="s">
        <v>354</v>
      </c>
      <c r="C6872" s="322" t="s">
        <v>354</v>
      </c>
      <c r="D6872" s="322" t="s">
        <v>354</v>
      </c>
      <c r="E6872" s="412">
        <v>33000</v>
      </c>
      <c r="F6872" s="322" t="s">
        <v>354</v>
      </c>
      <c r="G6872" s="322" t="s">
        <v>354</v>
      </c>
      <c r="H6872" s="322" t="s">
        <v>354</v>
      </c>
      <c r="I6872" s="322" t="s">
        <v>354</v>
      </c>
      <c r="J6872" s="316"/>
    </row>
    <row r="6873" spans="1:10" s="333" customFormat="1" x14ac:dyDescent="0.25">
      <c r="A6873" s="317" t="s">
        <v>1309</v>
      </c>
      <c r="B6873" s="322" t="s">
        <v>354</v>
      </c>
      <c r="C6873" s="322" t="s">
        <v>354</v>
      </c>
      <c r="D6873" s="322" t="s">
        <v>354</v>
      </c>
      <c r="E6873" s="412">
        <v>2760</v>
      </c>
      <c r="F6873" s="322" t="s">
        <v>354</v>
      </c>
      <c r="G6873" s="322" t="s">
        <v>354</v>
      </c>
      <c r="H6873" s="322" t="s">
        <v>354</v>
      </c>
      <c r="I6873" s="322" t="s">
        <v>354</v>
      </c>
      <c r="J6873" s="316"/>
    </row>
    <row r="6874" spans="1:10" s="333" customFormat="1" x14ac:dyDescent="0.25">
      <c r="A6874" s="317" t="s">
        <v>1308</v>
      </c>
      <c r="B6874" s="322" t="s">
        <v>354</v>
      </c>
      <c r="C6874" s="322" t="s">
        <v>354</v>
      </c>
      <c r="D6874" s="322" t="s">
        <v>354</v>
      </c>
      <c r="E6874" s="412">
        <v>2006608</v>
      </c>
      <c r="F6874" s="322" t="s">
        <v>354</v>
      </c>
      <c r="G6874" s="322" t="s">
        <v>354</v>
      </c>
      <c r="H6874" s="322" t="s">
        <v>354</v>
      </c>
      <c r="I6874" s="322" t="s">
        <v>354</v>
      </c>
      <c r="J6874" s="316"/>
    </row>
    <row r="6875" spans="1:10" s="333" customFormat="1" x14ac:dyDescent="0.25">
      <c r="A6875" s="317" t="s">
        <v>1307</v>
      </c>
      <c r="B6875" s="322" t="s">
        <v>354</v>
      </c>
      <c r="C6875" s="322" t="s">
        <v>354</v>
      </c>
      <c r="D6875" s="322" t="s">
        <v>354</v>
      </c>
      <c r="E6875" s="412">
        <v>899</v>
      </c>
      <c r="F6875" s="322" t="s">
        <v>354</v>
      </c>
      <c r="G6875" s="322" t="s">
        <v>354</v>
      </c>
      <c r="H6875" s="322" t="s">
        <v>354</v>
      </c>
      <c r="I6875" s="322" t="s">
        <v>354</v>
      </c>
      <c r="J6875" s="316"/>
    </row>
    <row r="6876" spans="1:10" s="333" customFormat="1" x14ac:dyDescent="0.25">
      <c r="A6876" s="317" t="s">
        <v>1306</v>
      </c>
      <c r="B6876" s="322" t="s">
        <v>354</v>
      </c>
      <c r="C6876" s="322" t="s">
        <v>354</v>
      </c>
      <c r="D6876" s="322" t="s">
        <v>354</v>
      </c>
      <c r="E6876" s="412">
        <v>494648</v>
      </c>
      <c r="F6876" s="322" t="s">
        <v>354</v>
      </c>
      <c r="G6876" s="322" t="s">
        <v>354</v>
      </c>
      <c r="H6876" s="322" t="s">
        <v>354</v>
      </c>
      <c r="I6876" s="322" t="s">
        <v>354</v>
      </c>
      <c r="J6876" s="316"/>
    </row>
    <row r="6877" spans="1:10" s="333" customFormat="1" x14ac:dyDescent="0.25">
      <c r="A6877" s="317" t="s">
        <v>1305</v>
      </c>
      <c r="B6877" s="322" t="s">
        <v>354</v>
      </c>
      <c r="C6877" s="322" t="s">
        <v>354</v>
      </c>
      <c r="D6877" s="322" t="s">
        <v>354</v>
      </c>
      <c r="E6877" s="412">
        <v>296095.78000000003</v>
      </c>
      <c r="F6877" s="322" t="s">
        <v>354</v>
      </c>
      <c r="G6877" s="322" t="s">
        <v>354</v>
      </c>
      <c r="H6877" s="322" t="s">
        <v>354</v>
      </c>
      <c r="I6877" s="322" t="s">
        <v>354</v>
      </c>
      <c r="J6877" s="316"/>
    </row>
    <row r="6878" spans="1:10" x14ac:dyDescent="0.2">
      <c r="A6878" s="317"/>
      <c r="B6878" s="317"/>
      <c r="C6878" s="317"/>
      <c r="D6878" s="317"/>
      <c r="E6878" s="412"/>
      <c r="F6878" s="317"/>
      <c r="G6878" s="316"/>
      <c r="H6878" s="316"/>
      <c r="I6878" s="316"/>
      <c r="J6878" s="316"/>
    </row>
    <row r="6879" spans="1:10" x14ac:dyDescent="0.2">
      <c r="A6879" s="317"/>
      <c r="B6879" s="317"/>
      <c r="C6879" s="317"/>
      <c r="D6879" s="317"/>
      <c r="E6879" s="412"/>
      <c r="F6879" s="317"/>
      <c r="G6879" s="316"/>
      <c r="H6879" s="316"/>
      <c r="I6879" s="316"/>
      <c r="J6879" s="316"/>
    </row>
    <row r="6880" spans="1:10" x14ac:dyDescent="0.2">
      <c r="A6880" s="442" t="s">
        <v>7</v>
      </c>
      <c r="B6880" s="443"/>
      <c r="C6880" s="443"/>
      <c r="D6880" s="443"/>
      <c r="E6880" s="444"/>
      <c r="F6880" s="443"/>
      <c r="G6880" s="443"/>
      <c r="H6880" s="443"/>
      <c r="I6880" s="443"/>
      <c r="J6880" s="443"/>
    </row>
    <row r="6881" spans="1:5" x14ac:dyDescent="0.2">
      <c r="A6881" s="315" t="s">
        <v>154</v>
      </c>
      <c r="B6881" s="314"/>
      <c r="C6881" s="314"/>
      <c r="D6881" s="314"/>
      <c r="E6881" s="423"/>
    </row>
    <row r="6883" spans="1:5" x14ac:dyDescent="0.2">
      <c r="A6883" s="313"/>
      <c r="B6883" s="313"/>
      <c r="C6883" s="313"/>
      <c r="D6883" s="313"/>
      <c r="E6883" s="424"/>
    </row>
    <row r="6884" spans="1:5" x14ac:dyDescent="0.2">
      <c r="A6884" s="313"/>
    </row>
    <row r="6885" spans="1:5" x14ac:dyDescent="0.2">
      <c r="A6885" s="313"/>
    </row>
    <row r="6886" spans="1:5" x14ac:dyDescent="0.2">
      <c r="A6886" s="313"/>
    </row>
  </sheetData>
  <autoFilter ref="A6:Y6555" xr:uid="{5406E3BB-9AE6-49E7-A475-28487B14D785}"/>
  <mergeCells count="3">
    <mergeCell ref="A1:J1"/>
    <mergeCell ref="B3:J3"/>
    <mergeCell ref="A2:J2"/>
  </mergeCells>
  <pageMargins left="0.55118110236220474" right="0.23622047244094491" top="0.51181102362204722" bottom="0.35433070866141736" header="0.31496062992125984" footer="0.31496062992125984"/>
  <pageSetup paperSize="9" scale="44" fitToHeight="180" orientation="landscape" r:id="rId1"/>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14</vt:i4>
      </vt:variant>
    </vt:vector>
  </HeadingPairs>
  <TitlesOfParts>
    <vt:vector size="29" baseType="lpstr">
      <vt:lpstr>FMTO 01 - OPLA</vt:lpstr>
      <vt:lpstr>FMTO 02</vt:lpstr>
      <vt:lpstr>FMTO 03</vt:lpstr>
      <vt:lpstr>FMTO 04</vt:lpstr>
      <vt:lpstr>FMTO 05</vt:lpstr>
      <vt:lpstr>FMTO 06</vt:lpstr>
      <vt:lpstr>FMTO 07 - OGA (Alex)</vt:lpstr>
      <vt:lpstr>FMTO 08 - OGA (Alex)</vt:lpstr>
      <vt:lpstr>FMTO 07 - (ByS)</vt:lpstr>
      <vt:lpstr>FMTO 08 - (Consultorias)</vt:lpstr>
      <vt:lpstr>FMTO 09 - OGA (Alquiler)</vt:lpstr>
      <vt:lpstr>FMTO 10 - OGA (Contratos) </vt:lpstr>
      <vt:lpstr>FMTO 11</vt:lpstr>
      <vt:lpstr>FMTO 12</vt:lpstr>
      <vt:lpstr>FMTO 12 - FALTA</vt:lpstr>
      <vt:lpstr>'FMTO 01 - OPLA'!Área_de_impresión</vt:lpstr>
      <vt:lpstr>'FMTO 05'!Área_de_impresión</vt:lpstr>
      <vt:lpstr>'FMTO 07 - (ByS)'!Área_de_impresión</vt:lpstr>
      <vt:lpstr>'FMTO 10 - OGA (Contratos) '!Área_de_impresión</vt:lpstr>
      <vt:lpstr>'FMTO 11'!Área_de_impresión</vt:lpstr>
      <vt:lpstr>'FMTO 01 - OPLA'!Títulos_a_imprimir</vt:lpstr>
      <vt:lpstr>'FMTO 02'!Títulos_a_imprimir</vt:lpstr>
      <vt:lpstr>'FMTO 04'!Títulos_a_imprimir</vt:lpstr>
      <vt:lpstr>'FMTO 07 - (ByS)'!Títulos_a_imprimir</vt:lpstr>
      <vt:lpstr>'FMTO 08 - (Consultorias)'!Títulos_a_imprimir</vt:lpstr>
      <vt:lpstr>'FMTO 09 - OGA (Alquiler)'!Títulos_a_imprimir</vt:lpstr>
      <vt:lpstr>'FMTO 10 - OGA (Contratos) '!Títulos_a_imprimir</vt:lpstr>
      <vt:lpstr>'FMTO 11'!Títulos_a_imprimir</vt:lpstr>
      <vt:lpstr>'FMTO 12'!Títulos_a_imprimir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2022-09-10T00:44:36Z</cp:lastPrinted>
  <dcterms:created xsi:type="dcterms:W3CDTF">2022-08-23T21:13:02Z</dcterms:created>
  <dcterms:modified xsi:type="dcterms:W3CDTF">2022-09-12T14:00:13Z</dcterms:modified>
</cp:coreProperties>
</file>